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Ex3.xml" ContentType="application/vnd.ms-office.chartex+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codeName="ThisWorkbook" hidePivotFieldList="1"/>
  <mc:AlternateContent xmlns:mc="http://schemas.openxmlformats.org/markup-compatibility/2006">
    <mc:Choice Requires="x15">
      <x15ac:absPath xmlns:x15ac="http://schemas.microsoft.com/office/spreadsheetml/2010/11/ac" url="/Users/echoguo/Chartboost_Workspace/Study/portfolio/"/>
    </mc:Choice>
  </mc:AlternateContent>
  <xr:revisionPtr revIDLastSave="0" documentId="13_ncr:1_{8CDD95BA-086C-C44D-8F29-2DD4E6FC605E}" xr6:coauthVersionLast="47" xr6:coauthVersionMax="47" xr10:uidLastSave="{00000000-0000-0000-0000-000000000000}"/>
  <bookViews>
    <workbookView xWindow="0" yWindow="500" windowWidth="25600" windowHeight="15500" tabRatio="813" xr2:uid="{00000000-000D-0000-FFFF-FFFF00000000}"/>
  </bookViews>
  <sheets>
    <sheet name="Dashboard" sheetId="21" r:id="rId1"/>
    <sheet name="Net Growth Opportunity" sheetId="33" r:id="rId2"/>
    <sheet name="over time" sheetId="31" r:id="rId3"/>
    <sheet name="company" sheetId="30" r:id="rId4"/>
    <sheet name="genre" sheetId="28" r:id="rId5"/>
    <sheet name="promotion" sheetId="25" r:id="rId6"/>
    <sheet name="Campaign Data" sheetId="14" r:id="rId7"/>
    <sheet name="Disclaimer" sheetId="34" r:id="rId8"/>
  </sheets>
  <definedNames>
    <definedName name="_xlnm._FilterDatabase" localSheetId="6" hidden="1">'Campaign Data'!$A$1:$V$6436</definedName>
    <definedName name="_xlnm._FilterDatabase" localSheetId="1" hidden="1">'Net Growth Opportunity'!$A$115:$D$274</definedName>
    <definedName name="_xlchart.v1.0" hidden="1">'Net Growth Opportunity'!$B$115</definedName>
    <definedName name="_xlchart.v1.1" hidden="1">'Net Growth Opportunity'!$B$116:$B$273</definedName>
    <definedName name="_xlchart.v1.2" hidden="1">'Net Growth Opportunity'!$C$115</definedName>
    <definedName name="_xlchart.v1.3" hidden="1">'Net Growth Opportunity'!$C$116:$C$273</definedName>
    <definedName name="_xlchart.v1.4" hidden="1">'Net Growth Opportunity'!$D$115</definedName>
    <definedName name="_xlchart.v1.5" hidden="1">'Net Growth Opportunity'!$D$116:$D$273</definedName>
    <definedName name="_xlcn.WorksheetConnection_NorthwindTradersSalesData01_18_17.xlsxtbl_Goals1" hidden="1">tbl_Goals</definedName>
    <definedName name="_xlcn.WorksheetConnection_NorthwindTradersSalesData01_18_17.xlsxtbl_Sales1" hidden="1">tbl_Sales</definedName>
    <definedName name="NativeTimeline_dt">#N/A</definedName>
    <definedName name="rng_CSAT">#REF!</definedName>
    <definedName name="rng_CSAT_Avg">#REF!</definedName>
    <definedName name="rng_MonthlyGoal">#REF!</definedName>
    <definedName name="rng_MonthlySales">#REF!</definedName>
    <definedName name="Slicer_company_name">#N/A</definedName>
    <definedName name="Slicer_owner_name">#N/A</definedName>
    <definedName name="Slicer_promotion_id">#N/A</definedName>
    <definedName name="Slicer_promotion_type">#N/A</definedName>
  </definedNames>
  <calcPr calcId="191029"/>
  <pivotCaches>
    <pivotCache cacheId="238" r:id="rId9"/>
    <pivotCache cacheId="252" r:id="rId10"/>
  </pivotCaches>
  <extLst>
    <ext xmlns:x14="http://schemas.microsoft.com/office/spreadsheetml/2009/9/main" uri="{BBE1A952-AA13-448e-AADC-164F8A28A991}">
      <x14:slicerCaches>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5"/>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bl_Sales" name="tbl_Sales" connection="WorksheetConnection_Northwind Traders Sales Data 01_18_17.xlsx!tbl_Sales"/>
          <x15:modelTable id="tbl_Goals" name="tbl_Goals" connection="WorksheetConnection_Northwind Traders Sales Data 01_18_17.xlsx!tbl_Goal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25" i="33" l="1"/>
  <c r="O25" i="33" s="1"/>
  <c r="N26" i="33"/>
  <c r="O26" i="33" s="1"/>
  <c r="N27" i="33"/>
  <c r="O27" i="33" s="1"/>
  <c r="N28" i="33"/>
  <c r="O28" i="33" s="1"/>
  <c r="N29" i="33"/>
  <c r="O29" i="33" s="1"/>
  <c r="N30" i="33"/>
  <c r="O30" i="33" s="1"/>
  <c r="N31" i="33"/>
  <c r="O31" i="33" s="1"/>
  <c r="N32" i="33"/>
  <c r="O32" i="33" s="1"/>
  <c r="N33" i="33"/>
  <c r="O33" i="33" s="1"/>
  <c r="N34" i="33"/>
  <c r="O34" i="33" s="1"/>
  <c r="N35" i="33"/>
  <c r="O35" i="33" s="1"/>
  <c r="N36" i="33"/>
  <c r="O36" i="33" s="1"/>
  <c r="N37" i="33"/>
  <c r="O37" i="33" s="1"/>
  <c r="N38" i="33"/>
  <c r="O38" i="33" s="1"/>
  <c r="N39" i="33"/>
  <c r="O39" i="33" s="1"/>
  <c r="N40" i="33"/>
  <c r="O40" i="33" s="1"/>
  <c r="N41" i="33"/>
  <c r="O41" i="33" s="1"/>
  <c r="N42" i="33"/>
  <c r="O42" i="33" s="1"/>
  <c r="N43" i="33"/>
  <c r="O43" i="33" s="1"/>
  <c r="N44" i="33"/>
  <c r="O44" i="33" s="1"/>
  <c r="N45" i="33"/>
  <c r="O45" i="33" s="1"/>
  <c r="N46" i="33"/>
  <c r="O46" i="33" s="1"/>
  <c r="N47" i="33"/>
  <c r="O47" i="33" s="1"/>
  <c r="N48" i="33"/>
  <c r="O48" i="33" s="1"/>
  <c r="N49" i="33"/>
  <c r="O49" i="33" s="1"/>
  <c r="N50" i="33"/>
  <c r="O50" i="33" s="1"/>
  <c r="N51" i="33"/>
  <c r="O51" i="33" s="1"/>
  <c r="N52" i="33"/>
  <c r="O52" i="33" s="1"/>
  <c r="N53" i="33"/>
  <c r="O53" i="33" s="1"/>
  <c r="N54" i="33"/>
  <c r="O54" i="33" s="1"/>
  <c r="N55" i="33"/>
  <c r="O55" i="33" s="1"/>
  <c r="N56" i="33"/>
  <c r="O56" i="33" s="1"/>
  <c r="N57" i="33"/>
  <c r="O57" i="33" s="1"/>
  <c r="N58" i="33"/>
  <c r="O58" i="33" s="1"/>
  <c r="N59" i="33"/>
  <c r="O59" i="33" s="1"/>
  <c r="N60" i="33"/>
  <c r="O60" i="33" s="1"/>
  <c r="N61" i="33"/>
  <c r="O61" i="33" s="1"/>
  <c r="N62" i="33"/>
  <c r="O62" i="33" s="1"/>
  <c r="N63" i="33"/>
  <c r="O63" i="33" s="1"/>
  <c r="N64" i="33"/>
  <c r="O64" i="33" s="1"/>
  <c r="N65" i="33"/>
  <c r="O65" i="33" s="1"/>
  <c r="N66" i="33"/>
  <c r="O66" i="33" s="1"/>
  <c r="N67" i="33"/>
  <c r="O67" i="33" s="1"/>
  <c r="N68" i="33"/>
  <c r="O68" i="33" s="1"/>
  <c r="N69" i="33"/>
  <c r="O69" i="33" s="1"/>
  <c r="N70" i="33"/>
  <c r="O70" i="33" s="1"/>
  <c r="N71" i="33"/>
  <c r="O71" i="33" s="1"/>
  <c r="N72" i="33"/>
  <c r="O72" i="33" s="1"/>
  <c r="N73" i="33"/>
  <c r="O73" i="33" s="1"/>
  <c r="N74" i="33"/>
  <c r="O74" i="33" s="1"/>
  <c r="N75" i="33"/>
  <c r="O75" i="33" s="1"/>
  <c r="N76" i="33"/>
  <c r="O76" i="33" s="1"/>
  <c r="N77" i="33"/>
  <c r="O77" i="33" s="1"/>
  <c r="N78" i="33"/>
  <c r="O78" i="33" s="1"/>
  <c r="N79" i="33"/>
  <c r="O79" i="33" s="1"/>
  <c r="N80" i="33"/>
  <c r="O80" i="33" s="1"/>
  <c r="N81" i="33"/>
  <c r="O81" i="33" s="1"/>
  <c r="N82" i="33"/>
  <c r="O82" i="33" s="1"/>
  <c r="N83" i="33"/>
  <c r="O83" i="33" s="1"/>
  <c r="N84" i="33"/>
  <c r="O84" i="33" s="1"/>
  <c r="N85" i="33"/>
  <c r="O85" i="33" s="1"/>
  <c r="N86" i="33"/>
  <c r="O86" i="33" s="1"/>
  <c r="N87" i="33"/>
  <c r="O87" i="33" s="1"/>
  <c r="N88" i="33"/>
  <c r="O88" i="33" s="1"/>
  <c r="N89" i="33"/>
  <c r="O89" i="33" s="1"/>
  <c r="N90" i="33"/>
  <c r="O90" i="33" s="1"/>
  <c r="N91" i="33"/>
  <c r="O91" i="33" s="1"/>
  <c r="N92" i="33"/>
  <c r="O92" i="33" s="1"/>
  <c r="N93" i="33"/>
  <c r="O93" i="33" s="1"/>
  <c r="N94" i="33"/>
  <c r="O94" i="33" s="1"/>
  <c r="N95" i="33"/>
  <c r="O95" i="33" s="1"/>
  <c r="N96" i="33"/>
  <c r="O96" i="33" s="1"/>
  <c r="N97" i="33"/>
  <c r="O97" i="33" s="1"/>
  <c r="N98" i="33"/>
  <c r="O98" i="33" s="1"/>
  <c r="N99" i="33"/>
  <c r="O99" i="33" s="1"/>
  <c r="N100" i="33"/>
  <c r="O100" i="33" s="1"/>
  <c r="N101" i="33"/>
  <c r="O101" i="33" s="1"/>
  <c r="N102" i="33"/>
  <c r="O102" i="33" s="1"/>
  <c r="N103" i="33"/>
  <c r="O103" i="33" s="1"/>
  <c r="N104" i="33"/>
  <c r="O104" i="33" s="1"/>
  <c r="N105" i="33"/>
  <c r="O105" i="33" s="1"/>
  <c r="N106" i="33"/>
  <c r="O106" i="33" s="1"/>
  <c r="N107" i="33"/>
  <c r="O107" i="33" s="1"/>
  <c r="N108" i="33"/>
  <c r="O108" i="33" s="1"/>
  <c r="N109" i="33"/>
  <c r="O109" i="33" s="1"/>
  <c r="N110" i="33"/>
  <c r="O110" i="33" s="1"/>
  <c r="N111" i="33"/>
  <c r="O111" i="33" s="1"/>
  <c r="N112" i="33"/>
  <c r="O112" i="33" s="1"/>
  <c r="N113" i="33"/>
  <c r="O113" i="33" s="1"/>
  <c r="N114" i="33"/>
  <c r="O114" i="33" s="1"/>
  <c r="N115" i="33"/>
  <c r="O115" i="33" s="1"/>
  <c r="N116" i="33"/>
  <c r="O116" i="33" s="1"/>
  <c r="N24" i="33"/>
  <c r="O24" i="33" s="1"/>
  <c r="B282" i="33"/>
  <c r="C282" i="33" s="1"/>
  <c r="D282" i="33" s="1"/>
  <c r="B283" i="33"/>
  <c r="C283" i="33" s="1"/>
  <c r="D283" i="33" s="1"/>
  <c r="B284" i="33"/>
  <c r="C284" i="33" s="1"/>
  <c r="D284" i="33" s="1"/>
  <c r="B285" i="33"/>
  <c r="C285" i="33" s="1"/>
  <c r="D285" i="33" s="1"/>
  <c r="B286" i="33"/>
  <c r="C286" i="33" s="1"/>
  <c r="D286" i="33" s="1"/>
  <c r="B287" i="33"/>
  <c r="C287" i="33" s="1"/>
  <c r="D287" i="33" s="1"/>
  <c r="B288" i="33"/>
  <c r="C288" i="33" s="1"/>
  <c r="D288" i="33" s="1"/>
  <c r="B289" i="33"/>
  <c r="C289" i="33" s="1"/>
  <c r="D289" i="33" s="1"/>
  <c r="B290" i="33"/>
  <c r="C290" i="33" s="1"/>
  <c r="D290" i="33" s="1"/>
  <c r="B291" i="33"/>
  <c r="C291" i="33" s="1"/>
  <c r="D291" i="33" s="1"/>
  <c r="B292" i="33"/>
  <c r="C292" i="33" s="1"/>
  <c r="D292" i="33" s="1"/>
  <c r="B293" i="33"/>
  <c r="C293" i="33" s="1"/>
  <c r="D293" i="33" s="1"/>
  <c r="B294" i="33"/>
  <c r="C294" i="33" s="1"/>
  <c r="D294" i="33" s="1"/>
  <c r="B295" i="33"/>
  <c r="C295" i="33" s="1"/>
  <c r="D295" i="33" s="1"/>
  <c r="B296" i="33"/>
  <c r="C296" i="33" s="1"/>
  <c r="D296" i="33" s="1"/>
  <c r="B297" i="33"/>
  <c r="C297" i="33" s="1"/>
  <c r="D297" i="33" s="1"/>
  <c r="B298" i="33"/>
  <c r="C298" i="33" s="1"/>
  <c r="D298" i="33" s="1"/>
  <c r="B299" i="33"/>
  <c r="C299" i="33" s="1"/>
  <c r="D299" i="33" s="1"/>
  <c r="B300" i="33"/>
  <c r="C300" i="33" s="1"/>
  <c r="D300" i="33" s="1"/>
  <c r="B301" i="33"/>
  <c r="C301" i="33" s="1"/>
  <c r="D301" i="33" s="1"/>
  <c r="B302" i="33"/>
  <c r="C302" i="33" s="1"/>
  <c r="D302" i="33" s="1"/>
  <c r="B303" i="33"/>
  <c r="C303" i="33" s="1"/>
  <c r="D303" i="33" s="1"/>
  <c r="B304" i="33"/>
  <c r="C304" i="33" s="1"/>
  <c r="D304" i="33" s="1"/>
  <c r="B305" i="33"/>
  <c r="C305" i="33" s="1"/>
  <c r="D305" i="33" s="1"/>
  <c r="B306" i="33"/>
  <c r="C306" i="33" s="1"/>
  <c r="D306" i="33" s="1"/>
  <c r="B307" i="33"/>
  <c r="C307" i="33" s="1"/>
  <c r="D307" i="33" s="1"/>
  <c r="B308" i="33"/>
  <c r="C308" i="33" s="1"/>
  <c r="D308" i="33" s="1"/>
  <c r="B309" i="33"/>
  <c r="C309" i="33" s="1"/>
  <c r="D309" i="33" s="1"/>
  <c r="B310" i="33"/>
  <c r="C310" i="33" s="1"/>
  <c r="D310" i="33" s="1"/>
  <c r="B311" i="33"/>
  <c r="C311" i="33" s="1"/>
  <c r="D311" i="33" s="1"/>
  <c r="B312" i="33"/>
  <c r="C312" i="33" s="1"/>
  <c r="D312" i="33" s="1"/>
  <c r="B313" i="33"/>
  <c r="C313" i="33" s="1"/>
  <c r="D313" i="33" s="1"/>
  <c r="B314" i="33"/>
  <c r="C314" i="33" s="1"/>
  <c r="D314" i="33" s="1"/>
  <c r="B315" i="33"/>
  <c r="C315" i="33" s="1"/>
  <c r="D315" i="33" s="1"/>
  <c r="B316" i="33"/>
  <c r="C316" i="33" s="1"/>
  <c r="D316" i="33" s="1"/>
  <c r="B317" i="33"/>
  <c r="C317" i="33" s="1"/>
  <c r="D317" i="33" s="1"/>
  <c r="B318" i="33"/>
  <c r="C318" i="33" s="1"/>
  <c r="D318" i="33" s="1"/>
  <c r="B319" i="33"/>
  <c r="C319" i="33" s="1"/>
  <c r="D319" i="33" s="1"/>
  <c r="B320" i="33"/>
  <c r="C320" i="33" s="1"/>
  <c r="D320" i="33" s="1"/>
  <c r="B281" i="33"/>
  <c r="C281" i="33" s="1"/>
  <c r="D281" i="33" s="1"/>
  <c r="B27" i="33"/>
  <c r="E29" i="33"/>
  <c r="E28" i="33"/>
  <c r="E27" i="33"/>
  <c r="E31" i="33"/>
  <c r="E30" i="33"/>
  <c r="B31" i="33"/>
  <c r="B30" i="33"/>
  <c r="B29" i="33"/>
  <c r="B28" i="33"/>
  <c r="C2784" i="14"/>
  <c r="C103" i="14"/>
  <c r="C3738" i="14"/>
  <c r="C5097" i="14"/>
  <c r="C927" i="14"/>
  <c r="C617" i="14"/>
  <c r="C2467" i="14"/>
  <c r="C3313" i="14"/>
  <c r="C5778" i="14"/>
  <c r="C6114" i="14"/>
  <c r="C3100" i="14"/>
  <c r="C4636" i="14"/>
  <c r="C1946" i="14"/>
  <c r="C204" i="14"/>
  <c r="C6115" i="14"/>
  <c r="C5098" i="14"/>
  <c r="C5440" i="14"/>
  <c r="C6116" i="14"/>
  <c r="C512" i="14"/>
  <c r="C307" i="14"/>
  <c r="C720" i="14"/>
  <c r="C6002" i="14"/>
  <c r="C3314" i="14"/>
  <c r="C2050" i="14"/>
  <c r="C1437" i="14"/>
  <c r="C4066" i="14"/>
  <c r="C2" i="14"/>
  <c r="C2363" i="14"/>
  <c r="C1844" i="14"/>
  <c r="C2679" i="14"/>
  <c r="C1741" i="14"/>
  <c r="C4286" i="14"/>
  <c r="C1947" i="14"/>
  <c r="C513" i="14"/>
  <c r="C2154" i="14"/>
  <c r="C2155" i="14"/>
  <c r="C5326" i="14"/>
  <c r="C1948" i="14"/>
  <c r="C1235" i="14"/>
  <c r="C2993" i="14"/>
  <c r="C3419" i="14"/>
  <c r="C824" i="14"/>
  <c r="C1336" i="14"/>
  <c r="C5099" i="14"/>
  <c r="C1845" i="14"/>
  <c r="C4981" i="14"/>
  <c r="C5779" i="14"/>
  <c r="C825" i="14"/>
  <c r="C2888" i="14"/>
  <c r="C514" i="14"/>
  <c r="C5554" i="14"/>
  <c r="C6117" i="14"/>
  <c r="C4287" i="14"/>
  <c r="C6003" i="14"/>
  <c r="C1438" i="14"/>
  <c r="C5441" i="14"/>
  <c r="C4865" i="14"/>
  <c r="C1846" i="14"/>
  <c r="C5555" i="14"/>
  <c r="C2680" i="14"/>
  <c r="C5890" i="14"/>
  <c r="C1639" i="14"/>
  <c r="C515" i="14"/>
  <c r="C6118" i="14"/>
  <c r="C409" i="14"/>
  <c r="C3101" i="14"/>
  <c r="C618" i="14"/>
  <c r="C4982" i="14"/>
  <c r="C1337" i="14"/>
  <c r="C3" i="14"/>
  <c r="C4288" i="14"/>
  <c r="C5100" i="14"/>
  <c r="C2785" i="14"/>
  <c r="C1031" i="14"/>
  <c r="C6004" i="14"/>
  <c r="C4067" i="14"/>
  <c r="C5556" i="14"/>
  <c r="C6329" i="14"/>
  <c r="C308" i="14"/>
  <c r="C3102" i="14"/>
  <c r="C4866" i="14"/>
  <c r="C1742" i="14"/>
  <c r="C4983" i="14"/>
  <c r="C516" i="14"/>
  <c r="C5780" i="14"/>
  <c r="C3420" i="14"/>
  <c r="C3103" i="14"/>
  <c r="C2786" i="14"/>
  <c r="C5442" i="14"/>
  <c r="C309" i="14"/>
  <c r="C1538" i="14"/>
  <c r="C3632" i="14"/>
  <c r="C1439" i="14"/>
  <c r="C1133" i="14"/>
  <c r="C2572" i="14"/>
  <c r="C928" i="14"/>
  <c r="C3526" i="14"/>
  <c r="C4637" i="14"/>
  <c r="C2051" i="14"/>
  <c r="C1640" i="14"/>
  <c r="C4177" i="14"/>
  <c r="C5667" i="14"/>
  <c r="C5212" i="14"/>
  <c r="C6119" i="14"/>
  <c r="C1236" i="14"/>
  <c r="C2787" i="14"/>
  <c r="C4638" i="14"/>
  <c r="C2889" i="14"/>
  <c r="C619" i="14"/>
  <c r="C5213" i="14"/>
  <c r="C6330" i="14"/>
  <c r="C1338" i="14"/>
  <c r="C6223" i="14"/>
  <c r="C410" i="14"/>
  <c r="C2364" i="14"/>
  <c r="C3739" i="14"/>
  <c r="C3421" i="14"/>
  <c r="C5101" i="14"/>
  <c r="C5327" i="14"/>
  <c r="C5443" i="14"/>
  <c r="C3104" i="14"/>
  <c r="C4178" i="14"/>
  <c r="C310" i="14"/>
  <c r="C4068" i="14"/>
  <c r="C4867" i="14"/>
  <c r="C3633" i="14"/>
  <c r="C3956" i="14"/>
  <c r="C3422" i="14"/>
  <c r="C3957" i="14"/>
  <c r="C3105" i="14"/>
  <c r="C1539" i="14"/>
  <c r="C4639" i="14"/>
  <c r="C3106" i="14"/>
  <c r="C1134" i="14"/>
  <c r="C5668" i="14"/>
  <c r="C3315" i="14"/>
  <c r="C104" i="14"/>
  <c r="C4750" i="14"/>
  <c r="C1135" i="14"/>
  <c r="C2052" i="14"/>
  <c r="C3423" i="14"/>
  <c r="C2573" i="14"/>
  <c r="C4179" i="14"/>
  <c r="C1847" i="14"/>
  <c r="C2468" i="14"/>
  <c r="C826" i="14"/>
  <c r="C6224" i="14"/>
  <c r="C5669" i="14"/>
  <c r="C411" i="14"/>
  <c r="C205" i="14"/>
  <c r="C5214" i="14"/>
  <c r="C1540" i="14"/>
  <c r="C6331" i="14"/>
  <c r="C1641" i="14"/>
  <c r="C4751" i="14"/>
  <c r="C1032" i="14"/>
  <c r="C5781" i="14"/>
  <c r="C2681" i="14"/>
  <c r="C4514" i="14"/>
  <c r="C3847" i="14"/>
  <c r="C2469" i="14"/>
  <c r="C4396" i="14"/>
  <c r="C1541" i="14"/>
  <c r="C3848" i="14"/>
  <c r="C5102" i="14"/>
  <c r="C4289" i="14"/>
  <c r="C2574" i="14"/>
  <c r="C1949" i="14"/>
  <c r="C2890" i="14"/>
  <c r="C6120" i="14"/>
  <c r="C3740" i="14"/>
  <c r="C412" i="14"/>
  <c r="C5328" i="14"/>
  <c r="C2788" i="14"/>
  <c r="C6332" i="14"/>
  <c r="C1950" i="14"/>
  <c r="C1951" i="14"/>
  <c r="C6333" i="14"/>
  <c r="C413" i="14"/>
  <c r="C105" i="14"/>
  <c r="C5329" i="14"/>
  <c r="C721" i="14"/>
  <c r="C1237" i="14"/>
  <c r="C929" i="14"/>
  <c r="C1952" i="14"/>
  <c r="C5215" i="14"/>
  <c r="C1136" i="14"/>
  <c r="C4397" i="14"/>
  <c r="C4398" i="14"/>
  <c r="C206" i="14"/>
  <c r="C1033" i="14"/>
  <c r="C4868" i="14"/>
  <c r="C2260" i="14"/>
  <c r="C5557" i="14"/>
  <c r="C3634" i="14"/>
  <c r="C4069" i="14"/>
  <c r="C1339" i="14"/>
  <c r="C2365" i="14"/>
  <c r="C930" i="14"/>
  <c r="C1238" i="14"/>
  <c r="C4070" i="14"/>
  <c r="C4640" i="14"/>
  <c r="C3635" i="14"/>
  <c r="C4180" i="14"/>
  <c r="C3424" i="14"/>
  <c r="C5891" i="14"/>
  <c r="C3425" i="14"/>
  <c r="C6121" i="14"/>
  <c r="C4181" i="14"/>
  <c r="C931" i="14"/>
  <c r="C4290" i="14"/>
  <c r="C517" i="14"/>
  <c r="C1340" i="14"/>
  <c r="C620" i="14"/>
  <c r="C1137" i="14"/>
  <c r="C5330" i="14"/>
  <c r="C3107" i="14"/>
  <c r="C2261" i="14"/>
  <c r="C2366" i="14"/>
  <c r="C2156" i="14"/>
  <c r="C106" i="14"/>
  <c r="C2262" i="14"/>
  <c r="C621" i="14"/>
  <c r="C2263" i="14"/>
  <c r="C5782" i="14"/>
  <c r="C622" i="14"/>
  <c r="C1848" i="14"/>
  <c r="C5783" i="14"/>
  <c r="C4" i="14"/>
  <c r="C3958" i="14"/>
  <c r="C2367" i="14"/>
  <c r="C4869" i="14"/>
  <c r="C1239" i="14"/>
  <c r="C311" i="14"/>
  <c r="C4291" i="14"/>
  <c r="C1743" i="14"/>
  <c r="C2053" i="14"/>
  <c r="C6122" i="14"/>
  <c r="C6005" i="14"/>
  <c r="C4752" i="14"/>
  <c r="C5" i="14"/>
  <c r="C3316" i="14"/>
  <c r="C6334" i="14"/>
  <c r="C4182" i="14"/>
  <c r="C518" i="14"/>
  <c r="C414" i="14"/>
  <c r="C4870" i="14"/>
  <c r="C1542" i="14"/>
  <c r="C1849" i="14"/>
  <c r="C6006" i="14"/>
  <c r="C2994" i="14"/>
  <c r="C4753" i="14"/>
  <c r="C207" i="14"/>
  <c r="C1341" i="14"/>
  <c r="C312" i="14"/>
  <c r="C313" i="14"/>
  <c r="C3108" i="14"/>
  <c r="C4984" i="14"/>
  <c r="C1642" i="14"/>
  <c r="C2891" i="14"/>
  <c r="C3959" i="14"/>
  <c r="C2264" i="14"/>
  <c r="C3527" i="14"/>
  <c r="C5216" i="14"/>
  <c r="C5331" i="14"/>
  <c r="C1240" i="14"/>
  <c r="C6" i="14"/>
  <c r="C2368" i="14"/>
  <c r="C4399" i="14"/>
  <c r="C6123" i="14"/>
  <c r="C2369" i="14"/>
  <c r="C2370" i="14"/>
  <c r="C4641" i="14"/>
  <c r="C3636" i="14"/>
  <c r="C2682" i="14"/>
  <c r="C3426" i="14"/>
  <c r="C1342" i="14"/>
  <c r="C107" i="14"/>
  <c r="C6225" i="14"/>
  <c r="C5444" i="14"/>
  <c r="C3960" i="14"/>
  <c r="C6335" i="14"/>
  <c r="C3528" i="14"/>
  <c r="C108" i="14"/>
  <c r="C4183" i="14"/>
  <c r="C415" i="14"/>
  <c r="C5558" i="14"/>
  <c r="C3109" i="14"/>
  <c r="C3961" i="14"/>
  <c r="C519" i="14"/>
  <c r="C3317" i="14"/>
  <c r="C2054" i="14"/>
  <c r="C4515" i="14"/>
  <c r="C4516" i="14"/>
  <c r="C4517" i="14"/>
  <c r="C109" i="14"/>
  <c r="C3741" i="14"/>
  <c r="C827" i="14"/>
  <c r="C3318" i="14"/>
  <c r="C6124" i="14"/>
  <c r="C5103" i="14"/>
  <c r="C6226" i="14"/>
  <c r="C623" i="14"/>
  <c r="C110" i="14"/>
  <c r="C5445" i="14"/>
  <c r="C4871" i="14"/>
  <c r="C2371" i="14"/>
  <c r="C3110" i="14"/>
  <c r="C5332" i="14"/>
  <c r="C314" i="14"/>
  <c r="C1440" i="14"/>
  <c r="C3742" i="14"/>
  <c r="C4754" i="14"/>
  <c r="C3962" i="14"/>
  <c r="C7" i="14"/>
  <c r="C1343" i="14"/>
  <c r="C5892" i="14"/>
  <c r="C1744" i="14"/>
  <c r="C5446" i="14"/>
  <c r="C1138" i="14"/>
  <c r="C2265" i="14"/>
  <c r="C5784" i="14"/>
  <c r="C3637" i="14"/>
  <c r="C1241" i="14"/>
  <c r="C1139" i="14"/>
  <c r="C2470" i="14"/>
  <c r="C4071" i="14"/>
  <c r="C1643" i="14"/>
  <c r="C3319" i="14"/>
  <c r="C2892" i="14"/>
  <c r="C1441" i="14"/>
  <c r="C2372" i="14"/>
  <c r="C4872" i="14"/>
  <c r="C5333" i="14"/>
  <c r="C5670" i="14"/>
  <c r="C1344" i="14"/>
  <c r="C1745" i="14"/>
  <c r="C1746" i="14"/>
  <c r="C1850" i="14"/>
  <c r="C416" i="14"/>
  <c r="C932" i="14"/>
  <c r="C4072" i="14"/>
  <c r="C3111" i="14"/>
  <c r="C3320" i="14"/>
  <c r="C417" i="14"/>
  <c r="C5785" i="14"/>
  <c r="C4292" i="14"/>
  <c r="C5104" i="14"/>
  <c r="C2373" i="14"/>
  <c r="C2266" i="14"/>
  <c r="C5447" i="14"/>
  <c r="C5334" i="14"/>
  <c r="C828" i="14"/>
  <c r="C1953" i="14"/>
  <c r="C2683" i="14"/>
  <c r="C208" i="14"/>
  <c r="C3849" i="14"/>
  <c r="C6227" i="14"/>
  <c r="C4400" i="14"/>
  <c r="C5786" i="14"/>
  <c r="C829" i="14"/>
  <c r="C4293" i="14"/>
  <c r="C5893" i="14"/>
  <c r="C722" i="14"/>
  <c r="C2374" i="14"/>
  <c r="C2575" i="14"/>
  <c r="C4184" i="14"/>
  <c r="C5894" i="14"/>
  <c r="C830" i="14"/>
  <c r="C418" i="14"/>
  <c r="C2375" i="14"/>
  <c r="C4185" i="14"/>
  <c r="C2157" i="14"/>
  <c r="C1543" i="14"/>
  <c r="C4401" i="14"/>
  <c r="C1954" i="14"/>
  <c r="C2158" i="14"/>
  <c r="C1851" i="14"/>
  <c r="C1544" i="14"/>
  <c r="C1955" i="14"/>
  <c r="C5671" i="14"/>
  <c r="C2471" i="14"/>
  <c r="C3321" i="14"/>
  <c r="C5559" i="14"/>
  <c r="C315" i="14"/>
  <c r="C2159" i="14"/>
  <c r="C1956" i="14"/>
  <c r="C2055" i="14"/>
  <c r="C5895" i="14"/>
  <c r="C831" i="14"/>
  <c r="C8" i="14"/>
  <c r="C2893" i="14"/>
  <c r="C209" i="14"/>
  <c r="C3112" i="14"/>
  <c r="C3743" i="14"/>
  <c r="C2684" i="14"/>
  <c r="C316" i="14"/>
  <c r="C6228" i="14"/>
  <c r="C4402" i="14"/>
  <c r="C624" i="14"/>
  <c r="C1140" i="14"/>
  <c r="C625" i="14"/>
  <c r="C5896" i="14"/>
  <c r="C5105" i="14"/>
  <c r="C3963" i="14"/>
  <c r="C4294" i="14"/>
  <c r="C1034" i="14"/>
  <c r="C5217" i="14"/>
  <c r="C2267" i="14"/>
  <c r="C4186" i="14"/>
  <c r="C1442" i="14"/>
  <c r="C832" i="14"/>
  <c r="C2160" i="14"/>
  <c r="C2472" i="14"/>
  <c r="C4873" i="14"/>
  <c r="C3113" i="14"/>
  <c r="C2685" i="14"/>
  <c r="C2268" i="14"/>
  <c r="C3638" i="14"/>
  <c r="C5560" i="14"/>
  <c r="C4642" i="14"/>
  <c r="C5335" i="14"/>
  <c r="C2269" i="14"/>
  <c r="C2161" i="14"/>
  <c r="C5672" i="14"/>
  <c r="C833" i="14"/>
  <c r="C3114" i="14"/>
  <c r="C3115" i="14"/>
  <c r="C3850" i="14"/>
  <c r="C4187" i="14"/>
  <c r="C5673" i="14"/>
  <c r="C1242" i="14"/>
  <c r="C1545" i="14"/>
  <c r="C4403" i="14"/>
  <c r="C2789" i="14"/>
  <c r="C4188" i="14"/>
  <c r="C3639" i="14"/>
  <c r="C6229" i="14"/>
  <c r="C419" i="14"/>
  <c r="C3640" i="14"/>
  <c r="C3529" i="14"/>
  <c r="C2376" i="14"/>
  <c r="C1243" i="14"/>
  <c r="C5106" i="14"/>
  <c r="C2473" i="14"/>
  <c r="C1244" i="14"/>
  <c r="C2790" i="14"/>
  <c r="C1345" i="14"/>
  <c r="C6125" i="14"/>
  <c r="C5218" i="14"/>
  <c r="C5897" i="14"/>
  <c r="C6007" i="14"/>
  <c r="C3744" i="14"/>
  <c r="C420" i="14"/>
  <c r="C5787" i="14"/>
  <c r="C4874" i="14"/>
  <c r="C4189" i="14"/>
  <c r="C4985" i="14"/>
  <c r="C4755" i="14"/>
  <c r="C1644" i="14"/>
  <c r="C2791" i="14"/>
  <c r="C4295" i="14"/>
  <c r="C626" i="14"/>
  <c r="C9" i="14"/>
  <c r="C4643" i="14"/>
  <c r="C2377" i="14"/>
  <c r="C520" i="14"/>
  <c r="C933" i="14"/>
  <c r="C934" i="14"/>
  <c r="C5674" i="14"/>
  <c r="C5448" i="14"/>
  <c r="C5561" i="14"/>
  <c r="C1443" i="14"/>
  <c r="C2792" i="14"/>
  <c r="C1747" i="14"/>
  <c r="C2270" i="14"/>
  <c r="C2474" i="14"/>
  <c r="C6008" i="14"/>
  <c r="C421" i="14"/>
  <c r="C2793" i="14"/>
  <c r="C1035" i="14"/>
  <c r="C4296" i="14"/>
  <c r="C4073" i="14"/>
  <c r="C2576" i="14"/>
  <c r="C111" i="14"/>
  <c r="C2894" i="14"/>
  <c r="C3116" i="14"/>
  <c r="C4074" i="14"/>
  <c r="C112" i="14"/>
  <c r="C1036" i="14"/>
  <c r="C422" i="14"/>
  <c r="C6126" i="14"/>
  <c r="C2577" i="14"/>
  <c r="C1444" i="14"/>
  <c r="C5449" i="14"/>
  <c r="C113" i="14"/>
  <c r="C1141" i="14"/>
  <c r="C5336" i="14"/>
  <c r="C2271" i="14"/>
  <c r="C6127" i="14"/>
  <c r="C521" i="14"/>
  <c r="C6336" i="14"/>
  <c r="C3117" i="14"/>
  <c r="C1245" i="14"/>
  <c r="C423" i="14"/>
  <c r="C2578" i="14"/>
  <c r="C6128" i="14"/>
  <c r="C522" i="14"/>
  <c r="C2272" i="14"/>
  <c r="C317" i="14"/>
  <c r="C4986" i="14"/>
  <c r="C3118" i="14"/>
  <c r="C114" i="14"/>
  <c r="C2794" i="14"/>
  <c r="C4756" i="14"/>
  <c r="C6337" i="14"/>
  <c r="C3964" i="14"/>
  <c r="C424" i="14"/>
  <c r="C5450" i="14"/>
  <c r="C425" i="14"/>
  <c r="C318" i="14"/>
  <c r="C2378" i="14"/>
  <c r="C3322" i="14"/>
  <c r="C4075" i="14"/>
  <c r="C523" i="14"/>
  <c r="C1246" i="14"/>
  <c r="C210" i="14"/>
  <c r="C627" i="14"/>
  <c r="C3323" i="14"/>
  <c r="C1852" i="14"/>
  <c r="C3745" i="14"/>
  <c r="C5562" i="14"/>
  <c r="C2273" i="14"/>
  <c r="C4190" i="14"/>
  <c r="C5451" i="14"/>
  <c r="C319" i="14"/>
  <c r="C4076" i="14"/>
  <c r="C2056" i="14"/>
  <c r="C3965" i="14"/>
  <c r="C1853" i="14"/>
  <c r="C4875" i="14"/>
  <c r="C1854" i="14"/>
  <c r="C10" i="14"/>
  <c r="C2686" i="14"/>
  <c r="C4077" i="14"/>
  <c r="C3851" i="14"/>
  <c r="C2687" i="14"/>
  <c r="C2057" i="14"/>
  <c r="C6129" i="14"/>
  <c r="C4987" i="14"/>
  <c r="C5898" i="14"/>
  <c r="C1037" i="14"/>
  <c r="C6009" i="14"/>
  <c r="C3746" i="14"/>
  <c r="C1346" i="14"/>
  <c r="C2475" i="14"/>
  <c r="C834" i="14"/>
  <c r="C2895" i="14"/>
  <c r="C4876" i="14"/>
  <c r="C1957" i="14"/>
  <c r="C3530" i="14"/>
  <c r="C4297" i="14"/>
  <c r="C4644" i="14"/>
  <c r="C1038" i="14"/>
  <c r="C2162" i="14"/>
  <c r="C1445" i="14"/>
  <c r="C2163" i="14"/>
  <c r="C5452" i="14"/>
  <c r="C1855" i="14"/>
  <c r="C2058" i="14"/>
  <c r="C5563" i="14"/>
  <c r="C5788" i="14"/>
  <c r="C3747" i="14"/>
  <c r="C3119" i="14"/>
  <c r="C2164" i="14"/>
  <c r="C5675" i="14"/>
  <c r="C115" i="14"/>
  <c r="C3427" i="14"/>
  <c r="C628" i="14"/>
  <c r="C2795" i="14"/>
  <c r="C211" i="14"/>
  <c r="C5676" i="14"/>
  <c r="C3641" i="14"/>
  <c r="C1039" i="14"/>
  <c r="C3531" i="14"/>
  <c r="C629" i="14"/>
  <c r="C3120" i="14"/>
  <c r="C4191" i="14"/>
  <c r="C1142" i="14"/>
  <c r="C3966" i="14"/>
  <c r="C4757" i="14"/>
  <c r="C11" i="14"/>
  <c r="C5337" i="14"/>
  <c r="C1748" i="14"/>
  <c r="C1143" i="14"/>
  <c r="C12" i="14"/>
  <c r="C5789" i="14"/>
  <c r="C1856" i="14"/>
  <c r="C3121" i="14"/>
  <c r="C6130" i="14"/>
  <c r="C2579" i="14"/>
  <c r="C2796" i="14"/>
  <c r="C3748" i="14"/>
  <c r="C3532" i="14"/>
  <c r="C935" i="14"/>
  <c r="C3122" i="14"/>
  <c r="C3123" i="14"/>
  <c r="C3967" i="14"/>
  <c r="C1546" i="14"/>
  <c r="C4645" i="14"/>
  <c r="C723" i="14"/>
  <c r="C4646" i="14"/>
  <c r="C1857" i="14"/>
  <c r="C2797" i="14"/>
  <c r="C1547" i="14"/>
  <c r="C2580" i="14"/>
  <c r="C2165" i="14"/>
  <c r="C3968" i="14"/>
  <c r="C3969" i="14"/>
  <c r="C5453" i="14"/>
  <c r="C2476" i="14"/>
  <c r="C1958" i="14"/>
  <c r="C5677" i="14"/>
  <c r="C3642" i="14"/>
  <c r="C1347" i="14"/>
  <c r="C116" i="14"/>
  <c r="C1548" i="14"/>
  <c r="C6338" i="14"/>
  <c r="C6010" i="14"/>
  <c r="C4758" i="14"/>
  <c r="C5678" i="14"/>
  <c r="C5564" i="14"/>
  <c r="C1446" i="14"/>
  <c r="C5565" i="14"/>
  <c r="C3852" i="14"/>
  <c r="C3749" i="14"/>
  <c r="C320" i="14"/>
  <c r="C4647" i="14"/>
  <c r="C4192" i="14"/>
  <c r="C4404" i="14"/>
  <c r="C4877" i="14"/>
  <c r="C2477" i="14"/>
  <c r="C1144" i="14"/>
  <c r="C5107" i="14"/>
  <c r="C4759" i="14"/>
  <c r="C4298" i="14"/>
  <c r="C3124" i="14"/>
  <c r="C4648" i="14"/>
  <c r="C3853" i="14"/>
  <c r="C3533" i="14"/>
  <c r="C2896" i="14"/>
  <c r="C936" i="14"/>
  <c r="C13" i="14"/>
  <c r="C630" i="14"/>
  <c r="C5899" i="14"/>
  <c r="C5338" i="14"/>
  <c r="C3125" i="14"/>
  <c r="C2798" i="14"/>
  <c r="C724" i="14"/>
  <c r="C2581" i="14"/>
  <c r="C6011" i="14"/>
  <c r="C725" i="14"/>
  <c r="C321" i="14"/>
  <c r="C1959" i="14"/>
  <c r="C2059" i="14"/>
  <c r="C2166" i="14"/>
  <c r="C4405" i="14"/>
  <c r="C726" i="14"/>
  <c r="C4649" i="14"/>
  <c r="C937" i="14"/>
  <c r="C1749" i="14"/>
  <c r="C5566" i="14"/>
  <c r="C5679" i="14"/>
  <c r="C3750" i="14"/>
  <c r="C212" i="14"/>
  <c r="C5454" i="14"/>
  <c r="C6230" i="14"/>
  <c r="C5219" i="14"/>
  <c r="C4988" i="14"/>
  <c r="C4078" i="14"/>
  <c r="C117" i="14"/>
  <c r="C322" i="14"/>
  <c r="C426" i="14"/>
  <c r="C3126" i="14"/>
  <c r="C2060" i="14"/>
  <c r="C427" i="14"/>
  <c r="C2478" i="14"/>
  <c r="C3643" i="14"/>
  <c r="C118" i="14"/>
  <c r="C1348" i="14"/>
  <c r="C5680" i="14"/>
  <c r="C3324" i="14"/>
  <c r="C213" i="14"/>
  <c r="C5220" i="14"/>
  <c r="C5455" i="14"/>
  <c r="C5681" i="14"/>
  <c r="C524" i="14"/>
  <c r="C1349" i="14"/>
  <c r="C1960" i="14"/>
  <c r="C4650" i="14"/>
  <c r="C3127" i="14"/>
  <c r="C1040" i="14"/>
  <c r="C3128" i="14"/>
  <c r="C6012" i="14"/>
  <c r="C2274" i="14"/>
  <c r="C1447" i="14"/>
  <c r="C727" i="14"/>
  <c r="C1549" i="14"/>
  <c r="C2897" i="14"/>
  <c r="C2061" i="14"/>
  <c r="C1350" i="14"/>
  <c r="C3428" i="14"/>
  <c r="C5339" i="14"/>
  <c r="C938" i="14"/>
  <c r="C4518" i="14"/>
  <c r="C6339" i="14"/>
  <c r="C3854" i="14"/>
  <c r="C3855" i="14"/>
  <c r="C5456" i="14"/>
  <c r="C6131" i="14"/>
  <c r="C3644" i="14"/>
  <c r="C6013" i="14"/>
  <c r="C631" i="14"/>
  <c r="C5682" i="14"/>
  <c r="C4299" i="14"/>
  <c r="C5340" i="14"/>
  <c r="C728" i="14"/>
  <c r="C1351" i="14"/>
  <c r="C4300" i="14"/>
  <c r="C2275" i="14"/>
  <c r="C1247" i="14"/>
  <c r="C14" i="14"/>
  <c r="C6014" i="14"/>
  <c r="C1145" i="14"/>
  <c r="C4651" i="14"/>
  <c r="C2062" i="14"/>
  <c r="C4301" i="14"/>
  <c r="C5683" i="14"/>
  <c r="C835" i="14"/>
  <c r="C4406" i="14"/>
  <c r="C3856" i="14"/>
  <c r="C1550" i="14"/>
  <c r="C15" i="14"/>
  <c r="C3325" i="14"/>
  <c r="C1352" i="14"/>
  <c r="C1248" i="14"/>
  <c r="C2688" i="14"/>
  <c r="C5567" i="14"/>
  <c r="C1961" i="14"/>
  <c r="C4989" i="14"/>
  <c r="C5790" i="14"/>
  <c r="C3129" i="14"/>
  <c r="C3751" i="14"/>
  <c r="C5791" i="14"/>
  <c r="C323" i="14"/>
  <c r="C2799" i="14"/>
  <c r="C3970" i="14"/>
  <c r="C939" i="14"/>
  <c r="C6340" i="14"/>
  <c r="C1353" i="14"/>
  <c r="C5221" i="14"/>
  <c r="C3857" i="14"/>
  <c r="C16" i="14"/>
  <c r="C2689" i="14"/>
  <c r="C1448" i="14"/>
  <c r="C6015" i="14"/>
  <c r="C729" i="14"/>
  <c r="C1041" i="14"/>
  <c r="C2276" i="14"/>
  <c r="C6132" i="14"/>
  <c r="C5341" i="14"/>
  <c r="C2582" i="14"/>
  <c r="C730" i="14"/>
  <c r="C3534" i="14"/>
  <c r="C5900" i="14"/>
  <c r="C5901" i="14"/>
  <c r="C4193" i="14"/>
  <c r="C5222" i="14"/>
  <c r="C4652" i="14"/>
  <c r="C1146" i="14"/>
  <c r="C4878" i="14"/>
  <c r="C1449" i="14"/>
  <c r="C1858" i="14"/>
  <c r="C5108" i="14"/>
  <c r="C4079" i="14"/>
  <c r="C214" i="14"/>
  <c r="C5109" i="14"/>
  <c r="C940" i="14"/>
  <c r="C1645" i="14"/>
  <c r="C4407" i="14"/>
  <c r="C2995" i="14"/>
  <c r="C1962" i="14"/>
  <c r="C1249" i="14"/>
  <c r="C2690" i="14"/>
  <c r="C2996" i="14"/>
  <c r="C2379" i="14"/>
  <c r="C4080" i="14"/>
  <c r="C1646" i="14"/>
  <c r="C1250" i="14"/>
  <c r="C5342" i="14"/>
  <c r="C4408" i="14"/>
  <c r="C4879" i="14"/>
  <c r="C1647" i="14"/>
  <c r="C6016" i="14"/>
  <c r="C2800" i="14"/>
  <c r="C2898" i="14"/>
  <c r="C17" i="14"/>
  <c r="C5684" i="14"/>
  <c r="C1251" i="14"/>
  <c r="C4519" i="14"/>
  <c r="C4409" i="14"/>
  <c r="C4653" i="14"/>
  <c r="C6231" i="14"/>
  <c r="C6232" i="14"/>
  <c r="C731" i="14"/>
  <c r="C1354" i="14"/>
  <c r="C2380" i="14"/>
  <c r="C2997" i="14"/>
  <c r="C4990" i="14"/>
  <c r="C215" i="14"/>
  <c r="C941" i="14"/>
  <c r="C2691" i="14"/>
  <c r="C5792" i="14"/>
  <c r="C1147" i="14"/>
  <c r="C4081" i="14"/>
  <c r="C3130" i="14"/>
  <c r="C2167" i="14"/>
  <c r="C942" i="14"/>
  <c r="C1551" i="14"/>
  <c r="C2381" i="14"/>
  <c r="C2277" i="14"/>
  <c r="C5568" i="14"/>
  <c r="C2063" i="14"/>
  <c r="C4991" i="14"/>
  <c r="C1450" i="14"/>
  <c r="C632" i="14"/>
  <c r="C4520" i="14"/>
  <c r="C6133" i="14"/>
  <c r="C2801" i="14"/>
  <c r="C4654" i="14"/>
  <c r="C5902" i="14"/>
  <c r="C5343" i="14"/>
  <c r="C119" i="14"/>
  <c r="C3131" i="14"/>
  <c r="C1552" i="14"/>
  <c r="C2583" i="14"/>
  <c r="C1750" i="14"/>
  <c r="C3132" i="14"/>
  <c r="C3971" i="14"/>
  <c r="C6233" i="14"/>
  <c r="C4194" i="14"/>
  <c r="C4880" i="14"/>
  <c r="C836" i="14"/>
  <c r="C4410" i="14"/>
  <c r="C4302" i="14"/>
  <c r="C3133" i="14"/>
  <c r="C1042" i="14"/>
  <c r="C1859" i="14"/>
  <c r="C3134" i="14"/>
  <c r="C943" i="14"/>
  <c r="C2479" i="14"/>
  <c r="C18" i="14"/>
  <c r="C2584" i="14"/>
  <c r="C1648" i="14"/>
  <c r="C944" i="14"/>
  <c r="C525" i="14"/>
  <c r="C5223" i="14"/>
  <c r="C2802" i="14"/>
  <c r="C5793" i="14"/>
  <c r="C5224" i="14"/>
  <c r="C4655" i="14"/>
  <c r="C120" i="14"/>
  <c r="C5569" i="14"/>
  <c r="C526" i="14"/>
  <c r="C2064" i="14"/>
  <c r="C5110" i="14"/>
  <c r="C1649" i="14"/>
  <c r="C1148" i="14"/>
  <c r="C4411" i="14"/>
  <c r="C4760" i="14"/>
  <c r="C5457" i="14"/>
  <c r="C4412" i="14"/>
  <c r="C4082" i="14"/>
  <c r="C2065" i="14"/>
  <c r="C121" i="14"/>
  <c r="C2803" i="14"/>
  <c r="C6134" i="14"/>
  <c r="C3535" i="14"/>
  <c r="C2899" i="14"/>
  <c r="C3645" i="14"/>
  <c r="C5794" i="14"/>
  <c r="C3752" i="14"/>
  <c r="C4656" i="14"/>
  <c r="C6135" i="14"/>
  <c r="C732" i="14"/>
  <c r="C837" i="14"/>
  <c r="C5570" i="14"/>
  <c r="C5458" i="14"/>
  <c r="C1252" i="14"/>
  <c r="C428" i="14"/>
  <c r="C4303" i="14"/>
  <c r="C5111" i="14"/>
  <c r="C6136" i="14"/>
  <c r="C3135" i="14"/>
  <c r="C3326" i="14"/>
  <c r="C5571" i="14"/>
  <c r="C5225" i="14"/>
  <c r="C1650" i="14"/>
  <c r="C733" i="14"/>
  <c r="C6341" i="14"/>
  <c r="C3136" i="14"/>
  <c r="C2585" i="14"/>
  <c r="C3972" i="14"/>
  <c r="C19" i="14"/>
  <c r="C4521" i="14"/>
  <c r="C6017" i="14"/>
  <c r="C20" i="14"/>
  <c r="C1149" i="14"/>
  <c r="C1963" i="14"/>
  <c r="C4195" i="14"/>
  <c r="C122" i="14"/>
  <c r="C5903" i="14"/>
  <c r="C1651" i="14"/>
  <c r="C1860" i="14"/>
  <c r="C4881" i="14"/>
  <c r="C3327" i="14"/>
  <c r="C1964" i="14"/>
  <c r="C2168" i="14"/>
  <c r="C4882" i="14"/>
  <c r="C5459" i="14"/>
  <c r="C3137" i="14"/>
  <c r="C3138" i="14"/>
  <c r="C5685" i="14"/>
  <c r="C1043" i="14"/>
  <c r="C5112" i="14"/>
  <c r="C216" i="14"/>
  <c r="C1751" i="14"/>
  <c r="C3973" i="14"/>
  <c r="C324" i="14"/>
  <c r="C21" i="14"/>
  <c r="C2169" i="14"/>
  <c r="C4522" i="14"/>
  <c r="C1861" i="14"/>
  <c r="C2900" i="14"/>
  <c r="C6342" i="14"/>
  <c r="C838" i="14"/>
  <c r="C2278" i="14"/>
  <c r="C2066" i="14"/>
  <c r="C2480" i="14"/>
  <c r="C2067" i="14"/>
  <c r="C1355" i="14"/>
  <c r="C633" i="14"/>
  <c r="C3139" i="14"/>
  <c r="C2586" i="14"/>
  <c r="C3753" i="14"/>
  <c r="C4083" i="14"/>
  <c r="C6137" i="14"/>
  <c r="C2170" i="14"/>
  <c r="C2279" i="14"/>
  <c r="C3429" i="14"/>
  <c r="C6343" i="14"/>
  <c r="C3974" i="14"/>
  <c r="C3536" i="14"/>
  <c r="C3328" i="14"/>
  <c r="C839" i="14"/>
  <c r="C3754" i="14"/>
  <c r="C734" i="14"/>
  <c r="C4196" i="14"/>
  <c r="C2692" i="14"/>
  <c r="C2998" i="14"/>
  <c r="C527" i="14"/>
  <c r="C2999" i="14"/>
  <c r="C1965" i="14"/>
  <c r="C840" i="14"/>
  <c r="C528" i="14"/>
  <c r="C945" i="14"/>
  <c r="C2693" i="14"/>
  <c r="C3858" i="14"/>
  <c r="C5344" i="14"/>
  <c r="C3646" i="14"/>
  <c r="C3000" i="14"/>
  <c r="C1553" i="14"/>
  <c r="C1966" i="14"/>
  <c r="C4761" i="14"/>
  <c r="C3140" i="14"/>
  <c r="C1451" i="14"/>
  <c r="C1356" i="14"/>
  <c r="C4413" i="14"/>
  <c r="C3859" i="14"/>
  <c r="C1652" i="14"/>
  <c r="C5345" i="14"/>
  <c r="C4762" i="14"/>
  <c r="C3430" i="14"/>
  <c r="C5572" i="14"/>
  <c r="C2694" i="14"/>
  <c r="C22" i="14"/>
  <c r="C3975" i="14"/>
  <c r="C3431" i="14"/>
  <c r="C4414" i="14"/>
  <c r="C5460" i="14"/>
  <c r="C23" i="14"/>
  <c r="C3755" i="14"/>
  <c r="C529" i="14"/>
  <c r="C123" i="14"/>
  <c r="C5461" i="14"/>
  <c r="C4763" i="14"/>
  <c r="C2171" i="14"/>
  <c r="C24" i="14"/>
  <c r="C1253" i="14"/>
  <c r="C4415" i="14"/>
  <c r="C4197" i="14"/>
  <c r="C1452" i="14"/>
  <c r="C1752" i="14"/>
  <c r="C6344" i="14"/>
  <c r="C2172" i="14"/>
  <c r="C5686" i="14"/>
  <c r="C735" i="14"/>
  <c r="C3537" i="14"/>
  <c r="C634" i="14"/>
  <c r="C3860" i="14"/>
  <c r="C4992" i="14"/>
  <c r="C3976" i="14"/>
  <c r="C6234" i="14"/>
  <c r="C4084" i="14"/>
  <c r="C1862" i="14"/>
  <c r="C5573" i="14"/>
  <c r="C5687" i="14"/>
  <c r="C1150" i="14"/>
  <c r="C325" i="14"/>
  <c r="C635" i="14"/>
  <c r="C6345" i="14"/>
  <c r="C3329" i="14"/>
  <c r="C5346" i="14"/>
  <c r="C3001" i="14"/>
  <c r="C946" i="14"/>
  <c r="C636" i="14"/>
  <c r="C6138" i="14"/>
  <c r="C5688" i="14"/>
  <c r="C2382" i="14"/>
  <c r="C3330" i="14"/>
  <c r="C4764" i="14"/>
  <c r="C947" i="14"/>
  <c r="C1753" i="14"/>
  <c r="C4993" i="14"/>
  <c r="C2804" i="14"/>
  <c r="C429" i="14"/>
  <c r="C6018" i="14"/>
  <c r="C3861" i="14"/>
  <c r="C3977" i="14"/>
  <c r="C1044" i="14"/>
  <c r="C4416" i="14"/>
  <c r="C5795" i="14"/>
  <c r="C3002" i="14"/>
  <c r="C4994" i="14"/>
  <c r="C1357" i="14"/>
  <c r="C3756" i="14"/>
  <c r="C6139" i="14"/>
  <c r="C5347" i="14"/>
  <c r="C217" i="14"/>
  <c r="C4198" i="14"/>
  <c r="C5348" i="14"/>
  <c r="C2587" i="14"/>
  <c r="C2173" i="14"/>
  <c r="C5574" i="14"/>
  <c r="C3141" i="14"/>
  <c r="C3142" i="14"/>
  <c r="C5575" i="14"/>
  <c r="C2481" i="14"/>
  <c r="C1863" i="14"/>
  <c r="C4765" i="14"/>
  <c r="C841" i="14"/>
  <c r="C430" i="14"/>
  <c r="C3978" i="14"/>
  <c r="C6019" i="14"/>
  <c r="C5113" i="14"/>
  <c r="C218" i="14"/>
  <c r="C3143" i="14"/>
  <c r="C3862" i="14"/>
  <c r="C25" i="14"/>
  <c r="C1254" i="14"/>
  <c r="C2805" i="14"/>
  <c r="C431" i="14"/>
  <c r="C4085" i="14"/>
  <c r="C5114" i="14"/>
  <c r="C2806" i="14"/>
  <c r="C1554" i="14"/>
  <c r="C4086" i="14"/>
  <c r="C1754" i="14"/>
  <c r="C1864" i="14"/>
  <c r="C6020" i="14"/>
  <c r="C3144" i="14"/>
  <c r="C4766" i="14"/>
  <c r="C3432" i="14"/>
  <c r="C5904" i="14"/>
  <c r="C2695" i="14"/>
  <c r="C1755" i="14"/>
  <c r="C4995" i="14"/>
  <c r="C432" i="14"/>
  <c r="C2174" i="14"/>
  <c r="C433" i="14"/>
  <c r="C3538" i="14"/>
  <c r="C1967" i="14"/>
  <c r="C4767" i="14"/>
  <c r="C4657" i="14"/>
  <c r="C6346" i="14"/>
  <c r="C4883" i="14"/>
  <c r="C6347" i="14"/>
  <c r="C5689" i="14"/>
  <c r="C4884" i="14"/>
  <c r="C3757" i="14"/>
  <c r="C736" i="14"/>
  <c r="C1255" i="14"/>
  <c r="C1653" i="14"/>
  <c r="C3145" i="14"/>
  <c r="C1045" i="14"/>
  <c r="C1756" i="14"/>
  <c r="C26" i="14"/>
  <c r="C4768" i="14"/>
  <c r="C6021" i="14"/>
  <c r="C2807" i="14"/>
  <c r="C5576" i="14"/>
  <c r="C4658" i="14"/>
  <c r="C1358" i="14"/>
  <c r="C1968" i="14"/>
  <c r="C5226" i="14"/>
  <c r="C5462" i="14"/>
  <c r="C3146" i="14"/>
  <c r="C4769" i="14"/>
  <c r="C5577" i="14"/>
  <c r="C948" i="14"/>
  <c r="C1046" i="14"/>
  <c r="C4523" i="14"/>
  <c r="C737" i="14"/>
  <c r="C3433" i="14"/>
  <c r="C4996" i="14"/>
  <c r="C949" i="14"/>
  <c r="C842" i="14"/>
  <c r="C4997" i="14"/>
  <c r="C4199" i="14"/>
  <c r="C2068" i="14"/>
  <c r="C326" i="14"/>
  <c r="C2482" i="14"/>
  <c r="C1865" i="14"/>
  <c r="C1866" i="14"/>
  <c r="C5578" i="14"/>
  <c r="C950" i="14"/>
  <c r="C1555" i="14"/>
  <c r="C3647" i="14"/>
  <c r="C1047" i="14"/>
  <c r="C4304" i="14"/>
  <c r="C5463" i="14"/>
  <c r="C1453" i="14"/>
  <c r="C5579" i="14"/>
  <c r="C4305" i="14"/>
  <c r="C5464" i="14"/>
  <c r="C1556" i="14"/>
  <c r="C27" i="14"/>
  <c r="C5580" i="14"/>
  <c r="C951" i="14"/>
  <c r="C1454" i="14"/>
  <c r="C4770" i="14"/>
  <c r="C5465" i="14"/>
  <c r="C3648" i="14"/>
  <c r="C1048" i="14"/>
  <c r="C1049" i="14"/>
  <c r="C4524" i="14"/>
  <c r="C4087" i="14"/>
  <c r="C1151" i="14"/>
  <c r="C2280" i="14"/>
  <c r="C6348" i="14"/>
  <c r="C1557" i="14"/>
  <c r="C327" i="14"/>
  <c r="C2175" i="14"/>
  <c r="C328" i="14"/>
  <c r="C5466" i="14"/>
  <c r="C3147" i="14"/>
  <c r="C1969" i="14"/>
  <c r="C2176" i="14"/>
  <c r="C4306" i="14"/>
  <c r="C3003" i="14"/>
  <c r="C4088" i="14"/>
  <c r="C434" i="14"/>
  <c r="C2483" i="14"/>
  <c r="C4089" i="14"/>
  <c r="C2069" i="14"/>
  <c r="C4307" i="14"/>
  <c r="C2808" i="14"/>
  <c r="C2281" i="14"/>
  <c r="C2177" i="14"/>
  <c r="C4771" i="14"/>
  <c r="C6235" i="14"/>
  <c r="C2178" i="14"/>
  <c r="C3539" i="14"/>
  <c r="C4772" i="14"/>
  <c r="C1256" i="14"/>
  <c r="C4525" i="14"/>
  <c r="C2070" i="14"/>
  <c r="C530" i="14"/>
  <c r="C28" i="14"/>
  <c r="C4998" i="14"/>
  <c r="C29" i="14"/>
  <c r="C3148" i="14"/>
  <c r="C4773" i="14"/>
  <c r="C3331" i="14"/>
  <c r="C1359" i="14"/>
  <c r="C4659" i="14"/>
  <c r="C2809" i="14"/>
  <c r="C3863" i="14"/>
  <c r="C4308" i="14"/>
  <c r="C1970" i="14"/>
  <c r="C3149" i="14"/>
  <c r="C4660" i="14"/>
  <c r="C4885" i="14"/>
  <c r="C3758" i="14"/>
  <c r="C3332" i="14"/>
  <c r="C843" i="14"/>
  <c r="C6022" i="14"/>
  <c r="C2696" i="14"/>
  <c r="C4999" i="14"/>
  <c r="C3864" i="14"/>
  <c r="C3540" i="14"/>
  <c r="C5796" i="14"/>
  <c r="C3150" i="14"/>
  <c r="C435" i="14"/>
  <c r="C844" i="14"/>
  <c r="C2901" i="14"/>
  <c r="C3649" i="14"/>
  <c r="C2902" i="14"/>
  <c r="C219" i="14"/>
  <c r="C1971" i="14"/>
  <c r="C3865" i="14"/>
  <c r="C952" i="14"/>
  <c r="C4090" i="14"/>
  <c r="C5115" i="14"/>
  <c r="C4526" i="14"/>
  <c r="C5227" i="14"/>
  <c r="C531" i="14"/>
  <c r="C4091" i="14"/>
  <c r="C1972" i="14"/>
  <c r="C3541" i="14"/>
  <c r="C4527" i="14"/>
  <c r="C6349" i="14"/>
  <c r="C1654" i="14"/>
  <c r="C1455" i="14"/>
  <c r="C329" i="14"/>
  <c r="C5797" i="14"/>
  <c r="C5581" i="14"/>
  <c r="C6350" i="14"/>
  <c r="C6140" i="14"/>
  <c r="C2071" i="14"/>
  <c r="C220" i="14"/>
  <c r="C3004" i="14"/>
  <c r="C5467" i="14"/>
  <c r="C330" i="14"/>
  <c r="C6351" i="14"/>
  <c r="C5228" i="14"/>
  <c r="C4200" i="14"/>
  <c r="C5468" i="14"/>
  <c r="C2179" i="14"/>
  <c r="C1973" i="14"/>
  <c r="C4309" i="14"/>
  <c r="C3151" i="14"/>
  <c r="C3979" i="14"/>
  <c r="C3650" i="14"/>
  <c r="C1757" i="14"/>
  <c r="C4661" i="14"/>
  <c r="C2697" i="14"/>
  <c r="C845" i="14"/>
  <c r="C4310" i="14"/>
  <c r="C3866" i="14"/>
  <c r="C2588" i="14"/>
  <c r="C124" i="14"/>
  <c r="C4528" i="14"/>
  <c r="C4662" i="14"/>
  <c r="C6023" i="14"/>
  <c r="C30" i="14"/>
  <c r="C3759" i="14"/>
  <c r="C6141" i="14"/>
  <c r="C2698" i="14"/>
  <c r="C3152" i="14"/>
  <c r="C846" i="14"/>
  <c r="C3651" i="14"/>
  <c r="C4663" i="14"/>
  <c r="C1974" i="14"/>
  <c r="C4417" i="14"/>
  <c r="C1758" i="14"/>
  <c r="C738" i="14"/>
  <c r="C5798" i="14"/>
  <c r="C1360" i="14"/>
  <c r="C3333" i="14"/>
  <c r="C4529" i="14"/>
  <c r="C2810" i="14"/>
  <c r="C3867" i="14"/>
  <c r="C4886" i="14"/>
  <c r="C4201" i="14"/>
  <c r="C637" i="14"/>
  <c r="C1975" i="14"/>
  <c r="C4418" i="14"/>
  <c r="C4887" i="14"/>
  <c r="C5116" i="14"/>
  <c r="C2282" i="14"/>
  <c r="C3868" i="14"/>
  <c r="C4888" i="14"/>
  <c r="C3005" i="14"/>
  <c r="C1655" i="14"/>
  <c r="C3006" i="14"/>
  <c r="C1759" i="14"/>
  <c r="C3007" i="14"/>
  <c r="C3008" i="14"/>
  <c r="C1050" i="14"/>
  <c r="C6236" i="14"/>
  <c r="C5349" i="14"/>
  <c r="C3652" i="14"/>
  <c r="C5690" i="14"/>
  <c r="C4311" i="14"/>
  <c r="C2180" i="14"/>
  <c r="C1361" i="14"/>
  <c r="C1976" i="14"/>
  <c r="C5117" i="14"/>
  <c r="C739" i="14"/>
  <c r="C4202" i="14"/>
  <c r="C3153" i="14"/>
  <c r="C2072" i="14"/>
  <c r="C221" i="14"/>
  <c r="C1977" i="14"/>
  <c r="C5691" i="14"/>
  <c r="C2383" i="14"/>
  <c r="C2384" i="14"/>
  <c r="C2903" i="14"/>
  <c r="C2904" i="14"/>
  <c r="C2283" i="14"/>
  <c r="C5799" i="14"/>
  <c r="C4419" i="14"/>
  <c r="C3154" i="14"/>
  <c r="C3980" i="14"/>
  <c r="C5905" i="14"/>
  <c r="C3009" i="14"/>
  <c r="C2699" i="14"/>
  <c r="C2484" i="14"/>
  <c r="C1456" i="14"/>
  <c r="C3981" i="14"/>
  <c r="C2385" i="14"/>
  <c r="C3760" i="14"/>
  <c r="C2386" i="14"/>
  <c r="C3761" i="14"/>
  <c r="C532" i="14"/>
  <c r="C2905" i="14"/>
  <c r="C6352" i="14"/>
  <c r="C3155" i="14"/>
  <c r="C5229" i="14"/>
  <c r="C1760" i="14"/>
  <c r="C2700" i="14"/>
  <c r="C6353" i="14"/>
  <c r="C4092" i="14"/>
  <c r="C953" i="14"/>
  <c r="C3434" i="14"/>
  <c r="C4203" i="14"/>
  <c r="C436" i="14"/>
  <c r="C5118" i="14"/>
  <c r="C2073" i="14"/>
  <c r="C437" i="14"/>
  <c r="C4530" i="14"/>
  <c r="C5350" i="14"/>
  <c r="C5582" i="14"/>
  <c r="C4093" i="14"/>
  <c r="C3982" i="14"/>
  <c r="C2589" i="14"/>
  <c r="C5119" i="14"/>
  <c r="C3435" i="14"/>
  <c r="C3436" i="14"/>
  <c r="C331" i="14"/>
  <c r="C5906" i="14"/>
  <c r="C31" i="14"/>
  <c r="C638" i="14"/>
  <c r="C332" i="14"/>
  <c r="C4420" i="14"/>
  <c r="C1867" i="14"/>
  <c r="C3762" i="14"/>
  <c r="C1656" i="14"/>
  <c r="C3763" i="14"/>
  <c r="C222" i="14"/>
  <c r="C6237" i="14"/>
  <c r="C5800" i="14"/>
  <c r="C223" i="14"/>
  <c r="C3764" i="14"/>
  <c r="C3983" i="14"/>
  <c r="C3156" i="14"/>
  <c r="C6142" i="14"/>
  <c r="C5120" i="14"/>
  <c r="C3869" i="14"/>
  <c r="C3653" i="14"/>
  <c r="C1761" i="14"/>
  <c r="C1868" i="14"/>
  <c r="C533" i="14"/>
  <c r="C2284" i="14"/>
  <c r="C4204" i="14"/>
  <c r="C5907" i="14"/>
  <c r="C1362" i="14"/>
  <c r="C438" i="14"/>
  <c r="C4094" i="14"/>
  <c r="C5908" i="14"/>
  <c r="C333" i="14"/>
  <c r="C847" i="14"/>
  <c r="C4531" i="14"/>
  <c r="C6238" i="14"/>
  <c r="C5801" i="14"/>
  <c r="C3010" i="14"/>
  <c r="C4532" i="14"/>
  <c r="C954" i="14"/>
  <c r="C6143" i="14"/>
  <c r="C2285" i="14"/>
  <c r="C5000" i="14"/>
  <c r="C3157" i="14"/>
  <c r="C955" i="14"/>
  <c r="C6024" i="14"/>
  <c r="C4312" i="14"/>
  <c r="C334" i="14"/>
  <c r="C1457" i="14"/>
  <c r="C5692" i="14"/>
  <c r="C956" i="14"/>
  <c r="C3158" i="14"/>
  <c r="C4533" i="14"/>
  <c r="C4534" i="14"/>
  <c r="C848" i="14"/>
  <c r="C5583" i="14"/>
  <c r="C5469" i="14"/>
  <c r="C2286" i="14"/>
  <c r="C740" i="14"/>
  <c r="C5584" i="14"/>
  <c r="C639" i="14"/>
  <c r="C5802" i="14"/>
  <c r="C2181" i="14"/>
  <c r="C1152" i="14"/>
  <c r="C640" i="14"/>
  <c r="C3870" i="14"/>
  <c r="C5001" i="14"/>
  <c r="C3334" i="14"/>
  <c r="C2182" i="14"/>
  <c r="C4774" i="14"/>
  <c r="C5585" i="14"/>
  <c r="C5693" i="14"/>
  <c r="C5909" i="14"/>
  <c r="C534" i="14"/>
  <c r="C125" i="14"/>
  <c r="C6239" i="14"/>
  <c r="C3871" i="14"/>
  <c r="C5351" i="14"/>
  <c r="C224" i="14"/>
  <c r="C335" i="14"/>
  <c r="C641" i="14"/>
  <c r="C6144" i="14"/>
  <c r="C1153" i="14"/>
  <c r="C5230" i="14"/>
  <c r="C3159" i="14"/>
  <c r="C4205" i="14"/>
  <c r="C2287" i="14"/>
  <c r="C336" i="14"/>
  <c r="C126" i="14"/>
  <c r="C3011" i="14"/>
  <c r="C5694" i="14"/>
  <c r="C2074" i="14"/>
  <c r="C849" i="14"/>
  <c r="C1762" i="14"/>
  <c r="C3872" i="14"/>
  <c r="C3012" i="14"/>
  <c r="C642" i="14"/>
  <c r="C4421" i="14"/>
  <c r="C2811" i="14"/>
  <c r="C4889" i="14"/>
  <c r="C2906" i="14"/>
  <c r="C2288" i="14"/>
  <c r="C1558" i="14"/>
  <c r="C957" i="14"/>
  <c r="C1363" i="14"/>
  <c r="C1763" i="14"/>
  <c r="C6240" i="14"/>
  <c r="C3765" i="14"/>
  <c r="C5121" i="14"/>
  <c r="C5695" i="14"/>
  <c r="C5122" i="14"/>
  <c r="C1051" i="14"/>
  <c r="C1869" i="14"/>
  <c r="C3873" i="14"/>
  <c r="C5231" i="14"/>
  <c r="C643" i="14"/>
  <c r="C4095" i="14"/>
  <c r="C5232" i="14"/>
  <c r="C2289" i="14"/>
  <c r="C32" i="14"/>
  <c r="C5803" i="14"/>
  <c r="C225" i="14"/>
  <c r="C4535" i="14"/>
  <c r="C2075" i="14"/>
  <c r="C5352" i="14"/>
  <c r="C1559" i="14"/>
  <c r="C3654" i="14"/>
  <c r="C1560" i="14"/>
  <c r="C1257" i="14"/>
  <c r="C4206" i="14"/>
  <c r="C1561" i="14"/>
  <c r="C5123" i="14"/>
  <c r="C2701" i="14"/>
  <c r="C4775" i="14"/>
  <c r="C2076" i="14"/>
  <c r="C5002" i="14"/>
  <c r="C2907" i="14"/>
  <c r="C33" i="14"/>
  <c r="C3655" i="14"/>
  <c r="C5353" i="14"/>
  <c r="C958" i="14"/>
  <c r="C2485" i="14"/>
  <c r="C741" i="14"/>
  <c r="C2812" i="14"/>
  <c r="C3437" i="14"/>
  <c r="C1364" i="14"/>
  <c r="C959" i="14"/>
  <c r="C5910" i="14"/>
  <c r="C3656" i="14"/>
  <c r="C4776" i="14"/>
  <c r="C4096" i="14"/>
  <c r="C4097" i="14"/>
  <c r="C1458" i="14"/>
  <c r="C1154" i="14"/>
  <c r="C3542" i="14"/>
  <c r="C1870" i="14"/>
  <c r="C2702" i="14"/>
  <c r="C4422" i="14"/>
  <c r="C5586" i="14"/>
  <c r="C3335" i="14"/>
  <c r="C4536" i="14"/>
  <c r="C1657" i="14"/>
  <c r="C1871" i="14"/>
  <c r="C4890" i="14"/>
  <c r="C4423" i="14"/>
  <c r="C4424" i="14"/>
  <c r="C5696" i="14"/>
  <c r="C3657" i="14"/>
  <c r="C850" i="14"/>
  <c r="C5697" i="14"/>
  <c r="C1872" i="14"/>
  <c r="C2183" i="14"/>
  <c r="C5587" i="14"/>
  <c r="C6025" i="14"/>
  <c r="C439" i="14"/>
  <c r="C1562" i="14"/>
  <c r="C4777" i="14"/>
  <c r="C644" i="14"/>
  <c r="C5470" i="14"/>
  <c r="C3013" i="14"/>
  <c r="C3543" i="14"/>
  <c r="C4098" i="14"/>
  <c r="C5354" i="14"/>
  <c r="C2077" i="14"/>
  <c r="C645" i="14"/>
  <c r="C2590" i="14"/>
  <c r="C4778" i="14"/>
  <c r="C5804" i="14"/>
  <c r="C6145" i="14"/>
  <c r="C1764" i="14"/>
  <c r="C226" i="14"/>
  <c r="C4664" i="14"/>
  <c r="C1873" i="14"/>
  <c r="C1155" i="14"/>
  <c r="C1978" i="14"/>
  <c r="C1874" i="14"/>
  <c r="C4537" i="14"/>
  <c r="C4665" i="14"/>
  <c r="C1365" i="14"/>
  <c r="C3014" i="14"/>
  <c r="C6354" i="14"/>
  <c r="C5588" i="14"/>
  <c r="C3766" i="14"/>
  <c r="C127" i="14"/>
  <c r="C6355" i="14"/>
  <c r="C5589" i="14"/>
  <c r="C1875" i="14"/>
  <c r="C3767" i="14"/>
  <c r="C3544" i="14"/>
  <c r="C535" i="14"/>
  <c r="C227" i="14"/>
  <c r="C5698" i="14"/>
  <c r="C4891" i="14"/>
  <c r="C5699" i="14"/>
  <c r="C3545" i="14"/>
  <c r="C128" i="14"/>
  <c r="C5233" i="14"/>
  <c r="C2387" i="14"/>
  <c r="C6026" i="14"/>
  <c r="C960" i="14"/>
  <c r="C4425" i="14"/>
  <c r="C1563" i="14"/>
  <c r="C228" i="14"/>
  <c r="C4426" i="14"/>
  <c r="C1876" i="14"/>
  <c r="C1156" i="14"/>
  <c r="C1052" i="14"/>
  <c r="C2290" i="14"/>
  <c r="C961" i="14"/>
  <c r="C3658" i="14"/>
  <c r="C6027" i="14"/>
  <c r="C5471" i="14"/>
  <c r="C5472" i="14"/>
  <c r="C2078" i="14"/>
  <c r="C962" i="14"/>
  <c r="C3874" i="14"/>
  <c r="C5234" i="14"/>
  <c r="C5355" i="14"/>
  <c r="C851" i="14"/>
  <c r="C4427" i="14"/>
  <c r="C1459" i="14"/>
  <c r="C536" i="14"/>
  <c r="C5356" i="14"/>
  <c r="C4779" i="14"/>
  <c r="C963" i="14"/>
  <c r="C4428" i="14"/>
  <c r="C5911" i="14"/>
  <c r="C3015" i="14"/>
  <c r="C1877" i="14"/>
  <c r="C4429" i="14"/>
  <c r="C742" i="14"/>
  <c r="C3438" i="14"/>
  <c r="C3160" i="14"/>
  <c r="C1979" i="14"/>
  <c r="C1980" i="14"/>
  <c r="C3016" i="14"/>
  <c r="C337" i="14"/>
  <c r="C2591" i="14"/>
  <c r="C3439" i="14"/>
  <c r="C6146" i="14"/>
  <c r="C229" i="14"/>
  <c r="C440" i="14"/>
  <c r="C5590" i="14"/>
  <c r="C1366" i="14"/>
  <c r="C441" i="14"/>
  <c r="C1053" i="14"/>
  <c r="C6147" i="14"/>
  <c r="C129" i="14"/>
  <c r="C5805" i="14"/>
  <c r="C2592" i="14"/>
  <c r="C3161" i="14"/>
  <c r="C3162" i="14"/>
  <c r="C4780" i="14"/>
  <c r="C2388" i="14"/>
  <c r="C4892" i="14"/>
  <c r="C1981" i="14"/>
  <c r="C4666" i="14"/>
  <c r="C3336" i="14"/>
  <c r="C537" i="14"/>
  <c r="C5591" i="14"/>
  <c r="C4667" i="14"/>
  <c r="C4430" i="14"/>
  <c r="C5912" i="14"/>
  <c r="C2079" i="14"/>
  <c r="C1878" i="14"/>
  <c r="C1460" i="14"/>
  <c r="C646" i="14"/>
  <c r="C3017" i="14"/>
  <c r="C1367" i="14"/>
  <c r="C5357" i="14"/>
  <c r="C4431" i="14"/>
  <c r="C3018" i="14"/>
  <c r="C6356" i="14"/>
  <c r="C5358" i="14"/>
  <c r="C3440" i="14"/>
  <c r="C3337" i="14"/>
  <c r="C1658" i="14"/>
  <c r="C5700" i="14"/>
  <c r="C538" i="14"/>
  <c r="C4207" i="14"/>
  <c r="C2184" i="14"/>
  <c r="C230" i="14"/>
  <c r="C3768" i="14"/>
  <c r="C3441" i="14"/>
  <c r="C4208" i="14"/>
  <c r="C2291" i="14"/>
  <c r="C1054" i="14"/>
  <c r="C5124" i="14"/>
  <c r="C34" i="14"/>
  <c r="C4781" i="14"/>
  <c r="C1564" i="14"/>
  <c r="C231" i="14"/>
  <c r="C5592" i="14"/>
  <c r="C6357" i="14"/>
  <c r="C1157" i="14"/>
  <c r="C5701" i="14"/>
  <c r="C2908" i="14"/>
  <c r="C1158" i="14"/>
  <c r="C6358" i="14"/>
  <c r="C4209" i="14"/>
  <c r="C647" i="14"/>
  <c r="C5235" i="14"/>
  <c r="C6028" i="14"/>
  <c r="C1159" i="14"/>
  <c r="C3163" i="14"/>
  <c r="C3442" i="14"/>
  <c r="C3443" i="14"/>
  <c r="C5806" i="14"/>
  <c r="C4099" i="14"/>
  <c r="C5236" i="14"/>
  <c r="C3659" i="14"/>
  <c r="C5702" i="14"/>
  <c r="C964" i="14"/>
  <c r="C1565" i="14"/>
  <c r="C5359" i="14"/>
  <c r="C4668" i="14"/>
  <c r="C3875" i="14"/>
  <c r="C1765" i="14"/>
  <c r="C4210" i="14"/>
  <c r="C2703" i="14"/>
  <c r="C3338" i="14"/>
  <c r="C743" i="14"/>
  <c r="C5593" i="14"/>
  <c r="C2080" i="14"/>
  <c r="C1766" i="14"/>
  <c r="C5473" i="14"/>
  <c r="C1368" i="14"/>
  <c r="C4669" i="14"/>
  <c r="C4432" i="14"/>
  <c r="C2909" i="14"/>
  <c r="C5474" i="14"/>
  <c r="C3019" i="14"/>
  <c r="C1767" i="14"/>
  <c r="C1055" i="14"/>
  <c r="C5237" i="14"/>
  <c r="C1659" i="14"/>
  <c r="C232" i="14"/>
  <c r="C965" i="14"/>
  <c r="C3984" i="14"/>
  <c r="C4433" i="14"/>
  <c r="C1566" i="14"/>
  <c r="C6359" i="14"/>
  <c r="C5360" i="14"/>
  <c r="C6241" i="14"/>
  <c r="C1056" i="14"/>
  <c r="C2593" i="14"/>
  <c r="C4434" i="14"/>
  <c r="C3444" i="14"/>
  <c r="C442" i="14"/>
  <c r="C744" i="14"/>
  <c r="C5003" i="14"/>
  <c r="C3660" i="14"/>
  <c r="C5594" i="14"/>
  <c r="C3769" i="14"/>
  <c r="C5807" i="14"/>
  <c r="C5361" i="14"/>
  <c r="C1768" i="14"/>
  <c r="C648" i="14"/>
  <c r="C4313" i="14"/>
  <c r="C1369" i="14"/>
  <c r="C852" i="14"/>
  <c r="C3661" i="14"/>
  <c r="C5125" i="14"/>
  <c r="C5126" i="14"/>
  <c r="C649" i="14"/>
  <c r="C1660" i="14"/>
  <c r="C4100" i="14"/>
  <c r="C1160" i="14"/>
  <c r="C4211" i="14"/>
  <c r="C3770" i="14"/>
  <c r="C5362" i="14"/>
  <c r="C6242" i="14"/>
  <c r="C6029" i="14"/>
  <c r="C539" i="14"/>
  <c r="C3771" i="14"/>
  <c r="C2910" i="14"/>
  <c r="C4435" i="14"/>
  <c r="C6243" i="14"/>
  <c r="C4893" i="14"/>
  <c r="C5913" i="14"/>
  <c r="C4670" i="14"/>
  <c r="C3546" i="14"/>
  <c r="C6360" i="14"/>
  <c r="C5004" i="14"/>
  <c r="C3985" i="14"/>
  <c r="C35" i="14"/>
  <c r="C4314" i="14"/>
  <c r="C4671" i="14"/>
  <c r="C3339" i="14"/>
  <c r="C130" i="14"/>
  <c r="C2911" i="14"/>
  <c r="C1057" i="14"/>
  <c r="C3445" i="14"/>
  <c r="C6244" i="14"/>
  <c r="C4782" i="14"/>
  <c r="C4212" i="14"/>
  <c r="C6245" i="14"/>
  <c r="C1058" i="14"/>
  <c r="C3986" i="14"/>
  <c r="C5703" i="14"/>
  <c r="C2813" i="14"/>
  <c r="C1769" i="14"/>
  <c r="C1661" i="14"/>
  <c r="C6246" i="14"/>
  <c r="C540" i="14"/>
  <c r="C4783" i="14"/>
  <c r="C1461" i="14"/>
  <c r="C338" i="14"/>
  <c r="C2389" i="14"/>
  <c r="C541" i="14"/>
  <c r="C2185" i="14"/>
  <c r="C36" i="14"/>
  <c r="C5808" i="14"/>
  <c r="C4315" i="14"/>
  <c r="C542" i="14"/>
  <c r="C1770" i="14"/>
  <c r="C3164" i="14"/>
  <c r="C650" i="14"/>
  <c r="C1059" i="14"/>
  <c r="C1982" i="14"/>
  <c r="C4784" i="14"/>
  <c r="C4894" i="14"/>
  <c r="C6148" i="14"/>
  <c r="C6247" i="14"/>
  <c r="C4672" i="14"/>
  <c r="C37" i="14"/>
  <c r="C5914" i="14"/>
  <c r="C745" i="14"/>
  <c r="C2912" i="14"/>
  <c r="C2486" i="14"/>
  <c r="C2913" i="14"/>
  <c r="C2292" i="14"/>
  <c r="C4785" i="14"/>
  <c r="C443" i="14"/>
  <c r="C1879" i="14"/>
  <c r="C2390" i="14"/>
  <c r="C5595" i="14"/>
  <c r="C233" i="14"/>
  <c r="C5363" i="14"/>
  <c r="C3772" i="14"/>
  <c r="C2814" i="14"/>
  <c r="C4101" i="14"/>
  <c r="C3446" i="14"/>
  <c r="C6149" i="14"/>
  <c r="C5704" i="14"/>
  <c r="C1370" i="14"/>
  <c r="C2487" i="14"/>
  <c r="C4786" i="14"/>
  <c r="C4102" i="14"/>
  <c r="C4787" i="14"/>
  <c r="C6361" i="14"/>
  <c r="C5127" i="14"/>
  <c r="C1462" i="14"/>
  <c r="C4673" i="14"/>
  <c r="C339" i="14"/>
  <c r="C1463" i="14"/>
  <c r="C6362" i="14"/>
  <c r="C1464" i="14"/>
  <c r="C966" i="14"/>
  <c r="C234" i="14"/>
  <c r="C3987" i="14"/>
  <c r="C3020" i="14"/>
  <c r="C3662" i="14"/>
  <c r="C3663" i="14"/>
  <c r="C6150" i="14"/>
  <c r="C6248" i="14"/>
  <c r="C3165" i="14"/>
  <c r="C38" i="14"/>
  <c r="C1465" i="14"/>
  <c r="C444" i="14"/>
  <c r="C3773" i="14"/>
  <c r="C4103" i="14"/>
  <c r="C5596" i="14"/>
  <c r="C853" i="14"/>
  <c r="C3447" i="14"/>
  <c r="C2594" i="14"/>
  <c r="C6151" i="14"/>
  <c r="C235" i="14"/>
  <c r="C2293" i="14"/>
  <c r="C4895" i="14"/>
  <c r="C2391" i="14"/>
  <c r="C2704" i="14"/>
  <c r="C2294" i="14"/>
  <c r="C3988" i="14"/>
  <c r="C3774" i="14"/>
  <c r="C2488" i="14"/>
  <c r="C3664" i="14"/>
  <c r="C4674" i="14"/>
  <c r="C5809" i="14"/>
  <c r="C3775" i="14"/>
  <c r="C4675" i="14"/>
  <c r="C5810" i="14"/>
  <c r="C3876" i="14"/>
  <c r="C5364" i="14"/>
  <c r="C2186" i="14"/>
  <c r="C3448" i="14"/>
  <c r="C967" i="14"/>
  <c r="C1371" i="14"/>
  <c r="C1662" i="14"/>
  <c r="C1060" i="14"/>
  <c r="C1567" i="14"/>
  <c r="C6030" i="14"/>
  <c r="C2705" i="14"/>
  <c r="C4538" i="14"/>
  <c r="C3547" i="14"/>
  <c r="C5238" i="14"/>
  <c r="C4436" i="14"/>
  <c r="C131" i="14"/>
  <c r="C1568" i="14"/>
  <c r="C2706" i="14"/>
  <c r="C4788" i="14"/>
  <c r="C3989" i="14"/>
  <c r="C6031" i="14"/>
  <c r="C5705" i="14"/>
  <c r="C5239" i="14"/>
  <c r="C5005" i="14"/>
  <c r="C236" i="14"/>
  <c r="C4789" i="14"/>
  <c r="C2595" i="14"/>
  <c r="C1983" i="14"/>
  <c r="C5006" i="14"/>
  <c r="C1161" i="14"/>
  <c r="C4316" i="14"/>
  <c r="C3166" i="14"/>
  <c r="C651" i="14"/>
  <c r="C4539" i="14"/>
  <c r="C1880" i="14"/>
  <c r="C3990" i="14"/>
  <c r="C4790" i="14"/>
  <c r="C4896" i="14"/>
  <c r="C3548" i="14"/>
  <c r="C132" i="14"/>
  <c r="C854" i="14"/>
  <c r="C4104" i="14"/>
  <c r="C1061" i="14"/>
  <c r="C445" i="14"/>
  <c r="C1466" i="14"/>
  <c r="C5597" i="14"/>
  <c r="C4897" i="14"/>
  <c r="C5706" i="14"/>
  <c r="C3991" i="14"/>
  <c r="C5811" i="14"/>
  <c r="C4213" i="14"/>
  <c r="C4317" i="14"/>
  <c r="C3167" i="14"/>
  <c r="C652" i="14"/>
  <c r="C3665" i="14"/>
  <c r="C1062" i="14"/>
  <c r="C2815" i="14"/>
  <c r="C2392" i="14"/>
  <c r="C446" i="14"/>
  <c r="C4898" i="14"/>
  <c r="C2914" i="14"/>
  <c r="C3877" i="14"/>
  <c r="C6032" i="14"/>
  <c r="C5915" i="14"/>
  <c r="C5365" i="14"/>
  <c r="C4540" i="14"/>
  <c r="C237" i="14"/>
  <c r="C2707" i="14"/>
  <c r="C1569" i="14"/>
  <c r="C4318" i="14"/>
  <c r="C2393" i="14"/>
  <c r="C5707" i="14"/>
  <c r="C5240" i="14"/>
  <c r="C5708" i="14"/>
  <c r="C1258" i="14"/>
  <c r="C746" i="14"/>
  <c r="C3021" i="14"/>
  <c r="C5709" i="14"/>
  <c r="C3776" i="14"/>
  <c r="C543" i="14"/>
  <c r="C1259" i="14"/>
  <c r="C3022" i="14"/>
  <c r="C3168" i="14"/>
  <c r="C1663" i="14"/>
  <c r="C2489" i="14"/>
  <c r="C2295" i="14"/>
  <c r="C3023" i="14"/>
  <c r="C1260" i="14"/>
  <c r="C3024" i="14"/>
  <c r="C3549" i="14"/>
  <c r="C5710" i="14"/>
  <c r="C968" i="14"/>
  <c r="C6033" i="14"/>
  <c r="C238" i="14"/>
  <c r="C5241" i="14"/>
  <c r="C3550" i="14"/>
  <c r="C2081" i="14"/>
  <c r="C544" i="14"/>
  <c r="C5598" i="14"/>
  <c r="C1570" i="14"/>
  <c r="C6034" i="14"/>
  <c r="C2394" i="14"/>
  <c r="C4791" i="14"/>
  <c r="C4437" i="14"/>
  <c r="C133" i="14"/>
  <c r="C3025" i="14"/>
  <c r="C5007" i="14"/>
  <c r="C5916" i="14"/>
  <c r="C1881" i="14"/>
  <c r="C2082" i="14"/>
  <c r="C3666" i="14"/>
  <c r="C5008" i="14"/>
  <c r="C2596" i="14"/>
  <c r="C1063" i="14"/>
  <c r="C4792" i="14"/>
  <c r="C3878" i="14"/>
  <c r="C39" i="14"/>
  <c r="C3169" i="14"/>
  <c r="C3777" i="14"/>
  <c r="C447" i="14"/>
  <c r="C4676" i="14"/>
  <c r="C6363" i="14"/>
  <c r="C3026" i="14"/>
  <c r="C5009" i="14"/>
  <c r="C747" i="14"/>
  <c r="C3449" i="14"/>
  <c r="C3778" i="14"/>
  <c r="C1771" i="14"/>
  <c r="C5366" i="14"/>
  <c r="C2083" i="14"/>
  <c r="C5711" i="14"/>
  <c r="C1372" i="14"/>
  <c r="C3551" i="14"/>
  <c r="C1373" i="14"/>
  <c r="C1882" i="14"/>
  <c r="C448" i="14"/>
  <c r="C5010" i="14"/>
  <c r="C5011" i="14"/>
  <c r="C1064" i="14"/>
  <c r="C1162" i="14"/>
  <c r="C3879" i="14"/>
  <c r="C1163" i="14"/>
  <c r="C40" i="14"/>
  <c r="C3992" i="14"/>
  <c r="C748" i="14"/>
  <c r="C5475" i="14"/>
  <c r="C1772" i="14"/>
  <c r="C3170" i="14"/>
  <c r="C2597" i="14"/>
  <c r="C4438" i="14"/>
  <c r="C1374" i="14"/>
  <c r="C749" i="14"/>
  <c r="C6152" i="14"/>
  <c r="C969" i="14"/>
  <c r="C41" i="14"/>
  <c r="C1261" i="14"/>
  <c r="C2816" i="14"/>
  <c r="C4677" i="14"/>
  <c r="C42" i="14"/>
  <c r="C5128" i="14"/>
  <c r="C4793" i="14"/>
  <c r="C3027" i="14"/>
  <c r="C134" i="14"/>
  <c r="C1467" i="14"/>
  <c r="C4439" i="14"/>
  <c r="C4440" i="14"/>
  <c r="C2915" i="14"/>
  <c r="C135" i="14"/>
  <c r="C1468" i="14"/>
  <c r="C3450" i="14"/>
  <c r="C4105" i="14"/>
  <c r="C855" i="14"/>
  <c r="C1773" i="14"/>
  <c r="C239" i="14"/>
  <c r="C653" i="14"/>
  <c r="C2916" i="14"/>
  <c r="C5712" i="14"/>
  <c r="C1571" i="14"/>
  <c r="C3340" i="14"/>
  <c r="C1262" i="14"/>
  <c r="C4214" i="14"/>
  <c r="C3993" i="14"/>
  <c r="C3171" i="14"/>
  <c r="C5812" i="14"/>
  <c r="C5012" i="14"/>
  <c r="C5129" i="14"/>
  <c r="C6153" i="14"/>
  <c r="C545" i="14"/>
  <c r="C43" i="14"/>
  <c r="C5813" i="14"/>
  <c r="C1375" i="14"/>
  <c r="C4106" i="14"/>
  <c r="C3172" i="14"/>
  <c r="C4541" i="14"/>
  <c r="C5814" i="14"/>
  <c r="C340" i="14"/>
  <c r="C6154" i="14"/>
  <c r="C1164" i="14"/>
  <c r="C1263" i="14"/>
  <c r="C4441" i="14"/>
  <c r="C1572" i="14"/>
  <c r="C546" i="14"/>
  <c r="C240" i="14"/>
  <c r="C6155" i="14"/>
  <c r="C3028" i="14"/>
  <c r="C547" i="14"/>
  <c r="C3029" i="14"/>
  <c r="C44" i="14"/>
  <c r="C3779" i="14"/>
  <c r="C3780" i="14"/>
  <c r="C1376" i="14"/>
  <c r="C449" i="14"/>
  <c r="C4442" i="14"/>
  <c r="C2917" i="14"/>
  <c r="C4107" i="14"/>
  <c r="C5367" i="14"/>
  <c r="C1377" i="14"/>
  <c r="C45" i="14"/>
  <c r="C3552" i="14"/>
  <c r="C3173" i="14"/>
  <c r="C1378" i="14"/>
  <c r="C5815" i="14"/>
  <c r="C4215" i="14"/>
  <c r="C1984" i="14"/>
  <c r="C5013" i="14"/>
  <c r="C4678" i="14"/>
  <c r="C3030" i="14"/>
  <c r="C6364" i="14"/>
  <c r="C1573" i="14"/>
  <c r="C4794" i="14"/>
  <c r="C3880" i="14"/>
  <c r="C3341" i="14"/>
  <c r="C2084" i="14"/>
  <c r="C1165" i="14"/>
  <c r="C6365" i="14"/>
  <c r="C4443" i="14"/>
  <c r="C750" i="14"/>
  <c r="C341" i="14"/>
  <c r="C970" i="14"/>
  <c r="C1664" i="14"/>
  <c r="C5476" i="14"/>
  <c r="C450" i="14"/>
  <c r="C5816" i="14"/>
  <c r="C46" i="14"/>
  <c r="C1985" i="14"/>
  <c r="C2490" i="14"/>
  <c r="C136" i="14"/>
  <c r="C4108" i="14"/>
  <c r="C3667" i="14"/>
  <c r="C6249" i="14"/>
  <c r="C548" i="14"/>
  <c r="C4679" i="14"/>
  <c r="C4109" i="14"/>
  <c r="C2918" i="14"/>
  <c r="C5713" i="14"/>
  <c r="C549" i="14"/>
  <c r="C1774" i="14"/>
  <c r="C5817" i="14"/>
  <c r="C6366" i="14"/>
  <c r="C1665" i="14"/>
  <c r="C1775" i="14"/>
  <c r="C3342" i="14"/>
  <c r="C4216" i="14"/>
  <c r="C971" i="14"/>
  <c r="C2085" i="14"/>
  <c r="C1065" i="14"/>
  <c r="C2187" i="14"/>
  <c r="C2598" i="14"/>
  <c r="C2599" i="14"/>
  <c r="C3451" i="14"/>
  <c r="C4680" i="14"/>
  <c r="C1986" i="14"/>
  <c r="C2919" i="14"/>
  <c r="C4542" i="14"/>
  <c r="C1776" i="14"/>
  <c r="C5477" i="14"/>
  <c r="C5014" i="14"/>
  <c r="C2491" i="14"/>
  <c r="C2600" i="14"/>
  <c r="C2708" i="14"/>
  <c r="C2492" i="14"/>
  <c r="C1574" i="14"/>
  <c r="C47" i="14"/>
  <c r="C2601" i="14"/>
  <c r="C2395" i="14"/>
  <c r="C241" i="14"/>
  <c r="C3781" i="14"/>
  <c r="C3881" i="14"/>
  <c r="C6367" i="14"/>
  <c r="C6250" i="14"/>
  <c r="C2493" i="14"/>
  <c r="C3343" i="14"/>
  <c r="C2920" i="14"/>
  <c r="C4217" i="14"/>
  <c r="C5130" i="14"/>
  <c r="C6035" i="14"/>
  <c r="C3344" i="14"/>
  <c r="C2494" i="14"/>
  <c r="C242" i="14"/>
  <c r="C2602" i="14"/>
  <c r="C1379" i="14"/>
  <c r="C3452" i="14"/>
  <c r="C1380" i="14"/>
  <c r="C2817" i="14"/>
  <c r="C4681" i="14"/>
  <c r="C5368" i="14"/>
  <c r="C4110" i="14"/>
  <c r="C3453" i="14"/>
  <c r="C4218" i="14"/>
  <c r="C5478" i="14"/>
  <c r="C6251" i="14"/>
  <c r="C2296" i="14"/>
  <c r="C1264" i="14"/>
  <c r="C1777" i="14"/>
  <c r="C2188" i="14"/>
  <c r="C2396" i="14"/>
  <c r="C550" i="14"/>
  <c r="C1666" i="14"/>
  <c r="C6036" i="14"/>
  <c r="C654" i="14"/>
  <c r="C4319" i="14"/>
  <c r="C2086" i="14"/>
  <c r="C5479" i="14"/>
  <c r="C3782" i="14"/>
  <c r="C4899" i="14"/>
  <c r="C5917" i="14"/>
  <c r="C2921" i="14"/>
  <c r="C5480" i="14"/>
  <c r="C751" i="14"/>
  <c r="C6037" i="14"/>
  <c r="C3174" i="14"/>
  <c r="C1265" i="14"/>
  <c r="C2397" i="14"/>
  <c r="C3994" i="14"/>
  <c r="C3995" i="14"/>
  <c r="C6156" i="14"/>
  <c r="C3668" i="14"/>
  <c r="C4444" i="14"/>
  <c r="C2495" i="14"/>
  <c r="C4320" i="14"/>
  <c r="C243" i="14"/>
  <c r="C3175" i="14"/>
  <c r="C2922" i="14"/>
  <c r="C4111" i="14"/>
  <c r="C2923" i="14"/>
  <c r="C1575" i="14"/>
  <c r="C1576" i="14"/>
  <c r="C2398" i="14"/>
  <c r="C6038" i="14"/>
  <c r="C4219" i="14"/>
  <c r="C2087" i="14"/>
  <c r="C6252" i="14"/>
  <c r="C1066" i="14"/>
  <c r="C2399" i="14"/>
  <c r="C5918" i="14"/>
  <c r="C5369" i="14"/>
  <c r="C1778" i="14"/>
  <c r="C5714" i="14"/>
  <c r="C2297" i="14"/>
  <c r="C5242" i="14"/>
  <c r="C1883" i="14"/>
  <c r="C1667" i="14"/>
  <c r="C3553" i="14"/>
  <c r="C4220" i="14"/>
  <c r="C3176" i="14"/>
  <c r="C6368" i="14"/>
  <c r="C2189" i="14"/>
  <c r="C137" i="14"/>
  <c r="C2496" i="14"/>
  <c r="C2400" i="14"/>
  <c r="C4795" i="14"/>
  <c r="C2818" i="14"/>
  <c r="C1266" i="14"/>
  <c r="C3783" i="14"/>
  <c r="C2819" i="14"/>
  <c r="C1668" i="14"/>
  <c r="C4900" i="14"/>
  <c r="C5919" i="14"/>
  <c r="C3996" i="14"/>
  <c r="C1987" i="14"/>
  <c r="C5920" i="14"/>
  <c r="C1381" i="14"/>
  <c r="C4543" i="14"/>
  <c r="C342" i="14"/>
  <c r="C5370" i="14"/>
  <c r="C3997" i="14"/>
  <c r="C3554" i="14"/>
  <c r="C972" i="14"/>
  <c r="C5243" i="14"/>
  <c r="C6253" i="14"/>
  <c r="C1469" i="14"/>
  <c r="C5131" i="14"/>
  <c r="C6369" i="14"/>
  <c r="C1067" i="14"/>
  <c r="C3345" i="14"/>
  <c r="C551" i="14"/>
  <c r="C4901" i="14"/>
  <c r="C1166" i="14"/>
  <c r="C4544" i="14"/>
  <c r="C4112" i="14"/>
  <c r="C343" i="14"/>
  <c r="C2709" i="14"/>
  <c r="C4902" i="14"/>
  <c r="C2401" i="14"/>
  <c r="C4445" i="14"/>
  <c r="C2088" i="14"/>
  <c r="C2820" i="14"/>
  <c r="C344" i="14"/>
  <c r="C5599" i="14"/>
  <c r="C1068" i="14"/>
  <c r="C3555" i="14"/>
  <c r="C3031" i="14"/>
  <c r="C6254" i="14"/>
  <c r="C1779" i="14"/>
  <c r="C5015" i="14"/>
  <c r="C451" i="14"/>
  <c r="C856" i="14"/>
  <c r="C2497" i="14"/>
  <c r="C5715" i="14"/>
  <c r="C6157" i="14"/>
  <c r="C973" i="14"/>
  <c r="C4221" i="14"/>
  <c r="C3882" i="14"/>
  <c r="C4903" i="14"/>
  <c r="C2089" i="14"/>
  <c r="C5244" i="14"/>
  <c r="C2402" i="14"/>
  <c r="C5132" i="14"/>
  <c r="C5133" i="14"/>
  <c r="C2190" i="14"/>
  <c r="C1069" i="14"/>
  <c r="C2603" i="14"/>
  <c r="C244" i="14"/>
  <c r="C2924" i="14"/>
  <c r="C6255" i="14"/>
  <c r="C3669" i="14"/>
  <c r="C4321" i="14"/>
  <c r="C6158" i="14"/>
  <c r="C1988" i="14"/>
  <c r="C4446" i="14"/>
  <c r="C5600" i="14"/>
  <c r="C5716" i="14"/>
  <c r="C452" i="14"/>
  <c r="C4545" i="14"/>
  <c r="C5921" i="14"/>
  <c r="C3032" i="14"/>
  <c r="C6370" i="14"/>
  <c r="C2403" i="14"/>
  <c r="C4682" i="14"/>
  <c r="C6256" i="14"/>
  <c r="C4447" i="14"/>
  <c r="C3033" i="14"/>
  <c r="C752" i="14"/>
  <c r="C753" i="14"/>
  <c r="C3346" i="14"/>
  <c r="C552" i="14"/>
  <c r="C5717" i="14"/>
  <c r="C1884" i="14"/>
  <c r="C2498" i="14"/>
  <c r="C4222" i="14"/>
  <c r="C5134" i="14"/>
  <c r="C4904" i="14"/>
  <c r="C2404" i="14"/>
  <c r="C3177" i="14"/>
  <c r="C453" i="14"/>
  <c r="C1989" i="14"/>
  <c r="C2191" i="14"/>
  <c r="C5818" i="14"/>
  <c r="C2710" i="14"/>
  <c r="C6371" i="14"/>
  <c r="C3178" i="14"/>
  <c r="C655" i="14"/>
  <c r="C974" i="14"/>
  <c r="C2925" i="14"/>
  <c r="C3556" i="14"/>
  <c r="C2926" i="14"/>
  <c r="C4113" i="14"/>
  <c r="C1669" i="14"/>
  <c r="C1382" i="14"/>
  <c r="C3670" i="14"/>
  <c r="C1383" i="14"/>
  <c r="C454" i="14"/>
  <c r="C754" i="14"/>
  <c r="C3347" i="14"/>
  <c r="C4322" i="14"/>
  <c r="C1070" i="14"/>
  <c r="C1885" i="14"/>
  <c r="C5601" i="14"/>
  <c r="C345" i="14"/>
  <c r="C5718" i="14"/>
  <c r="C2927" i="14"/>
  <c r="C5016" i="14"/>
  <c r="C48" i="14"/>
  <c r="C1470" i="14"/>
  <c r="C2298" i="14"/>
  <c r="C1071" i="14"/>
  <c r="C2604" i="14"/>
  <c r="C2090" i="14"/>
  <c r="C6372" i="14"/>
  <c r="C5017" i="14"/>
  <c r="C1267" i="14"/>
  <c r="C3671" i="14"/>
  <c r="C6257" i="14"/>
  <c r="C6373" i="14"/>
  <c r="C5719" i="14"/>
  <c r="C2299" i="14"/>
  <c r="C2605" i="14"/>
  <c r="C5245" i="14"/>
  <c r="C2300" i="14"/>
  <c r="C4905" i="14"/>
  <c r="C4114" i="14"/>
  <c r="C4223" i="14"/>
  <c r="C5481" i="14"/>
  <c r="C4906" i="14"/>
  <c r="C5246" i="14"/>
  <c r="C975" i="14"/>
  <c r="C3672" i="14"/>
  <c r="C1990" i="14"/>
  <c r="C1886" i="14"/>
  <c r="C4115" i="14"/>
  <c r="C4796" i="14"/>
  <c r="C138" i="14"/>
  <c r="C5482" i="14"/>
  <c r="C1072" i="14"/>
  <c r="C6039" i="14"/>
  <c r="C976" i="14"/>
  <c r="C3034" i="14"/>
  <c r="C2301" i="14"/>
  <c r="C4546" i="14"/>
  <c r="C5720" i="14"/>
  <c r="C3784" i="14"/>
  <c r="C5721" i="14"/>
  <c r="C2711" i="14"/>
  <c r="C4797" i="14"/>
  <c r="C2606" i="14"/>
  <c r="C4448" i="14"/>
  <c r="C3557" i="14"/>
  <c r="C1780" i="14"/>
  <c r="C1384" i="14"/>
  <c r="C2091" i="14"/>
  <c r="C3883" i="14"/>
  <c r="C4449" i="14"/>
  <c r="C2092" i="14"/>
  <c r="C553" i="14"/>
  <c r="C1167" i="14"/>
  <c r="C3348" i="14"/>
  <c r="C4683" i="14"/>
  <c r="C1577" i="14"/>
  <c r="C1073" i="14"/>
  <c r="C5819" i="14"/>
  <c r="C455" i="14"/>
  <c r="C6258" i="14"/>
  <c r="C4450" i="14"/>
  <c r="C6259" i="14"/>
  <c r="C2928" i="14"/>
  <c r="C2929" i="14"/>
  <c r="C857" i="14"/>
  <c r="C4323" i="14"/>
  <c r="C4907" i="14"/>
  <c r="C5483" i="14"/>
  <c r="C4798" i="14"/>
  <c r="C2499" i="14"/>
  <c r="C3035" i="14"/>
  <c r="C4451" i="14"/>
  <c r="C1168" i="14"/>
  <c r="C139" i="14"/>
  <c r="C4908" i="14"/>
  <c r="C4799" i="14"/>
  <c r="C3349" i="14"/>
  <c r="C5371" i="14"/>
  <c r="C5722" i="14"/>
  <c r="C3785" i="14"/>
  <c r="C5484" i="14"/>
  <c r="C5723" i="14"/>
  <c r="C3786" i="14"/>
  <c r="C5247" i="14"/>
  <c r="C3884" i="14"/>
  <c r="C5820" i="14"/>
  <c r="C2302" i="14"/>
  <c r="C2192" i="14"/>
  <c r="C1781" i="14"/>
  <c r="C5018" i="14"/>
  <c r="C3673" i="14"/>
  <c r="C4684" i="14"/>
  <c r="C656" i="14"/>
  <c r="C5372" i="14"/>
  <c r="C5373" i="14"/>
  <c r="C2405" i="14"/>
  <c r="C4685" i="14"/>
  <c r="C2500" i="14"/>
  <c r="C49" i="14"/>
  <c r="C755" i="14"/>
  <c r="C5248" i="14"/>
  <c r="C1385" i="14"/>
  <c r="C5135" i="14"/>
  <c r="C6374" i="14"/>
  <c r="C4452" i="14"/>
  <c r="C4686" i="14"/>
  <c r="C657" i="14"/>
  <c r="C2930" i="14"/>
  <c r="C4547" i="14"/>
  <c r="C2607" i="14"/>
  <c r="C3179" i="14"/>
  <c r="C1887" i="14"/>
  <c r="C4548" i="14"/>
  <c r="C1471" i="14"/>
  <c r="C6375" i="14"/>
  <c r="C5922" i="14"/>
  <c r="C2608" i="14"/>
  <c r="C3180" i="14"/>
  <c r="C4800" i="14"/>
  <c r="C4909" i="14"/>
  <c r="C245" i="14"/>
  <c r="C5136" i="14"/>
  <c r="C2609" i="14"/>
  <c r="C756" i="14"/>
  <c r="C5249" i="14"/>
  <c r="C658" i="14"/>
  <c r="C5137" i="14"/>
  <c r="C4549" i="14"/>
  <c r="C4453" i="14"/>
  <c r="C346" i="14"/>
  <c r="C1386" i="14"/>
  <c r="C5724" i="14"/>
  <c r="C2712" i="14"/>
  <c r="C5923" i="14"/>
  <c r="C4801" i="14"/>
  <c r="C5924" i="14"/>
  <c r="C2821" i="14"/>
  <c r="C2713" i="14"/>
  <c r="C1888" i="14"/>
  <c r="C4802" i="14"/>
  <c r="C757" i="14"/>
  <c r="C659" i="14"/>
  <c r="C858" i="14"/>
  <c r="C2193" i="14"/>
  <c r="C977" i="14"/>
  <c r="C4803" i="14"/>
  <c r="C3674" i="14"/>
  <c r="C2406" i="14"/>
  <c r="C6040" i="14"/>
  <c r="C6041" i="14"/>
  <c r="C4550" i="14"/>
  <c r="C978" i="14"/>
  <c r="C1578" i="14"/>
  <c r="C5925" i="14"/>
  <c r="C1074" i="14"/>
  <c r="C2822" i="14"/>
  <c r="C6042" i="14"/>
  <c r="C2407" i="14"/>
  <c r="C1782" i="14"/>
  <c r="C2501" i="14"/>
  <c r="C4551" i="14"/>
  <c r="C3036" i="14"/>
  <c r="C4552" i="14"/>
  <c r="C4687" i="14"/>
  <c r="C5138" i="14"/>
  <c r="C4553" i="14"/>
  <c r="C2194" i="14"/>
  <c r="C4554" i="14"/>
  <c r="C2303" i="14"/>
  <c r="C2931" i="14"/>
  <c r="C6260" i="14"/>
  <c r="C3037" i="14"/>
  <c r="C3038" i="14"/>
  <c r="C2610" i="14"/>
  <c r="C4555" i="14"/>
  <c r="C2932" i="14"/>
  <c r="C4556" i="14"/>
  <c r="C3350" i="14"/>
  <c r="C6159" i="14"/>
  <c r="C3454" i="14"/>
  <c r="C4557" i="14"/>
  <c r="C2195" i="14"/>
  <c r="C5725" i="14"/>
  <c r="C456" i="14"/>
  <c r="C5602" i="14"/>
  <c r="C2933" i="14"/>
  <c r="C5726" i="14"/>
  <c r="C4688" i="14"/>
  <c r="C5485" i="14"/>
  <c r="C2196" i="14"/>
  <c r="C4910" i="14"/>
  <c r="C979" i="14"/>
  <c r="C5821" i="14"/>
  <c r="C6376" i="14"/>
  <c r="C1783" i="14"/>
  <c r="C1169" i="14"/>
  <c r="C1991" i="14"/>
  <c r="C5374" i="14"/>
  <c r="C3998" i="14"/>
  <c r="C3181" i="14"/>
  <c r="C1784" i="14"/>
  <c r="C5926" i="14"/>
  <c r="C6043" i="14"/>
  <c r="C2304" i="14"/>
  <c r="C6044" i="14"/>
  <c r="C5822" i="14"/>
  <c r="C4689" i="14"/>
  <c r="C4224" i="14"/>
  <c r="C859" i="14"/>
  <c r="C5486" i="14"/>
  <c r="C2197" i="14"/>
  <c r="C1670" i="14"/>
  <c r="C1170" i="14"/>
  <c r="C860" i="14"/>
  <c r="C1785" i="14"/>
  <c r="C3675" i="14"/>
  <c r="C2198" i="14"/>
  <c r="C5727" i="14"/>
  <c r="C1579" i="14"/>
  <c r="C4558" i="14"/>
  <c r="C2502" i="14"/>
  <c r="C4911" i="14"/>
  <c r="C1786" i="14"/>
  <c r="C758" i="14"/>
  <c r="C6045" i="14"/>
  <c r="C1671" i="14"/>
  <c r="C2611" i="14"/>
  <c r="C5603" i="14"/>
  <c r="C4454" i="14"/>
  <c r="C5604" i="14"/>
  <c r="C4559" i="14"/>
  <c r="C1672" i="14"/>
  <c r="C1992" i="14"/>
  <c r="C246" i="14"/>
  <c r="C4804" i="14"/>
  <c r="C3182" i="14"/>
  <c r="C3351" i="14"/>
  <c r="C6046" i="14"/>
  <c r="C5487" i="14"/>
  <c r="C1268" i="14"/>
  <c r="C3183" i="14"/>
  <c r="C1269" i="14"/>
  <c r="C980" i="14"/>
  <c r="C981" i="14"/>
  <c r="C4690" i="14"/>
  <c r="C2408" i="14"/>
  <c r="C4116" i="14"/>
  <c r="C4324" i="14"/>
  <c r="C6160" i="14"/>
  <c r="C2714" i="14"/>
  <c r="C2612" i="14"/>
  <c r="C4325" i="14"/>
  <c r="C1673" i="14"/>
  <c r="C1787" i="14"/>
  <c r="C4225" i="14"/>
  <c r="C3999" i="14"/>
  <c r="C1580" i="14"/>
  <c r="C1472" i="14"/>
  <c r="C6161" i="14"/>
  <c r="C4560" i="14"/>
  <c r="C1171" i="14"/>
  <c r="C1993" i="14"/>
  <c r="C2409" i="14"/>
  <c r="C5375" i="14"/>
  <c r="C1889" i="14"/>
  <c r="C2715" i="14"/>
  <c r="C5019" i="14"/>
  <c r="C5605" i="14"/>
  <c r="C50" i="14"/>
  <c r="C4226" i="14"/>
  <c r="C3184" i="14"/>
  <c r="C6047" i="14"/>
  <c r="C2410" i="14"/>
  <c r="C4455" i="14"/>
  <c r="C4000" i="14"/>
  <c r="C247" i="14"/>
  <c r="C5020" i="14"/>
  <c r="C3455" i="14"/>
  <c r="C554" i="14"/>
  <c r="C347" i="14"/>
  <c r="C3352" i="14"/>
  <c r="C4326" i="14"/>
  <c r="C3787" i="14"/>
  <c r="C3456" i="14"/>
  <c r="C1387" i="14"/>
  <c r="C1388" i="14"/>
  <c r="C4117" i="14"/>
  <c r="C1994" i="14"/>
  <c r="C6377" i="14"/>
  <c r="C3185" i="14"/>
  <c r="C2934" i="14"/>
  <c r="C6048" i="14"/>
  <c r="C5728" i="14"/>
  <c r="C3558" i="14"/>
  <c r="C248" i="14"/>
  <c r="C4805" i="14"/>
  <c r="C6378" i="14"/>
  <c r="C4912" i="14"/>
  <c r="C5729" i="14"/>
  <c r="C5250" i="14"/>
  <c r="C5606" i="14"/>
  <c r="C5376" i="14"/>
  <c r="C5377" i="14"/>
  <c r="C1674" i="14"/>
  <c r="C5021" i="14"/>
  <c r="C2199" i="14"/>
  <c r="C5022" i="14"/>
  <c r="C6379" i="14"/>
  <c r="C1473" i="14"/>
  <c r="C1075" i="14"/>
  <c r="C982" i="14"/>
  <c r="C1474" i="14"/>
  <c r="C5488" i="14"/>
  <c r="C348" i="14"/>
  <c r="C2613" i="14"/>
  <c r="C3457" i="14"/>
  <c r="C4806" i="14"/>
  <c r="C3186" i="14"/>
  <c r="C349" i="14"/>
  <c r="C2716" i="14"/>
  <c r="C6049" i="14"/>
  <c r="C1581" i="14"/>
  <c r="C5730" i="14"/>
  <c r="C2935" i="14"/>
  <c r="C1788" i="14"/>
  <c r="C5607" i="14"/>
  <c r="C350" i="14"/>
  <c r="C4118" i="14"/>
  <c r="C2093" i="14"/>
  <c r="C5251" i="14"/>
  <c r="C6261" i="14"/>
  <c r="C4001" i="14"/>
  <c r="C2094" i="14"/>
  <c r="C1675" i="14"/>
  <c r="C5608" i="14"/>
  <c r="C5252" i="14"/>
  <c r="C5609" i="14"/>
  <c r="C6262" i="14"/>
  <c r="C6380" i="14"/>
  <c r="C1890" i="14"/>
  <c r="C4913" i="14"/>
  <c r="C2411" i="14"/>
  <c r="C4914" i="14"/>
  <c r="C6381" i="14"/>
  <c r="C2936" i="14"/>
  <c r="C1676" i="14"/>
  <c r="C5927" i="14"/>
  <c r="C3559" i="14"/>
  <c r="C4561" i="14"/>
  <c r="C1389" i="14"/>
  <c r="C5823" i="14"/>
  <c r="C2095" i="14"/>
  <c r="C1677" i="14"/>
  <c r="C457" i="14"/>
  <c r="C660" i="14"/>
  <c r="C661" i="14"/>
  <c r="C1475" i="14"/>
  <c r="C3353" i="14"/>
  <c r="C351" i="14"/>
  <c r="C458" i="14"/>
  <c r="C5253" i="14"/>
  <c r="C5610" i="14"/>
  <c r="C6050" i="14"/>
  <c r="C1678" i="14"/>
  <c r="C2937" i="14"/>
  <c r="C4002" i="14"/>
  <c r="C1789" i="14"/>
  <c r="C759" i="14"/>
  <c r="C6382" i="14"/>
  <c r="C2823" i="14"/>
  <c r="C2412" i="14"/>
  <c r="C1270" i="14"/>
  <c r="C3187" i="14"/>
  <c r="C51" i="14"/>
  <c r="C4456" i="14"/>
  <c r="C760" i="14"/>
  <c r="C3788" i="14"/>
  <c r="C4119" i="14"/>
  <c r="C140" i="14"/>
  <c r="C3458" i="14"/>
  <c r="C2824" i="14"/>
  <c r="C983" i="14"/>
  <c r="C3885" i="14"/>
  <c r="C4915" i="14"/>
  <c r="C4807" i="14"/>
  <c r="C3188" i="14"/>
  <c r="C1582" i="14"/>
  <c r="C5824" i="14"/>
  <c r="C3039" i="14"/>
  <c r="C6051" i="14"/>
  <c r="C1271" i="14"/>
  <c r="C4691" i="14"/>
  <c r="C4562" i="14"/>
  <c r="C6383" i="14"/>
  <c r="C3189" i="14"/>
  <c r="C4327" i="14"/>
  <c r="C5731" i="14"/>
  <c r="C1583" i="14"/>
  <c r="C2717" i="14"/>
  <c r="C1995" i="14"/>
  <c r="C3560" i="14"/>
  <c r="C3459" i="14"/>
  <c r="C5023" i="14"/>
  <c r="C5611" i="14"/>
  <c r="C4916" i="14"/>
  <c r="C1172" i="14"/>
  <c r="C1679" i="14"/>
  <c r="C6263" i="14"/>
  <c r="C2825" i="14"/>
  <c r="C4808" i="14"/>
  <c r="C4917" i="14"/>
  <c r="C1076" i="14"/>
  <c r="C3886" i="14"/>
  <c r="C6052" i="14"/>
  <c r="C5489" i="14"/>
  <c r="C2503" i="14"/>
  <c r="C761" i="14"/>
  <c r="C4692" i="14"/>
  <c r="C4918" i="14"/>
  <c r="C3190" i="14"/>
  <c r="C3789" i="14"/>
  <c r="C1173" i="14"/>
  <c r="C5254" i="14"/>
  <c r="C6053" i="14"/>
  <c r="C5255" i="14"/>
  <c r="C2826" i="14"/>
  <c r="C1476" i="14"/>
  <c r="C1790" i="14"/>
  <c r="C4693" i="14"/>
  <c r="C5732" i="14"/>
  <c r="C5256" i="14"/>
  <c r="C3887" i="14"/>
  <c r="C5139" i="14"/>
  <c r="C5140" i="14"/>
  <c r="C4809" i="14"/>
  <c r="C52" i="14"/>
  <c r="C4810" i="14"/>
  <c r="C1791" i="14"/>
  <c r="C1174" i="14"/>
  <c r="C5825" i="14"/>
  <c r="C5928" i="14"/>
  <c r="C2504" i="14"/>
  <c r="C1680" i="14"/>
  <c r="C3191" i="14"/>
  <c r="C861" i="14"/>
  <c r="C2827" i="14"/>
  <c r="C3460" i="14"/>
  <c r="C5257" i="14"/>
  <c r="C1891" i="14"/>
  <c r="C3461" i="14"/>
  <c r="C6054" i="14"/>
  <c r="C3192" i="14"/>
  <c r="C5612" i="14"/>
  <c r="C1792" i="14"/>
  <c r="C1477" i="14"/>
  <c r="C1892" i="14"/>
  <c r="C2505" i="14"/>
  <c r="C5258" i="14"/>
  <c r="C1175" i="14"/>
  <c r="C5826" i="14"/>
  <c r="C6264" i="14"/>
  <c r="C6055" i="14"/>
  <c r="C1176" i="14"/>
  <c r="C862" i="14"/>
  <c r="C6162" i="14"/>
  <c r="C4003" i="14"/>
  <c r="C3888" i="14"/>
  <c r="C5378" i="14"/>
  <c r="C1584" i="14"/>
  <c r="C1177" i="14"/>
  <c r="C5490" i="14"/>
  <c r="C5141" i="14"/>
  <c r="C2506" i="14"/>
  <c r="C5827" i="14"/>
  <c r="C4457" i="14"/>
  <c r="C3561" i="14"/>
  <c r="C2305" i="14"/>
  <c r="C5929" i="14"/>
  <c r="C4227" i="14"/>
  <c r="C4811" i="14"/>
  <c r="C4919" i="14"/>
  <c r="C1893" i="14"/>
  <c r="C762" i="14"/>
  <c r="C1390" i="14"/>
  <c r="C1178" i="14"/>
  <c r="C4458" i="14"/>
  <c r="C2828" i="14"/>
  <c r="C863" i="14"/>
  <c r="C4694" i="14"/>
  <c r="C1793" i="14"/>
  <c r="C1585" i="14"/>
  <c r="C53" i="14"/>
  <c r="C4120" i="14"/>
  <c r="C5613" i="14"/>
  <c r="C4563" i="14"/>
  <c r="C3676" i="14"/>
  <c r="C3193" i="14"/>
  <c r="C6163" i="14"/>
  <c r="C4812" i="14"/>
  <c r="C1179" i="14"/>
  <c r="C2829" i="14"/>
  <c r="C4695" i="14"/>
  <c r="C763" i="14"/>
  <c r="C4459" i="14"/>
  <c r="C2718" i="14"/>
  <c r="C4696" i="14"/>
  <c r="C4460" i="14"/>
  <c r="C2719" i="14"/>
  <c r="C3462" i="14"/>
  <c r="C5379" i="14"/>
  <c r="C4461" i="14"/>
  <c r="C3040" i="14"/>
  <c r="C4228" i="14"/>
  <c r="C2830" i="14"/>
  <c r="C5259" i="14"/>
  <c r="C1586" i="14"/>
  <c r="C1272" i="14"/>
  <c r="C5930" i="14"/>
  <c r="C5614" i="14"/>
  <c r="C4564" i="14"/>
  <c r="C5615" i="14"/>
  <c r="C764" i="14"/>
  <c r="C1794" i="14"/>
  <c r="C2614" i="14"/>
  <c r="C3562" i="14"/>
  <c r="C1180" i="14"/>
  <c r="C6056" i="14"/>
  <c r="C5024" i="14"/>
  <c r="C3041" i="14"/>
  <c r="C5025" i="14"/>
  <c r="C4697" i="14"/>
  <c r="C5733" i="14"/>
  <c r="C3563" i="14"/>
  <c r="C5026" i="14"/>
  <c r="C1273" i="14"/>
  <c r="C1181" i="14"/>
  <c r="C5734" i="14"/>
  <c r="C3889" i="14"/>
  <c r="C2938" i="14"/>
  <c r="C5616" i="14"/>
  <c r="C249" i="14"/>
  <c r="C5828" i="14"/>
  <c r="C765" i="14"/>
  <c r="C6265" i="14"/>
  <c r="C6057" i="14"/>
  <c r="C250" i="14"/>
  <c r="C5617" i="14"/>
  <c r="C3463" i="14"/>
  <c r="C4813" i="14"/>
  <c r="C4814" i="14"/>
  <c r="C6384" i="14"/>
  <c r="C3354" i="14"/>
  <c r="C5829" i="14"/>
  <c r="C5380" i="14"/>
  <c r="C6266" i="14"/>
  <c r="C1391" i="14"/>
  <c r="C5931" i="14"/>
  <c r="C4920" i="14"/>
  <c r="C2096" i="14"/>
  <c r="C5932" i="14"/>
  <c r="C1182" i="14"/>
  <c r="C141" i="14"/>
  <c r="C1392" i="14"/>
  <c r="C5491" i="14"/>
  <c r="C2507" i="14"/>
  <c r="C1274" i="14"/>
  <c r="C2306" i="14"/>
  <c r="C5618" i="14"/>
  <c r="C662" i="14"/>
  <c r="C2307" i="14"/>
  <c r="C352" i="14"/>
  <c r="C5381" i="14"/>
  <c r="C3564" i="14"/>
  <c r="C2831" i="14"/>
  <c r="C1795" i="14"/>
  <c r="C2413" i="14"/>
  <c r="C2414" i="14"/>
  <c r="C1796" i="14"/>
  <c r="C4565" i="14"/>
  <c r="C6058" i="14"/>
  <c r="C3194" i="14"/>
  <c r="C1996" i="14"/>
  <c r="C3355" i="14"/>
  <c r="C5260" i="14"/>
  <c r="C4121" i="14"/>
  <c r="C3890" i="14"/>
  <c r="C4229" i="14"/>
  <c r="C5142" i="14"/>
  <c r="C3195" i="14"/>
  <c r="C4698" i="14"/>
  <c r="C3356" i="14"/>
  <c r="C54" i="14"/>
  <c r="C4122" i="14"/>
  <c r="C4566" i="14"/>
  <c r="C5735" i="14"/>
  <c r="C1997" i="14"/>
  <c r="C3196" i="14"/>
  <c r="C3565" i="14"/>
  <c r="C1478" i="14"/>
  <c r="C3197" i="14"/>
  <c r="C3566" i="14"/>
  <c r="C1393" i="14"/>
  <c r="C353" i="14"/>
  <c r="C4921" i="14"/>
  <c r="C1077" i="14"/>
  <c r="C1587" i="14"/>
  <c r="C766" i="14"/>
  <c r="C354" i="14"/>
  <c r="C5261" i="14"/>
  <c r="C6059" i="14"/>
  <c r="C2200" i="14"/>
  <c r="C3357" i="14"/>
  <c r="C984" i="14"/>
  <c r="C5382" i="14"/>
  <c r="C1183" i="14"/>
  <c r="C2308" i="14"/>
  <c r="C1797" i="14"/>
  <c r="C5492" i="14"/>
  <c r="C4922" i="14"/>
  <c r="C5027" i="14"/>
  <c r="C1894" i="14"/>
  <c r="C6385" i="14"/>
  <c r="C5028" i="14"/>
  <c r="C985" i="14"/>
  <c r="C55" i="14"/>
  <c r="C4923" i="14"/>
  <c r="C3042" i="14"/>
  <c r="C5493" i="14"/>
  <c r="C1184" i="14"/>
  <c r="C6164" i="14"/>
  <c r="C459" i="14"/>
  <c r="C864" i="14"/>
  <c r="C1588" i="14"/>
  <c r="C555" i="14"/>
  <c r="C3790" i="14"/>
  <c r="C556" i="14"/>
  <c r="C2615" i="14"/>
  <c r="C4328" i="14"/>
  <c r="C5619" i="14"/>
  <c r="C3198" i="14"/>
  <c r="C2415" i="14"/>
  <c r="C1479" i="14"/>
  <c r="C1998" i="14"/>
  <c r="C1589" i="14"/>
  <c r="C355" i="14"/>
  <c r="C4329" i="14"/>
  <c r="C5143" i="14"/>
  <c r="C767" i="14"/>
  <c r="C5830" i="14"/>
  <c r="C6060" i="14"/>
  <c r="C3677" i="14"/>
  <c r="C4230" i="14"/>
  <c r="C1275" i="14"/>
  <c r="C3199" i="14"/>
  <c r="C4924" i="14"/>
  <c r="C3358" i="14"/>
  <c r="C2309" i="14"/>
  <c r="C5262" i="14"/>
  <c r="C4004" i="14"/>
  <c r="C4462" i="14"/>
  <c r="C2310" i="14"/>
  <c r="C2508" i="14"/>
  <c r="C557" i="14"/>
  <c r="C3791" i="14"/>
  <c r="C663" i="14"/>
  <c r="C1276" i="14"/>
  <c r="C2939" i="14"/>
  <c r="C5620" i="14"/>
  <c r="C5933" i="14"/>
  <c r="C1590" i="14"/>
  <c r="C4815" i="14"/>
  <c r="C865" i="14"/>
  <c r="C1078" i="14"/>
  <c r="C3891" i="14"/>
  <c r="C2616" i="14"/>
  <c r="C2720" i="14"/>
  <c r="C1480" i="14"/>
  <c r="C986" i="14"/>
  <c r="C5029" i="14"/>
  <c r="C1079" i="14"/>
  <c r="C4005" i="14"/>
  <c r="C3678" i="14"/>
  <c r="C5144" i="14"/>
  <c r="C866" i="14"/>
  <c r="C5263" i="14"/>
  <c r="C4816" i="14"/>
  <c r="C867" i="14"/>
  <c r="C2201" i="14"/>
  <c r="C1681" i="14"/>
  <c r="C5736" i="14"/>
  <c r="C5383" i="14"/>
  <c r="C2721" i="14"/>
  <c r="C3464" i="14"/>
  <c r="C2722" i="14"/>
  <c r="C3567" i="14"/>
  <c r="C2509" i="14"/>
  <c r="C3892" i="14"/>
  <c r="C4123" i="14"/>
  <c r="C3200" i="14"/>
  <c r="C3201" i="14"/>
  <c r="C4699" i="14"/>
  <c r="C2940" i="14"/>
  <c r="C664" i="14"/>
  <c r="C3043" i="14"/>
  <c r="C4567" i="14"/>
  <c r="C5934" i="14"/>
  <c r="C251" i="14"/>
  <c r="C2097" i="14"/>
  <c r="C768" i="14"/>
  <c r="C2311" i="14"/>
  <c r="C5384" i="14"/>
  <c r="C6061" i="14"/>
  <c r="C4124" i="14"/>
  <c r="C4231" i="14"/>
  <c r="C2202" i="14"/>
  <c r="C4817" i="14"/>
  <c r="C6386" i="14"/>
  <c r="C1185" i="14"/>
  <c r="C56" i="14"/>
  <c r="C356" i="14"/>
  <c r="C5145" i="14"/>
  <c r="C6387" i="14"/>
  <c r="C3893" i="14"/>
  <c r="C5385" i="14"/>
  <c r="C4232" i="14"/>
  <c r="C5831" i="14"/>
  <c r="C4568" i="14"/>
  <c r="C2312" i="14"/>
  <c r="C6388" i="14"/>
  <c r="C5264" i="14"/>
  <c r="C6267" i="14"/>
  <c r="C5146" i="14"/>
  <c r="C1186" i="14"/>
  <c r="C1682" i="14"/>
  <c r="C5386" i="14"/>
  <c r="C4125" i="14"/>
  <c r="C5030" i="14"/>
  <c r="C2313" i="14"/>
  <c r="C3894" i="14"/>
  <c r="C3679" i="14"/>
  <c r="C3895" i="14"/>
  <c r="C1999" i="14"/>
  <c r="C4330" i="14"/>
  <c r="C6268" i="14"/>
  <c r="C460" i="14"/>
  <c r="C1080" i="14"/>
  <c r="C987" i="14"/>
  <c r="C3896" i="14"/>
  <c r="C2832" i="14"/>
  <c r="C2617" i="14"/>
  <c r="C1798" i="14"/>
  <c r="C4700" i="14"/>
  <c r="C1277" i="14"/>
  <c r="C3202" i="14"/>
  <c r="C4925" i="14"/>
  <c r="C142" i="14"/>
  <c r="C1895" i="14"/>
  <c r="C461" i="14"/>
  <c r="C6389" i="14"/>
  <c r="C4701" i="14"/>
  <c r="C2098" i="14"/>
  <c r="C4569" i="14"/>
  <c r="C4702" i="14"/>
  <c r="C665" i="14"/>
  <c r="C1278" i="14"/>
  <c r="C3203" i="14"/>
  <c r="C5935" i="14"/>
  <c r="C1896" i="14"/>
  <c r="C3465" i="14"/>
  <c r="C6269" i="14"/>
  <c r="C252" i="14"/>
  <c r="C1481" i="14"/>
  <c r="C4331" i="14"/>
  <c r="C4570" i="14"/>
  <c r="C1897" i="14"/>
  <c r="C2723" i="14"/>
  <c r="C6270" i="14"/>
  <c r="C2724" i="14"/>
  <c r="C2725" i="14"/>
  <c r="C4126" i="14"/>
  <c r="C4127" i="14"/>
  <c r="C1187" i="14"/>
  <c r="C2203" i="14"/>
  <c r="C4703" i="14"/>
  <c r="C2618" i="14"/>
  <c r="C3204" i="14"/>
  <c r="C3466" i="14"/>
  <c r="C5387" i="14"/>
  <c r="C4704" i="14"/>
  <c r="C4128" i="14"/>
  <c r="C5494" i="14"/>
  <c r="C3792" i="14"/>
  <c r="C1081" i="14"/>
  <c r="C4233" i="14"/>
  <c r="C4705" i="14"/>
  <c r="C3568" i="14"/>
  <c r="C4706" i="14"/>
  <c r="C143" i="14"/>
  <c r="C2314" i="14"/>
  <c r="C868" i="14"/>
  <c r="C1799" i="14"/>
  <c r="C4332" i="14"/>
  <c r="C2315" i="14"/>
  <c r="C4571" i="14"/>
  <c r="C5265" i="14"/>
  <c r="C4463" i="14"/>
  <c r="C5495" i="14"/>
  <c r="C4333" i="14"/>
  <c r="C1279" i="14"/>
  <c r="C1898" i="14"/>
  <c r="C1899" i="14"/>
  <c r="C3569" i="14"/>
  <c r="C2941" i="14"/>
  <c r="C4707" i="14"/>
  <c r="C5496" i="14"/>
  <c r="C1900" i="14"/>
  <c r="C1280" i="14"/>
  <c r="C3467" i="14"/>
  <c r="C5031" i="14"/>
  <c r="C462" i="14"/>
  <c r="C4129" i="14"/>
  <c r="C2619" i="14"/>
  <c r="C5936" i="14"/>
  <c r="C4708" i="14"/>
  <c r="C6271" i="14"/>
  <c r="C144" i="14"/>
  <c r="C1800" i="14"/>
  <c r="C2316" i="14"/>
  <c r="C6272" i="14"/>
  <c r="C3359" i="14"/>
  <c r="C1281" i="14"/>
  <c r="C2510" i="14"/>
  <c r="C1188" i="14"/>
  <c r="C5621" i="14"/>
  <c r="C4818" i="14"/>
  <c r="C3044" i="14"/>
  <c r="C3897" i="14"/>
  <c r="C4006" i="14"/>
  <c r="C4926" i="14"/>
  <c r="C3793" i="14"/>
  <c r="C5622" i="14"/>
  <c r="C869" i="14"/>
  <c r="C6390" i="14"/>
  <c r="C4007" i="14"/>
  <c r="C1901" i="14"/>
  <c r="C2204" i="14"/>
  <c r="C2416" i="14"/>
  <c r="C2417" i="14"/>
  <c r="C5497" i="14"/>
  <c r="C4008" i="14"/>
  <c r="C4334" i="14"/>
  <c r="C3898" i="14"/>
  <c r="C2317" i="14"/>
  <c r="C5832" i="14"/>
  <c r="C4130" i="14"/>
  <c r="C4464" i="14"/>
  <c r="C3899" i="14"/>
  <c r="C1591" i="14"/>
  <c r="C2511" i="14"/>
  <c r="C2942" i="14"/>
  <c r="C1082" i="14"/>
  <c r="C870" i="14"/>
  <c r="C3045" i="14"/>
  <c r="C4572" i="14"/>
  <c r="C5833" i="14"/>
  <c r="C6273" i="14"/>
  <c r="C3468" i="14"/>
  <c r="C769" i="14"/>
  <c r="C4465" i="14"/>
  <c r="C4234" i="14"/>
  <c r="C1394" i="14"/>
  <c r="C4709" i="14"/>
  <c r="C357" i="14"/>
  <c r="C3205" i="14"/>
  <c r="C1482" i="14"/>
  <c r="C1801" i="14"/>
  <c r="C1483" i="14"/>
  <c r="C1282" i="14"/>
  <c r="C145" i="14"/>
  <c r="C2000" i="14"/>
  <c r="C6274" i="14"/>
  <c r="C5623" i="14"/>
  <c r="C1592" i="14"/>
  <c r="C5834" i="14"/>
  <c r="C1395" i="14"/>
  <c r="C4466" i="14"/>
  <c r="C3794" i="14"/>
  <c r="C2001" i="14"/>
  <c r="C3795" i="14"/>
  <c r="C770" i="14"/>
  <c r="C1902" i="14"/>
  <c r="C2833" i="14"/>
  <c r="C146" i="14"/>
  <c r="C6275" i="14"/>
  <c r="C1903" i="14"/>
  <c r="C2512" i="14"/>
  <c r="C5266" i="14"/>
  <c r="C4819" i="14"/>
  <c r="C6165" i="14"/>
  <c r="C2513" i="14"/>
  <c r="C1396" i="14"/>
  <c r="C5937" i="14"/>
  <c r="C358" i="14"/>
  <c r="C2943" i="14"/>
  <c r="C5498" i="14"/>
  <c r="C2726" i="14"/>
  <c r="C5267" i="14"/>
  <c r="C359" i="14"/>
  <c r="C5147" i="14"/>
  <c r="C3206" i="14"/>
  <c r="C5268" i="14"/>
  <c r="C5388" i="14"/>
  <c r="C6166" i="14"/>
  <c r="C360" i="14"/>
  <c r="C4335" i="14"/>
  <c r="C4235" i="14"/>
  <c r="C3207" i="14"/>
  <c r="C3360" i="14"/>
  <c r="C666" i="14"/>
  <c r="C1189" i="14"/>
  <c r="C2205" i="14"/>
  <c r="C2620" i="14"/>
  <c r="C4236" i="14"/>
  <c r="C4467" i="14"/>
  <c r="C2621" i="14"/>
  <c r="C5737" i="14"/>
  <c r="C2514" i="14"/>
  <c r="C147" i="14"/>
  <c r="C2318" i="14"/>
  <c r="C5032" i="14"/>
  <c r="C6167" i="14"/>
  <c r="C463" i="14"/>
  <c r="C5938" i="14"/>
  <c r="C5499" i="14"/>
  <c r="C4336" i="14"/>
  <c r="C6062" i="14"/>
  <c r="C6276" i="14"/>
  <c r="C57" i="14"/>
  <c r="C2622" i="14"/>
  <c r="C4468" i="14"/>
  <c r="C1190" i="14"/>
  <c r="C558" i="14"/>
  <c r="C667" i="14"/>
  <c r="C4573" i="14"/>
  <c r="C2206" i="14"/>
  <c r="C4574" i="14"/>
  <c r="C4820" i="14"/>
  <c r="C3680" i="14"/>
  <c r="C1904" i="14"/>
  <c r="C4927" i="14"/>
  <c r="C3046" i="14"/>
  <c r="C668" i="14"/>
  <c r="C5500" i="14"/>
  <c r="C4469" i="14"/>
  <c r="C4337" i="14"/>
  <c r="C253" i="14"/>
  <c r="C2418" i="14"/>
  <c r="C6168" i="14"/>
  <c r="C464" i="14"/>
  <c r="C4575" i="14"/>
  <c r="C2515" i="14"/>
  <c r="C3796" i="14"/>
  <c r="C148" i="14"/>
  <c r="C4821" i="14"/>
  <c r="C4710" i="14"/>
  <c r="C5033" i="14"/>
  <c r="C2419" i="14"/>
  <c r="C4711" i="14"/>
  <c r="C3361" i="14"/>
  <c r="C4576" i="14"/>
  <c r="C3362" i="14"/>
  <c r="C254" i="14"/>
  <c r="C58" i="14"/>
  <c r="C5034" i="14"/>
  <c r="C2420" i="14"/>
  <c r="C771" i="14"/>
  <c r="C4237" i="14"/>
  <c r="C5835" i="14"/>
  <c r="C6169" i="14"/>
  <c r="C59" i="14"/>
  <c r="C5738" i="14"/>
  <c r="C988" i="14"/>
  <c r="C5624" i="14"/>
  <c r="C5389" i="14"/>
  <c r="C5148" i="14"/>
  <c r="C559" i="14"/>
  <c r="C2834" i="14"/>
  <c r="C4470" i="14"/>
  <c r="C6063" i="14"/>
  <c r="C4338" i="14"/>
  <c r="C560" i="14"/>
  <c r="C4009" i="14"/>
  <c r="C2623" i="14"/>
  <c r="C5836" i="14"/>
  <c r="C3797" i="14"/>
  <c r="C3798" i="14"/>
  <c r="C2421" i="14"/>
  <c r="C3900" i="14"/>
  <c r="C6391" i="14"/>
  <c r="C4131" i="14"/>
  <c r="C4010" i="14"/>
  <c r="C5390" i="14"/>
  <c r="C5149" i="14"/>
  <c r="C2835" i="14"/>
  <c r="C3208" i="14"/>
  <c r="C4712" i="14"/>
  <c r="C4713" i="14"/>
  <c r="C1083" i="14"/>
  <c r="C2207" i="14"/>
  <c r="C772" i="14"/>
  <c r="C5035" i="14"/>
  <c r="C2624" i="14"/>
  <c r="C3799" i="14"/>
  <c r="C361" i="14"/>
  <c r="C4339" i="14"/>
  <c r="C4577" i="14"/>
  <c r="C669" i="14"/>
  <c r="C6277" i="14"/>
  <c r="C3800" i="14"/>
  <c r="C362" i="14"/>
  <c r="C4928" i="14"/>
  <c r="C2099" i="14"/>
  <c r="C2002" i="14"/>
  <c r="C5625" i="14"/>
  <c r="C149" i="14"/>
  <c r="C989" i="14"/>
  <c r="C1283" i="14"/>
  <c r="C4714" i="14"/>
  <c r="C5150" i="14"/>
  <c r="C5739" i="14"/>
  <c r="C1191" i="14"/>
  <c r="C4011" i="14"/>
  <c r="C561" i="14"/>
  <c r="C5740" i="14"/>
  <c r="C150" i="14"/>
  <c r="C6064" i="14"/>
  <c r="C5741" i="14"/>
  <c r="C3209" i="14"/>
  <c r="C3901" i="14"/>
  <c r="C5939" i="14"/>
  <c r="C4578" i="14"/>
  <c r="C4012" i="14"/>
  <c r="C5501" i="14"/>
  <c r="C5837" i="14"/>
  <c r="C2944" i="14"/>
  <c r="C6278" i="14"/>
  <c r="C3681" i="14"/>
  <c r="C1192" i="14"/>
  <c r="C990" i="14"/>
  <c r="C991" i="14"/>
  <c r="C4929" i="14"/>
  <c r="C871" i="14"/>
  <c r="C5838" i="14"/>
  <c r="C4340" i="14"/>
  <c r="C5502" i="14"/>
  <c r="C2836" i="14"/>
  <c r="C3682" i="14"/>
  <c r="C4579" i="14"/>
  <c r="C5742" i="14"/>
  <c r="C1593" i="14"/>
  <c r="C6065" i="14"/>
  <c r="C3210" i="14"/>
  <c r="C3902" i="14"/>
  <c r="C1284" i="14"/>
  <c r="C5036" i="14"/>
  <c r="C1683" i="14"/>
  <c r="C1285" i="14"/>
  <c r="C1684" i="14"/>
  <c r="C2516" i="14"/>
  <c r="C6170" i="14"/>
  <c r="C1484" i="14"/>
  <c r="C4822" i="14"/>
  <c r="C3903" i="14"/>
  <c r="C6171" i="14"/>
  <c r="C2727" i="14"/>
  <c r="C562" i="14"/>
  <c r="C670" i="14"/>
  <c r="C6279" i="14"/>
  <c r="C5839" i="14"/>
  <c r="C5743" i="14"/>
  <c r="C2728" i="14"/>
  <c r="C60" i="14"/>
  <c r="C2422" i="14"/>
  <c r="C2837" i="14"/>
  <c r="C1905" i="14"/>
  <c r="C2625" i="14"/>
  <c r="C5503" i="14"/>
  <c r="C4238" i="14"/>
  <c r="C5840" i="14"/>
  <c r="C1906" i="14"/>
  <c r="C1286" i="14"/>
  <c r="C3211" i="14"/>
  <c r="C2729" i="14"/>
  <c r="C1084" i="14"/>
  <c r="C5504" i="14"/>
  <c r="C5940" i="14"/>
  <c r="C4239" i="14"/>
  <c r="C1287" i="14"/>
  <c r="C992" i="14"/>
  <c r="C1397" i="14"/>
  <c r="C5151" i="14"/>
  <c r="C6280" i="14"/>
  <c r="C3212" i="14"/>
  <c r="C1085" i="14"/>
  <c r="C3213" i="14"/>
  <c r="C1193" i="14"/>
  <c r="C671" i="14"/>
  <c r="C5269" i="14"/>
  <c r="C563" i="14"/>
  <c r="C363" i="14"/>
  <c r="C4930" i="14"/>
  <c r="C1288" i="14"/>
  <c r="C3570" i="14"/>
  <c r="C5152" i="14"/>
  <c r="C2945" i="14"/>
  <c r="C255" i="14"/>
  <c r="C1485" i="14"/>
  <c r="C1486" i="14"/>
  <c r="C3047" i="14"/>
  <c r="C6392" i="14"/>
  <c r="C4580" i="14"/>
  <c r="C773" i="14"/>
  <c r="C4581" i="14"/>
  <c r="C465" i="14"/>
  <c r="C1194" i="14"/>
  <c r="C256" i="14"/>
  <c r="C2517" i="14"/>
  <c r="C2208" i="14"/>
  <c r="C774" i="14"/>
  <c r="C872" i="14"/>
  <c r="C5153" i="14"/>
  <c r="C3469" i="14"/>
  <c r="C2626" i="14"/>
  <c r="C993" i="14"/>
  <c r="C564" i="14"/>
  <c r="C2946" i="14"/>
  <c r="C4341" i="14"/>
  <c r="C257" i="14"/>
  <c r="C5154" i="14"/>
  <c r="C258" i="14"/>
  <c r="C4471" i="14"/>
  <c r="C1802" i="14"/>
  <c r="C5391" i="14"/>
  <c r="C2423" i="14"/>
  <c r="C2209" i="14"/>
  <c r="C1803" i="14"/>
  <c r="C5037" i="14"/>
  <c r="C3470" i="14"/>
  <c r="C3683" i="14"/>
  <c r="C5941" i="14"/>
  <c r="C1289" i="14"/>
  <c r="C3571" i="14"/>
  <c r="C1804" i="14"/>
  <c r="C2424" i="14"/>
  <c r="C5626" i="14"/>
  <c r="C5155" i="14"/>
  <c r="C4823" i="14"/>
  <c r="C4132" i="14"/>
  <c r="C5038" i="14"/>
  <c r="C5744" i="14"/>
  <c r="C2003" i="14"/>
  <c r="C4931" i="14"/>
  <c r="C1907" i="14"/>
  <c r="C6172" i="14"/>
  <c r="C1195" i="14"/>
  <c r="C3572" i="14"/>
  <c r="C3363" i="14"/>
  <c r="C151" i="14"/>
  <c r="C2004" i="14"/>
  <c r="C775" i="14"/>
  <c r="C3801" i="14"/>
  <c r="C152" i="14"/>
  <c r="C4582" i="14"/>
  <c r="C259" i="14"/>
  <c r="C2425" i="14"/>
  <c r="C3364" i="14"/>
  <c r="C3214" i="14"/>
  <c r="C153" i="14"/>
  <c r="C5745" i="14"/>
  <c r="C1398" i="14"/>
  <c r="C6393" i="14"/>
  <c r="C3215" i="14"/>
  <c r="C5841" i="14"/>
  <c r="C4013" i="14"/>
  <c r="C4824" i="14"/>
  <c r="C2100" i="14"/>
  <c r="C672" i="14"/>
  <c r="C5627" i="14"/>
  <c r="C4342" i="14"/>
  <c r="C1805" i="14"/>
  <c r="C61" i="14"/>
  <c r="C6173" i="14"/>
  <c r="C5505" i="14"/>
  <c r="C3365" i="14"/>
  <c r="C3471" i="14"/>
  <c r="C5506" i="14"/>
  <c r="C673" i="14"/>
  <c r="C4240" i="14"/>
  <c r="C4825" i="14"/>
  <c r="C6066" i="14"/>
  <c r="C2101" i="14"/>
  <c r="C2005" i="14"/>
  <c r="C364" i="14"/>
  <c r="C2730" i="14"/>
  <c r="C2947" i="14"/>
  <c r="C5628" i="14"/>
  <c r="C2627" i="14"/>
  <c r="C6394" i="14"/>
  <c r="C6174" i="14"/>
  <c r="C3048" i="14"/>
  <c r="C1399" i="14"/>
  <c r="C2628" i="14"/>
  <c r="C3049" i="14"/>
  <c r="C2426" i="14"/>
  <c r="C4583" i="14"/>
  <c r="C6395" i="14"/>
  <c r="C5507" i="14"/>
  <c r="C6067" i="14"/>
  <c r="C4826" i="14"/>
  <c r="C1487" i="14"/>
  <c r="C674" i="14"/>
  <c r="C4584" i="14"/>
  <c r="C1594" i="14"/>
  <c r="C4343" i="14"/>
  <c r="C4472" i="14"/>
  <c r="C6068" i="14"/>
  <c r="C994" i="14"/>
  <c r="C776" i="14"/>
  <c r="C2629" i="14"/>
  <c r="C3216" i="14"/>
  <c r="C1806" i="14"/>
  <c r="C6069" i="14"/>
  <c r="C3573" i="14"/>
  <c r="C5270" i="14"/>
  <c r="C4715" i="14"/>
  <c r="C4932" i="14"/>
  <c r="C3802" i="14"/>
  <c r="C4473" i="14"/>
  <c r="C3217" i="14"/>
  <c r="C5942" i="14"/>
  <c r="C5039" i="14"/>
  <c r="C2102" i="14"/>
  <c r="C5842" i="14"/>
  <c r="C3218" i="14"/>
  <c r="C6396" i="14"/>
  <c r="C995" i="14"/>
  <c r="C4827" i="14"/>
  <c r="C5040" i="14"/>
  <c r="C3803" i="14"/>
  <c r="C2518" i="14"/>
  <c r="C5843" i="14"/>
  <c r="C1595" i="14"/>
  <c r="C2838" i="14"/>
  <c r="C5508" i="14"/>
  <c r="C62" i="14"/>
  <c r="C5509" i="14"/>
  <c r="C6070" i="14"/>
  <c r="C6397" i="14"/>
  <c r="C2210" i="14"/>
  <c r="C1086" i="14"/>
  <c r="C6071" i="14"/>
  <c r="C5041" i="14"/>
  <c r="C2948" i="14"/>
  <c r="C260" i="14"/>
  <c r="C5042" i="14"/>
  <c r="C4014" i="14"/>
  <c r="C6175" i="14"/>
  <c r="C466" i="14"/>
  <c r="C5943" i="14"/>
  <c r="C1087" i="14"/>
  <c r="C5271" i="14"/>
  <c r="C365" i="14"/>
  <c r="C3050" i="14"/>
  <c r="C4241" i="14"/>
  <c r="C3904" i="14"/>
  <c r="C3051" i="14"/>
  <c r="C1685" i="14"/>
  <c r="C1088" i="14"/>
  <c r="C5272" i="14"/>
  <c r="C6398" i="14"/>
  <c r="C5043" i="14"/>
  <c r="C2630" i="14"/>
  <c r="C2103" i="14"/>
  <c r="C3219" i="14"/>
  <c r="C3684" i="14"/>
  <c r="C5392" i="14"/>
  <c r="C4133" i="14"/>
  <c r="C2519" i="14"/>
  <c r="C5746" i="14"/>
  <c r="C6176" i="14"/>
  <c r="C63" i="14"/>
  <c r="C4585" i="14"/>
  <c r="C873" i="14"/>
  <c r="C5629" i="14"/>
  <c r="C154" i="14"/>
  <c r="C2211" i="14"/>
  <c r="C64" i="14"/>
  <c r="C4134" i="14"/>
  <c r="C2006" i="14"/>
  <c r="C366" i="14"/>
  <c r="C1488" i="14"/>
  <c r="C5393" i="14"/>
  <c r="C2949" i="14"/>
  <c r="C155" i="14"/>
  <c r="C3574" i="14"/>
  <c r="C6399" i="14"/>
  <c r="C2731" i="14"/>
  <c r="C3905" i="14"/>
  <c r="C874" i="14"/>
  <c r="C4474" i="14"/>
  <c r="C2732" i="14"/>
  <c r="C5944" i="14"/>
  <c r="C1400" i="14"/>
  <c r="C875" i="14"/>
  <c r="C5945" i="14"/>
  <c r="C1807" i="14"/>
  <c r="C876" i="14"/>
  <c r="C156" i="14"/>
  <c r="C3685" i="14"/>
  <c r="C4135" i="14"/>
  <c r="C2631" i="14"/>
  <c r="C4344" i="14"/>
  <c r="C1196" i="14"/>
  <c r="C1089" i="14"/>
  <c r="C996" i="14"/>
  <c r="C675" i="14"/>
  <c r="C261" i="14"/>
  <c r="C4475" i="14"/>
  <c r="C4345" i="14"/>
  <c r="C4476" i="14"/>
  <c r="C4933" i="14"/>
  <c r="C5273" i="14"/>
  <c r="C3220" i="14"/>
  <c r="C1596" i="14"/>
  <c r="C3906" i="14"/>
  <c r="C6072" i="14"/>
  <c r="C2427" i="14"/>
  <c r="C5747" i="14"/>
  <c r="C2632" i="14"/>
  <c r="C5156" i="14"/>
  <c r="C5946" i="14"/>
  <c r="C997" i="14"/>
  <c r="C3907" i="14"/>
  <c r="C1489" i="14"/>
  <c r="C3221" i="14"/>
  <c r="C1090" i="14"/>
  <c r="C6400" i="14"/>
  <c r="C3472" i="14"/>
  <c r="C5510" i="14"/>
  <c r="C6281" i="14"/>
  <c r="C2950" i="14"/>
  <c r="C4477" i="14"/>
  <c r="C3804" i="14"/>
  <c r="C1197" i="14"/>
  <c r="C5394" i="14"/>
  <c r="C1091" i="14"/>
  <c r="C3686" i="14"/>
  <c r="C1490" i="14"/>
  <c r="C1290" i="14"/>
  <c r="C565" i="14"/>
  <c r="C2733" i="14"/>
  <c r="C3575" i="14"/>
  <c r="C6401" i="14"/>
  <c r="C877" i="14"/>
  <c r="C2633" i="14"/>
  <c r="C3222" i="14"/>
  <c r="C2634" i="14"/>
  <c r="C2104" i="14"/>
  <c r="C262" i="14"/>
  <c r="C3576" i="14"/>
  <c r="C2839" i="14"/>
  <c r="C1597" i="14"/>
  <c r="C3687" i="14"/>
  <c r="C1092" i="14"/>
  <c r="C1686" i="14"/>
  <c r="C3688" i="14"/>
  <c r="C1687" i="14"/>
  <c r="C3473" i="14"/>
  <c r="C1401" i="14"/>
  <c r="C2840" i="14"/>
  <c r="C2841" i="14"/>
  <c r="C6177" i="14"/>
  <c r="C6282" i="14"/>
  <c r="C2951" i="14"/>
  <c r="C1688" i="14"/>
  <c r="C6178" i="14"/>
  <c r="C3366" i="14"/>
  <c r="C4015" i="14"/>
  <c r="C6179" i="14"/>
  <c r="C157" i="14"/>
  <c r="C3367" i="14"/>
  <c r="C4716" i="14"/>
  <c r="C6180" i="14"/>
  <c r="C2212" i="14"/>
  <c r="C1598" i="14"/>
  <c r="C1402" i="14"/>
  <c r="C4934" i="14"/>
  <c r="C5157" i="14"/>
  <c r="C6283" i="14"/>
  <c r="C3577" i="14"/>
  <c r="C1808" i="14"/>
  <c r="C367" i="14"/>
  <c r="C5947" i="14"/>
  <c r="C1491" i="14"/>
  <c r="C4346" i="14"/>
  <c r="C5844" i="14"/>
  <c r="C3368" i="14"/>
  <c r="C158" i="14"/>
  <c r="C2319" i="14"/>
  <c r="C6181" i="14"/>
  <c r="C2952" i="14"/>
  <c r="C5511" i="14"/>
  <c r="C2842" i="14"/>
  <c r="C4828" i="14"/>
  <c r="C3474" i="14"/>
  <c r="C1689" i="14"/>
  <c r="C3369" i="14"/>
  <c r="C3052" i="14"/>
  <c r="C2734" i="14"/>
  <c r="C5512" i="14"/>
  <c r="C4016" i="14"/>
  <c r="C3223" i="14"/>
  <c r="C2213" i="14"/>
  <c r="C1093" i="14"/>
  <c r="C2428" i="14"/>
  <c r="C1291" i="14"/>
  <c r="C5395" i="14"/>
  <c r="C3053" i="14"/>
  <c r="C5948" i="14"/>
  <c r="C2429" i="14"/>
  <c r="C4017" i="14"/>
  <c r="C4018" i="14"/>
  <c r="C5274" i="14"/>
  <c r="C3224" i="14"/>
  <c r="C3908" i="14"/>
  <c r="C368" i="14"/>
  <c r="C1292" i="14"/>
  <c r="C5158" i="14"/>
  <c r="C2105" i="14"/>
  <c r="C4586" i="14"/>
  <c r="C5513" i="14"/>
  <c r="C3689" i="14"/>
  <c r="C1690" i="14"/>
  <c r="C1094" i="14"/>
  <c r="C4136" i="14"/>
  <c r="C3370" i="14"/>
  <c r="C2320" i="14"/>
  <c r="C4829" i="14"/>
  <c r="C1691" i="14"/>
  <c r="C6073" i="14"/>
  <c r="C4935" i="14"/>
  <c r="C4587" i="14"/>
  <c r="C2953" i="14"/>
  <c r="C3909" i="14"/>
  <c r="C159" i="14"/>
  <c r="C2321" i="14"/>
  <c r="C2735" i="14"/>
  <c r="C5159" i="14"/>
  <c r="C2322" i="14"/>
  <c r="C878" i="14"/>
  <c r="C4830" i="14"/>
  <c r="C2214" i="14"/>
  <c r="C1492" i="14"/>
  <c r="C2323" i="14"/>
  <c r="C2954" i="14"/>
  <c r="C1493" i="14"/>
  <c r="C4936" i="14"/>
  <c r="C6182" i="14"/>
  <c r="C2106" i="14"/>
  <c r="C676" i="14"/>
  <c r="C3910" i="14"/>
  <c r="C5396" i="14"/>
  <c r="C879" i="14"/>
  <c r="C3805" i="14"/>
  <c r="C5397" i="14"/>
  <c r="C5044" i="14"/>
  <c r="C1403" i="14"/>
  <c r="C4019" i="14"/>
  <c r="C4242" i="14"/>
  <c r="C1908" i="14"/>
  <c r="C5398" i="14"/>
  <c r="C4243" i="14"/>
  <c r="C1909" i="14"/>
  <c r="C3225" i="14"/>
  <c r="C5845" i="14"/>
  <c r="C3690" i="14"/>
  <c r="C677" i="14"/>
  <c r="C6183" i="14"/>
  <c r="C4347" i="14"/>
  <c r="C4348" i="14"/>
  <c r="C3806" i="14"/>
  <c r="C5846" i="14"/>
  <c r="C880" i="14"/>
  <c r="C4937" i="14"/>
  <c r="C4478" i="14"/>
  <c r="C3578" i="14"/>
  <c r="C6402" i="14"/>
  <c r="C3226" i="14"/>
  <c r="C3807" i="14"/>
  <c r="C3227" i="14"/>
  <c r="C5045" i="14"/>
  <c r="C3054" i="14"/>
  <c r="C4588" i="14"/>
  <c r="C3475" i="14"/>
  <c r="C1198" i="14"/>
  <c r="C4831" i="14"/>
  <c r="C5514" i="14"/>
  <c r="C5399" i="14"/>
  <c r="C65" i="14"/>
  <c r="C4717" i="14"/>
  <c r="C2007" i="14"/>
  <c r="C160" i="14"/>
  <c r="C6074" i="14"/>
  <c r="C1095" i="14"/>
  <c r="C1096" i="14"/>
  <c r="C3911" i="14"/>
  <c r="C777" i="14"/>
  <c r="C2955" i="14"/>
  <c r="C6075" i="14"/>
  <c r="C3691" i="14"/>
  <c r="C3371" i="14"/>
  <c r="C4832" i="14"/>
  <c r="C4833" i="14"/>
  <c r="C1692" i="14"/>
  <c r="C4020" i="14"/>
  <c r="C1293" i="14"/>
  <c r="C4021" i="14"/>
  <c r="C3579" i="14"/>
  <c r="C1809" i="14"/>
  <c r="C2635" i="14"/>
  <c r="C467" i="14"/>
  <c r="C4349" i="14"/>
  <c r="C4022" i="14"/>
  <c r="C5275" i="14"/>
  <c r="C4589" i="14"/>
  <c r="C1097" i="14"/>
  <c r="C3055" i="14"/>
  <c r="C6076" i="14"/>
  <c r="C5276" i="14"/>
  <c r="C778" i="14"/>
  <c r="C2843" i="14"/>
  <c r="C3372" i="14"/>
  <c r="C3808" i="14"/>
  <c r="C4479" i="14"/>
  <c r="C5949" i="14"/>
  <c r="C3476" i="14"/>
  <c r="C2844" i="14"/>
  <c r="C1098" i="14"/>
  <c r="C5748" i="14"/>
  <c r="C3056" i="14"/>
  <c r="C2736" i="14"/>
  <c r="C2636" i="14"/>
  <c r="C5630" i="14"/>
  <c r="C1294" i="14"/>
  <c r="C881" i="14"/>
  <c r="C3228" i="14"/>
  <c r="C3057" i="14"/>
  <c r="C3477" i="14"/>
  <c r="C2324" i="14"/>
  <c r="C2107" i="14"/>
  <c r="C3058" i="14"/>
  <c r="C4023" i="14"/>
  <c r="C5046" i="14"/>
  <c r="C468" i="14"/>
  <c r="C1099" i="14"/>
  <c r="C1910" i="14"/>
  <c r="C1693" i="14"/>
  <c r="C1199" i="14"/>
  <c r="C6284" i="14"/>
  <c r="C2845" i="14"/>
  <c r="C4834" i="14"/>
  <c r="C2737" i="14"/>
  <c r="C3229" i="14"/>
  <c r="C2846" i="14"/>
  <c r="C3230" i="14"/>
  <c r="C5047" i="14"/>
  <c r="C5277" i="14"/>
  <c r="C1494" i="14"/>
  <c r="C2738" i="14"/>
  <c r="C2215" i="14"/>
  <c r="C6403" i="14"/>
  <c r="C4938" i="14"/>
  <c r="C3692" i="14"/>
  <c r="C5847" i="14"/>
  <c r="C3373" i="14"/>
  <c r="C4835" i="14"/>
  <c r="C4480" i="14"/>
  <c r="C161" i="14"/>
  <c r="C6077" i="14"/>
  <c r="C1495" i="14"/>
  <c r="C678" i="14"/>
  <c r="C2216" i="14"/>
  <c r="C2217" i="14"/>
  <c r="C66" i="14"/>
  <c r="C4350" i="14"/>
  <c r="C2218" i="14"/>
  <c r="C2847" i="14"/>
  <c r="C2520" i="14"/>
  <c r="C3912" i="14"/>
  <c r="C3374" i="14"/>
  <c r="C4590" i="14"/>
  <c r="C4836" i="14"/>
  <c r="C3913" i="14"/>
  <c r="C4481" i="14"/>
  <c r="C6078" i="14"/>
  <c r="C1694" i="14"/>
  <c r="C5515" i="14"/>
  <c r="C2739" i="14"/>
  <c r="C1599" i="14"/>
  <c r="C3914" i="14"/>
  <c r="C3231" i="14"/>
  <c r="C4244" i="14"/>
  <c r="C3580" i="14"/>
  <c r="C1695" i="14"/>
  <c r="C4718" i="14"/>
  <c r="C1200" i="14"/>
  <c r="C162" i="14"/>
  <c r="C2219" i="14"/>
  <c r="C5848" i="14"/>
  <c r="C566" i="14"/>
  <c r="C5400" i="14"/>
  <c r="C3375" i="14"/>
  <c r="C567" i="14"/>
  <c r="C5048" i="14"/>
  <c r="C4351" i="14"/>
  <c r="C2521" i="14"/>
  <c r="C2430" i="14"/>
  <c r="C4591" i="14"/>
  <c r="C1600" i="14"/>
  <c r="C2522" i="14"/>
  <c r="C5749" i="14"/>
  <c r="C2325" i="14"/>
  <c r="C3232" i="14"/>
  <c r="C3376" i="14"/>
  <c r="C1696" i="14"/>
  <c r="C3915" i="14"/>
  <c r="C6079" i="14"/>
  <c r="C5278" i="14"/>
  <c r="C882" i="14"/>
  <c r="C163" i="14"/>
  <c r="C164" i="14"/>
  <c r="C4482" i="14"/>
  <c r="C3581" i="14"/>
  <c r="C1911" i="14"/>
  <c r="C3377" i="14"/>
  <c r="C883" i="14"/>
  <c r="C6184" i="14"/>
  <c r="C779" i="14"/>
  <c r="C2220" i="14"/>
  <c r="C3233" i="14"/>
  <c r="C6185" i="14"/>
  <c r="C263" i="14"/>
  <c r="C4483" i="14"/>
  <c r="C3234" i="14"/>
  <c r="C165" i="14"/>
  <c r="C1601" i="14"/>
  <c r="C5279" i="14"/>
  <c r="C4137" i="14"/>
  <c r="C3582" i="14"/>
  <c r="C884" i="14"/>
  <c r="C5049" i="14"/>
  <c r="C166" i="14"/>
  <c r="C3809" i="14"/>
  <c r="C3478" i="14"/>
  <c r="C1404" i="14"/>
  <c r="C369" i="14"/>
  <c r="C264" i="14"/>
  <c r="C4484" i="14"/>
  <c r="C5516" i="14"/>
  <c r="C3693" i="14"/>
  <c r="C4352" i="14"/>
  <c r="C2637" i="14"/>
  <c r="C5280" i="14"/>
  <c r="C1602" i="14"/>
  <c r="C3694" i="14"/>
  <c r="C5631" i="14"/>
  <c r="C5160" i="14"/>
  <c r="C469" i="14"/>
  <c r="C3916" i="14"/>
  <c r="C5950" i="14"/>
  <c r="C4353" i="14"/>
  <c r="C3059" i="14"/>
  <c r="C2221" i="14"/>
  <c r="C1295" i="14"/>
  <c r="C5161" i="14"/>
  <c r="C2008" i="14"/>
  <c r="C5632" i="14"/>
  <c r="C6080" i="14"/>
  <c r="C4837" i="14"/>
  <c r="C265" i="14"/>
  <c r="C2848" i="14"/>
  <c r="C2326" i="14"/>
  <c r="C266" i="14"/>
  <c r="C5750" i="14"/>
  <c r="C1496" i="14"/>
  <c r="C4138" i="14"/>
  <c r="C6404" i="14"/>
  <c r="C2849" i="14"/>
  <c r="C3479" i="14"/>
  <c r="C780" i="14"/>
  <c r="C781" i="14"/>
  <c r="C167" i="14"/>
  <c r="C4939" i="14"/>
  <c r="C5050" i="14"/>
  <c r="C998" i="14"/>
  <c r="C267" i="14"/>
  <c r="C3917" i="14"/>
  <c r="C1201" i="14"/>
  <c r="C4139" i="14"/>
  <c r="C3378" i="14"/>
  <c r="C3235" i="14"/>
  <c r="C679" i="14"/>
  <c r="C3236" i="14"/>
  <c r="C5951" i="14"/>
  <c r="C67" i="14"/>
  <c r="C2740" i="14"/>
  <c r="C3379" i="14"/>
  <c r="C2956" i="14"/>
  <c r="C268" i="14"/>
  <c r="C5633" i="14"/>
  <c r="C1697" i="14"/>
  <c r="C5401" i="14"/>
  <c r="C6186" i="14"/>
  <c r="C4940" i="14"/>
  <c r="C168" i="14"/>
  <c r="C4719" i="14"/>
  <c r="C1497" i="14"/>
  <c r="C6405" i="14"/>
  <c r="C4485" i="14"/>
  <c r="C6406" i="14"/>
  <c r="C3695" i="14"/>
  <c r="C3480" i="14"/>
  <c r="C4720" i="14"/>
  <c r="C5952" i="14"/>
  <c r="C1912" i="14"/>
  <c r="C3810" i="14"/>
  <c r="C470" i="14"/>
  <c r="C3583" i="14"/>
  <c r="C3918" i="14"/>
  <c r="C1498" i="14"/>
  <c r="C2222" i="14"/>
  <c r="C1202" i="14"/>
  <c r="C269" i="14"/>
  <c r="C3696" i="14"/>
  <c r="C6187" i="14"/>
  <c r="C2431" i="14"/>
  <c r="C471" i="14"/>
  <c r="C4245" i="14"/>
  <c r="C2223" i="14"/>
  <c r="C3811" i="14"/>
  <c r="C4024" i="14"/>
  <c r="C2009" i="14"/>
  <c r="C3237" i="14"/>
  <c r="C568" i="14"/>
  <c r="C4246" i="14"/>
  <c r="C3060" i="14"/>
  <c r="C782" i="14"/>
  <c r="C3584" i="14"/>
  <c r="C2957" i="14"/>
  <c r="C4592" i="14"/>
  <c r="C2108" i="14"/>
  <c r="C2638" i="14"/>
  <c r="C4941" i="14"/>
  <c r="C569" i="14"/>
  <c r="C3697" i="14"/>
  <c r="C4354" i="14"/>
  <c r="C5849" i="14"/>
  <c r="C4247" i="14"/>
  <c r="C2109" i="14"/>
  <c r="C3812" i="14"/>
  <c r="C2850" i="14"/>
  <c r="C3061" i="14"/>
  <c r="C3062" i="14"/>
  <c r="C1698" i="14"/>
  <c r="C5953" i="14"/>
  <c r="C5954" i="14"/>
  <c r="C3698" i="14"/>
  <c r="C1699" i="14"/>
  <c r="C5850" i="14"/>
  <c r="C2110" i="14"/>
  <c r="C6081" i="14"/>
  <c r="C68" i="14"/>
  <c r="C2523" i="14"/>
  <c r="C5851" i="14"/>
  <c r="C2524" i="14"/>
  <c r="C6407" i="14"/>
  <c r="C3585" i="14"/>
  <c r="C6082" i="14"/>
  <c r="C5281" i="14"/>
  <c r="C3238" i="14"/>
  <c r="C3919" i="14"/>
  <c r="C1810" i="14"/>
  <c r="C2958" i="14"/>
  <c r="C3239" i="14"/>
  <c r="C570" i="14"/>
  <c r="C2432" i="14"/>
  <c r="C3240" i="14"/>
  <c r="C472" i="14"/>
  <c r="C5162" i="14"/>
  <c r="C1603" i="14"/>
  <c r="C1296" i="14"/>
  <c r="C6285" i="14"/>
  <c r="C5163" i="14"/>
  <c r="C5634" i="14"/>
  <c r="C3481" i="14"/>
  <c r="C3380" i="14"/>
  <c r="C3241" i="14"/>
  <c r="C1604" i="14"/>
  <c r="C169" i="14"/>
  <c r="C5051" i="14"/>
  <c r="C4025" i="14"/>
  <c r="C4355" i="14"/>
  <c r="C2639" i="14"/>
  <c r="C3813" i="14"/>
  <c r="C5852" i="14"/>
  <c r="C3586" i="14"/>
  <c r="C1913" i="14"/>
  <c r="C2111" i="14"/>
  <c r="C2640" i="14"/>
  <c r="C5164" i="14"/>
  <c r="C270" i="14"/>
  <c r="C571" i="14"/>
  <c r="C4593" i="14"/>
  <c r="C4594" i="14"/>
  <c r="C3063" i="14"/>
  <c r="C3064" i="14"/>
  <c r="C572" i="14"/>
  <c r="C6083" i="14"/>
  <c r="C2641" i="14"/>
  <c r="C5165" i="14"/>
  <c r="C4721" i="14"/>
  <c r="C2525" i="14"/>
  <c r="C5517" i="14"/>
  <c r="C4722" i="14"/>
  <c r="C1203" i="14"/>
  <c r="C5518" i="14"/>
  <c r="C5955" i="14"/>
  <c r="C1605" i="14"/>
  <c r="C3814" i="14"/>
  <c r="C5519" i="14"/>
  <c r="C1100" i="14"/>
  <c r="C5956" i="14"/>
  <c r="C6084" i="14"/>
  <c r="C999" i="14"/>
  <c r="C370" i="14"/>
  <c r="C1914" i="14"/>
  <c r="C6408" i="14"/>
  <c r="C69" i="14"/>
  <c r="C5751" i="14"/>
  <c r="C2741" i="14"/>
  <c r="C5853" i="14"/>
  <c r="C3699" i="14"/>
  <c r="C783" i="14"/>
  <c r="C3482" i="14"/>
  <c r="C4723" i="14"/>
  <c r="C1499" i="14"/>
  <c r="C2112" i="14"/>
  <c r="C6085" i="14"/>
  <c r="C6409" i="14"/>
  <c r="C1915" i="14"/>
  <c r="C2010" i="14"/>
  <c r="C3242" i="14"/>
  <c r="C2742" i="14"/>
  <c r="C3587" i="14"/>
  <c r="C1700" i="14"/>
  <c r="C5402" i="14"/>
  <c r="C3920" i="14"/>
  <c r="C680" i="14"/>
  <c r="C1701" i="14"/>
  <c r="C170" i="14"/>
  <c r="C5752" i="14"/>
  <c r="C271" i="14"/>
  <c r="C2526" i="14"/>
  <c r="C681" i="14"/>
  <c r="C1101" i="14"/>
  <c r="C3243" i="14"/>
  <c r="C473" i="14"/>
  <c r="C2851" i="14"/>
  <c r="C4140" i="14"/>
  <c r="C3483" i="14"/>
  <c r="C885" i="14"/>
  <c r="C5166" i="14"/>
  <c r="C5167" i="14"/>
  <c r="C3244" i="14"/>
  <c r="C2327" i="14"/>
  <c r="C5957" i="14"/>
  <c r="C2743" i="14"/>
  <c r="C5958" i="14"/>
  <c r="C3065" i="14"/>
  <c r="C1204" i="14"/>
  <c r="C1205" i="14"/>
  <c r="C6188" i="14"/>
  <c r="C3700" i="14"/>
  <c r="C886" i="14"/>
  <c r="C5520" i="14"/>
  <c r="C5052" i="14"/>
  <c r="C6410" i="14"/>
  <c r="C1606" i="14"/>
  <c r="C5959" i="14"/>
  <c r="C4026" i="14"/>
  <c r="C3588" i="14"/>
  <c r="C5854" i="14"/>
  <c r="C3921" i="14"/>
  <c r="C70" i="14"/>
  <c r="C5635" i="14"/>
  <c r="C171" i="14"/>
  <c r="C3245" i="14"/>
  <c r="C3701" i="14"/>
  <c r="C3815" i="14"/>
  <c r="C5168" i="14"/>
  <c r="C3589" i="14"/>
  <c r="C5169" i="14"/>
  <c r="C2224" i="14"/>
  <c r="C1000" i="14"/>
  <c r="C6411" i="14"/>
  <c r="C4838" i="14"/>
  <c r="C3246" i="14"/>
  <c r="C2225" i="14"/>
  <c r="C2328" i="14"/>
  <c r="C3484" i="14"/>
  <c r="C4595" i="14"/>
  <c r="C5170" i="14"/>
  <c r="C5403" i="14"/>
  <c r="C3381" i="14"/>
  <c r="C3247" i="14"/>
  <c r="C2226" i="14"/>
  <c r="C1500" i="14"/>
  <c r="C5404" i="14"/>
  <c r="C3485" i="14"/>
  <c r="C6189" i="14"/>
  <c r="C5960" i="14"/>
  <c r="C3248" i="14"/>
  <c r="C784" i="14"/>
  <c r="C6286" i="14"/>
  <c r="C2527" i="14"/>
  <c r="C5405" i="14"/>
  <c r="C4141" i="14"/>
  <c r="C3486" i="14"/>
  <c r="C2329" i="14"/>
  <c r="C1102" i="14"/>
  <c r="C4724" i="14"/>
  <c r="C2852" i="14"/>
  <c r="C1811" i="14"/>
  <c r="C5406" i="14"/>
  <c r="C4248" i="14"/>
  <c r="C4249" i="14"/>
  <c r="C4839" i="14"/>
  <c r="C5521" i="14"/>
  <c r="C1812" i="14"/>
  <c r="C5961" i="14"/>
  <c r="C3590" i="14"/>
  <c r="C1001" i="14"/>
  <c r="C2959" i="14"/>
  <c r="C4356" i="14"/>
  <c r="C573" i="14"/>
  <c r="C5636" i="14"/>
  <c r="C5637" i="14"/>
  <c r="C3922" i="14"/>
  <c r="C3487" i="14"/>
  <c r="C3816" i="14"/>
  <c r="C3382" i="14"/>
  <c r="C3066" i="14"/>
  <c r="C1405" i="14"/>
  <c r="C3702" i="14"/>
  <c r="C1813" i="14"/>
  <c r="C71" i="14"/>
  <c r="C3383" i="14"/>
  <c r="C272" i="14"/>
  <c r="C2744" i="14"/>
  <c r="C3488" i="14"/>
  <c r="C785" i="14"/>
  <c r="C4486" i="14"/>
  <c r="C786" i="14"/>
  <c r="C5407" i="14"/>
  <c r="C5962" i="14"/>
  <c r="C6086" i="14"/>
  <c r="C1206" i="14"/>
  <c r="C2011" i="14"/>
  <c r="C3489" i="14"/>
  <c r="C172" i="14"/>
  <c r="C5522" i="14"/>
  <c r="C3249" i="14"/>
  <c r="C6087" i="14"/>
  <c r="C5171" i="14"/>
  <c r="C4596" i="14"/>
  <c r="C3817" i="14"/>
  <c r="C5053" i="14"/>
  <c r="C887" i="14"/>
  <c r="C2745" i="14"/>
  <c r="C2012" i="14"/>
  <c r="C2227" i="14"/>
  <c r="C3703" i="14"/>
  <c r="C1702" i="14"/>
  <c r="C6287" i="14"/>
  <c r="C5054" i="14"/>
  <c r="C4250" i="14"/>
  <c r="C5055" i="14"/>
  <c r="C4027" i="14"/>
  <c r="C4028" i="14"/>
  <c r="C1916" i="14"/>
  <c r="C1814" i="14"/>
  <c r="C1297" i="14"/>
  <c r="C3591" i="14"/>
  <c r="C574" i="14"/>
  <c r="C5638" i="14"/>
  <c r="C173" i="14"/>
  <c r="C3923" i="14"/>
  <c r="C682" i="14"/>
  <c r="C5855" i="14"/>
  <c r="C4487" i="14"/>
  <c r="C474" i="14"/>
  <c r="C575" i="14"/>
  <c r="C1607" i="14"/>
  <c r="C5963" i="14"/>
  <c r="C787" i="14"/>
  <c r="C3067" i="14"/>
  <c r="C2113" i="14"/>
  <c r="C4597" i="14"/>
  <c r="C6288" i="14"/>
  <c r="C1917" i="14"/>
  <c r="C5856" i="14"/>
  <c r="C5639" i="14"/>
  <c r="C2528" i="14"/>
  <c r="C2433" i="14"/>
  <c r="C2960" i="14"/>
  <c r="C1501" i="14"/>
  <c r="C888" i="14"/>
  <c r="C5964" i="14"/>
  <c r="C6190" i="14"/>
  <c r="C3068" i="14"/>
  <c r="C6412" i="14"/>
  <c r="C4598" i="14"/>
  <c r="C5523" i="14"/>
  <c r="C2961" i="14"/>
  <c r="C4029" i="14"/>
  <c r="C4488" i="14"/>
  <c r="C3818" i="14"/>
  <c r="C6191" i="14"/>
  <c r="C2853" i="14"/>
  <c r="C4357" i="14"/>
  <c r="C273" i="14"/>
  <c r="C4942" i="14"/>
  <c r="C5965" i="14"/>
  <c r="C3592" i="14"/>
  <c r="C4251" i="14"/>
  <c r="C2013" i="14"/>
  <c r="C2529" i="14"/>
  <c r="C4358" i="14"/>
  <c r="C4359" i="14"/>
  <c r="C3704" i="14"/>
  <c r="C5640" i="14"/>
  <c r="C2434" i="14"/>
  <c r="C3924" i="14"/>
  <c r="C5641" i="14"/>
  <c r="C1502" i="14"/>
  <c r="C5642" i="14"/>
  <c r="C889" i="14"/>
  <c r="C4489" i="14"/>
  <c r="C2114" i="14"/>
  <c r="C1298" i="14"/>
  <c r="C4599" i="14"/>
  <c r="C1815" i="14"/>
  <c r="C1002" i="14"/>
  <c r="C890" i="14"/>
  <c r="C2330" i="14"/>
  <c r="C6192" i="14"/>
  <c r="C274" i="14"/>
  <c r="C1207" i="14"/>
  <c r="C2228" i="14"/>
  <c r="C1299" i="14"/>
  <c r="C4142" i="14"/>
  <c r="C6413" i="14"/>
  <c r="C5172" i="14"/>
  <c r="C4600" i="14"/>
  <c r="C4725" i="14"/>
  <c r="C2642" i="14"/>
  <c r="C576" i="14"/>
  <c r="C4360" i="14"/>
  <c r="C5408" i="14"/>
  <c r="C4252" i="14"/>
  <c r="C6289" i="14"/>
  <c r="C475" i="14"/>
  <c r="C788" i="14"/>
  <c r="C3705" i="14"/>
  <c r="C4253" i="14"/>
  <c r="C577" i="14"/>
  <c r="C2746" i="14"/>
  <c r="C1003" i="14"/>
  <c r="C1300" i="14"/>
  <c r="C2014" i="14"/>
  <c r="C1703" i="14"/>
  <c r="C3925" i="14"/>
  <c r="C476" i="14"/>
  <c r="C1704" i="14"/>
  <c r="C891" i="14"/>
  <c r="C1301" i="14"/>
  <c r="C4943" i="14"/>
  <c r="C4030" i="14"/>
  <c r="C1302" i="14"/>
  <c r="C4143" i="14"/>
  <c r="C5056" i="14"/>
  <c r="C5966" i="14"/>
  <c r="C3490" i="14"/>
  <c r="C1705" i="14"/>
  <c r="C6414" i="14"/>
  <c r="C1608" i="14"/>
  <c r="C5643" i="14"/>
  <c r="C5409" i="14"/>
  <c r="C5524" i="14"/>
  <c r="C5525" i="14"/>
  <c r="C4031" i="14"/>
  <c r="C6290" i="14"/>
  <c r="C5857" i="14"/>
  <c r="C4361" i="14"/>
  <c r="C3250" i="14"/>
  <c r="C3819" i="14"/>
  <c r="C5753" i="14"/>
  <c r="C1609" i="14"/>
  <c r="C1303" i="14"/>
  <c r="C4254" i="14"/>
  <c r="C2962" i="14"/>
  <c r="C5754" i="14"/>
  <c r="C1918" i="14"/>
  <c r="C4490" i="14"/>
  <c r="C3593" i="14"/>
  <c r="C1103" i="14"/>
  <c r="C4601" i="14"/>
  <c r="C1816" i="14"/>
  <c r="C1503" i="14"/>
  <c r="C3594" i="14"/>
  <c r="C5526" i="14"/>
  <c r="C1919" i="14"/>
  <c r="C3251" i="14"/>
  <c r="C2115" i="14"/>
  <c r="C5967" i="14"/>
  <c r="C1504" i="14"/>
  <c r="C2530" i="14"/>
  <c r="C2116" i="14"/>
  <c r="C1505" i="14"/>
  <c r="C5282" i="14"/>
  <c r="C4255" i="14"/>
  <c r="C5527" i="14"/>
  <c r="C2117" i="14"/>
  <c r="C6193" i="14"/>
  <c r="C1817" i="14"/>
  <c r="C5057" i="14"/>
  <c r="C3384" i="14"/>
  <c r="C2015" i="14"/>
  <c r="C2854" i="14"/>
  <c r="C1004" i="14"/>
  <c r="C1610" i="14"/>
  <c r="C4491" i="14"/>
  <c r="C1208" i="14"/>
  <c r="C1920" i="14"/>
  <c r="C892" i="14"/>
  <c r="C3820" i="14"/>
  <c r="C1104" i="14"/>
  <c r="C3491" i="14"/>
  <c r="C2118" i="14"/>
  <c r="C6415" i="14"/>
  <c r="C2435" i="14"/>
  <c r="C3069" i="14"/>
  <c r="C1105" i="14"/>
  <c r="C578" i="14"/>
  <c r="C1706" i="14"/>
  <c r="C4602" i="14"/>
  <c r="C789" i="14"/>
  <c r="C6291" i="14"/>
  <c r="C6088" i="14"/>
  <c r="C5755" i="14"/>
  <c r="C683" i="14"/>
  <c r="C2963" i="14"/>
  <c r="C1707" i="14"/>
  <c r="C5528" i="14"/>
  <c r="C6089" i="14"/>
  <c r="C4256" i="14"/>
  <c r="C1506" i="14"/>
  <c r="C2331" i="14"/>
  <c r="C6416" i="14"/>
  <c r="C275" i="14"/>
  <c r="C4144" i="14"/>
  <c r="C5858" i="14"/>
  <c r="C4840" i="14"/>
  <c r="C276" i="14"/>
  <c r="C5756" i="14"/>
  <c r="C1406" i="14"/>
  <c r="C174" i="14"/>
  <c r="C4257" i="14"/>
  <c r="C175" i="14"/>
  <c r="C176" i="14"/>
  <c r="C1005" i="14"/>
  <c r="C5410" i="14"/>
  <c r="C1611" i="14"/>
  <c r="C3252" i="14"/>
  <c r="C2119" i="14"/>
  <c r="C6292" i="14"/>
  <c r="C1921" i="14"/>
  <c r="C790" i="14"/>
  <c r="C1106" i="14"/>
  <c r="C1304" i="14"/>
  <c r="C6293" i="14"/>
  <c r="C6194" i="14"/>
  <c r="C5411" i="14"/>
  <c r="C277" i="14"/>
  <c r="C3253" i="14"/>
  <c r="C4362" i="14"/>
  <c r="C4145" i="14"/>
  <c r="C477" i="14"/>
  <c r="C3254" i="14"/>
  <c r="C6294" i="14"/>
  <c r="C5058" i="14"/>
  <c r="C478" i="14"/>
  <c r="C4726" i="14"/>
  <c r="C2332" i="14"/>
  <c r="C5173" i="14"/>
  <c r="C1305" i="14"/>
  <c r="C4363" i="14"/>
  <c r="C1818" i="14"/>
  <c r="C2120" i="14"/>
  <c r="C6295" i="14"/>
  <c r="C5283" i="14"/>
  <c r="C3255" i="14"/>
  <c r="C684" i="14"/>
  <c r="C3385" i="14"/>
  <c r="C1819" i="14"/>
  <c r="C5968" i="14"/>
  <c r="C5644" i="14"/>
  <c r="C2436" i="14"/>
  <c r="C1820" i="14"/>
  <c r="C2855" i="14"/>
  <c r="C371" i="14"/>
  <c r="C3926" i="14"/>
  <c r="C893" i="14"/>
  <c r="C1821" i="14"/>
  <c r="C6417" i="14"/>
  <c r="C372" i="14"/>
  <c r="C6296" i="14"/>
  <c r="C4364" i="14"/>
  <c r="C791" i="14"/>
  <c r="C3821" i="14"/>
  <c r="C1507" i="14"/>
  <c r="C1407" i="14"/>
  <c r="C3070" i="14"/>
  <c r="C5284" i="14"/>
  <c r="C6090" i="14"/>
  <c r="C6091" i="14"/>
  <c r="C4492" i="14"/>
  <c r="C4841" i="14"/>
  <c r="C3927" i="14"/>
  <c r="C3928" i="14"/>
  <c r="C2531" i="14"/>
  <c r="C2016" i="14"/>
  <c r="C2532" i="14"/>
  <c r="C3706" i="14"/>
  <c r="C1508" i="14"/>
  <c r="C5969" i="14"/>
  <c r="C373" i="14"/>
  <c r="C5970" i="14"/>
  <c r="C3595" i="14"/>
  <c r="C4603" i="14"/>
  <c r="C4604" i="14"/>
  <c r="C1509" i="14"/>
  <c r="C5174" i="14"/>
  <c r="C479" i="14"/>
  <c r="C5285" i="14"/>
  <c r="C3071" i="14"/>
  <c r="C2643" i="14"/>
  <c r="C3256" i="14"/>
  <c r="C2121" i="14"/>
  <c r="C1408" i="14"/>
  <c r="C2533" i="14"/>
  <c r="C685" i="14"/>
  <c r="C6297" i="14"/>
  <c r="C2856" i="14"/>
  <c r="C4146" i="14"/>
  <c r="C2122" i="14"/>
  <c r="C6195" i="14"/>
  <c r="C2747" i="14"/>
  <c r="C2857" i="14"/>
  <c r="C894" i="14"/>
  <c r="C4365" i="14"/>
  <c r="C5286" i="14"/>
  <c r="C5859" i="14"/>
  <c r="C4944" i="14"/>
  <c r="C4842" i="14"/>
  <c r="C5757" i="14"/>
  <c r="C2858" i="14"/>
  <c r="C177" i="14"/>
  <c r="C3707" i="14"/>
  <c r="C3386" i="14"/>
  <c r="C1006" i="14"/>
  <c r="C6298" i="14"/>
  <c r="C579" i="14"/>
  <c r="C3596" i="14"/>
  <c r="C580" i="14"/>
  <c r="C374" i="14"/>
  <c r="C72" i="14"/>
  <c r="C6196" i="14"/>
  <c r="C6299" i="14"/>
  <c r="C3929" i="14"/>
  <c r="C2437" i="14"/>
  <c r="C2017" i="14"/>
  <c r="C73" i="14"/>
  <c r="C2333" i="14"/>
  <c r="C6300" i="14"/>
  <c r="C4147" i="14"/>
  <c r="C2859" i="14"/>
  <c r="C4366" i="14"/>
  <c r="C2438" i="14"/>
  <c r="C4945" i="14"/>
  <c r="C1922" i="14"/>
  <c r="C1306" i="14"/>
  <c r="C6301" i="14"/>
  <c r="C1612" i="14"/>
  <c r="C375" i="14"/>
  <c r="C686" i="14"/>
  <c r="C1708" i="14"/>
  <c r="C2334" i="14"/>
  <c r="C3387" i="14"/>
  <c r="C4946" i="14"/>
  <c r="C3708" i="14"/>
  <c r="C1209" i="14"/>
  <c r="C5287" i="14"/>
  <c r="C1613" i="14"/>
  <c r="C3257" i="14"/>
  <c r="C5971" i="14"/>
  <c r="C2860" i="14"/>
  <c r="C2229" i="14"/>
  <c r="C3388" i="14"/>
  <c r="C5529" i="14"/>
  <c r="C3389" i="14"/>
  <c r="C2018" i="14"/>
  <c r="C581" i="14"/>
  <c r="C5175" i="14"/>
  <c r="C2861" i="14"/>
  <c r="C1409" i="14"/>
  <c r="C5176" i="14"/>
  <c r="C2862" i="14"/>
  <c r="C1822" i="14"/>
  <c r="C5860" i="14"/>
  <c r="C5412" i="14"/>
  <c r="C2644" i="14"/>
  <c r="C5177" i="14"/>
  <c r="C4032" i="14"/>
  <c r="C4843" i="14"/>
  <c r="C4148" i="14"/>
  <c r="C6197" i="14"/>
  <c r="C2964" i="14"/>
  <c r="C5059" i="14"/>
  <c r="C1614" i="14"/>
  <c r="C4367" i="14"/>
  <c r="C5861" i="14"/>
  <c r="C4149" i="14"/>
  <c r="C5530" i="14"/>
  <c r="C6302" i="14"/>
  <c r="C1210" i="14"/>
  <c r="C5972" i="14"/>
  <c r="C2123" i="14"/>
  <c r="C4033" i="14"/>
  <c r="C1510" i="14"/>
  <c r="C6303" i="14"/>
  <c r="C278" i="14"/>
  <c r="C687" i="14"/>
  <c r="C6418" i="14"/>
  <c r="C1511" i="14"/>
  <c r="C582" i="14"/>
  <c r="C1512" i="14"/>
  <c r="C2439" i="14"/>
  <c r="C4368" i="14"/>
  <c r="C2335" i="14"/>
  <c r="C5060" i="14"/>
  <c r="C4034" i="14"/>
  <c r="C4369" i="14"/>
  <c r="C2748" i="14"/>
  <c r="C4947" i="14"/>
  <c r="C4035" i="14"/>
  <c r="C1709" i="14"/>
  <c r="C2534" i="14"/>
  <c r="C3258" i="14"/>
  <c r="C5862" i="14"/>
  <c r="C4036" i="14"/>
  <c r="C2019" i="14"/>
  <c r="C4150" i="14"/>
  <c r="C5758" i="14"/>
  <c r="C4258" i="14"/>
  <c r="C2645" i="14"/>
  <c r="C1007" i="14"/>
  <c r="C792" i="14"/>
  <c r="C5288" i="14"/>
  <c r="C6198" i="14"/>
  <c r="C2020" i="14"/>
  <c r="C178" i="14"/>
  <c r="C1923" i="14"/>
  <c r="C3390" i="14"/>
  <c r="C793" i="14"/>
  <c r="C4151" i="14"/>
  <c r="C5289" i="14"/>
  <c r="C5645" i="14"/>
  <c r="C5061" i="14"/>
  <c r="C6304" i="14"/>
  <c r="C3930" i="14"/>
  <c r="C6092" i="14"/>
  <c r="C2965" i="14"/>
  <c r="C5646" i="14"/>
  <c r="C1615" i="14"/>
  <c r="C4493" i="14"/>
  <c r="C3072" i="14"/>
  <c r="C4605" i="14"/>
  <c r="C794" i="14"/>
  <c r="C376" i="14"/>
  <c r="C3597" i="14"/>
  <c r="C5062" i="14"/>
  <c r="C5290" i="14"/>
  <c r="C3709" i="14"/>
  <c r="C5863" i="14"/>
  <c r="C2535" i="14"/>
  <c r="C2021" i="14"/>
  <c r="C2536" i="14"/>
  <c r="C4037" i="14"/>
  <c r="C2749" i="14"/>
  <c r="C1410" i="14"/>
  <c r="C4494" i="14"/>
  <c r="C2646" i="14"/>
  <c r="C1823" i="14"/>
  <c r="C4370" i="14"/>
  <c r="C5864" i="14"/>
  <c r="C3073" i="14"/>
  <c r="C3822" i="14"/>
  <c r="C4606" i="14"/>
  <c r="C1307" i="14"/>
  <c r="C1008" i="14"/>
  <c r="C3259" i="14"/>
  <c r="C1824" i="14"/>
  <c r="C3260" i="14"/>
  <c r="C795" i="14"/>
  <c r="C5291" i="14"/>
  <c r="C1825" i="14"/>
  <c r="C688" i="14"/>
  <c r="C2647" i="14"/>
  <c r="C1211" i="14"/>
  <c r="C3391" i="14"/>
  <c r="C2124" i="14"/>
  <c r="C4948" i="14"/>
  <c r="C796" i="14"/>
  <c r="C4152" i="14"/>
  <c r="C2022" i="14"/>
  <c r="C5178" i="14"/>
  <c r="C6305" i="14"/>
  <c r="C2750" i="14"/>
  <c r="C4495" i="14"/>
  <c r="C3261" i="14"/>
  <c r="C5973" i="14"/>
  <c r="C4496" i="14"/>
  <c r="C5292" i="14"/>
  <c r="C5647" i="14"/>
  <c r="C5974" i="14"/>
  <c r="C6419" i="14"/>
  <c r="C1826" i="14"/>
  <c r="C4607" i="14"/>
  <c r="C4153" i="14"/>
  <c r="C5293" i="14"/>
  <c r="C3074" i="14"/>
  <c r="C4371" i="14"/>
  <c r="C377" i="14"/>
  <c r="C3492" i="14"/>
  <c r="C3262" i="14"/>
  <c r="C1411" i="14"/>
  <c r="C3263" i="14"/>
  <c r="C2863" i="14"/>
  <c r="C5294" i="14"/>
  <c r="C3823" i="14"/>
  <c r="C2537" i="14"/>
  <c r="C1009" i="14"/>
  <c r="C1513" i="14"/>
  <c r="C2538" i="14"/>
  <c r="C1212" i="14"/>
  <c r="C5759" i="14"/>
  <c r="C6420" i="14"/>
  <c r="C5648" i="14"/>
  <c r="C797" i="14"/>
  <c r="C5179" i="14"/>
  <c r="C1710" i="14"/>
  <c r="C378" i="14"/>
  <c r="C1711" i="14"/>
  <c r="C3710" i="14"/>
  <c r="C6199" i="14"/>
  <c r="C1107" i="14"/>
  <c r="C379" i="14"/>
  <c r="C4259" i="14"/>
  <c r="C2336" i="14"/>
  <c r="C3711" i="14"/>
  <c r="C4844" i="14"/>
  <c r="C3931" i="14"/>
  <c r="C4949" i="14"/>
  <c r="C895" i="14"/>
  <c r="C2230" i="14"/>
  <c r="C74" i="14"/>
  <c r="C3493" i="14"/>
  <c r="C75" i="14"/>
  <c r="C5180" i="14"/>
  <c r="C2337" i="14"/>
  <c r="C2966" i="14"/>
  <c r="C689" i="14"/>
  <c r="C2338" i="14"/>
  <c r="C5649" i="14"/>
  <c r="C2023" i="14"/>
  <c r="C2440" i="14"/>
  <c r="C3824" i="14"/>
  <c r="C1010" i="14"/>
  <c r="C2024" i="14"/>
  <c r="C2864" i="14"/>
  <c r="C4950" i="14"/>
  <c r="C2865" i="14"/>
  <c r="C76" i="14"/>
  <c r="C2967" i="14"/>
  <c r="C1616" i="14"/>
  <c r="C5760" i="14"/>
  <c r="C3712" i="14"/>
  <c r="C4845" i="14"/>
  <c r="C77" i="14"/>
  <c r="C2751" i="14"/>
  <c r="C5975" i="14"/>
  <c r="C4038" i="14"/>
  <c r="C896" i="14"/>
  <c r="C3392" i="14"/>
  <c r="C6200" i="14"/>
  <c r="C3825" i="14"/>
  <c r="C179" i="14"/>
  <c r="C3494" i="14"/>
  <c r="C897" i="14"/>
  <c r="C5865" i="14"/>
  <c r="C2025" i="14"/>
  <c r="C1617" i="14"/>
  <c r="C2866" i="14"/>
  <c r="C4608" i="14"/>
  <c r="C5295" i="14"/>
  <c r="C2231" i="14"/>
  <c r="C583" i="14"/>
  <c r="C3598" i="14"/>
  <c r="C6201" i="14"/>
  <c r="C5866" i="14"/>
  <c r="C4727" i="14"/>
  <c r="C3495" i="14"/>
  <c r="C480" i="14"/>
  <c r="C4951" i="14"/>
  <c r="C180" i="14"/>
  <c r="C4497" i="14"/>
  <c r="C279" i="14"/>
  <c r="C4846" i="14"/>
  <c r="C5413" i="14"/>
  <c r="C4154" i="14"/>
  <c r="C1712" i="14"/>
  <c r="C4498" i="14"/>
  <c r="C4847" i="14"/>
  <c r="C6421" i="14"/>
  <c r="C5867" i="14"/>
  <c r="C584" i="14"/>
  <c r="C2125" i="14"/>
  <c r="C898" i="14"/>
  <c r="C5063" i="14"/>
  <c r="C5650" i="14"/>
  <c r="C181" i="14"/>
  <c r="C280" i="14"/>
  <c r="C5296" i="14"/>
  <c r="C6422" i="14"/>
  <c r="C1011" i="14"/>
  <c r="C3075" i="14"/>
  <c r="C2126" i="14"/>
  <c r="C690" i="14"/>
  <c r="C1827" i="14"/>
  <c r="C1924" i="14"/>
  <c r="C2539" i="14"/>
  <c r="C5651" i="14"/>
  <c r="C2867" i="14"/>
  <c r="C5181" i="14"/>
  <c r="C2752" i="14"/>
  <c r="C6306" i="14"/>
  <c r="C4155" i="14"/>
  <c r="C6307" i="14"/>
  <c r="C5064" i="14"/>
  <c r="C2441" i="14"/>
  <c r="C2232" i="14"/>
  <c r="C3496" i="14"/>
  <c r="C5065" i="14"/>
  <c r="C2233" i="14"/>
  <c r="C4609" i="14"/>
  <c r="C481" i="14"/>
  <c r="C2648" i="14"/>
  <c r="C6202" i="14"/>
  <c r="C585" i="14"/>
  <c r="C5761" i="14"/>
  <c r="C5066" i="14"/>
  <c r="C1108" i="14"/>
  <c r="C6093" i="14"/>
  <c r="C2968" i="14"/>
  <c r="C4372" i="14"/>
  <c r="C1412" i="14"/>
  <c r="C798" i="14"/>
  <c r="C799" i="14"/>
  <c r="C1213" i="14"/>
  <c r="C3264" i="14"/>
  <c r="C1828" i="14"/>
  <c r="C899" i="14"/>
  <c r="C4728" i="14"/>
  <c r="C1829" i="14"/>
  <c r="C6423" i="14"/>
  <c r="C1925" i="14"/>
  <c r="C5868" i="14"/>
  <c r="C2127" i="14"/>
  <c r="C3497" i="14"/>
  <c r="C1926" i="14"/>
  <c r="C3713" i="14"/>
  <c r="C4610" i="14"/>
  <c r="C2649" i="14"/>
  <c r="C3265" i="14"/>
  <c r="C4848" i="14"/>
  <c r="C78" i="14"/>
  <c r="C4729" i="14"/>
  <c r="C691" i="14"/>
  <c r="C4260" i="14"/>
  <c r="C1618" i="14"/>
  <c r="C1109" i="14"/>
  <c r="C3932" i="14"/>
  <c r="C2442" i="14"/>
  <c r="C1214" i="14"/>
  <c r="C4156" i="14"/>
  <c r="C2128" i="14"/>
  <c r="C3826" i="14"/>
  <c r="C1308" i="14"/>
  <c r="C5976" i="14"/>
  <c r="C2540" i="14"/>
  <c r="C6094" i="14"/>
  <c r="C5182" i="14"/>
  <c r="C4952" i="14"/>
  <c r="C2129" i="14"/>
  <c r="C1413" i="14"/>
  <c r="C1713" i="14"/>
  <c r="C380" i="14"/>
  <c r="C2443" i="14"/>
  <c r="C3266" i="14"/>
  <c r="C6308" i="14"/>
  <c r="C4849" i="14"/>
  <c r="C4039" i="14"/>
  <c r="C3393" i="14"/>
  <c r="C5652" i="14"/>
  <c r="C900" i="14"/>
  <c r="C1110" i="14"/>
  <c r="C2753" i="14"/>
  <c r="C5067" i="14"/>
  <c r="C4040" i="14"/>
  <c r="C182" i="14"/>
  <c r="C4373" i="14"/>
  <c r="C2541" i="14"/>
  <c r="C482" i="14"/>
  <c r="C1012" i="14"/>
  <c r="C3498" i="14"/>
  <c r="C5653" i="14"/>
  <c r="C381" i="14"/>
  <c r="C6424" i="14"/>
  <c r="C6095" i="14"/>
  <c r="C4374" i="14"/>
  <c r="C2339" i="14"/>
  <c r="C6203" i="14"/>
  <c r="C4041" i="14"/>
  <c r="C2026" i="14"/>
  <c r="C2234" i="14"/>
  <c r="C5068" i="14"/>
  <c r="C5183" i="14"/>
  <c r="C1309" i="14"/>
  <c r="C901" i="14"/>
  <c r="C1514" i="14"/>
  <c r="C5869" i="14"/>
  <c r="C6425" i="14"/>
  <c r="C382" i="14"/>
  <c r="C3714" i="14"/>
  <c r="C2340" i="14"/>
  <c r="C5977" i="14"/>
  <c r="C3715" i="14"/>
  <c r="C5069" i="14"/>
  <c r="C4611" i="14"/>
  <c r="C5414" i="14"/>
  <c r="C5654" i="14"/>
  <c r="C1515" i="14"/>
  <c r="C4375" i="14"/>
  <c r="C3599" i="14"/>
  <c r="C1714" i="14"/>
  <c r="C4157" i="14"/>
  <c r="C2542" i="14"/>
  <c r="C3267" i="14"/>
  <c r="C2754" i="14"/>
  <c r="C3268" i="14"/>
  <c r="C3600" i="14"/>
  <c r="C2543" i="14"/>
  <c r="C4612" i="14"/>
  <c r="C1927" i="14"/>
  <c r="C3933" i="14"/>
  <c r="C4953" i="14"/>
  <c r="C2027" i="14"/>
  <c r="C5870" i="14"/>
  <c r="C2650" i="14"/>
  <c r="C5531" i="14"/>
  <c r="C2544" i="14"/>
  <c r="C3499" i="14"/>
  <c r="C2969" i="14"/>
  <c r="C383" i="14"/>
  <c r="C5871" i="14"/>
  <c r="C6204" i="14"/>
  <c r="C1310" i="14"/>
  <c r="C5978" i="14"/>
  <c r="C2028" i="14"/>
  <c r="C1215" i="14"/>
  <c r="C3601" i="14"/>
  <c r="C3827" i="14"/>
  <c r="C6309" i="14"/>
  <c r="C3500" i="14"/>
  <c r="C4499" i="14"/>
  <c r="C3269" i="14"/>
  <c r="C2970" i="14"/>
  <c r="C4954" i="14"/>
  <c r="C5184" i="14"/>
  <c r="C5185" i="14"/>
  <c r="C1311" i="14"/>
  <c r="C1516" i="14"/>
  <c r="C79" i="14"/>
  <c r="C2545" i="14"/>
  <c r="C692" i="14"/>
  <c r="C1830" i="14"/>
  <c r="C4261" i="14"/>
  <c r="C1414" i="14"/>
  <c r="C1216" i="14"/>
  <c r="C800" i="14"/>
  <c r="C1517" i="14"/>
  <c r="C3716" i="14"/>
  <c r="C2130" i="14"/>
  <c r="C1217" i="14"/>
  <c r="C3394" i="14"/>
  <c r="C3501" i="14"/>
  <c r="C80" i="14"/>
  <c r="C5979" i="14"/>
  <c r="C2235" i="14"/>
  <c r="C5872" i="14"/>
  <c r="C5980" i="14"/>
  <c r="C2131" i="14"/>
  <c r="C3270" i="14"/>
  <c r="C183" i="14"/>
  <c r="C5186" i="14"/>
  <c r="C2444" i="14"/>
  <c r="C2236" i="14"/>
  <c r="C1715" i="14"/>
  <c r="C6096" i="14"/>
  <c r="C3502" i="14"/>
  <c r="C2971" i="14"/>
  <c r="C2651" i="14"/>
  <c r="C1312" i="14"/>
  <c r="C6426" i="14"/>
  <c r="C2652" i="14"/>
  <c r="C1415" i="14"/>
  <c r="C1518" i="14"/>
  <c r="C3717" i="14"/>
  <c r="C693" i="14"/>
  <c r="C801" i="14"/>
  <c r="C2653" i="14"/>
  <c r="C5415" i="14"/>
  <c r="C81" i="14"/>
  <c r="C2868" i="14"/>
  <c r="C1716" i="14"/>
  <c r="C281" i="14"/>
  <c r="C3828" i="14"/>
  <c r="C2546" i="14"/>
  <c r="C5655" i="14"/>
  <c r="C2755" i="14"/>
  <c r="C4042" i="14"/>
  <c r="C3718" i="14"/>
  <c r="C1928" i="14"/>
  <c r="C4262" i="14"/>
  <c r="C4730" i="14"/>
  <c r="C1717" i="14"/>
  <c r="C6205" i="14"/>
  <c r="C4263" i="14"/>
  <c r="C5297" i="14"/>
  <c r="C3271" i="14"/>
  <c r="C82" i="14"/>
  <c r="C902" i="14"/>
  <c r="C2869" i="14"/>
  <c r="C3503" i="14"/>
  <c r="C3272" i="14"/>
  <c r="C3504" i="14"/>
  <c r="C3395" i="14"/>
  <c r="C83" i="14"/>
  <c r="C3719" i="14"/>
  <c r="C4613" i="14"/>
  <c r="C3720" i="14"/>
  <c r="C1111" i="14"/>
  <c r="C4955" i="14"/>
  <c r="C4500" i="14"/>
  <c r="C483" i="14"/>
  <c r="C6097" i="14"/>
  <c r="C2445" i="14"/>
  <c r="C282" i="14"/>
  <c r="C1519" i="14"/>
  <c r="C2870" i="14"/>
  <c r="C3602" i="14"/>
  <c r="C5298" i="14"/>
  <c r="C2341" i="14"/>
  <c r="C1218" i="14"/>
  <c r="C3396" i="14"/>
  <c r="C694" i="14"/>
  <c r="C3603" i="14"/>
  <c r="C2654" i="14"/>
  <c r="C4614" i="14"/>
  <c r="C695" i="14"/>
  <c r="C1313" i="14"/>
  <c r="C2029" i="14"/>
  <c r="C4615" i="14"/>
  <c r="C4043" i="14"/>
  <c r="C903" i="14"/>
  <c r="C5532" i="14"/>
  <c r="C4044" i="14"/>
  <c r="C4158" i="14"/>
  <c r="C1831" i="14"/>
  <c r="C2972" i="14"/>
  <c r="C3829" i="14"/>
  <c r="C2871" i="14"/>
  <c r="C4376" i="14"/>
  <c r="C3505" i="14"/>
  <c r="C5299" i="14"/>
  <c r="C4264" i="14"/>
  <c r="C3397" i="14"/>
  <c r="C484" i="14"/>
  <c r="C2756" i="14"/>
  <c r="C4956" i="14"/>
  <c r="C2655" i="14"/>
  <c r="C3273" i="14"/>
  <c r="C2547" i="14"/>
  <c r="C4957" i="14"/>
  <c r="C586" i="14"/>
  <c r="C3721" i="14"/>
  <c r="C3506" i="14"/>
  <c r="C4045" i="14"/>
  <c r="C1013" i="14"/>
  <c r="C1520" i="14"/>
  <c r="C3604" i="14"/>
  <c r="C5070" i="14"/>
  <c r="C1112" i="14"/>
  <c r="C2446" i="14"/>
  <c r="C4958" i="14"/>
  <c r="C5416" i="14"/>
  <c r="C4616" i="14"/>
  <c r="C3830" i="14"/>
  <c r="C4617" i="14"/>
  <c r="C1416" i="14"/>
  <c r="C2447" i="14"/>
  <c r="C4731" i="14"/>
  <c r="C5533" i="14"/>
  <c r="C5071" i="14"/>
  <c r="C3507" i="14"/>
  <c r="C3398" i="14"/>
  <c r="C2237" i="14"/>
  <c r="C1929" i="14"/>
  <c r="C4377" i="14"/>
  <c r="C4046" i="14"/>
  <c r="C1314" i="14"/>
  <c r="C1014" i="14"/>
  <c r="C2342" i="14"/>
  <c r="C3722" i="14"/>
  <c r="C2030" i="14"/>
  <c r="C6310" i="14"/>
  <c r="C6427" i="14"/>
  <c r="C5981" i="14"/>
  <c r="C4850" i="14"/>
  <c r="C5300" i="14"/>
  <c r="C1619" i="14"/>
  <c r="C1219" i="14"/>
  <c r="C6311" i="14"/>
  <c r="C4265" i="14"/>
  <c r="C6098" i="14"/>
  <c r="C1315" i="14"/>
  <c r="C6312" i="14"/>
  <c r="C5762" i="14"/>
  <c r="C2757" i="14"/>
  <c r="C1718" i="14"/>
  <c r="C2758" i="14"/>
  <c r="C1220" i="14"/>
  <c r="C4618" i="14"/>
  <c r="C5982" i="14"/>
  <c r="C2238" i="14"/>
  <c r="C1417" i="14"/>
  <c r="C587" i="14"/>
  <c r="C3399" i="14"/>
  <c r="C4732" i="14"/>
  <c r="C1930" i="14"/>
  <c r="C1418" i="14"/>
  <c r="C3723" i="14"/>
  <c r="C4959" i="14"/>
  <c r="C4047" i="14"/>
  <c r="C4733" i="14"/>
  <c r="C4266" i="14"/>
  <c r="C4501" i="14"/>
  <c r="C5187" i="14"/>
  <c r="C4048" i="14"/>
  <c r="C4960" i="14"/>
  <c r="C696" i="14"/>
  <c r="C5417" i="14"/>
  <c r="C3605" i="14"/>
  <c r="C5301" i="14"/>
  <c r="C4159" i="14"/>
  <c r="C3508" i="14"/>
  <c r="C1316" i="14"/>
  <c r="C3400" i="14"/>
  <c r="C697" i="14"/>
  <c r="C1419" i="14"/>
  <c r="C1719" i="14"/>
  <c r="C1317" i="14"/>
  <c r="C485" i="14"/>
  <c r="C5534" i="14"/>
  <c r="C698" i="14"/>
  <c r="C5302" i="14"/>
  <c r="C3934" i="14"/>
  <c r="C1113" i="14"/>
  <c r="C4961" i="14"/>
  <c r="C3076" i="14"/>
  <c r="C2132" i="14"/>
  <c r="C4851" i="14"/>
  <c r="C4049" i="14"/>
  <c r="C2656" i="14"/>
  <c r="C802" i="14"/>
  <c r="C3935" i="14"/>
  <c r="C5303" i="14"/>
  <c r="C1221" i="14"/>
  <c r="C486" i="14"/>
  <c r="C3831" i="14"/>
  <c r="C2872" i="14"/>
  <c r="C2031" i="14"/>
  <c r="C1832" i="14"/>
  <c r="C2032" i="14"/>
  <c r="C2657" i="14"/>
  <c r="C4962" i="14"/>
  <c r="C6206" i="14"/>
  <c r="C1318" i="14"/>
  <c r="C5188" i="14"/>
  <c r="C5535" i="14"/>
  <c r="C5189" i="14"/>
  <c r="C1114" i="14"/>
  <c r="C5873" i="14"/>
  <c r="C283" i="14"/>
  <c r="C6313" i="14"/>
  <c r="C3401" i="14"/>
  <c r="C4963" i="14"/>
  <c r="C2343" i="14"/>
  <c r="C1319" i="14"/>
  <c r="C699" i="14"/>
  <c r="C3606" i="14"/>
  <c r="C4378" i="14"/>
  <c r="C3274" i="14"/>
  <c r="C6099" i="14"/>
  <c r="C2133" i="14"/>
  <c r="C487" i="14"/>
  <c r="C384" i="14"/>
  <c r="C2973" i="14"/>
  <c r="C4160" i="14"/>
  <c r="C2033" i="14"/>
  <c r="C3275" i="14"/>
  <c r="C3936" i="14"/>
  <c r="C1620" i="14"/>
  <c r="C904" i="14"/>
  <c r="C1720" i="14"/>
  <c r="C5536" i="14"/>
  <c r="C2974" i="14"/>
  <c r="C2034" i="14"/>
  <c r="C1222" i="14"/>
  <c r="C3724" i="14"/>
  <c r="C3276" i="14"/>
  <c r="C3937" i="14"/>
  <c r="C803" i="14"/>
  <c r="C385" i="14"/>
  <c r="C905" i="14"/>
  <c r="C3832" i="14"/>
  <c r="C2975" i="14"/>
  <c r="C84" i="14"/>
  <c r="C6428" i="14"/>
  <c r="C1420" i="14"/>
  <c r="C5418" i="14"/>
  <c r="C5537" i="14"/>
  <c r="C3402" i="14"/>
  <c r="C5538" i="14"/>
  <c r="C2658" i="14"/>
  <c r="C3277" i="14"/>
  <c r="C1521" i="14"/>
  <c r="C284" i="14"/>
  <c r="C6429" i="14"/>
  <c r="C5656" i="14"/>
  <c r="C2239" i="14"/>
  <c r="C2344" i="14"/>
  <c r="C1421" i="14"/>
  <c r="C4619" i="14"/>
  <c r="C906" i="14"/>
  <c r="C4267" i="14"/>
  <c r="C1015" i="14"/>
  <c r="C3403" i="14"/>
  <c r="C1223" i="14"/>
  <c r="C5304" i="14"/>
  <c r="C3833" i="14"/>
  <c r="C2345" i="14"/>
  <c r="C3278" i="14"/>
  <c r="C184" i="14"/>
  <c r="C907" i="14"/>
  <c r="C5539" i="14"/>
  <c r="C185" i="14"/>
  <c r="C2035" i="14"/>
  <c r="C2976" i="14"/>
  <c r="C2759" i="14"/>
  <c r="C4379" i="14"/>
  <c r="C4161" i="14"/>
  <c r="C2548" i="14"/>
  <c r="C700" i="14"/>
  <c r="C1931" i="14"/>
  <c r="C5983" i="14"/>
  <c r="C1422" i="14"/>
  <c r="C2873" i="14"/>
  <c r="C5763" i="14"/>
  <c r="C3077" i="14"/>
  <c r="C488" i="14"/>
  <c r="C2760" i="14"/>
  <c r="C2134" i="14"/>
  <c r="C5984" i="14"/>
  <c r="C3509" i="14"/>
  <c r="C5072" i="14"/>
  <c r="C4380" i="14"/>
  <c r="C2549" i="14"/>
  <c r="C3404" i="14"/>
  <c r="C3510" i="14"/>
  <c r="C1932" i="14"/>
  <c r="C1721" i="14"/>
  <c r="C285" i="14"/>
  <c r="C3725" i="14"/>
  <c r="C1522" i="14"/>
  <c r="C908" i="14"/>
  <c r="C5874" i="14"/>
  <c r="C1224" i="14"/>
  <c r="C3279" i="14"/>
  <c r="C4268" i="14"/>
  <c r="C4852" i="14"/>
  <c r="C3607" i="14"/>
  <c r="C588" i="14"/>
  <c r="C4269" i="14"/>
  <c r="C3078" i="14"/>
  <c r="C1115" i="14"/>
  <c r="C4853" i="14"/>
  <c r="C5305" i="14"/>
  <c r="C804" i="14"/>
  <c r="C5875" i="14"/>
  <c r="C2977" i="14"/>
  <c r="C1833" i="14"/>
  <c r="C4270" i="14"/>
  <c r="C4502" i="14"/>
  <c r="C3280" i="14"/>
  <c r="C1834" i="14"/>
  <c r="C2036" i="14"/>
  <c r="C4271" i="14"/>
  <c r="C489" i="14"/>
  <c r="C3281" i="14"/>
  <c r="C6207" i="14"/>
  <c r="C4854" i="14"/>
  <c r="C5073" i="14"/>
  <c r="C3726" i="14"/>
  <c r="C386" i="14"/>
  <c r="C2659" i="14"/>
  <c r="C3938" i="14"/>
  <c r="C6100" i="14"/>
  <c r="C4381" i="14"/>
  <c r="C589" i="14"/>
  <c r="C590" i="14"/>
  <c r="C490" i="14"/>
  <c r="C6101" i="14"/>
  <c r="C2346" i="14"/>
  <c r="C5985" i="14"/>
  <c r="C5074" i="14"/>
  <c r="C5306" i="14"/>
  <c r="C491" i="14"/>
  <c r="C4620" i="14"/>
  <c r="C2135" i="14"/>
  <c r="C2136" i="14"/>
  <c r="C5190" i="14"/>
  <c r="C5419" i="14"/>
  <c r="C1835" i="14"/>
  <c r="C2761" i="14"/>
  <c r="C3079" i="14"/>
  <c r="C1836" i="14"/>
  <c r="C4050" i="14"/>
  <c r="C3282" i="14"/>
  <c r="C4382" i="14"/>
  <c r="C2660" i="14"/>
  <c r="C2347" i="14"/>
  <c r="C2762" i="14"/>
  <c r="C1016" i="14"/>
  <c r="C909" i="14"/>
  <c r="C6102" i="14"/>
  <c r="C186" i="14"/>
  <c r="C4272" i="14"/>
  <c r="C4273" i="14"/>
  <c r="C2763" i="14"/>
  <c r="C1621" i="14"/>
  <c r="C6103" i="14"/>
  <c r="C3283" i="14"/>
  <c r="C1523" i="14"/>
  <c r="C5420" i="14"/>
  <c r="C3080" i="14"/>
  <c r="C4734" i="14"/>
  <c r="C3939" i="14"/>
  <c r="C1320" i="14"/>
  <c r="C1622" i="14"/>
  <c r="C3405" i="14"/>
  <c r="C5986" i="14"/>
  <c r="C3081" i="14"/>
  <c r="C1017" i="14"/>
  <c r="C1623" i="14"/>
  <c r="C3940" i="14"/>
  <c r="C3284" i="14"/>
  <c r="C2240" i="14"/>
  <c r="C2241" i="14"/>
  <c r="C591" i="14"/>
  <c r="C2037" i="14"/>
  <c r="C2764" i="14"/>
  <c r="C701" i="14"/>
  <c r="C3727" i="14"/>
  <c r="C4383" i="14"/>
  <c r="C492" i="14"/>
  <c r="C4384" i="14"/>
  <c r="C5191" i="14"/>
  <c r="C1116" i="14"/>
  <c r="C4621" i="14"/>
  <c r="C5421" i="14"/>
  <c r="C2550" i="14"/>
  <c r="C5657" i="14"/>
  <c r="C4051" i="14"/>
  <c r="C286" i="14"/>
  <c r="C3941" i="14"/>
  <c r="C4052" i="14"/>
  <c r="C4503" i="14"/>
  <c r="C5307" i="14"/>
  <c r="C2348" i="14"/>
  <c r="C85" i="14"/>
  <c r="C86" i="14"/>
  <c r="C1321" i="14"/>
  <c r="C4855" i="14"/>
  <c r="C2349" i="14"/>
  <c r="C5075" i="14"/>
  <c r="C2978" i="14"/>
  <c r="C3285" i="14"/>
  <c r="C2448" i="14"/>
  <c r="C1225" i="14"/>
  <c r="C1423" i="14"/>
  <c r="C1837" i="14"/>
  <c r="C1018" i="14"/>
  <c r="C1722" i="14"/>
  <c r="C1933" i="14"/>
  <c r="C2661" i="14"/>
  <c r="C3082" i="14"/>
  <c r="C592" i="14"/>
  <c r="C5192" i="14"/>
  <c r="C5876" i="14"/>
  <c r="C593" i="14"/>
  <c r="C4162" i="14"/>
  <c r="C2765" i="14"/>
  <c r="C2137" i="14"/>
  <c r="C1723" i="14"/>
  <c r="C2350" i="14"/>
  <c r="C1117" i="14"/>
  <c r="C594" i="14"/>
  <c r="C2874" i="14"/>
  <c r="C4504" i="14"/>
  <c r="C3942" i="14"/>
  <c r="C5076" i="14"/>
  <c r="C4856" i="14"/>
  <c r="C5077" i="14"/>
  <c r="C4163" i="14"/>
  <c r="C1118" i="14"/>
  <c r="C3834" i="14"/>
  <c r="C5540" i="14"/>
  <c r="C3835" i="14"/>
  <c r="C287" i="14"/>
  <c r="C5422" i="14"/>
  <c r="C5078" i="14"/>
  <c r="C5193" i="14"/>
  <c r="C288" i="14"/>
  <c r="C910" i="14"/>
  <c r="C5764" i="14"/>
  <c r="C5194" i="14"/>
  <c r="C5308" i="14"/>
  <c r="C4385" i="14"/>
  <c r="C2449" i="14"/>
  <c r="C2038" i="14"/>
  <c r="C1934" i="14"/>
  <c r="C289" i="14"/>
  <c r="C4053" i="14"/>
  <c r="C3286" i="14"/>
  <c r="C4505" i="14"/>
  <c r="C5423" i="14"/>
  <c r="C1019" i="14"/>
  <c r="C2242" i="14"/>
  <c r="C1424" i="14"/>
  <c r="C4857" i="14"/>
  <c r="C4622" i="14"/>
  <c r="C6208" i="14"/>
  <c r="C2875" i="14"/>
  <c r="C6209" i="14"/>
  <c r="C4735" i="14"/>
  <c r="C5195" i="14"/>
  <c r="C6210" i="14"/>
  <c r="C4164" i="14"/>
  <c r="C5196" i="14"/>
  <c r="C2551" i="14"/>
  <c r="C1020" i="14"/>
  <c r="C6430" i="14"/>
  <c r="C4964" i="14"/>
  <c r="C387" i="14"/>
  <c r="C4858" i="14"/>
  <c r="C4274" i="14"/>
  <c r="C5309" i="14"/>
  <c r="C5310" i="14"/>
  <c r="C493" i="14"/>
  <c r="C5079" i="14"/>
  <c r="C595" i="14"/>
  <c r="C87" i="14"/>
  <c r="C1226" i="14"/>
  <c r="C494" i="14"/>
  <c r="C1119" i="14"/>
  <c r="C5424" i="14"/>
  <c r="C5197" i="14"/>
  <c r="C3083" i="14"/>
  <c r="C1724" i="14"/>
  <c r="C1021" i="14"/>
  <c r="C6211" i="14"/>
  <c r="C596" i="14"/>
  <c r="C1935" i="14"/>
  <c r="C2351" i="14"/>
  <c r="C1624" i="14"/>
  <c r="C4506" i="14"/>
  <c r="C597" i="14"/>
  <c r="C4054" i="14"/>
  <c r="C598" i="14"/>
  <c r="C290" i="14"/>
  <c r="C1227" i="14"/>
  <c r="C3406" i="14"/>
  <c r="C388" i="14"/>
  <c r="C3084" i="14"/>
  <c r="C5425" i="14"/>
  <c r="C2243" i="14"/>
  <c r="C1120" i="14"/>
  <c r="C389" i="14"/>
  <c r="C5541" i="14"/>
  <c r="C390" i="14"/>
  <c r="C1725" i="14"/>
  <c r="C1625" i="14"/>
  <c r="C187" i="14"/>
  <c r="C3943" i="14"/>
  <c r="C1121" i="14"/>
  <c r="C1122" i="14"/>
  <c r="C1838" i="14"/>
  <c r="C1726" i="14"/>
  <c r="C2766" i="14"/>
  <c r="C5542" i="14"/>
  <c r="C4165" i="14"/>
  <c r="C391" i="14"/>
  <c r="C599" i="14"/>
  <c r="C600" i="14"/>
  <c r="C4386" i="14"/>
  <c r="C3836" i="14"/>
  <c r="C1425" i="14"/>
  <c r="C3608" i="14"/>
  <c r="C805" i="14"/>
  <c r="C2552" i="14"/>
  <c r="C2138" i="14"/>
  <c r="C5658" i="14"/>
  <c r="C6104" i="14"/>
  <c r="C911" i="14"/>
  <c r="C806" i="14"/>
  <c r="C3944" i="14"/>
  <c r="C2352" i="14"/>
  <c r="C1322" i="14"/>
  <c r="C2450" i="14"/>
  <c r="C1123" i="14"/>
  <c r="C807" i="14"/>
  <c r="C4965" i="14"/>
  <c r="C5987" i="14"/>
  <c r="C1124" i="14"/>
  <c r="C1524" i="14"/>
  <c r="C4055" i="14"/>
  <c r="C1525" i="14"/>
  <c r="C4275" i="14"/>
  <c r="C1526" i="14"/>
  <c r="C1839" i="14"/>
  <c r="C1626" i="14"/>
  <c r="C3609" i="14"/>
  <c r="C1022" i="14"/>
  <c r="C2451" i="14"/>
  <c r="C3287" i="14"/>
  <c r="C6212" i="14"/>
  <c r="C912" i="14"/>
  <c r="C3288" i="14"/>
  <c r="C601" i="14"/>
  <c r="C1426" i="14"/>
  <c r="C2452" i="14"/>
  <c r="C4966" i="14"/>
  <c r="C3610" i="14"/>
  <c r="C2876" i="14"/>
  <c r="C1527" i="14"/>
  <c r="C4166" i="14"/>
  <c r="C188" i="14"/>
  <c r="C5426" i="14"/>
  <c r="C4167" i="14"/>
  <c r="C4056" i="14"/>
  <c r="C189" i="14"/>
  <c r="C4057" i="14"/>
  <c r="C3611" i="14"/>
  <c r="C4736" i="14"/>
  <c r="C6314" i="14"/>
  <c r="C1727" i="14"/>
  <c r="C1728" i="14"/>
  <c r="C2453" i="14"/>
  <c r="C4967" i="14"/>
  <c r="C2039" i="14"/>
  <c r="C602" i="14"/>
  <c r="C3728" i="14"/>
  <c r="C4859" i="14"/>
  <c r="C2767" i="14"/>
  <c r="C2454" i="14"/>
  <c r="C190" i="14"/>
  <c r="C5080" i="14"/>
  <c r="C5311" i="14"/>
  <c r="C1627" i="14"/>
  <c r="C5081" i="14"/>
  <c r="C6213" i="14"/>
  <c r="C3511" i="14"/>
  <c r="C5198" i="14"/>
  <c r="C2244" i="14"/>
  <c r="C4968" i="14"/>
  <c r="C1228" i="14"/>
  <c r="C1528" i="14"/>
  <c r="C3837" i="14"/>
  <c r="C2353" i="14"/>
  <c r="C4387" i="14"/>
  <c r="C2455" i="14"/>
  <c r="C5543" i="14"/>
  <c r="C1529" i="14"/>
  <c r="C5877" i="14"/>
  <c r="C2040" i="14"/>
  <c r="C5765" i="14"/>
  <c r="C5082" i="14"/>
  <c r="C2553" i="14"/>
  <c r="C5878" i="14"/>
  <c r="C6214" i="14"/>
  <c r="C2041" i="14"/>
  <c r="C2662" i="14"/>
  <c r="C88" i="14"/>
  <c r="C5083" i="14"/>
  <c r="C291" i="14"/>
  <c r="C6315" i="14"/>
  <c r="C495" i="14"/>
  <c r="C3085" i="14"/>
  <c r="C2768" i="14"/>
  <c r="C1323" i="14"/>
  <c r="C2663" i="14"/>
  <c r="C5084" i="14"/>
  <c r="C89" i="14"/>
  <c r="C3086" i="14"/>
  <c r="C6215" i="14"/>
  <c r="C4623" i="14"/>
  <c r="C1427" i="14"/>
  <c r="C603" i="14"/>
  <c r="C3087" i="14"/>
  <c r="C2354" i="14"/>
  <c r="C5988" i="14"/>
  <c r="C5989" i="14"/>
  <c r="C292" i="14"/>
  <c r="C3729" i="14"/>
  <c r="C3512" i="14"/>
  <c r="C1229" i="14"/>
  <c r="C6316" i="14"/>
  <c r="C2245" i="14"/>
  <c r="C2246" i="14"/>
  <c r="C90" i="14"/>
  <c r="C4276" i="14"/>
  <c r="C5990" i="14"/>
  <c r="C3838" i="14"/>
  <c r="C2877" i="14"/>
  <c r="C2139" i="14"/>
  <c r="C3945" i="14"/>
  <c r="C2247" i="14"/>
  <c r="C4388" i="14"/>
  <c r="C2664" i="14"/>
  <c r="C4389" i="14"/>
  <c r="C3407" i="14"/>
  <c r="C4390" i="14"/>
  <c r="C2140" i="14"/>
  <c r="C2665" i="14"/>
  <c r="C5427" i="14"/>
  <c r="C4624" i="14"/>
  <c r="C3513" i="14"/>
  <c r="C1023" i="14"/>
  <c r="C1530" i="14"/>
  <c r="C2141" i="14"/>
  <c r="C3514" i="14"/>
  <c r="C6431" i="14"/>
  <c r="C3839" i="14"/>
  <c r="C2666" i="14"/>
  <c r="C4625" i="14"/>
  <c r="C191" i="14"/>
  <c r="C5312" i="14"/>
  <c r="C2667" i="14"/>
  <c r="C5428" i="14"/>
  <c r="C2878" i="14"/>
  <c r="C2042" i="14"/>
  <c r="C3730" i="14"/>
  <c r="C2554" i="14"/>
  <c r="C5085" i="14"/>
  <c r="C1729" i="14"/>
  <c r="C5199" i="14"/>
  <c r="C5766" i="14"/>
  <c r="C1428" i="14"/>
  <c r="C4969" i="14"/>
  <c r="C3289" i="14"/>
  <c r="C4626" i="14"/>
  <c r="C2979" i="14"/>
  <c r="C5200" i="14"/>
  <c r="C91" i="14"/>
  <c r="C4737" i="14"/>
  <c r="C5544" i="14"/>
  <c r="C2980" i="14"/>
  <c r="C5201" i="14"/>
  <c r="C3946" i="14"/>
  <c r="C2248" i="14"/>
  <c r="C3840" i="14"/>
  <c r="C3290" i="14"/>
  <c r="C3612" i="14"/>
  <c r="C1730" i="14"/>
  <c r="C3088" i="14"/>
  <c r="C1936" i="14"/>
  <c r="C1429" i="14"/>
  <c r="C3089" i="14"/>
  <c r="C1731" i="14"/>
  <c r="C5545" i="14"/>
  <c r="C2769" i="14"/>
  <c r="C4168" i="14"/>
  <c r="C1531" i="14"/>
  <c r="C702" i="14"/>
  <c r="C4058" i="14"/>
  <c r="C6432" i="14"/>
  <c r="C6317" i="14"/>
  <c r="C2043" i="14"/>
  <c r="C1732" i="14"/>
  <c r="C496" i="14"/>
  <c r="C5202" i="14"/>
  <c r="C913" i="14"/>
  <c r="C2555" i="14"/>
  <c r="C808" i="14"/>
  <c r="C3090" i="14"/>
  <c r="C2556" i="14"/>
  <c r="C4277" i="14"/>
  <c r="C92" i="14"/>
  <c r="C5991" i="14"/>
  <c r="C5429" i="14"/>
  <c r="C3731" i="14"/>
  <c r="C2142" i="14"/>
  <c r="C293" i="14"/>
  <c r="C3291" i="14"/>
  <c r="C294" i="14"/>
  <c r="C5430" i="14"/>
  <c r="C2879" i="14"/>
  <c r="C5313" i="14"/>
  <c r="C5314" i="14"/>
  <c r="C3613" i="14"/>
  <c r="C604" i="14"/>
  <c r="C1125" i="14"/>
  <c r="C3947" i="14"/>
  <c r="C4169" i="14"/>
  <c r="C914" i="14"/>
  <c r="C4970" i="14"/>
  <c r="C6318" i="14"/>
  <c r="C3292" i="14"/>
  <c r="C5086" i="14"/>
  <c r="C3408" i="14"/>
  <c r="C3293" i="14"/>
  <c r="C2981" i="14"/>
  <c r="C809" i="14"/>
  <c r="C2355" i="14"/>
  <c r="C2143" i="14"/>
  <c r="C2557" i="14"/>
  <c r="C3614" i="14"/>
  <c r="C6319" i="14"/>
  <c r="C392" i="14"/>
  <c r="C5203" i="14"/>
  <c r="C5992" i="14"/>
  <c r="C6216" i="14"/>
  <c r="C3294" i="14"/>
  <c r="C5315" i="14"/>
  <c r="C192" i="14"/>
  <c r="C4507" i="14"/>
  <c r="C4278" i="14"/>
  <c r="C1126" i="14"/>
  <c r="C2144" i="14"/>
  <c r="C1024" i="14"/>
  <c r="C4971" i="14"/>
  <c r="C1324" i="14"/>
  <c r="C3295" i="14"/>
  <c r="C915" i="14"/>
  <c r="C2982" i="14"/>
  <c r="C5879" i="14"/>
  <c r="C5767" i="14"/>
  <c r="C3296" i="14"/>
  <c r="C5431" i="14"/>
  <c r="C2770" i="14"/>
  <c r="C605" i="14"/>
  <c r="C6105" i="14"/>
  <c r="C3409" i="14"/>
  <c r="C3297" i="14"/>
  <c r="C2771" i="14"/>
  <c r="C5546" i="14"/>
  <c r="C1430" i="14"/>
  <c r="C4738" i="14"/>
  <c r="C4279" i="14"/>
  <c r="C3515" i="14"/>
  <c r="C295" i="14"/>
  <c r="C2044" i="14"/>
  <c r="C1127" i="14"/>
  <c r="C810" i="14"/>
  <c r="C2983" i="14"/>
  <c r="C5768" i="14"/>
  <c r="C2249" i="14"/>
  <c r="C5880" i="14"/>
  <c r="C4170" i="14"/>
  <c r="C3298" i="14"/>
  <c r="C1937" i="14"/>
  <c r="C5547" i="14"/>
  <c r="C3615" i="14"/>
  <c r="C5548" i="14"/>
  <c r="C3091" i="14"/>
  <c r="C4280" i="14"/>
  <c r="C606" i="14"/>
  <c r="C3299" i="14"/>
  <c r="C1628" i="14"/>
  <c r="C3092" i="14"/>
  <c r="C2668" i="14"/>
  <c r="C6320" i="14"/>
  <c r="C4972" i="14"/>
  <c r="C1629" i="14"/>
  <c r="C3948" i="14"/>
  <c r="C5316" i="14"/>
  <c r="C3616" i="14"/>
  <c r="C5204" i="14"/>
  <c r="C4508" i="14"/>
  <c r="C811" i="14"/>
  <c r="C4627" i="14"/>
  <c r="C4973" i="14"/>
  <c r="C812" i="14"/>
  <c r="C5317" i="14"/>
  <c r="C3300" i="14"/>
  <c r="C497" i="14"/>
  <c r="C5993" i="14"/>
  <c r="C3617" i="14"/>
  <c r="C93" i="14"/>
  <c r="C4059" i="14"/>
  <c r="C1532" i="14"/>
  <c r="C393" i="14"/>
  <c r="C3093" i="14"/>
  <c r="C703" i="14"/>
  <c r="C498" i="14"/>
  <c r="C5881" i="14"/>
  <c r="C193" i="14"/>
  <c r="C2772" i="14"/>
  <c r="C607" i="14"/>
  <c r="C916" i="14"/>
  <c r="C2558" i="14"/>
  <c r="C608" i="14"/>
  <c r="C4060" i="14"/>
  <c r="C2356" i="14"/>
  <c r="C1128" i="14"/>
  <c r="C1938" i="14"/>
  <c r="C4628" i="14"/>
  <c r="C1230" i="14"/>
  <c r="C1733" i="14"/>
  <c r="C5659" i="14"/>
  <c r="C2456" i="14"/>
  <c r="C5087" i="14"/>
  <c r="C4629" i="14"/>
  <c r="C3301" i="14"/>
  <c r="C4630" i="14"/>
  <c r="C4061" i="14"/>
  <c r="C704" i="14"/>
  <c r="C5769" i="14"/>
  <c r="C3949" i="14"/>
  <c r="C5432" i="14"/>
  <c r="C4739" i="14"/>
  <c r="C394" i="14"/>
  <c r="C4860" i="14"/>
  <c r="C5994" i="14"/>
  <c r="C6106" i="14"/>
  <c r="C5318" i="14"/>
  <c r="C1533" i="14"/>
  <c r="C4509" i="14"/>
  <c r="C4510" i="14"/>
  <c r="C2559" i="14"/>
  <c r="C2145" i="14"/>
  <c r="C3516" i="14"/>
  <c r="C499" i="14"/>
  <c r="C5995" i="14"/>
  <c r="C5088" i="14"/>
  <c r="C1939" i="14"/>
  <c r="C2457" i="14"/>
  <c r="C2458" i="14"/>
  <c r="C395" i="14"/>
  <c r="C3302" i="14"/>
  <c r="C3517" i="14"/>
  <c r="C3618" i="14"/>
  <c r="C6107" i="14"/>
  <c r="C1325" i="14"/>
  <c r="C4740" i="14"/>
  <c r="C1326" i="14"/>
  <c r="C1630" i="14"/>
  <c r="C5089" i="14"/>
  <c r="C6108" i="14"/>
  <c r="C3094" i="14"/>
  <c r="C3303" i="14"/>
  <c r="C2773" i="14"/>
  <c r="C3841" i="14"/>
  <c r="C3410" i="14"/>
  <c r="C5433" i="14"/>
  <c r="C1327" i="14"/>
  <c r="C2560" i="14"/>
  <c r="C705" i="14"/>
  <c r="C5090" i="14"/>
  <c r="C3411" i="14"/>
  <c r="C1534" i="14"/>
  <c r="C6109" i="14"/>
  <c r="C706" i="14"/>
  <c r="C2561" i="14"/>
  <c r="C3412" i="14"/>
  <c r="C296" i="14"/>
  <c r="C3842" i="14"/>
  <c r="C3950" i="14"/>
  <c r="C2562" i="14"/>
  <c r="C2357" i="14"/>
  <c r="C4741" i="14"/>
  <c r="C297" i="14"/>
  <c r="C3095" i="14"/>
  <c r="C813" i="14"/>
  <c r="C5434" i="14"/>
  <c r="C194" i="14"/>
  <c r="C396" i="14"/>
  <c r="C5996" i="14"/>
  <c r="C298" i="14"/>
  <c r="C2459" i="14"/>
  <c r="C1631" i="14"/>
  <c r="C707" i="14"/>
  <c r="C3518" i="14"/>
  <c r="C1025" i="14"/>
  <c r="C3304" i="14"/>
  <c r="C1328" i="14"/>
  <c r="C5660" i="14"/>
  <c r="C5661" i="14"/>
  <c r="C917" i="14"/>
  <c r="C4171" i="14"/>
  <c r="C3732" i="14"/>
  <c r="C4742" i="14"/>
  <c r="C4391" i="14"/>
  <c r="C708" i="14"/>
  <c r="C195" i="14"/>
  <c r="C709" i="14"/>
  <c r="C397" i="14"/>
  <c r="C398" i="14"/>
  <c r="C500" i="14"/>
  <c r="C4743" i="14"/>
  <c r="C5770" i="14"/>
  <c r="C5091" i="14"/>
  <c r="C5882" i="14"/>
  <c r="C1940" i="14"/>
  <c r="C3413" i="14"/>
  <c r="C1941" i="14"/>
  <c r="C2250" i="14"/>
  <c r="C501" i="14"/>
  <c r="C3305" i="14"/>
  <c r="C5883" i="14"/>
  <c r="C3414" i="14"/>
  <c r="C6433" i="14"/>
  <c r="C399" i="14"/>
  <c r="C3096" i="14"/>
  <c r="C3306" i="14"/>
  <c r="C918" i="14"/>
  <c r="C5319" i="14"/>
  <c r="C1329" i="14"/>
  <c r="C2045" i="14"/>
  <c r="C5771" i="14"/>
  <c r="C2460" i="14"/>
  <c r="C5997" i="14"/>
  <c r="C3733" i="14"/>
  <c r="C4974" i="14"/>
  <c r="C3415" i="14"/>
  <c r="C1535" i="14"/>
  <c r="C2774" i="14"/>
  <c r="C5435" i="14"/>
  <c r="C5772" i="14"/>
  <c r="C2880" i="14"/>
  <c r="C5205" i="14"/>
  <c r="C5092" i="14"/>
  <c r="C3619" i="14"/>
  <c r="C6321" i="14"/>
  <c r="C3734" i="14"/>
  <c r="C4392" i="14"/>
  <c r="C4975" i="14"/>
  <c r="C502" i="14"/>
  <c r="C1840" i="14"/>
  <c r="C2775" i="14"/>
  <c r="C2146" i="14"/>
  <c r="C2563" i="14"/>
  <c r="C4393" i="14"/>
  <c r="C2984" i="14"/>
  <c r="C4744" i="14"/>
  <c r="C196" i="14"/>
  <c r="C1129" i="14"/>
  <c r="C400" i="14"/>
  <c r="C1734" i="14"/>
  <c r="C2776" i="14"/>
  <c r="C2881" i="14"/>
  <c r="C6322" i="14"/>
  <c r="C4511" i="14"/>
  <c r="C2147" i="14"/>
  <c r="C3307" i="14"/>
  <c r="C1942" i="14"/>
  <c r="C1026" i="14"/>
  <c r="C2564" i="14"/>
  <c r="C4512" i="14"/>
  <c r="C2046" i="14"/>
  <c r="C5549" i="14"/>
  <c r="C197" i="14"/>
  <c r="C5436" i="14"/>
  <c r="C3951" i="14"/>
  <c r="C3519" i="14"/>
  <c r="C4631" i="14"/>
  <c r="C3952" i="14"/>
  <c r="C2669" i="14"/>
  <c r="C4062" i="14"/>
  <c r="C4281" i="14"/>
  <c r="C2565" i="14"/>
  <c r="C814" i="14"/>
  <c r="C2670" i="14"/>
  <c r="C4861" i="14"/>
  <c r="C2566" i="14"/>
  <c r="C5773" i="14"/>
  <c r="C3620" i="14"/>
  <c r="C401" i="14"/>
  <c r="C6434" i="14"/>
  <c r="C2251" i="14"/>
  <c r="C94" i="14"/>
  <c r="C4063" i="14"/>
  <c r="C3621" i="14"/>
  <c r="C1735" i="14"/>
  <c r="C5662" i="14"/>
  <c r="C1231" i="14"/>
  <c r="C3622" i="14"/>
  <c r="C4632" i="14"/>
  <c r="C503" i="14"/>
  <c r="C2567" i="14"/>
  <c r="C5437" i="14"/>
  <c r="C5206" i="14"/>
  <c r="C1330" i="14"/>
  <c r="C4633" i="14"/>
  <c r="C198" i="14"/>
  <c r="C2252" i="14"/>
  <c r="C3623" i="14"/>
  <c r="C1027" i="14"/>
  <c r="C504" i="14"/>
  <c r="C4394" i="14"/>
  <c r="C6110" i="14"/>
  <c r="C5998" i="14"/>
  <c r="C5774" i="14"/>
  <c r="C299" i="14"/>
  <c r="C609" i="14"/>
  <c r="C919" i="14"/>
  <c r="C3735" i="14"/>
  <c r="C3520" i="14"/>
  <c r="C2568" i="14"/>
  <c r="C199" i="14"/>
  <c r="C2671" i="14"/>
  <c r="C6323" i="14"/>
  <c r="C200" i="14"/>
  <c r="C5884" i="14"/>
  <c r="C505" i="14"/>
  <c r="C3308" i="14"/>
  <c r="C3624" i="14"/>
  <c r="C710" i="14"/>
  <c r="C711" i="14"/>
  <c r="C2253" i="14"/>
  <c r="C3953" i="14"/>
  <c r="C506" i="14"/>
  <c r="C2882" i="14"/>
  <c r="C815" i="14"/>
  <c r="C3521" i="14"/>
  <c r="C2672" i="14"/>
  <c r="C2777" i="14"/>
  <c r="C920" i="14"/>
  <c r="C1841" i="14"/>
  <c r="C4976" i="14"/>
  <c r="C4977" i="14"/>
  <c r="C2461" i="14"/>
  <c r="C2673" i="14"/>
  <c r="C816" i="14"/>
  <c r="C300" i="14"/>
  <c r="C4513" i="14"/>
  <c r="C402" i="14"/>
  <c r="C817" i="14"/>
  <c r="C712" i="14"/>
  <c r="C3625" i="14"/>
  <c r="C3626" i="14"/>
  <c r="C2778" i="14"/>
  <c r="C4745" i="14"/>
  <c r="C713" i="14"/>
  <c r="C507" i="14"/>
  <c r="C6435" i="14"/>
  <c r="C818" i="14"/>
  <c r="C4282" i="14"/>
  <c r="C4064" i="14"/>
  <c r="C2148" i="14"/>
  <c r="C2358" i="14"/>
  <c r="C2779" i="14"/>
  <c r="C2462" i="14"/>
  <c r="C714" i="14"/>
  <c r="C6324" i="14"/>
  <c r="C5093" i="14"/>
  <c r="C201" i="14"/>
  <c r="C5320" i="14"/>
  <c r="C2047" i="14"/>
  <c r="C2985" i="14"/>
  <c r="C2883" i="14"/>
  <c r="C3954" i="14"/>
  <c r="C610" i="14"/>
  <c r="C95" i="14"/>
  <c r="C1431" i="14"/>
  <c r="C96" i="14"/>
  <c r="C301" i="14"/>
  <c r="C715" i="14"/>
  <c r="C5207" i="14"/>
  <c r="C2569" i="14"/>
  <c r="C2359" i="14"/>
  <c r="C4746" i="14"/>
  <c r="C4172" i="14"/>
  <c r="C4862" i="14"/>
  <c r="C508" i="14"/>
  <c r="C2674" i="14"/>
  <c r="C3416" i="14"/>
  <c r="C6436" i="14"/>
  <c r="C3843" i="14"/>
  <c r="C302" i="14"/>
  <c r="C3844" i="14"/>
  <c r="C2149" i="14"/>
  <c r="C1028" i="14"/>
  <c r="C3627" i="14"/>
  <c r="C202" i="14"/>
  <c r="C3628" i="14"/>
  <c r="C2150" i="14"/>
  <c r="C1130" i="14"/>
  <c r="C3955" i="14"/>
  <c r="C5663" i="14"/>
  <c r="C716" i="14"/>
  <c r="C4173" i="14"/>
  <c r="C1536" i="14"/>
  <c r="C2986" i="14"/>
  <c r="C1029" i="14"/>
  <c r="C717" i="14"/>
  <c r="C1632" i="14"/>
  <c r="C5775" i="14"/>
  <c r="C819" i="14"/>
  <c r="C3845" i="14"/>
  <c r="C1331" i="14"/>
  <c r="C2463" i="14"/>
  <c r="C1232" i="14"/>
  <c r="C403" i="14"/>
  <c r="C404" i="14"/>
  <c r="C820" i="14"/>
  <c r="C4978" i="14"/>
  <c r="C1633" i="14"/>
  <c r="C1537" i="14"/>
  <c r="C1233" i="14"/>
  <c r="C5664" i="14"/>
  <c r="C6111" i="14"/>
  <c r="C1736" i="14"/>
  <c r="C4747" i="14"/>
  <c r="C3846" i="14"/>
  <c r="C1131" i="14"/>
  <c r="C2780" i="14"/>
  <c r="C3309" i="14"/>
  <c r="C6325" i="14"/>
  <c r="C3522" i="14"/>
  <c r="C1943" i="14"/>
  <c r="C405" i="14"/>
  <c r="C3417" i="14"/>
  <c r="C97" i="14"/>
  <c r="C3736" i="14"/>
  <c r="C1944" i="14"/>
  <c r="C4748" i="14"/>
  <c r="C1737" i="14"/>
  <c r="C6217" i="14"/>
  <c r="C1634" i="14"/>
  <c r="C611" i="14"/>
  <c r="C2884" i="14"/>
  <c r="C1432" i="14"/>
  <c r="C2987" i="14"/>
  <c r="C5094" i="14"/>
  <c r="C5885" i="14"/>
  <c r="C303" i="14"/>
  <c r="C98" i="14"/>
  <c r="C2464" i="14"/>
  <c r="C3737" i="14"/>
  <c r="C5095" i="14"/>
  <c r="C5550" i="14"/>
  <c r="C2988" i="14"/>
  <c r="C6218" i="14"/>
  <c r="C821" i="14"/>
  <c r="C5886" i="14"/>
  <c r="C921" i="14"/>
  <c r="C2885" i="14"/>
  <c r="C5321" i="14"/>
  <c r="C5322" i="14"/>
  <c r="C4174" i="14"/>
  <c r="C3097" i="14"/>
  <c r="C5776" i="14"/>
  <c r="C99" i="14"/>
  <c r="C2886" i="14"/>
  <c r="C1635" i="14"/>
  <c r="C1842" i="14"/>
  <c r="C3098" i="14"/>
  <c r="C4065" i="14"/>
  <c r="C1332" i="14"/>
  <c r="C4283" i="14"/>
  <c r="C5999" i="14"/>
  <c r="C1132" i="14"/>
  <c r="C2675" i="14"/>
  <c r="C822" i="14"/>
  <c r="C1636" i="14"/>
  <c r="C6219" i="14"/>
  <c r="C406" i="14"/>
  <c r="C823" i="14"/>
  <c r="C5887" i="14"/>
  <c r="C3418" i="14"/>
  <c r="C6112" i="14"/>
  <c r="C2254" i="14"/>
  <c r="C3310" i="14"/>
  <c r="C6326" i="14"/>
  <c r="C5665" i="14"/>
  <c r="C5208" i="14"/>
  <c r="C1030" i="14"/>
  <c r="C2255" i="14"/>
  <c r="C6000" i="14"/>
  <c r="C2989" i="14"/>
  <c r="C4175" i="14"/>
  <c r="C100" i="14"/>
  <c r="C1433" i="14"/>
  <c r="C5777" i="14"/>
  <c r="C6327" i="14"/>
  <c r="C5209" i="14"/>
  <c r="C5551" i="14"/>
  <c r="C5323" i="14"/>
  <c r="C5210" i="14"/>
  <c r="C203" i="14"/>
  <c r="C1434" i="14"/>
  <c r="C1333" i="14"/>
  <c r="C2990" i="14"/>
  <c r="C3311" i="14"/>
  <c r="C1435" i="14"/>
  <c r="C2887" i="14"/>
  <c r="C2151" i="14"/>
  <c r="C304" i="14"/>
  <c r="C612" i="14"/>
  <c r="C4863" i="14"/>
  <c r="C2991" i="14"/>
  <c r="C3523" i="14"/>
  <c r="C1843" i="14"/>
  <c r="C718" i="14"/>
  <c r="C3629" i="14"/>
  <c r="C4979" i="14"/>
  <c r="C1234" i="14"/>
  <c r="C2465" i="14"/>
  <c r="C5324" i="14"/>
  <c r="C1436" i="14"/>
  <c r="C509" i="14"/>
  <c r="C407" i="14"/>
  <c r="C2676" i="14"/>
  <c r="C6113" i="14"/>
  <c r="C922" i="14"/>
  <c r="C4980" i="14"/>
  <c r="C1334" i="14"/>
  <c r="C1738" i="14"/>
  <c r="C1335" i="14"/>
  <c r="C2152" i="14"/>
  <c r="C923" i="14"/>
  <c r="C924" i="14"/>
  <c r="C5552" i="14"/>
  <c r="C2256" i="14"/>
  <c r="C2153" i="14"/>
  <c r="C4634" i="14"/>
  <c r="C1637" i="14"/>
  <c r="C2048" i="14"/>
  <c r="C2257" i="14"/>
  <c r="C6328" i="14"/>
  <c r="C2781" i="14"/>
  <c r="C3312" i="14"/>
  <c r="C305" i="14"/>
  <c r="C510" i="14"/>
  <c r="C4395" i="14"/>
  <c r="C2570" i="14"/>
  <c r="C3099" i="14"/>
  <c r="C3630" i="14"/>
  <c r="C101" i="14"/>
  <c r="C408" i="14"/>
  <c r="C613" i="14"/>
  <c r="C719" i="14"/>
  <c r="C1739" i="14"/>
  <c r="C5096" i="14"/>
  <c r="C4284" i="14"/>
  <c r="C2360" i="14"/>
  <c r="C614" i="14"/>
  <c r="C2361" i="14"/>
  <c r="C4864" i="14"/>
  <c r="C4285" i="14"/>
  <c r="C6220" i="14"/>
  <c r="C306" i="14"/>
  <c r="C4749" i="14"/>
  <c r="C4635" i="14"/>
  <c r="C2362" i="14"/>
  <c r="C6001" i="14"/>
  <c r="C1740" i="14"/>
  <c r="C2992" i="14"/>
  <c r="C3631" i="14"/>
  <c r="C2782" i="14"/>
  <c r="C5211" i="14"/>
  <c r="C3524" i="14"/>
  <c r="C2466" i="14"/>
  <c r="C615" i="14"/>
  <c r="C5438" i="14"/>
  <c r="C3525" i="14"/>
  <c r="C5888" i="14"/>
  <c r="C102" i="14"/>
  <c r="C5553" i="14"/>
  <c r="C2677" i="14"/>
  <c r="C925" i="14"/>
  <c r="C2571" i="14"/>
  <c r="C5889" i="14"/>
  <c r="C1945" i="14"/>
  <c r="C2049" i="14"/>
  <c r="C926" i="14"/>
  <c r="C5439" i="14"/>
  <c r="C511" i="14"/>
  <c r="C1638" i="14"/>
  <c r="C6221" i="14"/>
  <c r="C2783" i="14"/>
  <c r="C2258" i="14"/>
  <c r="C2678" i="14"/>
  <c r="C2259" i="14"/>
  <c r="C6222" i="14"/>
  <c r="C4176" i="14"/>
  <c r="C5666" i="14"/>
  <c r="C5325" i="14"/>
  <c r="C616" i="14"/>
  <c r="Q2783" i="14"/>
  <c r="Q2258" i="14"/>
  <c r="Q2678" i="14"/>
  <c r="Q5778" i="14"/>
  <c r="Q2259" i="14"/>
  <c r="Q4176" i="14"/>
  <c r="Q6222" i="14"/>
  <c r="Q1946" i="14"/>
  <c r="Q2467" i="14"/>
  <c r="Q2784" i="14"/>
  <c r="Q927" i="14"/>
  <c r="Q5666" i="14"/>
  <c r="Q103" i="14"/>
  <c r="Q5325" i="14"/>
  <c r="Q6116" i="14"/>
  <c r="Q3738" i="14"/>
  <c r="Q4981" i="14"/>
  <c r="Q515" i="14"/>
  <c r="Q5098" i="14"/>
  <c r="Q2154" i="14"/>
  <c r="Q5101" i="14"/>
  <c r="Q5097" i="14"/>
  <c r="Q5440" i="14"/>
  <c r="Q6115" i="14"/>
  <c r="Q6114" i="14"/>
  <c r="Q3313" i="14"/>
  <c r="Q617" i="14"/>
  <c r="Q6002" i="14"/>
  <c r="Q513" i="14"/>
  <c r="Q204" i="14"/>
  <c r="Q512" i="14"/>
  <c r="Q3100" i="14"/>
  <c r="Q4636" i="14"/>
  <c r="Q2050" i="14"/>
  <c r="Q720" i="14"/>
  <c r="Q1947" i="14"/>
  <c r="Q1337" i="14"/>
  <c r="Q2" i="14"/>
  <c r="Q413" i="14"/>
  <c r="Q3314" i="14"/>
  <c r="Q2679" i="14"/>
  <c r="Q1437" i="14"/>
  <c r="Q307" i="14"/>
  <c r="Q5890" i="14"/>
  <c r="Q2363" i="14"/>
  <c r="Q6003" i="14"/>
  <c r="Q825" i="14"/>
  <c r="Q5326" i="14"/>
  <c r="Q824" i="14"/>
  <c r="Q1336" i="14"/>
  <c r="Q1845" i="14"/>
  <c r="Q4286" i="14"/>
  <c r="Q4066" i="14"/>
  <c r="Q514" i="14"/>
  <c r="Q1846" i="14"/>
  <c r="Q1639" i="14"/>
  <c r="Q4983" i="14"/>
  <c r="Q1844" i="14"/>
  <c r="Q2468" i="14"/>
  <c r="Q104" i="14"/>
  <c r="Q5779" i="14"/>
  <c r="Q1741" i="14"/>
  <c r="Q1948" i="14"/>
  <c r="Q5554" i="14"/>
  <c r="Q4179" i="14"/>
  <c r="Q1235" i="14"/>
  <c r="Q2785" i="14"/>
  <c r="Q1031" i="14"/>
  <c r="Q410" i="14"/>
  <c r="Q2155" i="14"/>
  <c r="Q2680" i="14"/>
  <c r="Q4287" i="14"/>
  <c r="Q5667" i="14"/>
  <c r="Q5099" i="14"/>
  <c r="Q3419" i="14"/>
  <c r="Q619" i="14"/>
  <c r="Q3101" i="14"/>
  <c r="Q4982" i="14"/>
  <c r="Q2993" i="14"/>
  <c r="Q4865" i="14"/>
  <c r="Q1742" i="14"/>
  <c r="Q418" i="14"/>
  <c r="Q409" i="14"/>
  <c r="Q618" i="14"/>
  <c r="Q2370" i="14"/>
  <c r="Q5441" i="14"/>
  <c r="Q4177" i="14"/>
  <c r="Q5331" i="14"/>
  <c r="Q1438" i="14"/>
  <c r="Q5213" i="14"/>
  <c r="Q721" i="14"/>
  <c r="Q2369" i="14"/>
  <c r="Q1640" i="14"/>
  <c r="Q2888" i="14"/>
  <c r="Q4067" i="14"/>
  <c r="Q928" i="14"/>
  <c r="Q4069" i="14"/>
  <c r="Q5100" i="14"/>
  <c r="Q3102" i="14"/>
  <c r="Q5214" i="14"/>
  <c r="Q6117" i="14"/>
  <c r="Q1338" i="14"/>
  <c r="Q5555" i="14"/>
  <c r="Q4288" i="14"/>
  <c r="Q6004" i="14"/>
  <c r="Q3420" i="14"/>
  <c r="Q5327" i="14"/>
  <c r="Q3105" i="14"/>
  <c r="Q2890" i="14"/>
  <c r="Q308" i="14"/>
  <c r="Q5442" i="14"/>
  <c r="Q6118" i="14"/>
  <c r="Q1133" i="14"/>
  <c r="Q2052" i="14"/>
  <c r="Q4984" i="14"/>
  <c r="Q2473" i="14"/>
  <c r="Q3421" i="14"/>
  <c r="Q3" i="14"/>
  <c r="Q1439" i="14"/>
  <c r="Q2572" i="14"/>
  <c r="Q1538" i="14"/>
  <c r="Q5676" i="14"/>
  <c r="Q4068" i="14"/>
  <c r="Q516" i="14"/>
  <c r="Q2762" i="14"/>
  <c r="Q1541" i="14"/>
  <c r="Q414" i="14"/>
  <c r="Q3633" i="14"/>
  <c r="Q309" i="14"/>
  <c r="Q6122" i="14"/>
  <c r="Q1032" i="14"/>
  <c r="Q4754" i="14"/>
  <c r="Q3956" i="14"/>
  <c r="Q5780" i="14"/>
  <c r="Q3632" i="14"/>
  <c r="Q6223" i="14"/>
  <c r="Q2263" i="14"/>
  <c r="Q3847" i="14"/>
  <c r="Q6329" i="14"/>
  <c r="Q5556" i="14"/>
  <c r="Q4866" i="14"/>
  <c r="Q1134" i="14"/>
  <c r="Q6333" i="14"/>
  <c r="Q3321" i="14"/>
  <c r="Q4184" i="14"/>
  <c r="Q17" i="14"/>
  <c r="Q2051" i="14"/>
  <c r="Q3426" i="14"/>
  <c r="Q1952" i="14"/>
  <c r="Q1239" i="14"/>
  <c r="Q2786" i="14"/>
  <c r="Q5212" i="14"/>
  <c r="Q1236" i="14"/>
  <c r="Q2262" i="14"/>
  <c r="Q4752" i="14"/>
  <c r="Q2470" i="14"/>
  <c r="Q2787" i="14"/>
  <c r="Q3103" i="14"/>
  <c r="Q216" i="14"/>
  <c r="Q1744" i="14"/>
  <c r="Q5669" i="14"/>
  <c r="Q4639" i="14"/>
  <c r="Q3315" i="14"/>
  <c r="Q2681" i="14"/>
  <c r="Q4637" i="14"/>
  <c r="Q6119" i="14"/>
  <c r="Q4638" i="14"/>
  <c r="Q1061" i="14"/>
  <c r="Q2364" i="14"/>
  <c r="Q3634" i="14"/>
  <c r="Q3526" i="14"/>
  <c r="Q930" i="14"/>
  <c r="Q2998" i="14"/>
  <c r="Q1136" i="14"/>
  <c r="Q5443" i="14"/>
  <c r="Q5781" i="14"/>
  <c r="Q2788" i="14"/>
  <c r="Q5106" i="14"/>
  <c r="Q505" i="14"/>
  <c r="Q523" i="14"/>
  <c r="Q5215" i="14"/>
  <c r="Q3957" i="14"/>
  <c r="Q5329" i="14"/>
  <c r="Q2889" i="14"/>
  <c r="Q2580" i="14"/>
  <c r="Q5790" i="14"/>
  <c r="Q2272" i="14"/>
  <c r="Q1545" i="14"/>
  <c r="Q929" i="14"/>
  <c r="Q4870" i="14"/>
  <c r="Q1641" i="14"/>
  <c r="Q6330" i="14"/>
  <c r="Q2374" i="14"/>
  <c r="Q3739" i="14"/>
  <c r="Q5668" i="14"/>
  <c r="Q4396" i="14"/>
  <c r="Q1340" i="14"/>
  <c r="Q415" i="14"/>
  <c r="Q310" i="14"/>
  <c r="Q4178" i="14"/>
  <c r="Q1540" i="14"/>
  <c r="Q4289" i="14"/>
  <c r="Q1033" i="14"/>
  <c r="Q1041" i="14"/>
  <c r="Q1339" i="14"/>
  <c r="Q1245" i="14"/>
  <c r="Q4182" i="14"/>
  <c r="Q3422" i="14"/>
  <c r="Q3104" i="14"/>
  <c r="Q4397" i="14"/>
  <c r="Q205" i="14"/>
  <c r="Q4867" i="14"/>
  <c r="Q518" i="14"/>
  <c r="Q2471" i="14"/>
  <c r="Q936" i="14"/>
  <c r="Q2048" i="14"/>
  <c r="Q5328" i="14"/>
  <c r="Q1443" i="14"/>
  <c r="Q1949" i="14"/>
  <c r="Q1135" i="14"/>
  <c r="Q826" i="14"/>
  <c r="Q1539" i="14"/>
  <c r="Q6227" i="14"/>
  <c r="Q1508" i="14"/>
  <c r="Q2574" i="14"/>
  <c r="Q4303" i="14"/>
  <c r="Q3423" i="14"/>
  <c r="Q6224" i="14"/>
  <c r="Q1643" i="14"/>
  <c r="Q3427" i="14"/>
  <c r="Q1950" i="14"/>
  <c r="Q4750" i="14"/>
  <c r="Q3106" i="14"/>
  <c r="Q934" i="14"/>
  <c r="Q1574" i="14"/>
  <c r="Q5577" i="14"/>
  <c r="Q1137" i="14"/>
  <c r="Q2646" i="14"/>
  <c r="Q2372" i="14"/>
  <c r="Q2469" i="14"/>
  <c r="Q411" i="14"/>
  <c r="Q973" i="14"/>
  <c r="Q110" i="14"/>
  <c r="Q2573" i="14"/>
  <c r="Q3635" i="14"/>
  <c r="Q6343" i="14"/>
  <c r="Q3117" i="14"/>
  <c r="Q1847" i="14"/>
  <c r="Q3740" i="14"/>
  <c r="Q2365" i="14"/>
  <c r="Q412" i="14"/>
  <c r="Q1238" i="14"/>
  <c r="Q2791" i="14"/>
  <c r="Q1758" i="14"/>
  <c r="Q108" i="14"/>
  <c r="Q2261" i="14"/>
  <c r="Q6331" i="14"/>
  <c r="Q1242" i="14"/>
  <c r="Q5693" i="14"/>
  <c r="Q3244" i="14"/>
  <c r="Q1240" i="14"/>
  <c r="Q1341" i="14"/>
  <c r="Q5677" i="14"/>
  <c r="Q2805" i="14"/>
  <c r="Q3014" i="14"/>
  <c r="Q3848" i="14"/>
  <c r="Q2134" i="14"/>
  <c r="Q4517" i="14"/>
  <c r="Q6" i="14"/>
  <c r="Q4751" i="14"/>
  <c r="Q1557" i="14"/>
  <c r="Q5102" i="14"/>
  <c r="Q6359" i="14"/>
  <c r="Q2077" i="14"/>
  <c r="Q6120" i="14"/>
  <c r="Q4872" i="14"/>
  <c r="Q1237" i="14"/>
  <c r="Q2282" i="14"/>
  <c r="Q427" i="14"/>
  <c r="Q1866" i="14"/>
  <c r="Q6334" i="14"/>
  <c r="Q4072" i="14"/>
  <c r="Q4514" i="14"/>
  <c r="Q6123" i="14"/>
  <c r="Q5330" i="14"/>
  <c r="Q2267" i="14"/>
  <c r="Q4868" i="14"/>
  <c r="Q932" i="14"/>
  <c r="Q6121" i="14"/>
  <c r="Q3961" i="14"/>
  <c r="Q5557" i="14"/>
  <c r="Q9" i="14"/>
  <c r="Q311" i="14"/>
  <c r="Q4986" i="14"/>
  <c r="Q4398" i="14"/>
  <c r="Q3386" i="14"/>
  <c r="Q4874" i="14"/>
  <c r="Q3425" i="14"/>
  <c r="Q2156" i="14"/>
  <c r="Q2892" i="14"/>
  <c r="Q521" i="14"/>
  <c r="Q1849" i="14"/>
  <c r="Q2260" i="14"/>
  <c r="Q235" i="14"/>
  <c r="Q6332" i="14"/>
  <c r="Q1971" i="14"/>
  <c r="Q5103" i="14"/>
  <c r="Q715" i="14"/>
  <c r="Q1951" i="14"/>
  <c r="Q624" i="14"/>
  <c r="Q3403" i="14"/>
  <c r="Q4180" i="14"/>
  <c r="Q105" i="14"/>
  <c r="Q206" i="14"/>
  <c r="Q4290" i="14"/>
  <c r="Q1332" i="14"/>
  <c r="Q1850" i="14"/>
  <c r="Q6010" i="14"/>
  <c r="Q12" i="14"/>
  <c r="Q5459" i="14"/>
  <c r="Q5" i="14"/>
  <c r="Q3850" i="14"/>
  <c r="Q4183" i="14"/>
  <c r="Q1642" i="14"/>
  <c r="Q2386" i="14"/>
  <c r="Q1956" i="14"/>
  <c r="Q3858" i="14"/>
  <c r="Q3527" i="14"/>
  <c r="Q5446" i="14"/>
  <c r="Q2053" i="14"/>
  <c r="Q107" i="14"/>
  <c r="Q1344" i="14"/>
  <c r="Q4181" i="14"/>
  <c r="Q3744" i="14"/>
  <c r="Q4756" i="14"/>
  <c r="Q5891" i="14"/>
  <c r="Q6143" i="14"/>
  <c r="Q113" i="14"/>
  <c r="Q4070" i="14"/>
  <c r="Q207" i="14"/>
  <c r="Q1858" i="14"/>
  <c r="Q5448" i="14"/>
  <c r="Q4640" i="14"/>
  <c r="Q4075" i="14"/>
  <c r="Q1034" i="14"/>
  <c r="Q15" i="14"/>
  <c r="Q111" i="14"/>
  <c r="Q3121" i="14"/>
  <c r="Q517" i="14"/>
  <c r="Q931" i="14"/>
  <c r="Q5786" i="14"/>
  <c r="Q3747" i="14"/>
  <c r="Q622" i="14"/>
  <c r="Q620" i="14"/>
  <c r="Q1542" i="14"/>
  <c r="Q3424" i="14"/>
  <c r="Q1441" i="14"/>
  <c r="Q5201" i="14"/>
  <c r="Q5335" i="14"/>
  <c r="Q2059" i="14"/>
  <c r="Q6337" i="14"/>
  <c r="Q3107" i="14"/>
  <c r="Q5545" i="14"/>
  <c r="Q6225" i="14"/>
  <c r="Q2683" i="14"/>
  <c r="Q2366" i="14"/>
  <c r="Q3742" i="14"/>
  <c r="Q4406" i="14"/>
  <c r="Q5782" i="14"/>
  <c r="Q2492" i="14"/>
  <c r="Q3745" i="14"/>
  <c r="Q3282" i="14"/>
  <c r="Q3110" i="14"/>
  <c r="Q3958" i="14"/>
  <c r="Q321" i="14"/>
  <c r="Q833" i="14"/>
  <c r="Q4516" i="14"/>
  <c r="Q2265" i="14"/>
  <c r="Q314" i="14"/>
  <c r="Q5804" i="14"/>
  <c r="Q2650" i="14"/>
  <c r="Q621" i="14"/>
  <c r="Q2367" i="14"/>
  <c r="Q2161" i="14"/>
  <c r="Q109" i="14"/>
  <c r="Q5787" i="14"/>
  <c r="Q3316" i="14"/>
  <c r="Q4869" i="14"/>
  <c r="Q5444" i="14"/>
  <c r="Q1961" i="14"/>
  <c r="Q2583" i="14"/>
  <c r="Q1038" i="14"/>
  <c r="Q1848" i="14"/>
  <c r="Q1743" i="14"/>
  <c r="Q754" i="14"/>
  <c r="Q1148" i="14"/>
  <c r="Q2157" i="14"/>
  <c r="Q106" i="14"/>
  <c r="Q4" i="14"/>
  <c r="Q4401" i="14"/>
  <c r="Q6009" i="14"/>
  <c r="Q312" i="14"/>
  <c r="Q4291" i="14"/>
  <c r="Q796" i="14"/>
  <c r="Q2054" i="14"/>
  <c r="Q2371" i="14"/>
  <c r="Q3533" i="14"/>
  <c r="Q4400" i="14"/>
  <c r="Q1244" i="14"/>
  <c r="Q5783" i="14"/>
  <c r="Q6005" i="14"/>
  <c r="Q2994" i="14"/>
  <c r="Q547" i="14"/>
  <c r="Q2891" i="14"/>
  <c r="Q3682" i="14"/>
  <c r="Q2682" i="14"/>
  <c r="Q3108" i="14"/>
  <c r="Q6124" i="14"/>
  <c r="Q1253" i="14"/>
  <c r="Q5670" i="14"/>
  <c r="Q4515" i="14"/>
  <c r="Q208" i="14"/>
  <c r="Q20" i="14"/>
  <c r="Q837" i="14"/>
  <c r="Q6229" i="14"/>
  <c r="Q519" i="14"/>
  <c r="Q3638" i="14"/>
  <c r="Q2576" i="14"/>
  <c r="Q3960" i="14"/>
  <c r="Q3959" i="14"/>
  <c r="Q3636" i="14"/>
  <c r="Q1953" i="14"/>
  <c r="Q419" i="14"/>
  <c r="Q4753" i="14"/>
  <c r="Q2677" i="14"/>
  <c r="Q6125" i="14"/>
  <c r="Q1203" i="14"/>
  <c r="Q3766" i="14"/>
  <c r="Q2789" i="14"/>
  <c r="Q313" i="14"/>
  <c r="Q5892" i="14"/>
  <c r="Q3528" i="14"/>
  <c r="Q2264" i="14"/>
  <c r="Q2165" i="14"/>
  <c r="Q3120" i="14"/>
  <c r="Q3986" i="14"/>
  <c r="Q828" i="14"/>
  <c r="Q6006" i="14"/>
  <c r="Q4071" i="14"/>
  <c r="Q3012" i="14"/>
  <c r="Q1960" i="14"/>
  <c r="Q4643" i="14"/>
  <c r="Q623" i="14"/>
  <c r="Q1138" i="14"/>
  <c r="Q1938" i="14"/>
  <c r="Q2575" i="14"/>
  <c r="Q5454" i="14"/>
  <c r="Q5216" i="14"/>
  <c r="Q5784" i="14"/>
  <c r="Q6335" i="14"/>
  <c r="Q3878" i="14"/>
  <c r="Q2159" i="14"/>
  <c r="Q402" i="14"/>
  <c r="Q1747" i="14"/>
  <c r="Q4399" i="14"/>
  <c r="Q2055" i="14"/>
  <c r="Q3318" i="14"/>
  <c r="Q524" i="14"/>
  <c r="Q3331" i="14"/>
  <c r="Q4641" i="14"/>
  <c r="Q526" i="14"/>
  <c r="Q1644" i="14"/>
  <c r="Q5674" i="14"/>
  <c r="Q3770" i="14"/>
  <c r="Q4298" i="14"/>
  <c r="Q4650" i="14"/>
  <c r="Q40" i="14"/>
  <c r="Q5580" i="14"/>
  <c r="Q1955" i="14"/>
  <c r="Q3433" i="14"/>
  <c r="Q3741" i="14"/>
  <c r="Q5894" i="14"/>
  <c r="Q1036" i="14"/>
  <c r="Q3637" i="14"/>
  <c r="Q5893" i="14"/>
  <c r="Q6226" i="14"/>
  <c r="Q1140" i="14"/>
  <c r="Q2373" i="14"/>
  <c r="Q4871" i="14"/>
  <c r="Q1962" i="14"/>
  <c r="Q2368" i="14"/>
  <c r="Q3109" i="14"/>
  <c r="Q4845" i="14"/>
  <c r="Q3317" i="14"/>
  <c r="Q3111" i="14"/>
  <c r="Q2147" i="14"/>
  <c r="Q3983" i="14"/>
  <c r="Q1746" i="14"/>
  <c r="Q1358" i="14"/>
  <c r="Q1543" i="14"/>
  <c r="Q5461" i="14"/>
  <c r="Q139" i="14"/>
  <c r="Q5671" i="14"/>
  <c r="Q1053" i="14"/>
  <c r="Q4189" i="14"/>
  <c r="Q5506" i="14"/>
  <c r="Q5218" i="14"/>
  <c r="Q1342" i="14"/>
  <c r="Q3962" i="14"/>
  <c r="Q1139" i="14"/>
  <c r="Q5683" i="14"/>
  <c r="Q3974" i="14"/>
  <c r="Q2274" i="14"/>
  <c r="Q2056" i="14"/>
  <c r="Q3752" i="14"/>
  <c r="Q5899" i="14"/>
  <c r="Q827" i="14"/>
  <c r="Q916" i="14"/>
  <c r="Q4073" i="14"/>
  <c r="Q5104" i="14"/>
  <c r="Q3126" i="14"/>
  <c r="Q4402" i="14"/>
  <c r="Q3534" i="14"/>
  <c r="Q2058" i="14"/>
  <c r="Q6126" i="14"/>
  <c r="Q209" i="14"/>
  <c r="Q3086" i="14"/>
  <c r="Q4229" i="14"/>
  <c r="Q4198" i="14"/>
  <c r="Q2158" i="14"/>
  <c r="Q851" i="14"/>
  <c r="Q625" i="14"/>
  <c r="Q2800" i="14"/>
  <c r="Q5558" i="14"/>
  <c r="Q4258" i="14"/>
  <c r="Q14" i="14"/>
  <c r="Q423" i="14"/>
  <c r="Q1440" i="14"/>
  <c r="Q3306" i="14"/>
  <c r="Q4187" i="14"/>
  <c r="Q1843" i="14"/>
  <c r="Q5445" i="14"/>
  <c r="Q2897" i="14"/>
  <c r="Q4293" i="14"/>
  <c r="Q3504" i="14"/>
  <c r="Q922" i="14"/>
  <c r="Q2074" i="14"/>
  <c r="Q2062" i="14"/>
  <c r="Q626" i="14"/>
  <c r="Q5450" i="14"/>
  <c r="Q3113" i="14"/>
  <c r="Q4089" i="14"/>
  <c r="Q845" i="14"/>
  <c r="Q3624" i="14"/>
  <c r="Q3319" i="14"/>
  <c r="Q3320" i="14"/>
  <c r="Q3435" i="14"/>
  <c r="Q5333" i="14"/>
  <c r="Q4659" i="14"/>
  <c r="Q722" i="14"/>
  <c r="Q5332" i="14"/>
  <c r="Q4975" i="14"/>
  <c r="Q3556" i="14"/>
  <c r="Q3964" i="14"/>
  <c r="Q3322" i="14"/>
  <c r="Q5561" i="14"/>
  <c r="Q416" i="14"/>
  <c r="Q4077" i="14"/>
  <c r="Q1851" i="14"/>
  <c r="Q1568" i="14"/>
  <c r="Q1447" i="14"/>
  <c r="Q7" i="14"/>
  <c r="Q5992" i="14"/>
  <c r="Q1343" i="14"/>
  <c r="Q315" i="14"/>
  <c r="Q1957" i="14"/>
  <c r="Q3223" i="14"/>
  <c r="Q830" i="14"/>
  <c r="Q1177" i="14"/>
  <c r="Q2685" i="14"/>
  <c r="Q1037" i="14"/>
  <c r="Q1241" i="14"/>
  <c r="Q417" i="14"/>
  <c r="Q4294" i="14"/>
  <c r="Q945" i="14"/>
  <c r="Q848" i="14"/>
  <c r="Q4969" i="14"/>
  <c r="Q6345" i="14"/>
  <c r="Q4292" i="14"/>
  <c r="Q8" i="14"/>
  <c r="Q1855" i="14"/>
  <c r="Q4185" i="14"/>
  <c r="Q1544" i="14"/>
  <c r="Q3323" i="14"/>
  <c r="Q2792" i="14"/>
  <c r="Q5334" i="14"/>
  <c r="Q1552" i="14"/>
  <c r="Q3963" i="14"/>
  <c r="Q1854" i="14"/>
  <c r="Q1564" i="14"/>
  <c r="Q2266" i="14"/>
  <c r="Q3849" i="14"/>
  <c r="Q144" i="14"/>
  <c r="Q2375" i="14"/>
  <c r="Q6129" i="14"/>
  <c r="Q1959" i="14"/>
  <c r="Q203" i="14"/>
  <c r="Q4776" i="14"/>
  <c r="Q725" i="14"/>
  <c r="Q5673" i="14"/>
  <c r="Q4758" i="14"/>
  <c r="Q5785" i="14"/>
  <c r="Q6336" i="14"/>
  <c r="Q822" i="14"/>
  <c r="Q1234" i="14"/>
  <c r="Q5560" i="14"/>
  <c r="Q1243" i="14"/>
  <c r="Q1763" i="14"/>
  <c r="Q1745" i="14"/>
  <c r="Q5884" i="14"/>
  <c r="Q4881" i="14"/>
  <c r="Q2893" i="14"/>
  <c r="Q223" i="14"/>
  <c r="Q2793" i="14"/>
  <c r="Q433" i="14"/>
  <c r="Q1966" i="14"/>
  <c r="Q210" i="14"/>
  <c r="Q4188" i="14"/>
  <c r="Q5456" i="14"/>
  <c r="Q2376" i="14"/>
  <c r="Q5447" i="14"/>
  <c r="Q3613" i="14"/>
  <c r="Q719" i="14"/>
  <c r="Q5895" i="14"/>
  <c r="Q831" i="14"/>
  <c r="Q829" i="14"/>
  <c r="Q5568" i="14"/>
  <c r="Q316" i="14"/>
  <c r="Q3177" i="14"/>
  <c r="Q1530" i="14"/>
  <c r="Q4623" i="14"/>
  <c r="Q2401" i="14"/>
  <c r="Q1132" i="14"/>
  <c r="Q3125" i="14"/>
  <c r="Q117" i="14"/>
  <c r="Q832" i="14"/>
  <c r="Q1146" i="14"/>
  <c r="Q5125" i="14"/>
  <c r="Q3119" i="14"/>
  <c r="Q5449" i="14"/>
  <c r="Q4403" i="14"/>
  <c r="Q1347" i="14"/>
  <c r="Q696" i="14"/>
  <c r="Q2768" i="14"/>
  <c r="Q215" i="14"/>
  <c r="Q5116" i="14"/>
  <c r="Q2270" i="14"/>
  <c r="Q2477" i="14"/>
  <c r="Q2472" i="14"/>
  <c r="Q5788" i="14"/>
  <c r="Q29" i="14"/>
  <c r="Q728" i="14"/>
  <c r="Q6128" i="14"/>
  <c r="Q6340" i="14"/>
  <c r="Q4296" i="14"/>
  <c r="Q5818" i="14"/>
  <c r="Q2734" i="14"/>
  <c r="Q16" i="14"/>
  <c r="Q3112" i="14"/>
  <c r="Q5682" i="14"/>
  <c r="Q1030" i="14"/>
  <c r="Q4536" i="14"/>
  <c r="Q2684" i="14"/>
  <c r="Q2253" i="14"/>
  <c r="Q1246" i="14"/>
  <c r="Q4295" i="14"/>
  <c r="Q5547" i="14"/>
  <c r="Q4186" i="14"/>
  <c r="Q3529" i="14"/>
  <c r="Q6139" i="14"/>
  <c r="Q420" i="14"/>
  <c r="Q2476" i="14"/>
  <c r="Q4855" i="14"/>
  <c r="Q839" i="14"/>
  <c r="Q231" i="14"/>
  <c r="Q4074" i="14"/>
  <c r="Q933" i="14"/>
  <c r="Q5896" i="14"/>
  <c r="Q6133" i="14"/>
  <c r="Q5341" i="14"/>
  <c r="Q926" i="14"/>
  <c r="Q5219" i="14"/>
  <c r="Q4193" i="14"/>
  <c r="Q2174" i="14"/>
  <c r="Q1350" i="14"/>
  <c r="Q3640" i="14"/>
  <c r="Q1863" i="14"/>
  <c r="Q3743" i="14"/>
  <c r="Q1852" i="14"/>
  <c r="Q421" i="14"/>
  <c r="Q1954" i="14"/>
  <c r="Q2905" i="14"/>
  <c r="Q96" i="14"/>
  <c r="Q5679" i="14"/>
  <c r="Q2830" i="14"/>
  <c r="Q4404" i="14"/>
  <c r="Q5324" i="14"/>
  <c r="Q4521" i="14"/>
  <c r="Q2046" i="14"/>
  <c r="Q2687" i="14"/>
  <c r="Q5665" i="14"/>
  <c r="Q5681" i="14"/>
  <c r="Q1549" i="14"/>
  <c r="Q2581" i="14"/>
  <c r="Q5919" i="14"/>
  <c r="Q1635" i="14"/>
  <c r="Q5559" i="14"/>
  <c r="Q5105" i="14"/>
  <c r="Q2408" i="14"/>
  <c r="Q6232" i="14"/>
  <c r="Q2894" i="14"/>
  <c r="Q6228" i="14"/>
  <c r="Q5452" i="14"/>
  <c r="Q6007" i="14"/>
  <c r="Q1516" i="14"/>
  <c r="Q327" i="14"/>
  <c r="Q1975" i="14"/>
  <c r="Q441" i="14"/>
  <c r="Q23" i="14"/>
  <c r="Q5628" i="14"/>
  <c r="Q5672" i="14"/>
  <c r="Q6131" i="14"/>
  <c r="Q4194" i="14"/>
  <c r="Q629" i="14"/>
  <c r="Q522" i="14"/>
  <c r="Q635" i="14"/>
  <c r="Q1821" i="14"/>
  <c r="Q944" i="14"/>
  <c r="Q4192" i="14"/>
  <c r="Q3431" i="14"/>
  <c r="Q5917" i="14"/>
  <c r="Q3333" i="14"/>
  <c r="Q2057" i="14"/>
  <c r="Q2160" i="14"/>
  <c r="Q631" i="14"/>
  <c r="Q4873" i="14"/>
  <c r="Q2357" i="14"/>
  <c r="Q730" i="14"/>
  <c r="Q2268" i="14"/>
  <c r="Q2030" i="14"/>
  <c r="Q112" i="14"/>
  <c r="Q5885" i="14"/>
  <c r="Q5217" i="14"/>
  <c r="Q3115" i="14"/>
  <c r="Q1442" i="14"/>
  <c r="Q6127" i="14"/>
  <c r="Q2167" i="14"/>
  <c r="Q1878" i="14"/>
  <c r="Q1329" i="14"/>
  <c r="Q3114" i="14"/>
  <c r="Q3966" i="14"/>
  <c r="Q1143" i="14"/>
  <c r="Q5358" i="14"/>
  <c r="Q6017" i="14"/>
  <c r="Q3118" i="14"/>
  <c r="Q408" i="14"/>
  <c r="Q3416" i="14"/>
  <c r="Q2269" i="14"/>
  <c r="Q2475" i="14"/>
  <c r="Q3160" i="14"/>
  <c r="Q4205" i="14"/>
  <c r="Q2989" i="14"/>
  <c r="Q4759" i="14"/>
  <c r="Q3116" i="14"/>
  <c r="Q2696" i="14"/>
  <c r="Q2061" i="14"/>
  <c r="Q627" i="14"/>
  <c r="Q2474" i="14"/>
  <c r="Q5897" i="14"/>
  <c r="Q422" i="14"/>
  <c r="Q120" i="14"/>
  <c r="Q3530" i="14"/>
  <c r="Q4466" i="14"/>
  <c r="Q1419" i="14"/>
  <c r="Q4190" i="14"/>
  <c r="Q114" i="14"/>
  <c r="Q4642" i="14"/>
  <c r="Q2689" i="14"/>
  <c r="Q4644" i="14"/>
  <c r="Q2049" i="14"/>
  <c r="Q2586" i="14"/>
  <c r="Q4829" i="14"/>
  <c r="Q5678" i="14"/>
  <c r="Q318" i="14"/>
  <c r="Q1445" i="14"/>
  <c r="Q4755" i="14"/>
  <c r="Q2795" i="14"/>
  <c r="Q2571" i="14"/>
  <c r="Q3639" i="14"/>
  <c r="Q317" i="14"/>
  <c r="Q2688" i="14"/>
  <c r="Q4076" i="14"/>
  <c r="Q3968" i="14"/>
  <c r="Q322" i="14"/>
  <c r="Q5570" i="14"/>
  <c r="Q3969" i="14"/>
  <c r="Q5107" i="14"/>
  <c r="Q3327" i="14"/>
  <c r="Q2727" i="14"/>
  <c r="Q5581" i="14"/>
  <c r="Q1144" i="14"/>
  <c r="Q5222" i="14"/>
  <c r="Q4985" i="14"/>
  <c r="Q5343" i="14"/>
  <c r="Q1853" i="14"/>
  <c r="Q3130" i="14"/>
  <c r="Q3134" i="14"/>
  <c r="Q1482" i="14"/>
  <c r="Q2060" i="14"/>
  <c r="Q4525" i="14"/>
  <c r="Q865" i="14"/>
  <c r="Q5878" i="14"/>
  <c r="Q840" i="14"/>
  <c r="Q3746" i="14"/>
  <c r="Q2577" i="14"/>
  <c r="Q6008" i="14"/>
  <c r="Q2797" i="14"/>
  <c r="Q5463" i="14"/>
  <c r="Q3292" i="14"/>
  <c r="Q1361" i="14"/>
  <c r="Q2578" i="14"/>
  <c r="Q1345" i="14"/>
  <c r="Q4657" i="14"/>
  <c r="Q2319" i="14"/>
  <c r="Q6321" i="14"/>
  <c r="Q3418" i="14"/>
  <c r="Q2790" i="14"/>
  <c r="Q4876" i="14"/>
  <c r="Q811" i="14"/>
  <c r="Q652" i="14"/>
  <c r="Q3648" i="14"/>
  <c r="Q6135" i="14"/>
  <c r="Q5339" i="14"/>
  <c r="Q4244" i="14"/>
  <c r="Q4645" i="14"/>
  <c r="Q6130" i="14"/>
  <c r="Q723" i="14"/>
  <c r="Q520" i="14"/>
  <c r="Q3617" i="14"/>
  <c r="Q2794" i="14"/>
  <c r="Q3332" i="14"/>
  <c r="Q2378" i="14"/>
  <c r="Q6230" i="14"/>
  <c r="Q6326" i="14"/>
  <c r="Q5675" i="14"/>
  <c r="Q1958" i="14"/>
  <c r="Q320" i="14"/>
  <c r="Q5562" i="14"/>
  <c r="Q726" i="14"/>
  <c r="Q4084" i="14"/>
  <c r="Q956" i="14"/>
  <c r="Q4196" i="14"/>
  <c r="Q211" i="14"/>
  <c r="Q4757" i="14"/>
  <c r="Q5337" i="14"/>
  <c r="Q2377" i="14"/>
  <c r="Q5089" i="14"/>
  <c r="Q937" i="14"/>
  <c r="Q3856" i="14"/>
  <c r="Q33" i="14"/>
  <c r="Q5455" i="14"/>
  <c r="Q3531" i="14"/>
  <c r="Q537" i="14"/>
  <c r="Q6134" i="14"/>
  <c r="Q4100" i="14"/>
  <c r="Q1035" i="14"/>
  <c r="Q5563" i="14"/>
  <c r="Q5225" i="14"/>
  <c r="Q6344" i="14"/>
  <c r="Q5566" i="14"/>
  <c r="Q4284" i="14"/>
  <c r="Q842" i="14"/>
  <c r="Q2271" i="14"/>
  <c r="Q2380" i="14"/>
  <c r="Q5336" i="14"/>
  <c r="Q1653" i="14"/>
  <c r="Q319" i="14"/>
  <c r="Q1042" i="14"/>
  <c r="Q2796" i="14"/>
  <c r="Q1142" i="14"/>
  <c r="Q1444" i="14"/>
  <c r="Q3553" i="14"/>
  <c r="Q1873" i="14"/>
  <c r="Q3539" i="14"/>
  <c r="Q5571" i="14"/>
  <c r="Q6346" i="14"/>
  <c r="Q2608" i="14"/>
  <c r="Q3070" i="14"/>
  <c r="Q2389" i="14"/>
  <c r="Q1349" i="14"/>
  <c r="Q115" i="14"/>
  <c r="Q1147" i="14"/>
  <c r="Q6338" i="14"/>
  <c r="Q1880" i="14"/>
  <c r="Q3453" i="14"/>
  <c r="Q5789" i="14"/>
  <c r="Q2381" i="14"/>
  <c r="Q5453" i="14"/>
  <c r="Q212" i="14"/>
  <c r="Q941" i="14"/>
  <c r="Q4886" i="14"/>
  <c r="Q3853" i="14"/>
  <c r="Q5110" i="14"/>
  <c r="Q1352" i="14"/>
  <c r="Q217" i="14"/>
  <c r="Q940" i="14"/>
  <c r="Q912" i="14"/>
  <c r="Q5340" i="14"/>
  <c r="Q2798" i="14"/>
  <c r="Q836" i="14"/>
  <c r="Q1964" i="14"/>
  <c r="Q425" i="14"/>
  <c r="Q834" i="14"/>
  <c r="Q5451" i="14"/>
  <c r="Q6155" i="14"/>
  <c r="Q2686" i="14"/>
  <c r="Q1141" i="14"/>
  <c r="Q3132" i="14"/>
  <c r="Q4875" i="14"/>
  <c r="Q171" i="14"/>
  <c r="Q1160" i="14"/>
  <c r="Q3077" i="14"/>
  <c r="Q424" i="14"/>
  <c r="Q3967" i="14"/>
  <c r="Q1060" i="14"/>
  <c r="Q954" i="14"/>
  <c r="Q4297" i="14"/>
  <c r="Q535" i="14"/>
  <c r="Q213" i="14"/>
  <c r="Q4979" i="14"/>
  <c r="Q3142" i="14"/>
  <c r="Q4520" i="14"/>
  <c r="Q4434" i="14"/>
  <c r="Q4633" i="14"/>
  <c r="Q4651" i="14"/>
  <c r="Q4519" i="14"/>
  <c r="Q2063" i="14"/>
  <c r="Q1861" i="14"/>
  <c r="Q3642" i="14"/>
  <c r="Q3123" i="14"/>
  <c r="Q4191" i="14"/>
  <c r="Q449" i="14"/>
  <c r="Q118" i="14"/>
  <c r="Q10" i="14"/>
  <c r="Q3644" i="14"/>
  <c r="Q4635" i="14"/>
  <c r="Q4649" i="14"/>
  <c r="Q4518" i="14"/>
  <c r="Q4992" i="14"/>
  <c r="Q4988" i="14"/>
  <c r="Q4412" i="14"/>
  <c r="Q2801" i="14"/>
  <c r="Q3725" i="14"/>
  <c r="Q3168" i="14"/>
  <c r="Q3324" i="14"/>
  <c r="Q6142" i="14"/>
  <c r="Q2479" i="14"/>
  <c r="Q633" i="14"/>
  <c r="Q2579" i="14"/>
  <c r="Q5791" i="14"/>
  <c r="Q121" i="14"/>
  <c r="Q3163" i="14"/>
  <c r="Q2273" i="14"/>
  <c r="Q1346" i="14"/>
  <c r="Q2163" i="14"/>
  <c r="Q2895" i="14"/>
  <c r="Q5551" i="14"/>
  <c r="Q2162" i="14"/>
  <c r="Q6081" i="14"/>
  <c r="Q4976" i="14"/>
  <c r="Q6020" i="14"/>
  <c r="Q935" i="14"/>
  <c r="Q1449" i="14"/>
  <c r="Q1554" i="14"/>
  <c r="Q3965" i="14"/>
  <c r="Q3975" i="14"/>
  <c r="Q2912" i="14"/>
  <c r="Q3643" i="14"/>
  <c r="Q4878" i="14"/>
  <c r="Q3854" i="14"/>
  <c r="Q5898" i="14"/>
  <c r="Q3970" i="14"/>
  <c r="Q5582" i="14"/>
  <c r="Q3857" i="14"/>
  <c r="Q3532" i="14"/>
  <c r="Q1149" i="14"/>
  <c r="Q511" i="14"/>
  <c r="Q6132" i="14"/>
  <c r="Q628" i="14"/>
  <c r="Q5991" i="14"/>
  <c r="Q1649" i="14"/>
  <c r="Q2164" i="14"/>
  <c r="Q1446" i="14"/>
  <c r="Q2498" i="14"/>
  <c r="Q2665" i="14"/>
  <c r="Q1760" i="14"/>
  <c r="Q18" i="14"/>
  <c r="Q4663" i="14"/>
  <c r="Q3543" i="14"/>
  <c r="Q13" i="14"/>
  <c r="Q3851" i="14"/>
  <c r="Q5576" i="14"/>
  <c r="Q4987" i="14"/>
  <c r="Q1856" i="14"/>
  <c r="Q5195" i="14"/>
  <c r="Q230" i="14"/>
  <c r="Q5000" i="14"/>
  <c r="Q1655" i="14"/>
  <c r="Q3844" i="14"/>
  <c r="Q323" i="14"/>
  <c r="Q1547" i="14"/>
  <c r="Q1550" i="14"/>
  <c r="Q3004" i="14"/>
  <c r="Q5256" i="14"/>
  <c r="Q3650" i="14"/>
  <c r="Q2179" i="14"/>
  <c r="Q938" i="14"/>
  <c r="Q6233" i="14"/>
  <c r="Q4647" i="14"/>
  <c r="Q2482" i="14"/>
  <c r="Q4629" i="14"/>
  <c r="Q426" i="14"/>
  <c r="Q1757" i="14"/>
  <c r="Q1039" i="14"/>
  <c r="Q3840" i="14"/>
  <c r="Q1548" i="14"/>
  <c r="Q5457" i="14"/>
  <c r="Q724" i="14"/>
  <c r="Q4502" i="14"/>
  <c r="Q5359" i="14"/>
  <c r="Q5793" i="14"/>
  <c r="Q25" i="14"/>
  <c r="Q1145" i="14"/>
  <c r="Q3791" i="14"/>
  <c r="Q2693" i="14"/>
  <c r="Q3432" i="14"/>
  <c r="Q971" i="14"/>
  <c r="Q3122" i="14"/>
  <c r="Q3748" i="14"/>
  <c r="Q6347" i="14"/>
  <c r="Q6231" i="14"/>
  <c r="Q1546" i="14"/>
  <c r="Q736" i="14"/>
  <c r="Q124" i="14"/>
  <c r="Q3852" i="14"/>
  <c r="Q662" i="14"/>
  <c r="Q5238" i="14"/>
  <c r="Q3641" i="14"/>
  <c r="Q1857" i="14"/>
  <c r="Q4882" i="14"/>
  <c r="Q4382" i="14"/>
  <c r="Q5564" i="14"/>
  <c r="Q4879" i="14"/>
  <c r="Q4079" i="14"/>
  <c r="Q2701" i="14"/>
  <c r="Q504" i="14"/>
  <c r="Q2585" i="14"/>
  <c r="Q2806" i="14"/>
  <c r="Q3859" i="14"/>
  <c r="Q3325" i="14"/>
  <c r="Q3546" i="14"/>
  <c r="Q11" i="14"/>
  <c r="Q3343" i="14"/>
  <c r="Q5319" i="14"/>
  <c r="Q3128" i="14"/>
  <c r="Q1151" i="14"/>
  <c r="Q1551" i="14"/>
  <c r="Q953" i="14"/>
  <c r="Q1748" i="14"/>
  <c r="Q1351" i="14"/>
  <c r="Q6011" i="14"/>
  <c r="Q5820" i="14"/>
  <c r="Q3519" i="14"/>
  <c r="Q3124" i="14"/>
  <c r="Q2078" i="14"/>
  <c r="Q4994" i="14"/>
  <c r="Q5794" i="14"/>
  <c r="Q1963" i="14"/>
  <c r="Q2068" i="14"/>
  <c r="Q1247" i="14"/>
  <c r="Q2017" i="14"/>
  <c r="Q4408" i="14"/>
  <c r="Q4405" i="14"/>
  <c r="Q2582" i="14"/>
  <c r="Q1313" i="14"/>
  <c r="Q1645" i="14"/>
  <c r="Q490" i="14"/>
  <c r="Q3276" i="14"/>
  <c r="Q2896" i="14"/>
  <c r="Q4646" i="14"/>
  <c r="Q2480" i="14"/>
  <c r="Q5565" i="14"/>
  <c r="Q4078" i="14"/>
  <c r="Q219" i="14"/>
  <c r="Q2286" i="14"/>
  <c r="Q5189" i="14"/>
  <c r="Q6013" i="14"/>
  <c r="Q116" i="14"/>
  <c r="Q2594" i="14"/>
  <c r="Q735" i="14"/>
  <c r="Q4655" i="14"/>
  <c r="Q1128" i="14"/>
  <c r="Q3749" i="14"/>
  <c r="Q1043" i="14"/>
  <c r="Q5338" i="14"/>
  <c r="Q4877" i="14"/>
  <c r="Q3762" i="14"/>
  <c r="Q4282" i="14"/>
  <c r="Q734" i="14"/>
  <c r="Q2076" i="14"/>
  <c r="Q3428" i="14"/>
  <c r="Q2799" i="14"/>
  <c r="Q4083" i="14"/>
  <c r="Q3658" i="14"/>
  <c r="Q5220" i="14"/>
  <c r="Q3865" i="14"/>
  <c r="Q4421" i="14"/>
  <c r="Q5680" i="14"/>
  <c r="Q2275" i="14"/>
  <c r="Q4305" i="14"/>
  <c r="Q35" i="14"/>
  <c r="Q3625" i="14"/>
  <c r="Q2166" i="14"/>
  <c r="Q2673" i="14"/>
  <c r="Q3127" i="14"/>
  <c r="Q4771" i="14"/>
  <c r="Q4221" i="14"/>
  <c r="Q3311" i="14"/>
  <c r="Q3025" i="14"/>
  <c r="Q1650" i="14"/>
  <c r="Q632" i="14"/>
  <c r="Q1251" i="14"/>
  <c r="Q27" i="14"/>
  <c r="Q630" i="14"/>
  <c r="Q2231" i="14"/>
  <c r="Q741" i="14"/>
  <c r="Q2802" i="14"/>
  <c r="Q5567" i="14"/>
  <c r="Q1368" i="14"/>
  <c r="Q4648" i="14"/>
  <c r="Q227" i="14"/>
  <c r="Q1249" i="14"/>
  <c r="Q1879" i="14"/>
  <c r="Q214" i="14"/>
  <c r="Q5462" i="14"/>
  <c r="Q4990" i="14"/>
  <c r="Q636" i="14"/>
  <c r="Q1749" i="14"/>
  <c r="Q6342" i="14"/>
  <c r="Q4996" i="14"/>
  <c r="Q4209" i="14"/>
  <c r="Q967" i="14"/>
  <c r="Q2737" i="14"/>
  <c r="Q2277" i="14"/>
  <c r="Q5572" i="14"/>
  <c r="Q3535" i="14"/>
  <c r="Q2692" i="14"/>
  <c r="Q236" i="14"/>
  <c r="Q6154" i="14"/>
  <c r="Q5882" i="14"/>
  <c r="Q128" i="14"/>
  <c r="Q3400" i="14"/>
  <c r="Q4104" i="14"/>
  <c r="Q2478" i="14"/>
  <c r="Q5460" i="14"/>
  <c r="Q731" i="14"/>
  <c r="Q675" i="14"/>
  <c r="Q2177" i="14"/>
  <c r="Q1250" i="14"/>
  <c r="Q1354" i="14"/>
  <c r="Q6016" i="14"/>
  <c r="Q2485" i="14"/>
  <c r="Q5575" i="14"/>
  <c r="Q982" i="14"/>
  <c r="Q4394" i="14"/>
  <c r="Q6136" i="14"/>
  <c r="Q4415" i="14"/>
  <c r="Q4092" i="14"/>
  <c r="Q939" i="14"/>
  <c r="Q5772" i="14"/>
  <c r="Q6367" i="14"/>
  <c r="Q2669" i="14"/>
  <c r="Q1450" i="14"/>
  <c r="Q1040" i="14"/>
  <c r="Q2997" i="14"/>
  <c r="Q4864" i="14"/>
  <c r="Q1887" i="14"/>
  <c r="Q1934" i="14"/>
  <c r="Q429" i="14"/>
  <c r="Q4654" i="14"/>
  <c r="Q6324" i="14"/>
  <c r="Q2254" i="14"/>
  <c r="Q3751" i="14"/>
  <c r="Q432" i="14"/>
  <c r="Q334" i="14"/>
  <c r="Q4534" i="14"/>
  <c r="Q6348" i="14"/>
  <c r="Q3156" i="14"/>
  <c r="Q5227" i="14"/>
  <c r="Q2066" i="14"/>
  <c r="Q6327" i="14"/>
  <c r="Q4993" i="14"/>
  <c r="Q4652" i="14"/>
  <c r="Q1737" i="14"/>
  <c r="Q3978" i="14"/>
  <c r="Q3338" i="14"/>
  <c r="Q4301" i="14"/>
  <c r="Q3750" i="14"/>
  <c r="Q122" i="14"/>
  <c r="Q1448" i="14"/>
  <c r="Q2898" i="14"/>
  <c r="Q3880" i="14"/>
  <c r="Q218" i="14"/>
  <c r="Q5122" i="14"/>
  <c r="Q335" i="14"/>
  <c r="Q1970" i="14"/>
  <c r="Q2379" i="14"/>
  <c r="Q3855" i="14"/>
  <c r="Q1348" i="14"/>
  <c r="Q6012" i="14"/>
  <c r="Q5112" i="14"/>
  <c r="Q5349" i="14"/>
  <c r="Q1452" i="14"/>
  <c r="Q727" i="14"/>
  <c r="Q4669" i="14"/>
  <c r="Q4299" i="14"/>
  <c r="Q1457" i="14"/>
  <c r="Q3756" i="14"/>
  <c r="Q1327" i="14"/>
  <c r="Q4300" i="14"/>
  <c r="Q812" i="14"/>
  <c r="Q2691" i="14"/>
  <c r="Q2782" i="14"/>
  <c r="Q6021" i="14"/>
  <c r="Q1356" i="14"/>
  <c r="Q2803" i="14"/>
  <c r="Q4851" i="14"/>
  <c r="Q4727" i="14"/>
  <c r="Q6339" i="14"/>
  <c r="Q4764" i="14"/>
  <c r="Q1647" i="14"/>
  <c r="Q2672" i="14"/>
  <c r="Q4991" i="14"/>
  <c r="Q3864" i="14"/>
  <c r="Q123" i="14"/>
  <c r="Q2287" i="14"/>
  <c r="Q5223" i="14"/>
  <c r="Q3718" i="14"/>
  <c r="Q2996" i="14"/>
  <c r="Q2584" i="14"/>
  <c r="Q2904" i="14"/>
  <c r="Q324" i="14"/>
  <c r="Q3429" i="14"/>
  <c r="Q4762" i="14"/>
  <c r="Q5344" i="14"/>
  <c r="Q5687" i="14"/>
  <c r="Q3868" i="14"/>
  <c r="Q5691" i="14"/>
  <c r="Q5370" i="14"/>
  <c r="Q1189" i="14"/>
  <c r="Q5414" i="14"/>
  <c r="Q36" i="14"/>
  <c r="Q6015" i="14"/>
  <c r="Q3002" i="14"/>
  <c r="Q4527" i="14"/>
  <c r="Q729" i="14"/>
  <c r="Q6034" i="14"/>
  <c r="Q19" i="14"/>
  <c r="Q6352" i="14"/>
  <c r="Q6238" i="14"/>
  <c r="Q4999" i="14"/>
  <c r="Q885" i="14"/>
  <c r="Q2180" i="14"/>
  <c r="Q4224" i="14"/>
  <c r="Q5905" i="14"/>
  <c r="Q1860" i="14"/>
  <c r="Q3441" i="14"/>
  <c r="Q792" i="14"/>
  <c r="Q6144" i="14"/>
  <c r="Q2899" i="14"/>
  <c r="Q6014" i="14"/>
  <c r="Q4407" i="14"/>
  <c r="Q5436" i="14"/>
  <c r="Q4546" i="14"/>
  <c r="Q1463" i="14"/>
  <c r="Q2690" i="14"/>
  <c r="Q528" i="14"/>
  <c r="Q2984" i="14"/>
  <c r="Q2810" i="14"/>
  <c r="Q5109" i="14"/>
  <c r="Q1047" i="14"/>
  <c r="Q3861" i="14"/>
  <c r="Q4774" i="14"/>
  <c r="Q2910" i="14"/>
  <c r="Q5466" i="14"/>
  <c r="Q5108" i="14"/>
  <c r="Q6244" i="14"/>
  <c r="Q5901" i="14"/>
  <c r="Q3129" i="14"/>
  <c r="Q640" i="14"/>
  <c r="Q1353" i="14"/>
  <c r="Q835" i="14"/>
  <c r="Q4978" i="14"/>
  <c r="Q2012" i="14"/>
  <c r="Q4770" i="14"/>
  <c r="Q4656" i="14"/>
  <c r="Q1380" i="14"/>
  <c r="Q5900" i="14"/>
  <c r="Q6140" i="14"/>
  <c r="Q1355" i="14"/>
  <c r="Q3753" i="14"/>
  <c r="Q643" i="14"/>
  <c r="Q1248" i="14"/>
  <c r="Q5348" i="14"/>
  <c r="Q5695" i="14"/>
  <c r="Q1803" i="14"/>
  <c r="Q5114" i="14"/>
  <c r="Q3776" i="14"/>
  <c r="Q3140" i="14"/>
  <c r="Q221" i="14"/>
  <c r="Q525" i="14"/>
  <c r="Q5468" i="14"/>
  <c r="Q5363" i="14"/>
  <c r="Q4208" i="14"/>
  <c r="Q949" i="14"/>
  <c r="Q5111" i="14"/>
  <c r="Q5479" i="14"/>
  <c r="Q3863" i="14"/>
  <c r="Q4989" i="14"/>
  <c r="Q2294" i="14"/>
  <c r="Q3147" i="14"/>
  <c r="Q5010" i="14"/>
  <c r="Q2276" i="14"/>
  <c r="Q4672" i="14"/>
  <c r="Q2016" i="14"/>
  <c r="Q691" i="14"/>
  <c r="Q4712" i="14"/>
  <c r="Q5685" i="14"/>
  <c r="Q3971" i="14"/>
  <c r="Q6341" i="14"/>
  <c r="Q3000" i="14"/>
  <c r="Q2495" i="14"/>
  <c r="Q302" i="14"/>
  <c r="Q1408" i="14"/>
  <c r="Q5221" i="14"/>
  <c r="Q4081" i="14"/>
  <c r="Q3520" i="14"/>
  <c r="Q2781" i="14"/>
  <c r="Q854" i="14"/>
  <c r="Q437" i="14"/>
  <c r="Q838" i="14"/>
  <c r="Q4995" i="14"/>
  <c r="Q2175" i="14"/>
  <c r="Q3149" i="14"/>
  <c r="Q1876" i="14"/>
  <c r="Q2280" i="14"/>
  <c r="Q737" i="14"/>
  <c r="Q4302" i="14"/>
  <c r="Q6235" i="14"/>
  <c r="Q841" i="14"/>
  <c r="Q5342" i="14"/>
  <c r="Q5792" i="14"/>
  <c r="Q543" i="14"/>
  <c r="Q3093" i="14"/>
  <c r="Q4362" i="14"/>
  <c r="Q5153" i="14"/>
  <c r="Q1262" i="14"/>
  <c r="Q6234" i="14"/>
  <c r="Q642" i="14"/>
  <c r="Q1859" i="14"/>
  <c r="Q733" i="14"/>
  <c r="Q637" i="14"/>
  <c r="Q1656" i="14"/>
  <c r="Q240" i="14"/>
  <c r="Q22" i="14"/>
  <c r="Q4099" i="14"/>
  <c r="Q337" i="14"/>
  <c r="Q4080" i="14"/>
  <c r="Q4413" i="14"/>
  <c r="Q2911" i="14"/>
  <c r="Q2171" i="14"/>
  <c r="Q4889" i="14"/>
  <c r="Q3137" i="14"/>
  <c r="Q5902" i="14"/>
  <c r="Q1254" i="14"/>
  <c r="Q2418" i="14"/>
  <c r="Q4653" i="14"/>
  <c r="Q4891" i="14"/>
  <c r="Q3649" i="14"/>
  <c r="Q2458" i="14"/>
  <c r="Q3183" i="14"/>
  <c r="Q3133" i="14"/>
  <c r="Q4760" i="14"/>
  <c r="Q5438" i="14"/>
  <c r="Q2172" i="14"/>
  <c r="Q2173" i="14"/>
  <c r="Q5903" i="14"/>
  <c r="Q5323" i="14"/>
  <c r="Q3131" i="14"/>
  <c r="Q1995" i="14"/>
  <c r="Q1646" i="14"/>
  <c r="Q946" i="14"/>
  <c r="Q2697" i="14"/>
  <c r="Q3170" i="14"/>
  <c r="Q703" i="14"/>
  <c r="Q4304" i="14"/>
  <c r="Q1130" i="14"/>
  <c r="Q4410" i="14"/>
  <c r="Q283" i="14"/>
  <c r="Q855" i="14"/>
  <c r="Q5908" i="14"/>
  <c r="Q2995" i="14"/>
  <c r="Q5113" i="14"/>
  <c r="Q527" i="14"/>
  <c r="Q2170" i="14"/>
  <c r="Q2168" i="14"/>
  <c r="Q552" i="14"/>
  <c r="Q6018" i="14"/>
  <c r="Q5569" i="14"/>
  <c r="Q2279" i="14"/>
  <c r="Q3135" i="14"/>
  <c r="Q4411" i="14"/>
  <c r="Q4199" i="14"/>
  <c r="Q4195" i="14"/>
  <c r="Q5684" i="14"/>
  <c r="Q2839" i="14"/>
  <c r="Q955" i="14"/>
  <c r="Q4542" i="14"/>
  <c r="Q2605" i="14"/>
  <c r="Q5799" i="14"/>
  <c r="Q3179" i="14"/>
  <c r="Q4510" i="14"/>
  <c r="Q942" i="14"/>
  <c r="Q1553" i="14"/>
  <c r="Q1152" i="14"/>
  <c r="Q1159" i="14"/>
  <c r="Q4786" i="14"/>
  <c r="Q21" i="14"/>
  <c r="Q6113" i="14"/>
  <c r="Q3351" i="14"/>
  <c r="Q963" i="14"/>
  <c r="Q4409" i="14"/>
  <c r="Q1532" i="14"/>
  <c r="Q4621" i="14"/>
  <c r="Q1750" i="14"/>
  <c r="Q1027" i="14"/>
  <c r="Q4112" i="14"/>
  <c r="Q5209" i="14"/>
  <c r="Q1767" i="14"/>
  <c r="Q2505" i="14"/>
  <c r="Q2065" i="14"/>
  <c r="Q5798" i="14"/>
  <c r="Q2813" i="14"/>
  <c r="Q2245" i="14"/>
  <c r="Q6216" i="14"/>
  <c r="Q3436" i="14"/>
  <c r="Q3951" i="14"/>
  <c r="Q4414" i="14"/>
  <c r="Q1255" i="14"/>
  <c r="Q2886" i="14"/>
  <c r="Q3646" i="14"/>
  <c r="Q5224" i="14"/>
  <c r="Q4349" i="14"/>
  <c r="Q1968" i="14"/>
  <c r="Q1870" i="14"/>
  <c r="Q3867" i="14"/>
  <c r="Q2700" i="14"/>
  <c r="Q2457" i="14"/>
  <c r="Q4507" i="14"/>
  <c r="Q2114" i="14"/>
  <c r="Q3430" i="14"/>
  <c r="Q5208" i="14"/>
  <c r="Q5707" i="14"/>
  <c r="Q5696" i="14"/>
  <c r="Q4582" i="14"/>
  <c r="Q542" i="14"/>
  <c r="Q2281" i="14"/>
  <c r="Q3755" i="14"/>
  <c r="Q1973" i="14"/>
  <c r="Q1252" i="14"/>
  <c r="Q1195" i="14"/>
  <c r="Q1150" i="14"/>
  <c r="Q539" i="14"/>
  <c r="Q2588" i="14"/>
  <c r="Q3284" i="14"/>
  <c r="Q4094" i="14"/>
  <c r="Q4529" i="14"/>
  <c r="Q428" i="14"/>
  <c r="Q5235" i="14"/>
  <c r="Q951" i="14"/>
  <c r="Q3412" i="14"/>
  <c r="Q2064" i="14"/>
  <c r="Q1648" i="14"/>
  <c r="Q2639" i="14"/>
  <c r="Q1652" i="14"/>
  <c r="Q4893" i="14"/>
  <c r="Q4769" i="14"/>
  <c r="Q329" i="14"/>
  <c r="Q3139" i="14"/>
  <c r="Q4308" i="14"/>
  <c r="Q5357" i="14"/>
  <c r="Q119" i="14"/>
  <c r="Q3328" i="14"/>
  <c r="Q1751" i="14"/>
  <c r="Q747" i="14"/>
  <c r="Q1045" i="14"/>
  <c r="Q2707" i="14"/>
  <c r="Q2991" i="14"/>
  <c r="Q2073" i="14"/>
  <c r="Q1363" i="14"/>
  <c r="Q5465" i="14"/>
  <c r="Q2069" i="14"/>
  <c r="Q1979" i="14"/>
  <c r="Q666" i="14"/>
  <c r="Q3761" i="14"/>
  <c r="Q5521" i="14"/>
  <c r="Q5574" i="14"/>
  <c r="Q4658" i="14"/>
  <c r="Q3541" i="14"/>
  <c r="Q943" i="14"/>
  <c r="Q3066" i="14"/>
  <c r="Q3162" i="14"/>
  <c r="Q5237" i="14"/>
  <c r="Q4422" i="14"/>
  <c r="Q969" i="14"/>
  <c r="Q5796" i="14"/>
  <c r="Q3517" i="14"/>
  <c r="Q4825" i="14"/>
  <c r="Q4880" i="14"/>
  <c r="Q844" i="14"/>
  <c r="Q3629" i="14"/>
  <c r="Q4794" i="14"/>
  <c r="Q5661" i="14"/>
  <c r="Q5458" i="14"/>
  <c r="Q447" i="14"/>
  <c r="Q2804" i="14"/>
  <c r="Q4062" i="14"/>
  <c r="Q5592" i="14"/>
  <c r="Q187" i="14"/>
  <c r="Q3152" i="14"/>
  <c r="Q4395" i="14"/>
  <c r="Q3870" i="14"/>
  <c r="Q4763" i="14"/>
  <c r="Q2481" i="14"/>
  <c r="Q2999" i="14"/>
  <c r="Q609" i="14"/>
  <c r="Q4082" i="14"/>
  <c r="Q5231" i="14"/>
  <c r="Q4684" i="14"/>
  <c r="Q1865" i="14"/>
  <c r="Q2676" i="14"/>
  <c r="Q5795" i="14"/>
  <c r="Q3326" i="14"/>
  <c r="Q4888" i="14"/>
  <c r="Q2406" i="14"/>
  <c r="Q330" i="14"/>
  <c r="Q5819" i="14"/>
  <c r="Q4310" i="14"/>
  <c r="Q5474" i="14"/>
  <c r="Q6261" i="14"/>
  <c r="Q1453" i="14"/>
  <c r="Q1977" i="14"/>
  <c r="Q2291" i="14"/>
  <c r="Q1391" i="14"/>
  <c r="Q4768" i="14"/>
  <c r="Q4522" i="14"/>
  <c r="Q849" i="14"/>
  <c r="Q5990" i="14"/>
  <c r="Q1881" i="14"/>
  <c r="Q3300" i="14"/>
  <c r="Q5476" i="14"/>
  <c r="Q1651" i="14"/>
  <c r="Q3144" i="14"/>
  <c r="Q5805" i="14"/>
  <c r="Q5118" i="14"/>
  <c r="Q4863" i="14"/>
  <c r="Q1752" i="14"/>
  <c r="Q3973" i="14"/>
  <c r="Q3329" i="14"/>
  <c r="Q745" i="14"/>
  <c r="Q6137" i="14"/>
  <c r="Q4086" i="14"/>
  <c r="Q5771" i="14"/>
  <c r="Q732" i="14"/>
  <c r="Q3467" i="14"/>
  <c r="Q6112" i="14"/>
  <c r="Q648" i="14"/>
  <c r="Q695" i="14"/>
  <c r="Q4106" i="14"/>
  <c r="Q3651" i="14"/>
  <c r="Q3645" i="14"/>
  <c r="Q2190" i="14"/>
  <c r="Q3540" i="14"/>
  <c r="Q5810" i="14"/>
  <c r="Q220" i="14"/>
  <c r="Q5594" i="14"/>
  <c r="Q3628" i="14"/>
  <c r="Q3344" i="14"/>
  <c r="Q846" i="14"/>
  <c r="Q439" i="14"/>
  <c r="Q3955" i="14"/>
  <c r="Q430" i="14"/>
  <c r="Q818" i="14"/>
  <c r="Q1654" i="14"/>
  <c r="Q2483" i="14"/>
  <c r="Q957" i="14"/>
  <c r="Q3007" i="14"/>
  <c r="Q5688" i="14"/>
  <c r="Q1832" i="14"/>
  <c r="Q298" i="14"/>
  <c r="Q899" i="14"/>
  <c r="Q3982" i="14"/>
  <c r="Q3413" i="14"/>
  <c r="Q4506" i="14"/>
  <c r="Q3213" i="14"/>
  <c r="Q3143" i="14"/>
  <c r="Q2278" i="14"/>
  <c r="Q529" i="14"/>
  <c r="Q1263" i="14"/>
  <c r="Q2902" i="14"/>
  <c r="Q4417" i="14"/>
  <c r="Q3976" i="14"/>
  <c r="Q1055" i="14"/>
  <c r="Q5702" i="14"/>
  <c r="Q3310" i="14"/>
  <c r="Q6306" i="14"/>
  <c r="Q1454" i="14"/>
  <c r="Q341" i="14"/>
  <c r="Q1577" i="14"/>
  <c r="Q5345" i="14"/>
  <c r="Q1051" i="14"/>
  <c r="Q5797" i="14"/>
  <c r="Q3150" i="14"/>
  <c r="Q5807" i="14"/>
  <c r="Q325" i="14"/>
  <c r="Q3018" i="14"/>
  <c r="Q1945" i="14"/>
  <c r="Q2189" i="14"/>
  <c r="Q28" i="14"/>
  <c r="Q3972" i="14"/>
  <c r="Q1756" i="14"/>
  <c r="Q5815" i="14"/>
  <c r="Q531" i="14"/>
  <c r="Q1048" i="14"/>
  <c r="Q3984" i="14"/>
  <c r="Q4424" i="14"/>
  <c r="Q1527" i="14"/>
  <c r="Q1562" i="14"/>
  <c r="Q5470" i="14"/>
  <c r="Q2900" i="14"/>
  <c r="Q3759" i="14"/>
  <c r="Q6362" i="14"/>
  <c r="Q6152" i="14"/>
  <c r="Q5585" i="14"/>
  <c r="Q4809" i="14"/>
  <c r="Q5121" i="14"/>
  <c r="Q1455" i="14"/>
  <c r="Q2385" i="14"/>
  <c r="Q3136" i="14"/>
  <c r="Q1065" i="14"/>
  <c r="Q4767" i="14"/>
  <c r="Q4167" i="14"/>
  <c r="Q3872" i="14"/>
  <c r="Q4051" i="14"/>
  <c r="Q2288" i="14"/>
  <c r="Q1868" i="14"/>
  <c r="Q3860" i="14"/>
  <c r="Q2169" i="14"/>
  <c r="Q4960" i="14"/>
  <c r="Q3151" i="14"/>
  <c r="Q6237" i="14"/>
  <c r="Q3138" i="14"/>
  <c r="Q5354" i="14"/>
  <c r="Q1365" i="14"/>
  <c r="Q4087" i="14"/>
  <c r="Q5347" i="14"/>
  <c r="Q6023" i="14"/>
  <c r="Q1556" i="14"/>
  <c r="Q4524" i="14"/>
  <c r="Q1862" i="14"/>
  <c r="Q1050" i="14"/>
  <c r="Q1366" i="14"/>
  <c r="Q2067" i="14"/>
  <c r="Q2176" i="14"/>
  <c r="Q2818" i="14"/>
  <c r="Q6103" i="14"/>
  <c r="Q4772" i="14"/>
  <c r="Q131" i="14"/>
  <c r="Q5553" i="14"/>
  <c r="Q3769" i="14"/>
  <c r="Q716" i="14"/>
  <c r="Q6355" i="14"/>
  <c r="Q2148" i="14"/>
  <c r="Q6350" i="14"/>
  <c r="Q440" i="14"/>
  <c r="Q4307" i="14"/>
  <c r="Q1942" i="14"/>
  <c r="Q336" i="14"/>
  <c r="Q3981" i="14"/>
  <c r="Q232" i="14"/>
  <c r="Q3834" i="14"/>
  <c r="Q3862" i="14"/>
  <c r="Q2423" i="14"/>
  <c r="Q738" i="14"/>
  <c r="Q4091" i="14"/>
  <c r="Q1424" i="14"/>
  <c r="Q1560" i="14"/>
  <c r="Q2382" i="14"/>
  <c r="Q2285" i="14"/>
  <c r="Q5127" i="14"/>
  <c r="Q6349" i="14"/>
  <c r="Q5579" i="14"/>
  <c r="Q6240" i="14"/>
  <c r="Q847" i="14"/>
  <c r="Q51" i="14"/>
  <c r="Q2702" i="14"/>
  <c r="Q1600" i="14"/>
  <c r="Q5241" i="14"/>
  <c r="Q4761" i="14"/>
  <c r="Q5464" i="14"/>
  <c r="Q5586" i="14"/>
  <c r="Q3989" i="14"/>
  <c r="Q3536" i="14"/>
  <c r="Q6068" i="14"/>
  <c r="Q4543" i="14"/>
  <c r="Q1754" i="14"/>
  <c r="Q4884" i="14"/>
  <c r="Q6434" i="14"/>
  <c r="Q4085" i="14"/>
  <c r="Q3537" i="14"/>
  <c r="Q4998" i="14"/>
  <c r="Q3754" i="14"/>
  <c r="Q5590" i="14"/>
  <c r="Q6150" i="14"/>
  <c r="Q947" i="14"/>
  <c r="Q5686" i="14"/>
  <c r="Q2807" i="14"/>
  <c r="Q1534" i="14"/>
  <c r="Q3684" i="14"/>
  <c r="Q2808" i="14"/>
  <c r="Q746" i="14"/>
  <c r="Q133" i="14"/>
  <c r="Q3008" i="14"/>
  <c r="Q5346" i="14"/>
  <c r="Q2988" i="14"/>
  <c r="Q4154" i="14"/>
  <c r="Q4671" i="14"/>
  <c r="Q1965" i="14"/>
  <c r="Q3330" i="14"/>
  <c r="Q3578" i="14"/>
  <c r="Q6315" i="14"/>
  <c r="Q1469" i="14"/>
  <c r="Q4416" i="14"/>
  <c r="Q1370" i="14"/>
  <c r="Q2181" i="14"/>
  <c r="Q90" i="14"/>
  <c r="Q2075" i="14"/>
  <c r="Q5091" i="14"/>
  <c r="Q1049" i="14"/>
  <c r="Q2085" i="14"/>
  <c r="Q2070" i="14"/>
  <c r="Q1357" i="14"/>
  <c r="Q2694" i="14"/>
  <c r="Q5699" i="14"/>
  <c r="Q4781" i="14"/>
  <c r="Q4440" i="14"/>
  <c r="Q5694" i="14"/>
  <c r="Q5662" i="14"/>
  <c r="Q4115" i="14"/>
  <c r="Q4885" i="14"/>
  <c r="Q4765" i="14"/>
  <c r="Q332" i="14"/>
  <c r="Q610" i="14"/>
  <c r="Q2359" i="14"/>
  <c r="Q4142" i="14"/>
  <c r="Q173" i="14"/>
  <c r="Q4197" i="14"/>
  <c r="Q2084" i="14"/>
  <c r="Q2144" i="14"/>
  <c r="Q1753" i="14"/>
  <c r="Q5298" i="14"/>
  <c r="Q843" i="14"/>
  <c r="Q69" i="14"/>
  <c r="Q5092" i="14"/>
  <c r="Q1563" i="14"/>
  <c r="Q4211" i="14"/>
  <c r="Q958" i="14"/>
  <c r="Q5587" i="14"/>
  <c r="Q1054" i="14"/>
  <c r="Q795" i="14"/>
  <c r="Q5578" i="14"/>
  <c r="Q3898" i="14"/>
  <c r="Q3148" i="14"/>
  <c r="Q1044" i="14"/>
  <c r="Q1839" i="14"/>
  <c r="Q3157" i="14"/>
  <c r="Q545" i="14"/>
  <c r="Q6351" i="14"/>
  <c r="Q4220" i="14"/>
  <c r="Q1775" i="14"/>
  <c r="Q1967" i="14"/>
  <c r="Q634" i="14"/>
  <c r="Q4384" i="14"/>
  <c r="Q1451" i="14"/>
  <c r="Q39" i="14"/>
  <c r="Q6325" i="14"/>
  <c r="Q1172" i="14"/>
  <c r="Q42" i="14"/>
  <c r="Q3173" i="14"/>
  <c r="Q6138" i="14"/>
  <c r="Q2612" i="14"/>
  <c r="Q2072" i="14"/>
  <c r="Q4201" i="14"/>
  <c r="Q4665" i="14"/>
  <c r="Q1872" i="14"/>
  <c r="Q1280" i="14"/>
  <c r="Q4968" i="14"/>
  <c r="Q713" i="14"/>
  <c r="Q2587" i="14"/>
  <c r="Q438" i="14"/>
  <c r="Q24" i="14"/>
  <c r="Q3011" i="14"/>
  <c r="Q4206" i="14"/>
  <c r="Q5202" i="14"/>
  <c r="Q6274" i="14"/>
  <c r="Q4731" i="14"/>
  <c r="Q3001" i="14"/>
  <c r="Q4533" i="14"/>
  <c r="Q4306" i="14"/>
  <c r="Q6028" i="14"/>
  <c r="Q4093" i="14"/>
  <c r="Q645" i="14"/>
  <c r="Q5812" i="14"/>
  <c r="Q773" i="14"/>
  <c r="Q326" i="14"/>
  <c r="Q3647" i="14"/>
  <c r="Q3010" i="14"/>
  <c r="Q4887" i="14"/>
  <c r="Q3375" i="14"/>
  <c r="Q6239" i="14"/>
  <c r="Q3538" i="14"/>
  <c r="Q4218" i="14"/>
  <c r="Q1772" i="14"/>
  <c r="Q2152" i="14"/>
  <c r="Q3845" i="14"/>
  <c r="Q4561" i="14"/>
  <c r="Q3659" i="14"/>
  <c r="Q4883" i="14"/>
  <c r="Q26" i="14"/>
  <c r="Q1465" i="14"/>
  <c r="Q4428" i="14"/>
  <c r="Q2906" i="14"/>
  <c r="Q3013" i="14"/>
  <c r="Q226" i="14"/>
  <c r="Q5573" i="14"/>
  <c r="Q4204" i="14"/>
  <c r="Q2256" i="14"/>
  <c r="Q1834" i="14"/>
  <c r="Q6151" i="14"/>
  <c r="Q1940" i="14"/>
  <c r="Q4108" i="14"/>
  <c r="Q436" i="14"/>
  <c r="Q1315" i="14"/>
  <c r="Q4234" i="14"/>
  <c r="Q5430" i="14"/>
  <c r="Q1565" i="14"/>
  <c r="Q4419" i="14"/>
  <c r="Q1972" i="14"/>
  <c r="Q1123" i="14"/>
  <c r="Q1328" i="14"/>
  <c r="Q1762" i="14"/>
  <c r="Q5803" i="14"/>
  <c r="Q1456" i="14"/>
  <c r="Q475" i="14"/>
  <c r="Q3954" i="14"/>
  <c r="Q224" i="14"/>
  <c r="Q3869" i="14"/>
  <c r="Q4430" i="14"/>
  <c r="Q4660" i="14"/>
  <c r="Q6354" i="14"/>
  <c r="Q1265" i="14"/>
  <c r="Q4096" i="14"/>
  <c r="Q3401" i="14"/>
  <c r="Q5234" i="14"/>
  <c r="Q5689" i="14"/>
  <c r="Q3950" i="14"/>
  <c r="Q4526" i="14"/>
  <c r="Q1974" i="14"/>
  <c r="Q3977" i="14"/>
  <c r="Q4664" i="14"/>
  <c r="Q4662" i="14"/>
  <c r="Q4088" i="14"/>
  <c r="Q4210" i="14"/>
  <c r="Q5841" i="14"/>
  <c r="Q1070" i="14"/>
  <c r="Q711" i="14"/>
  <c r="Q2699" i="14"/>
  <c r="Q492" i="14"/>
  <c r="Q3652" i="14"/>
  <c r="Q5584" i="14"/>
  <c r="Q1373" i="14"/>
  <c r="Q5364" i="14"/>
  <c r="Q6406" i="14"/>
  <c r="Q5226" i="14"/>
  <c r="Q1261" i="14"/>
  <c r="Q5806" i="14"/>
  <c r="Q1572" i="14"/>
  <c r="Q3146" i="14"/>
  <c r="Q100" i="14"/>
  <c r="Q4452" i="14"/>
  <c r="Q4785" i="14"/>
  <c r="Q4528" i="14"/>
  <c r="Q3945" i="14"/>
  <c r="Q5690" i="14"/>
  <c r="Q2178" i="14"/>
  <c r="Q3871" i="14"/>
  <c r="Q3256" i="14"/>
  <c r="Q1759" i="14"/>
  <c r="Q4523" i="14"/>
  <c r="Q6019" i="14"/>
  <c r="Q6031" i="14"/>
  <c r="Q5123" i="14"/>
  <c r="Q3757" i="14"/>
  <c r="Q4429" i="14"/>
  <c r="Q3411" i="14"/>
  <c r="Q2809" i="14"/>
  <c r="Q2388" i="14"/>
  <c r="Q2559" i="14"/>
  <c r="Q3141" i="14"/>
  <c r="Q3154" i="14"/>
  <c r="Q435" i="14"/>
  <c r="Q2345" i="14"/>
  <c r="Q948" i="14"/>
  <c r="Q1555" i="14"/>
  <c r="Q5904" i="14"/>
  <c r="Q5230" i="14"/>
  <c r="Q222" i="14"/>
  <c r="Q3145" i="14"/>
  <c r="Q1776" i="14"/>
  <c r="Q3980" i="14"/>
  <c r="Q3158" i="14"/>
  <c r="Q6056" i="14"/>
  <c r="Q3549" i="14"/>
  <c r="Q4202" i="14"/>
  <c r="Q6390" i="14"/>
  <c r="Q1507" i="14"/>
  <c r="Q3926" i="14"/>
  <c r="Q431" i="14"/>
  <c r="Q5001" i="14"/>
  <c r="Q228" i="14"/>
  <c r="Q4766" i="14"/>
  <c r="Q2695" i="14"/>
  <c r="Q2821" i="14"/>
  <c r="Q4385" i="14"/>
  <c r="Q2500" i="14"/>
  <c r="Q5921" i="14"/>
  <c r="Q5232" i="14"/>
  <c r="Q137" i="14"/>
  <c r="Q333" i="14"/>
  <c r="Q1768" i="14"/>
  <c r="Q4090" i="14"/>
  <c r="Q1864" i="14"/>
  <c r="Q3064" i="14"/>
  <c r="Q2283" i="14"/>
  <c r="Q4318" i="14"/>
  <c r="Q5280" i="14"/>
  <c r="Q1435" i="14"/>
  <c r="Q1755" i="14"/>
  <c r="Q3489" i="14"/>
  <c r="Q3434" i="14"/>
  <c r="Q5776" i="14"/>
  <c r="Q3512" i="14"/>
  <c r="Q403" i="14"/>
  <c r="Q5704" i="14"/>
  <c r="Q3099" i="14"/>
  <c r="Q1166" i="14"/>
  <c r="Q3524" i="14"/>
  <c r="Q6026" i="14"/>
  <c r="Q1364" i="14"/>
  <c r="Q5228" i="14"/>
  <c r="Q546" i="14"/>
  <c r="Q4674" i="14"/>
  <c r="Q5128" i="14"/>
  <c r="Q5907" i="14"/>
  <c r="Q1156" i="14"/>
  <c r="Q2909" i="14"/>
  <c r="Q532" i="14"/>
  <c r="Q1566" i="14"/>
  <c r="Q1001" i="14"/>
  <c r="Q2918" i="14"/>
  <c r="Q3758" i="14"/>
  <c r="Q1168" i="14"/>
  <c r="Q694" i="14"/>
  <c r="Q1875" i="14"/>
  <c r="Q3215" i="14"/>
  <c r="Q5352" i="14"/>
  <c r="Q2082" i="14"/>
  <c r="Q2705" i="14"/>
  <c r="Q5724" i="14"/>
  <c r="Q4747" i="14"/>
  <c r="Q3657" i="14"/>
  <c r="Q4268" i="14"/>
  <c r="Q4783" i="14"/>
  <c r="Q2562" i="14"/>
  <c r="Q2774" i="14"/>
  <c r="Q5697" i="14"/>
  <c r="Q125" i="14"/>
  <c r="Q4713" i="14"/>
  <c r="Q549" i="14"/>
  <c r="Q644" i="14"/>
  <c r="Q3009" i="14"/>
  <c r="Q5765" i="14"/>
  <c r="Q2151" i="14"/>
  <c r="Q328" i="14"/>
  <c r="Q2387" i="14"/>
  <c r="Q3032" i="14"/>
  <c r="Q4541" i="14"/>
  <c r="Q2071" i="14"/>
  <c r="Q37" i="14"/>
  <c r="Q4997" i="14"/>
  <c r="Q3723" i="14"/>
  <c r="Q647" i="14"/>
  <c r="Q4745" i="14"/>
  <c r="Q434" i="14"/>
  <c r="Q2919" i="14"/>
  <c r="Q2220" i="14"/>
  <c r="Q2383" i="14"/>
  <c r="Q4441" i="14"/>
  <c r="Q2203" i="14"/>
  <c r="Q6032" i="14"/>
  <c r="Q2780" i="14"/>
  <c r="Q4773" i="14"/>
  <c r="Q5888" i="14"/>
  <c r="Q6236" i="14"/>
  <c r="Q4426" i="14"/>
  <c r="Q4097" i="14"/>
  <c r="Q3017" i="14"/>
  <c r="Q360" i="14"/>
  <c r="Q6360" i="14"/>
  <c r="Q3576" i="14"/>
  <c r="Q2850" i="14"/>
  <c r="Q3731" i="14"/>
  <c r="Q959" i="14"/>
  <c r="Q47" i="14"/>
  <c r="Q1617" i="14"/>
  <c r="Q6030" i="14"/>
  <c r="Q1256" i="14"/>
  <c r="Q5233" i="14"/>
  <c r="Q30" i="14"/>
  <c r="Q654" i="14"/>
  <c r="Q4418" i="14"/>
  <c r="Q5822" i="14"/>
  <c r="Q1046" i="14"/>
  <c r="Q657" i="14"/>
  <c r="Q4530" i="14"/>
  <c r="Q6148" i="14"/>
  <c r="Q5906" i="14"/>
  <c r="Q613" i="14"/>
  <c r="Q871" i="14"/>
  <c r="Q3053" i="14"/>
  <c r="Q2747" i="14"/>
  <c r="Q3563" i="14"/>
  <c r="Q5429" i="14"/>
  <c r="Q5541" i="14"/>
  <c r="Q2901" i="14"/>
  <c r="Q6429" i="14"/>
  <c r="Q1026" i="14"/>
  <c r="Q3763" i="14"/>
  <c r="Q6157" i="14"/>
  <c r="Q579" i="14"/>
  <c r="Q3496" i="14"/>
  <c r="Q1576" i="14"/>
  <c r="Q2564" i="14"/>
  <c r="Q3764" i="14"/>
  <c r="Q1058" i="14"/>
  <c r="Q2484" i="14"/>
  <c r="Q6328" i="14"/>
  <c r="Q3019" i="14"/>
  <c r="Q2289" i="14"/>
  <c r="Q1266" i="14"/>
  <c r="Q3979" i="14"/>
  <c r="Q1559" i="14"/>
  <c r="Q3994" i="14"/>
  <c r="Q4734" i="14"/>
  <c r="Q1874" i="14"/>
  <c r="Q3003" i="14"/>
  <c r="Q3525" i="14"/>
  <c r="Q950" i="14"/>
  <c r="Q6218" i="14"/>
  <c r="Q739" i="14"/>
  <c r="Q5941" i="14"/>
  <c r="Q5350" i="14"/>
  <c r="Q4749" i="14"/>
  <c r="Q1464" i="14"/>
  <c r="Q4777" i="14"/>
  <c r="Q4457" i="14"/>
  <c r="Q1153" i="14"/>
  <c r="Q4311" i="14"/>
  <c r="Q538" i="14"/>
  <c r="Q1969" i="14"/>
  <c r="Q446" i="14"/>
  <c r="Q3440" i="14"/>
  <c r="Q45" i="14"/>
  <c r="Q1682" i="14"/>
  <c r="Q3948" i="14"/>
  <c r="Q1057" i="14"/>
  <c r="Q391" i="14"/>
  <c r="Q5889" i="14"/>
  <c r="Q2047" i="14"/>
  <c r="Q5473" i="14"/>
  <c r="Q4622" i="14"/>
  <c r="Q5656" i="14"/>
  <c r="Q6141" i="14"/>
  <c r="Q2770" i="14"/>
  <c r="Q6247" i="14"/>
  <c r="Q5859" i="14"/>
  <c r="Q4895" i="14"/>
  <c r="Q4425" i="14"/>
  <c r="Q388" i="14"/>
  <c r="Q5067" i="14"/>
  <c r="Q3772" i="14"/>
  <c r="Q3953" i="14"/>
  <c r="Q1260" i="14"/>
  <c r="Q5115" i="14"/>
  <c r="Q4095" i="14"/>
  <c r="Q5600" i="14"/>
  <c r="Q3308" i="14"/>
  <c r="Q1359" i="14"/>
  <c r="Q6038" i="14"/>
  <c r="Q6221" i="14"/>
  <c r="Q6241" i="14"/>
  <c r="Q225" i="14"/>
  <c r="Q536" i="14"/>
  <c r="Q4778" i="14"/>
  <c r="Q278" i="14"/>
  <c r="Q2915" i="14"/>
  <c r="Q1432" i="14"/>
  <c r="Q5995" i="14"/>
  <c r="Q699" i="14"/>
  <c r="Q4309" i="14"/>
  <c r="Q5698" i="14"/>
  <c r="Q5709" i="14"/>
  <c r="Q2615" i="14"/>
  <c r="Q5800" i="14"/>
  <c r="Q5037" i="14"/>
  <c r="Q1191" i="14"/>
  <c r="Q4892" i="14"/>
  <c r="Q3683" i="14"/>
  <c r="Q2242" i="14"/>
  <c r="Q2777" i="14"/>
  <c r="Q4737" i="14"/>
  <c r="Q1765" i="14"/>
  <c r="Q132" i="14"/>
  <c r="Q4854" i="14"/>
  <c r="Q1257" i="14"/>
  <c r="Q3164" i="14"/>
  <c r="Q1175" i="14"/>
  <c r="Q4376" i="14"/>
  <c r="Q2708" i="14"/>
  <c r="Q3034" i="14"/>
  <c r="Q3506" i="14"/>
  <c r="Q6044" i="14"/>
  <c r="Q530" i="14"/>
  <c r="Q1662" i="14"/>
  <c r="Q5583" i="14"/>
  <c r="Q442" i="14"/>
  <c r="Q4459" i="14"/>
  <c r="Q5317" i="14"/>
  <c r="Q1668" i="14"/>
  <c r="Q3341" i="14"/>
  <c r="Q5229" i="14"/>
  <c r="Q6022" i="14"/>
  <c r="Q2590" i="14"/>
  <c r="Q4219" i="14"/>
  <c r="Q5705" i="14"/>
  <c r="Q5117" i="14"/>
  <c r="Q3334" i="14"/>
  <c r="Q3768" i="14"/>
  <c r="Q5439" i="14"/>
  <c r="Q3554" i="14"/>
  <c r="Q749" i="14"/>
  <c r="Q6258" i="14"/>
  <c r="Q6433" i="14"/>
  <c r="Q6097" i="14"/>
  <c r="Q1518" i="14"/>
  <c r="Q2811" i="14"/>
  <c r="Q6033" i="14"/>
  <c r="Q3230" i="14"/>
  <c r="Q458" i="14"/>
  <c r="Q1697" i="14"/>
  <c r="Q1937" i="14"/>
  <c r="Q5017" i="14"/>
  <c r="Q3443" i="14"/>
  <c r="Q4661" i="14"/>
  <c r="Q751" i="14"/>
  <c r="Q856" i="14"/>
  <c r="Q5883" i="14"/>
  <c r="Q2601" i="14"/>
  <c r="Q3438" i="14"/>
  <c r="Q4909" i="14"/>
  <c r="Q952" i="14"/>
  <c r="Q1371" i="14"/>
  <c r="Q4531" i="14"/>
  <c r="Q2402" i="14"/>
  <c r="Q606" i="14"/>
  <c r="Q4683" i="14"/>
  <c r="Q1375" i="14"/>
  <c r="Q3028" i="14"/>
  <c r="Q3474" i="14"/>
  <c r="Q638" i="14"/>
  <c r="Q5351" i="14"/>
  <c r="Q656" i="14"/>
  <c r="Q646" i="14"/>
  <c r="Q3153" i="14"/>
  <c r="Q3447" i="14"/>
  <c r="Q3005" i="14"/>
  <c r="Q2715" i="14"/>
  <c r="Q3760" i="14"/>
  <c r="Q961" i="14"/>
  <c r="Q301" i="14"/>
  <c r="Q4200" i="14"/>
  <c r="Q4158" i="14"/>
  <c r="Q2384" i="14"/>
  <c r="Q2604" i="14"/>
  <c r="Q2006" i="14"/>
  <c r="Q2464" i="14"/>
  <c r="Q4439" i="14"/>
  <c r="Q2295" i="14"/>
  <c r="Q297" i="14"/>
  <c r="Q2885" i="14"/>
  <c r="Q81" i="14"/>
  <c r="Q5096" i="14"/>
  <c r="Q2292" i="14"/>
  <c r="Q6070" i="14"/>
  <c r="Q3084" i="14"/>
  <c r="Q127" i="14"/>
  <c r="Q5700" i="14"/>
  <c r="Q6245" i="14"/>
  <c r="Q3178" i="14"/>
  <c r="Q5722" i="14"/>
  <c r="Q1233" i="14"/>
  <c r="Q1267" i="14"/>
  <c r="Q3439" i="14"/>
  <c r="Q1871" i="14"/>
  <c r="Q4207" i="14"/>
  <c r="Q4312" i="14"/>
  <c r="Q743" i="14"/>
  <c r="Q1369" i="14"/>
  <c r="Q5236" i="14"/>
  <c r="Q277" i="14"/>
  <c r="Q3155" i="14"/>
  <c r="Q896" i="14"/>
  <c r="Q920" i="14"/>
  <c r="Q1509" i="14"/>
  <c r="Q4715" i="14"/>
  <c r="Q4363" i="14"/>
  <c r="Q850" i="14"/>
  <c r="Q1596" i="14"/>
  <c r="Q3336" i="14"/>
  <c r="Q639" i="14"/>
  <c r="Q6365" i="14"/>
  <c r="Q193" i="14"/>
  <c r="Q3442" i="14"/>
  <c r="Q5467" i="14"/>
  <c r="Q1360" i="14"/>
  <c r="Q3547" i="14"/>
  <c r="Q3606" i="14"/>
  <c r="Q2698" i="14"/>
  <c r="Q740" i="14"/>
  <c r="Q4678" i="14"/>
  <c r="Q4775" i="14"/>
  <c r="Q5471" i="14"/>
  <c r="Q1378" i="14"/>
  <c r="Q3172" i="14"/>
  <c r="Q6145" i="14"/>
  <c r="Q1657" i="14"/>
  <c r="Q2185" i="14"/>
  <c r="Q2930" i="14"/>
  <c r="Q5629" i="14"/>
  <c r="Q2143" i="14"/>
  <c r="Q3866" i="14"/>
  <c r="Q2883" i="14"/>
  <c r="Q4420" i="14"/>
  <c r="Q2709" i="14"/>
  <c r="Q2670" i="14"/>
  <c r="Q4792" i="14"/>
  <c r="Q653" i="14"/>
  <c r="Q1567" i="14"/>
  <c r="Q678" i="14"/>
  <c r="Q1869" i="14"/>
  <c r="Q3006" i="14"/>
  <c r="Q4060" i="14"/>
  <c r="Q2183" i="14"/>
  <c r="Q1606" i="14"/>
  <c r="Q775" i="14"/>
  <c r="Q1382" i="14"/>
  <c r="Q815" i="14"/>
  <c r="Q6361" i="14"/>
  <c r="Q4321" i="14"/>
  <c r="Q1825" i="14"/>
  <c r="Q5842" i="14"/>
  <c r="Q1941" i="14"/>
  <c r="Q5982" i="14"/>
  <c r="Q5713" i="14"/>
  <c r="Q199" i="14"/>
  <c r="Q200" i="14"/>
  <c r="Q4046" i="14"/>
  <c r="Q2816" i="14"/>
  <c r="Q5362" i="14"/>
  <c r="Q6353" i="14"/>
  <c r="Q3653" i="14"/>
  <c r="Q2914" i="14"/>
  <c r="Q233" i="14"/>
  <c r="Q4898" i="14"/>
  <c r="Q5832" i="14"/>
  <c r="Q1636" i="14"/>
  <c r="Q1459" i="14"/>
  <c r="Q6363" i="14"/>
  <c r="Q4105" i="14"/>
  <c r="Q129" i="14"/>
  <c r="Q4962" i="14"/>
  <c r="Q1500" i="14"/>
  <c r="Q2986" i="14"/>
  <c r="Q1777" i="14"/>
  <c r="Q2916" i="14"/>
  <c r="Q1558" i="14"/>
  <c r="Q3095" i="14"/>
  <c r="Q852" i="14"/>
  <c r="Q2356" i="14"/>
  <c r="Q2119" i="14"/>
  <c r="Q4906" i="14"/>
  <c r="Q4065" i="14"/>
  <c r="Q1976" i="14"/>
  <c r="Q5909" i="14"/>
  <c r="Q5811" i="14"/>
  <c r="Q5129" i="14"/>
  <c r="Q2907" i="14"/>
  <c r="Q767" i="14"/>
  <c r="Q4691" i="14"/>
  <c r="Q4016" i="14"/>
  <c r="Q5132" i="14"/>
  <c r="Q2524" i="14"/>
  <c r="Q3015" i="14"/>
  <c r="Q550" i="14"/>
  <c r="Q5591" i="14"/>
  <c r="Q5119" i="14"/>
  <c r="Q331" i="14"/>
  <c r="Q5692" i="14"/>
  <c r="Q3570" i="14"/>
  <c r="Q4029" i="14"/>
  <c r="Q5596" i="14"/>
  <c r="Q584" i="14"/>
  <c r="Q5801" i="14"/>
  <c r="Q4900" i="14"/>
  <c r="Q3337" i="14"/>
  <c r="Q2877" i="14"/>
  <c r="Q2570" i="14"/>
  <c r="Q544" i="14"/>
  <c r="Q5718" i="14"/>
  <c r="Q1468" i="14"/>
  <c r="Q5813" i="14"/>
  <c r="Q356" i="14"/>
  <c r="Q4673" i="14"/>
  <c r="Q3841" i="14"/>
  <c r="Q1779" i="14"/>
  <c r="Q6266" i="14"/>
  <c r="Q2656" i="14"/>
  <c r="Q88" i="14"/>
  <c r="Q571" i="14"/>
  <c r="Q4797" i="14"/>
  <c r="Q5094" i="14"/>
  <c r="Q1155" i="14"/>
  <c r="Q3603" i="14"/>
  <c r="Q3279" i="14"/>
  <c r="Q349" i="14"/>
  <c r="Q3022" i="14"/>
  <c r="Q4101" i="14"/>
  <c r="Q3175" i="14"/>
  <c r="Q2391" i="14"/>
  <c r="Q6025" i="14"/>
  <c r="Q4748" i="14"/>
  <c r="Q2187" i="14"/>
  <c r="Q704" i="14"/>
  <c r="Q3444" i="14"/>
  <c r="Q1660" i="14"/>
  <c r="Q5588" i="14"/>
  <c r="Q3348" i="14"/>
  <c r="Q2903" i="14"/>
  <c r="Q32" i="14"/>
  <c r="Q742" i="14"/>
  <c r="Q2887" i="14"/>
  <c r="Q965" i="14"/>
  <c r="Q44" i="14"/>
  <c r="Q3783" i="14"/>
  <c r="Q6188" i="14"/>
  <c r="Q5469" i="14"/>
  <c r="Q686" i="14"/>
  <c r="Q1384" i="14"/>
  <c r="Q5715" i="14"/>
  <c r="Q31" i="14"/>
  <c r="Q4670" i="14"/>
  <c r="Q1867" i="14"/>
  <c r="Q659" i="14"/>
  <c r="Q1497" i="14"/>
  <c r="Q5910" i="14"/>
  <c r="Q5915" i="14"/>
  <c r="Q2711" i="14"/>
  <c r="Q4826" i="14"/>
  <c r="Q3988" i="14"/>
  <c r="Q3161" i="14"/>
  <c r="Q2595" i="14"/>
  <c r="Q80" i="14"/>
  <c r="Q6358" i="14"/>
  <c r="Q5015" i="14"/>
  <c r="Q4897" i="14"/>
  <c r="Q3661" i="14"/>
  <c r="Q185" i="14"/>
  <c r="Q1362" i="14"/>
  <c r="Q569" i="14"/>
  <c r="Q2028" i="14"/>
  <c r="Q3446" i="14"/>
  <c r="Q63" i="14"/>
  <c r="Q5242" i="14"/>
  <c r="Q6217" i="14"/>
  <c r="Q1570" i="14"/>
  <c r="Q3767" i="14"/>
  <c r="Q3771" i="14"/>
  <c r="Q2591" i="14"/>
  <c r="Q1259" i="14"/>
  <c r="Q615" i="14"/>
  <c r="Q1628" i="14"/>
  <c r="Q2404" i="14"/>
  <c r="Q6027" i="14"/>
  <c r="Q338" i="14"/>
  <c r="Q4110" i="14"/>
  <c r="Q6220" i="14"/>
  <c r="Q5974" i="14"/>
  <c r="Q2589" i="14"/>
  <c r="Q5626" i="14"/>
  <c r="Q3050" i="14"/>
  <c r="Q457" i="14"/>
  <c r="Q3993" i="14"/>
  <c r="Q1461" i="14"/>
  <c r="Q2462" i="14"/>
  <c r="Q2390" i="14"/>
  <c r="Q3264" i="14"/>
  <c r="Q4111" i="14"/>
  <c r="Q4012" i="14"/>
  <c r="Q3335" i="14"/>
  <c r="Q3654" i="14"/>
  <c r="Q6252" i="14"/>
  <c r="Q163" i="14"/>
  <c r="Q541" i="14"/>
  <c r="Q3631" i="14"/>
  <c r="Q4432" i="14"/>
  <c r="Q3231" i="14"/>
  <c r="Q4839" i="14"/>
  <c r="Q533" i="14"/>
  <c r="Q962" i="14"/>
  <c r="Q2929" i="14"/>
  <c r="Q5020" i="14"/>
  <c r="Q2992" i="14"/>
  <c r="Q99" i="14"/>
  <c r="Q398" i="14"/>
  <c r="Q478" i="14"/>
  <c r="Q4098" i="14"/>
  <c r="Q4954" i="14"/>
  <c r="Q4532" i="14"/>
  <c r="Q6158" i="14"/>
  <c r="Q5004" i="14"/>
  <c r="Q4102" i="14"/>
  <c r="Q3668" i="14"/>
  <c r="Q3765" i="14"/>
  <c r="Q4203" i="14"/>
  <c r="Q1211" i="14"/>
  <c r="Q3899" i="14"/>
  <c r="Q1106" i="14"/>
  <c r="Q4217" i="14"/>
  <c r="Q4213" i="14"/>
  <c r="Q1719" i="14"/>
  <c r="Q1740" i="14"/>
  <c r="Q5943" i="14"/>
  <c r="Q4890" i="14"/>
  <c r="Q256" i="14"/>
  <c r="Q68" i="14"/>
  <c r="Q5723" i="14"/>
  <c r="Q5802" i="14"/>
  <c r="Q3937" i="14"/>
  <c r="Q242" i="14"/>
  <c r="Q2344" i="14"/>
  <c r="Q6024" i="14"/>
  <c r="Q964" i="14"/>
  <c r="Q293" i="14"/>
  <c r="Q466" i="14"/>
  <c r="Q2306" i="14"/>
  <c r="Q2820" i="14"/>
  <c r="Q5757" i="14"/>
  <c r="Q3565" i="14"/>
  <c r="Q4848" i="14"/>
  <c r="Q2593" i="14"/>
  <c r="Q291" i="14"/>
  <c r="Q3204" i="14"/>
  <c r="Q2307" i="14"/>
  <c r="Q2226" i="14"/>
  <c r="Q4537" i="14"/>
  <c r="Q159" i="14"/>
  <c r="Q2284" i="14"/>
  <c r="Q3875" i="14"/>
  <c r="Q1730" i="14"/>
  <c r="Q4427" i="14"/>
  <c r="Q2488" i="14"/>
  <c r="Q710" i="14"/>
  <c r="Q1811" i="14"/>
  <c r="Q3339" i="14"/>
  <c r="Q3456" i="14"/>
  <c r="Q2987" i="14"/>
  <c r="Q1273" i="14"/>
  <c r="Q2290" i="14"/>
  <c r="Q2509" i="14"/>
  <c r="Q2184" i="14"/>
  <c r="Q5120" i="14"/>
  <c r="Q462" i="14"/>
  <c r="Q5866" i="14"/>
  <c r="Q4549" i="14"/>
  <c r="Q3991" i="14"/>
  <c r="Q48" i="14"/>
  <c r="Q3616" i="14"/>
  <c r="Q5356" i="14"/>
  <c r="Q5068" i="14"/>
  <c r="Q4316" i="14"/>
  <c r="Q5589" i="14"/>
  <c r="Q3823" i="14"/>
  <c r="Q2086" i="14"/>
  <c r="Q2182" i="14"/>
  <c r="Q443" i="14"/>
  <c r="Q3210" i="14"/>
  <c r="Q1282" i="14"/>
  <c r="Q2551" i="14"/>
  <c r="Q2099" i="14"/>
  <c r="Q1761" i="14"/>
  <c r="Q2945" i="14"/>
  <c r="Q1165" i="14"/>
  <c r="Q2145" i="14"/>
  <c r="Q2186" i="14"/>
  <c r="Q3437" i="14"/>
  <c r="Q819" i="14"/>
  <c r="Q4107" i="14"/>
  <c r="Q4974" i="14"/>
  <c r="Q5056" i="14"/>
  <c r="Q540" i="14"/>
  <c r="Q2396" i="14"/>
  <c r="Q246" i="14"/>
  <c r="Q1984" i="14"/>
  <c r="Q3354" i="14"/>
  <c r="Q2400" i="14"/>
  <c r="Q3199" i="14"/>
  <c r="Q3664" i="14"/>
  <c r="Q1913" i="14"/>
  <c r="Q649" i="14"/>
  <c r="Q960" i="14"/>
  <c r="Q4216" i="14"/>
  <c r="Q6374" i="14"/>
  <c r="Q1986" i="14"/>
  <c r="Q2132" i="14"/>
  <c r="Q1916" i="14"/>
  <c r="Q2955" i="14"/>
  <c r="Q2926" i="14"/>
  <c r="Q342" i="14"/>
  <c r="Q4345" i="14"/>
  <c r="Q2596" i="14"/>
  <c r="Q6147" i="14"/>
  <c r="Q4266" i="14"/>
  <c r="Q5002" i="14"/>
  <c r="Q5204" i="14"/>
  <c r="Q4040" i="14"/>
  <c r="Q1154" i="14"/>
  <c r="Q6269" i="14"/>
  <c r="Q5708" i="14"/>
  <c r="Q807" i="14"/>
  <c r="Q1158" i="14"/>
  <c r="Q4579" i="14"/>
  <c r="Q5936" i="14"/>
  <c r="Q5367" i="14"/>
  <c r="Q1739" i="14"/>
  <c r="Q5353" i="14"/>
  <c r="Q534" i="14"/>
  <c r="Q4803" i="14"/>
  <c r="Q1460" i="14"/>
  <c r="Q1985" i="14"/>
  <c r="Q3660" i="14"/>
  <c r="Q2393" i="14"/>
  <c r="Q3349" i="14"/>
  <c r="Q2729" i="14"/>
  <c r="Q3347" i="14"/>
  <c r="Q5953" i="14"/>
  <c r="Q5255" i="14"/>
  <c r="Q1693" i="14"/>
  <c r="Q4280" i="14"/>
  <c r="Q4902" i="14"/>
  <c r="Q2089" i="14"/>
  <c r="Q1319" i="14"/>
  <c r="Q5710" i="14"/>
  <c r="Q3083" i="14"/>
  <c r="Q2628" i="14"/>
  <c r="Q1274" i="14"/>
  <c r="Q3550" i="14"/>
  <c r="Q641" i="14"/>
  <c r="Q6102" i="14"/>
  <c r="Q1470" i="14"/>
  <c r="Q784" i="14"/>
  <c r="Q970" i="14"/>
  <c r="Q4245" i="14"/>
  <c r="Q868" i="14"/>
  <c r="Q1609" i="14"/>
  <c r="Q3544" i="14"/>
  <c r="Q5839" i="14"/>
  <c r="Q5361" i="14"/>
  <c r="Q2399" i="14"/>
  <c r="Q3548" i="14"/>
  <c r="Q4810" i="14"/>
  <c r="Q126" i="14"/>
  <c r="Q4113" i="14"/>
  <c r="Q5245" i="14"/>
  <c r="Q2812" i="14"/>
  <c r="Q4676" i="14"/>
  <c r="Q3216" i="14"/>
  <c r="Q3016" i="14"/>
  <c r="Q3033" i="14"/>
  <c r="Q5192" i="14"/>
  <c r="Q1064" i="14"/>
  <c r="Q4973" i="14"/>
  <c r="Q4801" i="14"/>
  <c r="Q3516" i="14"/>
  <c r="Q3159" i="14"/>
  <c r="Q3169" i="14"/>
  <c r="Q3027" i="14"/>
  <c r="Q770" i="14"/>
  <c r="Q4913" i="14"/>
  <c r="Q3080" i="14"/>
  <c r="Q1631" i="14"/>
  <c r="Q857" i="14"/>
  <c r="Q5003" i="14"/>
  <c r="Q2752" i="14"/>
  <c r="Q6162" i="14"/>
  <c r="Q6194" i="14"/>
  <c r="Q2045" i="14"/>
  <c r="Q6029" i="14"/>
  <c r="Q3996" i="14"/>
  <c r="Q3873" i="14"/>
  <c r="Q3655" i="14"/>
  <c r="Q4545" i="14"/>
  <c r="Q3877" i="14"/>
  <c r="Q1736" i="14"/>
  <c r="Q500" i="14"/>
  <c r="Q3737" i="14"/>
  <c r="Q650" i="14"/>
  <c r="Q1067" i="14"/>
  <c r="Q3551" i="14"/>
  <c r="Q3672" i="14"/>
  <c r="Q3289" i="14"/>
  <c r="Q4497" i="14"/>
  <c r="Q1462" i="14"/>
  <c r="Q6084" i="14"/>
  <c r="Q5009" i="14"/>
  <c r="Q3656" i="14"/>
  <c r="Q1585" i="14"/>
  <c r="Q1279" i="14"/>
  <c r="Q5368" i="14"/>
  <c r="Q5071" i="14"/>
  <c r="Q4331" i="14"/>
  <c r="Q5408" i="14"/>
  <c r="Q1066" i="14"/>
  <c r="Q756" i="14"/>
  <c r="Q3165" i="14"/>
  <c r="Q6101" i="14"/>
  <c r="Q2624" i="14"/>
  <c r="Q1827" i="14"/>
  <c r="Q817" i="14"/>
  <c r="Q1721" i="14"/>
  <c r="Q3030" i="14"/>
  <c r="Q1458" i="14"/>
  <c r="Q5386" i="14"/>
  <c r="Q813" i="14"/>
  <c r="Q1561" i="14"/>
  <c r="Q229" i="14"/>
  <c r="Q5133" i="14"/>
  <c r="Q5124" i="14"/>
  <c r="Q2092" i="14"/>
  <c r="Q1421" i="14"/>
  <c r="Q2927" i="14"/>
  <c r="Q5206" i="14"/>
  <c r="Q4719" i="14"/>
  <c r="Q3023" i="14"/>
  <c r="Q3473" i="14"/>
  <c r="Q6372" i="14"/>
  <c r="Q1813" i="14"/>
  <c r="Q6146" i="14"/>
  <c r="Q4841" i="14"/>
  <c r="Q4315" i="14"/>
  <c r="Q1766" i="14"/>
  <c r="Q5747" i="14"/>
  <c r="Q750" i="14"/>
  <c r="Q2630" i="14"/>
  <c r="Q1052" i="14"/>
  <c r="Q1665" i="14"/>
  <c r="Q4160" i="14"/>
  <c r="Q4668" i="14"/>
  <c r="Q5261" i="14"/>
  <c r="Q2106" i="14"/>
  <c r="Q1981" i="14"/>
  <c r="Q389" i="14"/>
  <c r="Q6430" i="14"/>
  <c r="Q5927" i="14"/>
  <c r="Q3726" i="14"/>
  <c r="Q2980" i="14"/>
  <c r="Q5025" i="14"/>
  <c r="Q2451" i="14"/>
  <c r="Q6243" i="14"/>
  <c r="Q3293" i="14"/>
  <c r="Q3733" i="14"/>
  <c r="Q5814" i="14"/>
  <c r="Q3797" i="14"/>
  <c r="Q2243" i="14"/>
  <c r="Q2662" i="14"/>
  <c r="Q34" i="14"/>
  <c r="Q6257" i="14"/>
  <c r="Q4681" i="14"/>
  <c r="Q1071" i="14"/>
  <c r="Q4162" i="14"/>
  <c r="Q4535" i="14"/>
  <c r="Q6242" i="14"/>
  <c r="Q2326" i="14"/>
  <c r="Q5525" i="14"/>
  <c r="Q4259" i="14"/>
  <c r="Q5847" i="14"/>
  <c r="Q6248" i="14"/>
  <c r="Q4225" i="14"/>
  <c r="Q1164" i="14"/>
  <c r="Q3417" i="14"/>
  <c r="Q2922" i="14"/>
  <c r="Q3295" i="14"/>
  <c r="Q269" i="14"/>
  <c r="Q406" i="14"/>
  <c r="Q1667" i="14"/>
  <c r="Q5619" i="14"/>
  <c r="Q1024" i="14"/>
  <c r="Q4283" i="14"/>
  <c r="Q6428" i="14"/>
  <c r="Q3452" i="14"/>
  <c r="Q5150" i="14"/>
  <c r="Q3780" i="14"/>
  <c r="Q1289" i="14"/>
  <c r="Q2452" i="14"/>
  <c r="Q4666" i="14"/>
  <c r="Q5703" i="14"/>
  <c r="Q1056" i="14"/>
  <c r="Q1485" i="14"/>
  <c r="Q2908" i="14"/>
  <c r="Q1709" i="14"/>
  <c r="Q4860" i="14"/>
  <c r="Q6105" i="14"/>
  <c r="Q1989" i="14"/>
  <c r="Q3096" i="14"/>
  <c r="Q753" i="14"/>
  <c r="Q3542" i="14"/>
  <c r="Q448" i="14"/>
  <c r="Q1598" i="14"/>
  <c r="Q4448" i="14"/>
  <c r="Q3185" i="14"/>
  <c r="Q2249" i="14"/>
  <c r="Q3449" i="14"/>
  <c r="Q1773" i="14"/>
  <c r="Q2603" i="14"/>
  <c r="Q2884" i="14"/>
  <c r="Q1087" i="14"/>
  <c r="Q4813" i="14"/>
  <c r="Q3224" i="14"/>
  <c r="Q3883" i="14"/>
  <c r="Q2140" i="14"/>
  <c r="Q3590" i="14"/>
  <c r="Q1569" i="14"/>
  <c r="Q4840" i="14"/>
  <c r="Q3773" i="14"/>
  <c r="Q4787" i="14"/>
  <c r="Q3901" i="14"/>
  <c r="Q3786" i="14"/>
  <c r="Q1063" i="14"/>
  <c r="Q900" i="14"/>
  <c r="Q3451" i="14"/>
  <c r="Q4904" i="14"/>
  <c r="Q1184" i="14"/>
  <c r="Q3630" i="14"/>
  <c r="Q1592" i="14"/>
  <c r="Q4675" i="14"/>
  <c r="Q4423" i="14"/>
  <c r="Q5597" i="14"/>
  <c r="Q4264" i="14"/>
  <c r="Q2499" i="14"/>
  <c r="Q3182" i="14"/>
  <c r="Q102" i="14"/>
  <c r="Q4482" i="14"/>
  <c r="Q658" i="14"/>
  <c r="Q2139" i="14"/>
  <c r="Q4677" i="14"/>
  <c r="Q3874" i="14"/>
  <c r="Q481" i="14"/>
  <c r="Q5051" i="14"/>
  <c r="Q1575" i="14"/>
  <c r="Q3171" i="14"/>
  <c r="Q5167" i="14"/>
  <c r="Q5862" i="14"/>
  <c r="Q5478" i="14"/>
  <c r="Q1381" i="14"/>
  <c r="Q5593" i="14"/>
  <c r="Q1978" i="14"/>
  <c r="Q2606" i="14"/>
  <c r="Q3667" i="14"/>
  <c r="Q1059" i="14"/>
  <c r="Q1157" i="14"/>
  <c r="Q1711" i="14"/>
  <c r="Q445" i="14"/>
  <c r="Q1691" i="14"/>
  <c r="Q4894" i="14"/>
  <c r="Q1589" i="14"/>
  <c r="Q2924" i="14"/>
  <c r="Q3208" i="14"/>
  <c r="Q130" i="14"/>
  <c r="Q237" i="14"/>
  <c r="Q4784" i="14"/>
  <c r="Q6364" i="14"/>
  <c r="Q5046" i="14"/>
  <c r="Q6202" i="14"/>
  <c r="Q5173" i="14"/>
  <c r="Q3710" i="14"/>
  <c r="Q4538" i="14"/>
  <c r="Q2951" i="14"/>
  <c r="Q578" i="14"/>
  <c r="Q2643" i="14"/>
  <c r="Q981" i="14"/>
  <c r="Q3674" i="14"/>
  <c r="Q2222" i="14"/>
  <c r="Q4285" i="14"/>
  <c r="Q4314" i="14"/>
  <c r="Q1764" i="14"/>
  <c r="Q5086" i="14"/>
  <c r="Q2597" i="14"/>
  <c r="Q2609" i="14"/>
  <c r="Q2519" i="14"/>
  <c r="Q4905" i="14"/>
  <c r="Q901" i="14"/>
  <c r="Q3020" i="14"/>
  <c r="Q2653" i="14"/>
  <c r="Q5034" i="14"/>
  <c r="Q2567" i="14"/>
  <c r="Q4896" i="14"/>
  <c r="Q5644" i="14"/>
  <c r="Q5287" i="14"/>
  <c r="Q4159" i="14"/>
  <c r="Q2952" i="14"/>
  <c r="Q3774" i="14"/>
  <c r="Q1115" i="14"/>
  <c r="Q1632" i="14"/>
  <c r="Q5200" i="14"/>
  <c r="Q1367" i="14"/>
  <c r="Q2841" i="14"/>
  <c r="Q2837" i="14"/>
  <c r="Q692" i="14"/>
  <c r="Q91" i="14"/>
  <c r="Q234" i="14"/>
  <c r="Q174" i="14"/>
  <c r="Q53" i="14"/>
  <c r="Q5475" i="14"/>
  <c r="Q4031" i="14"/>
  <c r="Q46" i="14"/>
  <c r="Q1877" i="14"/>
  <c r="Q3445" i="14"/>
  <c r="Q2010" i="14"/>
  <c r="Q4685" i="14"/>
  <c r="Q5021" i="14"/>
  <c r="Q6035" i="14"/>
  <c r="Q3082" i="14"/>
  <c r="Q5701" i="14"/>
  <c r="Q2773" i="14"/>
  <c r="Q604" i="14"/>
  <c r="Q5912" i="14"/>
  <c r="Q5911" i="14"/>
  <c r="Q2241" i="14"/>
  <c r="Q5312" i="14"/>
  <c r="Q674" i="14"/>
  <c r="Q2454" i="14"/>
  <c r="Q1809" i="14"/>
  <c r="Q2318" i="14"/>
  <c r="Q1120" i="14"/>
  <c r="Q4547" i="14"/>
  <c r="Q5836" i="14"/>
  <c r="Q5141" i="14"/>
  <c r="Q5472" i="14"/>
  <c r="Q243" i="14"/>
  <c r="Q4780" i="14"/>
  <c r="Q4539" i="14"/>
  <c r="Q3407" i="14"/>
  <c r="Q860" i="14"/>
  <c r="Q3398" i="14"/>
  <c r="Q3545" i="14"/>
  <c r="Q5711" i="14"/>
  <c r="Q2079" i="14"/>
  <c r="Q3921" i="14"/>
  <c r="Q3677" i="14"/>
  <c r="Q2776" i="14"/>
  <c r="Q239" i="14"/>
  <c r="Q3455" i="14"/>
  <c r="Q5022" i="14"/>
  <c r="Q2923" i="14"/>
  <c r="Q510" i="14"/>
  <c r="Q1992" i="14"/>
  <c r="Q4791" i="14"/>
  <c r="Q3410" i="14"/>
  <c r="Q698" i="14"/>
  <c r="Q2592" i="14"/>
  <c r="Q5980" i="14"/>
  <c r="Q6173" i="14"/>
  <c r="Q444" i="14"/>
  <c r="Q975" i="14"/>
  <c r="Q5355" i="14"/>
  <c r="Q4449" i="14"/>
  <c r="Q2881" i="14"/>
  <c r="Q2675" i="14"/>
  <c r="Q3450" i="14"/>
  <c r="Q2725" i="14"/>
  <c r="Q2446" i="14"/>
  <c r="Q2015" i="14"/>
  <c r="Q3990" i="14"/>
  <c r="Q5879" i="14"/>
  <c r="Q4214" i="14"/>
  <c r="Q5314" i="14"/>
  <c r="Q4921" i="14"/>
  <c r="Q4949" i="14"/>
  <c r="Q3024" i="14"/>
  <c r="Q5637" i="14"/>
  <c r="Q5809" i="14"/>
  <c r="Q4438" i="14"/>
  <c r="Q3833" i="14"/>
  <c r="Q752" i="14"/>
  <c r="Q3952" i="14"/>
  <c r="Q3067" i="14"/>
  <c r="Q592" i="14"/>
  <c r="Q5598" i="14"/>
  <c r="Q3802" i="14"/>
  <c r="Q4819" i="14"/>
  <c r="Q4630" i="14"/>
  <c r="Q5971" i="14"/>
  <c r="Q1124" i="14"/>
  <c r="Q5914" i="14"/>
  <c r="Q4667" i="14"/>
  <c r="Q5126" i="14"/>
  <c r="Q3944" i="14"/>
  <c r="Q5159" i="14"/>
  <c r="Q5205" i="14"/>
  <c r="Q2920" i="14"/>
  <c r="Q5254" i="14"/>
  <c r="Q3272" i="14"/>
  <c r="Q3946" i="14"/>
  <c r="Q4812" i="14"/>
  <c r="Q1771" i="14"/>
  <c r="Q991" i="14"/>
  <c r="Q2042" i="14"/>
  <c r="Q502" i="14"/>
  <c r="Q4788" i="14"/>
  <c r="Q4617" i="14"/>
  <c r="Q4061" i="14"/>
  <c r="Q1778" i="14"/>
  <c r="Q1224" i="14"/>
  <c r="Q6276" i="14"/>
  <c r="Q3363" i="14"/>
  <c r="Q4239" i="14"/>
  <c r="Q4924" i="14"/>
  <c r="Q3884" i="14"/>
  <c r="Q3881" i="14"/>
  <c r="Q2703" i="14"/>
  <c r="Q141" i="14"/>
  <c r="Q4470" i="14"/>
  <c r="Q397" i="14"/>
  <c r="Q75" i="14"/>
  <c r="Q363" i="14"/>
  <c r="Q273" i="14"/>
  <c r="Q506" i="14"/>
  <c r="Q3345" i="14"/>
  <c r="Q5620" i="14"/>
  <c r="Q853" i="14"/>
  <c r="Q2497" i="14"/>
  <c r="Q6149" i="14"/>
  <c r="Q6249" i="14"/>
  <c r="Q1258" i="14"/>
  <c r="Q339" i="14"/>
  <c r="Q6255" i="14"/>
  <c r="Q2659" i="14"/>
  <c r="Q1320" i="14"/>
  <c r="Q4779" i="14"/>
  <c r="Q1129" i="14"/>
  <c r="Q1486" i="14"/>
  <c r="Q1735" i="14"/>
  <c r="Q4585" i="14"/>
  <c r="Q4436" i="14"/>
  <c r="Q38" i="14"/>
  <c r="Q3448" i="14"/>
  <c r="Q2257" i="14"/>
  <c r="Q2706" i="14"/>
  <c r="Q1769" i="14"/>
  <c r="Q1473" i="14"/>
  <c r="Q589" i="14"/>
  <c r="Q1885" i="14"/>
  <c r="Q393" i="14"/>
  <c r="Q4431" i="14"/>
  <c r="Q4679" i="14"/>
  <c r="Q1980" i="14"/>
  <c r="Q249" i="14"/>
  <c r="Q2213" i="14"/>
  <c r="Q6432" i="14"/>
  <c r="Q5065" i="14"/>
  <c r="Q5077" i="14"/>
  <c r="Q1303" i="14"/>
  <c r="Q6000" i="14"/>
  <c r="Q5916" i="14"/>
  <c r="Q1163" i="14"/>
  <c r="Q343" i="14"/>
  <c r="Q4235" i="14"/>
  <c r="Q1162" i="14"/>
  <c r="Q5169" i="14"/>
  <c r="Q2674" i="14"/>
  <c r="Q4435" i="14"/>
  <c r="Q2081" i="14"/>
  <c r="Q2083" i="14"/>
  <c r="Q2293" i="14"/>
  <c r="Q968" i="14"/>
  <c r="Q3026" i="14"/>
  <c r="Q3619" i="14"/>
  <c r="Q5384" i="14"/>
  <c r="Q1700" i="14"/>
  <c r="Q79" i="14"/>
  <c r="Q4931" i="14"/>
  <c r="Q5360" i="14"/>
  <c r="Q3405" i="14"/>
  <c r="Q918" i="14"/>
  <c r="Q2027" i="14"/>
  <c r="Q5636" i="14"/>
  <c r="Q1659" i="14"/>
  <c r="Q4313" i="14"/>
  <c r="Q1431" i="14"/>
  <c r="Q3167" i="14"/>
  <c r="Q2296" i="14"/>
  <c r="Q2210" i="14"/>
  <c r="Q3985" i="14"/>
  <c r="Q560" i="14"/>
  <c r="Q4782" i="14"/>
  <c r="Q4222" i="14"/>
  <c r="Q1663" i="14"/>
  <c r="Q6356" i="14"/>
  <c r="Q4114" i="14"/>
  <c r="Q3615" i="14"/>
  <c r="Q3998" i="14"/>
  <c r="Q4795" i="14"/>
  <c r="Q282" i="14"/>
  <c r="Q551" i="14"/>
  <c r="Q2514" i="14"/>
  <c r="Q4728" i="14"/>
  <c r="Q677" i="14"/>
  <c r="Q6072" i="14"/>
  <c r="Q3779" i="14"/>
  <c r="Q1669" i="14"/>
  <c r="Q248" i="14"/>
  <c r="Q974" i="14"/>
  <c r="Q2234" i="14"/>
  <c r="Q1658" i="14"/>
  <c r="Q3468" i="14"/>
  <c r="Q370" i="14"/>
  <c r="Q1305" i="14"/>
  <c r="Q5881" i="14"/>
  <c r="Q2704" i="14"/>
  <c r="Q5315" i="14"/>
  <c r="Q399" i="14"/>
  <c r="Q2232" i="14"/>
  <c r="Q1690" i="14"/>
  <c r="Q2496" i="14"/>
  <c r="Q6370" i="14"/>
  <c r="Q6268" i="14"/>
  <c r="Q768" i="14"/>
  <c r="Q670" i="14"/>
  <c r="Q2355" i="14"/>
  <c r="Q4392" i="14"/>
  <c r="Q2411" i="14"/>
  <c r="Q6153" i="14"/>
  <c r="Q2486" i="14"/>
  <c r="Q1383" i="14"/>
  <c r="Q509" i="14"/>
  <c r="Q6369" i="14"/>
  <c r="Q5913" i="14"/>
  <c r="Q476" i="14"/>
  <c r="Q2080" i="14"/>
  <c r="Q4793" i="14"/>
  <c r="Q2087" i="14"/>
  <c r="Q2124" i="14"/>
  <c r="Q2599" i="14"/>
  <c r="Q1894" i="14"/>
  <c r="Q2982" i="14"/>
  <c r="Q4041" i="14"/>
  <c r="Q3719" i="14"/>
  <c r="Q5938" i="14"/>
  <c r="Q4790" i="14"/>
  <c r="Q5643" i="14"/>
  <c r="Q804" i="14"/>
  <c r="Q2088" i="14"/>
  <c r="Q255" i="14"/>
  <c r="Q6049" i="14"/>
  <c r="Q5480" i="14"/>
  <c r="Q5605" i="14"/>
  <c r="Q4735" i="14"/>
  <c r="Q4682" i="14"/>
  <c r="Q4000" i="14"/>
  <c r="Q3894" i="14"/>
  <c r="Q1661" i="14"/>
  <c r="Q95" i="14"/>
  <c r="Q3061" i="14"/>
  <c r="Q4215" i="14"/>
  <c r="Q5406" i="14"/>
  <c r="Q1323" i="14"/>
  <c r="Q1664" i="14"/>
  <c r="Q6061" i="14"/>
  <c r="Q4853" i="14"/>
  <c r="Q1467" i="14"/>
  <c r="Q6357" i="14"/>
  <c r="Q5207" i="14"/>
  <c r="Q98" i="14"/>
  <c r="Q4171" i="14"/>
  <c r="Q553" i="14"/>
  <c r="Q5937" i="14"/>
  <c r="Q3415" i="14"/>
  <c r="Q3623" i="14"/>
  <c r="Q6254" i="14"/>
  <c r="Q385" i="14"/>
  <c r="Q2817" i="14"/>
  <c r="Q6207" i="14"/>
  <c r="Q2111" i="14"/>
  <c r="Q895" i="14"/>
  <c r="Q5005" i="14"/>
  <c r="Q1620" i="14"/>
  <c r="Q1398" i="14"/>
  <c r="Q1062" i="14"/>
  <c r="Q6319" i="14"/>
  <c r="Q4338" i="14"/>
  <c r="Q2490" i="14"/>
  <c r="Q2869" i="14"/>
  <c r="Q1293" i="14"/>
  <c r="Q4212" i="14"/>
  <c r="Q5427" i="14"/>
  <c r="Q806" i="14"/>
  <c r="Q566" i="14"/>
  <c r="Q353" i="14"/>
  <c r="Q5042" i="14"/>
  <c r="Q3614" i="14"/>
  <c r="Q2772" i="14"/>
  <c r="Q184" i="14"/>
  <c r="Q5193" i="14"/>
  <c r="Q3843" i="14"/>
  <c r="Q300" i="14"/>
  <c r="Q383" i="14"/>
  <c r="Q3842" i="14"/>
  <c r="Q2602" i="14"/>
  <c r="Q384" i="14"/>
  <c r="Q495" i="14"/>
  <c r="Q6078" i="14"/>
  <c r="Q1831" i="14"/>
  <c r="Q1405" i="14"/>
  <c r="Q5014" i="14"/>
  <c r="Q5008" i="14"/>
  <c r="Q289" i="14"/>
  <c r="Q5262" i="14"/>
  <c r="Q2569" i="14"/>
  <c r="Q3374" i="14"/>
  <c r="Q4389" i="14"/>
  <c r="Q3241" i="14"/>
  <c r="Q2216" i="14"/>
  <c r="Q1393" i="14"/>
  <c r="Q3518" i="14"/>
  <c r="Q1983" i="14"/>
  <c r="Q5300" i="14"/>
  <c r="Q3670" i="14"/>
  <c r="Q5716" i="14"/>
  <c r="Q5137" i="14"/>
  <c r="Q1182" i="14"/>
  <c r="Q4393" i="14"/>
  <c r="Q3663" i="14"/>
  <c r="Q1722" i="14"/>
  <c r="Q4140" i="14"/>
  <c r="Q5595" i="14"/>
  <c r="Q2815" i="14"/>
  <c r="Q6060" i="14"/>
  <c r="Q1025" i="14"/>
  <c r="Q3882" i="14"/>
  <c r="Q1982" i="14"/>
  <c r="Q1535" i="14"/>
  <c r="Q3367" i="14"/>
  <c r="Q5428" i="14"/>
  <c r="Q4568" i="14"/>
  <c r="Q6376" i="14"/>
  <c r="Q145" i="14"/>
  <c r="Q5239" i="14"/>
  <c r="Q972" i="14"/>
  <c r="Q2743" i="14"/>
  <c r="Q3665" i="14"/>
  <c r="Q5283" i="14"/>
  <c r="Q998" i="14"/>
  <c r="Q5012" i="14"/>
  <c r="Q4941" i="14"/>
  <c r="Q5808" i="14"/>
  <c r="Q3608" i="14"/>
  <c r="Q5745" i="14"/>
  <c r="Q5149" i="14"/>
  <c r="Q5720" i="14"/>
  <c r="Q450" i="14"/>
  <c r="Q5714" i="14"/>
  <c r="Q305" i="14"/>
  <c r="Q2432" i="14"/>
  <c r="Q1698" i="14"/>
  <c r="Q6089" i="14"/>
  <c r="Q4277" i="14"/>
  <c r="Q580" i="14"/>
  <c r="Q3029" i="14"/>
  <c r="Q6246" i="14"/>
  <c r="Q2600" i="14"/>
  <c r="Q5282" i="14"/>
  <c r="Q655" i="14"/>
  <c r="Q2771" i="14"/>
  <c r="Q4433" i="14"/>
  <c r="Q2251" i="14"/>
  <c r="Q268" i="14"/>
  <c r="Q4858" i="14"/>
  <c r="Q5931" i="14"/>
  <c r="Q1108" i="14"/>
  <c r="Q4911" i="14"/>
  <c r="Q5719" i="14"/>
  <c r="Q1602" i="14"/>
  <c r="Q3049" i="14"/>
  <c r="Q3662" i="14"/>
  <c r="Q1770" i="14"/>
  <c r="Q1019" i="14"/>
  <c r="Q41" i="14"/>
  <c r="Q5606" i="14"/>
  <c r="Q4063" i="14"/>
  <c r="Q1599" i="14"/>
  <c r="Q5481" i="14"/>
  <c r="Q3461" i="14"/>
  <c r="Q1013" i="14"/>
  <c r="Q1812" i="14"/>
  <c r="Q3782" i="14"/>
  <c r="Q4789" i="14"/>
  <c r="Q2714" i="14"/>
  <c r="Q4945" i="14"/>
  <c r="Q1264" i="14"/>
  <c r="Q6251" i="14"/>
  <c r="Q744" i="14"/>
  <c r="Q2652" i="14"/>
  <c r="Q4447" i="14"/>
  <c r="Q5550" i="14"/>
  <c r="Q5993" i="14"/>
  <c r="Q245" i="14"/>
  <c r="Q3627" i="14"/>
  <c r="Q3706" i="14"/>
  <c r="Q3876" i="14"/>
  <c r="Q1637" i="14"/>
  <c r="Q4604" i="14"/>
  <c r="Q3047" i="14"/>
  <c r="Q6316" i="14"/>
  <c r="Q6057" i="14"/>
  <c r="Q1178" i="14"/>
  <c r="Q4634" i="14"/>
  <c r="Q5727" i="14"/>
  <c r="Q1988" i="14"/>
  <c r="Q1502" i="14"/>
  <c r="Q5816" i="14"/>
  <c r="Q453" i="14"/>
  <c r="Q2456" i="14"/>
  <c r="Q586" i="14"/>
  <c r="Q1334" i="14"/>
  <c r="Q2543" i="14"/>
  <c r="Q164" i="14"/>
  <c r="Q3195" i="14"/>
  <c r="Q5405" i="14"/>
  <c r="Q5199" i="14"/>
  <c r="Q3846" i="14"/>
  <c r="Q4972" i="14"/>
  <c r="Q1578" i="14"/>
  <c r="Q5301" i="14"/>
  <c r="Q2631" i="14"/>
  <c r="Q5050" i="14"/>
  <c r="Q923" i="14"/>
  <c r="Q4511" i="14"/>
  <c r="Q1571" i="14"/>
  <c r="Q94" i="14"/>
  <c r="Q2739" i="14"/>
  <c r="Q2336" i="14"/>
  <c r="Q2990" i="14"/>
  <c r="Q6436" i="14"/>
  <c r="Q4632" i="14"/>
  <c r="Q4103" i="14"/>
  <c r="Q5013" i="14"/>
  <c r="Q2244" i="14"/>
  <c r="Q5248" i="14"/>
  <c r="Q5069" i="14"/>
  <c r="Q4903" i="14"/>
  <c r="Q3586" i="14"/>
  <c r="Q2463" i="14"/>
  <c r="Q3088" i="14"/>
  <c r="Q6275" i="14"/>
  <c r="Q989" i="14"/>
  <c r="Q748" i="14"/>
  <c r="Q3376" i="14"/>
  <c r="Q134" i="14"/>
  <c r="Q3987" i="14"/>
  <c r="Q2975" i="14"/>
  <c r="Q2925" i="14"/>
  <c r="Q2550" i="14"/>
  <c r="Q2142" i="14"/>
  <c r="Q1097" i="14"/>
  <c r="Q6322" i="14"/>
  <c r="Q5831" i="14"/>
  <c r="Q6200" i="14"/>
  <c r="Q1377" i="14"/>
  <c r="Q4274" i="14"/>
  <c r="Q3346" i="14"/>
  <c r="Q4132" i="14"/>
  <c r="Q1326" i="14"/>
  <c r="Q651" i="14"/>
  <c r="Q3174" i="14"/>
  <c r="Q4509" i="14"/>
  <c r="Q966" i="14"/>
  <c r="Q3552" i="14"/>
  <c r="Q2775" i="14"/>
  <c r="Q3593" i="14"/>
  <c r="Q379" i="14"/>
  <c r="Q557" i="14"/>
  <c r="Q4458" i="14"/>
  <c r="Q2959" i="14"/>
  <c r="Q1209" i="14"/>
  <c r="Q2862" i="14"/>
  <c r="Q54" i="14"/>
  <c r="Q2310" i="14"/>
  <c r="Q3052" i="14"/>
  <c r="Q4746" i="14"/>
  <c r="Q1029" i="14"/>
  <c r="Q4139" i="14"/>
  <c r="Q2636" i="14"/>
  <c r="Q2962" i="14"/>
  <c r="Q2528" i="14"/>
  <c r="Q2913" i="14"/>
  <c r="Q5365" i="14"/>
  <c r="Q2847" i="14"/>
  <c r="Q1372" i="14"/>
  <c r="Q2671" i="14"/>
  <c r="Q4320" i="14"/>
  <c r="Q4540" i="14"/>
  <c r="Q664" i="14"/>
  <c r="Q1161" i="14"/>
  <c r="Q5087" i="14"/>
  <c r="Q5997" i="14"/>
  <c r="Q5292" i="14"/>
  <c r="Q5857" i="14"/>
  <c r="Q2037" i="14"/>
  <c r="Q590" i="14"/>
  <c r="Q4943" i="14"/>
  <c r="Q4627" i="14"/>
  <c r="Q3303" i="14"/>
  <c r="Q4317" i="14"/>
  <c r="Q344" i="14"/>
  <c r="Q3044" i="14"/>
  <c r="Q4686" i="14"/>
  <c r="Q859" i="14"/>
  <c r="Q4383" i="14"/>
  <c r="Q4485" i="14"/>
  <c r="Q4705" i="14"/>
  <c r="Q608" i="14"/>
  <c r="Q5986" i="14"/>
  <c r="Q4796" i="14"/>
  <c r="Q1774" i="14"/>
  <c r="Q5011" i="14"/>
  <c r="Q2188" i="14"/>
  <c r="Q679" i="14"/>
  <c r="Q2090" i="14"/>
  <c r="Q6366" i="14"/>
  <c r="Q3481" i="14"/>
  <c r="Q1072" i="14"/>
  <c r="Q1010" i="14"/>
  <c r="Q5612" i="14"/>
  <c r="Q5135" i="14"/>
  <c r="Q2525" i="14"/>
  <c r="Q2489" i="14"/>
  <c r="Q2814" i="14"/>
  <c r="Q136" i="14"/>
  <c r="Q1216" i="14"/>
  <c r="Q2563" i="14"/>
  <c r="Q2487" i="14"/>
  <c r="Q3777" i="14"/>
  <c r="Q4156" i="14"/>
  <c r="Q5303" i="14"/>
  <c r="Q82" i="14"/>
  <c r="Q6271" i="14"/>
  <c r="Q176" i="14"/>
  <c r="Q166" i="14"/>
  <c r="Q4703" i="14"/>
  <c r="Q4693" i="14"/>
  <c r="Q2107" i="14"/>
  <c r="Q872" i="14"/>
  <c r="Q2153" i="14"/>
  <c r="Q6285" i="14"/>
  <c r="Q4739" i="14"/>
  <c r="Q2834" i="14"/>
  <c r="Q548" i="14"/>
  <c r="Q3879" i="14"/>
  <c r="Q3309" i="14"/>
  <c r="Q1092" i="14"/>
  <c r="Q3305" i="14"/>
  <c r="Q2403" i="14"/>
  <c r="Q4118" i="14"/>
  <c r="Q2533" i="14"/>
  <c r="Q5165" i="14"/>
  <c r="Q1174" i="14"/>
  <c r="Q2466" i="14"/>
  <c r="Q1494" i="14"/>
  <c r="Q1924" i="14"/>
  <c r="Q1883" i="14"/>
  <c r="Q4367" i="14"/>
  <c r="Q2880" i="14"/>
  <c r="Q5240" i="14"/>
  <c r="Q913" i="14"/>
  <c r="Q4361" i="14"/>
  <c r="Q3736" i="14"/>
  <c r="Q1593" i="14"/>
  <c r="Q2334" i="14"/>
  <c r="Q556" i="14"/>
  <c r="Q4717" i="14"/>
  <c r="Q4232" i="14"/>
  <c r="Q2191" i="14"/>
  <c r="Q503" i="14"/>
  <c r="Q5073" i="14"/>
  <c r="Q1622" i="14"/>
  <c r="Q4862" i="14"/>
  <c r="Q2941" i="14"/>
  <c r="Q3671" i="14"/>
  <c r="Q1906" i="14"/>
  <c r="Q4170" i="14"/>
  <c r="Q5773" i="14"/>
  <c r="Q3938" i="14"/>
  <c r="Q5543" i="14"/>
  <c r="Q244" i="14"/>
  <c r="Q5608" i="14"/>
  <c r="Q5143" i="14"/>
  <c r="Q1330" i="14"/>
  <c r="Q4326" i="14"/>
  <c r="Q3340" i="14"/>
  <c r="Q508" i="14"/>
  <c r="Q287" i="14"/>
  <c r="Q2091" i="14"/>
  <c r="Q1842" i="14"/>
  <c r="Q766" i="14"/>
  <c r="Q5211" i="14"/>
  <c r="Q2138" i="14"/>
  <c r="Q284" i="14"/>
  <c r="Q5366" i="14"/>
  <c r="Q451" i="14"/>
  <c r="Q1496" i="14"/>
  <c r="Q5552" i="14"/>
  <c r="Q5322" i="14"/>
  <c r="Q2110" i="14"/>
  <c r="Q4278" i="14"/>
  <c r="Q5873" i="14"/>
  <c r="Q454" i="14"/>
  <c r="Q1232" i="14"/>
  <c r="Q1270" i="14"/>
  <c r="Q6106" i="14"/>
  <c r="Q266" i="14"/>
  <c r="Q2851" i="14"/>
  <c r="Q5274" i="14"/>
  <c r="Q4322" i="14"/>
  <c r="Q6205" i="14"/>
  <c r="Q188" i="14"/>
  <c r="Q1208" i="14"/>
  <c r="Q2392" i="14"/>
  <c r="Q2300" i="14"/>
  <c r="Q5664" i="14"/>
  <c r="Q4569" i="14"/>
  <c r="Q4899" i="14"/>
  <c r="Q85" i="14"/>
  <c r="Q5748" i="14"/>
  <c r="Q2547" i="14"/>
  <c r="Q2534" i="14"/>
  <c r="Q3666" i="14"/>
  <c r="Q1733" i="14"/>
  <c r="Q2491" i="14"/>
  <c r="Q4692" i="14"/>
  <c r="Q2713" i="14"/>
  <c r="Q4109" i="14"/>
  <c r="Q4799" i="14"/>
  <c r="Q5537" i="14"/>
  <c r="Q3830" i="14"/>
  <c r="Q3708" i="14"/>
  <c r="Q4952" i="14"/>
  <c r="Q1717" i="14"/>
  <c r="Q5321" i="14"/>
  <c r="Q4174" i="14"/>
  <c r="Q1081" i="14"/>
  <c r="Q5706" i="14"/>
  <c r="Q5307" i="14"/>
  <c r="Q2043" i="14"/>
  <c r="Q5196" i="14"/>
  <c r="Q3059" i="14"/>
  <c r="Q1466" i="14"/>
  <c r="Q4267" i="14"/>
  <c r="Q3166" i="14"/>
  <c r="Q3680" i="14"/>
  <c r="Q5253" i="14"/>
  <c r="Q3575" i="14"/>
  <c r="Q660" i="14"/>
  <c r="Q3732" i="14"/>
  <c r="Q3494" i="14"/>
  <c r="Q2117" i="14"/>
  <c r="Q5382" i="14"/>
  <c r="Q4127" i="14"/>
  <c r="Q1633" i="14"/>
  <c r="Q3729" i="14"/>
  <c r="Q2313" i="14"/>
  <c r="Q5959" i="14"/>
  <c r="Q5381" i="14"/>
  <c r="Q2740" i="14"/>
  <c r="Q3406" i="14"/>
  <c r="Q585" i="14"/>
  <c r="Q5379" i="14"/>
  <c r="Q5604" i="14"/>
  <c r="Q1028" i="14"/>
  <c r="Q3831" i="14"/>
  <c r="Q4270" i="14"/>
  <c r="Q2857" i="14"/>
  <c r="Q5131" i="14"/>
  <c r="Q5924" i="14"/>
  <c r="Q2938" i="14"/>
  <c r="Q4577" i="14"/>
  <c r="Q2011" i="14"/>
  <c r="Q1331" i="14"/>
  <c r="Q3775" i="14"/>
  <c r="Q2362" i="14"/>
  <c r="Q1278" i="14"/>
  <c r="Q3291" i="14"/>
  <c r="Q5006" i="14"/>
  <c r="Q5082" i="14"/>
  <c r="Q5419" i="14"/>
  <c r="Q887" i="14"/>
  <c r="Q2405" i="14"/>
  <c r="Q4700" i="14"/>
  <c r="Q459" i="14"/>
  <c r="Q238" i="14"/>
  <c r="Q4047" i="14"/>
  <c r="Q3821" i="14"/>
  <c r="Q1200" i="14"/>
  <c r="Q5168" i="14"/>
  <c r="Q5623" i="14"/>
  <c r="Q575" i="14"/>
  <c r="Q3557" i="14"/>
  <c r="Q3353" i="14"/>
  <c r="Q4850" i="14"/>
  <c r="Q5279" i="14"/>
  <c r="Q4832" i="14"/>
  <c r="Q5288" i="14"/>
  <c r="Q4255" i="14"/>
  <c r="Q6307" i="14"/>
  <c r="Q2426" i="14"/>
  <c r="Q3342" i="14"/>
  <c r="Q1610" i="14"/>
  <c r="Q1489" i="14"/>
  <c r="Q2882" i="14"/>
  <c r="Q6110" i="14"/>
  <c r="Q169" i="14"/>
  <c r="Q1987" i="14"/>
  <c r="Q2759" i="14"/>
  <c r="Q3714" i="14"/>
  <c r="Q4252" i="14"/>
  <c r="Q2442" i="14"/>
  <c r="Q1170" i="14"/>
  <c r="Q5275" i="14"/>
  <c r="Q2879" i="14"/>
  <c r="Q2415" i="14"/>
  <c r="Q886" i="14"/>
  <c r="Q6253" i="14"/>
  <c r="Q3045" i="14"/>
  <c r="Q6208" i="14"/>
  <c r="Q2331" i="14"/>
  <c r="Q4442" i="14"/>
  <c r="Q1086" i="14"/>
  <c r="Q2214" i="14"/>
  <c r="Q1705" i="14"/>
  <c r="Q5247" i="14"/>
  <c r="Q5775" i="14"/>
  <c r="Q1882" i="14"/>
  <c r="Q3062" i="14"/>
  <c r="Q6410" i="14"/>
  <c r="Q6184" i="14"/>
  <c r="Q5830" i="14"/>
  <c r="Q1512" i="14"/>
  <c r="Q3992" i="14"/>
  <c r="Q5130" i="14"/>
  <c r="Q2921" i="14"/>
  <c r="Q1920" i="14"/>
  <c r="Q6100" i="14"/>
  <c r="Q3287" i="14"/>
  <c r="Q340" i="14"/>
  <c r="Q4064" i="14"/>
  <c r="Q1483" i="14"/>
  <c r="Q2348" i="14"/>
  <c r="Q5632" i="14"/>
  <c r="Q4437" i="14"/>
  <c r="Q1374" i="14"/>
  <c r="Q5075" i="14"/>
  <c r="Q2018" i="14"/>
  <c r="Q6176" i="14"/>
  <c r="Q1272" i="14"/>
  <c r="Q1417" i="14"/>
  <c r="Q3031" i="14"/>
  <c r="Q1501" i="14"/>
  <c r="Q5210" i="14"/>
  <c r="Q4269" i="14"/>
  <c r="Q5007" i="14"/>
  <c r="Q2971" i="14"/>
  <c r="Q4963" i="14"/>
  <c r="Q5755" i="14"/>
  <c r="Q5650" i="14"/>
  <c r="Q3785" i="14"/>
  <c r="Q706" i="14"/>
  <c r="Q1734" i="14"/>
  <c r="Q4260" i="14"/>
  <c r="Q5059" i="14"/>
  <c r="Q6416" i="14"/>
  <c r="Q1436" i="14"/>
  <c r="Q3900" i="14"/>
  <c r="Q3298" i="14"/>
  <c r="Q3035" i="14"/>
  <c r="Q4119" i="14"/>
  <c r="Q2642" i="14"/>
  <c r="Q3187" i="14"/>
  <c r="Q276" i="14"/>
  <c r="Q1915" i="14"/>
  <c r="Q688" i="14"/>
  <c r="Q893" i="14"/>
  <c r="Q5313" i="14"/>
  <c r="Q3612" i="14"/>
  <c r="Q192" i="14"/>
  <c r="Q6373" i="14"/>
  <c r="Q3385" i="14"/>
  <c r="Q4343" i="14"/>
  <c r="Q5828" i="14"/>
  <c r="Q4706" i="14"/>
  <c r="Q2560" i="14"/>
  <c r="Q1816" i="14"/>
  <c r="Q5433" i="14"/>
  <c r="Q6296" i="14"/>
  <c r="Q3371" i="14"/>
  <c r="Q1412" i="14"/>
  <c r="Q1591" i="14"/>
  <c r="Q3360" i="14"/>
  <c r="Q4131" i="14"/>
  <c r="Q2607" i="14"/>
  <c r="Q902" i="14"/>
  <c r="Q5054" i="14"/>
  <c r="Q1514" i="14"/>
  <c r="Q6379" i="14"/>
  <c r="Q5998" i="14"/>
  <c r="Q1932" i="14"/>
  <c r="Q2230" i="14"/>
  <c r="Q558" i="14"/>
  <c r="Q4378" i="14"/>
  <c r="Q6301" i="14"/>
  <c r="Q2647" i="14"/>
  <c r="Q5259" i="14"/>
  <c r="Q2459" i="14"/>
  <c r="Q4944" i="14"/>
  <c r="Q2019" i="14"/>
  <c r="Q2322" i="14"/>
  <c r="Q3781" i="14"/>
  <c r="Q5817" i="14"/>
  <c r="Q1173" i="14"/>
  <c r="Q2020" i="14"/>
  <c r="Q1889" i="14"/>
  <c r="Q499" i="14"/>
  <c r="Q3915" i="14"/>
  <c r="Q2227" i="14"/>
  <c r="Q394" i="14"/>
  <c r="Q348" i="14"/>
  <c r="Q198" i="14"/>
  <c r="Q687" i="14"/>
  <c r="Q5988" i="14"/>
  <c r="Q405" i="14"/>
  <c r="Q4971" i="14"/>
  <c r="Q4161" i="14"/>
  <c r="Q5016" i="14"/>
  <c r="Q561" i="14"/>
  <c r="Q3798" i="14"/>
  <c r="Q2395" i="14"/>
  <c r="Q988" i="14"/>
  <c r="Q6069" i="14"/>
  <c r="Q3997" i="14"/>
  <c r="Q3225" i="14"/>
  <c r="Q3048" i="14"/>
  <c r="Q3459" i="14"/>
  <c r="Q3274" i="14"/>
  <c r="Q5852" i="14"/>
  <c r="Q4859" i="14"/>
  <c r="Q2033" i="14"/>
  <c r="Q2716" i="14"/>
  <c r="Q4257" i="14"/>
  <c r="Q5411" i="14"/>
  <c r="Q1379" i="14"/>
  <c r="Q2224" i="14"/>
  <c r="Q4236" i="14"/>
  <c r="Q1392" i="14"/>
  <c r="Q2627" i="14"/>
  <c r="Q1996" i="14"/>
  <c r="Q4037" i="14"/>
  <c r="Q2247" i="14"/>
  <c r="Q6039" i="14"/>
  <c r="Q3266" i="14"/>
  <c r="Q5729" i="14"/>
  <c r="Q2394" i="14"/>
  <c r="Q4583" i="14"/>
  <c r="Q2435" i="14"/>
  <c r="Q294" i="14"/>
  <c r="Q4901" i="14"/>
  <c r="Q5136" i="14"/>
  <c r="Q1517" i="14"/>
  <c r="Q43" i="14"/>
  <c r="Q3805" i="14"/>
  <c r="Q1314" i="14"/>
  <c r="Q2765" i="14"/>
  <c r="Q1801" i="14"/>
  <c r="Q5749" i="14"/>
  <c r="Q2668" i="14"/>
  <c r="Q3021" i="14"/>
  <c r="Q4360" i="14"/>
  <c r="Q6250" i="14"/>
  <c r="Q5544" i="14"/>
  <c r="Q1935" i="14"/>
  <c r="Q4053" i="14"/>
  <c r="Q598" i="14"/>
  <c r="Q5174" i="14"/>
  <c r="Q3227" i="14"/>
  <c r="Q1680" i="14"/>
  <c r="Q1990" i="14"/>
  <c r="Q976" i="14"/>
  <c r="Q1322" i="14"/>
  <c r="Q5505" i="14"/>
  <c r="Q6192" i="14"/>
  <c r="Q3176" i="14"/>
  <c r="Q3268" i="14"/>
  <c r="Q6314" i="14"/>
  <c r="Q4039" i="14"/>
  <c r="Q3696" i="14"/>
  <c r="Q2449" i="14"/>
  <c r="Q810" i="14"/>
  <c r="Q3068" i="14"/>
  <c r="Q5496" i="14"/>
  <c r="Q59" i="14"/>
  <c r="Q1536" i="14"/>
  <c r="Q4129" i="14"/>
  <c r="Q6156" i="14"/>
  <c r="Q4967" i="14"/>
  <c r="Q3054" i="14"/>
  <c r="Q4544" i="14"/>
  <c r="Q1433" i="14"/>
  <c r="Q3511" i="14"/>
  <c r="Q3995" i="14"/>
  <c r="Q5197" i="14"/>
  <c r="Q1403" i="14"/>
  <c r="Q4024" i="14"/>
  <c r="Q3297" i="14"/>
  <c r="Q3555" i="14"/>
  <c r="Q6215" i="14"/>
  <c r="Q4560" i="14"/>
  <c r="Q3478" i="14"/>
  <c r="Q4491" i="14"/>
  <c r="Q1311" i="14"/>
  <c r="Q1199" i="14"/>
  <c r="Q1409" i="14"/>
  <c r="Q1686" i="14"/>
  <c r="Q603" i="14"/>
  <c r="Q4391" i="14"/>
  <c r="Q3239" i="14"/>
  <c r="Q280" i="14"/>
  <c r="Q2434" i="14"/>
  <c r="Q4030" i="14"/>
  <c r="Q361" i="14"/>
  <c r="Q4319" i="14"/>
  <c r="Q3258" i="14"/>
  <c r="Q2973" i="14"/>
  <c r="Q6080" i="14"/>
  <c r="Q4009" i="14"/>
  <c r="Q6423" i="14"/>
  <c r="Q4240" i="14"/>
  <c r="Q1167" i="14"/>
  <c r="Q2568" i="14"/>
  <c r="Q3698" i="14"/>
  <c r="Q1430" i="14"/>
  <c r="Q3925" i="14"/>
  <c r="Q380" i="14"/>
  <c r="Q5985" i="14"/>
  <c r="Q382" i="14"/>
  <c r="Q5837" i="14"/>
  <c r="Q1701" i="14"/>
  <c r="Q1537" i="14"/>
  <c r="Q5996" i="14"/>
  <c r="Q1110" i="14"/>
  <c r="Q1111" i="14"/>
  <c r="Q52" i="14"/>
  <c r="Q5409" i="14"/>
  <c r="Q4271" i="14"/>
  <c r="Q5088" i="14"/>
  <c r="Q4028" i="14"/>
  <c r="Q3087" i="14"/>
  <c r="Q5183" i="14"/>
  <c r="Q1402" i="14"/>
  <c r="Q482" i="14"/>
  <c r="Q359" i="14"/>
  <c r="Q2555" i="14"/>
  <c r="Q2461" i="14"/>
  <c r="Q5546" i="14"/>
  <c r="Q1727" i="14"/>
  <c r="Q897" i="14"/>
  <c r="Q3098" i="14"/>
  <c r="Q3181" i="14"/>
  <c r="Q1612" i="14"/>
  <c r="Q5712" i="14"/>
  <c r="Q66" i="14"/>
  <c r="Q2036" i="14"/>
  <c r="Q4020" i="14"/>
  <c r="Q2516" i="14"/>
  <c r="Q1902" i="14"/>
  <c r="Q985" i="14"/>
  <c r="Q4934" i="14"/>
  <c r="Q2250" i="14"/>
  <c r="Q6166" i="14"/>
  <c r="Q5090" i="14"/>
  <c r="Q3669" i="14"/>
  <c r="Q5093" i="14"/>
  <c r="Q5983" i="14"/>
  <c r="Q6037" i="14"/>
  <c r="Q3232" i="14"/>
  <c r="Q1706" i="14"/>
  <c r="Q2649" i="14"/>
  <c r="Q6368" i="14"/>
  <c r="Q87" i="14"/>
  <c r="Q3816" i="14"/>
  <c r="Q1808" i="14"/>
  <c r="Q3502" i="14"/>
  <c r="Q455" i="14"/>
  <c r="Q2212" i="14"/>
  <c r="Q3476" i="14"/>
  <c r="Q5659" i="14"/>
  <c r="Q4164" i="14"/>
  <c r="Q1580" i="14"/>
  <c r="Q201" i="14"/>
  <c r="Q2141" i="14"/>
  <c r="Q2985" i="14"/>
  <c r="Q4611" i="14"/>
  <c r="Q5035" i="14"/>
  <c r="Q3778" i="14"/>
  <c r="Q809" i="14"/>
  <c r="Q597" i="14"/>
  <c r="Q3299" i="14"/>
  <c r="Q4918" i="14"/>
  <c r="Q4025" i="14"/>
  <c r="Q4738" i="14"/>
  <c r="Q5043" i="14"/>
  <c r="Q1573" i="14"/>
  <c r="Q5309" i="14"/>
  <c r="Q3521" i="14"/>
  <c r="Q4615" i="14"/>
  <c r="Q5835" i="14"/>
  <c r="Q1277" i="14"/>
  <c r="Q5477" i="14"/>
  <c r="Q1829" i="14"/>
  <c r="Q4141" i="14"/>
  <c r="Q5777" i="14"/>
  <c r="Q2448" i="14"/>
  <c r="Q5603" i="14"/>
  <c r="Q5876" i="14"/>
  <c r="Q1616" i="14"/>
  <c r="Q4508" i="14"/>
  <c r="Q3399" i="14"/>
  <c r="Q4483" i="14"/>
  <c r="Q3594" i="14"/>
  <c r="Q5520" i="14"/>
  <c r="Q1715" i="14"/>
  <c r="Q2198" i="14"/>
  <c r="Q5854" i="14"/>
  <c r="Q1119" i="14"/>
  <c r="Q5743" i="14"/>
  <c r="Q3838" i="14"/>
  <c r="Q497" i="14"/>
  <c r="Q4584" i="14"/>
  <c r="Q4450" i="14"/>
  <c r="Q281" i="14"/>
  <c r="Q261" i="14"/>
  <c r="Q1225" i="14"/>
  <c r="Q5976" i="14"/>
  <c r="Q5203" i="14"/>
  <c r="Q5304" i="14"/>
  <c r="Q3377" i="14"/>
  <c r="Q1212" i="14"/>
  <c r="Q6320" i="14"/>
  <c r="Q3498" i="14"/>
  <c r="Q4965" i="14"/>
  <c r="Q5057" i="14"/>
  <c r="Q2438" i="14"/>
  <c r="Q2769" i="14"/>
  <c r="Q2733" i="14"/>
  <c r="Q3510" i="14"/>
  <c r="Q2447" i="14"/>
  <c r="Q2956" i="14"/>
  <c r="Q498" i="14"/>
  <c r="Q581" i="14"/>
  <c r="Q4050" i="14"/>
  <c r="Q4610" i="14"/>
  <c r="Q3913" i="14"/>
  <c r="Q346" i="14"/>
  <c r="Q1472" i="14"/>
  <c r="Q5425" i="14"/>
  <c r="Q5268" i="14"/>
  <c r="Q3409" i="14"/>
  <c r="Q2710" i="14"/>
  <c r="Q2722" i="14"/>
  <c r="Q5435" i="14"/>
  <c r="Q4567" i="14"/>
  <c r="Q5989" i="14"/>
  <c r="Q5284" i="14"/>
  <c r="Q2460" i="14"/>
  <c r="Q1102" i="14"/>
  <c r="Q89" i="14"/>
  <c r="Q1218" i="14"/>
  <c r="Q2229" i="14"/>
  <c r="Q4571" i="14"/>
  <c r="Q5026" i="14"/>
  <c r="Q5768" i="14"/>
  <c r="Q3294" i="14"/>
  <c r="Q3192" i="14"/>
  <c r="Q1504" i="14"/>
  <c r="Q3259" i="14"/>
  <c r="Q1075" i="14"/>
  <c r="Q4446" i="14"/>
  <c r="Q3513" i="14"/>
  <c r="Q2248" i="14"/>
  <c r="Q4145" i="14"/>
  <c r="Q4443" i="14"/>
  <c r="Q5970" i="14"/>
  <c r="Q1716" i="14"/>
  <c r="Q1117" i="14"/>
  <c r="Q3697" i="14"/>
  <c r="Q3097" i="14"/>
  <c r="Q4251" i="14"/>
  <c r="Q1073" i="14"/>
  <c r="Q4168" i="14"/>
  <c r="Q689" i="14"/>
  <c r="Q5422" i="14"/>
  <c r="Q5293" i="14"/>
  <c r="Q1376" i="14"/>
  <c r="Q4247" i="14"/>
  <c r="Q5084" i="14"/>
  <c r="Q2645" i="14"/>
  <c r="Q6411" i="14"/>
  <c r="Q4504" i="14"/>
  <c r="Q4618" i="14"/>
  <c r="Q2954" i="14"/>
  <c r="Q5648" i="14"/>
  <c r="Q6036" i="14"/>
  <c r="Q1582" i="14"/>
  <c r="Q5434" i="14"/>
  <c r="Q4035" i="14"/>
  <c r="Q5510" i="14"/>
  <c r="Q2598" i="14"/>
  <c r="Q4473" i="14"/>
  <c r="Q2666" i="14"/>
  <c r="Q241" i="14"/>
  <c r="Q681" i="14"/>
  <c r="Q135" i="14"/>
  <c r="Q2494" i="14"/>
  <c r="Q2556" i="14"/>
  <c r="Q4838" i="14"/>
  <c r="Q2849" i="14"/>
  <c r="Q6323" i="14"/>
  <c r="Q2330" i="14"/>
  <c r="Q4339" i="14"/>
  <c r="Q3469" i="14"/>
  <c r="Q3180" i="14"/>
  <c r="Q1681" i="14"/>
  <c r="Q2843" i="14"/>
  <c r="Q2361" i="14"/>
  <c r="Q3075" i="14"/>
  <c r="Q3312" i="14"/>
  <c r="Q693" i="14"/>
  <c r="Q1386" i="14"/>
  <c r="Q4151" i="14"/>
  <c r="Q3277" i="14"/>
  <c r="Q1114" i="14"/>
  <c r="Q2328" i="14"/>
  <c r="Q672" i="14"/>
  <c r="Q6281" i="14"/>
  <c r="Q5947" i="14"/>
  <c r="Q4445" i="14"/>
  <c r="Q5641" i="14"/>
  <c r="Q3383" i="14"/>
  <c r="Q1309" i="14"/>
  <c r="Q4590" i="14"/>
  <c r="Q4958" i="14"/>
  <c r="Q3523" i="14"/>
  <c r="Q1520" i="14"/>
  <c r="Q1886" i="14"/>
  <c r="Q5263" i="14"/>
  <c r="Q594" i="14"/>
  <c r="Q2397" i="14"/>
  <c r="Q924" i="14"/>
  <c r="Q2864" i="14"/>
  <c r="Q6095" i="14"/>
  <c r="Q1513" i="14"/>
  <c r="Q5271" i="14"/>
  <c r="Q3720" i="14"/>
  <c r="Q5156" i="14"/>
  <c r="Q5250" i="14"/>
  <c r="Q3999" i="14"/>
  <c r="Q5630" i="14"/>
  <c r="Q4323" i="14"/>
  <c r="Q3388" i="14"/>
  <c r="Q4928" i="14"/>
  <c r="Q2872" i="14"/>
  <c r="Q2301" i="14"/>
  <c r="Q1931" i="14"/>
  <c r="Q4444" i="14"/>
  <c r="Q5180" i="14"/>
  <c r="Q3620" i="14"/>
  <c r="Q1104" i="14"/>
  <c r="Q1068" i="14"/>
  <c r="Q1991" i="14"/>
  <c r="Q3571" i="14"/>
  <c r="Q4806" i="14"/>
  <c r="Q4374" i="14"/>
  <c r="Q904" i="14"/>
  <c r="Q6042" i="14"/>
  <c r="Q6206" i="14"/>
  <c r="Q1724" i="14"/>
  <c r="Q2115" i="14"/>
  <c r="Q5531" i="14"/>
  <c r="Q4373" i="14"/>
  <c r="Q3065" i="14"/>
  <c r="Q712" i="14"/>
  <c r="Q2299" i="14"/>
  <c r="Q6178" i="14"/>
  <c r="Q2758" i="14"/>
  <c r="Q4054" i="14"/>
  <c r="Q1728" i="14"/>
  <c r="Q396" i="14"/>
  <c r="Q4044" i="14"/>
  <c r="Q1583" i="14"/>
  <c r="Q5030" i="14"/>
  <c r="Q4348" i="14"/>
  <c r="Q4743" i="14"/>
  <c r="Q5257" i="14"/>
  <c r="Q491" i="14"/>
  <c r="Q599" i="14"/>
  <c r="Q2981" i="14"/>
  <c r="Q2917" i="14"/>
  <c r="Q1930" i="14"/>
  <c r="Q4370" i="14"/>
  <c r="Q3587" i="14"/>
  <c r="Q1781" i="14"/>
  <c r="Q2453" i="14"/>
  <c r="Q5418" i="14"/>
  <c r="Q1836" i="14"/>
  <c r="Q5753" i="14"/>
  <c r="Q5856" i="14"/>
  <c r="Q1413" i="14"/>
  <c r="Q5083" i="14"/>
  <c r="Q1094" i="14"/>
  <c r="Q921" i="14"/>
  <c r="Q2829" i="14"/>
  <c r="Q180" i="14"/>
  <c r="Q6169" i="14"/>
  <c r="Q1015" i="14"/>
  <c r="Q5599" i="14"/>
  <c r="Q2949" i="14"/>
  <c r="Q4386" i="14"/>
  <c r="Q673" i="14"/>
  <c r="Q1828" i="14"/>
  <c r="Q4955" i="14"/>
  <c r="Q1003" i="14"/>
  <c r="Q2751" i="14"/>
  <c r="Q4688" i="14"/>
  <c r="Q2337" i="14"/>
  <c r="Q5736" i="14"/>
  <c r="Q2748" i="14"/>
  <c r="Q882" i="14"/>
  <c r="Q304" i="14"/>
  <c r="Q4495" i="14"/>
  <c r="Q808" i="14"/>
  <c r="Q4045" i="14"/>
  <c r="Q702" i="14"/>
  <c r="Q1427" i="14"/>
  <c r="Q6199" i="14"/>
  <c r="Q2779" i="14"/>
  <c r="Q5076" i="14"/>
  <c r="Q3679" i="14"/>
  <c r="Q1197" i="14"/>
  <c r="Q4680" i="14"/>
  <c r="Q1666" i="14"/>
  <c r="Q6265" i="14"/>
  <c r="Q2450" i="14"/>
  <c r="Q1002" i="14"/>
  <c r="Q2742" i="14"/>
  <c r="Q6431" i="14"/>
  <c r="Q196" i="14"/>
  <c r="Q2008" i="14"/>
  <c r="Q1127" i="14"/>
  <c r="Q559" i="14"/>
  <c r="Q4227" i="14"/>
  <c r="Q2874" i="14"/>
  <c r="Q2755" i="14"/>
  <c r="Q2246" i="14"/>
  <c r="Q5249" i="14"/>
  <c r="Q4828" i="14"/>
  <c r="Q823" i="14"/>
  <c r="Q4733" i="14"/>
  <c r="Q3089" i="14"/>
  <c r="Q2103" i="14"/>
  <c r="Q5524" i="14"/>
  <c r="Q5865" i="14"/>
  <c r="Q5297" i="14"/>
  <c r="Q1707" i="14"/>
  <c r="Q2346" i="14"/>
  <c r="Q799" i="14"/>
  <c r="Q1271" i="14"/>
  <c r="Q6427" i="14"/>
  <c r="Q2983" i="14"/>
  <c r="Q4741" i="14"/>
  <c r="Q979" i="14"/>
  <c r="Q2354" i="14"/>
  <c r="Q1400" i="14"/>
  <c r="Q1228" i="14"/>
  <c r="Q182" i="14"/>
  <c r="Q5377" i="14"/>
  <c r="Q5542" i="14"/>
  <c r="Q3251" i="14"/>
  <c r="Q2445" i="14"/>
  <c r="Q1605" i="14"/>
  <c r="Q2838" i="14"/>
  <c r="Q2340" i="14"/>
  <c r="Q4157" i="14"/>
  <c r="Q909" i="14"/>
  <c r="Q1023" i="14"/>
  <c r="Q1601" i="14"/>
  <c r="Q1531" i="14"/>
  <c r="Q4708" i="14"/>
  <c r="Q6201" i="14"/>
  <c r="Q1638" i="14"/>
  <c r="Q5244" i="14"/>
  <c r="Q2819" i="14"/>
  <c r="Q910" i="14"/>
  <c r="Q488" i="14"/>
  <c r="Q3835" i="14"/>
  <c r="Q5423" i="14"/>
  <c r="Q4956" i="14"/>
  <c r="Q593" i="14"/>
  <c r="Q202" i="14"/>
  <c r="Q5187" i="14"/>
  <c r="Q2833" i="14"/>
  <c r="Q72" i="14"/>
  <c r="Q3246" i="14"/>
  <c r="Q5285" i="14"/>
  <c r="Q4953" i="14"/>
  <c r="Q4490" i="14"/>
  <c r="Q4980" i="14"/>
  <c r="Q3800" i="14"/>
  <c r="Q1221" i="14"/>
  <c r="Q5291" i="14"/>
  <c r="Q5763" i="14"/>
  <c r="Q6203" i="14"/>
  <c r="Q288" i="14"/>
  <c r="Q4586" i="14"/>
  <c r="Q4835" i="14"/>
  <c r="Q2493" i="14"/>
  <c r="Q4730" i="14"/>
  <c r="Q1121" i="14"/>
  <c r="Q5424" i="14"/>
  <c r="Q1179" i="14"/>
  <c r="Q4496" i="14"/>
  <c r="Q5932" i="14"/>
  <c r="Q3604" i="14"/>
  <c r="Q2398" i="14"/>
  <c r="Q2966" i="14"/>
  <c r="Q4714" i="14"/>
  <c r="Q2761" i="14"/>
  <c r="Q362" i="14"/>
  <c r="Q1919" i="14"/>
  <c r="Q2095" i="14"/>
  <c r="Q2964" i="14"/>
  <c r="Q1830" i="14"/>
  <c r="Q5972" i="14"/>
  <c r="Q5511" i="14"/>
  <c r="Q5987" i="14"/>
  <c r="Q5871" i="14"/>
  <c r="Q3396" i="14"/>
  <c r="Q1840" i="14"/>
  <c r="Q5966" i="14"/>
  <c r="Q4624" i="14"/>
  <c r="Q1615" i="14"/>
  <c r="Q5548" i="14"/>
  <c r="Q5266" i="14"/>
  <c r="Q5549" i="14"/>
  <c r="Q1708" i="14"/>
  <c r="Q92" i="14"/>
  <c r="Q5185" i="14"/>
  <c r="Q2125" i="14"/>
  <c r="Q1416" i="14"/>
  <c r="Q345" i="14"/>
  <c r="Q4709" i="14"/>
  <c r="Q4718" i="14"/>
  <c r="Q4970" i="14"/>
  <c r="Q1005" i="14"/>
  <c r="Q5184" i="14"/>
  <c r="Q786" i="14"/>
  <c r="Q600" i="14"/>
  <c r="Q473" i="14"/>
  <c r="Q6107" i="14"/>
  <c r="Q3414" i="14"/>
  <c r="Q874" i="14"/>
  <c r="Q5978" i="14"/>
  <c r="Q2561" i="14"/>
  <c r="Q1688" i="14"/>
  <c r="Q4059" i="14"/>
  <c r="Q5532" i="14"/>
  <c r="Q4238" i="14"/>
  <c r="Q1009" i="14"/>
  <c r="Q4927" i="14"/>
  <c r="Q2101" i="14"/>
  <c r="Q6212" i="14"/>
  <c r="Q3818" i="14"/>
  <c r="Q158" i="14"/>
  <c r="Q3622" i="14"/>
  <c r="Q390" i="14"/>
  <c r="Q1884" i="14"/>
  <c r="Q2712" i="14"/>
  <c r="Q4166" i="14"/>
  <c r="Q2848" i="14"/>
  <c r="Q5621" i="14"/>
  <c r="Q4740" i="14"/>
  <c r="Q257" i="14"/>
  <c r="Q404" i="14"/>
  <c r="Q5851" i="14"/>
  <c r="Q1385" i="14"/>
  <c r="Q2098" i="14"/>
  <c r="Q501" i="14"/>
  <c r="Q3675" i="14"/>
  <c r="Q6400" i="14"/>
  <c r="Q2339" i="14"/>
  <c r="Q2332" i="14"/>
  <c r="Q6085" i="14"/>
  <c r="Q5081" i="14"/>
  <c r="Q4938" i="14"/>
  <c r="Q3812" i="14"/>
  <c r="Q5140" i="14"/>
  <c r="Q2320" i="14"/>
  <c r="Q2522" i="14"/>
  <c r="Q1725" i="14"/>
  <c r="Q2444" i="14"/>
  <c r="Q5860" i="14"/>
  <c r="Q3090" i="14"/>
  <c r="Q1335" i="14"/>
  <c r="Q5767" i="14"/>
  <c r="Q1227" i="14"/>
  <c r="Q5969" i="14"/>
  <c r="Q162" i="14"/>
  <c r="Q6210" i="14"/>
  <c r="Q190" i="14"/>
  <c r="Q5717" i="14"/>
  <c r="Q1936" i="14"/>
  <c r="Q1317" i="14"/>
  <c r="Q816" i="14"/>
  <c r="Q2766" i="14"/>
  <c r="Q1692" i="14"/>
  <c r="Q1125" i="14"/>
  <c r="Q3092" i="14"/>
  <c r="Q5961" i="14"/>
  <c r="Q5611" i="14"/>
  <c r="Q3932" i="14"/>
  <c r="Q1022" i="14"/>
  <c r="Q915" i="14"/>
  <c r="Q793" i="14"/>
  <c r="Q1505" i="14"/>
  <c r="Q1310" i="14"/>
  <c r="Q919" i="14"/>
  <c r="Q3689" i="14"/>
  <c r="Q6388" i="14"/>
  <c r="Q4387" i="14"/>
  <c r="Q6062" i="14"/>
  <c r="Q4620" i="14"/>
  <c r="Q272" i="14"/>
  <c r="Q3236" i="14"/>
  <c r="Q2131" i="14"/>
  <c r="Q6079" i="14"/>
  <c r="Q6073" i="14"/>
  <c r="Q3249" i="14"/>
  <c r="Q4929" i="14"/>
  <c r="Q2855" i="14"/>
  <c r="Q1190" i="14"/>
  <c r="Q5482" i="14"/>
  <c r="Q183" i="14"/>
  <c r="Q4036" i="14"/>
  <c r="Q1914" i="14"/>
  <c r="Q2531" i="14"/>
  <c r="Q4907" i="14"/>
  <c r="Q2208" i="14"/>
  <c r="Q4347" i="14"/>
  <c r="Q4155" i="14"/>
  <c r="Q6175" i="14"/>
  <c r="Q1679" i="14"/>
  <c r="Q5296" i="14"/>
  <c r="Q4451" i="14"/>
  <c r="Q3515" i="14"/>
  <c r="Q5391" i="14"/>
  <c r="Q295" i="14"/>
  <c r="Q4475" i="14"/>
  <c r="Q5840" i="14"/>
  <c r="Q74" i="14"/>
  <c r="Q3286" i="14"/>
  <c r="Q714" i="14"/>
  <c r="Q6295" i="14"/>
  <c r="Q3607" i="14"/>
  <c r="Q2655" i="14"/>
  <c r="Q6273" i="14"/>
  <c r="Q5533" i="14"/>
  <c r="Q5155" i="14"/>
  <c r="Q3220" i="14"/>
  <c r="Q5198" i="14"/>
  <c r="Q138" i="14"/>
  <c r="Q611" i="14"/>
  <c r="Q6311" i="14"/>
  <c r="Q5243" i="14"/>
  <c r="Q5369" i="14"/>
  <c r="Q5403" i="14"/>
  <c r="Q4375" i="14"/>
  <c r="Q6408" i="14"/>
  <c r="Q780" i="14"/>
  <c r="Q93" i="14"/>
  <c r="Q263" i="14"/>
  <c r="Q6262" i="14"/>
  <c r="Q3688" i="14"/>
  <c r="Q3943" i="14"/>
  <c r="Q757" i="14"/>
  <c r="Q3269" i="14"/>
  <c r="Q2430" i="14"/>
  <c r="Q5920" i="14"/>
  <c r="Q3836" i="14"/>
  <c r="Q6213" i="14"/>
  <c r="Q3916" i="14"/>
  <c r="Q5179" i="14"/>
  <c r="Q3605" i="14"/>
  <c r="Q2657" i="14"/>
  <c r="Q3203" i="14"/>
  <c r="Q168" i="14"/>
  <c r="Q3091" i="14"/>
  <c r="Q2928" i="14"/>
  <c r="Q4032" i="14"/>
  <c r="Q4596" i="14"/>
  <c r="Q377" i="14"/>
  <c r="Q2105" i="14"/>
  <c r="Q1928" i="14"/>
  <c r="Q4358" i="14"/>
  <c r="Q6001" i="14"/>
  <c r="Q3939" i="14"/>
  <c r="Q5760" i="14"/>
  <c r="Q3713" i="14"/>
  <c r="Q258" i="14"/>
  <c r="Q6308" i="14"/>
  <c r="Q1074" i="14"/>
  <c r="Q2979" i="14"/>
  <c r="Q2465" i="14"/>
  <c r="Q4006" i="14"/>
  <c r="Q5973" i="14"/>
  <c r="Q5853" i="14"/>
  <c r="Q4498" i="14"/>
  <c r="Q5633" i="14"/>
  <c r="Q5421" i="14"/>
  <c r="Q1126" i="14"/>
  <c r="Q4600" i="14"/>
  <c r="Q4175" i="14"/>
  <c r="Q3508" i="14"/>
  <c r="Q3074" i="14"/>
  <c r="Q907" i="14"/>
  <c r="Q5527" i="14"/>
  <c r="Q496" i="14"/>
  <c r="Q601" i="14"/>
  <c r="Q6413" i="14"/>
  <c r="Q5176" i="14"/>
  <c r="Q265" i="14"/>
  <c r="Q3597" i="14"/>
  <c r="Q5278" i="14"/>
  <c r="Q2022" i="14"/>
  <c r="Q3094" i="14"/>
  <c r="Q755" i="14"/>
  <c r="Q3043" i="14"/>
  <c r="Q4847" i="14"/>
  <c r="Q3391" i="14"/>
  <c r="Q3569" i="14"/>
  <c r="Q781" i="14"/>
  <c r="Q6190" i="14"/>
  <c r="Q2238" i="14"/>
  <c r="Q5868" i="14"/>
  <c r="Q2221" i="14"/>
  <c r="Q2558" i="14"/>
  <c r="Q4815" i="14"/>
  <c r="Q576" i="14"/>
  <c r="Q3503" i="14"/>
  <c r="Q181" i="14"/>
  <c r="Q1069" i="14"/>
  <c r="Q2868" i="14"/>
  <c r="Q3716" i="14"/>
  <c r="Q5175" i="14"/>
  <c r="Q6090" i="14"/>
  <c r="Q1324" i="14"/>
  <c r="Q507" i="14"/>
  <c r="Q1939" i="14"/>
  <c r="Q6167" i="14"/>
  <c r="Q3789" i="14"/>
  <c r="Q1590" i="14"/>
  <c r="Q172" i="14"/>
  <c r="Q4058" i="14"/>
  <c r="Q5539" i="14"/>
  <c r="Q1841" i="14"/>
  <c r="Q5861" i="14"/>
  <c r="Q4912" i="14"/>
  <c r="Q4243" i="14"/>
  <c r="Q471" i="14"/>
  <c r="Q5517" i="14"/>
  <c r="Q1230" i="14"/>
  <c r="Q3914" i="14"/>
  <c r="Q6094" i="14"/>
  <c r="Q4148" i="14"/>
  <c r="Q6195" i="14"/>
  <c r="Q1608" i="14"/>
  <c r="Q2297" i="14"/>
  <c r="Q1014" i="14"/>
  <c r="Q6168" i="14"/>
  <c r="Q2835" i="14"/>
  <c r="Q5827" i="14"/>
  <c r="Q6417" i="14"/>
  <c r="Q6181" i="14"/>
  <c r="Q1826" i="14"/>
  <c r="Q6051" i="14"/>
  <c r="Q1006" i="14"/>
  <c r="Q3278" i="14"/>
  <c r="Q2667" i="14"/>
  <c r="Q906" i="14"/>
  <c r="Q5761" i="14"/>
  <c r="Q2542" i="14"/>
  <c r="Q3721" i="14"/>
  <c r="Q1712" i="14"/>
  <c r="Q708" i="14"/>
  <c r="Q1731" i="14"/>
  <c r="Q2440" i="14"/>
  <c r="Q2660" i="14"/>
  <c r="Q1302" i="14"/>
  <c r="Q1399" i="14"/>
  <c r="Q5182" i="14"/>
  <c r="Q5977" i="14"/>
  <c r="Q1694" i="14"/>
  <c r="Q6083" i="14"/>
  <c r="Q2824" i="14"/>
  <c r="Q3507" i="14"/>
  <c r="Q4026" i="14"/>
  <c r="Q6313" i="14"/>
  <c r="Q4249" i="14"/>
  <c r="Q400" i="14"/>
  <c r="Q2298" i="14"/>
  <c r="Q4479" i="14"/>
  <c r="Q4946" i="14"/>
  <c r="Q4503" i="14"/>
  <c r="Q1925" i="14"/>
  <c r="Q296" i="14"/>
  <c r="Q5426" i="14"/>
  <c r="Q4724" i="14"/>
  <c r="Q5514" i="14"/>
  <c r="Q2658" i="14"/>
  <c r="Q3237" i="14"/>
  <c r="Q6180" i="14"/>
  <c r="Q917" i="14"/>
  <c r="Q4262" i="14"/>
  <c r="Q697" i="14"/>
  <c r="Q6092" i="14"/>
  <c r="Q4588" i="14"/>
  <c r="Q1481" i="14"/>
  <c r="Q4379" i="14"/>
  <c r="Q4926" i="14"/>
  <c r="Q4591" i="14"/>
  <c r="Q5855" i="14"/>
  <c r="Q2538" i="14"/>
  <c r="Q3392" i="14"/>
  <c r="Q5624" i="14"/>
  <c r="Q3949" i="14"/>
  <c r="Q5660" i="14"/>
  <c r="Q1488" i="14"/>
  <c r="Q5299" i="14"/>
  <c r="Q6300" i="14"/>
  <c r="Q4329" i="14"/>
  <c r="Q1611" i="14"/>
  <c r="Q5870" i="14"/>
  <c r="Q1630" i="14"/>
  <c r="Q5770" i="14"/>
  <c r="Q669" i="14"/>
  <c r="Q3198" i="14"/>
  <c r="Q5513" i="14"/>
  <c r="Q4605" i="14"/>
  <c r="Q4592" i="14"/>
  <c r="Q6096" i="14"/>
  <c r="Q4350" i="14"/>
  <c r="Q407" i="14"/>
  <c r="Q5981" i="14"/>
  <c r="Q3085" i="14"/>
  <c r="Q2342" i="14"/>
  <c r="Q5734" i="14"/>
  <c r="Q2825" i="14"/>
  <c r="Q2764" i="14"/>
  <c r="Q3917" i="14"/>
  <c r="Q2963" i="14"/>
  <c r="Q2150" i="14"/>
  <c r="Q3839" i="14"/>
  <c r="Q2112" i="14"/>
  <c r="Q1292" i="14"/>
  <c r="Q5929" i="14"/>
  <c r="Q5048" i="14"/>
  <c r="Q1222" i="14"/>
  <c r="Q2358" i="14"/>
  <c r="Q861" i="14"/>
  <c r="Q2353" i="14"/>
  <c r="Q4034" i="14"/>
  <c r="Q5078" i="14"/>
  <c r="Q3911" i="14"/>
  <c r="Q5085" i="14"/>
  <c r="Q1296" i="14"/>
  <c r="Q4597" i="14"/>
  <c r="Q2544" i="14"/>
  <c r="Q6294" i="14"/>
  <c r="Q4146" i="14"/>
  <c r="Q483" i="14"/>
  <c r="Q472" i="14"/>
  <c r="Q1900" i="14"/>
  <c r="Q1217" i="14"/>
  <c r="Q3071" i="14"/>
  <c r="Q4172" i="14"/>
  <c r="Q4008" i="14"/>
  <c r="Q3825" i="14"/>
  <c r="Q4852" i="14"/>
  <c r="Q299" i="14"/>
  <c r="Q801" i="14"/>
  <c r="Q5281" i="14"/>
  <c r="Q4279" i="14"/>
  <c r="Q3908" i="14"/>
  <c r="Q5759" i="14"/>
  <c r="Q5918" i="14"/>
  <c r="Q1926" i="14"/>
  <c r="Q3505" i="14"/>
  <c r="Q4337" i="14"/>
  <c r="Q3678" i="14"/>
  <c r="Q1626" i="14"/>
  <c r="Q5774" i="14"/>
  <c r="Q614" i="14"/>
  <c r="Q2360" i="14"/>
  <c r="Q3270" i="14"/>
  <c r="Q6256" i="14"/>
  <c r="Q2654" i="14"/>
  <c r="Q5657" i="14"/>
  <c r="Q3673" i="14"/>
  <c r="Q1394" i="14"/>
  <c r="Q3394" i="14"/>
  <c r="Q787" i="14"/>
  <c r="Q4048" i="14"/>
  <c r="Q5306" i="14"/>
  <c r="Q186" i="14"/>
  <c r="Q583" i="14"/>
  <c r="Q5968" i="14"/>
  <c r="Q3929" i="14"/>
  <c r="Q452" i="14"/>
  <c r="Q4120" i="14"/>
  <c r="Q1118" i="14"/>
  <c r="Q1805" i="14"/>
  <c r="Q3387" i="14"/>
  <c r="Q4042" i="14"/>
  <c r="Q3307" i="14"/>
  <c r="Q5769" i="14"/>
  <c r="Q3712" i="14"/>
  <c r="Q5762" i="14"/>
  <c r="Q1223" i="14"/>
  <c r="Q5647" i="14"/>
  <c r="Q3487" i="14"/>
  <c r="Q3820" i="14"/>
  <c r="Q251" i="14"/>
  <c r="Q1837" i="14"/>
  <c r="Q2858" i="14"/>
  <c r="Q6371" i="14"/>
  <c r="Q461" i="14"/>
  <c r="Q4357" i="14"/>
  <c r="Q2193" i="14"/>
  <c r="Q1519" i="14"/>
  <c r="Q3253" i="14"/>
  <c r="Q3701" i="14"/>
  <c r="Q4152" i="14"/>
  <c r="Q270" i="14"/>
  <c r="Q4461" i="14"/>
  <c r="Q6409" i="14"/>
  <c r="Q4493" i="14"/>
  <c r="Q3040" i="14"/>
  <c r="Q3832" i="14"/>
  <c r="Q6059" i="14"/>
  <c r="Q3602" i="14"/>
  <c r="Q2632" i="14"/>
  <c r="Q5045" i="14"/>
  <c r="Q2149" i="14"/>
  <c r="Q1131" i="14"/>
  <c r="Q2536" i="14"/>
  <c r="Q5061" i="14"/>
  <c r="Q605" i="14"/>
  <c r="Q4694" i="14"/>
  <c r="Q4505" i="14"/>
  <c r="Q5062" i="14"/>
  <c r="Q197" i="14"/>
  <c r="Q480" i="14"/>
  <c r="Q5417" i="14"/>
  <c r="Q4512" i="14"/>
  <c r="Q4246" i="14"/>
  <c r="Q1515" i="14"/>
  <c r="Q2718" i="14"/>
  <c r="Q494" i="14"/>
  <c r="Q3471" i="14"/>
  <c r="Q1627" i="14"/>
  <c r="Q2535" i="14"/>
  <c r="Q3700" i="14"/>
  <c r="Q2763" i="14"/>
  <c r="Q1425" i="14"/>
  <c r="Q717" i="14"/>
  <c r="Q2352" i="14"/>
  <c r="Q5663" i="14"/>
  <c r="Q2350" i="14"/>
  <c r="Q6293" i="14"/>
  <c r="Q1429" i="14"/>
  <c r="Q862" i="14"/>
  <c r="Q2967" i="14"/>
  <c r="Q3285" i="14"/>
  <c r="Q3484" i="14"/>
  <c r="Q4631" i="14"/>
  <c r="Q1703" i="14"/>
  <c r="Q101" i="14"/>
  <c r="Q5295" i="14"/>
  <c r="Q3288" i="14"/>
  <c r="Q3705" i="14"/>
  <c r="Q1291" i="14"/>
  <c r="Q1414" i="14"/>
  <c r="Q3579" i="14"/>
  <c r="Q1016" i="14"/>
  <c r="Q1723" i="14"/>
  <c r="Q5305" i="14"/>
  <c r="Q4798" i="14"/>
  <c r="Q1495" i="14"/>
  <c r="Q5163" i="14"/>
  <c r="Q2109" i="14"/>
  <c r="Q1091" i="14"/>
  <c r="Q5984" i="14"/>
  <c r="Q5190" i="14"/>
  <c r="Q3281" i="14"/>
  <c r="Q1814" i="14"/>
  <c r="Q4453" i="14"/>
  <c r="Q4626" i="14"/>
  <c r="Q3583" i="14"/>
  <c r="Q1791" i="14"/>
  <c r="Q6082" i="14"/>
  <c r="Q4599" i="14"/>
  <c r="Q3935" i="14"/>
  <c r="Q6087" i="14"/>
  <c r="Q179" i="14"/>
  <c r="Q5826" i="14"/>
  <c r="Q264" i="14"/>
  <c r="Q3931" i="14"/>
  <c r="Q4933" i="14"/>
  <c r="Q3717" i="14"/>
  <c r="Q2235" i="14"/>
  <c r="Q5886" i="14"/>
  <c r="Q5039" i="14"/>
  <c r="Q5152" i="14"/>
  <c r="Q2548" i="14"/>
  <c r="Q5318" i="14"/>
  <c r="Q4722" i="14"/>
  <c r="Q3811" i="14"/>
  <c r="Q5415" i="14"/>
  <c r="Q5872" i="14"/>
  <c r="Q5733" i="14"/>
  <c r="Q4173" i="14"/>
  <c r="Q6264" i="14"/>
  <c r="Q3500" i="14"/>
  <c r="Q253" i="14"/>
  <c r="Q3903" i="14"/>
  <c r="Q5499" i="14"/>
  <c r="Q1411" i="14"/>
  <c r="Q4964" i="14"/>
  <c r="Q5041" i="14"/>
  <c r="Q1893" i="14"/>
  <c r="Q5631" i="14"/>
  <c r="Q4017" i="14"/>
  <c r="Q2427" i="14"/>
  <c r="Q4275" i="14"/>
  <c r="Q4977" i="14"/>
  <c r="Q4364" i="14"/>
  <c r="Q5397" i="14"/>
  <c r="Q2039" i="14"/>
  <c r="Q2233" i="14"/>
  <c r="Q178" i="14"/>
  <c r="Q4800" i="14"/>
  <c r="Q1096" i="14"/>
  <c r="Q5311" i="14"/>
  <c r="Q1229" i="14"/>
  <c r="Q5493" i="14"/>
  <c r="Q1798" i="14"/>
  <c r="Q5999" i="14"/>
  <c r="Q3817" i="14"/>
  <c r="Q5431" i="14"/>
  <c r="Q2537" i="14"/>
  <c r="Q1474" i="14"/>
  <c r="Q690" i="14"/>
  <c r="Q4390" i="14"/>
  <c r="Q5951" i="14"/>
  <c r="Q5863" i="14"/>
  <c r="Q4256" i="14"/>
  <c r="Q1268" i="14"/>
  <c r="Q821" i="14"/>
  <c r="Q6399" i="14"/>
  <c r="Q170" i="14"/>
  <c r="Q1597" i="14"/>
  <c r="Q4701" i="14"/>
  <c r="Q4947" i="14"/>
  <c r="Q3069" i="14"/>
  <c r="Q4263" i="14"/>
  <c r="Q465" i="14"/>
  <c r="Q3252" i="14"/>
  <c r="Q3609" i="14"/>
  <c r="Q1579" i="14"/>
  <c r="Q2040" i="14"/>
  <c r="Q2527" i="14"/>
  <c r="Q3402" i="14"/>
  <c r="Q4472" i="14"/>
  <c r="Q2552" i="14"/>
  <c r="Q3784" i="14"/>
  <c r="Q994" i="14"/>
  <c r="Q153" i="14"/>
  <c r="Q5939" i="14"/>
  <c r="Q5186" i="14"/>
  <c r="Q306" i="14"/>
  <c r="Q3695" i="14"/>
  <c r="Q2343" i="14"/>
  <c r="Q5933" i="14"/>
  <c r="Q1922" i="14"/>
  <c r="Q49" i="14"/>
  <c r="Q1780" i="14"/>
  <c r="Q2778" i="14"/>
  <c r="Q2661" i="14"/>
  <c r="Q3611" i="14"/>
  <c r="Q2566" i="14"/>
  <c r="Q6421" i="14"/>
  <c r="Q381" i="14"/>
  <c r="Q1713" i="14"/>
  <c r="Q1629" i="14"/>
  <c r="Q4744" i="14"/>
  <c r="Q4372" i="14"/>
  <c r="Q1619" i="14"/>
  <c r="Q3267" i="14"/>
  <c r="Q3362" i="14"/>
  <c r="Q6288" i="14"/>
  <c r="Q5500" i="14"/>
  <c r="Q4137" i="14"/>
  <c r="Q5967" i="14"/>
  <c r="Q4381" i="14"/>
  <c r="Q4492" i="14"/>
  <c r="Q373" i="14"/>
  <c r="Q2756" i="14"/>
  <c r="Q2724" i="14"/>
  <c r="Q1998" i="14"/>
  <c r="Q2754" i="14"/>
  <c r="Q4836" i="14"/>
  <c r="Q3475" i="14"/>
  <c r="Q1090" i="14"/>
  <c r="Q3460" i="14"/>
  <c r="Q2738" i="14"/>
  <c r="Q5033" i="14"/>
  <c r="Q2029" i="14"/>
  <c r="Q2870" i="14"/>
  <c r="Q2545" i="14"/>
  <c r="Q2753" i="14"/>
  <c r="Q2827" i="14"/>
  <c r="Q4250" i="14"/>
  <c r="Q3060" i="14"/>
  <c r="Q4474" i="14"/>
  <c r="Q2255" i="14"/>
  <c r="Q1911" i="14"/>
  <c r="Q3372" i="14"/>
  <c r="Q1695" i="14"/>
  <c r="Q5264" i="14"/>
  <c r="Q1621" i="14"/>
  <c r="Q602" i="14"/>
  <c r="Q5730" i="14"/>
  <c r="Q3397" i="14"/>
  <c r="Q5134" i="14"/>
  <c r="Q4823" i="14"/>
  <c r="Q1008" i="14"/>
  <c r="Q4593" i="14"/>
  <c r="Q5260" i="14"/>
  <c r="Q2136" i="14"/>
  <c r="Q6209" i="14"/>
  <c r="Q1670" i="14"/>
  <c r="Q4594" i="14"/>
  <c r="Q3242" i="14"/>
  <c r="Q1122" i="14"/>
  <c r="Q2437" i="14"/>
  <c r="Q2100" i="14"/>
  <c r="Q371" i="14"/>
  <c r="Q3596" i="14"/>
  <c r="Q1020" i="14"/>
  <c r="Q4455" i="14"/>
  <c r="Q914" i="14"/>
  <c r="Q6303" i="14"/>
  <c r="Q4833" i="14"/>
  <c r="Q5177" i="14"/>
  <c r="Q5964" i="14"/>
  <c r="Q4464" i="14"/>
  <c r="Q990" i="14"/>
  <c r="Q2856" i="14"/>
  <c r="Q5147" i="14"/>
  <c r="Q5413" i="14"/>
  <c r="Q760" i="14"/>
  <c r="Q2034" i="14"/>
  <c r="Q894" i="14"/>
  <c r="Q3685" i="14"/>
  <c r="Q1795" i="14"/>
  <c r="Q1116" i="14"/>
  <c r="Q1804" i="14"/>
  <c r="Q1213" i="14"/>
  <c r="Q3248" i="14"/>
  <c r="Q5178" i="14"/>
  <c r="Q5161" i="14"/>
  <c r="Q2767" i="14"/>
  <c r="Q1890" i="14"/>
  <c r="Q1297" i="14"/>
  <c r="Q6435" i="14"/>
  <c r="Q147" i="14"/>
  <c r="Q2146" i="14"/>
  <c r="Q2239" i="14"/>
  <c r="Q3922" i="14"/>
  <c r="Q1523" i="14"/>
  <c r="Q5721" i="14"/>
  <c r="Q4052" i="14"/>
  <c r="Q5536" i="14"/>
  <c r="Q6214" i="14"/>
  <c r="Q888" i="14"/>
  <c r="Q1833" i="14"/>
  <c r="Q591" i="14"/>
  <c r="Q285" i="14"/>
  <c r="Q2455" i="14"/>
  <c r="Q4716" i="14"/>
  <c r="Q55" i="14"/>
  <c r="Q5858" i="14"/>
  <c r="Q5601" i="14"/>
  <c r="Q612" i="14"/>
  <c r="Q1479" i="14"/>
  <c r="Q2968" i="14"/>
  <c r="Q6304" i="14"/>
  <c r="Q387" i="14"/>
  <c r="Q3229" i="14"/>
  <c r="Q4948" i="14"/>
  <c r="Q5070" i="14"/>
  <c r="Q3909" i="14"/>
  <c r="Q1434" i="14"/>
  <c r="Q2021" i="14"/>
  <c r="Q5958" i="14"/>
  <c r="Q5737" i="14"/>
  <c r="Q4849" i="14"/>
  <c r="Q5869" i="14"/>
  <c r="Q1699" i="14"/>
  <c r="Q4817" i="14"/>
  <c r="Q5754" i="14"/>
  <c r="Q1888" i="14"/>
  <c r="Q3813" i="14"/>
  <c r="Q3493" i="14"/>
  <c r="Q6063" i="14"/>
  <c r="Q3380" i="14"/>
  <c r="Q4548" i="14"/>
  <c r="Q5758" i="14"/>
  <c r="Q769" i="14"/>
  <c r="Q2341" i="14"/>
  <c r="Q5645" i="14"/>
  <c r="Q3219" i="14"/>
  <c r="Q814" i="14"/>
  <c r="Q4223" i="14"/>
  <c r="Q2664" i="14"/>
  <c r="Q1215" i="14"/>
  <c r="Q1187" i="14"/>
  <c r="Q2644" i="14"/>
  <c r="Q5286" i="14"/>
  <c r="Q4136" i="14"/>
  <c r="Q84" i="14"/>
  <c r="Q3735" i="14"/>
  <c r="Q2206" i="14"/>
  <c r="Q1521" i="14"/>
  <c r="Q2252" i="14"/>
  <c r="Q5272" i="14"/>
  <c r="Q3621" i="14"/>
  <c r="Q5962" i="14"/>
  <c r="Q4488" i="14"/>
  <c r="Q3626" i="14"/>
  <c r="Q3382" i="14"/>
  <c r="Q5634" i="14"/>
  <c r="Q858" i="14"/>
  <c r="Q6098" i="14"/>
  <c r="Q5171" i="14"/>
  <c r="Q2746" i="14"/>
  <c r="Q5497" i="14"/>
  <c r="Q3275" i="14"/>
  <c r="Q6309" i="14"/>
  <c r="Q803" i="14"/>
  <c r="Q2623" i="14"/>
  <c r="Q572" i="14"/>
  <c r="Q2616" i="14"/>
  <c r="Q6280" i="14"/>
  <c r="Q1689" i="14"/>
  <c r="Q3699" i="14"/>
  <c r="Q3928" i="14"/>
  <c r="Q6310" i="14"/>
  <c r="Q1198" i="14"/>
  <c r="Q189" i="14"/>
  <c r="Q3271" i="14"/>
  <c r="Q3933" i="14"/>
  <c r="Q5658" i="14"/>
  <c r="Q779" i="14"/>
  <c r="Q6318" i="14"/>
  <c r="Q6198" i="14"/>
  <c r="Q3702" i="14"/>
  <c r="Q3890" i="14"/>
  <c r="Q2309" i="14"/>
  <c r="Q4019" i="14"/>
  <c r="Q2648" i="14"/>
  <c r="Q3690" i="14"/>
  <c r="Q4908" i="14"/>
  <c r="Q5956" i="14"/>
  <c r="Q157" i="14"/>
  <c r="Q2961" i="14"/>
  <c r="Q2009" i="14"/>
  <c r="Q3918" i="14"/>
  <c r="Q1307" i="14"/>
  <c r="Q2127" i="14"/>
  <c r="Q1295" i="14"/>
  <c r="Q1426" i="14"/>
  <c r="Q2126" i="14"/>
  <c r="Q3618" i="14"/>
  <c r="Q5949" i="14"/>
  <c r="Q671" i="14"/>
  <c r="Q5483" i="14"/>
  <c r="Q4843" i="14"/>
  <c r="Q2431" i="14"/>
  <c r="Q2014" i="14"/>
  <c r="Q797" i="14"/>
  <c r="Q2958" i="14"/>
  <c r="Q5843" i="14"/>
  <c r="Q3522" i="14"/>
  <c r="Q4130" i="14"/>
  <c r="Q3822" i="14"/>
  <c r="Q2205" i="14"/>
  <c r="Q1112" i="14"/>
  <c r="Q1678" i="14"/>
  <c r="Q6077" i="14"/>
  <c r="Q2540" i="14"/>
  <c r="Q6259" i="14"/>
  <c r="Q4606" i="14"/>
  <c r="Q5960" i="14"/>
  <c r="Q6401" i="14"/>
  <c r="Q6191" i="14"/>
  <c r="Q4742" i="14"/>
  <c r="Q5638" i="14"/>
  <c r="Q4242" i="14"/>
  <c r="Q1525" i="14"/>
  <c r="Q776" i="14"/>
  <c r="Q5401" i="14"/>
  <c r="Q2240" i="14"/>
  <c r="Q1683" i="14"/>
  <c r="Q1897" i="14"/>
  <c r="Q2750" i="14"/>
  <c r="Q5246" i="14"/>
  <c r="Q1738" i="14"/>
  <c r="Q3063" i="14"/>
  <c r="Q588" i="14"/>
  <c r="Q2518" i="14"/>
  <c r="Q1908" i="14"/>
  <c r="Q2523" i="14"/>
  <c r="Q4272" i="14"/>
  <c r="Q1308" i="14"/>
  <c r="Q76" i="14"/>
  <c r="Q2123" i="14"/>
  <c r="Q3942" i="14"/>
  <c r="Q6075" i="14"/>
  <c r="Q4231" i="14"/>
  <c r="Q5526" i="14"/>
  <c r="Q62" i="14"/>
  <c r="Q4844" i="14"/>
  <c r="Q570" i="14"/>
  <c r="Q891" i="14"/>
  <c r="Q2102" i="14"/>
  <c r="Q4150" i="14"/>
  <c r="Q3906" i="14"/>
  <c r="Q5018" i="14"/>
  <c r="Q2192" i="14"/>
  <c r="Q1796" i="14"/>
  <c r="Q4004" i="14"/>
  <c r="Q1418" i="14"/>
  <c r="Q2321" i="14"/>
  <c r="Q4057" i="14"/>
  <c r="Q2324" i="14"/>
  <c r="Q5877" i="14"/>
  <c r="Q3366" i="14"/>
  <c r="Q3079" i="14"/>
  <c r="Q3464" i="14"/>
  <c r="Q392" i="14"/>
  <c r="Q5766" i="14"/>
  <c r="Q5145" i="14"/>
  <c r="Q3930" i="14"/>
  <c r="Q6071" i="14"/>
  <c r="Q1012" i="14"/>
  <c r="Q5388" i="14"/>
  <c r="Q1004" i="14"/>
  <c r="Q2135" i="14"/>
  <c r="Q4163" i="14"/>
  <c r="Q5371" i="14"/>
  <c r="Q2953" i="14"/>
  <c r="Q1899" i="14"/>
  <c r="Q3947" i="14"/>
  <c r="Q3470" i="14"/>
  <c r="Q4001" i="14"/>
  <c r="Q4857" i="14"/>
  <c r="Q3808" i="14"/>
  <c r="Q4917" i="14"/>
  <c r="Q4837" i="14"/>
  <c r="Q3577" i="14"/>
  <c r="Q3290" i="14"/>
  <c r="Q3809" i="14"/>
  <c r="Q3381" i="14"/>
  <c r="Q5764" i="14"/>
  <c r="Q3395" i="14"/>
  <c r="Q6415" i="14"/>
  <c r="Q3355" i="14"/>
  <c r="Q3226" i="14"/>
  <c r="Q2133" i="14"/>
  <c r="Q3492" i="14"/>
  <c r="Q5538" i="14"/>
  <c r="Q6204" i="14"/>
  <c r="Q160" i="14"/>
  <c r="Q1943" i="14"/>
  <c r="Q1905" i="14"/>
  <c r="Q3711" i="14"/>
  <c r="Q5652" i="14"/>
  <c r="Q5412" i="14"/>
  <c r="Q1491" i="14"/>
  <c r="Q1428" i="14"/>
  <c r="Q5273" i="14"/>
  <c r="Q469" i="14"/>
  <c r="Q6305" i="14"/>
  <c r="Q718" i="14"/>
  <c r="Q2013" i="14"/>
  <c r="Q709" i="14"/>
  <c r="Q791" i="14"/>
  <c r="Q5864" i="14"/>
  <c r="Q4135" i="14"/>
  <c r="Q4261" i="14"/>
  <c r="Q4476" i="14"/>
  <c r="Q3491" i="14"/>
  <c r="Q83" i="14"/>
  <c r="Q2557" i="14"/>
  <c r="Q3591" i="14"/>
  <c r="Q1901" i="14"/>
  <c r="Q4603" i="14"/>
  <c r="Q4936" i="14"/>
  <c r="Q3261" i="14"/>
  <c r="Q1526" i="14"/>
  <c r="Q5948" i="14"/>
  <c r="Q6292" i="14"/>
  <c r="Q5402" i="14"/>
  <c r="Q4276" i="14"/>
  <c r="Q685" i="14"/>
  <c r="Q5746" i="14"/>
  <c r="Q6395" i="14"/>
  <c r="Q2515" i="14"/>
  <c r="Q1021" i="14"/>
  <c r="Q2736" i="14"/>
  <c r="Q5535" i="14"/>
  <c r="Q798" i="14"/>
  <c r="Q5926" i="14"/>
  <c r="Q489" i="14"/>
  <c r="Q5484" i="14"/>
  <c r="Q4477" i="14"/>
  <c r="Q2302" i="14"/>
  <c r="Q4480" i="14"/>
  <c r="Q5534" i="14"/>
  <c r="Q1285" i="14"/>
  <c r="Q5064" i="14"/>
  <c r="Q4253" i="14"/>
  <c r="Q5095" i="14"/>
  <c r="Q987" i="14"/>
  <c r="Q898" i="14"/>
  <c r="Q596" i="14"/>
  <c r="Q3072" i="14"/>
  <c r="Q3234" i="14"/>
  <c r="Q3837" i="14"/>
  <c r="Q6312" i="14"/>
  <c r="Q5516" i="14"/>
  <c r="Q4721" i="14"/>
  <c r="Q4487" i="14"/>
  <c r="Q4830" i="14"/>
  <c r="Q5191" i="14"/>
  <c r="Q5616" i="14"/>
  <c r="Q5383" i="14"/>
  <c r="Q3073" i="14"/>
  <c r="Q6074" i="14"/>
  <c r="Q5407" i="14"/>
  <c r="Q5744" i="14"/>
  <c r="Q376" i="14"/>
  <c r="Q5294" i="14"/>
  <c r="Q4842" i="14"/>
  <c r="Q6393" i="14"/>
  <c r="Q4499" i="14"/>
  <c r="Q3592" i="14"/>
  <c r="Q77" i="14"/>
  <c r="Q4368" i="14"/>
  <c r="Q6267" i="14"/>
  <c r="Q1214" i="14"/>
  <c r="Q4856" i="14"/>
  <c r="Q701" i="14"/>
  <c r="Q3247" i="14"/>
  <c r="Q2121" i="14"/>
  <c r="Q78" i="14"/>
  <c r="Q6291" i="14"/>
  <c r="Q1490" i="14"/>
  <c r="Q5387" i="14"/>
  <c r="Q2316" i="14"/>
  <c r="Q279" i="14"/>
  <c r="Q6211" i="14"/>
  <c r="Q61" i="14"/>
  <c r="Q4698" i="14"/>
  <c r="Q4628" i="14"/>
  <c r="Q2867" i="14"/>
  <c r="Q3600" i="14"/>
  <c r="Q4144" i="14"/>
  <c r="Q484" i="14"/>
  <c r="Q3378" i="14"/>
  <c r="Q1815" i="14"/>
  <c r="Q1333" i="14"/>
  <c r="Q5060" i="14"/>
  <c r="Q1533" i="14"/>
  <c r="Q3793" i="14"/>
  <c r="Q70" i="14"/>
  <c r="Q374" i="14"/>
  <c r="Q2741" i="14"/>
  <c r="Q3934" i="14"/>
  <c r="Q6426" i="14"/>
  <c r="Q1595" i="14"/>
  <c r="Q4513" i="14"/>
  <c r="Q700" i="14"/>
  <c r="Q5963" i="14"/>
  <c r="Q5055" i="14"/>
  <c r="Q4940" i="14"/>
  <c r="Q6186" i="14"/>
  <c r="Q5850" i="14"/>
  <c r="Q1918" i="14"/>
  <c r="Q194" i="14"/>
  <c r="Q5639" i="14"/>
  <c r="Q4021" i="14"/>
  <c r="Q1944" i="14"/>
  <c r="Q5823" i="14"/>
  <c r="Q3580" i="14"/>
  <c r="Q375" i="14"/>
  <c r="Q4920" i="14"/>
  <c r="Q2960" i="14"/>
  <c r="Q5740" i="14"/>
  <c r="Q3912" i="14"/>
  <c r="Q6111" i="14"/>
  <c r="Q4023" i="14"/>
  <c r="Q3687" i="14"/>
  <c r="Q3404" i="14"/>
  <c r="Q2565" i="14"/>
  <c r="Q4359" i="14"/>
  <c r="Q1929" i="14"/>
  <c r="Q1819" i="14"/>
  <c r="Q3254" i="14"/>
  <c r="Q6104" i="14"/>
  <c r="Q262" i="14"/>
  <c r="Q3704" i="14"/>
  <c r="Q2201" i="14"/>
  <c r="Q1726" i="14"/>
  <c r="Q1624" i="14"/>
  <c r="Q3610" i="14"/>
  <c r="Q2844" i="14"/>
  <c r="Q4564" i="14"/>
  <c r="Q2120" i="14"/>
  <c r="Q5922" i="14"/>
  <c r="Q3296" i="14"/>
  <c r="Q5372" i="14"/>
  <c r="Q6299" i="14"/>
  <c r="Q2720" i="14"/>
  <c r="Q2118" i="14"/>
  <c r="Q5530" i="14"/>
  <c r="Q1231" i="14"/>
  <c r="Q2025" i="14"/>
  <c r="Q1912" i="14"/>
  <c r="Q60" i="14"/>
  <c r="Q5494" i="14"/>
  <c r="Q2946" i="14"/>
  <c r="Q563" i="14"/>
  <c r="Q1492" i="14"/>
  <c r="Q1800" i="14"/>
  <c r="Q1220" i="14"/>
  <c r="Q4149" i="14"/>
  <c r="Q3709" i="14"/>
  <c r="Q2410" i="14"/>
  <c r="Q5646" i="14"/>
  <c r="Q4846" i="14"/>
  <c r="Q1493" i="14"/>
  <c r="Q378" i="14"/>
  <c r="Q1422" i="14"/>
  <c r="Q3727" i="14"/>
  <c r="Q3829" i="14"/>
  <c r="Q161" i="14"/>
  <c r="Q4736" i="14"/>
  <c r="Q5965" i="14"/>
  <c r="Q6067" i="14"/>
  <c r="Q986" i="14"/>
  <c r="Q5373" i="14"/>
  <c r="Q607" i="14"/>
  <c r="Q2549" i="14"/>
  <c r="Q4732" i="14"/>
  <c r="Q1714" i="14"/>
  <c r="Q5181" i="14"/>
  <c r="Q3260" i="14"/>
  <c r="Q6282" i="14"/>
  <c r="Q3485" i="14"/>
  <c r="Q3233" i="14"/>
  <c r="Q595" i="14"/>
  <c r="Q2859" i="14"/>
  <c r="Q372" i="14"/>
  <c r="Q5642" i="14"/>
  <c r="Q1300" i="14"/>
  <c r="Q1283" i="14"/>
  <c r="Q4049" i="14"/>
  <c r="Q1510" i="14"/>
  <c r="Q5302" i="14"/>
  <c r="Q4950" i="14"/>
  <c r="Q6093" i="14"/>
  <c r="Q58" i="14"/>
  <c r="Q4018" i="14"/>
  <c r="Q2865" i="14"/>
  <c r="Q3384" i="14"/>
  <c r="Q2546" i="14"/>
  <c r="Q5880" i="14"/>
  <c r="Q3941" i="14"/>
  <c r="Q5523" i="14"/>
  <c r="Q6412" i="14"/>
  <c r="Q3283" i="14"/>
  <c r="Q5265" i="14"/>
  <c r="Q2871" i="14"/>
  <c r="Q2041" i="14"/>
  <c r="Q1921" i="14"/>
  <c r="Q6396" i="14"/>
  <c r="Q6394" i="14"/>
  <c r="Q5058" i="14"/>
  <c r="Q6375" i="14"/>
  <c r="Q3581" i="14"/>
  <c r="Q5954" i="14"/>
  <c r="Q6392" i="14"/>
  <c r="Q2225" i="14"/>
  <c r="Q485" i="14"/>
  <c r="Q5074" i="14"/>
  <c r="Q1017" i="14"/>
  <c r="Q6164" i="14"/>
  <c r="Q4027" i="14"/>
  <c r="Q3810" i="14"/>
  <c r="Q6418" i="14"/>
  <c r="Q2873" i="14"/>
  <c r="Q2840" i="14"/>
  <c r="Q2116" i="14"/>
  <c r="Q574" i="14"/>
  <c r="Q6286" i="14"/>
  <c r="Q3509" i="14"/>
  <c r="Q486" i="14"/>
  <c r="Q71" i="14"/>
  <c r="Q1206" i="14"/>
  <c r="Q2749" i="14"/>
  <c r="Q1838" i="14"/>
  <c r="Q4478" i="14"/>
  <c r="Q4802" i="14"/>
  <c r="Q3238" i="14"/>
  <c r="Q2861" i="14"/>
  <c r="Q2744" i="14"/>
  <c r="Q4388" i="14"/>
  <c r="Q6088" i="14"/>
  <c r="Q997" i="14"/>
  <c r="Q5622" i="14"/>
  <c r="Q774" i="14"/>
  <c r="Q5635" i="14"/>
  <c r="Q2511" i="14"/>
  <c r="Q5420" i="14"/>
  <c r="Q3794" i="14"/>
  <c r="Q2520" i="14"/>
  <c r="Q3703" i="14"/>
  <c r="Q2023" i="14"/>
  <c r="Q155" i="14"/>
  <c r="Q4281" i="14"/>
  <c r="Q6187" i="14"/>
  <c r="Q487" i="14"/>
  <c r="Q2129" i="14"/>
  <c r="Q5160" i="14"/>
  <c r="Q5844" i="14"/>
  <c r="Q667" i="14"/>
  <c r="Q3799" i="14"/>
  <c r="Q4116" i="14"/>
  <c r="Q782" i="14"/>
  <c r="Q908" i="14"/>
  <c r="Q1276" i="14"/>
  <c r="Q6317" i="14"/>
  <c r="Q5653" i="14"/>
  <c r="Q3582" i="14"/>
  <c r="Q1018" i="14"/>
  <c r="Q2541" i="14"/>
  <c r="Q3792" i="14"/>
  <c r="Q2097" i="14"/>
  <c r="Q4463" i="14"/>
  <c r="Q1210" i="14"/>
  <c r="Q5994" i="14"/>
  <c r="Q4729" i="14"/>
  <c r="Q3499" i="14"/>
  <c r="Q2852" i="14"/>
  <c r="Q5875" i="14"/>
  <c r="Q4354" i="14"/>
  <c r="Q2441" i="14"/>
  <c r="Q5049" i="14"/>
  <c r="Q2217" i="14"/>
  <c r="Q1604" i="14"/>
  <c r="Q1806" i="14"/>
  <c r="Q3722" i="14"/>
  <c r="Q3514" i="14"/>
  <c r="Q5825" i="14"/>
  <c r="Q4612" i="14"/>
  <c r="Q3887" i="14"/>
  <c r="Q878" i="14"/>
  <c r="Q6297" i="14"/>
  <c r="Q2031" i="14"/>
  <c r="Q6284" i="14"/>
  <c r="Q6414" i="14"/>
  <c r="Q5946" i="14"/>
  <c r="Q3393" i="14"/>
  <c r="Q2007" i="14"/>
  <c r="Q4725" i="14"/>
  <c r="Q2854" i="14"/>
  <c r="Q6419" i="14"/>
  <c r="Q6378" i="14"/>
  <c r="Q3601" i="14"/>
  <c r="Q4165" i="14"/>
  <c r="Q5072" i="14"/>
  <c r="Q6076" i="14"/>
  <c r="Q911" i="14"/>
  <c r="Q794" i="14"/>
  <c r="Q996" i="14"/>
  <c r="Q3814" i="14"/>
  <c r="Q2228" i="14"/>
  <c r="Q2003" i="14"/>
  <c r="Q5393" i="14"/>
  <c r="Q680" i="14"/>
  <c r="Q1503" i="14"/>
  <c r="Q1204" i="14"/>
  <c r="Q2000" i="14"/>
  <c r="Q6193" i="14"/>
  <c r="Q5146" i="14"/>
  <c r="Q5522" i="14"/>
  <c r="Q3806" i="14"/>
  <c r="Q5945" i="14"/>
  <c r="Q2433" i="14"/>
  <c r="Q5144" i="14"/>
  <c r="Q2428" i="14"/>
  <c r="Q3895" i="14"/>
  <c r="Q1306" i="14"/>
  <c r="Q1196" i="14"/>
  <c r="Q3693" i="14"/>
  <c r="Q366" i="14"/>
  <c r="Q2530" i="14"/>
  <c r="Q3598" i="14"/>
  <c r="Q4273" i="14"/>
  <c r="Q925" i="14"/>
  <c r="Q4616" i="14"/>
  <c r="Q2539" i="14"/>
  <c r="Q3734" i="14"/>
  <c r="Q5194" i="14"/>
  <c r="Q4336" i="14"/>
  <c r="Q5038" i="14"/>
  <c r="Q2745" i="14"/>
  <c r="Q4601" i="14"/>
  <c r="Q4341" i="14"/>
  <c r="Q1415" i="14"/>
  <c r="Q1219" i="14"/>
  <c r="Q4241" i="14"/>
  <c r="Q6403" i="14"/>
  <c r="Q4356" i="14"/>
  <c r="Q6189" i="14"/>
  <c r="Q4365" i="14"/>
  <c r="Q1999" i="14"/>
  <c r="Q5934" i="14"/>
  <c r="Q1103" i="14"/>
  <c r="Q5053" i="14"/>
  <c r="Q4013" i="14"/>
  <c r="Q877" i="14"/>
  <c r="Q3482" i="14"/>
  <c r="Q573" i="14"/>
  <c r="Q3479" i="14"/>
  <c r="Q4254" i="14"/>
  <c r="Q3257" i="14"/>
  <c r="Q881" i="14"/>
  <c r="Q3262" i="14"/>
  <c r="Q3055" i="14"/>
  <c r="Q1687" i="14"/>
  <c r="Q1471" i="14"/>
  <c r="Q6177" i="14"/>
  <c r="Q1192" i="14"/>
  <c r="Q4346" i="14"/>
  <c r="Q3573" i="14"/>
  <c r="Q1294" i="14"/>
  <c r="Q5618" i="14"/>
  <c r="Q4265" i="14"/>
  <c r="Q3255" i="14"/>
  <c r="Q1318" i="14"/>
  <c r="Q3221" i="14"/>
  <c r="Q3301" i="14"/>
  <c r="Q3263" i="14"/>
  <c r="Q789" i="14"/>
  <c r="Q6377" i="14"/>
  <c r="Q3358" i="14"/>
  <c r="Q1997" i="14"/>
  <c r="Q97" i="14"/>
  <c r="Q1511" i="14"/>
  <c r="Q867" i="14"/>
  <c r="Q778" i="14"/>
  <c r="Q5399" i="14"/>
  <c r="Q4804" i="14"/>
  <c r="Q4377" i="14"/>
  <c r="Q4033" i="14"/>
  <c r="Q6289" i="14"/>
  <c r="Q5979" i="14"/>
  <c r="Q3826" i="14"/>
  <c r="Q5270" i="14"/>
  <c r="Q3365" i="14"/>
  <c r="Q785" i="14"/>
  <c r="Q4471" i="14"/>
  <c r="Q1817" i="14"/>
  <c r="Q5396" i="14"/>
  <c r="Q142" i="14"/>
  <c r="Q4570" i="14"/>
  <c r="Q5540" i="14"/>
  <c r="Q4957" i="14"/>
  <c r="Q3728" i="14"/>
  <c r="Q165" i="14"/>
  <c r="Q2970" i="14"/>
  <c r="Q1895" i="14"/>
  <c r="Q1584" i="14"/>
  <c r="Q4486" i="14"/>
  <c r="Q2130" i="14"/>
  <c r="Q177" i="14"/>
  <c r="Q6047" i="14"/>
  <c r="Q4861" i="14"/>
  <c r="Q3389" i="14"/>
  <c r="Q5162" i="14"/>
  <c r="Q3051" i="14"/>
  <c r="Q2137" i="14"/>
  <c r="Q5957" i="14"/>
  <c r="Q6108" i="14"/>
  <c r="Q3923" i="14"/>
  <c r="Q3681" i="14"/>
  <c r="Q3217" i="14"/>
  <c r="Q2637" i="14"/>
  <c r="Q6402" i="14"/>
  <c r="Q4831" i="14"/>
  <c r="Q5276" i="14"/>
  <c r="Q3730" i="14"/>
  <c r="Q4625" i="14"/>
  <c r="Q3584" i="14"/>
  <c r="Q156" i="14"/>
  <c r="Q2108" i="14"/>
  <c r="Q2532" i="14"/>
  <c r="Q3501" i="14"/>
  <c r="Q2327" i="14"/>
  <c r="Q3588" i="14"/>
  <c r="Q1702" i="14"/>
  <c r="Q4932" i="14"/>
  <c r="Q6064" i="14"/>
  <c r="Q3927" i="14"/>
  <c r="Q56" i="14"/>
  <c r="Q6161" i="14"/>
  <c r="Q4576" i="14"/>
  <c r="Q6389" i="14"/>
  <c r="Q5252" i="14"/>
  <c r="Q4143" i="14"/>
  <c r="Q1903" i="14"/>
  <c r="Q2317" i="14"/>
  <c r="Q2853" i="14"/>
  <c r="Q4587" i="14"/>
  <c r="Q4481" i="14"/>
  <c r="Q1101" i="14"/>
  <c r="Q2513" i="14"/>
  <c r="Q5867" i="14"/>
  <c r="Q175" i="14"/>
  <c r="Q905" i="14"/>
  <c r="Q67" i="14"/>
  <c r="Q4710" i="14"/>
  <c r="Q2128" i="14"/>
  <c r="Q5437" i="14"/>
  <c r="Q6397" i="14"/>
  <c r="Q4454" i="14"/>
  <c r="Q3886" i="14"/>
  <c r="Q683" i="14"/>
  <c r="Q4003" i="14"/>
  <c r="Q5157" i="14"/>
  <c r="Q5151" i="14"/>
  <c r="Q3273" i="14"/>
  <c r="Q3828" i="14"/>
  <c r="Q1603" i="14"/>
  <c r="Q1397" i="14"/>
  <c r="Q4559" i="14"/>
  <c r="Q6298" i="14"/>
  <c r="Q577" i="14"/>
  <c r="Q903" i="14"/>
  <c r="Q777" i="14"/>
  <c r="Q5756" i="14"/>
  <c r="Q1113" i="14"/>
  <c r="Q5416" i="14"/>
  <c r="Q1082" i="14"/>
  <c r="Q4038" i="14"/>
  <c r="Q2024" i="14"/>
  <c r="Q1824" i="14"/>
  <c r="Q4608" i="14"/>
  <c r="Q889" i="14"/>
  <c r="Q4122" i="14"/>
  <c r="Q6407" i="14"/>
  <c r="Q2947" i="14"/>
  <c r="Q3827" i="14"/>
  <c r="Q1506" i="14"/>
  <c r="Q474" i="14"/>
  <c r="Q5502" i="14"/>
  <c r="Q1794" i="14"/>
  <c r="Q6398" i="14"/>
  <c r="Q3497" i="14"/>
  <c r="Q2508" i="14"/>
  <c r="Q4352" i="14"/>
  <c r="Q467" i="14"/>
  <c r="Q1201" i="14"/>
  <c r="Q1783" i="14"/>
  <c r="Q195" i="14"/>
  <c r="Q3815" i="14"/>
  <c r="Q1720" i="14"/>
  <c r="Q1078" i="14"/>
  <c r="Q1107" i="14"/>
  <c r="Q3691" i="14"/>
  <c r="Q3228" i="14"/>
  <c r="Q4022" i="14"/>
  <c r="Q5923" i="14"/>
  <c r="Q4369" i="14"/>
  <c r="Q1923" i="14"/>
  <c r="Q2940" i="14"/>
  <c r="Q1321" i="14"/>
  <c r="Q367" i="14"/>
  <c r="Q1793" i="14"/>
  <c r="Q5649" i="14"/>
  <c r="Q2553" i="14"/>
  <c r="Q1407" i="14"/>
  <c r="Q3910" i="14"/>
  <c r="Q1287" i="14"/>
  <c r="Q3356" i="14"/>
  <c r="Q2223" i="14"/>
  <c r="Q2215" i="14"/>
  <c r="Q4822" i="14"/>
  <c r="Q6219" i="14"/>
  <c r="Q5651" i="14"/>
  <c r="Q5164" i="14"/>
  <c r="Q4824" i="14"/>
  <c r="Q1406" i="14"/>
  <c r="Q3804" i="14"/>
  <c r="Q4353" i="14"/>
  <c r="Q1298" i="14"/>
  <c r="Q2204" i="14"/>
  <c r="Q2730" i="14"/>
  <c r="Q3222" i="14"/>
  <c r="Q2439" i="14"/>
  <c r="Q2325" i="14"/>
  <c r="Q1522" i="14"/>
  <c r="Q5148" i="14"/>
  <c r="Q3940" i="14"/>
  <c r="Q2416" i="14"/>
  <c r="Q254" i="14"/>
  <c r="Q707" i="14"/>
  <c r="Q5507" i="14"/>
  <c r="Q6086" i="14"/>
  <c r="Q4566" i="14"/>
  <c r="Q6424" i="14"/>
  <c r="Q1917" i="14"/>
  <c r="Q247" i="14"/>
  <c r="Q1080" i="14"/>
  <c r="Q2978" i="14"/>
  <c r="Q4010" i="14"/>
  <c r="Q2413" i="14"/>
  <c r="Q880" i="14"/>
  <c r="Q1818" i="14"/>
  <c r="Q4574" i="14"/>
  <c r="Q1011" i="14"/>
  <c r="Q3919" i="14"/>
  <c r="Q1790" i="14"/>
  <c r="Q6165" i="14"/>
  <c r="Q2965" i="14"/>
  <c r="Q5029" i="14"/>
  <c r="Q364" i="14"/>
  <c r="Q4342" i="14"/>
  <c r="Q1085" i="14"/>
  <c r="Q4697" i="14"/>
  <c r="Q1207" i="14"/>
  <c r="Q4602" i="14"/>
  <c r="Q3924" i="14"/>
  <c r="Q1205" i="14"/>
  <c r="Q3057" i="14"/>
  <c r="Q5640" i="14"/>
  <c r="Q357" i="14"/>
  <c r="Q3486" i="14"/>
  <c r="Q3824" i="14"/>
  <c r="Q6404" i="14"/>
  <c r="Q6040" i="14"/>
  <c r="Q4124" i="14"/>
  <c r="Q1710" i="14"/>
  <c r="Q3807" i="14"/>
  <c r="Q5432" i="14"/>
  <c r="Q5400" i="14"/>
  <c r="Q977" i="14"/>
  <c r="Q6182" i="14"/>
  <c r="Q4704" i="14"/>
  <c r="Q1892" i="14"/>
  <c r="Q150" i="14"/>
  <c r="Q1304" i="14"/>
  <c r="Q3265" i="14"/>
  <c r="Q303" i="14"/>
  <c r="Q1183" i="14"/>
  <c r="Q4699" i="14"/>
  <c r="Q2312" i="14"/>
  <c r="Q2517" i="14"/>
  <c r="Q582" i="14"/>
  <c r="Q4959" i="14"/>
  <c r="Q3599" i="14"/>
  <c r="Q5528" i="14"/>
  <c r="Q884" i="14"/>
  <c r="Q2501" i="14"/>
  <c r="Q5404" i="14"/>
  <c r="Q2421" i="14"/>
  <c r="Q5942" i="14"/>
  <c r="Q2323" i="14"/>
  <c r="Q5952" i="14"/>
  <c r="Q4821" i="14"/>
  <c r="Q6043" i="14"/>
  <c r="Q565" i="14"/>
  <c r="Q4371" i="14"/>
  <c r="Q1587" i="14"/>
  <c r="Q6277" i="14"/>
  <c r="Q151" i="14"/>
  <c r="Q1093" i="14"/>
  <c r="Q6041" i="14"/>
  <c r="Q1181" i="14"/>
  <c r="Q1907" i="14"/>
  <c r="Q6385" i="14"/>
  <c r="Q6272" i="14"/>
  <c r="Q6425" i="14"/>
  <c r="Q978" i="14"/>
  <c r="Q4578" i="14"/>
  <c r="Q4695" i="14"/>
  <c r="Q4580" i="14"/>
  <c r="Q3589" i="14"/>
  <c r="Q6270" i="14"/>
  <c r="Q368" i="14"/>
  <c r="Q1477" i="14"/>
  <c r="Q4607" i="14"/>
  <c r="Q1288" i="14"/>
  <c r="Q5625" i="14"/>
  <c r="Q5821" i="14"/>
  <c r="Q4598" i="14"/>
  <c r="Q4125" i="14"/>
  <c r="Q568" i="14"/>
  <c r="Q5398" i="14"/>
  <c r="Q4550" i="14"/>
  <c r="Q5138" i="14"/>
  <c r="Q4153" i="14"/>
  <c r="Q6185" i="14"/>
  <c r="Q2526" i="14"/>
  <c r="Q6066" i="14"/>
  <c r="Q4565" i="14"/>
  <c r="Q152" i="14"/>
  <c r="Q2620" i="14"/>
  <c r="Q2002" i="14"/>
  <c r="Q6420" i="14"/>
  <c r="Q5925" i="14"/>
  <c r="Q5602" i="14"/>
  <c r="Q271" i="14"/>
  <c r="Q3056" i="14"/>
  <c r="Q140" i="14"/>
  <c r="Q3795" i="14"/>
  <c r="Q5512" i="14"/>
  <c r="Q3585" i="14"/>
  <c r="Q2407" i="14"/>
  <c r="Q5251" i="14"/>
  <c r="Q2836" i="14"/>
  <c r="Q2934" i="14"/>
  <c r="Q3483" i="14"/>
  <c r="Q2822" i="14"/>
  <c r="Q6283" i="14"/>
  <c r="Q869" i="14"/>
  <c r="Q5617" i="14"/>
  <c r="Q4138" i="14"/>
  <c r="Q1910" i="14"/>
  <c r="Q1782" i="14"/>
  <c r="Q6055" i="14"/>
  <c r="Q3038" i="14"/>
  <c r="Q2641" i="14"/>
  <c r="Q3036" i="14"/>
  <c r="Q4230" i="14"/>
  <c r="Q4687" i="14"/>
  <c r="Q1784" i="14"/>
  <c r="Q4553" i="14"/>
  <c r="Q4690" i="14"/>
  <c r="Q4554" i="14"/>
  <c r="Q6053" i="14"/>
  <c r="Q4551" i="14"/>
  <c r="Q2303" i="14"/>
  <c r="Q2194" i="14"/>
  <c r="Q4552" i="14"/>
  <c r="Q5726" i="14"/>
  <c r="Q3495" i="14"/>
  <c r="Q4555" i="14"/>
  <c r="Q4557" i="14"/>
  <c r="Q2610" i="14"/>
  <c r="Q6159" i="14"/>
  <c r="Q470" i="14"/>
  <c r="Q764" i="14"/>
  <c r="Q5485" i="14"/>
  <c r="Q3190" i="14"/>
  <c r="Q2422" i="14"/>
  <c r="Q3454" i="14"/>
  <c r="Q6045" i="14"/>
  <c r="Q2932" i="14"/>
  <c r="Q6260" i="14"/>
  <c r="Q3037" i="14"/>
  <c r="Q2931" i="14"/>
  <c r="Q4556" i="14"/>
  <c r="Q3350" i="14"/>
  <c r="Q2195" i="14"/>
  <c r="Q5725" i="14"/>
  <c r="Q456" i="14"/>
  <c r="Q2933" i="14"/>
  <c r="Q3889" i="14"/>
  <c r="Q6172" i="14"/>
  <c r="Q1169" i="14"/>
  <c r="Q1202" i="14"/>
  <c r="Q6405" i="14"/>
  <c r="Q4333" i="14"/>
  <c r="Q2196" i="14"/>
  <c r="Q4011" i="14"/>
  <c r="Q3368" i="14"/>
  <c r="Q4910" i="14"/>
  <c r="Q2866" i="14"/>
  <c r="Q4325" i="14"/>
  <c r="Q5374" i="14"/>
  <c r="Q1614" i="14"/>
  <c r="Q2304" i="14"/>
  <c r="Q4689" i="14"/>
  <c r="Q5940" i="14"/>
  <c r="Q3196" i="14"/>
  <c r="Q2197" i="14"/>
  <c r="Q5486" i="14"/>
  <c r="Q252" i="14"/>
  <c r="Q1785" i="14"/>
  <c r="Q2943" i="14"/>
  <c r="Q1089" i="14"/>
  <c r="Q4005" i="14"/>
  <c r="Q3463" i="14"/>
  <c r="Q555" i="14"/>
  <c r="Q2502" i="14"/>
  <c r="Q4558" i="14"/>
  <c r="Q6163" i="14"/>
  <c r="Q6048" i="14"/>
  <c r="Q2096" i="14"/>
  <c r="Q1786" i="14"/>
  <c r="Q758" i="14"/>
  <c r="Q2640" i="14"/>
  <c r="Q999" i="14"/>
  <c r="Q1671" i="14"/>
  <c r="Q2611" i="14"/>
  <c r="Q5610" i="14"/>
  <c r="Q1672" i="14"/>
  <c r="Q5019" i="14"/>
  <c r="Q6046" i="14"/>
  <c r="Q1927" i="14"/>
  <c r="Q5487" i="14"/>
  <c r="Q3904" i="14"/>
  <c r="Q1281" i="14"/>
  <c r="Q1269" i="14"/>
  <c r="Q992" i="14"/>
  <c r="Q4344" i="14"/>
  <c r="Q980" i="14"/>
  <c r="Q3885" i="14"/>
  <c r="Q879" i="14"/>
  <c r="Q4324" i="14"/>
  <c r="Q6197" i="14"/>
  <c r="Q6160" i="14"/>
  <c r="Q1787" i="14"/>
  <c r="Q1673" i="14"/>
  <c r="Q1171" i="14"/>
  <c r="Q4951" i="14"/>
  <c r="Q3788" i="14"/>
  <c r="Q5375" i="14"/>
  <c r="Q1993" i="14"/>
  <c r="Q5376" i="14"/>
  <c r="Q4226" i="14"/>
  <c r="Q2409" i="14"/>
  <c r="Q554" i="14"/>
  <c r="Q5392" i="14"/>
  <c r="Q3184" i="14"/>
  <c r="Q2721" i="14"/>
  <c r="Q50" i="14"/>
  <c r="Q2412" i="14"/>
  <c r="Q5269" i="14"/>
  <c r="Q5613" i="14"/>
  <c r="Q3352" i="14"/>
  <c r="Q3787" i="14"/>
  <c r="Q4117" i="14"/>
  <c r="Q1388" i="14"/>
  <c r="Q2614" i="14"/>
  <c r="Q4002" i="14"/>
  <c r="Q2842" i="14"/>
  <c r="Q347" i="14"/>
  <c r="Q1676" i="14"/>
  <c r="Q1387" i="14"/>
  <c r="Q1994" i="14"/>
  <c r="Q2621" i="14"/>
  <c r="Q1077" i="14"/>
  <c r="Q4925" i="14"/>
  <c r="Q1674" i="14"/>
  <c r="Q386" i="14"/>
  <c r="Q1000" i="14"/>
  <c r="Q2506" i="14"/>
  <c r="Q3558" i="14"/>
  <c r="Q1586" i="14"/>
  <c r="Q5728" i="14"/>
  <c r="Q1792" i="14"/>
  <c r="Q3205" i="14"/>
  <c r="Q3457" i="14"/>
  <c r="Q5047" i="14"/>
  <c r="Q4805" i="14"/>
  <c r="Q883" i="14"/>
  <c r="Q1933" i="14"/>
  <c r="Q5488" i="14"/>
  <c r="Q6380" i="14"/>
  <c r="Q2633" i="14"/>
  <c r="Q1581" i="14"/>
  <c r="Q1613" i="14"/>
  <c r="Q2935" i="14"/>
  <c r="Q3202" i="14"/>
  <c r="Q2200" i="14"/>
  <c r="Q2199" i="14"/>
  <c r="Q661" i="14"/>
  <c r="Q1904" i="14"/>
  <c r="Q1475" i="14"/>
  <c r="Q2026" i="14"/>
  <c r="Q2202" i="14"/>
  <c r="Q5607" i="14"/>
  <c r="Q3186" i="14"/>
  <c r="Q2613" i="14"/>
  <c r="Q3560" i="14"/>
  <c r="Q4914" i="14"/>
  <c r="Q350" i="14"/>
  <c r="Q1788" i="14"/>
  <c r="Q369" i="14"/>
  <c r="Q1389" i="14"/>
  <c r="Q5609" i="14"/>
  <c r="Q4807" i="14"/>
  <c r="Q2093" i="14"/>
  <c r="Q4808" i="14"/>
  <c r="Q1820" i="14"/>
  <c r="Q2936" i="14"/>
  <c r="Q2944" i="14"/>
  <c r="Q1677" i="14"/>
  <c r="Q5732" i="14"/>
  <c r="Q2618" i="14"/>
  <c r="Q1185" i="14"/>
  <c r="Q6179" i="14"/>
  <c r="Q6050" i="14"/>
  <c r="Q1286" i="14"/>
  <c r="Q1675" i="14"/>
  <c r="Q2617" i="14"/>
  <c r="Q864" i="14"/>
  <c r="Q2094" i="14"/>
  <c r="Q6381" i="14"/>
  <c r="Q5731" i="14"/>
  <c r="Q983" i="14"/>
  <c r="Q2349" i="14"/>
  <c r="Q2832" i="14"/>
  <c r="Q4720" i="14"/>
  <c r="Q4702" i="14"/>
  <c r="Q4327" i="14"/>
  <c r="Q2347" i="14"/>
  <c r="Q759" i="14"/>
  <c r="Q1109" i="14"/>
  <c r="Q2211" i="14"/>
  <c r="Q3559" i="14"/>
  <c r="Q463" i="14"/>
  <c r="Q1476" i="14"/>
  <c r="Q3595" i="14"/>
  <c r="Q4456" i="14"/>
  <c r="Q351" i="14"/>
  <c r="Q6052" i="14"/>
  <c r="Q863" i="14"/>
  <c r="Q6382" i="14"/>
  <c r="Q1789" i="14"/>
  <c r="Q5824" i="14"/>
  <c r="Q2937" i="14"/>
  <c r="Q665" i="14"/>
  <c r="Q2823" i="14"/>
  <c r="Q4922" i="14"/>
  <c r="Q2001" i="14"/>
  <c r="Q2414" i="14"/>
  <c r="Q4147" i="14"/>
  <c r="Q6263" i="14"/>
  <c r="Q5142" i="14"/>
  <c r="Q3715" i="14"/>
  <c r="Q6383" i="14"/>
  <c r="Q2950" i="14"/>
  <c r="Q4915" i="14"/>
  <c r="Q2726" i="14"/>
  <c r="Q2651" i="14"/>
  <c r="Q3189" i="14"/>
  <c r="Q2503" i="14"/>
  <c r="Q3562" i="14"/>
  <c r="Q4562" i="14"/>
  <c r="Q65" i="14"/>
  <c r="Q3458" i="14"/>
  <c r="Q5023" i="14"/>
  <c r="Q3039" i="14"/>
  <c r="Q3188" i="14"/>
  <c r="Q2638" i="14"/>
  <c r="Q4328" i="14"/>
  <c r="Q259" i="14"/>
  <c r="Q149" i="14"/>
  <c r="Q3197" i="14"/>
  <c r="Q4916" i="14"/>
  <c r="Q2504" i="14"/>
  <c r="Q2315" i="14"/>
  <c r="Q2717" i="14"/>
  <c r="Q1484" i="14"/>
  <c r="Q5489" i="14"/>
  <c r="Q3686" i="14"/>
  <c r="Q4469" i="14"/>
  <c r="Q1390" i="14"/>
  <c r="Q2948" i="14"/>
  <c r="Q1180" i="14"/>
  <c r="Q3191" i="14"/>
  <c r="Q761" i="14"/>
  <c r="Q3893" i="14"/>
  <c r="Q5139" i="14"/>
  <c r="Q1188" i="14"/>
  <c r="Q1076" i="14"/>
  <c r="Q365" i="14"/>
  <c r="Q2728" i="14"/>
  <c r="Q4460" i="14"/>
  <c r="Q2826" i="14"/>
  <c r="Q3920" i="14"/>
  <c r="Q4335" i="14"/>
  <c r="Q5928" i="14"/>
  <c r="Q2831" i="14"/>
  <c r="Q6054" i="14"/>
  <c r="Q5509" i="14"/>
  <c r="Q2875" i="14"/>
  <c r="Q5655" i="14"/>
  <c r="Q5378" i="14"/>
  <c r="Q3379" i="14"/>
  <c r="Q1891" i="14"/>
  <c r="Q3676" i="14"/>
  <c r="Q5735" i="14"/>
  <c r="Q1588" i="14"/>
  <c r="Q2424" i="14"/>
  <c r="Q1480" i="14"/>
  <c r="Q2622" i="14"/>
  <c r="Q5935" i="14"/>
  <c r="Q2957" i="14"/>
  <c r="Q4609" i="14"/>
  <c r="Q5490" i="14"/>
  <c r="Q4942" i="14"/>
  <c r="Q3888" i="14"/>
  <c r="Q3245" i="14"/>
  <c r="Q5258" i="14"/>
  <c r="Q3892" i="14"/>
  <c r="Q5024" i="14"/>
  <c r="Q4228" i="14"/>
  <c r="Q4919" i="14"/>
  <c r="Q2417" i="14"/>
  <c r="Q762" i="14"/>
  <c r="Q3561" i="14"/>
  <c r="Q6058" i="14"/>
  <c r="Q4332" i="14"/>
  <c r="Q3243" i="14"/>
  <c r="Q684" i="14"/>
  <c r="Q3194" i="14"/>
  <c r="Q2305" i="14"/>
  <c r="Q3462" i="14"/>
  <c r="Q2942" i="14"/>
  <c r="Q3193" i="14"/>
  <c r="Q2974" i="14"/>
  <c r="Q1176" i="14"/>
  <c r="Q1835" i="14"/>
  <c r="Q4563" i="14"/>
  <c r="Q5044" i="14"/>
  <c r="Q2333" i="14"/>
  <c r="Q2845" i="14"/>
  <c r="Q3803" i="14"/>
  <c r="Q5495" i="14"/>
  <c r="Q4811" i="14"/>
  <c r="Q64" i="14"/>
  <c r="Q3564" i="14"/>
  <c r="Q4334" i="14"/>
  <c r="Q3790" i="14"/>
  <c r="Q5492" i="14"/>
  <c r="Q2635" i="14"/>
  <c r="Q5944" i="14"/>
  <c r="Q3041" i="14"/>
  <c r="Q5380" i="14"/>
  <c r="Q3566" i="14"/>
  <c r="Q5930" i="14"/>
  <c r="Q763" i="14"/>
  <c r="Q765" i="14"/>
  <c r="Q2828" i="14"/>
  <c r="Q4923" i="14"/>
  <c r="Q1193" i="14"/>
  <c r="Q4696" i="14"/>
  <c r="Q5166" i="14"/>
  <c r="Q1797" i="14"/>
  <c r="Q6384" i="14"/>
  <c r="Q4121" i="14"/>
  <c r="Q5738" i="14"/>
  <c r="Q5491" i="14"/>
  <c r="Q4818" i="14"/>
  <c r="Q5027" i="14"/>
  <c r="Q5829" i="14"/>
  <c r="Q5394" i="14"/>
  <c r="Q1186" i="14"/>
  <c r="Q4589" i="14"/>
  <c r="Q1079" i="14"/>
  <c r="Q4930" i="14"/>
  <c r="Q2735" i="14"/>
  <c r="Q3207" i="14"/>
  <c r="Q2237" i="14"/>
  <c r="Q1404" i="14"/>
  <c r="Q2719" i="14"/>
  <c r="Q5614" i="14"/>
  <c r="Q1478" i="14"/>
  <c r="Q1098" i="14"/>
  <c r="Q4573" i="14"/>
  <c r="Q676" i="14"/>
  <c r="Q1909" i="14"/>
  <c r="Q5615" i="14"/>
  <c r="Q2218" i="14"/>
  <c r="Q4814" i="14"/>
  <c r="Q3891" i="14"/>
  <c r="Q1095" i="14"/>
  <c r="Q352" i="14"/>
  <c r="Q993" i="14"/>
  <c r="Q5955" i="14"/>
  <c r="Q3897" i="14"/>
  <c r="Q3201" i="14"/>
  <c r="Q4043" i="14"/>
  <c r="Q3209" i="14"/>
  <c r="Q250" i="14"/>
  <c r="Q358" i="14"/>
  <c r="Q73" i="14"/>
  <c r="Q2113" i="14"/>
  <c r="Q460" i="14"/>
  <c r="Q3206" i="14"/>
  <c r="Q4816" i="14"/>
  <c r="Q984" i="14"/>
  <c r="Q354" i="14"/>
  <c r="Q1395" i="14"/>
  <c r="Q5518" i="14"/>
  <c r="Q5028" i="14"/>
  <c r="Q6183" i="14"/>
  <c r="Q4726" i="14"/>
  <c r="Q2507" i="14"/>
  <c r="Q2619" i="14"/>
  <c r="Q5031" i="14"/>
  <c r="Q3042" i="14"/>
  <c r="Q167" i="14"/>
  <c r="Q5741" i="14"/>
  <c r="Q5739" i="14"/>
  <c r="Q2314" i="14"/>
  <c r="Q870" i="14"/>
  <c r="Q1099" i="14"/>
  <c r="Q1083" i="14"/>
  <c r="Q788" i="14"/>
  <c r="Q3357" i="14"/>
  <c r="Q2308" i="14"/>
  <c r="Q3819" i="14"/>
  <c r="Q6386" i="14"/>
  <c r="Q6065" i="14"/>
  <c r="Q4966" i="14"/>
  <c r="Q2939" i="14"/>
  <c r="Q5385" i="14"/>
  <c r="Q4827" i="14"/>
  <c r="Q1594" i="14"/>
  <c r="Q772" i="14"/>
  <c r="Q3369" i="14"/>
  <c r="Q3707" i="14"/>
  <c r="Q3218" i="14"/>
  <c r="Q1410" i="14"/>
  <c r="Q663" i="14"/>
  <c r="Q1898" i="14"/>
  <c r="Q3567" i="14"/>
  <c r="Q355" i="14"/>
  <c r="Q6391" i="14"/>
  <c r="Q5849" i="14"/>
  <c r="Q4462" i="14"/>
  <c r="Q4465" i="14"/>
  <c r="Q2335" i="14"/>
  <c r="Q3572" i="14"/>
  <c r="Q5848" i="14"/>
  <c r="Q4123" i="14"/>
  <c r="Q5063" i="14"/>
  <c r="Q3490" i="14"/>
  <c r="Q3907" i="14"/>
  <c r="Q4233" i="14"/>
  <c r="Q1275" i="14"/>
  <c r="Q4007" i="14"/>
  <c r="Q3235" i="14"/>
  <c r="Q2529" i="14"/>
  <c r="Q4619" i="14"/>
  <c r="Q3568" i="14"/>
  <c r="Q2732" i="14"/>
  <c r="Q4330" i="14"/>
  <c r="Q2512" i="14"/>
  <c r="Q3211" i="14"/>
  <c r="Q6170" i="14"/>
  <c r="Q5504" i="14"/>
  <c r="Q4126" i="14"/>
  <c r="Q2311" i="14"/>
  <c r="Q143" i="14"/>
  <c r="Q1396" i="14"/>
  <c r="Q2510" i="14"/>
  <c r="Q4128" i="14"/>
  <c r="Q3081" i="14"/>
  <c r="Q875" i="14"/>
  <c r="Q6387" i="14"/>
  <c r="Q866" i="14"/>
  <c r="Q3373" i="14"/>
  <c r="Q3465" i="14"/>
  <c r="Q6278" i="14"/>
  <c r="Q4572" i="14"/>
  <c r="Q3212" i="14"/>
  <c r="Q5390" i="14"/>
  <c r="Q5032" i="14"/>
  <c r="Q3466" i="14"/>
  <c r="Q4707" i="14"/>
  <c r="Q1896" i="14"/>
  <c r="Q2723" i="14"/>
  <c r="Q3214" i="14"/>
  <c r="Q3200" i="14"/>
  <c r="Q5501" i="14"/>
  <c r="Q4468" i="14"/>
  <c r="Q2629" i="14"/>
  <c r="Q1684" i="14"/>
  <c r="Q5503" i="14"/>
  <c r="Q5508" i="14"/>
  <c r="Q2521" i="14"/>
  <c r="Q4711" i="14"/>
  <c r="Q5838" i="14"/>
  <c r="Q567" i="14"/>
  <c r="Q1799" i="14"/>
  <c r="Q5833" i="14"/>
  <c r="Q3390" i="14"/>
  <c r="Q771" i="14"/>
  <c r="Q2419" i="14"/>
  <c r="Q148" i="14"/>
  <c r="Q6279" i="14"/>
  <c r="Q6174" i="14"/>
  <c r="Q4237" i="14"/>
  <c r="Q4355" i="14"/>
  <c r="Q4467" i="14"/>
  <c r="Q6196" i="14"/>
  <c r="Q1284" i="14"/>
  <c r="Q3896" i="14"/>
  <c r="Q5515" i="14"/>
  <c r="Q1194" i="14"/>
  <c r="Q890" i="14"/>
  <c r="Q2104" i="14"/>
  <c r="Q2420" i="14"/>
  <c r="Q4820" i="14"/>
  <c r="Q5834" i="14"/>
  <c r="Q6171" i="14"/>
  <c r="Q2731" i="14"/>
  <c r="Q1822" i="14"/>
  <c r="Q1685" i="14"/>
  <c r="Q2004" i="14"/>
  <c r="Q5389" i="14"/>
  <c r="Q4484" i="14"/>
  <c r="Q3488" i="14"/>
  <c r="Q1088" i="14"/>
  <c r="Q3359" i="14"/>
  <c r="Q2351" i="14"/>
  <c r="Q5267" i="14"/>
  <c r="Q3477" i="14"/>
  <c r="Q3801" i="14"/>
  <c r="Q668" i="14"/>
  <c r="Q4134" i="14"/>
  <c r="Q3370" i="14"/>
  <c r="Q5040" i="14"/>
  <c r="Q5036" i="14"/>
  <c r="Q3046" i="14"/>
  <c r="Q3472" i="14"/>
  <c r="Q464" i="14"/>
  <c r="Q1299" i="14"/>
  <c r="Q2429" i="14"/>
  <c r="Q3250" i="14"/>
  <c r="Q4015" i="14"/>
  <c r="Q564" i="14"/>
  <c r="Q146" i="14"/>
  <c r="Q5498" i="14"/>
  <c r="Q4366" i="14"/>
  <c r="Q57" i="14"/>
  <c r="Q5742" i="14"/>
  <c r="Q4380" i="14"/>
  <c r="Q5170" i="14"/>
  <c r="Q2969" i="14"/>
  <c r="Q5158" i="14"/>
  <c r="Q876" i="14"/>
  <c r="Q3796" i="14"/>
  <c r="Q995" i="14"/>
  <c r="Q2625" i="14"/>
  <c r="Q4494" i="14"/>
  <c r="Q2207" i="14"/>
  <c r="Q4575" i="14"/>
  <c r="Q4169" i="14"/>
  <c r="Q1084" i="14"/>
  <c r="Q4014" i="14"/>
  <c r="Q154" i="14"/>
  <c r="Q3902" i="14"/>
  <c r="Q3361" i="14"/>
  <c r="Q2436" i="14"/>
  <c r="Q562" i="14"/>
  <c r="Q873" i="14"/>
  <c r="Q260" i="14"/>
  <c r="Q3364" i="14"/>
  <c r="Q5395" i="14"/>
  <c r="Q5310" i="14"/>
  <c r="Q2634" i="14"/>
  <c r="Q1802" i="14"/>
  <c r="Q1487" i="14"/>
  <c r="Q4939" i="14"/>
  <c r="Q3692" i="14"/>
  <c r="Q3574" i="14"/>
  <c r="Q2626" i="14"/>
  <c r="Q5519" i="14"/>
  <c r="Q2329" i="14"/>
  <c r="Q1007" i="14"/>
  <c r="Q4937" i="14"/>
  <c r="Q1696" i="14"/>
  <c r="Q5975" i="14"/>
  <c r="Q4595" i="14"/>
  <c r="Q4613" i="14"/>
  <c r="Q4935" i="14"/>
  <c r="Q6290" i="14"/>
  <c r="Q5154" i="14"/>
  <c r="Q4834" i="14"/>
  <c r="Q1634" i="14"/>
  <c r="Q4340" i="14"/>
  <c r="Q2209" i="14"/>
  <c r="Q1100" i="14"/>
  <c r="Q2425" i="14"/>
  <c r="Q5752" i="14"/>
  <c r="Q1401" i="14"/>
  <c r="Q783" i="14"/>
  <c r="Q4581" i="14"/>
  <c r="Q3480" i="14"/>
  <c r="Q4351" i="14"/>
  <c r="Q1807" i="14"/>
  <c r="Q5846" i="14"/>
  <c r="Q2005" i="14"/>
  <c r="Q3058" i="14"/>
  <c r="Q800" i="14"/>
  <c r="Q1301" i="14"/>
  <c r="Q5627" i="14"/>
  <c r="Q2554" i="14"/>
  <c r="Q5845" i="14"/>
  <c r="Q1290" i="14"/>
  <c r="Q4723" i="14"/>
  <c r="Q5172" i="14"/>
  <c r="Q2846" i="14"/>
  <c r="Q468" i="14"/>
  <c r="Q6422" i="14"/>
  <c r="Q5066" i="14"/>
  <c r="Q805" i="14"/>
  <c r="Q2219" i="14"/>
  <c r="Q3240" i="14"/>
  <c r="Q5277" i="14"/>
  <c r="Q1499" i="14"/>
  <c r="Q5290" i="14"/>
  <c r="Q4133" i="14"/>
  <c r="Q275" i="14"/>
  <c r="Q3905" i="14"/>
  <c r="Q479" i="14"/>
  <c r="Q5750" i="14"/>
  <c r="Q892" i="14"/>
  <c r="Q682" i="14"/>
  <c r="Q1618" i="14"/>
  <c r="Q2972" i="14"/>
  <c r="Q6302" i="14"/>
  <c r="Q4614" i="14"/>
  <c r="Q1810" i="14"/>
  <c r="Q5308" i="14"/>
  <c r="Q6099" i="14"/>
  <c r="Q3078" i="14"/>
  <c r="Q2876" i="14"/>
  <c r="Q5950" i="14"/>
  <c r="Q802" i="14"/>
  <c r="Q1607" i="14"/>
  <c r="Q4056" i="14"/>
  <c r="Q1718" i="14"/>
  <c r="Q1729" i="14"/>
  <c r="Q5529" i="14"/>
  <c r="Q5410" i="14"/>
  <c r="Q6091" i="14"/>
  <c r="Q1623" i="14"/>
  <c r="Q6287" i="14"/>
  <c r="Q5654" i="14"/>
  <c r="Q2443" i="14"/>
  <c r="Q5751" i="14"/>
  <c r="Q4248" i="14"/>
  <c r="Q267" i="14"/>
  <c r="Q1498" i="14"/>
  <c r="Q3408" i="14"/>
  <c r="Q3724" i="14"/>
  <c r="Q3694" i="14"/>
  <c r="Q790" i="14"/>
  <c r="Q3936" i="14"/>
  <c r="Q2860" i="14"/>
  <c r="Q5079" i="14"/>
  <c r="Q1226" i="14"/>
  <c r="Q2338" i="14"/>
  <c r="Q1704" i="14"/>
  <c r="Q4961" i="14"/>
  <c r="Q4489" i="14"/>
  <c r="Q5316" i="14"/>
  <c r="Q5052" i="14"/>
  <c r="Q2122" i="14"/>
  <c r="Q5080" i="14"/>
  <c r="Q2977" i="14"/>
  <c r="Q5320" i="14"/>
  <c r="Q290" i="14"/>
  <c r="Q5874" i="14"/>
  <c r="Q587" i="14"/>
  <c r="Q292" i="14"/>
  <c r="Q820" i="14"/>
  <c r="Q5289" i="14"/>
  <c r="Q3304" i="14"/>
  <c r="Q477" i="14"/>
  <c r="Q274" i="14"/>
  <c r="Q3280" i="14"/>
  <c r="Q1105" i="14"/>
  <c r="Q1625" i="14"/>
  <c r="Q3076" i="14"/>
  <c r="Q5188" i="14"/>
  <c r="Q493" i="14"/>
  <c r="Q4500" i="14"/>
  <c r="Q4055" i="14"/>
  <c r="Q2035" i="14"/>
  <c r="Q1823" i="14"/>
  <c r="Q2976" i="14"/>
  <c r="Q2863" i="14"/>
  <c r="Q5887" i="14"/>
  <c r="Q2044" i="14"/>
  <c r="Q86" i="14"/>
  <c r="Q4501" i="14"/>
  <c r="Q2757" i="14"/>
  <c r="Q2760" i="14"/>
  <c r="Q1312" i="14"/>
  <c r="Q1420" i="14"/>
  <c r="Q2236" i="14"/>
  <c r="Q1524" i="14"/>
  <c r="Q705" i="14"/>
  <c r="Q1316" i="14"/>
  <c r="Q2663" i="14"/>
  <c r="Q286" i="14"/>
  <c r="Q2878" i="14"/>
  <c r="Q1423" i="14"/>
  <c r="Q2038" i="14"/>
  <c r="Q191" i="14"/>
  <c r="Q1325" i="14"/>
  <c r="Q2032" i="14"/>
  <c r="Q6109" i="14"/>
  <c r="Q1529" i="14"/>
  <c r="Q395" i="14"/>
  <c r="Q1528" i="14"/>
  <c r="Q3302" i="14"/>
  <c r="Q1732" i="14"/>
  <c r="Q401" i="14"/>
  <c r="Q616" i="14"/>
  <c r="B56" i="14"/>
  <c r="B6172" i="14"/>
  <c r="B5299" i="14"/>
  <c r="B4917" i="14"/>
  <c r="B4241" i="14"/>
  <c r="B3448" i="14"/>
  <c r="B5593" i="14"/>
  <c r="B3654" i="14"/>
  <c r="B257" i="14"/>
  <c r="B141" i="14"/>
  <c r="B4120" i="14"/>
  <c r="B5946" i="14"/>
  <c r="B1783" i="14"/>
  <c r="B5030" i="14"/>
  <c r="B4668" i="14"/>
  <c r="B6251" i="14"/>
  <c r="B6198" i="14"/>
  <c r="B124" i="14"/>
  <c r="B284" i="14"/>
  <c r="B5045" i="14"/>
  <c r="B1068" i="14"/>
  <c r="B4924" i="14"/>
  <c r="B600" i="14"/>
  <c r="B3784" i="14"/>
  <c r="B2188" i="14"/>
  <c r="B6192" i="14"/>
  <c r="B6187" i="14"/>
  <c r="B4952" i="14"/>
  <c r="B3003" i="14"/>
  <c r="B5637" i="14"/>
  <c r="B6267" i="14"/>
  <c r="B3342" i="14"/>
  <c r="B1796" i="14"/>
  <c r="B348" i="14"/>
  <c r="B269" i="14"/>
  <c r="B2107" i="14"/>
  <c r="B5740" i="14"/>
  <c r="B829" i="14"/>
  <c r="B4806" i="14"/>
  <c r="B6268" i="14"/>
  <c r="B902" i="14"/>
  <c r="B5518" i="14"/>
  <c r="B6395" i="14"/>
  <c r="B5489" i="14"/>
  <c r="B1153" i="14"/>
  <c r="B6407" i="14"/>
  <c r="B5005" i="14"/>
  <c r="B3184" i="14"/>
  <c r="B3358" i="14"/>
  <c r="B4548" i="14"/>
  <c r="B2398" i="14"/>
  <c r="B5376" i="14"/>
  <c r="B5510" i="14"/>
  <c r="B4567" i="14"/>
  <c r="B4733" i="14"/>
  <c r="B3064" i="14"/>
  <c r="B4500" i="14"/>
  <c r="B50" i="14"/>
  <c r="B3544" i="14"/>
  <c r="B3266" i="14"/>
  <c r="B2299" i="14"/>
  <c r="B4341" i="14"/>
  <c r="B5409" i="14"/>
  <c r="B6048" i="14"/>
  <c r="B51" i="14"/>
  <c r="B4113" i="14"/>
  <c r="B646" i="14"/>
  <c r="B1258" i="14"/>
  <c r="B6071" i="14"/>
  <c r="B5578" i="14"/>
  <c r="B1190" i="14"/>
  <c r="B4677" i="14"/>
  <c r="B1912" i="14"/>
  <c r="B4200" i="14"/>
  <c r="B149" i="14"/>
  <c r="B5260" i="14"/>
  <c r="B3229" i="14"/>
  <c r="B4333" i="14"/>
  <c r="B3857" i="14"/>
  <c r="B264" i="14"/>
  <c r="B5785" i="14"/>
  <c r="B6240" i="14"/>
  <c r="B3999" i="14"/>
  <c r="B659" i="14"/>
  <c r="B1737" i="14"/>
  <c r="B5470" i="14"/>
  <c r="B1259" i="14"/>
  <c r="B2720" i="14"/>
  <c r="B2595" i="14"/>
  <c r="B4471" i="14"/>
  <c r="B1472" i="14"/>
  <c r="B2184" i="14"/>
  <c r="B4469" i="14"/>
  <c r="B4666" i="14"/>
  <c r="B1074" i="14"/>
  <c r="B494" i="14"/>
  <c r="B4877" i="14"/>
  <c r="B4691" i="14"/>
  <c r="B1867" i="14"/>
  <c r="B5795" i="14"/>
  <c r="B5285" i="14"/>
  <c r="B5458" i="14"/>
  <c r="B472" i="14"/>
  <c r="B4086" i="14"/>
  <c r="B4913" i="14"/>
  <c r="B4313" i="14"/>
  <c r="B367" i="14"/>
  <c r="B530" i="14"/>
  <c r="B685" i="14"/>
  <c r="B4709" i="14"/>
  <c r="B3587" i="14"/>
  <c r="B6063" i="14"/>
  <c r="B6050" i="14"/>
  <c r="B5862" i="14"/>
  <c r="B4557" i="14"/>
  <c r="B226" i="14"/>
  <c r="B5009" i="14"/>
  <c r="B4507" i="14"/>
  <c r="B5497" i="14"/>
  <c r="B362" i="14"/>
  <c r="B619" i="14"/>
  <c r="B2272" i="14"/>
  <c r="B4798" i="14"/>
  <c r="B241" i="14"/>
  <c r="B247" i="14"/>
  <c r="B5379" i="14"/>
  <c r="B4342" i="14"/>
  <c r="B2528" i="14"/>
  <c r="B1678" i="14"/>
  <c r="B4912" i="14"/>
  <c r="B155" i="14"/>
  <c r="B536" i="14"/>
  <c r="B6428" i="14"/>
  <c r="B5738" i="14"/>
  <c r="B66" i="14"/>
  <c r="B73" i="14"/>
  <c r="B5055" i="14"/>
  <c r="B3897" i="14"/>
  <c r="B5462" i="14"/>
  <c r="B532" i="14"/>
  <c r="B1383" i="14"/>
  <c r="B6179" i="14"/>
  <c r="B6058" i="14"/>
  <c r="B4445" i="14"/>
  <c r="B1996" i="14"/>
  <c r="B4350" i="14"/>
  <c r="B4554" i="14"/>
  <c r="B4117" i="14"/>
  <c r="B977" i="14"/>
  <c r="B4719" i="14"/>
  <c r="B5933" i="14"/>
  <c r="B764" i="14"/>
  <c r="B5236" i="14"/>
  <c r="B6012" i="14"/>
  <c r="B4402" i="14"/>
  <c r="B331" i="14"/>
  <c r="B4812" i="14"/>
  <c r="B1302" i="14"/>
  <c r="B2949" i="14"/>
  <c r="B4606" i="14"/>
  <c r="B1679" i="14"/>
  <c r="B5282" i="14"/>
  <c r="B5844" i="14"/>
  <c r="B6296" i="14"/>
  <c r="B62" i="14"/>
  <c r="B1800" i="14"/>
  <c r="B1471" i="14"/>
  <c r="B2102" i="14"/>
  <c r="B5706" i="14"/>
  <c r="B1287" i="14"/>
  <c r="B5278" i="14"/>
  <c r="B2934" i="14"/>
  <c r="B6236" i="14"/>
  <c r="B6080" i="14"/>
  <c r="B4435" i="14"/>
  <c r="B5616" i="14"/>
  <c r="B4918" i="14"/>
  <c r="B858" i="14"/>
  <c r="B933" i="14"/>
  <c r="B4197" i="14"/>
  <c r="B2819" i="14"/>
  <c r="B294" i="14"/>
  <c r="B5838" i="14"/>
  <c r="B5033" i="14"/>
  <c r="B766" i="14"/>
  <c r="B5273" i="14"/>
  <c r="B5902" i="14"/>
  <c r="B58" i="14"/>
  <c r="B2785" i="14"/>
  <c r="B1719" i="14"/>
  <c r="B484" i="14"/>
  <c r="B5728" i="14"/>
  <c r="B3181" i="14"/>
  <c r="B1112" i="14"/>
  <c r="B4836" i="14"/>
  <c r="B4441" i="14"/>
  <c r="B6242" i="14"/>
  <c r="B3376" i="14"/>
  <c r="B2095" i="14"/>
  <c r="B5951" i="14"/>
  <c r="B1755" i="14"/>
  <c r="B4202" i="14"/>
  <c r="B5722" i="14"/>
  <c r="B6413" i="14"/>
  <c r="B6396" i="14"/>
  <c r="B2600" i="14"/>
  <c r="B6282" i="14"/>
  <c r="B3903" i="14"/>
  <c r="B305" i="14"/>
  <c r="B786" i="14"/>
  <c r="B2491" i="14"/>
  <c r="B450" i="14"/>
  <c r="B1327" i="14"/>
  <c r="B5562" i="14"/>
  <c r="B3780" i="14"/>
  <c r="B884" i="14"/>
  <c r="B2098" i="14"/>
  <c r="B3562" i="14"/>
  <c r="B1583" i="14"/>
  <c r="B5507" i="14"/>
  <c r="B5618" i="14"/>
  <c r="B6027" i="14"/>
  <c r="B375" i="14"/>
  <c r="B2932" i="14"/>
  <c r="B5565" i="14"/>
  <c r="B949" i="14"/>
  <c r="B5472" i="14"/>
  <c r="B5689" i="14"/>
  <c r="B2056" i="14"/>
  <c r="B5690" i="14"/>
  <c r="B5934" i="14"/>
  <c r="B1221" i="14"/>
  <c r="B5385" i="14"/>
  <c r="B4910" i="14"/>
  <c r="B5695" i="14"/>
  <c r="B6016" i="14"/>
  <c r="B2917" i="14"/>
  <c r="B5611" i="14"/>
  <c r="B4510" i="14"/>
  <c r="B1658" i="14"/>
  <c r="B3155" i="14"/>
  <c r="B5129" i="14"/>
  <c r="B880" i="14"/>
  <c r="B3138" i="14"/>
  <c r="B3569" i="14"/>
  <c r="B6341" i="14"/>
  <c r="B5976" i="14"/>
  <c r="B2758" i="14"/>
  <c r="B5509" i="14"/>
  <c r="B315" i="14"/>
  <c r="B734" i="14"/>
  <c r="B663" i="14"/>
  <c r="B6130" i="14"/>
  <c r="B960" i="14"/>
  <c r="B651" i="14"/>
  <c r="B757" i="14"/>
  <c r="B2832" i="14"/>
  <c r="B43" i="14"/>
  <c r="B4823" i="14"/>
  <c r="B1397" i="14"/>
  <c r="B5539" i="14"/>
  <c r="B1142" i="14"/>
  <c r="B1461" i="14"/>
  <c r="B1487" i="14"/>
  <c r="B4320" i="14"/>
  <c r="B139" i="14"/>
  <c r="B1476" i="14"/>
  <c r="B4837" i="14"/>
  <c r="B5345" i="14"/>
  <c r="B1099" i="14"/>
  <c r="B5374" i="14"/>
  <c r="B6373" i="14"/>
  <c r="B5003" i="14"/>
  <c r="B2838" i="14"/>
  <c r="B5392" i="14"/>
  <c r="B4852" i="14"/>
  <c r="B5827" i="14"/>
  <c r="B661" i="14"/>
  <c r="B1285" i="14"/>
  <c r="B724" i="14"/>
  <c r="B5149" i="14"/>
  <c r="B6170" i="14"/>
  <c r="B3992" i="14"/>
  <c r="B866" i="14"/>
  <c r="B4890" i="14"/>
  <c r="B1185" i="14"/>
  <c r="B1170" i="14"/>
  <c r="B5872" i="14"/>
  <c r="B5517" i="14"/>
  <c r="B2470" i="14"/>
  <c r="B1933" i="14"/>
  <c r="B5043" i="14"/>
  <c r="B4601" i="14"/>
  <c r="B5596" i="14"/>
  <c r="B6366" i="14"/>
  <c r="B5148" i="14"/>
  <c r="B6371" i="14"/>
  <c r="B6261" i="14"/>
  <c r="B4539" i="14"/>
  <c r="B6049" i="14"/>
  <c r="B1990" i="14"/>
  <c r="B5704" i="14"/>
  <c r="B4556" i="14"/>
  <c r="B4102" i="14"/>
  <c r="B4150" i="14"/>
  <c r="B451" i="14"/>
  <c r="B6053" i="14"/>
  <c r="B3979" i="14"/>
  <c r="B3335" i="14"/>
  <c r="B5835" i="14"/>
  <c r="B4594" i="14"/>
  <c r="B4552" i="14"/>
  <c r="B4001" i="14"/>
  <c r="B555" i="14"/>
  <c r="B4687" i="14"/>
  <c r="B4604" i="14"/>
  <c r="B1616" i="14"/>
  <c r="B4228" i="14"/>
  <c r="B6398" i="14"/>
  <c r="B1882" i="14"/>
  <c r="B4838" i="14"/>
  <c r="B3225" i="14"/>
  <c r="B5909" i="14"/>
  <c r="B4708" i="14"/>
  <c r="B1063" i="14"/>
  <c r="B137" i="14"/>
  <c r="B6032" i="14"/>
  <c r="B5362" i="14"/>
  <c r="B293" i="14"/>
  <c r="B168" i="14"/>
  <c r="B386" i="14"/>
  <c r="B4648" i="14"/>
  <c r="B1169" i="14"/>
  <c r="B4940" i="14"/>
  <c r="B2363" i="14"/>
  <c r="B1354" i="14"/>
  <c r="B2310" i="14"/>
  <c r="B737" i="14"/>
  <c r="B1578" i="14"/>
  <c r="B4789" i="14"/>
  <c r="B2100" i="14"/>
  <c r="B4675" i="14"/>
  <c r="B5492" i="14"/>
  <c r="B862" i="14"/>
  <c r="B5372" i="14"/>
  <c r="B3932" i="14"/>
  <c r="B841" i="14"/>
  <c r="B1481" i="14"/>
  <c r="B5523" i="14"/>
  <c r="B2397" i="14"/>
  <c r="B11" i="14"/>
  <c r="B4725" i="14"/>
  <c r="B3463" i="14"/>
  <c r="B4222" i="14"/>
  <c r="B501" i="14"/>
  <c r="B2253" i="14"/>
  <c r="B6067" i="14"/>
  <c r="B115" i="14"/>
  <c r="B465" i="14"/>
  <c r="B3580" i="14"/>
  <c r="B434" i="14"/>
  <c r="B1366" i="14"/>
  <c r="B3026" i="14"/>
  <c r="B6265" i="14"/>
  <c r="B3978" i="14"/>
  <c r="B6181" i="14"/>
  <c r="B1680" i="14"/>
  <c r="B5269" i="14"/>
  <c r="B1893" i="14"/>
  <c r="B4000" i="14"/>
  <c r="B5053" i="14"/>
  <c r="B3809" i="14"/>
  <c r="B41" i="14"/>
  <c r="B1015" i="14"/>
  <c r="B1802" i="14"/>
  <c r="B4788" i="14"/>
  <c r="B2170" i="14"/>
  <c r="B5684" i="14"/>
  <c r="B5142" i="14"/>
  <c r="B3365" i="14"/>
  <c r="B6157" i="14"/>
  <c r="B5712" i="14"/>
  <c r="B4596" i="14"/>
  <c r="B6310" i="14"/>
  <c r="B1666" i="14"/>
  <c r="B5019" i="14"/>
  <c r="B765" i="14"/>
  <c r="B5566" i="14"/>
  <c r="B4098" i="14"/>
  <c r="B2719" i="14"/>
  <c r="B142" i="14"/>
  <c r="B162" i="14"/>
  <c r="B5266" i="14"/>
  <c r="B2326" i="14"/>
  <c r="B4555" i="14"/>
  <c r="B5796" i="14"/>
  <c r="B3661" i="14"/>
  <c r="B132" i="14"/>
  <c r="B1741" i="14"/>
  <c r="B4314" i="14"/>
  <c r="B517" i="14"/>
  <c r="B667" i="14"/>
  <c r="B5243" i="14"/>
  <c r="B6213" i="14"/>
  <c r="B4336" i="14"/>
  <c r="B1056" i="14"/>
  <c r="B5357" i="14"/>
  <c r="B4091" i="14"/>
  <c r="B6390" i="14"/>
  <c r="B1161" i="14"/>
  <c r="B117" i="14"/>
  <c r="B92" i="14"/>
  <c r="B4480" i="14"/>
  <c r="B5124" i="14"/>
  <c r="B3060" i="14"/>
  <c r="B755" i="14"/>
  <c r="B6146" i="14"/>
  <c r="B2694" i="14"/>
  <c r="B36" i="14"/>
  <c r="B1225" i="14"/>
  <c r="B346" i="14"/>
  <c r="B541" i="14"/>
  <c r="B5512" i="14"/>
  <c r="B5156" i="14"/>
  <c r="B5157" i="14"/>
  <c r="B6270" i="14"/>
  <c r="B626" i="14"/>
  <c r="B2050" i="14"/>
  <c r="B868" i="14"/>
  <c r="B5143" i="14"/>
  <c r="B435" i="14"/>
  <c r="B1692" i="14"/>
  <c r="B5058" i="14"/>
  <c r="B1454" i="14"/>
  <c r="B3773" i="14"/>
  <c r="B6294" i="14"/>
  <c r="B5028" i="14"/>
  <c r="B5514" i="14"/>
  <c r="B1250" i="14"/>
  <c r="B2794" i="14"/>
  <c r="B454" i="14"/>
  <c r="B4005" i="14"/>
  <c r="B5935" i="14"/>
  <c r="B1573" i="14"/>
  <c r="B1132" i="14"/>
  <c r="B4550" i="14"/>
  <c r="B5824" i="14"/>
  <c r="B410" i="14"/>
  <c r="B5029" i="14"/>
  <c r="B5914" i="14"/>
  <c r="B5792" i="14"/>
  <c r="B5360" i="14"/>
  <c r="B1091" i="14"/>
  <c r="B2206" i="14"/>
  <c r="B5591" i="14"/>
  <c r="B5916" i="14"/>
  <c r="B138" i="14"/>
  <c r="B548" i="14"/>
  <c r="B6153" i="14"/>
  <c r="B6197" i="14"/>
  <c r="B4591" i="14"/>
  <c r="B1402" i="14"/>
  <c r="B867" i="14"/>
  <c r="B4990" i="14"/>
  <c r="B5635" i="14"/>
  <c r="B6297" i="14"/>
  <c r="B3785" i="14"/>
  <c r="B5348" i="14"/>
  <c r="B5926" i="14"/>
  <c r="B5002" i="14"/>
  <c r="B2598" i="14"/>
  <c r="B4509" i="14"/>
  <c r="B1374" i="14"/>
  <c r="B3795" i="14"/>
  <c r="B1339" i="14"/>
  <c r="B988" i="14"/>
  <c r="B1884" i="14"/>
  <c r="B3468" i="14"/>
  <c r="B2630" i="14"/>
  <c r="B5972" i="14"/>
  <c r="B193" i="14"/>
  <c r="B2194" i="14"/>
  <c r="B4923" i="14"/>
  <c r="B2300" i="14"/>
  <c r="B986" i="14"/>
  <c r="B6415" i="14"/>
  <c r="B4915" i="14"/>
  <c r="B1411" i="14"/>
  <c r="B238" i="14"/>
  <c r="B5741" i="14"/>
  <c r="B2433" i="14"/>
  <c r="B5948" i="14"/>
  <c r="B2663" i="14"/>
  <c r="B6249" i="14"/>
  <c r="B1261" i="14"/>
  <c r="B6314" i="14"/>
  <c r="B3655" i="14"/>
  <c r="B6204" i="14"/>
  <c r="B5755" i="14"/>
  <c r="B4938" i="14"/>
  <c r="B249" i="14"/>
  <c r="B5403" i="14"/>
  <c r="B1794" i="14"/>
  <c r="B1121" i="14"/>
  <c r="B2501" i="14"/>
  <c r="B154" i="14"/>
  <c r="B1895" i="14"/>
  <c r="B2007" i="14"/>
  <c r="B4442" i="14"/>
  <c r="B5272" i="14"/>
  <c r="B5869" i="14"/>
  <c r="B276" i="14"/>
  <c r="B6025" i="14"/>
  <c r="B5715" i="14"/>
  <c r="B3687" i="14"/>
  <c r="B1980" i="14"/>
  <c r="B927" i="14"/>
  <c r="B6064" i="14"/>
  <c r="B677" i="14"/>
  <c r="B5303" i="14"/>
  <c r="B5651" i="14"/>
  <c r="B6425" i="14"/>
  <c r="B5942" i="14"/>
  <c r="B5369" i="14"/>
  <c r="B5632" i="14"/>
  <c r="B4551" i="14"/>
  <c r="B6033" i="14"/>
  <c r="B6211" i="14"/>
  <c r="B253" i="14"/>
  <c r="B5868" i="14"/>
  <c r="B1386" i="14"/>
  <c r="B4427" i="14"/>
  <c r="B5649" i="14"/>
  <c r="B987" i="14"/>
  <c r="B4238" i="14"/>
  <c r="B3192" i="14"/>
  <c r="B4397" i="14"/>
  <c r="B821" i="14"/>
  <c r="B2721" i="14"/>
  <c r="B4948" i="14"/>
  <c r="B299" i="14"/>
  <c r="B6168" i="14"/>
  <c r="B4213" i="14"/>
  <c r="B2012" i="14"/>
  <c r="B560" i="14"/>
  <c r="B4828" i="14"/>
  <c r="B5160" i="14"/>
  <c r="B5352" i="14"/>
  <c r="B5717" i="14"/>
  <c r="B2309" i="14"/>
  <c r="B4522" i="14"/>
  <c r="B4804" i="14"/>
  <c r="B20" i="14"/>
  <c r="B514" i="14"/>
  <c r="B64" i="14"/>
  <c r="B655" i="14"/>
  <c r="B54" i="14"/>
  <c r="B5588" i="14"/>
  <c r="B1315" i="14"/>
  <c r="B5866" i="14"/>
  <c r="B6084" i="14"/>
  <c r="B1227" i="14"/>
  <c r="B3136" i="14"/>
  <c r="B5146" i="14"/>
  <c r="B6210" i="14"/>
  <c r="B3666" i="14"/>
  <c r="B5132" i="14"/>
  <c r="B1438" i="14"/>
  <c r="B5803" i="14"/>
  <c r="B5947" i="14"/>
  <c r="B5945" i="14"/>
  <c r="B3887" i="14"/>
  <c r="B2087" i="14"/>
  <c r="B5961" i="14"/>
  <c r="B4815" i="14"/>
  <c r="B6365" i="14"/>
  <c r="B1987" i="14"/>
  <c r="B1595" i="14"/>
  <c r="B6051" i="14"/>
  <c r="B3452" i="14"/>
  <c r="B5941" i="14"/>
  <c r="B2180" i="14"/>
  <c r="B2196" i="14"/>
  <c r="B5711" i="14"/>
  <c r="B5765" i="14"/>
  <c r="B5908" i="14"/>
  <c r="B5943" i="14"/>
  <c r="B691" i="14"/>
  <c r="B762" i="14"/>
  <c r="B5494" i="14"/>
  <c r="B3128" i="14"/>
  <c r="B1511" i="14"/>
  <c r="B363" i="14"/>
  <c r="B4008" i="14"/>
  <c r="B6378" i="14"/>
  <c r="B2039" i="14"/>
  <c r="B2116" i="14"/>
  <c r="B4914" i="14"/>
  <c r="B983" i="14"/>
  <c r="B1232" i="14"/>
  <c r="B5831" i="14"/>
  <c r="B2413" i="14"/>
  <c r="B1560" i="14"/>
  <c r="B5863" i="14"/>
  <c r="B3027" i="14"/>
  <c r="B5259" i="14"/>
  <c r="B723" i="14"/>
  <c r="B5483" i="14"/>
  <c r="B3924" i="14"/>
  <c r="B877" i="14"/>
  <c r="B2392" i="14"/>
  <c r="B6072" i="14"/>
  <c r="B4455" i="14"/>
  <c r="B5251" i="14"/>
  <c r="B5733" i="14"/>
  <c r="B170" i="14"/>
  <c r="B1492" i="14"/>
  <c r="B4614" i="14"/>
  <c r="B251" i="14"/>
  <c r="B69" i="14"/>
  <c r="B5133" i="14"/>
  <c r="B6353" i="14"/>
  <c r="B5413" i="14"/>
  <c r="B1991" i="14"/>
  <c r="B3923" i="14"/>
  <c r="B2948" i="14"/>
  <c r="B6402" i="14"/>
  <c r="B1558" i="14"/>
  <c r="B4553" i="14"/>
  <c r="B2193" i="14"/>
  <c r="B5639" i="14"/>
  <c r="B5147" i="14"/>
  <c r="B1584" i="14"/>
  <c r="B6193" i="14"/>
  <c r="B1073" i="14"/>
  <c r="B4574" i="14"/>
  <c r="B340" i="14"/>
  <c r="B53" i="14"/>
  <c r="B309" i="14"/>
  <c r="B563" i="14"/>
  <c r="B4760" i="14"/>
  <c r="B6354" i="14"/>
  <c r="B3812" i="14"/>
  <c r="B5014" i="14"/>
  <c r="B3019" i="14"/>
  <c r="B456" i="14"/>
  <c r="B1541" i="14"/>
  <c r="B4933" i="14"/>
  <c r="B4792" i="14"/>
  <c r="B1792" i="14"/>
  <c r="B499" i="14"/>
  <c r="B4431" i="14"/>
  <c r="B1846" i="14"/>
  <c r="B332" i="14"/>
  <c r="B863" i="14"/>
  <c r="B1102" i="14"/>
  <c r="B529" i="14"/>
  <c r="B6386" i="14"/>
  <c r="B6256" i="14"/>
  <c r="B5613" i="14"/>
  <c r="B540" i="14"/>
  <c r="B5694" i="14"/>
  <c r="B5351" i="14"/>
  <c r="B5625" i="14"/>
  <c r="B5177" i="14"/>
  <c r="B1273" i="14"/>
  <c r="B915" i="14"/>
  <c r="B6055" i="14"/>
  <c r="B140" i="14"/>
  <c r="B1408" i="14"/>
  <c r="B5843" i="14"/>
  <c r="B3471" i="14"/>
  <c r="B2493" i="14"/>
  <c r="B1946" i="14"/>
  <c r="B259" i="14"/>
  <c r="B350" i="14"/>
  <c r="B6231" i="14"/>
  <c r="B791" i="14"/>
  <c r="B645" i="14"/>
  <c r="B369" i="14"/>
  <c r="B5825" i="14"/>
  <c r="B6145" i="14"/>
  <c r="B6401" i="14"/>
  <c r="B3219" i="14"/>
  <c r="B6272" i="14"/>
  <c r="B5144" i="14"/>
  <c r="B2407" i="14"/>
  <c r="B2298" i="14"/>
  <c r="B6389" i="14"/>
  <c r="B5703" i="14"/>
  <c r="B5801" i="14"/>
  <c r="B2313" i="14"/>
  <c r="B962" i="14"/>
  <c r="B793" i="14"/>
  <c r="B4340" i="14"/>
  <c r="B3905" i="14"/>
  <c r="B4068" i="14"/>
  <c r="B4809" i="14"/>
  <c r="B1562" i="14"/>
  <c r="B2294" i="14"/>
  <c r="B5432" i="14"/>
  <c r="B904" i="14"/>
  <c r="B2994" i="14"/>
  <c r="B323" i="14"/>
  <c r="B1067" i="14"/>
  <c r="B2774" i="14"/>
  <c r="B3732" i="14"/>
  <c r="B1162" i="14"/>
  <c r="B2576" i="14"/>
  <c r="B37" i="14"/>
  <c r="B5568" i="14"/>
  <c r="B2141" i="14"/>
  <c r="B3106" i="14"/>
  <c r="B5314" i="14"/>
  <c r="B4415" i="14"/>
  <c r="B684" i="14"/>
  <c r="B1248" i="14"/>
  <c r="B6274" i="14"/>
  <c r="B4056" i="14"/>
  <c r="B2553" i="14"/>
  <c r="B1013" i="14"/>
  <c r="B6034" i="14"/>
  <c r="B273" i="14"/>
  <c r="B2789" i="14"/>
  <c r="B5671" i="14"/>
  <c r="B4712" i="14"/>
  <c r="B1448" i="14"/>
  <c r="B2456" i="14"/>
  <c r="B2985" i="14"/>
  <c r="B4631" i="14"/>
  <c r="B3752" i="14"/>
  <c r="B1395" i="14"/>
  <c r="B1827" i="14"/>
  <c r="B5994" i="14"/>
  <c r="B145" i="14"/>
  <c r="B5448" i="14"/>
  <c r="B2222" i="14"/>
  <c r="B6121" i="14"/>
  <c r="B3290" i="14"/>
  <c r="B4881" i="14"/>
  <c r="B4283" i="14"/>
  <c r="B6336" i="14"/>
  <c r="B5207" i="14"/>
  <c r="B3627" i="14"/>
  <c r="B1964" i="14"/>
  <c r="B5874" i="14"/>
  <c r="B592" i="14"/>
  <c r="B3410" i="14"/>
  <c r="B3423" i="14"/>
  <c r="B1861" i="14"/>
  <c r="B5088" i="14"/>
  <c r="B1697" i="14"/>
  <c r="B422" i="14"/>
  <c r="B5787" i="14"/>
  <c r="B6346" i="14"/>
  <c r="B918" i="14"/>
  <c r="B4621" i="14"/>
  <c r="B2800" i="14"/>
  <c r="B94" i="14"/>
  <c r="B2573" i="14"/>
  <c r="B1731" i="14"/>
  <c r="B215" i="14"/>
  <c r="B3620" i="14"/>
  <c r="B5446" i="14"/>
  <c r="B1313" i="14"/>
  <c r="B2158" i="14"/>
  <c r="B1430" i="14"/>
  <c r="B2261" i="14"/>
  <c r="B4198" i="14"/>
  <c r="B3937" i="14"/>
  <c r="B4466" i="14"/>
  <c r="B3964" i="14"/>
  <c r="B3125" i="14"/>
  <c r="B2980" i="14"/>
  <c r="B953" i="14"/>
  <c r="B3515" i="14"/>
  <c r="B3343" i="14"/>
  <c r="B552" i="14"/>
  <c r="B1147" i="14"/>
  <c r="B4376" i="14"/>
  <c r="B3088" i="14"/>
  <c r="B4825" i="14"/>
  <c r="B682" i="14"/>
  <c r="B5414" i="14"/>
  <c r="B5256" i="14"/>
  <c r="B4994" i="14"/>
  <c r="B4638" i="14"/>
  <c r="B184" i="14"/>
  <c r="B1441" i="14"/>
  <c r="B3280" i="14"/>
  <c r="B2017" i="14"/>
  <c r="B5581" i="14"/>
  <c r="B6010" i="14"/>
  <c r="B4066" i="14"/>
  <c r="B3648" i="14"/>
  <c r="B1564" i="14"/>
  <c r="B412" i="14"/>
  <c r="B5960" i="14"/>
  <c r="B2139" i="14"/>
  <c r="B5769" i="14"/>
  <c r="B1043" i="14"/>
  <c r="B318" i="14"/>
  <c r="B783" i="14"/>
  <c r="B1880" i="14"/>
  <c r="B3842" i="14"/>
  <c r="B5209" i="14"/>
  <c r="B1760" i="14"/>
  <c r="B2775" i="14"/>
  <c r="B2507" i="14"/>
  <c r="B2371" i="14"/>
  <c r="B6128" i="14"/>
  <c r="B4974" i="14"/>
  <c r="B6224" i="14"/>
  <c r="B161" i="14"/>
  <c r="B2843" i="14"/>
  <c r="B4045" i="14"/>
  <c r="B4254" i="14"/>
  <c r="B482" i="14"/>
  <c r="B1045" i="14"/>
  <c r="B6382" i="14"/>
  <c r="B853" i="14"/>
  <c r="B4848" i="14"/>
  <c r="B5921" i="14"/>
  <c r="B5071" i="14"/>
  <c r="B3015" i="14"/>
  <c r="B4972" i="14"/>
  <c r="B5582" i="14"/>
  <c r="B3153" i="14"/>
  <c r="B2591" i="14"/>
  <c r="B1173" i="14"/>
  <c r="B1620" i="14"/>
  <c r="B3446" i="14"/>
  <c r="B727" i="14"/>
  <c r="B6133" i="14"/>
  <c r="B4083" i="14"/>
  <c r="B3691" i="14"/>
  <c r="B1276" i="14"/>
  <c r="B3368" i="14"/>
  <c r="B3826" i="14"/>
  <c r="B3195" i="14"/>
  <c r="B6238" i="14"/>
  <c r="B5173" i="14"/>
  <c r="B2714" i="14"/>
  <c r="B5312" i="14"/>
  <c r="B4430" i="14"/>
  <c r="B5673" i="14"/>
  <c r="B3852" i="14"/>
  <c r="B289" i="14"/>
  <c r="B2943" i="14"/>
  <c r="B2303" i="14"/>
  <c r="B5359" i="14"/>
  <c r="B1699" i="14"/>
  <c r="B4582" i="14"/>
  <c r="B4373" i="14"/>
  <c r="B571" i="14"/>
  <c r="B4669" i="14"/>
  <c r="B698" i="14"/>
  <c r="B352" i="14"/>
  <c r="B1459" i="14"/>
  <c r="B6017" i="14"/>
  <c r="B1389" i="14"/>
  <c r="B1782" i="14"/>
  <c r="B5845" i="14"/>
  <c r="B31" i="14"/>
  <c r="B5463" i="14"/>
  <c r="B3537" i="14"/>
  <c r="B2484" i="14"/>
  <c r="B994" i="14"/>
  <c r="B2962" i="14"/>
  <c r="B4155" i="14"/>
  <c r="B4269" i="14"/>
  <c r="B1613" i="14"/>
  <c r="B562" i="14"/>
  <c r="B1071" i="14"/>
  <c r="B4697" i="14"/>
  <c r="B1156" i="14"/>
  <c r="B4344" i="14"/>
  <c r="B1012" i="14"/>
  <c r="B790" i="14"/>
  <c r="B3915" i="14"/>
  <c r="B2655" i="14"/>
  <c r="B230" i="14"/>
  <c r="B2867" i="14"/>
  <c r="B3817" i="14"/>
  <c r="B4450" i="14"/>
  <c r="B1992" i="14"/>
  <c r="B2233" i="14"/>
  <c r="B836" i="14"/>
  <c r="B2129" i="14"/>
  <c r="B1753" i="14"/>
  <c r="B3208" i="14"/>
  <c r="B1417" i="14"/>
  <c r="B2544" i="14"/>
  <c r="B1442" i="14"/>
  <c r="B2700" i="14"/>
  <c r="B4568" i="14"/>
  <c r="B627" i="14"/>
  <c r="B93" i="14"/>
  <c r="B1645" i="14"/>
  <c r="B3364" i="14"/>
  <c r="B1894" i="14"/>
  <c r="B417" i="14"/>
  <c r="B1274" i="14"/>
  <c r="B2409" i="14"/>
  <c r="B4022" i="14"/>
  <c r="B3657" i="14"/>
  <c r="B351" i="14"/>
  <c r="B3495" i="14"/>
  <c r="B127" i="14"/>
  <c r="B3262" i="14"/>
  <c r="B2268" i="14"/>
  <c r="B3574" i="14"/>
  <c r="B3017" i="14"/>
  <c r="B5478" i="14"/>
  <c r="B4152" i="14"/>
  <c r="B1260" i="14"/>
  <c r="B2497" i="14"/>
  <c r="B1513" i="14"/>
  <c r="B6363" i="14"/>
  <c r="B1984" i="14"/>
  <c r="B3123" i="14"/>
  <c r="B5296" i="14"/>
  <c r="B1072" i="14"/>
  <c r="B2225" i="14"/>
  <c r="B1416" i="14"/>
  <c r="B5336" i="14"/>
  <c r="B381" i="14"/>
  <c r="B975" i="14"/>
  <c r="B438" i="14"/>
  <c r="B4419" i="14"/>
  <c r="B3860" i="14"/>
  <c r="B4261" i="14"/>
  <c r="B1612" i="14"/>
  <c r="B1158" i="14"/>
  <c r="B5847" i="14"/>
  <c r="B3054" i="14"/>
  <c r="B4024" i="14"/>
  <c r="B2404" i="14"/>
  <c r="B3491" i="14"/>
  <c r="B1700" i="14"/>
  <c r="B5112" i="14"/>
  <c r="B3241" i="14"/>
  <c r="B5574" i="14"/>
  <c r="B28" i="14"/>
  <c r="B2960" i="14"/>
  <c r="B758" i="14"/>
  <c r="B647" i="14"/>
  <c r="B2339" i="14"/>
  <c r="B2841" i="14"/>
  <c r="B835" i="14"/>
  <c r="B6095" i="14"/>
  <c r="B6257" i="14"/>
  <c r="B5930" i="14"/>
  <c r="B3391" i="14"/>
  <c r="B233" i="14"/>
  <c r="B4783" i="14"/>
  <c r="B3804" i="14"/>
  <c r="B2691" i="14"/>
  <c r="B1750" i="14"/>
  <c r="B4374" i="14"/>
  <c r="B4518" i="14"/>
  <c r="B116" i="14"/>
  <c r="B2606" i="14"/>
  <c r="B4665" i="14"/>
  <c r="B3698" i="14"/>
  <c r="B5754" i="14"/>
  <c r="B1871" i="14"/>
  <c r="B6132" i="14"/>
  <c r="B5060" i="14"/>
  <c r="B2066" i="14"/>
  <c r="B531" i="14"/>
  <c r="B4888" i="14"/>
  <c r="B3532" i="14"/>
  <c r="B4504" i="14"/>
  <c r="B478" i="14"/>
  <c r="B1725" i="14"/>
  <c r="B3170" i="14"/>
  <c r="B288" i="14"/>
  <c r="B2904" i="14"/>
  <c r="B597" i="14"/>
  <c r="B3530" i="14"/>
  <c r="B390" i="14"/>
  <c r="B1427" i="14"/>
  <c r="B1833" i="14"/>
  <c r="B1621" i="14"/>
  <c r="B186" i="14"/>
  <c r="B2085" i="14"/>
  <c r="B2335" i="14"/>
  <c r="B1280" i="14"/>
  <c r="B3511" i="14"/>
  <c r="B1020" i="14"/>
  <c r="B692" i="14"/>
  <c r="B4166" i="14"/>
  <c r="B1509" i="14"/>
  <c r="B4351" i="14"/>
  <c r="B2209" i="14"/>
  <c r="B908" i="14"/>
  <c r="B4208" i="14"/>
  <c r="B2612" i="14"/>
  <c r="B2453" i="14"/>
  <c r="B1853" i="14"/>
  <c r="B68" i="14"/>
  <c r="B2874" i="14"/>
  <c r="B3963" i="14"/>
  <c r="B3827" i="14"/>
  <c r="B3318" i="14"/>
  <c r="B3039" i="14"/>
  <c r="B3722" i="14"/>
  <c r="B3132" i="14"/>
  <c r="B4688" i="14"/>
  <c r="B1172" i="14"/>
  <c r="B1109" i="14"/>
  <c r="B2550" i="14"/>
  <c r="B2037" i="14"/>
  <c r="B803" i="14"/>
  <c r="B2693" i="14"/>
  <c r="B3856" i="14"/>
  <c r="B4616" i="14"/>
  <c r="B1695" i="14"/>
  <c r="B270" i="14"/>
  <c r="B1092" i="14"/>
  <c r="B1199" i="14"/>
  <c r="B4019" i="14"/>
  <c r="B4922" i="14"/>
  <c r="B1886" i="14"/>
  <c r="B641" i="14"/>
  <c r="B2292" i="14"/>
  <c r="B4337" i="14"/>
  <c r="B4704" i="14"/>
  <c r="B467" i="14"/>
  <c r="B3353" i="14"/>
  <c r="B1571" i="14"/>
  <c r="B3681" i="14"/>
  <c r="B4227" i="14"/>
  <c r="B5499" i="14"/>
  <c r="B538" i="14"/>
  <c r="B4080" i="14"/>
  <c r="B5152" i="14"/>
  <c r="B4451" i="14"/>
  <c r="B2384" i="14"/>
  <c r="B3249" i="14"/>
  <c r="B382" i="14"/>
  <c r="B1785" i="14"/>
  <c r="B3022" i="14"/>
  <c r="B2815" i="14"/>
  <c r="B4807" i="14"/>
  <c r="B2716" i="14"/>
  <c r="B1270" i="14"/>
  <c r="B5826" i="14"/>
  <c r="B5701" i="14"/>
  <c r="B5631" i="14"/>
  <c r="B6037" i="14"/>
  <c r="B160" i="14"/>
  <c r="B2173" i="14"/>
  <c r="B773" i="14"/>
  <c r="B3552" i="14"/>
  <c r="B1969" i="14"/>
  <c r="B5929" i="14"/>
  <c r="B4577" i="14"/>
  <c r="B1475" i="14"/>
  <c r="B6280" i="14"/>
  <c r="B1394" i="14"/>
  <c r="B3470" i="14"/>
  <c r="B5012" i="14"/>
  <c r="B5247" i="14"/>
  <c r="B55" i="14"/>
  <c r="B3202" i="14"/>
  <c r="B5396" i="14"/>
  <c r="B2531" i="14"/>
  <c r="B972" i="14"/>
  <c r="B6385" i="14"/>
  <c r="B6141" i="14"/>
  <c r="B2593" i="14"/>
  <c r="B3876" i="14"/>
  <c r="B2922" i="14"/>
  <c r="B887" i="14"/>
  <c r="B3806" i="14"/>
  <c r="B2123" i="14"/>
  <c r="B4433" i="14"/>
  <c r="B1400" i="14"/>
  <c r="B2730" i="14"/>
  <c r="B968" i="14"/>
  <c r="B3226" i="14"/>
  <c r="B147" i="14"/>
  <c r="B3557" i="14"/>
  <c r="B5609" i="14"/>
  <c r="B669" i="14"/>
  <c r="B3372" i="14"/>
  <c r="B3665" i="14"/>
  <c r="B5851" i="14"/>
  <c r="B561" i="14"/>
  <c r="B1648" i="14"/>
  <c r="B1903" i="14"/>
  <c r="B6165" i="14"/>
  <c r="B4560" i="14"/>
  <c r="B463" i="14"/>
  <c r="B3445" i="14"/>
  <c r="B6288" i="14"/>
  <c r="B5038" i="14"/>
  <c r="B344" i="14"/>
  <c r="B6368" i="14"/>
  <c r="B5912" i="14"/>
  <c r="B5736" i="14"/>
  <c r="B5365" i="14"/>
  <c r="B4790" i="14"/>
  <c r="B859" i="14"/>
  <c r="B3176" i="14"/>
  <c r="B3985" i="14"/>
  <c r="B5488" i="14"/>
  <c r="B1493" i="14"/>
  <c r="B4323" i="14"/>
  <c r="B3906" i="14"/>
  <c r="B1556" i="14"/>
  <c r="B1089" i="14"/>
  <c r="B2296" i="14"/>
  <c r="B1976" i="14"/>
  <c r="B2217" i="14"/>
  <c r="B1761" i="14"/>
  <c r="B2831" i="14"/>
  <c r="B2908" i="14"/>
  <c r="B2093" i="14"/>
  <c r="B3051" i="14"/>
  <c r="B2632" i="14"/>
  <c r="B258" i="14"/>
  <c r="B2383" i="14"/>
  <c r="B2520" i="14"/>
  <c r="B742" i="14"/>
  <c r="B1291" i="14"/>
  <c r="B5249" i="14"/>
  <c r="B5140" i="14"/>
  <c r="B4125" i="14"/>
  <c r="B1165" i="14"/>
  <c r="B4686" i="14"/>
  <c r="B60" i="14"/>
  <c r="B4203" i="14"/>
  <c r="B4925" i="14"/>
  <c r="B3777" i="14"/>
  <c r="B6036" i="14"/>
  <c r="B1715" i="14"/>
  <c r="B4321" i="14"/>
  <c r="B4741" i="14"/>
  <c r="B701" i="14"/>
  <c r="B5705" i="14"/>
  <c r="B1521" i="14"/>
  <c r="B3901" i="14"/>
  <c r="B806" i="14"/>
  <c r="B3316" i="14"/>
  <c r="B1837" i="14"/>
  <c r="B277" i="14"/>
  <c r="B3281" i="14"/>
  <c r="B4253" i="14"/>
  <c r="B3984" i="14"/>
  <c r="B5534" i="14"/>
  <c r="B2271" i="14"/>
  <c r="B6289" i="14"/>
  <c r="B2078" i="14"/>
  <c r="B1415" i="14"/>
  <c r="B166" i="14"/>
  <c r="B2459" i="14"/>
  <c r="B5291" i="14"/>
  <c r="B2241" i="14"/>
  <c r="B1184" i="14"/>
  <c r="B6054" i="14"/>
  <c r="B5180" i="14"/>
  <c r="B522" i="14"/>
  <c r="B4112" i="14"/>
  <c r="B4989" i="14"/>
  <c r="B3034" i="14"/>
  <c r="B2024" i="14"/>
  <c r="B6185" i="14"/>
  <c r="B4482" i="14"/>
  <c r="B5949" i="14"/>
  <c r="B1116" i="14"/>
  <c r="B5424" i="14"/>
  <c r="B839" i="14"/>
  <c r="B2915" i="14"/>
  <c r="B3769" i="14"/>
  <c r="B2502" i="14"/>
  <c r="B4608" i="14"/>
  <c r="B2871" i="14"/>
  <c r="B4875" i="14"/>
  <c r="B2654" i="14"/>
  <c r="B1917" i="14"/>
  <c r="B1282" i="14"/>
  <c r="B74" i="14"/>
  <c r="B1600" i="14"/>
  <c r="B5643" i="14"/>
  <c r="B3467" i="14"/>
  <c r="B3692" i="14"/>
  <c r="B329" i="14"/>
  <c r="B3609" i="14"/>
  <c r="B4850" i="14"/>
  <c r="B5812" i="14"/>
  <c r="B3291" i="14"/>
  <c r="B941" i="14"/>
  <c r="B6381" i="14"/>
  <c r="B483" i="14"/>
  <c r="B2764" i="14"/>
  <c r="B2226" i="14"/>
  <c r="B4950" i="14"/>
  <c r="B5288" i="14"/>
  <c r="B1322" i="14"/>
  <c r="B3152" i="14"/>
  <c r="B6209" i="14"/>
  <c r="B5594" i="14"/>
  <c r="B849" i="14"/>
  <c r="B1507" i="14"/>
  <c r="B5418" i="14"/>
  <c r="B653" i="14"/>
  <c r="B4654" i="14"/>
  <c r="B1214" i="14"/>
  <c r="B4234" i="14"/>
  <c r="B1714" i="14"/>
  <c r="B3405" i="14"/>
  <c r="B4839" i="14"/>
  <c r="B4076" i="14"/>
  <c r="B3253" i="14"/>
  <c r="B3578" i="14"/>
  <c r="B2474" i="14"/>
  <c r="B2810" i="14"/>
  <c r="B5707" i="14"/>
  <c r="B2378" i="14"/>
  <c r="B1896" i="14"/>
  <c r="B3921" i="14"/>
  <c r="B112" i="14"/>
  <c r="B1401" i="14"/>
  <c r="B4996" i="14"/>
  <c r="B775" i="14"/>
  <c r="B6089" i="14"/>
  <c r="B5528" i="14"/>
  <c r="B5974" i="14"/>
  <c r="B2588" i="14"/>
  <c r="B82" i="14"/>
  <c r="B324" i="14"/>
  <c r="B6291" i="14"/>
  <c r="B4541" i="14"/>
  <c r="B3761" i="14"/>
  <c r="B4499" i="14"/>
  <c r="B2138" i="14"/>
  <c r="B4387" i="14"/>
  <c r="B2036" i="14"/>
  <c r="B3719" i="14"/>
  <c r="B2346" i="14"/>
  <c r="B1106" i="14"/>
  <c r="B4048" i="14"/>
  <c r="B457" i="14"/>
  <c r="B957" i="14"/>
  <c r="B1767" i="14"/>
  <c r="B1609" i="14"/>
  <c r="B5881" i="14"/>
  <c r="B569" i="14"/>
  <c r="B3052" i="14"/>
  <c r="B3496" i="14"/>
  <c r="B232" i="14"/>
  <c r="B2756" i="14"/>
  <c r="B2916" i="14"/>
  <c r="B6426" i="14"/>
  <c r="B5191" i="14"/>
  <c r="B3671" i="14"/>
  <c r="B3068" i="14"/>
  <c r="B1044" i="14"/>
  <c r="B3570" i="14"/>
  <c r="B2705" i="14"/>
  <c r="B1891" i="14"/>
  <c r="B3263" i="14"/>
  <c r="B2859" i="14"/>
  <c r="B5375" i="14"/>
  <c r="B4571" i="14"/>
  <c r="B4306" i="14"/>
  <c r="B4010" i="14"/>
  <c r="B1963" i="14"/>
  <c r="B3472" i="14"/>
  <c r="B874" i="14"/>
  <c r="B4446" i="14"/>
  <c r="B1550" i="14"/>
  <c r="B1186" i="14"/>
  <c r="B5115" i="14"/>
  <c r="B49" i="14"/>
  <c r="B4927" i="14"/>
  <c r="B1398" i="14"/>
  <c r="B5271" i="14"/>
  <c r="B3370" i="14"/>
  <c r="B1711" i="14"/>
  <c r="B2436" i="14"/>
  <c r="B1449" i="14"/>
  <c r="B6174" i="14"/>
  <c r="B5737" i="14"/>
  <c r="B997" i="14"/>
  <c r="B6046" i="14"/>
  <c r="B3781" i="14"/>
  <c r="B554" i="14"/>
  <c r="B2128" i="14"/>
  <c r="B4259" i="14"/>
  <c r="B4710" i="14"/>
  <c r="B5867" i="14"/>
  <c r="B4119" i="14"/>
  <c r="B229" i="14"/>
  <c r="B2964" i="14"/>
  <c r="B5604" i="14"/>
  <c r="B2342" i="14"/>
  <c r="B3874" i="14"/>
  <c r="B1292" i="14"/>
  <c r="B6237" i="14"/>
  <c r="B6388" i="14"/>
  <c r="B2239" i="14"/>
  <c r="B5977" i="14"/>
  <c r="B5049" i="14"/>
  <c r="B357" i="14"/>
  <c r="B1749" i="14"/>
  <c r="B753" i="14"/>
  <c r="B2624" i="14"/>
  <c r="B671" i="14"/>
  <c r="B5490" i="14"/>
  <c r="B2500" i="14"/>
  <c r="B3259" i="14"/>
  <c r="B135" i="14"/>
  <c r="B4821" i="14"/>
  <c r="B461" i="14"/>
  <c r="B2355" i="14"/>
  <c r="B4575" i="14"/>
  <c r="B2615" i="14"/>
  <c r="B195" i="14"/>
  <c r="B4992" i="14"/>
  <c r="B3213" i="14"/>
  <c r="B3724" i="14"/>
  <c r="B5416" i="14"/>
  <c r="B4851" i="14"/>
  <c r="B3953" i="14"/>
  <c r="B308" i="14"/>
  <c r="B5997" i="14"/>
  <c r="B6315" i="14"/>
  <c r="B1543" i="14"/>
  <c r="B3613" i="14"/>
  <c r="B2875" i="14"/>
  <c r="B4128" i="14"/>
  <c r="B2057" i="14"/>
  <c r="B6120" i="14"/>
  <c r="B101" i="14"/>
  <c r="B717" i="14"/>
  <c r="B4973" i="14"/>
  <c r="B1855" i="14"/>
  <c r="B5771" i="14"/>
  <c r="B2458" i="14"/>
  <c r="B1242" i="14"/>
  <c r="B5885" i="14"/>
  <c r="B3834" i="14"/>
  <c r="B5206" i="14"/>
  <c r="B427" i="14"/>
  <c r="B5550" i="14"/>
  <c r="B2031" i="14"/>
  <c r="B1536" i="14"/>
  <c r="B1836" i="14"/>
  <c r="B1135" i="14"/>
  <c r="B4264" i="14"/>
  <c r="B3095" i="14"/>
  <c r="B928" i="14"/>
  <c r="B2773" i="14"/>
  <c r="B3414" i="14"/>
  <c r="B1733" i="14"/>
  <c r="B4745" i="14"/>
  <c r="B2219" i="14"/>
  <c r="B2974" i="14"/>
  <c r="B3520" i="14"/>
  <c r="B4389" i="14"/>
  <c r="B547" i="14"/>
  <c r="B5661" i="14"/>
  <c r="B2567" i="14"/>
  <c r="B1036" i="14"/>
  <c r="B6091" i="14"/>
  <c r="B4039" i="14"/>
  <c r="B4467" i="14"/>
  <c r="B204" i="14"/>
  <c r="B6344" i="14"/>
  <c r="B796" i="14"/>
  <c r="B1420" i="14"/>
  <c r="B3299" i="14"/>
  <c r="B5212" i="14"/>
  <c r="B916" i="14"/>
  <c r="B2951" i="14"/>
  <c r="B6190" i="14"/>
  <c r="B980" i="14"/>
  <c r="B4620" i="14"/>
  <c r="B4755" i="14"/>
  <c r="B3689" i="14"/>
  <c r="B1925" i="14"/>
  <c r="B5404" i="14"/>
  <c r="B4034" i="14"/>
  <c r="B5759" i="14"/>
  <c r="B2216" i="14"/>
  <c r="B5965" i="14"/>
  <c r="B3581" i="14"/>
  <c r="B3444" i="14"/>
  <c r="B894" i="14"/>
  <c r="B1345" i="14"/>
  <c r="B1660" i="14"/>
  <c r="B5870" i="14"/>
  <c r="B1575" i="14"/>
  <c r="B3042" i="14"/>
  <c r="B2802" i="14"/>
  <c r="B466" i="14"/>
  <c r="B1762" i="14"/>
  <c r="B4493" i="14"/>
  <c r="B2715" i="14"/>
  <c r="B771" i="14"/>
  <c r="B3382" i="14"/>
  <c r="B1266" i="14"/>
  <c r="B2104" i="14"/>
  <c r="B6351" i="14"/>
  <c r="B3820" i="14"/>
  <c r="B4730" i="14"/>
  <c r="B5181" i="14"/>
  <c r="B6239" i="14"/>
  <c r="B4191" i="14"/>
  <c r="B628" i="14"/>
  <c r="B5223" i="14"/>
  <c r="B1209" i="14"/>
  <c r="B4140" i="14"/>
  <c r="B2013" i="14"/>
  <c r="B4876" i="14"/>
  <c r="B2322" i="14"/>
  <c r="B2527" i="14"/>
  <c r="B6085" i="14"/>
  <c r="B3930" i="14"/>
  <c r="B2400" i="14"/>
  <c r="B2645" i="14"/>
  <c r="B1103" i="14"/>
  <c r="B5619" i="14"/>
  <c r="B5083" i="14"/>
  <c r="B4381" i="14"/>
  <c r="B1473" i="14"/>
  <c r="B3218" i="14"/>
  <c r="B3239" i="14"/>
  <c r="B550" i="14"/>
  <c r="B5486" i="14"/>
  <c r="B4967" i="14"/>
  <c r="B1918" i="14"/>
  <c r="B2911" i="14"/>
  <c r="B4644" i="14"/>
  <c r="B3179" i="14"/>
  <c r="B1608" i="14"/>
  <c r="B3079" i="14"/>
  <c r="B888" i="14"/>
  <c r="B3489" i="14"/>
  <c r="B3265" i="14"/>
  <c r="B136" i="14"/>
  <c r="B2818" i="14"/>
  <c r="B1959" i="14"/>
  <c r="B239" i="14"/>
  <c r="B4360" i="14"/>
  <c r="B1693" i="14"/>
  <c r="B4413" i="14"/>
  <c r="B2238" i="14"/>
  <c r="B3898" i="14"/>
  <c r="B3606" i="14"/>
  <c r="B3637" i="14"/>
  <c r="B4156" i="14"/>
  <c r="B1467" i="14"/>
  <c r="B4991" i="14"/>
  <c r="B2685" i="14"/>
  <c r="B2482" i="14"/>
  <c r="B4626" i="14"/>
  <c r="B644" i="14"/>
  <c r="B965" i="14"/>
  <c r="B1277" i="14"/>
  <c r="B2111" i="14"/>
  <c r="B3836" i="14"/>
  <c r="B3375" i="14"/>
  <c r="B361" i="14"/>
  <c r="B5252" i="14"/>
  <c r="B5190" i="14"/>
  <c r="B1751" i="14"/>
  <c r="B1046" i="14"/>
  <c r="B1372" i="14"/>
  <c r="B431" i="14"/>
  <c r="B1154" i="14"/>
  <c r="B2668" i="14"/>
  <c r="B38" i="14"/>
  <c r="B4840" i="14"/>
  <c r="B2264" i="14"/>
  <c r="B3989" i="14"/>
  <c r="B4211" i="14"/>
  <c r="B2380" i="14"/>
  <c r="B553" i="14"/>
  <c r="B777" i="14"/>
  <c r="B5213" i="14"/>
  <c r="B3070" i="14"/>
  <c r="B1123" i="14"/>
  <c r="B5995" i="14"/>
  <c r="B5440" i="14"/>
  <c r="B1653" i="14"/>
  <c r="B818" i="14"/>
  <c r="B2174" i="14"/>
  <c r="B2267" i="14"/>
  <c r="B3100" i="14"/>
  <c r="B2372" i="14"/>
  <c r="B1428" i="14"/>
  <c r="B2146" i="14"/>
  <c r="B5668" i="14"/>
  <c r="B6433" i="14"/>
  <c r="B954" i="14"/>
  <c r="B3936" i="14"/>
  <c r="B1825" i="14"/>
  <c r="B1447" i="14"/>
  <c r="B4637" i="14"/>
  <c r="B236" i="14"/>
  <c r="B3737" i="14"/>
  <c r="B6115" i="14"/>
  <c r="B3519" i="14"/>
  <c r="B920" i="14"/>
  <c r="B5093" i="14"/>
  <c r="B3117" i="14"/>
  <c r="B5106" i="14"/>
  <c r="B4513" i="14"/>
  <c r="B1160" i="14"/>
  <c r="B3766" i="14"/>
  <c r="B33" i="14"/>
  <c r="B1949" i="14"/>
  <c r="B4184" i="14"/>
  <c r="B4072" i="14"/>
  <c r="B2885" i="14"/>
  <c r="B391" i="14"/>
  <c r="B2681" i="14"/>
  <c r="B4861" i="14"/>
  <c r="B105" i="14"/>
  <c r="B506" i="14"/>
  <c r="B4977" i="14"/>
  <c r="B6081" i="14"/>
  <c r="B1624" i="14"/>
  <c r="B2665" i="14"/>
  <c r="B2566" i="14"/>
  <c r="B524" i="14"/>
  <c r="B3957" i="14"/>
  <c r="B2987" i="14"/>
  <c r="B6222" i="14"/>
  <c r="B4633" i="14"/>
  <c r="B1879" i="14"/>
  <c r="B5818" i="14"/>
  <c r="B3313" i="14"/>
  <c r="B5555" i="14"/>
  <c r="B4385" i="14"/>
  <c r="B624" i="14"/>
  <c r="B5437" i="14"/>
  <c r="B1326" i="14"/>
  <c r="B3626" i="14"/>
  <c r="B2422" i="14"/>
  <c r="B3065" i="14"/>
  <c r="B4440" i="14"/>
  <c r="B779" i="14"/>
  <c r="B6279" i="14"/>
  <c r="B1862" i="14"/>
  <c r="B3590" i="14"/>
  <c r="B5789" i="14"/>
  <c r="B551" i="14"/>
  <c r="B3214" i="14"/>
  <c r="B6100" i="14"/>
  <c r="B5040" i="14"/>
  <c r="B2947" i="14"/>
  <c r="B30" i="14"/>
  <c r="B1615" i="14"/>
  <c r="B4274" i="14"/>
  <c r="B2728" i="14"/>
  <c r="B4304" i="14"/>
  <c r="B1205" i="14"/>
  <c r="B2198" i="14"/>
  <c r="B5986" i="14"/>
  <c r="B244" i="14"/>
  <c r="B2809" i="14"/>
  <c r="B1652" i="14"/>
  <c r="B372" i="14"/>
  <c r="B910" i="14"/>
  <c r="B5217" i="14"/>
  <c r="B2276" i="14"/>
  <c r="B5465" i="14"/>
  <c r="B3498" i="14"/>
  <c r="B3247" i="14"/>
  <c r="B3966" i="14"/>
  <c r="B4092" i="14"/>
  <c r="B1279" i="14"/>
  <c r="B4931" i="14"/>
  <c r="B5158" i="14"/>
  <c r="B443" i="14"/>
  <c r="B6206" i="14"/>
  <c r="B1496" i="14"/>
  <c r="B3329" i="14"/>
  <c r="B2109" i="14"/>
  <c r="B4826" i="14"/>
  <c r="B3639" i="14"/>
  <c r="B2611" i="14"/>
  <c r="B650" i="14"/>
  <c r="B5386" i="14"/>
  <c r="B2523" i="14"/>
  <c r="B946" i="14"/>
  <c r="B4534" i="14"/>
  <c r="B1989" i="14"/>
  <c r="B6410" i="14"/>
  <c r="B5620" i="14"/>
  <c r="B5768" i="14"/>
  <c r="B1756" i="14"/>
  <c r="B3938" i="14"/>
  <c r="B152" i="14"/>
  <c r="B3746" i="14"/>
  <c r="B4732" i="14"/>
  <c r="B1035" i="14"/>
  <c r="B1384" i="14"/>
  <c r="B2670" i="14"/>
  <c r="B1873" i="14"/>
  <c r="B4520" i="14"/>
  <c r="B2055" i="14"/>
  <c r="B5971" i="14"/>
  <c r="B1246" i="14"/>
  <c r="B3610" i="14"/>
  <c r="B1950" i="14"/>
  <c r="B6225" i="14"/>
  <c r="B6372" i="14"/>
  <c r="B1344" i="14"/>
  <c r="B2251" i="14"/>
  <c r="B2560" i="14"/>
  <c r="B6139" i="14"/>
  <c r="B5567" i="14"/>
  <c r="B4196" i="14"/>
  <c r="B6068" i="14"/>
  <c r="B2443" i="14"/>
  <c r="B5521" i="14"/>
  <c r="B2876" i="14"/>
  <c r="B4054" i="14"/>
  <c r="B5427" i="14"/>
  <c r="B3085" i="14"/>
  <c r="B4743" i="14"/>
  <c r="B1568" i="14"/>
  <c r="B725" i="14"/>
  <c r="B3741" i="14"/>
  <c r="B917" i="14"/>
  <c r="B1531" i="14"/>
  <c r="B4424" i="14"/>
  <c r="B1202" i="14"/>
  <c r="B3163" i="14"/>
  <c r="B4794" i="14"/>
  <c r="B2986" i="14"/>
  <c r="B4292" i="14"/>
  <c r="B4170" i="14"/>
  <c r="B3118" i="14"/>
  <c r="B396" i="14"/>
  <c r="B4968" i="14"/>
  <c r="B5846" i="14"/>
  <c r="B5313" i="14"/>
  <c r="B3431" i="14"/>
  <c r="B606" i="14"/>
  <c r="B1120" i="14"/>
  <c r="B302" i="14"/>
  <c r="B1799" i="14"/>
  <c r="B190" i="14"/>
  <c r="B3729" i="14"/>
  <c r="B5204" i="14"/>
  <c r="B3400" i="14"/>
  <c r="B441" i="14"/>
  <c r="B5050" i="14"/>
  <c r="B29" i="14"/>
  <c r="B2770" i="14"/>
  <c r="B3926" i="14"/>
  <c r="B1716" i="14"/>
  <c r="B2274" i="14"/>
  <c r="B618" i="14"/>
  <c r="B944" i="14"/>
  <c r="B5750" i="14"/>
  <c r="B947" i="14"/>
  <c r="B4217" i="14"/>
  <c r="B5714" i="14"/>
  <c r="B3706" i="14"/>
  <c r="B183" i="14"/>
  <c r="B3529" i="14"/>
  <c r="B6148" i="14"/>
  <c r="B4830" i="14"/>
  <c r="B3768" i="14"/>
  <c r="B5025" i="14"/>
  <c r="B2280" i="14"/>
  <c r="B2855" i="14"/>
  <c r="B2512" i="14"/>
  <c r="B3367" i="14"/>
  <c r="B1297" i="14"/>
  <c r="B6247" i="14"/>
  <c r="B1605" i="14"/>
  <c r="B1904" i="14"/>
  <c r="B2112" i="14"/>
  <c r="B5275" i="14"/>
  <c r="B1773" i="14"/>
  <c r="B2426" i="14"/>
  <c r="B2221" i="14"/>
  <c r="B320" i="14"/>
  <c r="B4526" i="14"/>
  <c r="B1687" i="14"/>
  <c r="B598" i="14"/>
  <c r="B5864" i="14"/>
  <c r="B3129" i="14"/>
  <c r="B4025" i="14"/>
  <c r="B3072" i="14"/>
  <c r="B79" i="14"/>
  <c r="B2008" i="14"/>
  <c r="B4700" i="14"/>
  <c r="B4456" i="14"/>
  <c r="B740" i="14"/>
  <c r="B4301" i="14"/>
  <c r="B485" i="14"/>
  <c r="B4082" i="14"/>
  <c r="B2584" i="14"/>
  <c r="B1082" i="14"/>
  <c r="B847" i="14"/>
  <c r="B3430" i="14"/>
  <c r="B210" i="14"/>
  <c r="B3918" i="14"/>
  <c r="B1196" i="14"/>
  <c r="B1489" i="14"/>
  <c r="B5150" i="14"/>
  <c r="B1360" i="14"/>
  <c r="B3189" i="14"/>
  <c r="B5903" i="14"/>
  <c r="B5399" i="14"/>
  <c r="B2745" i="14"/>
  <c r="B6374" i="14"/>
  <c r="B5633" i="14"/>
  <c r="B6069" i="14"/>
  <c r="B4895" i="14"/>
  <c r="B2924" i="14"/>
  <c r="B5496" i="14"/>
  <c r="B700" i="14"/>
  <c r="B5426" i="14"/>
  <c r="B6134" i="14"/>
  <c r="B1913" i="14"/>
  <c r="B1257" i="14"/>
  <c r="B1811" i="14"/>
  <c r="B2660" i="14"/>
  <c r="B3510" i="14"/>
  <c r="B5081" i="14"/>
  <c r="B5875" i="14"/>
  <c r="B4115" i="14"/>
  <c r="B3032" i="14"/>
  <c r="B1093" i="14"/>
  <c r="B1709" i="14"/>
  <c r="B325" i="14"/>
  <c r="B2472" i="14"/>
  <c r="B5571" i="14"/>
  <c r="B4964" i="14"/>
  <c r="B4188" i="14"/>
  <c r="B2973" i="14"/>
  <c r="B4617" i="14"/>
  <c r="B5989" i="14"/>
  <c r="B4645" i="14"/>
  <c r="B2765" i="14"/>
  <c r="B3832" i="14"/>
  <c r="B2797" i="14"/>
  <c r="B3277" i="14"/>
  <c r="B2094" i="14"/>
  <c r="B1954" i="14"/>
  <c r="B670" i="14"/>
  <c r="B2266" i="14"/>
  <c r="B5455" i="14"/>
  <c r="B4452" i="14"/>
  <c r="B4377" i="14"/>
  <c r="B573" i="14"/>
  <c r="B3643" i="14"/>
  <c r="B870" i="14"/>
  <c r="B1002" i="14"/>
  <c r="B6056" i="14"/>
  <c r="B4786" i="14"/>
  <c r="B5267" i="14"/>
  <c r="B2232" i="14"/>
  <c r="B3598" i="14"/>
  <c r="B1201" i="14"/>
  <c r="B5203" i="14"/>
  <c r="B2368" i="14"/>
  <c r="B4053" i="14"/>
  <c r="B6230" i="14"/>
  <c r="B272" i="14"/>
  <c r="B1619" i="14"/>
  <c r="B5764" i="14"/>
  <c r="B787" i="14"/>
  <c r="B6430" i="14"/>
  <c r="B1393" i="14"/>
  <c r="B151" i="14"/>
  <c r="B26" i="14"/>
  <c r="B428" i="14"/>
  <c r="B3324" i="14"/>
  <c r="B3275" i="14"/>
  <c r="B3864" i="14"/>
  <c r="B1486" i="14"/>
  <c r="B3268" i="14"/>
  <c r="B3611" i="14"/>
  <c r="B1229" i="14"/>
  <c r="B2873" i="14"/>
  <c r="B4405" i="14"/>
  <c r="B4546" i="14"/>
  <c r="B5340" i="14"/>
  <c r="B2308" i="14"/>
  <c r="B3090" i="14"/>
  <c r="B207" i="14"/>
  <c r="B5646" i="14"/>
  <c r="B5882" i="14"/>
  <c r="B2373" i="14"/>
  <c r="B146" i="14"/>
  <c r="B496" i="14"/>
  <c r="B2246" i="14"/>
  <c r="B967" i="14"/>
  <c r="B4900" i="14"/>
  <c r="B88" i="14"/>
  <c r="B3796" i="14"/>
  <c r="B4248" i="14"/>
  <c r="B4142" i="14"/>
  <c r="B5086" i="14"/>
  <c r="B1722" i="14"/>
  <c r="B1542" i="14"/>
  <c r="B5202" i="14"/>
  <c r="B4860" i="14"/>
  <c r="B2543" i="14"/>
  <c r="B4746" i="14"/>
  <c r="B2613" i="14"/>
  <c r="B2054" i="14"/>
  <c r="B6110" i="14"/>
  <c r="B3297" i="14"/>
  <c r="B4369" i="14"/>
  <c r="B1500" i="14"/>
  <c r="B6319" i="14"/>
  <c r="B3480" i="14"/>
  <c r="B5955" i="14"/>
  <c r="B1429" i="14"/>
  <c r="B5461" i="14"/>
  <c r="B604" i="14"/>
  <c r="B854" i="14"/>
  <c r="B6419" i="14"/>
  <c r="B3880" i="14"/>
  <c r="B335" i="14"/>
  <c r="B2752" i="14"/>
  <c r="B2891" i="14"/>
  <c r="B3710" i="14"/>
  <c r="B1745" i="14"/>
  <c r="B795" i="14"/>
  <c r="B5222" i="14"/>
  <c r="B1851" i="14"/>
  <c r="B3962" i="14"/>
  <c r="B706" i="14"/>
  <c r="B1955" i="14"/>
  <c r="B5670" i="14"/>
  <c r="B3344" i="14"/>
  <c r="B1321" i="14"/>
  <c r="B1127" i="14"/>
  <c r="B6123" i="14"/>
  <c r="B5535" i="14"/>
  <c r="B2405" i="14"/>
  <c r="B1661" i="14"/>
  <c r="B455" i="14"/>
  <c r="B1474" i="14"/>
  <c r="B979" i="14"/>
  <c r="B5807" i="14"/>
  <c r="B1379" i="14"/>
  <c r="B5391" i="14"/>
  <c r="B4849" i="14"/>
  <c r="B1078" i="14"/>
  <c r="B4095" i="14"/>
  <c r="B3877" i="14"/>
  <c r="B3767" i="14"/>
  <c r="B2517" i="14"/>
  <c r="B3232" i="14"/>
  <c r="B2935" i="14"/>
  <c r="B1586" i="14"/>
  <c r="B3439" i="14"/>
  <c r="B4464" i="14"/>
  <c r="B881" i="14"/>
  <c r="B2812" i="14"/>
  <c r="B3660" i="14"/>
  <c r="B2201" i="14"/>
  <c r="B3031" i="14"/>
  <c r="B5920" i="14"/>
  <c r="B732" i="14"/>
  <c r="B2599" i="14"/>
  <c r="B4998" i="14"/>
  <c r="B5688" i="14"/>
  <c r="B2080" i="14"/>
  <c r="B4026" i="14"/>
  <c r="B6284" i="14"/>
  <c r="B6400" i="14"/>
  <c r="B364" i="14"/>
  <c r="B165" i="14"/>
  <c r="B4335" i="14"/>
  <c r="B5263" i="14"/>
  <c r="B533" i="14"/>
  <c r="B3242" i="14"/>
  <c r="B4735" i="14"/>
  <c r="B5599" i="14"/>
  <c r="B4903" i="14"/>
  <c r="B1999" i="14"/>
  <c r="B5117" i="14"/>
  <c r="B6188" i="14"/>
  <c r="B4201" i="14"/>
  <c r="B2312" i="14"/>
  <c r="B1888" i="14"/>
  <c r="B3360" i="14"/>
  <c r="B4532" i="14"/>
  <c r="B6082" i="14"/>
  <c r="B2713" i="14"/>
  <c r="B1283" i="14"/>
  <c r="B1187" i="14"/>
  <c r="B224" i="14"/>
  <c r="B48" i="14"/>
  <c r="B3548" i="14"/>
  <c r="B1790" i="14"/>
  <c r="B664" i="14"/>
  <c r="B3211" i="14"/>
  <c r="B3652" i="14"/>
  <c r="B2825" i="14"/>
  <c r="B6059" i="14"/>
  <c r="B1206" i="14"/>
  <c r="B943" i="14"/>
  <c r="B2103" i="14"/>
  <c r="B2427" i="14"/>
  <c r="B5356" i="14"/>
  <c r="B35" i="14"/>
  <c r="B3917" i="14"/>
  <c r="B6360" i="14"/>
  <c r="B4651" i="14"/>
  <c r="B1458" i="14"/>
  <c r="B1988" i="14"/>
  <c r="B1392" i="14"/>
  <c r="B4145" i="14"/>
  <c r="B5922" i="14"/>
  <c r="B4311" i="14"/>
  <c r="B4576" i="14"/>
  <c r="B4463" i="14"/>
  <c r="B1059" i="14"/>
  <c r="B3763" i="14"/>
  <c r="B354" i="14"/>
  <c r="B3127" i="14"/>
  <c r="B1764" i="14"/>
  <c r="B5473" i="14"/>
  <c r="B4017" i="14"/>
  <c r="B6191" i="14"/>
  <c r="B591" i="14"/>
  <c r="B6245" i="14"/>
  <c r="B5735" i="14"/>
  <c r="B4774" i="14"/>
  <c r="B5171" i="14"/>
  <c r="B2710" i="14"/>
  <c r="B3395" i="14"/>
  <c r="B898" i="14"/>
  <c r="B4233" i="14"/>
  <c r="B5228" i="14"/>
  <c r="B622" i="14"/>
  <c r="B5595" i="14"/>
  <c r="B1310" i="14"/>
  <c r="B2515" i="14"/>
  <c r="B2284" i="14"/>
  <c r="B5849" i="14"/>
  <c r="B1597" i="14"/>
  <c r="B2913" i="14"/>
  <c r="B3507" i="14"/>
  <c r="B421" i="14"/>
  <c r="B3588" i="14"/>
  <c r="B2592" i="14"/>
  <c r="B4956" i="14"/>
  <c r="B206" i="14"/>
  <c r="B2197" i="14"/>
  <c r="B1689" i="14"/>
  <c r="B1877" i="14"/>
  <c r="B3048" i="14"/>
  <c r="B175" i="14"/>
  <c r="B788" i="14"/>
  <c r="B5047" i="14"/>
  <c r="B3193" i="14"/>
  <c r="B1007" i="14"/>
  <c r="B5234" i="14"/>
  <c r="B3759" i="14"/>
  <c r="B1970" i="14"/>
  <c r="B5944" i="14"/>
  <c r="B109" i="14"/>
  <c r="B535" i="14"/>
  <c r="B5338" i="14"/>
  <c r="B498" i="14"/>
  <c r="B747" i="14"/>
  <c r="B1110" i="14"/>
  <c r="B3067" i="14"/>
  <c r="B2175" i="14"/>
  <c r="B1685" i="14"/>
  <c r="B694" i="14"/>
  <c r="B4407" i="14"/>
  <c r="B4131" i="14"/>
  <c r="B5104" i="14"/>
  <c r="B2652" i="14"/>
  <c r="B1614" i="14"/>
  <c r="B2136" i="14"/>
  <c r="B1262" i="14"/>
  <c r="B2341" i="14"/>
  <c r="B6286" i="14"/>
  <c r="B3474" i="14"/>
  <c r="B3325" i="14"/>
  <c r="B2799" i="14"/>
  <c r="B4674" i="14"/>
  <c r="B6160" i="14"/>
  <c r="B1824" i="14"/>
  <c r="B1916" i="14"/>
  <c r="B2447" i="14"/>
  <c r="B4370" i="14"/>
  <c r="B3258" i="14"/>
  <c r="B327" i="14"/>
  <c r="B1149" i="14"/>
  <c r="B1499" i="14"/>
  <c r="B5645" i="14"/>
  <c r="B4031" i="14"/>
  <c r="B4995" i="14"/>
  <c r="B5760" i="14"/>
  <c r="B4810" i="14"/>
  <c r="B2708" i="14"/>
  <c r="B2929" i="14"/>
  <c r="B6061" i="14"/>
  <c r="B209" i="14"/>
  <c r="B5" i="14"/>
  <c r="B6411" i="14"/>
  <c r="B4186" i="14"/>
  <c r="B896" i="14"/>
  <c r="B1425" i="14"/>
  <c r="B3641" i="14"/>
  <c r="B5451" i="14"/>
  <c r="B3604" i="14"/>
  <c r="B4883" i="14"/>
  <c r="B2483" i="14"/>
  <c r="B5854" i="14"/>
  <c r="B4572" i="14"/>
  <c r="B3888" i="14"/>
  <c r="B373" i="14"/>
  <c r="B2644" i="14"/>
  <c r="B2318" i="14"/>
  <c r="B665" i="14"/>
  <c r="B1272" i="14"/>
  <c r="B2424" i="14"/>
  <c r="B2181" i="14"/>
  <c r="B3656" i="14"/>
  <c r="B3352" i="14"/>
  <c r="B445" i="14"/>
  <c r="B2941" i="14"/>
  <c r="B3451" i="14"/>
  <c r="B2481" i="14"/>
  <c r="B1466" i="14"/>
  <c r="B3171" i="14"/>
  <c r="B2807" i="14"/>
  <c r="B252" i="14"/>
  <c r="B1910" i="14"/>
  <c r="B134" i="14"/>
  <c r="B2014" i="14"/>
  <c r="B46" i="14"/>
  <c r="B2699" i="14"/>
  <c r="B544" i="14"/>
  <c r="B2115" i="14"/>
  <c r="B769" i="14"/>
  <c r="B1669" i="14"/>
  <c r="B1399" i="14"/>
  <c r="B2995" i="14"/>
  <c r="B3174" i="14"/>
  <c r="B952" i="14"/>
  <c r="B3564" i="14"/>
  <c r="B1167" i="14"/>
  <c r="B1090" i="14"/>
  <c r="B1804" i="14"/>
  <c r="B3775" i="14"/>
  <c r="B1581" i="14"/>
  <c r="B843" i="14"/>
  <c r="B5692" i="14"/>
  <c r="B52" i="14"/>
  <c r="B2736" i="14"/>
  <c r="B4926" i="14"/>
  <c r="B5397" i="14"/>
  <c r="B3765" i="14"/>
  <c r="B261" i="14"/>
  <c r="B6254" i="14"/>
  <c r="B1192" i="14"/>
  <c r="B1052" i="14"/>
  <c r="B4090" i="14"/>
  <c r="B1908" i="14"/>
  <c r="B780" i="14"/>
  <c r="B4236" i="14"/>
  <c r="B5963" i="14"/>
  <c r="B2903" i="14"/>
  <c r="B3187" i="14"/>
  <c r="B469" i="14"/>
  <c r="B1495" i="14"/>
  <c r="B5505" i="14"/>
  <c r="B3882" i="14"/>
  <c r="B2390" i="14"/>
  <c r="B4332" i="14"/>
  <c r="B882" i="14"/>
  <c r="B1271" i="14"/>
  <c r="B130" i="14"/>
  <c r="B2617" i="14"/>
  <c r="B3346" i="14"/>
  <c r="B1390" i="14"/>
  <c r="B2081" i="14"/>
  <c r="B558" i="14"/>
  <c r="B2325" i="14"/>
  <c r="B5136" i="14"/>
  <c r="B5814" i="14"/>
  <c r="B3023" i="14"/>
  <c r="B4714" i="14"/>
  <c r="B1801" i="14"/>
  <c r="B6169" i="14"/>
  <c r="B2840" i="14"/>
  <c r="B3233" i="14"/>
  <c r="B5608" i="14"/>
  <c r="B326" i="14"/>
  <c r="B5016" i="14"/>
  <c r="B4799" i="14"/>
  <c r="B1657" i="14"/>
  <c r="B2003" i="14"/>
  <c r="B1588" i="14"/>
  <c r="B3583" i="14"/>
  <c r="B948" i="14"/>
  <c r="B6087" i="14"/>
  <c r="B6370" i="14"/>
  <c r="B4592" i="14"/>
  <c r="B3449" i="14"/>
  <c r="B5253" i="14"/>
  <c r="B3688" i="14"/>
  <c r="B4023" i="14"/>
  <c r="B2183" i="14"/>
  <c r="B4438" i="14"/>
  <c r="B2504" i="14"/>
  <c r="B660" i="14"/>
  <c r="B5886" i="14"/>
  <c r="B4392" i="14"/>
  <c r="B4984" i="14"/>
  <c r="B5327" i="14"/>
  <c r="B2464" i="14"/>
  <c r="B3300" i="14"/>
  <c r="B274" i="14"/>
  <c r="B1333" i="14"/>
  <c r="B203" i="14"/>
  <c r="B513" i="14"/>
  <c r="B4865" i="14"/>
  <c r="B4623" i="14"/>
  <c r="B5950" i="14"/>
  <c r="B4863" i="14"/>
  <c r="B2890" i="14"/>
  <c r="B5628" i="14"/>
  <c r="B1337" i="14"/>
  <c r="B1032" i="14"/>
  <c r="B3556" i="14"/>
  <c r="B2650" i="14"/>
  <c r="B1528" i="14"/>
  <c r="B5547" i="14"/>
  <c r="B2282" i="14"/>
  <c r="B97" i="14"/>
  <c r="B922" i="14"/>
  <c r="B4063" i="14"/>
  <c r="B2471" i="14"/>
  <c r="B3694" i="14"/>
  <c r="B1744" i="14"/>
  <c r="B2828" i="14"/>
  <c r="B6334" i="14"/>
  <c r="B3504" i="14"/>
  <c r="B3101" i="14"/>
  <c r="B718" i="14"/>
  <c r="B1176" i="14"/>
  <c r="B820" i="14"/>
  <c r="B4282" i="14"/>
  <c r="B1030" i="14"/>
  <c r="B5776" i="14"/>
  <c r="B5316" i="14"/>
  <c r="B6004" i="14"/>
  <c r="B401" i="14"/>
  <c r="B2077" i="14"/>
  <c r="B4489" i="14"/>
  <c r="B1947" i="14"/>
  <c r="B1943" i="14"/>
  <c r="B1634" i="14"/>
  <c r="B3858" i="14"/>
  <c r="B3845" i="14"/>
  <c r="B2257" i="14"/>
  <c r="B5210" i="14"/>
  <c r="B4742" i="14"/>
  <c r="B3403" i="14"/>
  <c r="B4169" i="14"/>
  <c r="B6114" i="14"/>
  <c r="B1739" i="14"/>
  <c r="B3098" i="14"/>
  <c r="B6321" i="14"/>
  <c r="B418" i="14"/>
  <c r="B2679" i="14"/>
  <c r="B5428" i="14"/>
  <c r="B4715" i="14"/>
  <c r="B3113" i="14"/>
  <c r="B2823" i="14"/>
  <c r="B2167" i="14"/>
  <c r="B322" i="14"/>
  <c r="B3723" i="14"/>
  <c r="B4960" i="14"/>
  <c r="B4515" i="14"/>
  <c r="B2041" i="14"/>
  <c r="B4365" i="14"/>
  <c r="B6311" i="14"/>
  <c r="B4058" i="14"/>
  <c r="B5892" i="14"/>
  <c r="B3398" i="14"/>
  <c r="B4459" i="14"/>
  <c r="B1599" i="14"/>
  <c r="B2970" i="14"/>
  <c r="B5626" i="14"/>
  <c r="B2561" i="14"/>
  <c r="B283" i="14"/>
  <c r="B1706" i="14"/>
  <c r="B5200" i="14"/>
  <c r="B81" i="14"/>
  <c r="B3762" i="14"/>
  <c r="B3942" i="14"/>
  <c r="B6330" i="14"/>
  <c r="B5546" i="14"/>
  <c r="B5879" i="14"/>
  <c r="B2270" i="14"/>
  <c r="B995" i="14"/>
  <c r="B5766" i="14"/>
  <c r="B3089" i="14"/>
  <c r="B2586" i="14"/>
  <c r="B502" i="14"/>
  <c r="B808" i="14"/>
  <c r="B5037" i="14"/>
  <c r="B2084" i="14"/>
  <c r="B1814" i="14"/>
  <c r="B1856" i="14"/>
  <c r="B4268" i="14"/>
  <c r="B5277" i="14"/>
  <c r="B1037" i="14"/>
  <c r="B666" i="14"/>
  <c r="B6102" i="14"/>
  <c r="B3599" i="14"/>
  <c r="B194" i="14"/>
  <c r="B1244" i="14"/>
  <c r="B4834" i="14"/>
  <c r="B1494" i="14"/>
  <c r="B2454" i="14"/>
  <c r="B2771" i="14"/>
  <c r="B1191" i="14"/>
  <c r="B3296" i="14"/>
  <c r="B589" i="14"/>
  <c r="B4071" i="14"/>
  <c r="B3453" i="14"/>
  <c r="B6124" i="14"/>
  <c r="B833" i="14"/>
  <c r="B1404" i="14"/>
  <c r="B176" i="14"/>
  <c r="B2496" i="14"/>
  <c r="B998" i="14"/>
  <c r="B6196" i="14"/>
  <c r="B1780" i="14"/>
  <c r="B6427" i="14"/>
  <c r="B3073" i="14"/>
  <c r="B4357" i="14"/>
  <c r="B890" i="14"/>
  <c r="B1676" i="14"/>
  <c r="B6031" i="14"/>
  <c r="B1367" i="14"/>
  <c r="B2640" i="14"/>
  <c r="B1164" i="14"/>
  <c r="B5842" i="14"/>
  <c r="B2967" i="14"/>
  <c r="B2273" i="14"/>
  <c r="B3695" i="14"/>
  <c r="B4602" i="14"/>
  <c r="B5179" i="14"/>
  <c r="B2105" i="14"/>
  <c r="B3254" i="14"/>
  <c r="B4893" i="14"/>
  <c r="B4232" i="14"/>
  <c r="B3494" i="14"/>
  <c r="B736" i="14"/>
  <c r="B2749" i="14"/>
  <c r="B5073" i="14"/>
  <c r="B4049" i="14"/>
  <c r="B3935" i="14"/>
  <c r="B5283" i="14"/>
  <c r="B5395" i="14"/>
  <c r="B4646" i="14"/>
  <c r="B1580" i="14"/>
  <c r="B1083" i="14"/>
  <c r="B6303" i="14"/>
  <c r="B1480" i="14"/>
  <c r="B3605" i="14"/>
  <c r="B1981" i="14"/>
  <c r="B211" i="14"/>
  <c r="B1892" i="14"/>
  <c r="B3388" i="14"/>
  <c r="B4485" i="14"/>
  <c r="B3246" i="14"/>
  <c r="B491" i="14"/>
  <c r="B2847" i="14"/>
  <c r="B5525" i="14"/>
  <c r="B5981" i="14"/>
  <c r="B5656" i="14"/>
  <c r="B2448" i="14"/>
  <c r="B2228" i="14"/>
  <c r="B678" i="14"/>
  <c r="B4105" i="14"/>
  <c r="B4769" i="14"/>
  <c r="B18" i="14"/>
  <c r="B3819" i="14"/>
  <c r="B349" i="14"/>
  <c r="B5757" i="14"/>
  <c r="B567" i="14"/>
  <c r="B1281" i="14"/>
  <c r="B3142" i="14"/>
  <c r="B198" i="14"/>
  <c r="B3082" i="14"/>
  <c r="B1746" i="14"/>
  <c r="B826" i="14"/>
  <c r="B4853" i="14"/>
  <c r="B5041" i="14"/>
  <c r="B4955" i="14"/>
  <c r="B1047" i="14"/>
  <c r="B23" i="14"/>
  <c r="B2557" i="14"/>
  <c r="B2145" i="14"/>
  <c r="B5113" i="14"/>
  <c r="B1387" i="14"/>
  <c r="B2353" i="14"/>
  <c r="B1887" i="14"/>
  <c r="B5380" i="14"/>
  <c r="B2190" i="14"/>
  <c r="B2806" i="14"/>
  <c r="B3902" i="14"/>
  <c r="B3563" i="14"/>
  <c r="B1626" i="14"/>
  <c r="B2766" i="14"/>
  <c r="B1146" i="14"/>
  <c r="B4052" i="14"/>
  <c r="B982" i="14"/>
  <c r="B4640" i="14"/>
  <c r="B5302" i="14"/>
  <c r="B3501" i="14"/>
  <c r="B4495" i="14"/>
  <c r="B3285" i="14"/>
  <c r="B1962" i="14"/>
  <c r="B3644" i="14"/>
  <c r="B4363" i="14"/>
  <c r="B433" i="14"/>
  <c r="B267" i="14"/>
  <c r="B4205" i="14"/>
  <c r="B1439" i="14"/>
  <c r="B3829" i="14"/>
  <c r="B4612" i="14"/>
  <c r="B1238" i="14"/>
  <c r="B815" i="14"/>
  <c r="B5482" i="14"/>
  <c r="B2381" i="14"/>
  <c r="B2918" i="14"/>
  <c r="B400" i="14"/>
  <c r="B1656" i="14"/>
  <c r="B4159" i="14"/>
  <c r="B3357" i="14"/>
  <c r="B708" i="14"/>
  <c r="B2643" i="14"/>
  <c r="B587" i="14"/>
  <c r="B2738" i="14"/>
  <c r="B3381" i="14"/>
  <c r="B2090" i="14"/>
  <c r="B2428" i="14"/>
  <c r="B5353" i="14"/>
  <c r="B1517" i="14"/>
  <c r="B2518" i="14"/>
  <c r="B5744" i="14"/>
  <c r="B938" i="14"/>
  <c r="B2001" i="14"/>
  <c r="B3987" i="14"/>
  <c r="B5502" i="14"/>
  <c r="B5229" i="14"/>
  <c r="B2953" i="14"/>
  <c r="B759" i="14"/>
  <c r="B3879" i="14"/>
  <c r="B907" i="14"/>
  <c r="B122" i="14"/>
  <c r="B5624" i="14"/>
  <c r="B2620" i="14"/>
  <c r="B5155" i="14"/>
  <c r="B1601" i="14"/>
  <c r="B2204" i="14"/>
  <c r="B3161" i="14"/>
  <c r="B2836" i="14"/>
  <c r="B4127" i="14"/>
  <c r="B4538" i="14"/>
  <c r="B5809" i="14"/>
  <c r="B279" i="14"/>
  <c r="B6043" i="14"/>
  <c r="B1370" i="14"/>
  <c r="B2301" i="14"/>
  <c r="B1778" i="14"/>
  <c r="B1911" i="14"/>
  <c r="B5026" i="14"/>
  <c r="B440" i="14"/>
  <c r="B3475" i="14"/>
  <c r="B546" i="14"/>
  <c r="B1216" i="14"/>
  <c r="B654" i="14"/>
  <c r="B4246" i="14"/>
  <c r="B3020" i="14"/>
  <c r="B1305" i="14"/>
  <c r="B3675" i="14"/>
  <c r="B4478" i="14"/>
  <c r="B1048" i="14"/>
  <c r="B4315" i="14"/>
  <c r="B1686" i="14"/>
  <c r="B27" i="14"/>
  <c r="B3792" i="14"/>
  <c r="B5939" i="14"/>
  <c r="B4702" i="14"/>
  <c r="B3167" i="14"/>
  <c r="B4928" i="14"/>
  <c r="B383" i="14"/>
  <c r="B4787" i="14"/>
  <c r="B3573" i="14"/>
  <c r="B5233" i="14"/>
  <c r="B4114" i="14"/>
  <c r="B1468" i="14"/>
  <c r="B2868" i="14"/>
  <c r="B6147" i="14"/>
  <c r="B1684" i="14"/>
  <c r="B2753" i="14"/>
  <c r="B2126" i="14"/>
  <c r="B3139" i="14"/>
  <c r="B143" i="14"/>
  <c r="B370" i="14"/>
  <c r="B3049" i="14"/>
  <c r="B690" i="14"/>
  <c r="B3693" i="14"/>
  <c r="B6275" i="14"/>
  <c r="B528" i="14"/>
  <c r="B3993" i="14"/>
  <c r="B5382" i="14"/>
  <c r="B5178" i="14"/>
  <c r="B281" i="14"/>
  <c r="B1057" i="14"/>
  <c r="B4569" i="14"/>
  <c r="B1828" i="14"/>
  <c r="B4670" i="14"/>
  <c r="B4824" i="14"/>
  <c r="B2478" i="14"/>
  <c r="B3172" i="14"/>
  <c r="B77" i="14"/>
  <c r="B857" i="14"/>
  <c r="B4326" i="14"/>
  <c r="B4249" i="14"/>
  <c r="B1309" i="14"/>
  <c r="B6409" i="14"/>
  <c r="B2171" i="14"/>
  <c r="B424" i="14"/>
  <c r="B5966" i="14"/>
  <c r="B1375" i="14"/>
  <c r="B2295" i="14"/>
  <c r="B3566" i="14"/>
  <c r="B5837" i="14"/>
  <c r="B5727" i="14"/>
  <c r="B3771" i="14"/>
  <c r="B5480" i="14"/>
  <c r="B1592" i="14"/>
  <c r="B2399" i="14"/>
  <c r="B1208" i="14"/>
  <c r="B5634" i="14"/>
  <c r="B958" i="14"/>
  <c r="B1926" i="14"/>
  <c r="B3487" i="14"/>
  <c r="B749" i="14"/>
  <c r="B2020" i="14"/>
  <c r="B3326" i="14"/>
  <c r="B2647" i="14"/>
  <c r="B3904" i="14"/>
  <c r="B4921" i="14"/>
  <c r="B4490" i="14"/>
  <c r="B2899" i="14"/>
  <c r="B4987" i="14"/>
  <c r="B6083" i="14"/>
  <c r="B2701" i="14"/>
  <c r="B4153" i="14"/>
  <c r="B5536" i="14"/>
  <c r="B218" i="14"/>
  <c r="B2475" i="14"/>
  <c r="B3046" i="14"/>
  <c r="B5559" i="14"/>
  <c r="B2894" i="14"/>
  <c r="B6152" i="14"/>
  <c r="B899" i="14"/>
  <c r="B642" i="14"/>
  <c r="B1768" i="14"/>
  <c r="B4366" i="14"/>
  <c r="B2117" i="14"/>
  <c r="B3390" i="14"/>
  <c r="B159" i="14"/>
  <c r="B3863" i="14"/>
  <c r="B5334" i="14"/>
  <c r="B2177" i="14"/>
  <c r="B5791" i="14"/>
  <c r="B6299" i="14"/>
  <c r="B5046" i="14"/>
  <c r="B4275" i="14"/>
  <c r="B5237" i="14"/>
  <c r="B337" i="14"/>
  <c r="B582" i="14"/>
  <c r="B6335" i="14"/>
  <c r="B3109" i="14"/>
  <c r="B767" i="14"/>
  <c r="B4505" i="14"/>
  <c r="B3441" i="14"/>
  <c r="B1152" i="14"/>
  <c r="B3835" i="14"/>
  <c r="B5672" i="14"/>
  <c r="B3612" i="14"/>
  <c r="B4543" i="14"/>
  <c r="B3287" i="14"/>
  <c r="B1617" i="14"/>
  <c r="B4781" i="14"/>
  <c r="B4909" i="14"/>
  <c r="B1923" i="14"/>
  <c r="B42" i="14"/>
  <c r="B6098" i="14"/>
  <c r="B5187" i="14"/>
  <c r="B1118" i="14"/>
  <c r="B5897" i="14"/>
  <c r="B4029" i="14"/>
  <c r="B937" i="14"/>
  <c r="B2376" i="14"/>
  <c r="B1696" i="14"/>
  <c r="B2581" i="14"/>
  <c r="B429" i="14"/>
  <c r="B1465" i="14"/>
  <c r="B1953" i="14"/>
  <c r="B2866" i="14"/>
  <c r="B3707" i="14"/>
  <c r="B2329" i="14"/>
  <c r="B1352" i="14"/>
  <c r="B4671" i="14"/>
  <c r="B1299" i="14"/>
  <c r="B2907" i="14"/>
  <c r="B3345" i="14"/>
  <c r="B4934" i="14"/>
  <c r="B6358" i="14"/>
  <c r="B3653" i="14"/>
  <c r="B1993" i="14"/>
  <c r="B3779" i="14"/>
  <c r="B4681" i="14"/>
  <c r="B4215" i="14"/>
  <c r="B1928" i="14"/>
  <c r="B3476" i="14"/>
  <c r="B3597" i="14"/>
  <c r="B3062" i="14"/>
  <c r="B1752" i="14"/>
  <c r="B4358" i="14"/>
  <c r="B3988" i="14"/>
  <c r="B6283" i="14"/>
  <c r="B5865" i="14"/>
  <c r="B1646" i="14"/>
  <c r="B5748" i="14"/>
  <c r="B5361" i="14"/>
  <c r="B4129" i="14"/>
  <c r="B5938" i="14"/>
  <c r="B5532" i="14"/>
  <c r="B2178" i="14"/>
  <c r="B5294" i="14"/>
  <c r="B5607" i="14"/>
  <c r="B5162" i="14"/>
  <c r="B4590" i="14"/>
  <c r="B3892" i="14"/>
  <c r="B3154" i="14"/>
  <c r="B2069" i="14"/>
  <c r="B2525" i="14"/>
  <c r="B2735" i="14"/>
  <c r="B4833" i="14"/>
  <c r="B6177" i="14"/>
  <c r="B2332" i="14"/>
  <c r="B6015" i="14"/>
  <c r="B5042" i="14"/>
  <c r="B2417" i="14"/>
  <c r="B2603" i="14"/>
  <c r="B3185" i="14"/>
  <c r="B4458" i="14"/>
  <c r="B2834" i="14"/>
  <c r="B474" i="14"/>
  <c r="B6065" i="14"/>
  <c r="B5044" i="14"/>
  <c r="B6248" i="14"/>
  <c r="B2444" i="14"/>
  <c r="B3369" i="14"/>
  <c r="B2025" i="14"/>
  <c r="B3855" i="14"/>
  <c r="B4720" i="14"/>
  <c r="B4036" i="14"/>
  <c r="B5186" i="14"/>
  <c r="B6394" i="14"/>
  <c r="B4308" i="14"/>
  <c r="B1215" i="14"/>
  <c r="B1088" i="14"/>
  <c r="B3260" i="14"/>
  <c r="B2821" i="14"/>
  <c r="B5501" i="14"/>
  <c r="B1872" i="14"/>
  <c r="B213" i="14"/>
  <c r="B801" i="14"/>
  <c r="B4094" i="14"/>
  <c r="B2697" i="14"/>
  <c r="B935" i="14"/>
  <c r="B4465" i="14"/>
  <c r="B583" i="14"/>
  <c r="B674" i="14"/>
  <c r="B4945" i="14"/>
  <c r="B3708" i="14"/>
  <c r="B2106" i="14"/>
  <c r="B2519" i="14"/>
  <c r="B5915" i="14"/>
  <c r="B1563" i="14"/>
  <c r="B3748" i="14"/>
  <c r="B76" i="14"/>
  <c r="B5344" i="14"/>
  <c r="B5806" i="14"/>
  <c r="B4819" i="14"/>
  <c r="B5699" i="14"/>
  <c r="B1346" i="14"/>
  <c r="B167" i="14"/>
  <c r="B4615" i="14"/>
  <c r="B5245" i="14"/>
  <c r="B1450" i="14"/>
  <c r="B3002" i="14"/>
  <c r="B846" i="14"/>
  <c r="B2955" i="14"/>
  <c r="B5579" i="14"/>
  <c r="B336" i="14"/>
  <c r="B2281" i="14"/>
  <c r="B3483" i="14"/>
  <c r="B1809" i="14"/>
  <c r="B4262" i="14"/>
  <c r="B2163" i="14"/>
  <c r="B6186" i="14"/>
  <c r="B3271" i="14"/>
  <c r="B3541" i="14"/>
  <c r="B1691" i="14"/>
  <c r="B2582" i="14"/>
  <c r="B1247" i="14"/>
  <c r="B3134" i="14"/>
  <c r="B5993" i="14"/>
  <c r="B4619" i="14"/>
  <c r="B169" i="14"/>
  <c r="B1241" i="14"/>
  <c r="B4937" i="14"/>
  <c r="B4663" i="14"/>
  <c r="B6228" i="14"/>
  <c r="B2328" i="14"/>
  <c r="B2168" i="14"/>
  <c r="B3273" i="14"/>
  <c r="B939" i="14"/>
  <c r="B2945" i="14"/>
  <c r="B6155" i="14"/>
  <c r="B5782" i="14"/>
  <c r="B2516" i="14"/>
  <c r="B6347" i="14"/>
  <c r="B371" i="14"/>
  <c r="B4074" i="14"/>
  <c r="B3543" i="14"/>
  <c r="B1701" i="14"/>
  <c r="B3831" i="14"/>
  <c r="B4349" i="14"/>
  <c r="B3727" i="14"/>
  <c r="B4408" i="14"/>
  <c r="B5544" i="14"/>
  <c r="B603" i="14"/>
  <c r="B3091" i="14"/>
  <c r="B1342" i="14"/>
  <c r="B6101" i="14"/>
  <c r="B834" i="14"/>
  <c r="B1503" i="14"/>
  <c r="B470" i="14"/>
  <c r="B2596" i="14"/>
  <c r="B1973" i="14"/>
  <c r="B5742" i="14"/>
  <c r="B5077" i="14"/>
  <c r="B5419" i="14"/>
  <c r="B3424" i="14"/>
  <c r="B2740" i="14"/>
  <c r="B1594" i="14"/>
  <c r="B1816" i="14"/>
  <c r="B2113" i="14"/>
  <c r="B794" i="14"/>
  <c r="B5560" i="14"/>
  <c r="B5198" i="14"/>
  <c r="B70" i="14"/>
  <c r="B3946" i="14"/>
  <c r="B3351" i="14"/>
  <c r="B4043" i="14"/>
  <c r="B4224" i="14"/>
  <c r="B2864" i="14"/>
  <c r="B5315" i="14"/>
  <c r="B220" i="14"/>
  <c r="B629" i="14"/>
  <c r="B1218" i="14"/>
  <c r="B2431" i="14"/>
  <c r="B1885" i="14"/>
  <c r="B4858" i="14"/>
  <c r="B1039" i="14"/>
  <c r="B1589" i="14"/>
  <c r="B1965" i="14"/>
  <c r="B5702" i="14"/>
  <c r="B4598" i="14"/>
  <c r="B950" i="14"/>
  <c r="B5479" i="14"/>
  <c r="B328" i="14"/>
  <c r="B3389" i="14"/>
  <c r="B3755" i="14"/>
  <c r="B3231" i="14"/>
  <c r="B245" i="14"/>
  <c r="B6028" i="14"/>
  <c r="B1405" i="14"/>
  <c r="B2629" i="14"/>
  <c r="B2440" i="14"/>
  <c r="B900" i="14"/>
  <c r="B4805" i="14"/>
  <c r="B570" i="14"/>
  <c r="B3465" i="14"/>
  <c r="B3199" i="14"/>
  <c r="B5241" i="14"/>
  <c r="B4096" i="14"/>
  <c r="B5819" i="14"/>
  <c r="B5332" i="14"/>
  <c r="B4050" i="14"/>
  <c r="B4271" i="14"/>
  <c r="B5650" i="14"/>
  <c r="B5072" i="14"/>
  <c r="B750" i="14"/>
  <c r="B1665" i="14"/>
  <c r="B6127" i="14"/>
  <c r="B4414" i="14"/>
  <c r="B24" i="14"/>
  <c r="B2870" i="14"/>
  <c r="B1307" i="14"/>
  <c r="B1094" i="14"/>
  <c r="B2187" i="14"/>
  <c r="B681" i="14"/>
  <c r="B4330" i="14"/>
  <c r="B2327" i="14"/>
  <c r="B2510" i="14"/>
  <c r="B5107" i="14"/>
  <c r="B157" i="14"/>
  <c r="B3720" i="14"/>
  <c r="B5896" i="14"/>
  <c r="B1484" i="14"/>
  <c r="B1883" i="14"/>
  <c r="B2902" i="14"/>
  <c r="B2731" i="14"/>
  <c r="B2065" i="14"/>
  <c r="B6418" i="14"/>
  <c r="B1806" i="14"/>
  <c r="B4713" i="14"/>
  <c r="B6235" i="14"/>
  <c r="B459" i="14"/>
  <c r="B3531" i="14"/>
  <c r="B3854" i="14"/>
  <c r="B1178" i="14"/>
  <c r="B3056" i="14"/>
  <c r="B4882" i="14"/>
  <c r="B4324" i="14"/>
  <c r="B5464" i="14"/>
  <c r="B3774" i="14"/>
  <c r="B5135" i="14"/>
  <c r="B5839" i="14"/>
  <c r="B1868" i="14"/>
  <c r="B380" i="14"/>
  <c r="B263" i="14"/>
  <c r="B4896" i="14"/>
  <c r="B1703" i="14"/>
  <c r="B4765" i="14"/>
  <c r="B3041" i="14"/>
  <c r="B5257" i="14"/>
  <c r="B2968" i="14"/>
  <c r="B1445" i="14"/>
  <c r="B1554" i="14"/>
  <c r="B2083" i="14"/>
  <c r="B489" i="14"/>
  <c r="B942" i="14"/>
  <c r="B4021" i="14"/>
  <c r="B2524" i="14"/>
  <c r="B1369" i="14"/>
  <c r="B3589" i="14"/>
  <c r="B6309" i="14"/>
  <c r="B4523" i="14"/>
  <c r="B5964" i="14"/>
  <c r="B5686" i="14"/>
  <c r="B4461" i="14"/>
  <c r="B873" i="14"/>
  <c r="B588" i="14"/>
  <c r="B5393" i="14"/>
  <c r="B4214" i="14"/>
  <c r="B2633" i="14"/>
  <c r="B1114" i="14"/>
  <c r="B1830" i="14"/>
  <c r="B6158" i="14"/>
  <c r="B1194" i="14"/>
  <c r="B2854" i="14"/>
  <c r="B3402" i="14"/>
  <c r="B804" i="14"/>
  <c r="B129" i="14"/>
  <c r="B1254" i="14"/>
  <c r="B6417" i="14"/>
  <c r="B3502" i="14"/>
  <c r="B1958" i="14"/>
  <c r="B4997" i="14"/>
  <c r="B2406" i="14"/>
  <c r="B3210" i="14"/>
  <c r="B3178" i="14"/>
  <c r="B4685" i="14"/>
  <c r="B6019" i="14"/>
  <c r="B2307" i="14"/>
  <c r="B4136" i="14"/>
  <c r="B3701" i="14"/>
  <c r="B3881" i="14"/>
  <c r="B21" i="14"/>
  <c r="B5623" i="14"/>
  <c r="B2686" i="14"/>
  <c r="B623" i="14"/>
  <c r="B2248" i="14"/>
  <c r="B799" i="14"/>
  <c r="B4947" i="14"/>
  <c r="B3144" i="14"/>
  <c r="B3373" i="14"/>
  <c r="B5176" i="14"/>
  <c r="B1014" i="14"/>
  <c r="B4240" i="14"/>
  <c r="B3237" i="14"/>
  <c r="B2275" i="14"/>
  <c r="B2536" i="14"/>
  <c r="B164" i="14"/>
  <c r="B4586" i="14"/>
  <c r="B3455" i="14"/>
  <c r="B495" i="14"/>
  <c r="B6293" i="14"/>
  <c r="B1182" i="14"/>
  <c r="B1759" i="14"/>
  <c r="B1413" i="14"/>
  <c r="B1095" i="14"/>
  <c r="B5967" i="14"/>
  <c r="B1707" i="14"/>
  <c r="B4479" i="14"/>
  <c r="B1566" i="14"/>
  <c r="B4009" i="14"/>
  <c r="B6416" i="14"/>
  <c r="B5697" i="14"/>
  <c r="B2627" i="14"/>
  <c r="B3760" i="14"/>
  <c r="B3664" i="14"/>
  <c r="B4088" i="14"/>
  <c r="B2396" i="14"/>
  <c r="B2695" i="14"/>
  <c r="B6183" i="14"/>
  <c r="B4761" i="14"/>
  <c r="B2844" i="14"/>
  <c r="B3044" i="14"/>
  <c r="B5281" i="14"/>
  <c r="B579" i="14"/>
  <c r="B1289" i="14"/>
  <c r="B2022" i="14"/>
  <c r="B360" i="14"/>
  <c r="B1502" i="14"/>
  <c r="B6029" i="14"/>
  <c r="B5057" i="14"/>
  <c r="B5638" i="14"/>
  <c r="B84" i="14"/>
  <c r="B2954" i="14"/>
  <c r="B5526" i="14"/>
  <c r="B1864" i="14"/>
  <c r="B212" i="14"/>
  <c r="B3911" i="14"/>
  <c r="B5346" i="14"/>
  <c r="B3586" i="14"/>
  <c r="B2120" i="14"/>
  <c r="B4334" i="14"/>
  <c r="B2169" i="14"/>
  <c r="B889" i="14"/>
  <c r="B621" i="14"/>
  <c r="B5799" i="14"/>
  <c r="B4718" i="14"/>
  <c r="B2199" i="14"/>
  <c r="B4672" i="14"/>
  <c r="B4180" i="14"/>
  <c r="B1942" i="14"/>
  <c r="B1975" i="14"/>
  <c r="B5125" i="14"/>
  <c r="B3534" i="14"/>
  <c r="B292" i="14"/>
  <c r="B2461" i="14"/>
  <c r="B6217" i="14"/>
  <c r="B5454" i="14"/>
  <c r="B3332" i="14"/>
  <c r="B5317" i="14"/>
  <c r="B3305" i="14"/>
  <c r="B1527" i="14"/>
  <c r="B5664" i="14"/>
  <c r="B307" i="14"/>
  <c r="B4391" i="14"/>
  <c r="B2787" i="14"/>
  <c r="B111" i="14"/>
  <c r="B4758" i="14"/>
  <c r="B5780" i="14"/>
  <c r="B3521" i="14"/>
  <c r="B504" i="14"/>
  <c r="B3094" i="14"/>
  <c r="B5080" i="14"/>
  <c r="B1340" i="14"/>
  <c r="B4046" i="14"/>
  <c r="B6323" i="14"/>
  <c r="B4609" i="14"/>
  <c r="B86" i="14"/>
  <c r="B613" i="14"/>
  <c r="B1840" i="14"/>
  <c r="B2349" i="14"/>
  <c r="B4163" i="14"/>
  <c r="B2905" i="14"/>
  <c r="B2671" i="14"/>
  <c r="B1029" i="14"/>
  <c r="B5683" i="14"/>
  <c r="B1642" i="14"/>
  <c r="B1253" i="14"/>
  <c r="B2564" i="14"/>
  <c r="B1053" i="14"/>
  <c r="B3295" i="14"/>
  <c r="B2777" i="14"/>
  <c r="B817" i="14"/>
  <c r="B912" i="14"/>
  <c r="B1539" i="14"/>
  <c r="B4412" i="14"/>
  <c r="B3865" i="14"/>
  <c r="B4961" i="14"/>
  <c r="B6329" i="14"/>
  <c r="B6107" i="14"/>
  <c r="B3828" i="14"/>
  <c r="B2148" i="14"/>
  <c r="B716" i="14"/>
  <c r="B3658" i="14"/>
  <c r="B1230" i="14"/>
  <c r="B5998" i="14"/>
  <c r="B5335" i="14"/>
  <c r="B1668" i="14"/>
  <c r="B3071" i="14"/>
  <c r="B593" i="14"/>
  <c r="B4016" i="14"/>
  <c r="B6295" i="14"/>
  <c r="B5264" i="14"/>
  <c r="B6076" i="14"/>
  <c r="B3699" i="14"/>
  <c r="B2411" i="14"/>
  <c r="B316" i="14"/>
  <c r="B683" i="14"/>
  <c r="B3205" i="14"/>
  <c r="B955" i="14"/>
  <c r="B1210" i="14"/>
  <c r="B3592" i="14"/>
  <c r="B1444" i="14"/>
  <c r="B6180" i="14"/>
  <c r="B2816" i="14"/>
  <c r="B2909" i="14"/>
  <c r="B3484" i="14"/>
  <c r="B5952" i="14"/>
  <c r="B5130" i="14"/>
  <c r="B4694" i="14"/>
  <c r="B1396" i="14"/>
  <c r="B726" i="14"/>
  <c r="B4535" i="14"/>
  <c r="B5811" i="14"/>
  <c r="B5366" i="14"/>
  <c r="B3754" i="14"/>
  <c r="B4154" i="14"/>
  <c r="B3925" i="14"/>
  <c r="B3330" i="14"/>
  <c r="B1610" i="14"/>
  <c r="B2590" i="14"/>
  <c r="B4474" i="14"/>
  <c r="B240" i="14"/>
  <c r="B2214" i="14"/>
  <c r="B5487" i="14"/>
  <c r="B2082" i="14"/>
  <c r="B4911" i="14"/>
  <c r="B5011" i="14"/>
  <c r="B876" i="14"/>
  <c r="B1303" i="14"/>
  <c r="B6350" i="14"/>
  <c r="B1051" i="14"/>
  <c r="B2538" i="14"/>
  <c r="B5749" i="14"/>
  <c r="B3150" i="14"/>
  <c r="B1859" i="14"/>
  <c r="B4795" i="14"/>
  <c r="B5621" i="14"/>
  <c r="B1826" i="14"/>
  <c r="B4277" i="14"/>
  <c r="B4339" i="14"/>
  <c r="B2023" i="14"/>
  <c r="B2278" i="14"/>
  <c r="B2746" i="14"/>
  <c r="B432" i="14"/>
  <c r="B2086" i="14"/>
  <c r="B3991" i="14"/>
  <c r="B3807" i="14"/>
  <c r="B3705" i="14"/>
  <c r="B4352" i="14"/>
  <c r="B4562" i="14"/>
  <c r="B1286" i="14"/>
  <c r="B996" i="14"/>
  <c r="B2388" i="14"/>
  <c r="B3929" i="14"/>
  <c r="B1771" i="14"/>
  <c r="B3009" i="14"/>
  <c r="B4930" i="14"/>
  <c r="B3234" i="14"/>
  <c r="B4487" i="14"/>
  <c r="B3350" i="14"/>
  <c r="B473" i="14"/>
  <c r="B739" i="14"/>
  <c r="B2732" i="14"/>
  <c r="B3481" i="14"/>
  <c r="B2961" i="14"/>
  <c r="B2211" i="14"/>
  <c r="B1188" i="14"/>
  <c r="B4778" i="14"/>
  <c r="B4255" i="14"/>
  <c r="B4652" i="14"/>
  <c r="B3596" i="14"/>
  <c r="B1488" i="14"/>
  <c r="B2514" i="14"/>
  <c r="B5513" i="14"/>
  <c r="B1694" i="14"/>
  <c r="B5061" i="14"/>
  <c r="B5398" i="14"/>
  <c r="B2019" i="14"/>
  <c r="B2804" i="14"/>
  <c r="B1611" i="14"/>
  <c r="B3238" i="14"/>
  <c r="B878" i="14"/>
  <c r="B572" i="14"/>
  <c r="B338" i="14"/>
  <c r="B4132" i="14"/>
  <c r="B1388" i="14"/>
  <c r="B5141" i="14"/>
  <c r="B2330" i="14"/>
  <c r="B1096" i="14"/>
  <c r="B1902" i="14"/>
  <c r="B2631" i="14"/>
  <c r="B639" i="14"/>
  <c r="B5279" i="14"/>
  <c r="B189" i="14"/>
  <c r="B885" i="14"/>
  <c r="B2130" i="14"/>
  <c r="B3319" i="14"/>
  <c r="B735" i="14"/>
  <c r="B1019" i="14"/>
  <c r="B4958" i="14"/>
  <c r="B1820" i="14"/>
  <c r="B4278" i="14"/>
  <c r="B1304" i="14"/>
  <c r="B2801" i="14"/>
  <c r="B5832" i="14"/>
  <c r="B6162" i="14"/>
  <c r="B1995" i="14"/>
  <c r="B2449" i="14"/>
  <c r="B2634" i="14"/>
  <c r="B4498" i="14"/>
  <c r="B1414" i="14"/>
  <c r="B2286" i="14"/>
  <c r="B3601" i="14"/>
  <c r="B5193" i="14"/>
  <c r="B5572" i="14"/>
  <c r="B1440" i="14"/>
  <c r="B1596" i="14"/>
  <c r="B3050" i="14"/>
  <c r="B6342" i="14"/>
  <c r="B5956" i="14"/>
  <c r="B6" i="14"/>
  <c r="B1119" i="14"/>
  <c r="B1212" i="14"/>
  <c r="B2895" i="14"/>
  <c r="B4356" i="14"/>
  <c r="B3764" i="14"/>
  <c r="B625" i="14"/>
  <c r="B497" i="14"/>
  <c r="B1662" i="14"/>
  <c r="B3939" i="14"/>
  <c r="B1852" i="14"/>
  <c r="B3173" i="14"/>
  <c r="B6290" i="14"/>
  <c r="B3497" i="14"/>
  <c r="B2479" i="14"/>
  <c r="B5307" i="14"/>
  <c r="B4696" i="14"/>
  <c r="B5453" i="14"/>
  <c r="B2687" i="14"/>
  <c r="B4123" i="14"/>
  <c r="B5698" i="14"/>
  <c r="B4859" i="14"/>
  <c r="B3279" i="14"/>
  <c r="B208" i="14"/>
  <c r="B605" i="14"/>
  <c r="B4607" i="14"/>
  <c r="B5065" i="14"/>
  <c r="B3968" i="14"/>
  <c r="B2243" i="14"/>
  <c r="B6092" i="14"/>
  <c r="B393" i="14"/>
  <c r="B5423" i="14"/>
  <c r="B3679" i="14"/>
  <c r="B6232" i="14"/>
  <c r="B475" i="14"/>
  <c r="B3697" i="14"/>
  <c r="B5074" i="14"/>
  <c r="B2235" i="14"/>
  <c r="B2585" i="14"/>
  <c r="B5286" i="14"/>
  <c r="B741" i="14"/>
  <c r="B4160" i="14"/>
  <c r="B3278" i="14"/>
  <c r="B57" i="14"/>
  <c r="B4563" i="14"/>
  <c r="B2336" i="14"/>
  <c r="B1314" i="14"/>
  <c r="B6126" i="14"/>
  <c r="B1168" i="14"/>
  <c r="B2446" i="14"/>
  <c r="B4030" i="14"/>
  <c r="B1505" i="14"/>
  <c r="B3554" i="14"/>
  <c r="B5537" i="14"/>
  <c r="B1977" i="14"/>
  <c r="B365" i="14"/>
  <c r="B3477" i="14"/>
  <c r="B1607" i="14"/>
  <c r="B5128" i="14"/>
  <c r="B3922" i="14"/>
  <c r="B1042" i="14"/>
  <c r="B1347" i="14"/>
  <c r="B1932" i="14"/>
  <c r="B2709" i="14"/>
  <c r="B3404" i="14"/>
  <c r="B5880" i="14"/>
  <c r="B4295" i="14"/>
  <c r="B4764" i="14"/>
  <c r="B2790" i="14"/>
  <c r="B1812" i="14"/>
  <c r="B2896" i="14"/>
  <c r="B4496" i="14"/>
  <c r="B5587" i="14"/>
  <c r="B6414" i="14"/>
  <c r="B584" i="14"/>
  <c r="B635" i="14"/>
  <c r="B2556" i="14"/>
  <c r="B4723" i="14"/>
  <c r="B4939" i="14"/>
  <c r="B5978" i="14"/>
  <c r="B871" i="14"/>
  <c r="B5390" i="14"/>
  <c r="B2060" i="14"/>
  <c r="B5756" i="14"/>
  <c r="B3800" i="14"/>
  <c r="B3013" i="14"/>
  <c r="B992" i="14"/>
  <c r="B3272" i="14"/>
  <c r="B1713" i="14"/>
  <c r="B133" i="14"/>
  <c r="B4221" i="14"/>
  <c r="B296" i="14"/>
  <c r="B6096" i="14"/>
  <c r="B2395" i="14"/>
  <c r="B1978" i="14"/>
  <c r="B5808" i="14"/>
  <c r="B2125" i="14"/>
  <c r="B4319" i="14"/>
  <c r="B339" i="14"/>
  <c r="B4130" i="14"/>
  <c r="B990" i="14"/>
  <c r="B1377" i="14"/>
  <c r="B32" i="14"/>
  <c r="B3166" i="14"/>
  <c r="B1075" i="14"/>
  <c r="B1787" i="14"/>
  <c r="B5145" i="14"/>
  <c r="B861" i="14"/>
  <c r="B2824" i="14"/>
  <c r="B5007" i="14"/>
  <c r="B1889" i="14"/>
  <c r="B744" i="14"/>
  <c r="B3793" i="14"/>
  <c r="B2205" i="14"/>
  <c r="B1460" i="14"/>
  <c r="B4907" i="14"/>
  <c r="B6357" i="14"/>
  <c r="B5383" i="14"/>
  <c r="B3021" i="14"/>
  <c r="B1171" i="14"/>
  <c r="B3190" i="14"/>
  <c r="B534" i="14"/>
  <c r="B4698" i="14"/>
  <c r="B2508" i="14"/>
  <c r="B4817" i="14"/>
  <c r="B4212" i="14"/>
  <c r="B2712" i="14"/>
  <c r="B6156" i="14"/>
  <c r="B3997" i="14"/>
  <c r="B3542" i="14"/>
  <c r="B2616" i="14"/>
  <c r="B243" i="14"/>
  <c r="B6042" i="14"/>
  <c r="B3663" i="14"/>
  <c r="B1288" i="14"/>
  <c r="B156" i="14"/>
  <c r="B2928" i="14"/>
  <c r="B3889" i="14"/>
  <c r="B672" i="14"/>
  <c r="B5244" i="14"/>
  <c r="B444" i="14"/>
  <c r="B6250" i="14"/>
  <c r="B4444" i="14"/>
  <c r="B2316" i="14"/>
  <c r="B1688" i="14"/>
  <c r="B5493" i="14"/>
  <c r="B3356" i="14"/>
  <c r="B5730" i="14"/>
  <c r="B3464" i="14"/>
  <c r="B1591" i="14"/>
  <c r="B5913" i="14"/>
  <c r="B4570" i="14"/>
  <c r="B5617" i="14"/>
  <c r="B2757" i="14"/>
  <c r="B5580" i="14"/>
  <c r="B1312" i="14"/>
  <c r="B5319" i="14"/>
  <c r="B936" i="14"/>
  <c r="B4175" i="14"/>
  <c r="B825" i="14"/>
  <c r="B2673" i="14"/>
  <c r="B4502" i="14"/>
  <c r="B3847" i="14"/>
  <c r="B5188" i="14"/>
  <c r="B5429" i="14"/>
  <c r="B2153" i="14"/>
  <c r="B1866" i="14"/>
  <c r="B2370" i="14"/>
  <c r="B1635" i="14"/>
  <c r="B3734" i="14"/>
  <c r="B1133" i="14"/>
  <c r="B3738" i="14"/>
  <c r="B3292" i="14"/>
  <c r="B197" i="14"/>
  <c r="B3617" i="14"/>
  <c r="B5778" i="14"/>
  <c r="B1758" i="14"/>
  <c r="B5999" i="14"/>
  <c r="B2886" i="14"/>
  <c r="B707" i="14"/>
  <c r="B4394" i="14"/>
  <c r="B4629" i="14"/>
  <c r="B2044" i="14"/>
  <c r="B1738" i="14"/>
  <c r="B5506" i="14"/>
  <c r="B5667" i="14"/>
  <c r="B6111" i="14"/>
  <c r="B4855" i="14"/>
  <c r="B720" i="14"/>
  <c r="B6343" i="14"/>
  <c r="B1530" i="14"/>
  <c r="B404" i="14"/>
  <c r="B1041" i="14"/>
  <c r="B6221" i="14"/>
  <c r="B2998" i="14"/>
  <c r="B3956" i="14"/>
  <c r="B3331" i="14"/>
  <c r="B98" i="14"/>
  <c r="B2362" i="14"/>
  <c r="B304" i="14"/>
  <c r="B415" i="14"/>
  <c r="B2256" i="14"/>
  <c r="B5052" i="14"/>
  <c r="B1423" i="14"/>
  <c r="B4747" i="14"/>
  <c r="B2570" i="14"/>
  <c r="B3310" i="14"/>
  <c r="B4870" i="14"/>
  <c r="B2990" i="14"/>
  <c r="B523" i="14"/>
  <c r="B6328" i="14"/>
  <c r="B4281" i="14"/>
  <c r="B3421" i="14"/>
  <c r="B763" i="14"/>
  <c r="B196" i="14"/>
  <c r="B3969" i="14"/>
  <c r="B5575" i="14"/>
  <c r="B5931" i="14"/>
  <c r="B4871" i="14"/>
  <c r="B1223" i="14"/>
  <c r="B5830" i="14"/>
  <c r="B1126" i="14"/>
  <c r="B1644" i="14"/>
  <c r="B312" i="14"/>
  <c r="B1623" i="14"/>
  <c r="B255" i="14"/>
  <c r="B5111" i="14"/>
  <c r="B2498" i="14"/>
  <c r="B4724" i="14"/>
  <c r="B4425" i="14"/>
  <c r="B3546" i="14"/>
  <c r="B1822" i="14"/>
  <c r="B4597" i="14"/>
  <c r="B5716" i="14"/>
  <c r="B1927" i="14"/>
  <c r="B2880" i="14"/>
  <c r="B2114" i="14"/>
  <c r="B607" i="14"/>
  <c r="B3215" i="14"/>
  <c r="B4384" i="14"/>
  <c r="B3401" i="14"/>
  <c r="B1237" i="14"/>
  <c r="B2979" i="14"/>
  <c r="B1356" i="14"/>
  <c r="B4835" i="14"/>
  <c r="B4158" i="14"/>
  <c r="B6062" i="14"/>
  <c r="B3087" i="14"/>
  <c r="B3934" i="14"/>
  <c r="B2696" i="14"/>
  <c r="B500" i="14"/>
  <c r="B5076" i="14"/>
  <c r="B3518" i="14"/>
  <c r="B5254" i="14"/>
  <c r="B2664" i="14"/>
  <c r="B911" i="14"/>
  <c r="B3683" i="14"/>
  <c r="B1457" i="14"/>
  <c r="B2242" i="14"/>
  <c r="B85" i="14"/>
  <c r="B4276" i="14"/>
  <c r="B2425" i="14"/>
  <c r="B969" i="14"/>
  <c r="B675" i="14"/>
  <c r="B2352" i="14"/>
  <c r="B6380" i="14"/>
  <c r="B5542" i="14"/>
  <c r="B1960" i="14"/>
  <c r="B5417" i="14"/>
  <c r="B3743" i="14"/>
  <c r="B3188" i="14"/>
  <c r="B6175" i="14"/>
  <c r="B6277" i="14"/>
  <c r="B5834" i="14"/>
  <c r="B6362" i="14"/>
  <c r="B4400" i="14"/>
  <c r="B6011" i="14"/>
  <c r="B1682" i="14"/>
  <c r="B3135" i="14"/>
  <c r="B2441" i="14"/>
  <c r="B3616" i="14"/>
  <c r="B2813" i="14"/>
  <c r="B4209" i="14"/>
  <c r="B3006" i="14"/>
  <c r="B1881" i="14"/>
  <c r="B437" i="14"/>
  <c r="B3944" i="14"/>
  <c r="B2541" i="14"/>
  <c r="B4514" i="14"/>
  <c r="B2334" i="14"/>
  <c r="B3506" i="14"/>
  <c r="B256" i="14"/>
  <c r="B981" i="14"/>
  <c r="B3255" i="14"/>
  <c r="B2142" i="14"/>
  <c r="B378" i="14"/>
  <c r="B5358" i="14"/>
  <c r="B4684" i="14"/>
  <c r="B5558" i="14"/>
  <c r="B687" i="14"/>
  <c r="B2956" i="14"/>
  <c r="B2747" i="14"/>
  <c r="B1306" i="14"/>
  <c r="B6313" i="14"/>
  <c r="B1598" i="14"/>
  <c r="B3407" i="14"/>
  <c r="B5153" i="14"/>
  <c r="B3726" i="14"/>
  <c r="B5216" i="14"/>
  <c r="B4168" i="14"/>
  <c r="B778" i="14"/>
  <c r="B3833" i="14"/>
  <c r="B6202" i="14"/>
  <c r="B163" i="14"/>
  <c r="B1776" i="14"/>
  <c r="B879" i="14"/>
  <c r="B2026" i="14"/>
  <c r="B87" i="14"/>
  <c r="B1351" i="14"/>
  <c r="B5067" i="14"/>
  <c r="B4770" i="14"/>
  <c r="B5450" i="14"/>
  <c r="B5696" i="14"/>
  <c r="B1101" i="14"/>
  <c r="B4954" i="14"/>
  <c r="B2230" i="14"/>
  <c r="B564" i="14"/>
  <c r="B1497" i="14"/>
  <c r="B3975" i="14"/>
  <c r="B2661" i="14"/>
  <c r="B5893" i="14"/>
  <c r="B1217" i="14"/>
  <c r="B4362" i="14"/>
  <c r="B300" i="14"/>
  <c r="B526" i="14"/>
  <c r="B4829" i="14"/>
  <c r="B2791" i="14"/>
  <c r="B4659" i="14"/>
  <c r="B4229" i="14"/>
  <c r="B5195" i="14"/>
  <c r="B3102" i="14"/>
  <c r="B811" i="14"/>
  <c r="B5289" i="14"/>
  <c r="B1529" i="14"/>
  <c r="B3986" i="14"/>
  <c r="B1639" i="14"/>
  <c r="B2038" i="14"/>
  <c r="B1557" i="14"/>
  <c r="B1316" i="14"/>
  <c r="B9" i="14"/>
  <c r="B1137" i="14"/>
  <c r="B3952" i="14"/>
  <c r="B5436" i="14"/>
  <c r="B2993" i="14"/>
  <c r="B923" i="14"/>
  <c r="B5878" i="14"/>
  <c r="B4874" i="14"/>
  <c r="B2152" i="14"/>
  <c r="B403" i="14"/>
  <c r="B5092" i="14"/>
  <c r="B3177" i="14"/>
  <c r="B4501" i="14"/>
  <c r="B187" i="14"/>
  <c r="B2976" i="14"/>
  <c r="B1361" i="14"/>
  <c r="B934" i="14"/>
  <c r="B5991" i="14"/>
  <c r="B3417" i="14"/>
  <c r="B2492" i="14"/>
  <c r="B5557" i="14"/>
  <c r="B2780" i="14"/>
  <c r="B1823" i="14"/>
  <c r="B3419" i="14"/>
  <c r="B5441" i="14"/>
  <c r="B6218" i="14"/>
  <c r="B2374" i="14"/>
  <c r="B3744" i="14"/>
  <c r="B1845" i="14"/>
  <c r="B4628" i="14"/>
  <c r="B3622" i="14"/>
  <c r="B4298" i="14"/>
  <c r="B2263" i="14"/>
  <c r="B6223" i="14"/>
  <c r="B2254" i="14"/>
  <c r="B6108" i="14"/>
  <c r="B4075" i="14"/>
  <c r="B5777" i="14"/>
  <c r="B3736" i="14"/>
  <c r="B705" i="14"/>
  <c r="B6434" i="14"/>
  <c r="B1131" i="14"/>
  <c r="B2572" i="14"/>
  <c r="B414" i="14"/>
  <c r="B5013" i="14"/>
  <c r="B5861" i="14"/>
  <c r="B3545" i="14"/>
  <c r="B6189" i="14"/>
  <c r="B5962" i="14"/>
  <c r="B4531" i="14"/>
  <c r="B4354" i="14"/>
  <c r="B4237" i="14"/>
  <c r="B4481" i="14"/>
  <c r="B5161" i="14"/>
  <c r="B3859" i="14"/>
  <c r="B5405" i="14"/>
  <c r="B3206" i="14"/>
  <c r="B1723" i="14"/>
  <c r="B2997" i="14"/>
  <c r="B3822" i="14"/>
  <c r="B4143" i="14"/>
  <c r="B6014" i="14"/>
  <c r="B5583" i="14"/>
  <c r="B3159" i="14"/>
  <c r="B4020" i="14"/>
  <c r="B3366" i="14"/>
  <c r="B5516" i="14"/>
  <c r="B5700" i="14"/>
  <c r="B4768" i="14"/>
  <c r="B3440" i="14"/>
  <c r="B4916" i="14"/>
  <c r="B6364" i="14"/>
  <c r="B5239" i="14"/>
  <c r="B1784" i="14"/>
  <c r="B4658" i="14"/>
  <c r="B3677" i="14"/>
  <c r="B6292" i="14"/>
  <c r="B6116" i="14"/>
  <c r="B3961" i="14"/>
  <c r="B1234" i="14"/>
  <c r="B6003" i="14"/>
  <c r="B6435" i="14"/>
  <c r="B104" i="14"/>
  <c r="B505" i="14"/>
  <c r="B1843" i="14"/>
  <c r="B4634" i="14"/>
  <c r="B1061" i="14"/>
  <c r="B17" i="14"/>
  <c r="B2677" i="14"/>
  <c r="B2762" i="14"/>
  <c r="B4845" i="14"/>
  <c r="B822" i="14"/>
  <c r="B3624" i="14"/>
  <c r="B4980" i="14"/>
  <c r="B4284" i="14"/>
  <c r="B4396" i="14"/>
  <c r="B4303" i="14"/>
  <c r="B5676" i="14"/>
  <c r="B5211" i="14"/>
  <c r="B5324" i="14"/>
  <c r="B2360" i="14"/>
  <c r="B216" i="14"/>
  <c r="B3014" i="14"/>
  <c r="B5887" i="14"/>
  <c r="B614" i="14"/>
  <c r="B715" i="14"/>
  <c r="B4636" i="14"/>
  <c r="B2783" i="14"/>
  <c r="B3725" i="14"/>
  <c r="B1638" i="14"/>
  <c r="B2032" i="14"/>
  <c r="B2992" i="14"/>
  <c r="B973" i="14"/>
  <c r="B5095" i="14"/>
  <c r="B2468" i="14"/>
  <c r="B1945" i="14"/>
  <c r="B6327" i="14"/>
  <c r="B1335" i="14"/>
  <c r="B1732" i="14"/>
  <c r="B925" i="14"/>
  <c r="B1434" i="14"/>
  <c r="B2134" i="14"/>
  <c r="B2386" i="14"/>
  <c r="B4133" i="14"/>
  <c r="B5553" i="14"/>
  <c r="B395" i="14"/>
  <c r="B3312" i="14"/>
  <c r="B3418" i="14"/>
  <c r="B5992" i="14"/>
  <c r="B3525" i="14"/>
  <c r="B5331" i="14"/>
  <c r="B3850" i="14"/>
  <c r="B3200" i="14"/>
  <c r="B3843" i="14"/>
  <c r="B1508" i="14"/>
  <c r="B2154" i="14"/>
  <c r="B5577" i="14"/>
  <c r="B2391" i="14"/>
  <c r="B891" i="14"/>
  <c r="B4777" i="14"/>
  <c r="B4343" i="14"/>
  <c r="B3916" i="14"/>
  <c r="B4148" i="14"/>
  <c r="B2503" i="14"/>
  <c r="B2224" i="14"/>
  <c r="B2733" i="14"/>
  <c r="B72" i="14"/>
  <c r="B1204" i="14"/>
  <c r="B1593" i="14"/>
  <c r="B4250" i="14"/>
  <c r="B3207" i="14"/>
  <c r="B2067" i="14"/>
  <c r="B1797" i="14"/>
  <c r="B333" i="14"/>
  <c r="B3535" i="14"/>
  <c r="B1079" i="14"/>
  <c r="B2944" i="14"/>
  <c r="B3500" i="14"/>
  <c r="B1667" i="14"/>
  <c r="B446" i="14"/>
  <c r="B4880" i="14"/>
  <c r="B961" i="14"/>
  <c r="B3336" i="14"/>
  <c r="B5276" i="14"/>
  <c r="B2811" i="14"/>
  <c r="B2587" i="14"/>
  <c r="B2283" i="14"/>
  <c r="B3702" i="14"/>
  <c r="B5139" i="14"/>
  <c r="B179" i="14"/>
  <c r="B1483" i="14"/>
  <c r="B4600" i="14"/>
  <c r="B4011" i="14"/>
  <c r="B549" i="14"/>
  <c r="B3790" i="14"/>
  <c r="B5355" i="14"/>
  <c r="B3145" i="14"/>
  <c r="B2009" i="14"/>
  <c r="B4447" i="14"/>
  <c r="B1317" i="14"/>
  <c r="B729" i="14"/>
  <c r="B5027" i="14"/>
  <c r="B4692" i="14"/>
  <c r="B1874" i="14"/>
  <c r="B632" i="14"/>
  <c r="B3063" i="14"/>
  <c r="B242" i="14"/>
  <c r="B1382" i="14"/>
  <c r="B5968" i="14"/>
  <c r="B658" i="14"/>
  <c r="B4705" i="14"/>
  <c r="B1220" i="14"/>
  <c r="B5300" i="14"/>
  <c r="B1040" i="14"/>
  <c r="B5729" i="14"/>
  <c r="B4307" i="14"/>
  <c r="B5051" i="14"/>
  <c r="B3235" i="14"/>
  <c r="B4042" i="14"/>
  <c r="B6246" i="14"/>
  <c r="B1748" i="14"/>
  <c r="B557" i="14"/>
  <c r="B748" i="14"/>
  <c r="B3711" i="14"/>
  <c r="B2377" i="14"/>
  <c r="B4827" i="14"/>
  <c r="B3884" i="14"/>
  <c r="B2642" i="14"/>
  <c r="B6008" i="14"/>
  <c r="B3028" i="14"/>
  <c r="B1371" i="14"/>
  <c r="B5800" i="14"/>
  <c r="B4190" i="14"/>
  <c r="B2851" i="14"/>
  <c r="B4483" i="14"/>
  <c r="B2495" i="14"/>
  <c r="B1857" i="14"/>
  <c r="B3111" i="14"/>
  <c r="B4111" i="14"/>
  <c r="B5569" i="14"/>
  <c r="B4579" i="14"/>
  <c r="B3561" i="14"/>
  <c r="B1501" i="14"/>
  <c r="B6182" i="14"/>
  <c r="B991" i="14"/>
  <c r="B3488" i="14"/>
  <c r="B2754" i="14"/>
  <c r="B5123" i="14"/>
  <c r="B5504" i="14"/>
  <c r="B850" i="14"/>
  <c r="B1548" i="14"/>
  <c r="B471" i="14"/>
  <c r="B4889" i="14"/>
  <c r="B6356" i="14"/>
  <c r="B3348" i="14"/>
  <c r="B3751" i="14"/>
  <c r="B2176" i="14"/>
  <c r="B1968" i="14"/>
  <c r="B2288" i="14"/>
  <c r="B1249" i="14"/>
  <c r="B5364" i="14"/>
  <c r="B1712" i="14"/>
  <c r="B2063" i="14"/>
  <c r="B2930" i="14"/>
  <c r="B5828" i="14"/>
  <c r="B4763" i="14"/>
  <c r="B3645" i="14"/>
  <c r="B4524" i="14"/>
  <c r="B3813" i="14"/>
  <c r="B6399" i="14"/>
  <c r="B2421" i="14"/>
  <c r="B2829" i="14"/>
  <c r="B3035" i="14"/>
  <c r="B2002" i="14"/>
  <c r="B6075" i="14"/>
  <c r="B2703" i="14"/>
  <c r="B2589" i="14"/>
  <c r="B3469" i="14"/>
  <c r="B3913" i="14"/>
  <c r="B5630" i="14"/>
  <c r="B2936" i="14"/>
  <c r="B1899" i="14"/>
  <c r="B2490" i="14"/>
  <c r="B6273" i="14"/>
  <c r="B5230" i="14"/>
  <c r="B5384" i="14"/>
  <c r="B3998" i="14"/>
  <c r="B4892" i="14"/>
  <c r="B5954" i="14"/>
  <c r="B5169" i="14"/>
  <c r="B3378" i="14"/>
  <c r="B5746" i="14"/>
  <c r="B5059" i="14"/>
  <c r="B4717" i="14"/>
  <c r="B2208" i="14"/>
  <c r="B3194" i="14"/>
  <c r="B2091" i="14"/>
  <c r="B3165" i="14"/>
  <c r="B2293" i="14"/>
  <c r="B4204" i="14"/>
  <c r="B4353" i="14"/>
  <c r="B3582" i="14"/>
  <c r="B1791" i="14"/>
  <c r="B4410" i="14"/>
  <c r="B4085" i="14"/>
  <c r="B6212" i="14"/>
  <c r="B5503" i="14"/>
  <c r="B2438" i="14"/>
  <c r="B1200" i="14"/>
  <c r="B6090" i="14"/>
  <c r="B568" i="14"/>
  <c r="B2018" i="14"/>
  <c r="B3715" i="14"/>
  <c r="B1603" i="14"/>
  <c r="B3870" i="14"/>
  <c r="B4766" i="14"/>
  <c r="B4138" i="14"/>
  <c r="B5816" i="14"/>
  <c r="B4932" i="14"/>
  <c r="B4486" i="14"/>
  <c r="B2931" i="14"/>
  <c r="B6159" i="14"/>
  <c r="B680" i="14"/>
  <c r="B5022" i="14"/>
  <c r="B67" i="14"/>
  <c r="B2092" i="14"/>
  <c r="B442" i="14"/>
  <c r="B5709" i="14"/>
  <c r="B6260" i="14"/>
  <c r="B4257" i="14"/>
  <c r="B1654" i="14"/>
  <c r="B6405" i="14"/>
  <c r="B5168" i="14"/>
  <c r="B125" i="14"/>
  <c r="B1300" i="14"/>
  <c r="B1003" i="14"/>
  <c r="B1919" i="14"/>
  <c r="B3354" i="14"/>
  <c r="B343" i="14"/>
  <c r="B844" i="14"/>
  <c r="B4047" i="14"/>
  <c r="B3528" i="14"/>
  <c r="B752" i="14"/>
  <c r="B4347" i="14"/>
  <c r="B234" i="14"/>
  <c r="B1098" i="14"/>
  <c r="B4599" i="14"/>
  <c r="B3137" i="14"/>
  <c r="B2487" i="14"/>
  <c r="B5925" i="14"/>
  <c r="B1378" i="14"/>
  <c r="B4661" i="14"/>
  <c r="B2822" i="14"/>
  <c r="B2210" i="14"/>
  <c r="B3509" i="14"/>
  <c r="B5648" i="14"/>
  <c r="B1485" i="14"/>
  <c r="B2610" i="14"/>
  <c r="B2337" i="14"/>
  <c r="B3036" i="14"/>
  <c r="B3823" i="14"/>
  <c r="B1789" i="14"/>
  <c r="B5232" i="14"/>
  <c r="B5412" i="14"/>
  <c r="B5457" i="14"/>
  <c r="B3243" i="14"/>
  <c r="B3037" i="14"/>
  <c r="B3981" i="14"/>
  <c r="B5640" i="14"/>
  <c r="B4141" i="14"/>
  <c r="B3478" i="14"/>
  <c r="B2950" i="14"/>
  <c r="B453" i="14"/>
  <c r="B4359" i="14"/>
  <c r="B2073" i="14"/>
  <c r="B1421" i="14"/>
  <c r="B2763" i="14"/>
  <c r="B5166" i="14"/>
  <c r="B2382" i="14"/>
  <c r="B2172" i="14"/>
  <c r="B963" i="14"/>
  <c r="B897" i="14"/>
  <c r="B756" i="14"/>
  <c r="B158" i="14"/>
  <c r="B5408" i="14"/>
  <c r="B1150" i="14"/>
  <c r="B1727" i="14"/>
  <c r="B1478" i="14"/>
  <c r="B1772" i="14"/>
  <c r="B1985" i="14"/>
  <c r="B2648" i="14"/>
  <c r="B3536" i="14"/>
  <c r="B649" i="14"/>
  <c r="B5810" i="14"/>
  <c r="B3647" i="14"/>
  <c r="B237" i="14"/>
  <c r="B6339" i="14"/>
  <c r="B65" i="14"/>
  <c r="B3191" i="14"/>
  <c r="B1572" i="14"/>
  <c r="B5474" i="14"/>
  <c r="B5069" i="14"/>
  <c r="B4547" i="14"/>
  <c r="B5306" i="14"/>
  <c r="B4767" i="14"/>
  <c r="B6298" i="14"/>
  <c r="B2285" i="14"/>
  <c r="B5713" i="14"/>
  <c r="B4420" i="14"/>
  <c r="B1935" i="14"/>
  <c r="B2521" i="14"/>
  <c r="B6020" i="14"/>
  <c r="B1108" i="14"/>
  <c r="B4664" i="14"/>
  <c r="B3347" i="14"/>
  <c r="B3786" i="14"/>
  <c r="B5980" i="14"/>
  <c r="B6203" i="14"/>
  <c r="B4873" i="14"/>
  <c r="B3875" i="14"/>
  <c r="B4235" i="14"/>
  <c r="B3248" i="14"/>
  <c r="B2837" i="14"/>
  <c r="B374" i="14"/>
  <c r="B525" i="14"/>
  <c r="B1263" i="14"/>
  <c r="B4566" i="14"/>
  <c r="B599" i="14"/>
  <c r="B1506" i="14"/>
  <c r="B5120" i="14"/>
  <c r="B5817" i="14"/>
  <c r="B313" i="14"/>
  <c r="B1567" i="14"/>
  <c r="B5622" i="14"/>
  <c r="B2761" i="14"/>
  <c r="B1410" i="14"/>
  <c r="B121" i="14"/>
  <c r="B2343" i="14"/>
  <c r="B260" i="14"/>
  <c r="B1786" i="14"/>
  <c r="B1087" i="14"/>
  <c r="B2577" i="14"/>
  <c r="B1708" i="14"/>
  <c r="B3196" i="14"/>
  <c r="B4" i="14"/>
  <c r="B4122" i="14"/>
  <c r="B3673" i="14"/>
  <c r="B4231" i="14"/>
  <c r="B2135" i="14"/>
  <c r="B1318" i="14"/>
  <c r="B5387" i="14"/>
  <c r="B3460" i="14"/>
  <c r="B4002" i="14"/>
  <c r="B1016" i="14"/>
  <c r="B5911" i="14"/>
  <c r="B2533" i="14"/>
  <c r="B2385" i="14"/>
  <c r="B722" i="14"/>
  <c r="B416" i="14"/>
  <c r="B3355" i="14"/>
  <c r="B5006" i="14"/>
  <c r="B2027" i="14"/>
  <c r="B4800" i="14"/>
  <c r="B702" i="14"/>
  <c r="B1924" i="14"/>
  <c r="B3560" i="14"/>
  <c r="B3778" i="14"/>
  <c r="B4695" i="14"/>
  <c r="B892" i="14"/>
  <c r="B3228" i="14"/>
  <c r="B4443" i="14"/>
  <c r="B4920" i="14"/>
  <c r="B5734" i="14"/>
  <c r="B2203" i="14"/>
  <c r="B6041" i="14"/>
  <c r="B5477" i="14"/>
  <c r="B2869" i="14"/>
  <c r="B5265" i="14"/>
  <c r="B3069" i="14"/>
  <c r="B4329" i="14"/>
  <c r="B3890" i="14"/>
  <c r="B2952" i="14"/>
  <c r="B1207" i="14"/>
  <c r="B1325" i="14"/>
  <c r="B5627" i="14"/>
  <c r="B1136" i="14"/>
  <c r="B712" i="14"/>
  <c r="B235" i="14"/>
  <c r="B408" i="14"/>
  <c r="B2252" i="14"/>
  <c r="B4062" i="14"/>
  <c r="B4172" i="14"/>
  <c r="B1763" i="14"/>
  <c r="B4872" i="14"/>
  <c r="B2565" i="14"/>
  <c r="B1844" i="14"/>
  <c r="B40" i="14"/>
  <c r="B4862" i="14"/>
  <c r="B5443" i="14"/>
  <c r="B4388" i="14"/>
  <c r="B2122" i="14"/>
  <c r="B1637" i="14"/>
  <c r="B2897" i="14"/>
  <c r="B6287" i="14"/>
  <c r="B2583" i="14"/>
  <c r="B615" i="14"/>
  <c r="B1443" i="14"/>
  <c r="B5321" i="14"/>
  <c r="B5779" i="14"/>
  <c r="B4740" i="14"/>
  <c r="B2357" i="14"/>
  <c r="B816" i="14"/>
  <c r="B3096" i="14"/>
  <c r="B3840" i="14"/>
  <c r="B4258" i="14"/>
  <c r="B3635" i="14"/>
  <c r="B5669" i="14"/>
  <c r="B202" i="14"/>
  <c r="B1641" i="14"/>
  <c r="B4506" i="14"/>
  <c r="B2778" i="14"/>
  <c r="B6422" i="14"/>
  <c r="B409" i="14"/>
  <c r="B2408" i="14"/>
  <c r="B5099" i="14"/>
  <c r="B6106" i="14"/>
  <c r="B4536" i="14"/>
  <c r="B1028" i="14"/>
  <c r="B3168" i="14"/>
  <c r="B3955" i="14"/>
  <c r="B5917" i="14"/>
  <c r="B3126" i="14"/>
  <c r="B3433" i="14"/>
  <c r="B5328" i="14"/>
  <c r="B2830" i="14"/>
  <c r="B4982" i="14"/>
  <c r="B1952" i="14"/>
  <c r="B851" i="14"/>
  <c r="B3533" i="14"/>
  <c r="B6117" i="14"/>
  <c r="B1034" i="14"/>
  <c r="B1433" i="14"/>
  <c r="B3412" i="14"/>
  <c r="B290" i="14"/>
  <c r="B3735" i="14"/>
  <c r="B3846" i="14"/>
  <c r="B865" i="14"/>
  <c r="B5322" i="14"/>
  <c r="B3631" i="14"/>
  <c r="B5804" i="14"/>
  <c r="B1129" i="14"/>
  <c r="B4286" i="14"/>
  <c r="B3523" i="14"/>
  <c r="B3012" i="14"/>
  <c r="B407" i="14"/>
  <c r="B5894" i="14"/>
  <c r="B3309" i="14"/>
  <c r="B1532" i="14"/>
  <c r="B2165" i="14"/>
  <c r="B1735" i="14"/>
  <c r="B1934" i="14"/>
  <c r="B100" i="14"/>
  <c r="B812" i="14"/>
  <c r="B2151" i="14"/>
  <c r="B2265" i="14"/>
  <c r="B4643" i="14"/>
  <c r="B2463" i="14"/>
  <c r="B3408" i="14"/>
  <c r="B4517" i="14"/>
  <c r="B6229" i="14"/>
  <c r="B6103" i="14"/>
  <c r="B144" i="14"/>
  <c r="B5772" i="14"/>
  <c r="B4176" i="14"/>
  <c r="B509" i="14"/>
  <c r="B3951" i="14"/>
  <c r="B4776" i="14"/>
  <c r="B2888" i="14"/>
  <c r="B1948" i="14"/>
  <c r="B1625" i="14"/>
  <c r="B956" i="14"/>
  <c r="B5662" i="14"/>
  <c r="B5442" i="14"/>
  <c r="B4064" i="14"/>
  <c r="B1436" i="14"/>
  <c r="B4986" i="14"/>
  <c r="B6345" i="14"/>
  <c r="B512" i="14"/>
  <c r="B5329" i="14"/>
  <c r="B1803" i="14"/>
  <c r="B2669" i="14"/>
  <c r="B2805" i="14"/>
  <c r="B4406" i="14"/>
  <c r="B696" i="14"/>
  <c r="B1235" i="14"/>
  <c r="B6118" i="14"/>
  <c r="B2781" i="14"/>
  <c r="B3121" i="14"/>
  <c r="B4969" i="14"/>
  <c r="B5208" i="14"/>
  <c r="B2562" i="14"/>
  <c r="B1148" i="14"/>
  <c r="B4173" i="14"/>
  <c r="B2269" i="14"/>
  <c r="B4944" i="14"/>
  <c r="B3912" i="14"/>
  <c r="B6151" i="14"/>
  <c r="B5468" i="14"/>
  <c r="B2099" i="14"/>
  <c r="B3818" i="14"/>
  <c r="B4345" i="14"/>
  <c r="B5876" i="14"/>
  <c r="B3429" i="14"/>
  <c r="B3409" i="14"/>
  <c r="B3018" i="14"/>
  <c r="B423" i="14"/>
  <c r="B4477" i="14"/>
  <c r="B1931" i="14"/>
  <c r="B5075" i="14"/>
  <c r="B1380" i="14"/>
  <c r="B1140" i="14"/>
  <c r="B5681" i="14"/>
  <c r="B5996" i="14"/>
  <c r="B2692" i="14"/>
  <c r="B4032" i="14"/>
  <c r="B2798" i="14"/>
  <c r="B6097" i="14"/>
  <c r="B2939" i="14"/>
  <c r="B1618" i="14"/>
  <c r="B3116" i="14"/>
  <c r="B1526" i="14"/>
  <c r="B5657" i="14"/>
  <c r="B4832" i="14"/>
  <c r="B2625" i="14"/>
  <c r="B1107" i="14"/>
  <c r="B1018" i="14"/>
  <c r="B6424" i="14"/>
  <c r="B813" i="14"/>
  <c r="B106" i="14"/>
  <c r="B13" i="14"/>
  <c r="B2435" i="14"/>
  <c r="B3143" i="14"/>
  <c r="B2160" i="14"/>
  <c r="B3672" i="14"/>
  <c r="B5297" i="14"/>
  <c r="B4144" i="14"/>
  <c r="B219" i="14"/>
  <c r="B6278" i="14"/>
  <c r="B5114" i="14"/>
  <c r="B840" i="14"/>
  <c r="B1324" i="14"/>
  <c r="B4573" i="14"/>
  <c r="B4270" i="14"/>
  <c r="B2540" i="14"/>
  <c r="B545" i="14"/>
  <c r="B5420" i="14"/>
  <c r="B3591" i="14"/>
  <c r="B4728" i="14"/>
  <c r="B699" i="14"/>
  <c r="B2029" i="14"/>
  <c r="B1818" i="14"/>
  <c r="B384" i="14"/>
  <c r="B1720" i="14"/>
  <c r="B5743" i="14"/>
  <c r="B5906" i="14"/>
  <c r="B1193" i="14"/>
  <c r="B4587" i="14"/>
  <c r="B1766" i="14"/>
  <c r="B4416" i="14"/>
  <c r="B2191" i="14"/>
  <c r="B3782" i="14"/>
  <c r="B2072" i="14"/>
  <c r="B3457" i="14"/>
  <c r="B5261" i="14"/>
  <c r="B1009" i="14"/>
  <c r="B5511" i="14"/>
  <c r="B1298" i="14"/>
  <c r="B679" i="14"/>
  <c r="B2623" i="14"/>
  <c r="B47" i="14"/>
  <c r="B1663" i="14"/>
  <c r="B1569" i="14"/>
  <c r="B4693" i="14"/>
  <c r="B3180" i="14"/>
  <c r="B776" i="14"/>
  <c r="B860" i="14"/>
  <c r="B5054" i="14"/>
  <c r="B2489" i="14"/>
  <c r="B181" i="14"/>
  <c r="B5137" i="14"/>
  <c r="B2698" i="14"/>
  <c r="B426" i="14"/>
  <c r="B4791" i="14"/>
  <c r="B2414" i="14"/>
  <c r="B268" i="14"/>
  <c r="B4905" i="14"/>
  <c r="B1353" i="14"/>
  <c r="B2921" i="14"/>
  <c r="B4101" i="14"/>
  <c r="B3555" i="14"/>
  <c r="B2833" i="14"/>
  <c r="B3340" i="14"/>
  <c r="B5855" i="14"/>
  <c r="B520" i="14"/>
  <c r="B1907" i="14"/>
  <c r="B4247" i="14"/>
  <c r="B3198" i="14"/>
  <c r="B1104" i="14"/>
  <c r="B3043" i="14"/>
  <c r="B3908" i="14"/>
  <c r="B359" i="14"/>
  <c r="B4312" i="14"/>
  <c r="B1451" i="14"/>
  <c r="B6077" i="14"/>
  <c r="B5350" i="14"/>
  <c r="B2320" i="14"/>
  <c r="B6164" i="14"/>
  <c r="B1974" i="14"/>
  <c r="B3662" i="14"/>
  <c r="B5589" i="14"/>
  <c r="B4013" i="14"/>
  <c r="B291" i="14"/>
  <c r="B1328" i="14"/>
  <c r="B2881" i="14"/>
  <c r="B5774" i="14"/>
  <c r="B4625" i="14"/>
  <c r="B3512" i="14"/>
  <c r="B4970" i="14"/>
  <c r="B5990" i="14"/>
  <c r="B3092" i="14"/>
  <c r="B2969" i="14"/>
  <c r="B3947" i="14"/>
  <c r="B2552" i="14"/>
  <c r="B4084" i="14"/>
  <c r="B3415" i="14"/>
  <c r="B5103" i="14"/>
  <c r="B2058" i="14"/>
  <c r="B1854" i="14"/>
  <c r="B1726" i="14"/>
  <c r="B6340" i="14"/>
  <c r="B5614" i="14"/>
  <c r="B1117" i="14"/>
  <c r="B3718" i="14"/>
  <c r="B4734" i="14"/>
  <c r="B5218" i="14"/>
  <c r="B4061" i="14"/>
  <c r="B4280" i="14"/>
  <c r="B5079" i="14"/>
  <c r="B91" i="14"/>
  <c r="B6322" i="14"/>
  <c r="B4503" i="14"/>
  <c r="B807" i="14"/>
  <c r="B1522" i="14"/>
  <c r="B5781" i="14"/>
  <c r="B1017" i="14"/>
  <c r="B3791" i="14"/>
  <c r="B5433" i="14"/>
  <c r="B3623" i="14"/>
  <c r="B192" i="14"/>
  <c r="B3119" i="14"/>
  <c r="B1422" i="14"/>
  <c r="B1743" i="14"/>
  <c r="B3293" i="14"/>
  <c r="B2045" i="14"/>
  <c r="B914" i="14"/>
  <c r="B1189" i="14"/>
  <c r="B347" i="14"/>
  <c r="B6119" i="14"/>
  <c r="B1544" i="14"/>
  <c r="B652" i="14"/>
  <c r="B2354" i="14"/>
  <c r="B5444" i="14"/>
  <c r="B2250" i="14"/>
  <c r="B2626" i="14"/>
  <c r="B449" i="14"/>
  <c r="B6099" i="14"/>
  <c r="B2367" i="14"/>
  <c r="B2737" i="14"/>
  <c r="B4290" i="14"/>
  <c r="B537" i="14"/>
  <c r="B4857" i="14"/>
  <c r="B5475" i="14"/>
  <c r="B5813" i="14"/>
  <c r="B3227" i="14"/>
  <c r="B5109" i="14"/>
  <c r="B488" i="14"/>
  <c r="B5753" i="14"/>
  <c r="B3714" i="14"/>
  <c r="B1139" i="14"/>
  <c r="B2144" i="14"/>
  <c r="B5401" i="14"/>
  <c r="B5031" i="14"/>
  <c r="B5606" i="14"/>
  <c r="B2529" i="14"/>
  <c r="B3075" i="14"/>
  <c r="B2971" i="14"/>
  <c r="B3972" i="14"/>
  <c r="B10" i="14"/>
  <c r="B2375" i="14"/>
  <c r="B1038" i="14"/>
  <c r="B3549" i="14"/>
  <c r="B4251" i="14"/>
  <c r="B2247" i="14"/>
  <c r="B1023" i="14"/>
  <c r="B4361" i="14"/>
  <c r="B5970" i="14"/>
  <c r="B590" i="14"/>
  <c r="B4545" i="14"/>
  <c r="B3825" i="14"/>
  <c r="B3371" i="14"/>
  <c r="B733" i="14"/>
  <c r="B1936" i="14"/>
  <c r="B148" i="14"/>
  <c r="B4676" i="14"/>
  <c r="B2717" i="14"/>
  <c r="B3862" i="14"/>
  <c r="B1518" i="14"/>
  <c r="B1757" i="14"/>
  <c r="B906" i="14"/>
  <c r="B6271" i="14"/>
  <c r="B4449" i="14"/>
  <c r="B1275" i="14"/>
  <c r="B394" i="14"/>
  <c r="B285" i="14"/>
  <c r="B6171" i="14"/>
  <c r="B2656" i="14"/>
  <c r="B6408" i="14"/>
  <c r="B1655" i="14"/>
  <c r="B3456" i="14"/>
  <c r="B6060" i="14"/>
  <c r="B4149" i="14"/>
  <c r="B640" i="14"/>
  <c r="B5221" i="14"/>
  <c r="B2879" i="14"/>
  <c r="B1368" i="14"/>
  <c r="B2042" i="14"/>
  <c r="B2291" i="14"/>
  <c r="B3217" i="14"/>
  <c r="B4816" i="14"/>
  <c r="B4904" i="14"/>
  <c r="B1577" i="14"/>
  <c r="B2462" i="14"/>
  <c r="B3420" i="14"/>
  <c r="B2161" i="14"/>
  <c r="B5642" i="14"/>
  <c r="B5215" i="14"/>
  <c r="B1341" i="14"/>
  <c r="B4627" i="14"/>
  <c r="B714" i="14"/>
  <c r="B3621" i="14"/>
  <c r="B6269" i="14"/>
  <c r="B837" i="14"/>
  <c r="B3307" i="14"/>
  <c r="B2351" i="14"/>
  <c r="B5984" i="14"/>
  <c r="B3945" i="14"/>
  <c r="B1956" i="14"/>
  <c r="B2469" i="14"/>
  <c r="B1060" i="14"/>
  <c r="B3730" i="14"/>
  <c r="B5685" i="14"/>
  <c r="B493" i="14"/>
  <c r="B3120" i="14"/>
  <c r="B4182" i="14"/>
  <c r="B108" i="14"/>
  <c r="B1632" i="14"/>
  <c r="B301" i="14"/>
  <c r="B2884" i="14"/>
  <c r="B521" i="14"/>
  <c r="B932" i="14"/>
  <c r="B4750" i="14"/>
  <c r="B4738" i="14"/>
  <c r="B2608" i="14"/>
  <c r="B5094" i="14"/>
  <c r="B5100" i="14"/>
  <c r="B1177" i="14"/>
  <c r="B1482" i="14"/>
  <c r="B5793" i="14"/>
  <c r="B6361" i="14"/>
  <c r="B3093" i="14"/>
  <c r="B1858" i="14"/>
  <c r="B4089" i="14"/>
  <c r="B3740" i="14"/>
  <c r="B819" i="14"/>
  <c r="B3413" i="14"/>
  <c r="B5531" i="14"/>
  <c r="B1821" i="14"/>
  <c r="B1643" i="14"/>
  <c r="B4966" i="14"/>
  <c r="B6030" i="14"/>
  <c r="B2051" i="14"/>
  <c r="B1331" i="14"/>
  <c r="B4508" i="14"/>
  <c r="B321" i="14"/>
  <c r="B5425" i="14"/>
  <c r="B6199" i="14"/>
  <c r="B4060" i="14"/>
  <c r="B95" i="14"/>
  <c r="B4382" i="14"/>
  <c r="B2760" i="14"/>
  <c r="B2892" i="14"/>
  <c r="B2064" i="14"/>
  <c r="B2545" i="14"/>
  <c r="B3872" i="14"/>
  <c r="B4038" i="14"/>
  <c r="B4185" i="14"/>
  <c r="B6088" i="14"/>
  <c r="B5973" i="14"/>
  <c r="B3696" i="14"/>
  <c r="B6200" i="14"/>
  <c r="B6305" i="14"/>
  <c r="B1972" i="14"/>
  <c r="B6338" i="14"/>
  <c r="B2314" i="14"/>
  <c r="B2419" i="14"/>
  <c r="B5363" i="14"/>
  <c r="B5305" i="14"/>
  <c r="B4985" i="14"/>
  <c r="B5445" i="14"/>
  <c r="B2743" i="14"/>
  <c r="B4422" i="14"/>
  <c r="B2649" i="14"/>
  <c r="B4157" i="14"/>
  <c r="B4318" i="14"/>
  <c r="B3270" i="14"/>
  <c r="B1869" i="14"/>
  <c r="B5122" i="14"/>
  <c r="B2862" i="14"/>
  <c r="B3156" i="14"/>
  <c r="B3392" i="14"/>
  <c r="B2906" i="14"/>
  <c r="B3797" i="14"/>
  <c r="B4683" i="14"/>
  <c r="B4879" i="14"/>
  <c r="B4820" i="14"/>
  <c r="B5857" i="14"/>
  <c r="B4549" i="14"/>
  <c r="B2185" i="14"/>
  <c r="B5563" i="14"/>
  <c r="B3000" i="14"/>
  <c r="B5718" i="14"/>
  <c r="B3479" i="14"/>
  <c r="B3559" i="14"/>
  <c r="B3757" i="14"/>
  <c r="B2609" i="14"/>
  <c r="B2394" i="14"/>
  <c r="B4476" i="14"/>
  <c r="B3387" i="14"/>
  <c r="B5287" i="14"/>
  <c r="B5610" i="14"/>
  <c r="B4784" i="14"/>
  <c r="B3933" i="14"/>
  <c r="B5333" i="14"/>
  <c r="B5519" i="14"/>
  <c r="B2304" i="14"/>
  <c r="B2195" i="14"/>
  <c r="B3680" i="14"/>
  <c r="B4260" i="14"/>
  <c r="B4328" i="14"/>
  <c r="B2506" i="14"/>
  <c r="B5024" i="14"/>
  <c r="B4580" i="14"/>
  <c r="B5164" i="14"/>
  <c r="B2966" i="14"/>
  <c r="B2088" i="14"/>
  <c r="B3029" i="14"/>
  <c r="B3459" i="14"/>
  <c r="B4028" i="14"/>
  <c r="B4107" i="14"/>
  <c r="B3222" i="14"/>
  <c r="B2723" i="14"/>
  <c r="B3577" i="14"/>
  <c r="B4706" i="14"/>
  <c r="B2028" i="14"/>
  <c r="B3221" i="14"/>
  <c r="B2865" i="14"/>
  <c r="B4897" i="14"/>
  <c r="B4744" i="14"/>
  <c r="B2048" i="14"/>
  <c r="B5665" i="14"/>
  <c r="B4632" i="14"/>
  <c r="B3302" i="14"/>
  <c r="B4177" i="14"/>
  <c r="B4981" i="14"/>
  <c r="B6359" i="14"/>
  <c r="B6002" i="14"/>
  <c r="B5323" i="14"/>
  <c r="B406" i="14"/>
  <c r="B3244" i="14"/>
  <c r="B926" i="14"/>
  <c r="B929" i="14"/>
  <c r="B6325" i="14"/>
  <c r="B6001" i="14"/>
  <c r="B2255" i="14"/>
  <c r="B306" i="14"/>
  <c r="B1031" i="14"/>
  <c r="B3983" i="14"/>
  <c r="B2646" i="14"/>
  <c r="B2678" i="14"/>
  <c r="B4398" i="14"/>
  <c r="B4756" i="14"/>
  <c r="B823" i="14"/>
  <c r="B4288" i="14"/>
  <c r="B2052" i="14"/>
  <c r="B5101" i="14"/>
  <c r="B1944" i="14"/>
  <c r="B1640" i="14"/>
  <c r="B4975" i="14"/>
  <c r="B719" i="14"/>
  <c r="B5545" i="14"/>
  <c r="B511" i="14"/>
  <c r="B2784" i="14"/>
  <c r="B3630" i="14"/>
  <c r="B3770" i="14"/>
  <c r="B1841" i="14"/>
  <c r="B1203" i="14"/>
  <c r="B5439" i="14"/>
  <c r="B3386" i="14"/>
  <c r="B1574" i="14"/>
  <c r="B2473" i="14"/>
  <c r="B4174" i="14"/>
  <c r="B102" i="14"/>
  <c r="B2991" i="14"/>
  <c r="B3086" i="14"/>
  <c r="B5666" i="14"/>
  <c r="B3634" i="14"/>
  <c r="B1332" i="14"/>
  <c r="B1419" i="14"/>
  <c r="B6143" i="14"/>
  <c r="B103" i="14"/>
  <c r="B2369" i="14"/>
  <c r="B3954" i="14"/>
  <c r="B3524" i="14"/>
  <c r="B2258" i="14"/>
  <c r="B5889" i="14"/>
  <c r="B515" i="14"/>
  <c r="B1524" i="14"/>
  <c r="B4564" i="14"/>
  <c r="B4716" i="14"/>
  <c r="B131" i="14"/>
  <c r="B4103" i="14"/>
  <c r="B6137" i="14"/>
  <c r="B1077" i="14"/>
  <c r="B2439" i="14"/>
  <c r="B3055" i="14"/>
  <c r="B5658" i="14"/>
  <c r="B2079" i="14"/>
  <c r="B5710" i="14"/>
  <c r="B5850" i="14"/>
  <c r="B5023" i="14"/>
  <c r="B1362" i="14"/>
  <c r="B2659" i="14"/>
  <c r="B2684" i="14"/>
  <c r="B2000" i="14"/>
  <c r="B4317" i="14"/>
  <c r="B4453" i="14"/>
  <c r="B1781" i="14"/>
  <c r="B2795" i="14"/>
  <c r="B1901" i="14"/>
  <c r="B1198" i="14"/>
  <c r="B1491" i="14"/>
  <c r="B2910" i="14"/>
  <c r="B6264" i="14"/>
  <c r="B5163" i="14"/>
  <c r="B3678" i="14"/>
  <c r="B852" i="14"/>
  <c r="B5270" i="14"/>
  <c r="B3162" i="14"/>
  <c r="B3394" i="14"/>
  <c r="B221" i="14"/>
  <c r="B989" i="14"/>
  <c r="B2321" i="14"/>
  <c r="B648" i="14"/>
  <c r="B580" i="14"/>
  <c r="B4230" i="14"/>
  <c r="B2526" i="14"/>
  <c r="B4004" i="14"/>
  <c r="B2182" i="14"/>
  <c r="B4898" i="14"/>
  <c r="B3267" i="14"/>
  <c r="B772" i="14"/>
  <c r="B5498" i="14"/>
  <c r="B83" i="14"/>
  <c r="B4822" i="14"/>
  <c r="B1604" i="14"/>
  <c r="B5378" i="14"/>
  <c r="B3443" i="14"/>
  <c r="B3571" i="14"/>
  <c r="B425" i="14"/>
  <c r="B3885" i="14"/>
  <c r="B3794" i="14"/>
  <c r="B6052" i="14"/>
  <c r="B353" i="14"/>
  <c r="B1278" i="14"/>
  <c r="B1671" i="14"/>
  <c r="B5924" i="14"/>
  <c r="B527" i="14"/>
  <c r="B6176" i="14"/>
  <c r="B5856" i="14"/>
  <c r="B5524" i="14"/>
  <c r="B458" i="14"/>
  <c r="B5342" i="14"/>
  <c r="B5165" i="14"/>
  <c r="B4887" i="14"/>
  <c r="B5969" i="14"/>
  <c r="B3803" i="14"/>
  <c r="B2537" i="14"/>
  <c r="B3122" i="14"/>
  <c r="B3851" i="14"/>
  <c r="B3157" i="14"/>
  <c r="B3473" i="14"/>
  <c r="B4199" i="14"/>
  <c r="B3047" i="14"/>
  <c r="B2750" i="14"/>
  <c r="B4035" i="14"/>
  <c r="B2820" i="14"/>
  <c r="B1986" i="14"/>
  <c r="B4678" i="14"/>
  <c r="B1675" i="14"/>
  <c r="B6392" i="14"/>
  <c r="B1000" i="14"/>
  <c r="B4310" i="14"/>
  <c r="B1174" i="14"/>
  <c r="B738" i="14"/>
  <c r="B2323" i="14"/>
  <c r="B6263" i="14"/>
  <c r="B1055" i="14"/>
  <c r="B6074" i="14"/>
  <c r="B4842" i="14"/>
  <c r="B2914" i="14"/>
  <c r="B2636" i="14"/>
  <c r="B5584" i="14"/>
  <c r="B3602" i="14"/>
  <c r="B379" i="14"/>
  <c r="B3396" i="14"/>
  <c r="B1922" i="14"/>
  <c r="B2229" i="14"/>
  <c r="B2089" i="14"/>
  <c r="B3646" i="14"/>
  <c r="B1348" i="14"/>
  <c r="B128" i="14"/>
  <c r="B5015" i="14"/>
  <c r="B4078" i="14"/>
  <c r="B2437" i="14"/>
  <c r="B4439" i="14"/>
  <c r="B5720" i="14"/>
  <c r="B668" i="14"/>
  <c r="B4585" i="14"/>
  <c r="B1585" i="14"/>
  <c r="B1265" i="14"/>
  <c r="B8" i="14"/>
  <c r="B875" i="14"/>
  <c r="B228" i="14"/>
  <c r="B1779" i="14"/>
  <c r="B1464" i="14"/>
  <c r="B5224" i="14"/>
  <c r="B2963" i="14"/>
  <c r="B4701" i="14"/>
  <c r="B1155" i="14"/>
  <c r="B3057" i="14"/>
  <c r="B6234" i="14"/>
  <c r="B5274" i="14"/>
  <c r="B2289" i="14"/>
  <c r="B6423" i="14"/>
  <c r="B6178" i="14"/>
  <c r="B2131" i="14"/>
  <c r="B2637" i="14"/>
  <c r="B6073" i="14"/>
  <c r="B5904" i="14"/>
  <c r="B2845" i="14"/>
  <c r="B5119" i="14"/>
  <c r="B5708" i="14"/>
  <c r="B1097" i="14"/>
  <c r="B4364" i="14"/>
  <c r="B89" i="14"/>
  <c r="B3787" i="14"/>
  <c r="B5469" i="14"/>
  <c r="B2535" i="14"/>
  <c r="B5853" i="14"/>
  <c r="B1819" i="14"/>
  <c r="B5605" i="14"/>
  <c r="B2432" i="14"/>
  <c r="B3910" i="14"/>
  <c r="B3668" i="14"/>
  <c r="B4901" i="14"/>
  <c r="B1355" i="14"/>
  <c r="B3141" i="14"/>
  <c r="B1570" i="14"/>
  <c r="B3973" i="14"/>
  <c r="B2744" i="14"/>
  <c r="B657" i="14"/>
  <c r="B5008" i="14"/>
  <c r="B4418" i="14"/>
  <c r="B1251" i="14"/>
  <c r="B1994" i="14"/>
  <c r="B4225" i="14"/>
  <c r="B1702" i="14"/>
  <c r="B4137" i="14"/>
  <c r="B1470" i="14"/>
  <c r="B4537" i="14"/>
  <c r="B436" i="14"/>
  <c r="B4779" i="14"/>
  <c r="B893" i="14"/>
  <c r="B366" i="14"/>
  <c r="B2212" i="14"/>
  <c r="B1010" i="14"/>
  <c r="B150" i="14"/>
  <c r="B3377" i="14"/>
  <c r="B3572" i="14"/>
  <c r="B782" i="14"/>
  <c r="B3169" i="14"/>
  <c r="B1860" i="14"/>
  <c r="B248" i="14"/>
  <c r="B5407" i="14"/>
  <c r="B566" i="14"/>
  <c r="B3493" i="14"/>
  <c r="B5823" i="14"/>
  <c r="B377" i="14"/>
  <c r="B3886" i="14"/>
  <c r="B1890" i="14"/>
  <c r="B4802" i="14"/>
  <c r="B1183" i="14"/>
  <c r="B4559" i="14"/>
  <c r="B1997" i="14"/>
  <c r="B2192" i="14"/>
  <c r="B5246" i="14"/>
  <c r="B4690" i="14"/>
  <c r="B1793" i="14"/>
  <c r="B1376" i="14"/>
  <c r="B4454" i="14"/>
  <c r="B3454" i="14"/>
  <c r="B3788" i="14"/>
  <c r="B4223" i="14"/>
  <c r="B6047" i="14"/>
  <c r="B4116" i="14"/>
  <c r="B4908" i="14"/>
  <c r="B1670" i="14"/>
  <c r="B2097" i="14"/>
  <c r="B5601" i="14"/>
  <c r="B1268" i="14"/>
  <c r="B6377" i="14"/>
  <c r="B254" i="14"/>
  <c r="B676" i="14"/>
  <c r="B2607" i="14"/>
  <c r="B760" i="14"/>
  <c r="B5484" i="14"/>
  <c r="B1080" i="14"/>
  <c r="B5721" i="14"/>
  <c r="B5134" i="14"/>
  <c r="B5371" i="14"/>
  <c r="B2704" i="14"/>
  <c r="B2297" i="14"/>
  <c r="B5918" i="14"/>
  <c r="B460" i="14"/>
  <c r="B2410" i="14"/>
  <c r="B6259" i="14"/>
  <c r="B4325" i="14"/>
  <c r="B4003" i="14"/>
  <c r="B1579" i="14"/>
  <c r="B1477" i="14"/>
  <c r="B966" i="14"/>
  <c r="B6161" i="14"/>
  <c r="B5018" i="14"/>
  <c r="B2546" i="14"/>
  <c r="B575" i="14"/>
  <c r="B5308" i="14"/>
  <c r="B2311" i="14"/>
  <c r="B5815" i="14"/>
  <c r="B3283" i="14"/>
  <c r="B214" i="14"/>
  <c r="B5891" i="14"/>
  <c r="B3322" i="14"/>
  <c r="B6320" i="14"/>
  <c r="B1054" i="14"/>
  <c r="B2605" i="14"/>
  <c r="B1622" i="14"/>
  <c r="B5540" i="14"/>
  <c r="B686" i="14"/>
  <c r="B3066" i="14"/>
  <c r="B3553" i="14"/>
  <c r="B5430" i="14"/>
  <c r="B3940" i="14"/>
  <c r="B2016" i="14"/>
  <c r="B5189" i="14"/>
  <c r="B389" i="14"/>
  <c r="B5654" i="14"/>
  <c r="B447" i="14"/>
  <c r="B4657" i="14"/>
  <c r="B1734" i="14"/>
  <c r="B1211" i="14"/>
  <c r="B3514" i="14"/>
  <c r="B5091" i="14"/>
  <c r="B2972" i="14"/>
  <c r="B3960" i="14"/>
  <c r="B901" i="14"/>
  <c r="B5675" i="14"/>
  <c r="B601" i="14"/>
  <c r="B4811" i="14"/>
  <c r="B3742" i="14"/>
  <c r="B1373" i="14"/>
  <c r="B999" i="14"/>
  <c r="B2548" i="14"/>
  <c r="B2786" i="14"/>
  <c r="B745" i="14"/>
  <c r="B6129" i="14"/>
  <c r="B2053" i="14"/>
  <c r="B114" i="14"/>
  <c r="B6420" i="14"/>
  <c r="B4100" i="14"/>
  <c r="B1847" i="14"/>
  <c r="B1323" i="14"/>
  <c r="B4434" i="14"/>
  <c r="B1469" i="14"/>
  <c r="B1832" i="14"/>
  <c r="B4244" i="14"/>
  <c r="B4867" i="14"/>
  <c r="B2683" i="14"/>
  <c r="B2450" i="14"/>
  <c r="B6038" i="14"/>
  <c r="B3733" i="14"/>
  <c r="B3107" i="14"/>
  <c r="B2237" i="14"/>
  <c r="B4558" i="14"/>
  <c r="B78" i="14"/>
  <c r="B4289" i="14"/>
  <c r="B5873" i="14"/>
  <c r="B1294" i="14"/>
  <c r="B1808" i="14"/>
  <c r="B2803" i="14"/>
  <c r="B785" i="14"/>
  <c r="B5515" i="14"/>
  <c r="B5304" i="14"/>
  <c r="B3919" i="14"/>
  <c r="B838" i="14"/>
  <c r="B574" i="14"/>
  <c r="B180" i="14"/>
  <c r="B1081" i="14"/>
  <c r="B3816" i="14"/>
  <c r="B5600" i="14"/>
  <c r="B3709" i="14"/>
  <c r="B6018" i="14"/>
  <c r="B3397" i="14"/>
  <c r="B5185" i="14"/>
  <c r="B3585" i="14"/>
  <c r="B3114" i="14"/>
  <c r="B266" i="14"/>
  <c r="B1875" i="14"/>
  <c r="B1651" i="14"/>
  <c r="B1504" i="14"/>
  <c r="B2434" i="14"/>
  <c r="B1197" i="14"/>
  <c r="B1357" i="14"/>
  <c r="B4813" i="14"/>
  <c r="B4146" i="14"/>
  <c r="B5687" i="14"/>
  <c r="B5070" i="14"/>
  <c r="B376" i="14"/>
  <c r="B688" i="14"/>
  <c r="B5953" i="14"/>
  <c r="B59" i="14"/>
  <c r="B3074" i="14"/>
  <c r="B4941" i="14"/>
  <c r="B476" i="14"/>
  <c r="B1559" i="14"/>
  <c r="B2638" i="14"/>
  <c r="B2277" i="14"/>
  <c r="B2118" i="14"/>
  <c r="B3976" i="14"/>
  <c r="B2532" i="14"/>
  <c r="B3274" i="14"/>
  <c r="B4348" i="14"/>
  <c r="B6201" i="14"/>
  <c r="B2957" i="14"/>
  <c r="B4656" i="14"/>
  <c r="B2215" i="14"/>
  <c r="B4429" i="14"/>
  <c r="B1006" i="14"/>
  <c r="B2729" i="14"/>
  <c r="B6421" i="14"/>
  <c r="B1979" i="14"/>
  <c r="B4611" i="14"/>
  <c r="B3508" i="14"/>
  <c r="B4252" i="14"/>
  <c r="B6307" i="14"/>
  <c r="B5406" i="14"/>
  <c r="B5481" i="14"/>
  <c r="B609" i="14"/>
  <c r="B3286" i="14"/>
  <c r="B6045" i="14"/>
  <c r="B5798" i="14"/>
  <c r="B2755" i="14"/>
  <c r="B1829" i="14"/>
  <c r="B2179" i="14"/>
  <c r="B3551" i="14"/>
  <c r="B2959" i="14"/>
  <c r="B971" i="14"/>
  <c r="B3798" i="14"/>
  <c r="B1551" i="14"/>
  <c r="B5691" i="14"/>
  <c r="B2043" i="14"/>
  <c r="B4044" i="14"/>
  <c r="B1224" i="14"/>
  <c r="B1243" i="14"/>
  <c r="B4375" i="14"/>
  <c r="B5174" i="14"/>
  <c r="B805" i="14"/>
  <c r="B2068" i="14"/>
  <c r="B314" i="14"/>
  <c r="B3891" i="14"/>
  <c r="B298" i="14"/>
  <c r="B2996" i="14"/>
  <c r="B1076" i="14"/>
  <c r="B842" i="14"/>
  <c r="B2856" i="14"/>
  <c r="B14" i="14"/>
  <c r="B5226" i="14"/>
  <c r="B4919" i="14"/>
  <c r="B4126" i="14"/>
  <c r="B3674" i="14"/>
  <c r="B3399" i="14"/>
  <c r="B5381" i="14"/>
  <c r="B713" i="14"/>
  <c r="B2379" i="14"/>
  <c r="B3104" i="14"/>
  <c r="B2539" i="14"/>
  <c r="B4796" i="14"/>
  <c r="B1865" i="14"/>
  <c r="B1412" i="14"/>
  <c r="B4722" i="14"/>
  <c r="B1650" i="14"/>
  <c r="B4216" i="14"/>
  <c r="B2333" i="14"/>
  <c r="B1520" i="14"/>
  <c r="B113" i="14"/>
  <c r="B4475" i="14"/>
  <c r="B2657" i="14"/>
  <c r="B490" i="14"/>
  <c r="B4529" i="14"/>
  <c r="B5564" i="14"/>
  <c r="B3442" i="14"/>
  <c r="B5958" i="14"/>
  <c r="B5068" i="14"/>
  <c r="B6154" i="14"/>
  <c r="B4070" i="14"/>
  <c r="B3112" i="14"/>
  <c r="B1721" i="14"/>
  <c r="B1070" i="14"/>
  <c r="B5421" i="14"/>
  <c r="B1523" i="14"/>
  <c r="B2452" i="14"/>
  <c r="B5460" i="14"/>
  <c r="B4279" i="14"/>
  <c r="B3084" i="14"/>
  <c r="B4371" i="14"/>
  <c r="B2119" i="14"/>
  <c r="B3432" i="14"/>
  <c r="B2912" i="14"/>
  <c r="B1293" i="14"/>
  <c r="B2563" i="14"/>
  <c r="B5238" i="14"/>
  <c r="B4040" i="14"/>
  <c r="B5783" i="14"/>
  <c r="B3317" i="14"/>
  <c r="B2707" i="14"/>
  <c r="B2667" i="14"/>
  <c r="B3636" i="14"/>
  <c r="B3837" i="14"/>
  <c r="B345" i="14"/>
  <c r="B3140" i="14"/>
  <c r="B3861" i="14"/>
  <c r="B1426" i="14"/>
  <c r="B4630" i="14"/>
  <c r="B5585" i="14"/>
  <c r="B452" i="14"/>
  <c r="B662" i="14"/>
  <c r="B1166" i="14"/>
  <c r="B5907" i="14"/>
  <c r="B4399" i="14"/>
  <c r="B1004" i="14"/>
  <c r="B4737" i="14"/>
  <c r="B827" i="14"/>
  <c r="B2850" i="14"/>
  <c r="B5056" i="14"/>
  <c r="B5773" i="14"/>
  <c r="B2344" i="14"/>
  <c r="B761" i="14"/>
  <c r="B1631" i="14"/>
  <c r="B2033" i="14"/>
  <c r="B6318" i="14"/>
  <c r="B5110" i="14"/>
  <c r="B1876" i="14"/>
  <c r="B6105" i="14"/>
  <c r="B1807" i="14"/>
  <c r="B577" i="14"/>
  <c r="B2240" i="14"/>
  <c r="B6431" i="14"/>
  <c r="B4797" i="14"/>
  <c r="B4959" i="14"/>
  <c r="B3614" i="14"/>
  <c r="B492" i="14"/>
  <c r="B2937" i="14"/>
  <c r="B6266" i="14"/>
  <c r="B3603" i="14"/>
  <c r="B295" i="14"/>
  <c r="B5848" i="14"/>
  <c r="B5937" i="14"/>
  <c r="B3824" i="14"/>
  <c r="B4192" i="14"/>
  <c r="B6136" i="14"/>
  <c r="B4731" i="14"/>
  <c r="B1084" i="14"/>
  <c r="B3294" i="14"/>
  <c r="B5036" i="14"/>
  <c r="B2666" i="14"/>
  <c r="B728" i="14"/>
  <c r="B1813" i="14"/>
  <c r="B1350" i="14"/>
  <c r="B4886" i="14"/>
  <c r="B355" i="14"/>
  <c r="B855" i="14"/>
  <c r="B3943" i="14"/>
  <c r="B1628" i="14"/>
  <c r="B2460" i="14"/>
  <c r="B3717" i="14"/>
  <c r="B5652" i="14"/>
  <c r="B5309" i="14"/>
  <c r="B2143" i="14"/>
  <c r="B2234" i="14"/>
  <c r="B4355" i="14"/>
  <c r="B5533" i="14"/>
  <c r="B5349" i="14"/>
  <c r="B1848" i="14"/>
  <c r="B5172" i="14"/>
  <c r="B120" i="14"/>
  <c r="B80" i="14"/>
  <c r="B602" i="14"/>
  <c r="B4771" i="14"/>
  <c r="B695" i="14"/>
  <c r="B3406" i="14"/>
  <c r="B2689" i="14"/>
  <c r="B4516" i="14"/>
  <c r="B5762" i="14"/>
  <c r="B3147" i="14"/>
  <c r="B6070" i="14"/>
  <c r="B4014" i="14"/>
  <c r="B4161" i="14"/>
  <c r="B4417" i="14"/>
  <c r="B1290" i="14"/>
  <c r="B1514" i="14"/>
  <c r="B1966" i="14"/>
  <c r="B2356" i="14"/>
  <c r="B3425" i="14"/>
  <c r="B2793" i="14"/>
  <c r="B1710" i="14"/>
  <c r="B931" i="14"/>
  <c r="B3081" i="14"/>
  <c r="B1151" i="14"/>
  <c r="B6383" i="14"/>
  <c r="B2477" i="14"/>
  <c r="B611" i="14"/>
  <c r="B3844" i="14"/>
  <c r="B3682" i="14"/>
  <c r="B4512" i="14"/>
  <c r="B5693" i="14"/>
  <c r="B5214" i="14"/>
  <c r="B6000" i="14"/>
  <c r="B6109" i="14"/>
  <c r="B3628" i="14"/>
  <c r="B3321" i="14"/>
  <c r="B5884" i="14"/>
  <c r="B5615" i="14"/>
  <c r="B3311" i="14"/>
  <c r="B2768" i="14"/>
  <c r="B1537" i="14"/>
  <c r="B2364" i="14"/>
  <c r="B110" i="14"/>
  <c r="B2988" i="14"/>
  <c r="B5551" i="14"/>
  <c r="B4635" i="14"/>
  <c r="B4979" i="14"/>
  <c r="B2672" i="14"/>
  <c r="B3426" i="14"/>
  <c r="B921" i="14"/>
  <c r="B96" i="14"/>
  <c r="B1747" i="14"/>
  <c r="B510" i="14"/>
  <c r="B4069" i="14"/>
  <c r="B2149" i="14"/>
  <c r="B286" i="14"/>
  <c r="B405" i="14"/>
  <c r="B1435" i="14"/>
  <c r="B2878" i="14"/>
  <c r="B1329" i="14"/>
  <c r="B754" i="14"/>
  <c r="B5096" i="14"/>
  <c r="B1736" i="14"/>
  <c r="B1941" i="14"/>
  <c r="B4864" i="14"/>
  <c r="B2046" i="14"/>
  <c r="B2467" i="14"/>
  <c r="B2155" i="14"/>
  <c r="B3105" i="14"/>
  <c r="B3896" i="14"/>
  <c r="B6326" i="14"/>
  <c r="B4065" i="14"/>
  <c r="B5325" i="14"/>
  <c r="B4287" i="14"/>
  <c r="B1633" i="14"/>
  <c r="B617" i="14"/>
  <c r="B4749" i="14"/>
  <c r="B1226" i="14"/>
  <c r="B2361" i="14"/>
  <c r="B930" i="14"/>
  <c r="B6220" i="14"/>
  <c r="B1105" i="14"/>
  <c r="B5098" i="14"/>
  <c r="B3077" i="14"/>
  <c r="B6337" i="14"/>
  <c r="B4285" i="14"/>
  <c r="B3250" i="14"/>
  <c r="B3713" i="14"/>
  <c r="B810" i="14"/>
  <c r="B4660" i="14"/>
  <c r="B5182" i="14"/>
  <c r="B1128" i="14"/>
  <c r="B4110" i="14"/>
  <c r="B5064" i="14"/>
  <c r="B1498" i="14"/>
  <c r="B5242" i="14"/>
  <c r="B3328" i="14"/>
  <c r="B5647" i="14"/>
  <c r="B5829" i="14"/>
  <c r="B2401" i="14"/>
  <c r="B3" i="14"/>
  <c r="B3301" i="14"/>
  <c r="B2319" i="14"/>
  <c r="B4488" i="14"/>
  <c r="B6173" i="14"/>
  <c r="B945" i="14"/>
  <c r="B297" i="14"/>
  <c r="B6349" i="14"/>
  <c r="B5901" i="14"/>
  <c r="B2245" i="14"/>
  <c r="B2788" i="14"/>
  <c r="B5739" i="14"/>
  <c r="B1334" i="14"/>
  <c r="B201" i="14"/>
  <c r="B1636" i="14"/>
  <c r="B4263" i="14"/>
  <c r="B1842" i="14"/>
  <c r="B2569" i="14"/>
  <c r="B6276" i="14"/>
  <c r="B5415" i="14"/>
  <c r="B4610" i="14"/>
  <c r="B2675" i="14"/>
  <c r="B1729" i="14"/>
  <c r="B4902" i="14"/>
  <c r="B1233" i="14"/>
  <c r="B4338" i="14"/>
  <c r="B3428" i="14"/>
  <c r="B399" i="14"/>
  <c r="B3749" i="14"/>
  <c r="B1850" i="14"/>
  <c r="B2734" i="14"/>
  <c r="B5508" i="14"/>
  <c r="B4847" i="14"/>
  <c r="B411" i="14"/>
  <c r="B608" i="14"/>
  <c r="B3928" i="14"/>
  <c r="B3980" i="14"/>
  <c r="B3076" i="14"/>
  <c r="B2889" i="14"/>
  <c r="B2074" i="14"/>
  <c r="B620" i="14"/>
  <c r="B2035" i="14"/>
  <c r="B1432" i="14"/>
  <c r="B848" i="14"/>
  <c r="B6094" i="14"/>
  <c r="B3568" i="14"/>
  <c r="B2839" i="14"/>
  <c r="B4521" i="14"/>
  <c r="B1086" i="14"/>
  <c r="B5102" i="14"/>
  <c r="B468" i="14"/>
  <c r="B3458" i="14"/>
  <c r="B951" i="14"/>
  <c r="B3941" i="14"/>
  <c r="B1951" i="14"/>
  <c r="B1649" i="14"/>
  <c r="B4462" i="14"/>
  <c r="B4178" i="14"/>
  <c r="B6144" i="14"/>
  <c r="B1606" i="14"/>
  <c r="B90" i="14"/>
  <c r="B5679" i="14"/>
  <c r="B6404" i="14"/>
  <c r="B5927" i="14"/>
  <c r="B6312" i="14"/>
  <c r="B4650" i="14"/>
  <c r="B2418" i="14"/>
  <c r="B919" i="14"/>
  <c r="B387" i="14"/>
  <c r="B3830" i="14"/>
  <c r="B2975" i="14"/>
  <c r="B6007" i="14"/>
  <c r="B5290" i="14"/>
  <c r="B2639" i="14"/>
  <c r="B704" i="14"/>
  <c r="B5877" i="14"/>
  <c r="B3284" i="14"/>
  <c r="B802" i="14"/>
  <c r="B1157" i="14"/>
  <c r="B5541" i="14"/>
  <c r="B3650" i="14"/>
  <c r="B2558" i="14"/>
  <c r="B3619" i="14"/>
  <c r="B2769" i="14"/>
  <c r="B5087" i="14"/>
  <c r="B3315" i="14"/>
  <c r="B1295" i="14"/>
  <c r="B5655" i="14"/>
  <c r="B2347" i="14"/>
  <c r="B2137" i="14"/>
  <c r="B578" i="14"/>
  <c r="B1381" i="14"/>
  <c r="B1817" i="14"/>
  <c r="B4162" i="14"/>
  <c r="B107" i="14"/>
  <c r="B1455" i="14"/>
  <c r="B5341" i="14"/>
  <c r="B4935" i="14"/>
  <c r="B3110" i="14"/>
  <c r="B2207" i="14"/>
  <c r="B4753" i="14"/>
  <c r="B4293" i="14"/>
  <c r="B4015" i="14"/>
  <c r="B231" i="14"/>
  <c r="B3083" i="14"/>
  <c r="B1870" i="14"/>
  <c r="B3805" i="14"/>
  <c r="B5292" i="14"/>
  <c r="B4106" i="14"/>
  <c r="B2849" i="14"/>
  <c r="B6304" i="14"/>
  <c r="B2340" i="14"/>
  <c r="B3505" i="14"/>
  <c r="B5561" i="14"/>
  <c r="B5337" i="14"/>
  <c r="B3001" i="14"/>
  <c r="B543" i="14"/>
  <c r="B5167" i="14"/>
  <c r="B2015" i="14"/>
  <c r="B4603" i="14"/>
  <c r="B5678" i="14"/>
  <c r="B71" i="14"/>
  <c r="B3151" i="14"/>
  <c r="B1602" i="14"/>
  <c r="B3115" i="14"/>
  <c r="B4707" i="14"/>
  <c r="B2218" i="14"/>
  <c r="B4846" i="14"/>
  <c r="B2124" i="14"/>
  <c r="B1049" i="14"/>
  <c r="B743" i="14"/>
  <c r="B1677" i="14"/>
  <c r="B6131" i="14"/>
  <c r="B4267" i="14"/>
  <c r="B1005" i="14"/>
  <c r="B5833" i="14"/>
  <c r="B637" i="14"/>
  <c r="B177" i="14"/>
  <c r="B3967" i="14"/>
  <c r="B3567" i="14"/>
  <c r="B2920" i="14"/>
  <c r="B1453" i="14"/>
  <c r="B271" i="14"/>
  <c r="B2534" i="14"/>
  <c r="B1363" i="14"/>
  <c r="B4331" i="14"/>
  <c r="B1255" i="14"/>
  <c r="B1906" i="14"/>
  <c r="B4472" i="14"/>
  <c r="B2601" i="14"/>
  <c r="B1175" i="14"/>
  <c r="B4942" i="14"/>
  <c r="B480" i="14"/>
  <c r="B6023" i="14"/>
  <c r="B895" i="14"/>
  <c r="B5063" i="14"/>
  <c r="B5895" i="14"/>
  <c r="B2739" i="14"/>
  <c r="B3900" i="14"/>
  <c r="B6403" i="14"/>
  <c r="B317" i="14"/>
  <c r="B2415" i="14"/>
  <c r="B3690" i="14"/>
  <c r="B5447" i="14"/>
  <c r="B3359" i="14"/>
  <c r="B1774" i="14"/>
  <c r="B1795" i="14"/>
  <c r="B864" i="14"/>
  <c r="B6142" i="14"/>
  <c r="B3216" i="14"/>
  <c r="B2842" i="14"/>
  <c r="B985" i="14"/>
  <c r="B1181" i="14"/>
  <c r="B2923" i="14"/>
  <c r="B3716" i="14"/>
  <c r="B4372" i="14"/>
  <c r="B2202" i="14"/>
  <c r="B1069" i="14"/>
  <c r="B6429" i="14"/>
  <c r="B5485" i="14"/>
  <c r="B4108" i="14"/>
  <c r="B1982" i="14"/>
  <c r="B2522" i="14"/>
  <c r="B5227" i="14"/>
  <c r="B781" i="14"/>
  <c r="B6040" i="14"/>
  <c r="B3600" i="14"/>
  <c r="B5923" i="14"/>
  <c r="B5821" i="14"/>
  <c r="B3124" i="14"/>
  <c r="B5154" i="14"/>
  <c r="B3486" i="14"/>
  <c r="B4642" i="14"/>
  <c r="B5726" i="14"/>
  <c r="B1479" i="14"/>
  <c r="B1683" i="14"/>
  <c r="B2315" i="14"/>
  <c r="B3010" i="14"/>
  <c r="B4037" i="14"/>
  <c r="B2071" i="14"/>
  <c r="B3907" i="14"/>
  <c r="B559" i="14"/>
  <c r="B4868" i="14"/>
  <c r="B3393" i="14"/>
  <c r="B4448" i="14"/>
  <c r="B4542" i="14"/>
  <c r="B5411" i="14"/>
  <c r="B5085" i="14"/>
  <c r="B2635" i="14"/>
  <c r="B5602" i="14"/>
  <c r="B1385" i="14"/>
  <c r="B6302" i="14"/>
  <c r="B1897" i="14"/>
  <c r="B1587" i="14"/>
  <c r="B2748" i="14"/>
  <c r="B4841" i="14"/>
  <c r="B3815" i="14"/>
  <c r="B2393" i="14"/>
  <c r="B673" i="14"/>
  <c r="B1269" i="14"/>
  <c r="B4272" i="14"/>
  <c r="B5888" i="14"/>
  <c r="B191" i="14"/>
  <c r="B3522" i="14"/>
  <c r="B2147" i="14"/>
  <c r="B1336" i="14"/>
  <c r="B6113" i="14"/>
  <c r="B3632" i="14"/>
  <c r="B402" i="14"/>
  <c r="B5663" i="14"/>
  <c r="B303" i="14"/>
  <c r="B1027" i="14"/>
  <c r="B5097" i="14"/>
  <c r="B4978" i="14"/>
  <c r="B1545" i="14"/>
  <c r="B2259" i="14"/>
  <c r="B4296" i="14"/>
  <c r="B4581" i="14"/>
  <c r="B5890" i="14"/>
  <c r="B3314" i="14"/>
  <c r="B721" i="14"/>
  <c r="B5089" i="14"/>
  <c r="B1231" i="14"/>
  <c r="B3974" i="14"/>
  <c r="B3306" i="14"/>
  <c r="B4484" i="14"/>
  <c r="B3625" i="14"/>
  <c r="B4193" i="14"/>
  <c r="B924" i="14"/>
  <c r="B3282" i="14"/>
  <c r="B2989" i="14"/>
  <c r="B2465" i="14"/>
  <c r="B5320" i="14"/>
  <c r="B1938" i="14"/>
  <c r="B3739" i="14"/>
  <c r="B1740" i="14"/>
  <c r="B5438" i="14"/>
  <c r="B1130" i="14"/>
  <c r="B2571" i="14"/>
  <c r="B2580" i="14"/>
  <c r="B5459" i="14"/>
  <c r="B4752" i="14"/>
  <c r="B616" i="14"/>
  <c r="B1742" i="14"/>
  <c r="B1245" i="14"/>
  <c r="B2049" i="14"/>
  <c r="B2236" i="14"/>
  <c r="B612" i="14"/>
  <c r="B413" i="14"/>
  <c r="B6324" i="14"/>
  <c r="B6219" i="14"/>
  <c r="B4748" i="14"/>
  <c r="B2863" i="14"/>
  <c r="B1437" i="14"/>
  <c r="B2" i="14"/>
  <c r="B3948" i="14"/>
  <c r="B6333" i="14"/>
  <c r="B3099" i="14"/>
  <c r="B5677" i="14"/>
  <c r="B4167" i="14"/>
  <c r="B2782" i="14"/>
  <c r="B4593" i="14"/>
  <c r="B2348" i="14"/>
  <c r="B5034" i="14"/>
  <c r="B4682" i="14"/>
  <c r="B3503" i="14"/>
  <c r="B4884" i="14"/>
  <c r="B4775" i="14"/>
  <c r="B3252" i="14"/>
  <c r="B3565" i="14"/>
  <c r="B4093" i="14"/>
  <c r="B3712" i="14"/>
  <c r="B1967" i="14"/>
  <c r="B5138" i="14"/>
  <c r="B1898" i="14"/>
  <c r="B4300" i="14"/>
  <c r="B4239" i="14"/>
  <c r="B1664" i="14"/>
  <c r="B3894" i="14"/>
  <c r="B2108" i="14"/>
  <c r="B2702" i="14"/>
  <c r="B1582" i="14"/>
  <c r="B2442" i="14"/>
  <c r="B3996" i="14"/>
  <c r="B3186" i="14"/>
  <c r="B2530" i="14"/>
  <c r="B3750" i="14"/>
  <c r="B2164" i="14"/>
  <c r="B2926" i="14"/>
  <c r="B3349" i="14"/>
  <c r="B2628" i="14"/>
  <c r="B1769" i="14"/>
  <c r="B2857" i="14"/>
  <c r="B4473" i="14"/>
  <c r="B3061" i="14"/>
  <c r="B5597" i="14"/>
  <c r="B4097" i="14"/>
  <c r="B886" i="14"/>
  <c r="B1905" i="14"/>
  <c r="B5932" i="14"/>
  <c r="B6391" i="14"/>
  <c r="B2513" i="14"/>
  <c r="B4899" i="14"/>
  <c r="B3362" i="14"/>
  <c r="B3685" i="14"/>
  <c r="B5500" i="14"/>
  <c r="B3579" i="14"/>
  <c r="B5367" i="14"/>
  <c r="B2946" i="14"/>
  <c r="B4584" i="14"/>
  <c r="B556" i="14"/>
  <c r="B448" i="14"/>
  <c r="B119" i="14"/>
  <c r="B5126" i="14"/>
  <c r="B2403" i="14"/>
  <c r="B3203" i="14"/>
  <c r="B2324" i="14"/>
  <c r="B1798" i="14"/>
  <c r="B1264" i="14"/>
  <c r="B3995" i="14"/>
  <c r="B2096" i="14"/>
  <c r="B358" i="14"/>
  <c r="B5250" i="14"/>
  <c r="B34" i="14"/>
  <c r="B6262" i="14"/>
  <c r="B5802" i="14"/>
  <c r="B1659" i="14"/>
  <c r="B2597" i="14"/>
  <c r="B1403" i="14"/>
  <c r="B5732" i="14"/>
  <c r="B3799" i="14"/>
  <c r="B3005" i="14"/>
  <c r="B1064" i="14"/>
  <c r="B1983" i="14"/>
  <c r="B4423" i="14"/>
  <c r="B225" i="14"/>
  <c r="B4699" i="14"/>
  <c r="B768" i="14"/>
  <c r="B3866" i="14"/>
  <c r="B2706" i="14"/>
  <c r="B1179" i="14"/>
  <c r="B2817" i="14"/>
  <c r="B4780" i="14"/>
  <c r="B6163" i="14"/>
  <c r="B2186" i="14"/>
  <c r="B1561" i="14"/>
  <c r="B5048" i="14"/>
  <c r="B1490" i="14"/>
  <c r="B3437" i="14"/>
  <c r="B4226" i="14"/>
  <c r="B638" i="14"/>
  <c r="B959" i="14"/>
  <c r="B6022" i="14"/>
  <c r="B4322" i="14"/>
  <c r="B3251" i="14"/>
  <c r="B3909" i="14"/>
  <c r="B1343" i="14"/>
  <c r="B2725" i="14"/>
  <c r="B940" i="14"/>
  <c r="B3811" i="14"/>
  <c r="B4680" i="14"/>
  <c r="B4018" i="14"/>
  <c r="B585" i="14"/>
  <c r="B3704" i="14"/>
  <c r="B1576" i="14"/>
  <c r="B2604" i="14"/>
  <c r="B1512" i="14"/>
  <c r="B2279" i="14"/>
  <c r="B1698" i="14"/>
  <c r="B2942" i="14"/>
  <c r="B2445" i="14"/>
  <c r="B63" i="14"/>
  <c r="B2166" i="14"/>
  <c r="B2070" i="14"/>
  <c r="B5183" i="14"/>
  <c r="B4565" i="14"/>
  <c r="B3212" i="14"/>
  <c r="B4195" i="14"/>
  <c r="B123" i="14"/>
  <c r="B282" i="14"/>
  <c r="B3385" i="14"/>
  <c r="B1815" i="14"/>
  <c r="B4346" i="14"/>
  <c r="B5295" i="14"/>
  <c r="B2999" i="14"/>
  <c r="B4087" i="14"/>
  <c r="B3438" i="14"/>
  <c r="B5373" i="14"/>
  <c r="B2852" i="14"/>
  <c r="B2004" i="14"/>
  <c r="B334" i="14"/>
  <c r="B4885" i="14"/>
  <c r="B789" i="14"/>
  <c r="B832" i="14"/>
  <c r="B1915" i="14"/>
  <c r="B1111" i="14"/>
  <c r="B3261" i="14"/>
  <c r="B636" i="14"/>
  <c r="B3584" i="14"/>
  <c r="B2547" i="14"/>
  <c r="B1219" i="14"/>
  <c r="B4409" i="14"/>
  <c r="B4808" i="14"/>
  <c r="B486" i="14"/>
  <c r="B1284" i="14"/>
  <c r="B5021" i="14"/>
  <c r="B3618" i="14"/>
  <c r="B3160" i="14"/>
  <c r="B5090" i="14"/>
  <c r="B5820" i="14"/>
  <c r="B2005" i="14"/>
  <c r="B16" i="14"/>
  <c r="B596" i="14"/>
  <c r="B2574" i="14"/>
  <c r="B3411" i="14"/>
  <c r="B1672" i="14"/>
  <c r="B5549" i="14"/>
  <c r="B913" i="14"/>
  <c r="B3728" i="14"/>
  <c r="B4041" i="14"/>
  <c r="B2359" i="14"/>
  <c r="B4183" i="14"/>
  <c r="B3517" i="14"/>
  <c r="B1463" i="14"/>
  <c r="B1228" i="14"/>
  <c r="B3776" i="14"/>
  <c r="B1240" i="14"/>
  <c r="B3078" i="14"/>
  <c r="B173" i="14"/>
  <c r="B4305" i="14"/>
  <c r="B2061" i="14"/>
  <c r="B2457" i="14"/>
  <c r="B709" i="14"/>
  <c r="B3289" i="14"/>
  <c r="B1538" i="14"/>
  <c r="B388" i="14"/>
  <c r="B1024" i="14"/>
  <c r="B5330" i="14"/>
  <c r="B507" i="14"/>
  <c r="B2977" i="14"/>
  <c r="B2727" i="14"/>
  <c r="B5592" i="14"/>
  <c r="B4727" i="14"/>
  <c r="B4751" i="14"/>
  <c r="B4401" i="14"/>
  <c r="B4073" i="14"/>
  <c r="B223" i="14"/>
  <c r="B800" i="14"/>
  <c r="B4519" i="14"/>
  <c r="B3950" i="14"/>
  <c r="B6215" i="14"/>
  <c r="B1939" i="14"/>
  <c r="B1358" i="14"/>
  <c r="B1834" i="14"/>
  <c r="B6021" i="14"/>
  <c r="B2157" i="14"/>
  <c r="B6332" i="14"/>
  <c r="B5905" i="14"/>
  <c r="B1125" i="14"/>
  <c r="B4866" i="14"/>
  <c r="B5751" i="14"/>
  <c r="B2559" i="14"/>
  <c r="B5116" i="14"/>
  <c r="B5311" i="14"/>
  <c r="B2883" i="14"/>
  <c r="B6226" i="14"/>
  <c r="B3422" i="14"/>
  <c r="B5205" i="14"/>
  <c r="B5318" i="14"/>
  <c r="B1159" i="14"/>
  <c r="B1446" i="14"/>
  <c r="B809" i="14"/>
  <c r="B3527" i="14"/>
  <c r="B2653" i="14"/>
  <c r="B5770" i="14"/>
  <c r="B6331" i="14"/>
  <c r="B2350" i="14"/>
  <c r="B4165" i="14"/>
  <c r="B5434" i="14"/>
  <c r="B5899" i="14"/>
  <c r="B39" i="14"/>
  <c r="B1930" i="14"/>
  <c r="B1788" i="14"/>
  <c r="B5883" i="14"/>
  <c r="B5660" i="14"/>
  <c r="B3038" i="14"/>
  <c r="B2213" i="14"/>
  <c r="B3333" i="14"/>
  <c r="B5066" i="14"/>
  <c r="B1100" i="14"/>
  <c r="B3308" i="14"/>
  <c r="B4971" i="14"/>
  <c r="B4856" i="14"/>
  <c r="B693" i="14"/>
  <c r="B4380" i="14"/>
  <c r="B5456" i="14"/>
  <c r="B1627" i="14"/>
  <c r="B439" i="14"/>
  <c r="B594" i="14"/>
  <c r="B3256" i="14"/>
  <c r="B2455" i="14"/>
  <c r="B188" i="14"/>
  <c r="B3841" i="14"/>
  <c r="B3848" i="14"/>
  <c r="B2551" i="14"/>
  <c r="B4525" i="14"/>
  <c r="B4511" i="14"/>
  <c r="B6216" i="14"/>
  <c r="B1673" i="14"/>
  <c r="B1365" i="14"/>
  <c r="B4273" i="14"/>
  <c r="B3731" i="14"/>
  <c r="B2796" i="14"/>
  <c r="B385" i="14"/>
  <c r="B4736" i="14"/>
  <c r="B6317" i="14"/>
  <c r="B4059" i="14"/>
  <c r="B2688" i="14"/>
  <c r="B2034" i="14"/>
  <c r="B909" i="14"/>
  <c r="B1252" i="14"/>
  <c r="B970" i="14"/>
  <c r="B2075" i="14"/>
  <c r="B2965" i="14"/>
  <c r="B6009" i="14"/>
  <c r="B217" i="14"/>
  <c r="B3838" i="14"/>
  <c r="B2305" i="14"/>
  <c r="B5570" i="14"/>
  <c r="B2189" i="14"/>
  <c r="B1330" i="14"/>
  <c r="B4077" i="14"/>
  <c r="B3849" i="14"/>
  <c r="B5343" i="14"/>
  <c r="B5082" i="14"/>
  <c r="B4595" i="14"/>
  <c r="B1533" i="14"/>
  <c r="B2485" i="14"/>
  <c r="B1124" i="14"/>
  <c r="B6348" i="14"/>
  <c r="B2877" i="14"/>
  <c r="B3513" i="14"/>
  <c r="B4421" i="14"/>
  <c r="B6044" i="14"/>
  <c r="B4891" i="14"/>
  <c r="B711" i="14"/>
  <c r="B3539" i="14"/>
  <c r="B5192" i="14"/>
  <c r="B1728" i="14"/>
  <c r="B2982" i="14"/>
  <c r="B2366" i="14"/>
  <c r="B1195" i="14"/>
  <c r="B4655" i="14"/>
  <c r="B3183" i="14"/>
  <c r="B1549" i="14"/>
  <c r="B477" i="14"/>
  <c r="B2062" i="14"/>
  <c r="B4189" i="14"/>
  <c r="B5767" i="14"/>
  <c r="B3303" i="14"/>
  <c r="B2651" i="14"/>
  <c r="B2047" i="14"/>
  <c r="B1838" i="14"/>
  <c r="B4393" i="14"/>
  <c r="B3684" i="14"/>
  <c r="B518" i="14"/>
  <c r="B310" i="14"/>
  <c r="B5449" i="14"/>
  <c r="B730" i="14"/>
  <c r="B1025" i="14"/>
  <c r="B5841" i="14"/>
  <c r="B1937" i="14"/>
  <c r="B5280" i="14"/>
  <c r="B4757" i="14"/>
  <c r="B4057" i="14"/>
  <c r="B5982" i="14"/>
  <c r="B3004" i="14"/>
  <c r="B2772" i="14"/>
  <c r="B6233" i="14"/>
  <c r="B905" i="14"/>
  <c r="B12" i="14"/>
  <c r="B250" i="14"/>
  <c r="B6207" i="14"/>
  <c r="B3338" i="14"/>
  <c r="B199" i="14"/>
  <c r="B1424" i="14"/>
  <c r="B3594" i="14"/>
  <c r="B1565" i="14"/>
  <c r="B5680" i="14"/>
  <c r="B2306" i="14"/>
  <c r="B2641" i="14"/>
  <c r="B6308" i="14"/>
  <c r="B2711" i="14"/>
  <c r="B2402" i="14"/>
  <c r="B1705" i="14"/>
  <c r="B6195" i="14"/>
  <c r="B4367" i="14"/>
  <c r="B5184" i="14"/>
  <c r="B4210" i="14"/>
  <c r="B3783" i="14"/>
  <c r="B4878" i="14"/>
  <c r="B4528" i="14"/>
  <c r="B3383" i="14"/>
  <c r="B4844" i="14"/>
  <c r="B2162" i="14"/>
  <c r="B5985" i="14"/>
  <c r="B5538" i="14"/>
  <c r="B4649" i="14"/>
  <c r="B3667" i="14"/>
  <c r="B1145" i="14"/>
  <c r="B1777" i="14"/>
  <c r="B1058" i="14"/>
  <c r="B2499" i="14"/>
  <c r="B1920" i="14"/>
  <c r="B2127" i="14"/>
  <c r="B3869" i="14"/>
  <c r="B5032" i="14"/>
  <c r="B976" i="14"/>
  <c r="B1406" i="14"/>
  <c r="B3182" i="14"/>
  <c r="B2933" i="14"/>
  <c r="B6086" i="14"/>
  <c r="B3447" i="14"/>
  <c r="B5858" i="14"/>
  <c r="B3970" i="14"/>
  <c r="B6384" i="14"/>
  <c r="B2010" i="14"/>
  <c r="B1515" i="14"/>
  <c r="B3011" i="14"/>
  <c r="B2853" i="14"/>
  <c r="B4151" i="14"/>
  <c r="B5262" i="14"/>
  <c r="B1308" i="14"/>
  <c r="B5573" i="14"/>
  <c r="B3209" i="14"/>
  <c r="B4426" i="14"/>
  <c r="B5402" i="14"/>
  <c r="B1690" i="14"/>
  <c r="B5394" i="14"/>
  <c r="B1213" i="14"/>
  <c r="B2121" i="14"/>
  <c r="B2751" i="14"/>
  <c r="B5959" i="14"/>
  <c r="B481" i="14"/>
  <c r="B3175" i="14"/>
  <c r="B3492" i="14"/>
  <c r="B5231" i="14"/>
  <c r="B4589" i="14"/>
  <c r="B5747" i="14"/>
  <c r="B3269" i="14"/>
  <c r="B2509" i="14"/>
  <c r="B1909" i="14"/>
  <c r="B2898" i="14"/>
  <c r="B2420" i="14"/>
  <c r="B2861" i="14"/>
  <c r="B6412" i="14"/>
  <c r="B118" i="14"/>
  <c r="B2223" i="14"/>
  <c r="B1008" i="14"/>
  <c r="B4491" i="14"/>
  <c r="B4785" i="14"/>
  <c r="B5586" i="14"/>
  <c r="B633" i="14"/>
  <c r="B539" i="14"/>
  <c r="B4906" i="14"/>
  <c r="B75" i="14"/>
  <c r="B5530" i="14"/>
  <c r="B1311" i="14"/>
  <c r="B6255" i="14"/>
  <c r="B1547" i="14"/>
  <c r="B287" i="14"/>
  <c r="B731" i="14"/>
  <c r="B4206" i="14"/>
  <c r="B2579" i="14"/>
  <c r="B3033" i="14"/>
  <c r="B3920" i="14"/>
  <c r="B883" i="14"/>
  <c r="B4711" i="14"/>
  <c r="B2011" i="14"/>
  <c r="B4368" i="14"/>
  <c r="B6194" i="14"/>
  <c r="B5797" i="14"/>
  <c r="B1765" i="14"/>
  <c r="B1418" i="14"/>
  <c r="B341" i="14"/>
  <c r="B3802" i="14"/>
  <c r="B3593" i="14"/>
  <c r="B1050" i="14"/>
  <c r="B5020" i="14"/>
  <c r="B3341" i="14"/>
  <c r="B2331" i="14"/>
  <c r="B4079" i="14"/>
  <c r="B3721" i="14"/>
  <c r="B3982" i="14"/>
  <c r="B6078" i="14"/>
  <c r="B5121" i="14"/>
  <c r="B1510" i="14"/>
  <c r="B2984" i="14"/>
  <c r="B6112" i="14"/>
  <c r="B1113" i="14"/>
  <c r="B4403" i="14"/>
  <c r="B2676" i="14"/>
  <c r="B824" i="14"/>
  <c r="B5775" i="14"/>
  <c r="B1810" i="14"/>
  <c r="B610" i="14"/>
  <c r="B3416" i="14"/>
  <c r="B3878" i="14"/>
  <c r="B1961" i="14"/>
  <c r="B3633" i="14"/>
  <c r="B3747" i="14"/>
  <c r="B4395" i="14"/>
  <c r="B5554" i="14"/>
  <c r="B1236" i="14"/>
  <c r="B814" i="14"/>
  <c r="B5919" i="14"/>
  <c r="B2466" i="14"/>
  <c r="B4613" i="14"/>
  <c r="B2231" i="14"/>
  <c r="B6227" i="14"/>
  <c r="B5790" i="14"/>
  <c r="B4179" i="14"/>
  <c r="B2059" i="14"/>
  <c r="B1534" i="14"/>
  <c r="B508" i="14"/>
  <c r="B2887" i="14"/>
  <c r="B5326" i="14"/>
  <c r="B4067" i="14"/>
  <c r="B1704" i="14"/>
  <c r="B3223" i="14"/>
  <c r="B6122" i="14"/>
  <c r="B1001" i="14"/>
  <c r="B4055" i="14"/>
  <c r="B398" i="14"/>
  <c r="B710" i="14"/>
  <c r="B1138" i="14"/>
  <c r="B200" i="14"/>
  <c r="B2680" i="14"/>
  <c r="B6436" i="14"/>
  <c r="B3097" i="14"/>
  <c r="B4976" i="14"/>
  <c r="B4639" i="14"/>
  <c r="B2554" i="14"/>
  <c r="B3629" i="14"/>
  <c r="B1552" i="14"/>
  <c r="B99" i="14"/>
  <c r="B5552" i="14"/>
  <c r="B1878" i="14"/>
  <c r="B2262" i="14"/>
  <c r="B1431" i="14"/>
  <c r="B4983" i="14"/>
  <c r="B4754" i="14"/>
  <c r="B275" i="14"/>
  <c r="B3304" i="14"/>
  <c r="B5201" i="14"/>
  <c r="B5310" i="14"/>
  <c r="B3427" i="14"/>
  <c r="B5674" i="14"/>
  <c r="B2505" i="14"/>
  <c r="B6104" i="14"/>
  <c r="B2302" i="14"/>
  <c r="B6367" i="14"/>
  <c r="B4962" i="14"/>
  <c r="B3576" i="14"/>
  <c r="B5219" i="14"/>
  <c r="B2412" i="14"/>
  <c r="B2619" i="14"/>
  <c r="B4181" i="14"/>
  <c r="B3466" i="14"/>
  <c r="B5010" i="14"/>
  <c r="B3659" i="14"/>
  <c r="B4390" i="14"/>
  <c r="B5975" i="14"/>
  <c r="B5410" i="14"/>
  <c r="B3008" i="14"/>
  <c r="B6306" i="14"/>
  <c r="B4622" i="14"/>
  <c r="B5556" i="14"/>
  <c r="B5529" i="14"/>
  <c r="B2726" i="14"/>
  <c r="B4739" i="14"/>
  <c r="B3379" i="14"/>
  <c r="B5786" i="14"/>
  <c r="B4854" i="14"/>
  <c r="B3204" i="14"/>
  <c r="B4051" i="14"/>
  <c r="B3257" i="14"/>
  <c r="B3949" i="14"/>
  <c r="B3745" i="14"/>
  <c r="B2872" i="14"/>
  <c r="B6125" i="14"/>
  <c r="B2927" i="14"/>
  <c r="B4404" i="14"/>
  <c r="B4171" i="14"/>
  <c r="B5199" i="14"/>
  <c r="B1553" i="14"/>
  <c r="B1456" i="14"/>
  <c r="B4497" i="14"/>
  <c r="B3327" i="14"/>
  <c r="B178" i="14"/>
  <c r="B5258" i="14"/>
  <c r="B3756" i="14"/>
  <c r="B5127" i="14"/>
  <c r="B1754" i="14"/>
  <c r="B1647" i="14"/>
  <c r="B2006" i="14"/>
  <c r="B4624" i="14"/>
  <c r="B2981" i="14"/>
  <c r="B5491" i="14"/>
  <c r="B4772" i="14"/>
  <c r="B2140" i="14"/>
  <c r="B3994" i="14"/>
  <c r="B319" i="14"/>
  <c r="B3058" i="14"/>
  <c r="B3899" i="14"/>
  <c r="B2220" i="14"/>
  <c r="B4726" i="14"/>
  <c r="B3640" i="14"/>
  <c r="B464" i="14"/>
  <c r="B984" i="14"/>
  <c r="B5017" i="14"/>
  <c r="B246" i="14"/>
  <c r="B1066" i="14"/>
  <c r="B576" i="14"/>
  <c r="B4379" i="14"/>
  <c r="B797" i="14"/>
  <c r="B1364" i="14"/>
  <c r="B3240" i="14"/>
  <c r="B2542" i="14"/>
  <c r="B1222" i="14"/>
  <c r="B2260" i="14"/>
  <c r="B2767" i="14"/>
  <c r="B856" i="14"/>
  <c r="B5389" i="14"/>
  <c r="B3130" i="14"/>
  <c r="B1921" i="14"/>
  <c r="B3615" i="14"/>
  <c r="B4949" i="14"/>
  <c r="B2594" i="14"/>
  <c r="B4164" i="14"/>
  <c r="B19" i="14"/>
  <c r="B689" i="14"/>
  <c r="B2792" i="14"/>
  <c r="B3516" i="14"/>
  <c r="B1267" i="14"/>
  <c r="B4218" i="14"/>
  <c r="B2423" i="14"/>
  <c r="B2244" i="14"/>
  <c r="B1301" i="14"/>
  <c r="B5590" i="14"/>
  <c r="B153" i="14"/>
  <c r="B6208" i="14"/>
  <c r="B3108" i="14"/>
  <c r="B1144" i="14"/>
  <c r="B2893" i="14"/>
  <c r="B1021" i="14"/>
  <c r="B4386" i="14"/>
  <c r="B4662" i="14"/>
  <c r="B3080" i="14"/>
  <c r="B4147" i="14"/>
  <c r="B44" i="14"/>
  <c r="B6244" i="14"/>
  <c r="B5354" i="14"/>
  <c r="B1730" i="14"/>
  <c r="B487" i="14"/>
  <c r="B1122" i="14"/>
  <c r="B3490" i="14"/>
  <c r="B3595" i="14"/>
  <c r="B4803" i="14"/>
  <c r="B1957" i="14"/>
  <c r="B5724" i="14"/>
  <c r="B5822" i="14"/>
  <c r="B2682" i="14"/>
  <c r="B3320" i="14"/>
  <c r="B3853" i="14"/>
  <c r="B4953" i="14"/>
  <c r="B2846" i="14"/>
  <c r="B4012" i="14"/>
  <c r="B4411" i="14"/>
  <c r="B2451" i="14"/>
  <c r="B1630" i="14"/>
  <c r="B643" i="14"/>
  <c r="B542" i="14"/>
  <c r="B5255" i="14"/>
  <c r="B2076" i="14"/>
  <c r="B2662" i="14"/>
  <c r="B1525" i="14"/>
  <c r="B4578" i="14"/>
  <c r="B2345" i="14"/>
  <c r="B3298" i="14"/>
  <c r="B5522" i="14"/>
  <c r="B5988" i="14"/>
  <c r="B2549" i="14"/>
  <c r="B1863" i="14"/>
  <c r="B262" i="14"/>
  <c r="B3821" i="14"/>
  <c r="B770" i="14"/>
  <c r="B1407" i="14"/>
  <c r="B1835" i="14"/>
  <c r="B4194" i="14"/>
  <c r="B3649" i="14"/>
  <c r="B6026" i="14"/>
  <c r="B828" i="14"/>
  <c r="B5118" i="14"/>
  <c r="B356" i="14"/>
  <c r="B6355" i="14"/>
  <c r="B4993" i="14"/>
  <c r="B3871" i="14"/>
  <c r="B872" i="14"/>
  <c r="B3703" i="14"/>
  <c r="B3540" i="14"/>
  <c r="B5852" i="14"/>
  <c r="B751" i="14"/>
  <c r="B3030" i="14"/>
  <c r="B2622" i="14"/>
  <c r="B2808" i="14"/>
  <c r="B22" i="14"/>
  <c r="B1256" i="14"/>
  <c r="B4831" i="14"/>
  <c r="B4121" i="14"/>
  <c r="B4946" i="14"/>
  <c r="B4470" i="14"/>
  <c r="B1085" i="14"/>
  <c r="B1805" i="14"/>
  <c r="B5368" i="14"/>
  <c r="B4219" i="14"/>
  <c r="B5719" i="14"/>
  <c r="B342" i="14"/>
  <c r="B3485" i="14"/>
  <c r="B5471" i="14"/>
  <c r="B5001" i="14"/>
  <c r="B6079" i="14"/>
  <c r="B1555" i="14"/>
  <c r="B2021" i="14"/>
  <c r="B5612" i="14"/>
  <c r="B974" i="14"/>
  <c r="B420" i="14"/>
  <c r="B2110" i="14"/>
  <c r="B2227" i="14"/>
  <c r="B1452" i="14"/>
  <c r="B1163" i="14"/>
  <c r="B6376" i="14"/>
  <c r="B630" i="14"/>
  <c r="B5900" i="14"/>
  <c r="B4302" i="14"/>
  <c r="B3131" i="14"/>
  <c r="B1914" i="14"/>
  <c r="B2290" i="14"/>
  <c r="B2741" i="14"/>
  <c r="B4533" i="14"/>
  <c r="B3133" i="14"/>
  <c r="B5293" i="14"/>
  <c r="B1409" i="14"/>
  <c r="B6166" i="14"/>
  <c r="B172" i="14"/>
  <c r="B565" i="14"/>
  <c r="B6281" i="14"/>
  <c r="B3810" i="14"/>
  <c r="B5175" i="14"/>
  <c r="B2387" i="14"/>
  <c r="B3337" i="14"/>
  <c r="B2488" i="14"/>
  <c r="B4721" i="14"/>
  <c r="B2900" i="14"/>
  <c r="B222" i="14"/>
  <c r="B4027" i="14"/>
  <c r="B1681" i="14"/>
  <c r="B61" i="14"/>
  <c r="B4134" i="14"/>
  <c r="B5196" i="14"/>
  <c r="B1359" i="14"/>
  <c r="B3686" i="14"/>
  <c r="B126" i="14"/>
  <c r="B368" i="14"/>
  <c r="B581" i="14"/>
  <c r="B1900" i="14"/>
  <c r="B5745" i="14"/>
  <c r="B1062" i="14"/>
  <c r="B4530" i="14"/>
  <c r="B4843" i="14"/>
  <c r="B5347" i="14"/>
  <c r="B2848" i="14"/>
  <c r="B3158" i="14"/>
  <c r="B1590" i="14"/>
  <c r="B265" i="14"/>
  <c r="B3059" i="14"/>
  <c r="B2742" i="14"/>
  <c r="B964" i="14"/>
  <c r="B4673" i="14"/>
  <c r="B4378" i="14"/>
  <c r="B2958" i="14"/>
  <c r="B3164" i="14"/>
  <c r="B3374" i="14"/>
  <c r="B4187" i="14"/>
  <c r="B5284" i="14"/>
  <c r="B3538" i="14"/>
  <c r="B1998" i="14"/>
  <c r="B5527" i="14"/>
  <c r="B3867" i="14"/>
  <c r="B5957" i="14"/>
  <c r="B2416" i="14"/>
  <c r="B774" i="14"/>
  <c r="B6301" i="14"/>
  <c r="B5794" i="14"/>
  <c r="B6138" i="14"/>
  <c r="B634" i="14"/>
  <c r="B2621" i="14"/>
  <c r="B6375" i="14"/>
  <c r="B3971" i="14"/>
  <c r="B1180" i="14"/>
  <c r="B869" i="14"/>
  <c r="B1462" i="14"/>
  <c r="B2101" i="14"/>
  <c r="B4951" i="14"/>
  <c r="B2486" i="14"/>
  <c r="B3801" i="14"/>
  <c r="B3461" i="14"/>
  <c r="B4492" i="14"/>
  <c r="B1674" i="14"/>
  <c r="B5078" i="14"/>
  <c r="B2200" i="14"/>
  <c r="B1770" i="14"/>
  <c r="B430" i="14"/>
  <c r="B6024" i="14"/>
  <c r="B5636" i="14"/>
  <c r="B1296" i="14"/>
  <c r="B2317" i="14"/>
  <c r="B3868" i="14"/>
  <c r="B2249" i="14"/>
  <c r="B2882" i="14"/>
  <c r="B5000" i="14"/>
  <c r="B4814" i="14"/>
  <c r="B7" i="14"/>
  <c r="B4527" i="14"/>
  <c r="B1535" i="14"/>
  <c r="B4291" i="14"/>
  <c r="B1724" i="14"/>
  <c r="B5298" i="14"/>
  <c r="B2674" i="14"/>
  <c r="B419" i="14"/>
  <c r="B6150" i="14"/>
  <c r="B3025" i="14"/>
  <c r="B3435" i="14"/>
  <c r="B3276" i="14"/>
  <c r="B2358" i="14"/>
  <c r="B5476" i="14"/>
  <c r="B6352" i="14"/>
  <c r="B1115" i="14"/>
  <c r="B6241" i="14"/>
  <c r="B3638" i="14"/>
  <c r="B5723" i="14"/>
  <c r="B2978" i="14"/>
  <c r="B830" i="14"/>
  <c r="B4265" i="14"/>
  <c r="B4104" i="14"/>
  <c r="B1971" i="14"/>
  <c r="B3958" i="14"/>
  <c r="B2779" i="14"/>
  <c r="B3103" i="14"/>
  <c r="B3839" i="14"/>
  <c r="B4494" i="14"/>
  <c r="B2568" i="14"/>
  <c r="B1775" i="14"/>
  <c r="B5194" i="14"/>
  <c r="B5644" i="14"/>
  <c r="B1629" i="14"/>
  <c r="B1011" i="14"/>
  <c r="B656" i="14"/>
  <c r="B6093" i="14"/>
  <c r="B5788" i="14"/>
  <c r="B5435" i="14"/>
  <c r="B1143" i="14"/>
  <c r="B4641" i="14"/>
  <c r="B2389" i="14"/>
  <c r="B5983" i="14"/>
  <c r="B1319" i="14"/>
  <c r="B1849" i="14"/>
  <c r="B595" i="14"/>
  <c r="B278" i="14"/>
  <c r="B2132" i="14"/>
  <c r="B784" i="14"/>
  <c r="B397" i="14"/>
  <c r="B185" i="14"/>
  <c r="B1391" i="14"/>
  <c r="B3361" i="14"/>
  <c r="B3526" i="14"/>
  <c r="B4869" i="14"/>
  <c r="B2430" i="14"/>
  <c r="B6432" i="14"/>
  <c r="B6252" i="14"/>
  <c r="B6214" i="14"/>
  <c r="B4220" i="14"/>
  <c r="B3547" i="14"/>
  <c r="B2814" i="14"/>
  <c r="B2724" i="14"/>
  <c r="B3462" i="14"/>
  <c r="B4033" i="14"/>
  <c r="B3758" i="14"/>
  <c r="B3245" i="14"/>
  <c r="B4297" i="14"/>
  <c r="B5431" i="14"/>
  <c r="B5301" i="14"/>
  <c r="B4139" i="14"/>
  <c r="B3016" i="14"/>
  <c r="B3148" i="14"/>
  <c r="B3384" i="14"/>
  <c r="B6005" i="14"/>
  <c r="B3676" i="14"/>
  <c r="B5062" i="14"/>
  <c r="B4432" i="14"/>
  <c r="B4653" i="14"/>
  <c r="B5466" i="14"/>
  <c r="B5576" i="14"/>
  <c r="B2938" i="14"/>
  <c r="B4818" i="14"/>
  <c r="B5936" i="14"/>
  <c r="B4583" i="14"/>
  <c r="B5108" i="14"/>
  <c r="B3931" i="14"/>
  <c r="B2476" i="14"/>
  <c r="B2602" i="14"/>
  <c r="B5805" i="14"/>
  <c r="B5752" i="14"/>
  <c r="B4943" i="14"/>
  <c r="B5910" i="14"/>
  <c r="B586" i="14"/>
  <c r="B978" i="14"/>
  <c r="B5268" i="14"/>
  <c r="B831" i="14"/>
  <c r="B45" i="14"/>
  <c r="B798" i="14"/>
  <c r="B5377" i="14"/>
  <c r="B280" i="14"/>
  <c r="B6379" i="14"/>
  <c r="B6149" i="14"/>
  <c r="B5131" i="14"/>
  <c r="B4207" i="14"/>
  <c r="B5603" i="14"/>
  <c r="B3895" i="14"/>
  <c r="B4436" i="14"/>
  <c r="B6243" i="14"/>
  <c r="B4544" i="14"/>
  <c r="B5725" i="14"/>
  <c r="B4667" i="14"/>
  <c r="B4109" i="14"/>
  <c r="B5467" i="14"/>
  <c r="B462" i="14"/>
  <c r="B5840" i="14"/>
  <c r="B4929" i="14"/>
  <c r="B5039" i="14"/>
  <c r="B4006" i="14"/>
  <c r="B4309" i="14"/>
  <c r="B697" i="14"/>
  <c r="B330" i="14"/>
  <c r="B182" i="14"/>
  <c r="B4782" i="14"/>
  <c r="B6039" i="14"/>
  <c r="B3436" i="14"/>
  <c r="B5859" i="14"/>
  <c r="B3045" i="14"/>
  <c r="B3608" i="14"/>
  <c r="B4647" i="14"/>
  <c r="B3927" i="14"/>
  <c r="B6258" i="14"/>
  <c r="B3224" i="14"/>
  <c r="B4762" i="14"/>
  <c r="B5653" i="14"/>
  <c r="B6406" i="14"/>
  <c r="B4099" i="14"/>
  <c r="B4294" i="14"/>
  <c r="B5452" i="14"/>
  <c r="B5979" i="14"/>
  <c r="B3753" i="14"/>
  <c r="B5084" i="14"/>
  <c r="B2618" i="14"/>
  <c r="B2835" i="14"/>
  <c r="B5170" i="14"/>
  <c r="B2925" i="14"/>
  <c r="B5370" i="14"/>
  <c r="B4266" i="14"/>
  <c r="B3363" i="14"/>
  <c r="B3642" i="14"/>
  <c r="B4561" i="14"/>
  <c r="B6013" i="14"/>
  <c r="B5763" i="14"/>
  <c r="B3220" i="14"/>
  <c r="B5235" i="14"/>
  <c r="B2494" i="14"/>
  <c r="B2722" i="14"/>
  <c r="B4457" i="14"/>
  <c r="B3959" i="14"/>
  <c r="B4963" i="14"/>
  <c r="B6140" i="14"/>
  <c r="B1717" i="14"/>
  <c r="B4245" i="14"/>
  <c r="B5758" i="14"/>
  <c r="B3007" i="14"/>
  <c r="B6167" i="14"/>
  <c r="B2759" i="14"/>
  <c r="B2133" i="14"/>
  <c r="B4428" i="14"/>
  <c r="B4383" i="14"/>
  <c r="B25" i="14"/>
  <c r="B174" i="14"/>
  <c r="B3499" i="14"/>
  <c r="B3323" i="14"/>
  <c r="B6393" i="14"/>
  <c r="B2159" i="14"/>
  <c r="B479" i="14"/>
  <c r="B3264" i="14"/>
  <c r="B2040" i="14"/>
  <c r="B2287" i="14"/>
  <c r="B2429" i="14"/>
  <c r="B1349" i="14"/>
  <c r="B3651" i="14"/>
  <c r="B1022" i="14"/>
  <c r="B519" i="14"/>
  <c r="B3883" i="14"/>
  <c r="B4689" i="14"/>
  <c r="B1519" i="14"/>
  <c r="B5105" i="14"/>
  <c r="B3965" i="14"/>
  <c r="B3607" i="14"/>
  <c r="B2480" i="14"/>
  <c r="B3814" i="14"/>
  <c r="B227" i="14"/>
  <c r="B2658" i="14"/>
  <c r="B1141" i="14"/>
  <c r="B311" i="14"/>
  <c r="B3230" i="14"/>
  <c r="B746" i="14"/>
  <c r="B5422" i="14"/>
  <c r="B5898" i="14"/>
  <c r="B4081" i="14"/>
  <c r="B4618" i="14"/>
  <c r="B6066" i="14"/>
  <c r="B1320" i="14"/>
  <c r="B1065" i="14"/>
  <c r="B903" i="14"/>
  <c r="B2919" i="14"/>
  <c r="B5871" i="14"/>
  <c r="B1929" i="14"/>
  <c r="B2826" i="14"/>
  <c r="B631" i="14"/>
  <c r="B1831" i="14"/>
  <c r="B5543" i="14"/>
  <c r="B4801" i="14"/>
  <c r="B4957" i="14"/>
  <c r="B1546" i="14"/>
  <c r="B4999" i="14"/>
  <c r="B6253" i="14"/>
  <c r="B5629" i="14"/>
  <c r="B5220" i="14"/>
  <c r="B3197" i="14"/>
  <c r="B2511" i="14"/>
  <c r="B4327" i="14"/>
  <c r="B5388" i="14"/>
  <c r="B3334" i="14"/>
  <c r="B4540" i="14"/>
  <c r="B4894" i="14"/>
  <c r="B4007" i="14"/>
  <c r="B6369" i="14"/>
  <c r="B5151" i="14"/>
  <c r="B3873" i="14"/>
  <c r="B5836" i="14"/>
  <c r="B5598" i="14"/>
  <c r="B4773" i="14"/>
  <c r="B4437" i="14"/>
  <c r="B3789" i="14"/>
  <c r="B3669" i="14"/>
  <c r="B4242" i="14"/>
  <c r="B6300" i="14"/>
  <c r="B6205" i="14"/>
  <c r="B3558" i="14"/>
  <c r="B6035" i="14"/>
  <c r="B3236" i="14"/>
  <c r="B5495" i="14"/>
  <c r="B4703" i="14"/>
  <c r="B4124" i="14"/>
  <c r="B5940" i="14"/>
  <c r="B3434" i="14"/>
  <c r="B2827" i="14"/>
  <c r="B2614" i="14"/>
  <c r="B5731" i="14"/>
  <c r="B5240" i="14"/>
  <c r="B2940" i="14"/>
  <c r="B5035" i="14"/>
  <c r="B3040" i="14"/>
  <c r="B2718" i="14"/>
  <c r="B703" i="14"/>
  <c r="B5641" i="14"/>
  <c r="B5520" i="14"/>
  <c r="B5004" i="14"/>
  <c r="B3380" i="14"/>
  <c r="B3893" i="14"/>
  <c r="B3482" i="14"/>
  <c r="B1338" i="14"/>
  <c r="B4316" i="14"/>
  <c r="B5860" i="14"/>
  <c r="B4936" i="14"/>
  <c r="B2338" i="14"/>
  <c r="B2150" i="14"/>
  <c r="B6057" i="14"/>
  <c r="B3670" i="14"/>
  <c r="B2776" i="14"/>
  <c r="B4243" i="14"/>
  <c r="B4679" i="14"/>
  <c r="B15" i="14"/>
  <c r="B1239" i="14"/>
  <c r="B5159" i="14"/>
  <c r="B516" i="14"/>
  <c r="B4793" i="14"/>
  <c r="B3288" i="14"/>
  <c r="B2983" i="14"/>
  <c r="B6397" i="14"/>
  <c r="B1516" i="14"/>
  <c r="B4588" i="14"/>
  <c r="B3575" i="14"/>
  <c r="B2156" i="14"/>
  <c r="B205" i="14"/>
  <c r="B2555" i="14"/>
  <c r="B5761" i="14"/>
  <c r="B5400" i="14"/>
  <c r="B1718" i="14"/>
  <c r="B3053" i="14"/>
  <c r="B3149" i="14"/>
  <c r="B792" i="14"/>
  <c r="B4135" i="14"/>
  <c r="B1026" i="14"/>
  <c r="B1540" i="14"/>
  <c r="B392" i="14"/>
  <c r="B2575" i="14"/>
  <c r="B2030" i="14"/>
  <c r="B1033" i="14"/>
  <c r="B1940" i="14"/>
  <c r="B4460" i="14"/>
  <c r="B6184" i="14"/>
  <c r="B3808" i="14"/>
  <c r="B2365" i="14"/>
  <c r="B3990" i="14"/>
  <c r="B845" i="14"/>
  <c r="B1134" i="14"/>
  <c r="B5928" i="14"/>
  <c r="B5248" i="14"/>
  <c r="B2860" i="14"/>
  <c r="B503" i="14"/>
  <c r="B6285" i="14"/>
  <c r="B171" i="14"/>
  <c r="B1839" i="14"/>
  <c r="B5987" i="14"/>
  <c r="B3450" i="14"/>
  <c r="B5225" i="14"/>
  <c r="B5197" i="14"/>
  <c r="B5784" i="14"/>
  <c r="B4299" i="14"/>
  <c r="B5548" i="14"/>
  <c r="B4468" i="14"/>
  <c r="B3772" i="14"/>
  <c r="B5339" i="14"/>
  <c r="B3914" i="14"/>
  <c r="B3201" i="14"/>
  <c r="B3550" i="14"/>
  <c r="B2901" i="14"/>
  <c r="B3977" i="14"/>
  <c r="B6135" i="14"/>
  <c r="B2578" i="14"/>
  <c r="B4759" i="14"/>
  <c r="B5682" i="14"/>
  <c r="B6006" i="14"/>
  <c r="B3024" i="14"/>
  <c r="B4988" i="14"/>
  <c r="B3146" i="14"/>
  <c r="B4965" i="14"/>
  <c r="B2858" i="14"/>
  <c r="B4729" i="14"/>
  <c r="B5659" i="14"/>
  <c r="B3700" i="14"/>
  <c r="B4256" i="14"/>
  <c r="B4118" i="14"/>
  <c r="B4605" i="14"/>
  <c r="B6316" i="14"/>
  <c r="B3339" i="14"/>
  <c r="B2690" i="14"/>
  <c r="B6387" i="14"/>
  <c r="B993" i="14"/>
  <c r="U21" i="33"/>
  <c r="E38" i="33" l="1"/>
  <c r="E42" i="33"/>
  <c r="C44" i="33"/>
  <c r="D43" i="33"/>
  <c r="D44" i="33"/>
  <c r="E39" i="33"/>
  <c r="B37" i="33"/>
  <c r="C37" i="33"/>
  <c r="D39" i="33"/>
  <c r="B43" i="33"/>
  <c r="C43" i="33"/>
  <c r="D45" i="33"/>
  <c r="C36" i="33"/>
  <c r="C38" i="33"/>
  <c r="E37" i="33"/>
  <c r="C42" i="33"/>
  <c r="E43" i="33"/>
  <c r="D36" i="33"/>
  <c r="D37" i="33"/>
  <c r="D42" i="33"/>
  <c r="E44" i="33"/>
  <c r="B36" i="33"/>
  <c r="E36" i="33"/>
  <c r="D38" i="33"/>
  <c r="C39" i="33"/>
  <c r="B42" i="33"/>
  <c r="E45" i="33"/>
  <c r="B38" i="33"/>
  <c r="B39" i="33"/>
  <c r="B44" i="33" l="1"/>
  <c r="C45" i="33"/>
  <c r="B45" i="3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Northwind Traders Sales Data 01_18_17.xlsx!tbl_Goals" type="102" refreshedVersion="6" minRefreshableVersion="5">
    <extLst>
      <ext xmlns:x15="http://schemas.microsoft.com/office/spreadsheetml/2010/11/main" uri="{DE250136-89BD-433C-8126-D09CA5730AF9}">
        <x15:connection id="tbl_Goals">
          <x15:rangePr sourceName="_xlcn.WorksheetConnection_NorthwindTradersSalesData01_18_17.xlsxtbl_Goals1"/>
        </x15:connection>
      </ext>
    </extLst>
  </connection>
  <connection id="3" xr16:uid="{00000000-0015-0000-FFFF-FFFF02000000}" name="WorksheetConnection_Northwind Traders Sales Data 01_18_17.xlsx!tbl_Sales" type="102" refreshedVersion="6" minRefreshableVersion="5">
    <extLst>
      <ext xmlns:x15="http://schemas.microsoft.com/office/spreadsheetml/2010/11/main" uri="{DE250136-89BD-433C-8126-D09CA5730AF9}">
        <x15:connection id="tbl_Sales" autoDelete="1">
          <x15:rangePr sourceName="_xlcn.WorksheetConnection_NorthwindTradersSalesData01_18_17.xlsxtbl_Sales1"/>
        </x15:connection>
      </ext>
    </extLst>
  </connection>
</connections>
</file>

<file path=xl/sharedStrings.xml><?xml version="1.0" encoding="utf-8"?>
<sst xmlns="http://schemas.openxmlformats.org/spreadsheetml/2006/main" count="51786" uniqueCount="180">
  <si>
    <t>Grand Total</t>
  </si>
  <si>
    <t>Row Labels</t>
  </si>
  <si>
    <t>dt</t>
  </si>
  <si>
    <t>promotion_id</t>
  </si>
  <si>
    <t>platform</t>
  </si>
  <si>
    <t>tier</t>
  </si>
  <si>
    <t>attribution_provider</t>
  </si>
  <si>
    <t>customer_budget</t>
  </si>
  <si>
    <t>d7_roas_goal</t>
  </si>
  <si>
    <t>company_name</t>
  </si>
  <si>
    <t>roas</t>
  </si>
  <si>
    <t>Amazon</t>
  </si>
  <si>
    <t>tier 3</t>
  </si>
  <si>
    <t>adjust</t>
  </si>
  <si>
    <t>Asia</t>
  </si>
  <si>
    <t>Europe</t>
  </si>
  <si>
    <t>appsflyer</t>
  </si>
  <si>
    <t>Google Play</t>
  </si>
  <si>
    <t>tier 4</t>
  </si>
  <si>
    <t>iOS</t>
  </si>
  <si>
    <t>Americas</t>
  </si>
  <si>
    <t>tier 5</t>
  </si>
  <si>
    <t>tier 2</t>
  </si>
  <si>
    <t>singular</t>
  </si>
  <si>
    <t>install</t>
  </si>
  <si>
    <t>Company 1</t>
  </si>
  <si>
    <t>Company 2</t>
  </si>
  <si>
    <t>Company 3</t>
  </si>
  <si>
    <t>Company 4</t>
  </si>
  <si>
    <t>Company 5</t>
  </si>
  <si>
    <t>Company 6</t>
  </si>
  <si>
    <t>Company 7</t>
  </si>
  <si>
    <t>Company 8</t>
  </si>
  <si>
    <t>Company 9</t>
  </si>
  <si>
    <t>Company 10</t>
  </si>
  <si>
    <t>Company 11</t>
  </si>
  <si>
    <t>Company 12</t>
  </si>
  <si>
    <t>Company 13</t>
  </si>
  <si>
    <t>Company 14</t>
  </si>
  <si>
    <t>Company 15</t>
  </si>
  <si>
    <t>Company 16</t>
  </si>
  <si>
    <t>Company 17</t>
  </si>
  <si>
    <t>Company 18</t>
  </si>
  <si>
    <t>Company 19</t>
  </si>
  <si>
    <t>Company 20</t>
  </si>
  <si>
    <t>Company 21</t>
  </si>
  <si>
    <t>Company 22</t>
  </si>
  <si>
    <t>Company 23</t>
  </si>
  <si>
    <t>Company 24</t>
  </si>
  <si>
    <t>Company 25</t>
  </si>
  <si>
    <t>Company 26</t>
  </si>
  <si>
    <t>Company 27</t>
  </si>
  <si>
    <t>Company 28</t>
  </si>
  <si>
    <t>Company 29</t>
  </si>
  <si>
    <t>Company 30</t>
  </si>
  <si>
    <t>Company 31</t>
  </si>
  <si>
    <t>Company 32</t>
  </si>
  <si>
    <t>Company 33</t>
  </si>
  <si>
    <t>Company 34</t>
  </si>
  <si>
    <t>Company 35</t>
  </si>
  <si>
    <t>Company 36</t>
  </si>
  <si>
    <t>Company 37</t>
  </si>
  <si>
    <t>Company 38</t>
  </si>
  <si>
    <t>Company 39</t>
  </si>
  <si>
    <t>Company 40</t>
  </si>
  <si>
    <t>Company 41</t>
  </si>
  <si>
    <t>Company 42</t>
  </si>
  <si>
    <t>Company 43</t>
  </si>
  <si>
    <t>Company 44</t>
  </si>
  <si>
    <t>Company 45</t>
  </si>
  <si>
    <t>Company 46</t>
  </si>
  <si>
    <t>Company 47</t>
  </si>
  <si>
    <t>Company 48</t>
  </si>
  <si>
    <t>Company 49</t>
  </si>
  <si>
    <t>Company 50</t>
  </si>
  <si>
    <t>Amy</t>
  </si>
  <si>
    <t>Bob</t>
  </si>
  <si>
    <t>Cathy</t>
  </si>
  <si>
    <t>David</t>
  </si>
  <si>
    <t>Eric</t>
  </si>
  <si>
    <t>Frank</t>
  </si>
  <si>
    <t>Gloria</t>
  </si>
  <si>
    <t>owner_name</t>
  </si>
  <si>
    <t>impression</t>
  </si>
  <si>
    <t>paid</t>
  </si>
  <si>
    <t>spend</t>
  </si>
  <si>
    <t>Month</t>
  </si>
  <si>
    <t>promotion_type</t>
  </si>
  <si>
    <t>category</t>
  </si>
  <si>
    <t>Casual</t>
  </si>
  <si>
    <t>Casino</t>
  </si>
  <si>
    <t>Puzzle</t>
  </si>
  <si>
    <t>Social</t>
  </si>
  <si>
    <t>Sports</t>
  </si>
  <si>
    <t>HyperCasual</t>
  </si>
  <si>
    <t>Non-game</t>
  </si>
  <si>
    <t>company_region</t>
  </si>
  <si>
    <t>d7_roas</t>
  </si>
  <si>
    <t>d7_IAP</t>
  </si>
  <si>
    <t>net</t>
  </si>
  <si>
    <t>CPI</t>
  </si>
  <si>
    <t>Sum of net</t>
  </si>
  <si>
    <t>% total net</t>
  </si>
  <si>
    <t>% of total net</t>
  </si>
  <si>
    <t>Week</t>
  </si>
  <si>
    <t>Jun</t>
  </si>
  <si>
    <t>Jul</t>
  </si>
  <si>
    <t>1-Jun</t>
  </si>
  <si>
    <t>2-Jun</t>
  </si>
  <si>
    <t>3-Jun</t>
  </si>
  <si>
    <t>4-Jun</t>
  </si>
  <si>
    <t>5-Jun</t>
  </si>
  <si>
    <t>6-Jun</t>
  </si>
  <si>
    <t>7-Jun</t>
  </si>
  <si>
    <t>8-Jun</t>
  </si>
  <si>
    <t>9-Jun</t>
  </si>
  <si>
    <t>10-Jun</t>
  </si>
  <si>
    <t>11-Jun</t>
  </si>
  <si>
    <t>12-Jun</t>
  </si>
  <si>
    <t>13-Jun</t>
  </si>
  <si>
    <t>14-Jun</t>
  </si>
  <si>
    <t>15-Jun</t>
  </si>
  <si>
    <t>16-Jun</t>
  </si>
  <si>
    <t>17-Jun</t>
  </si>
  <si>
    <t>18-Jun</t>
  </si>
  <si>
    <t>19-Jun</t>
  </si>
  <si>
    <t>20-Jun</t>
  </si>
  <si>
    <t>21-Jun</t>
  </si>
  <si>
    <t>22-Jun</t>
  </si>
  <si>
    <t>23-Jun</t>
  </si>
  <si>
    <t>24-Jun</t>
  </si>
  <si>
    <t>25-Jun</t>
  </si>
  <si>
    <t>26-Jun</t>
  </si>
  <si>
    <t>27-Jun</t>
  </si>
  <si>
    <t>28-Jun</t>
  </si>
  <si>
    <t>29-Jun</t>
  </si>
  <si>
    <t>30-Jun</t>
  </si>
  <si>
    <t>by date</t>
  </si>
  <si>
    <t>by promotion type</t>
  </si>
  <si>
    <t>Sum of spend</t>
  </si>
  <si>
    <t>% of net</t>
  </si>
  <si>
    <t>(All)</t>
  </si>
  <si>
    <t>top 5 company</t>
  </si>
  <si>
    <t>experiment</t>
  </si>
  <si>
    <t>Sum of profit</t>
  </si>
  <si>
    <t>Mean</t>
  </si>
  <si>
    <t>Standard Error</t>
  </si>
  <si>
    <t>Median</t>
  </si>
  <si>
    <t>Mode</t>
  </si>
  <si>
    <t>Standard Deviation</t>
  </si>
  <si>
    <t>Sample Variance</t>
  </si>
  <si>
    <t>Kurtosis</t>
  </si>
  <si>
    <t>Skewness</t>
  </si>
  <si>
    <t>Range</t>
  </si>
  <si>
    <t>Minimum</t>
  </si>
  <si>
    <t>Maximum</t>
  </si>
  <si>
    <t>Sum</t>
  </si>
  <si>
    <t>Count</t>
  </si>
  <si>
    <t>Net</t>
  </si>
  <si>
    <t>Spend</t>
  </si>
  <si>
    <t>Average of net/day</t>
  </si>
  <si>
    <t>Average of spend/day</t>
  </si>
  <si>
    <t>Net\Spend</t>
  </si>
  <si>
    <t>Min</t>
  </si>
  <si>
    <t>Max</t>
  </si>
  <si>
    <t>percentile 0.25</t>
  </si>
  <si>
    <t>percentile 0.5</t>
  </si>
  <si>
    <t>percentile 0.75</t>
  </si>
  <si>
    <t>&lt;=p0.25</t>
  </si>
  <si>
    <t>p0.25 to p0.5</t>
  </si>
  <si>
    <t>p0.5 to p0.75</t>
  </si>
  <si>
    <t>&gt;p0.75</t>
  </si>
  <si>
    <t>Sum of Sum of net</t>
  </si>
  <si>
    <t>Sum of Sum of net2</t>
  </si>
  <si>
    <t>profit</t>
  </si>
  <si>
    <t>ustomer_budget</t>
  </si>
  <si>
    <t>Budget Attainmt</t>
  </si>
  <si>
    <t>Potential Net</t>
  </si>
  <si>
    <t>Potential Increase</t>
  </si>
  <si>
    <t>The data presented in this dashboard is entirely fictional and has been randomly generated for illustrative purposes only. I affirm that no illegal data has been used in the creation or display of this dashboard.
The information provided does not represent any real individuals, companies, or scenarios, and should not be interpreted as such. This dashboard is intended solely for demonstrating the capabilities and functionalities of the data visualization tools and should not be used for any actual decision-making or analytical purposes.
I am committed to ethical data practices and assure that all data sources utilized are compliant with applicable laws and regulations. If you have any concerns or questions regarding the data used, please feel free to contact 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</si>
</sst>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409]mmmmm;@"/>
    <numFmt numFmtId="165" formatCode="&quot;$&quot;#,##0"/>
    <numFmt numFmtId="166" formatCode="0.0"/>
  </numFmts>
  <fonts count="14" x14ac:knownFonts="1">
    <font>
      <sz val="11"/>
      <color theme="1"/>
      <name val="Segoe UI Light"/>
      <family val="2"/>
    </font>
    <font>
      <sz val="12"/>
      <color theme="1"/>
      <name val="Calibri"/>
      <family val="2"/>
      <scheme val="minor"/>
    </font>
    <font>
      <sz val="12"/>
      <color theme="1"/>
      <name val="Calibri"/>
      <family val="2"/>
      <scheme val="minor"/>
    </font>
    <font>
      <sz val="12"/>
      <color theme="1"/>
      <name val="Calibri"/>
      <family val="2"/>
      <scheme val="minor"/>
    </font>
    <font>
      <b/>
      <sz val="18"/>
      <color rgb="FF227447"/>
      <name val="Segoe UI Light"/>
      <family val="2"/>
    </font>
    <font>
      <sz val="11"/>
      <color theme="1"/>
      <name val="Calibri"/>
      <family val="2"/>
      <scheme val="minor"/>
    </font>
    <font>
      <sz val="11"/>
      <color theme="1"/>
      <name val="Segoe UI Light"/>
      <family val="2"/>
    </font>
    <font>
      <sz val="8"/>
      <name val="Segoe UI Light"/>
      <family val="2"/>
    </font>
    <font>
      <b/>
      <sz val="11"/>
      <color theme="1"/>
      <name val="Segoe UI Light"/>
    </font>
    <font>
      <b/>
      <sz val="11"/>
      <color theme="1"/>
      <name val="Calibri"/>
      <family val="2"/>
      <scheme val="minor"/>
    </font>
    <font>
      <i/>
      <sz val="11"/>
      <color theme="1"/>
      <name val="Segoe UI Light"/>
      <family val="2"/>
    </font>
    <font>
      <i/>
      <sz val="11"/>
      <color theme="1"/>
      <name val="Calibri"/>
      <family val="2"/>
      <scheme val="minor"/>
    </font>
    <font>
      <i/>
      <sz val="12"/>
      <color theme="1"/>
      <name val="Calibri"/>
      <family val="2"/>
      <scheme val="minor"/>
    </font>
    <font>
      <sz val="12"/>
      <color theme="9"/>
      <name val="Calibri"/>
      <family val="2"/>
      <scheme val="minor"/>
    </font>
  </fonts>
  <fills count="2">
    <fill>
      <patternFill patternType="none"/>
    </fill>
    <fill>
      <patternFill patternType="gray125"/>
    </fill>
  </fills>
  <borders count="4">
    <border>
      <left/>
      <right/>
      <top/>
      <bottom/>
      <diagonal/>
    </border>
    <border>
      <left style="thin">
        <color indexed="64"/>
      </left>
      <right style="thin">
        <color indexed="64"/>
      </right>
      <top/>
      <bottom/>
      <diagonal/>
    </border>
    <border>
      <left/>
      <right/>
      <top/>
      <bottom style="medium">
        <color indexed="64"/>
      </bottom>
      <diagonal/>
    </border>
    <border>
      <left/>
      <right/>
      <top style="medium">
        <color indexed="64"/>
      </top>
      <bottom style="thin">
        <color indexed="64"/>
      </bottom>
      <diagonal/>
    </border>
  </borders>
  <cellStyleXfs count="3">
    <xf numFmtId="0" fontId="0" fillId="0" borderId="0"/>
    <xf numFmtId="0" fontId="4" fillId="0" borderId="0" applyNumberFormat="0" applyFill="0" applyBorder="0" applyAlignment="0" applyProtection="0"/>
    <xf numFmtId="9" fontId="6" fillId="0" borderId="0" applyFont="0" applyFill="0" applyBorder="0" applyAlignment="0" applyProtection="0"/>
  </cellStyleXfs>
  <cellXfs count="46">
    <xf numFmtId="0" fontId="0" fillId="0" borderId="0" xfId="0"/>
    <xf numFmtId="0" fontId="5" fillId="0" borderId="0" xfId="0" applyFont="1"/>
    <xf numFmtId="165" fontId="0" fillId="0" borderId="0" xfId="0" applyNumberFormat="1"/>
    <xf numFmtId="0" fontId="8" fillId="0" borderId="0" xfId="0" applyFont="1"/>
    <xf numFmtId="0" fontId="9" fillId="0" borderId="0" xfId="0" applyFont="1"/>
    <xf numFmtId="165" fontId="9" fillId="0" borderId="0" xfId="0" applyNumberFormat="1" applyFont="1"/>
    <xf numFmtId="22" fontId="5" fillId="0" borderId="0" xfId="0" applyNumberFormat="1" applyFont="1"/>
    <xf numFmtId="164" fontId="5" fillId="0" borderId="0" xfId="0" applyNumberFormat="1" applyFont="1"/>
    <xf numFmtId="165" fontId="5" fillId="0" borderId="0" xfId="0" applyNumberFormat="1" applyFont="1"/>
    <xf numFmtId="9" fontId="9" fillId="0" borderId="0" xfId="2" applyFont="1"/>
    <xf numFmtId="9" fontId="5" fillId="0" borderId="0" xfId="2" applyFont="1"/>
    <xf numFmtId="9" fontId="0" fillId="0" borderId="0" xfId="2" applyFont="1"/>
    <xf numFmtId="0" fontId="0" fillId="0" borderId="0" xfId="0" pivotButton="1"/>
    <xf numFmtId="0" fontId="0" fillId="0" borderId="0" xfId="0" applyAlignment="1">
      <alignment horizontal="left"/>
    </xf>
    <xf numFmtId="1" fontId="0" fillId="0" borderId="0" xfId="0" applyNumberFormat="1"/>
    <xf numFmtId="166" fontId="0" fillId="0" borderId="0" xfId="0" applyNumberFormat="1"/>
    <xf numFmtId="1" fontId="9" fillId="0" borderId="0" xfId="0" applyNumberFormat="1" applyFont="1"/>
    <xf numFmtId="1" fontId="5" fillId="0" borderId="0" xfId="0" applyNumberFormat="1" applyFont="1"/>
    <xf numFmtId="10" fontId="0" fillId="0" borderId="0" xfId="0" applyNumberFormat="1"/>
    <xf numFmtId="0" fontId="0" fillId="0" borderId="0" xfId="0" applyAlignment="1">
      <alignment horizontal="left" indent="1"/>
    </xf>
    <xf numFmtId="9" fontId="0" fillId="0" borderId="0" xfId="0" applyNumberFormat="1"/>
    <xf numFmtId="1" fontId="0" fillId="0" borderId="0" xfId="0" applyNumberFormat="1" applyAlignment="1">
      <alignment horizontal="left"/>
    </xf>
    <xf numFmtId="22" fontId="0" fillId="0" borderId="0" xfId="0" applyNumberFormat="1" applyAlignment="1">
      <alignment horizontal="left"/>
    </xf>
    <xf numFmtId="0" fontId="3" fillId="0" borderId="0" xfId="0" applyFont="1" applyAlignment="1">
      <alignment vertical="top" wrapText="1"/>
    </xf>
    <xf numFmtId="0" fontId="3" fillId="0" borderId="0" xfId="0" applyFont="1"/>
    <xf numFmtId="165" fontId="3" fillId="0" borderId="0" xfId="0" applyNumberFormat="1" applyFont="1"/>
    <xf numFmtId="9" fontId="3" fillId="0" borderId="0" xfId="0" applyNumberFormat="1" applyFont="1"/>
    <xf numFmtId="0" fontId="3" fillId="0" borderId="0" xfId="0" applyFont="1" applyAlignment="1">
      <alignment horizontal="left" vertical="top" wrapText="1"/>
    </xf>
    <xf numFmtId="0" fontId="3" fillId="0" borderId="1" xfId="0" applyFont="1" applyBorder="1" applyAlignment="1">
      <alignment vertical="top" wrapText="1"/>
    </xf>
    <xf numFmtId="0" fontId="3" fillId="0" borderId="1" xfId="0" applyFont="1" applyBorder="1"/>
    <xf numFmtId="0" fontId="10" fillId="0" borderId="3" xfId="0" applyFont="1" applyBorder="1" applyAlignment="1">
      <alignment horizontal="centerContinuous"/>
    </xf>
    <xf numFmtId="1" fontId="3" fillId="0" borderId="0" xfId="0" applyNumberFormat="1" applyFont="1"/>
    <xf numFmtId="0" fontId="11" fillId="0" borderId="3" xfId="0" applyFont="1" applyBorder="1" applyAlignment="1">
      <alignment horizontal="centerContinuous"/>
    </xf>
    <xf numFmtId="0" fontId="5" fillId="0" borderId="2" xfId="0" applyFont="1" applyBorder="1"/>
    <xf numFmtId="1" fontId="3" fillId="0" borderId="0" xfId="0" applyNumberFormat="1" applyFont="1" applyAlignment="1">
      <alignment horizontal="left" vertical="top" wrapText="1"/>
    </xf>
    <xf numFmtId="0" fontId="12" fillId="0" borderId="0" xfId="0" applyFont="1" applyAlignment="1">
      <alignment horizontal="left" vertical="top" wrapText="1"/>
    </xf>
    <xf numFmtId="165" fontId="13" fillId="0" borderId="0" xfId="0" applyNumberFormat="1" applyFont="1" applyAlignment="1">
      <alignment horizontal="left" vertical="top" wrapText="1"/>
    </xf>
    <xf numFmtId="9" fontId="3" fillId="0" borderId="0" xfId="2" applyFont="1"/>
    <xf numFmtId="0" fontId="2" fillId="0" borderId="0" xfId="0" applyFont="1"/>
    <xf numFmtId="0" fontId="0" fillId="0" borderId="0" xfId="0" applyAlignment="1">
      <alignment horizontal="left" vertical="top" wrapText="1"/>
    </xf>
    <xf numFmtId="0" fontId="1" fillId="0" borderId="0" xfId="0" applyFont="1"/>
    <xf numFmtId="165" fontId="1" fillId="0" borderId="0" xfId="0" applyNumberFormat="1" applyFont="1"/>
    <xf numFmtId="9" fontId="1" fillId="0" borderId="0" xfId="0" applyNumberFormat="1" applyFont="1"/>
    <xf numFmtId="0" fontId="1" fillId="0" borderId="0" xfId="0" pivotButton="1" applyFont="1"/>
    <xf numFmtId="0" fontId="1" fillId="0" borderId="0" xfId="0" applyFont="1" applyAlignment="1">
      <alignment horizontal="left"/>
    </xf>
    <xf numFmtId="0" fontId="0" fillId="0" borderId="0" xfId="0" applyNumberFormat="1"/>
  </cellXfs>
  <cellStyles count="3">
    <cellStyle name="Normal" xfId="0" builtinId="0"/>
    <cellStyle name="Percent" xfId="2" builtinId="5"/>
    <cellStyle name="Title" xfId="1" builtinId="15" customBuiltin="1"/>
  </cellStyles>
  <dxfs count="112">
    <dxf>
      <numFmt numFmtId="13" formatCode="0%"/>
    </dxf>
    <dxf>
      <numFmt numFmtId="165" formatCode="&quot;$&quot;#,##0"/>
    </dxf>
    <dxf>
      <numFmt numFmtId="165" formatCode="&quot;$&quot;#,##0"/>
    </dxf>
    <dxf>
      <font>
        <name val="Calibri"/>
        <family val="2"/>
        <scheme val="minor"/>
      </font>
    </dxf>
    <dxf>
      <font>
        <name val="Calibri"/>
        <family val="2"/>
        <scheme val="minor"/>
      </font>
    </dxf>
    <dxf>
      <font>
        <name val="Calibri"/>
        <family val="2"/>
        <scheme val="minor"/>
      </font>
    </dxf>
    <dxf>
      <font>
        <sz val="12"/>
      </font>
    </dxf>
    <dxf>
      <font>
        <sz val="12"/>
      </font>
    </dxf>
    <dxf>
      <font>
        <sz val="12"/>
      </font>
    </dxf>
    <dxf>
      <numFmt numFmtId="13" formatCode="0%"/>
    </dxf>
    <dxf>
      <numFmt numFmtId="165" formatCode="&quot;$&quot;#,##0"/>
    </dxf>
    <dxf>
      <numFmt numFmtId="165" formatCode="&quot;$&quot;#,##0"/>
    </dxf>
    <dxf>
      <font>
        <name val="Calibri"/>
        <family val="2"/>
        <scheme val="minor"/>
      </font>
    </dxf>
    <dxf>
      <font>
        <name val="Calibri"/>
        <family val="2"/>
        <scheme val="minor"/>
      </font>
    </dxf>
    <dxf>
      <font>
        <name val="Calibri"/>
        <family val="2"/>
        <scheme val="minor"/>
      </font>
    </dxf>
    <dxf>
      <font>
        <sz val="12"/>
      </font>
    </dxf>
    <dxf>
      <font>
        <sz val="12"/>
      </font>
    </dxf>
    <dxf>
      <font>
        <sz val="12"/>
      </font>
    </dxf>
    <dxf>
      <numFmt numFmtId="13" formatCode="0%"/>
    </dxf>
    <dxf>
      <numFmt numFmtId="165" formatCode="&quot;$&quot;#,##0"/>
    </dxf>
    <dxf>
      <numFmt numFmtId="165" formatCode="&quot;$&quot;#,##0"/>
    </dxf>
    <dxf>
      <font>
        <name val="Calibri"/>
        <family val="2"/>
        <scheme val="minor"/>
      </font>
    </dxf>
    <dxf>
      <font>
        <name val="Calibri"/>
        <family val="2"/>
        <scheme val="minor"/>
      </font>
    </dxf>
    <dxf>
      <font>
        <name val="Calibri"/>
        <family val="2"/>
        <scheme val="minor"/>
      </font>
    </dxf>
    <dxf>
      <font>
        <sz val="12"/>
      </font>
    </dxf>
    <dxf>
      <font>
        <sz val="12"/>
      </font>
    </dxf>
    <dxf>
      <font>
        <sz val="12"/>
      </font>
    </dxf>
    <dxf>
      <numFmt numFmtId="13" formatCode="0%"/>
    </dxf>
    <dxf>
      <numFmt numFmtId="165" formatCode="&quot;$&quot;#,##0"/>
    </dxf>
    <dxf>
      <numFmt numFmtId="165" formatCode="&quot;$&quot;#,##0"/>
    </dxf>
    <dxf>
      <numFmt numFmtId="165" formatCode="&quot;$&quot;#,##0"/>
    </dxf>
    <dxf>
      <numFmt numFmtId="165" formatCode="&quot;$&quot;#,##0"/>
    </dxf>
    <dxf>
      <font>
        <name val="Calibri"/>
        <family val="2"/>
        <scheme val="minor"/>
      </font>
    </dxf>
    <dxf>
      <font>
        <name val="Calibri"/>
        <family val="2"/>
        <scheme val="minor"/>
      </font>
    </dxf>
    <dxf>
      <font>
        <name val="Calibri"/>
        <family val="2"/>
        <scheme val="minor"/>
      </font>
    </dxf>
    <dxf>
      <font>
        <sz val="12"/>
      </font>
    </dxf>
    <dxf>
      <font>
        <sz val="12"/>
      </font>
    </dxf>
    <dxf>
      <font>
        <sz val="12"/>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numFmt numFmtId="165" formatCode="&quot;$&quot;#,##0"/>
    </dxf>
    <dxf>
      <font>
        <b val="0"/>
        <i val="0"/>
        <strike val="0"/>
        <condense val="0"/>
        <extend val="0"/>
        <outline val="0"/>
        <shadow val="0"/>
        <u val="none"/>
        <vertAlign val="baseline"/>
        <sz val="11"/>
        <color theme="1"/>
        <name val="Calibri"/>
        <family val="2"/>
        <scheme val="minor"/>
      </font>
      <numFmt numFmtId="165" formatCode="&quot;$&quot;#,##0"/>
    </dxf>
    <dxf>
      <font>
        <b val="0"/>
        <i val="0"/>
        <strike val="0"/>
        <condense val="0"/>
        <extend val="0"/>
        <outline val="0"/>
        <shadow val="0"/>
        <u val="none"/>
        <vertAlign val="baseline"/>
        <sz val="11"/>
        <color theme="1"/>
        <name val="Calibri"/>
        <family val="2"/>
        <scheme val="minor"/>
      </font>
      <numFmt numFmtId="165" formatCode="&quot;$&quot;#,##0"/>
    </dxf>
    <dxf>
      <font>
        <b val="0"/>
        <i val="0"/>
        <strike val="0"/>
        <condense val="0"/>
        <extend val="0"/>
        <outline val="0"/>
        <shadow val="0"/>
        <u val="none"/>
        <vertAlign val="baseline"/>
        <sz val="11"/>
        <color theme="1"/>
        <name val="Calibri"/>
        <family val="2"/>
        <scheme val="minor"/>
      </font>
      <numFmt numFmtId="165" formatCode="&quot;$&quot;#,##0"/>
    </dxf>
    <dxf>
      <font>
        <b val="0"/>
        <i val="0"/>
        <strike val="0"/>
        <condense val="0"/>
        <extend val="0"/>
        <outline val="0"/>
        <shadow val="0"/>
        <u val="none"/>
        <vertAlign val="baseline"/>
        <sz val="11"/>
        <color theme="1"/>
        <name val="Calibri"/>
        <family val="2"/>
        <scheme val="minor"/>
      </font>
      <numFmt numFmtId="165" formatCode="&quot;$&quot;#,##0"/>
    </dxf>
    <dxf>
      <font>
        <b val="0"/>
        <i val="0"/>
        <strike val="0"/>
        <condense val="0"/>
        <extend val="0"/>
        <outline val="0"/>
        <shadow val="0"/>
        <u val="none"/>
        <vertAlign val="baseline"/>
        <sz val="11"/>
        <color theme="1"/>
        <name val="Calibri"/>
        <family val="2"/>
        <scheme val="minor"/>
      </font>
      <numFmt numFmtId="1" formatCode="0"/>
    </dxf>
    <dxf>
      <font>
        <strike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numFmt numFmtId="164" formatCode="[$-409]mmmmm;@"/>
    </dxf>
    <dxf>
      <font>
        <b val="0"/>
        <i val="0"/>
        <strike val="0"/>
        <condense val="0"/>
        <extend val="0"/>
        <outline val="0"/>
        <shadow val="0"/>
        <u val="none"/>
        <vertAlign val="baseline"/>
        <sz val="11"/>
        <color theme="1"/>
        <name val="Calibri"/>
        <family val="2"/>
        <scheme val="minor"/>
      </font>
      <numFmt numFmtId="164" formatCode="[$-409]mmmmm;@"/>
    </dxf>
    <dxf>
      <font>
        <b val="0"/>
        <i val="0"/>
        <strike val="0"/>
        <condense val="0"/>
        <extend val="0"/>
        <outline val="0"/>
        <shadow val="0"/>
        <u val="none"/>
        <vertAlign val="baseline"/>
        <sz val="11"/>
        <color theme="1"/>
        <name val="Calibri"/>
        <family val="2"/>
        <scheme val="minor"/>
      </font>
      <numFmt numFmtId="27" formatCode="m/d/yy\ hh:mm"/>
    </dxf>
    <dxf>
      <font>
        <b val="0"/>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numFmt numFmtId="165" formatCode="&quot;$&quot;#,##0"/>
    </dxf>
    <dxf>
      <font>
        <sz val="12"/>
      </font>
    </dxf>
    <dxf>
      <font>
        <sz val="12"/>
      </font>
    </dxf>
    <dxf>
      <font>
        <sz val="12"/>
      </font>
    </dxf>
    <dxf>
      <font>
        <name val="Calibri"/>
        <family val="2"/>
        <scheme val="minor"/>
      </font>
    </dxf>
    <dxf>
      <font>
        <name val="Calibri"/>
        <family val="2"/>
        <scheme val="minor"/>
      </font>
    </dxf>
    <dxf>
      <font>
        <name val="Calibri"/>
        <family val="2"/>
        <scheme val="minor"/>
      </font>
    </dxf>
    <dxf>
      <numFmt numFmtId="165" formatCode="&quot;$&quot;#,##0"/>
    </dxf>
    <dxf>
      <numFmt numFmtId="165" formatCode="&quot;$&quot;#,##0"/>
    </dxf>
    <dxf>
      <numFmt numFmtId="165" formatCode="&quot;$&quot;#,##0"/>
    </dxf>
    <dxf>
      <numFmt numFmtId="165" formatCode="&quot;$&quot;#,##0"/>
    </dxf>
    <dxf>
      <numFmt numFmtId="13" formatCode="0%"/>
    </dxf>
    <dxf>
      <font>
        <sz val="12"/>
      </font>
    </dxf>
    <dxf>
      <font>
        <sz val="12"/>
      </font>
    </dxf>
    <dxf>
      <font>
        <sz val="12"/>
      </font>
    </dxf>
    <dxf>
      <font>
        <name val="Calibri"/>
        <family val="2"/>
        <scheme val="minor"/>
      </font>
    </dxf>
    <dxf>
      <font>
        <name val="Calibri"/>
        <family val="2"/>
        <scheme val="minor"/>
      </font>
    </dxf>
    <dxf>
      <font>
        <name val="Calibri"/>
        <family val="2"/>
        <scheme val="minor"/>
      </font>
    </dxf>
    <dxf>
      <numFmt numFmtId="165" formatCode="&quot;$&quot;#,##0"/>
    </dxf>
    <dxf>
      <numFmt numFmtId="165" formatCode="&quot;$&quot;#,##0"/>
    </dxf>
    <dxf>
      <numFmt numFmtId="13" formatCode="0%"/>
    </dxf>
    <dxf>
      <font>
        <sz val="12"/>
      </font>
    </dxf>
    <dxf>
      <font>
        <sz val="12"/>
      </font>
    </dxf>
    <dxf>
      <font>
        <sz val="12"/>
      </font>
    </dxf>
    <dxf>
      <font>
        <name val="Calibri"/>
        <family val="2"/>
        <scheme val="minor"/>
      </font>
    </dxf>
    <dxf>
      <font>
        <name val="Calibri"/>
        <family val="2"/>
        <scheme val="minor"/>
      </font>
    </dxf>
    <dxf>
      <font>
        <name val="Calibri"/>
        <family val="2"/>
        <scheme val="minor"/>
      </font>
    </dxf>
    <dxf>
      <numFmt numFmtId="165" formatCode="&quot;$&quot;#,##0"/>
    </dxf>
    <dxf>
      <numFmt numFmtId="165" formatCode="&quot;$&quot;#,##0"/>
    </dxf>
    <dxf>
      <numFmt numFmtId="13" formatCode="0%"/>
    </dxf>
    <dxf>
      <font>
        <sz val="12"/>
      </font>
    </dxf>
    <dxf>
      <font>
        <sz val="12"/>
      </font>
    </dxf>
    <dxf>
      <font>
        <sz val="12"/>
      </font>
    </dxf>
    <dxf>
      <font>
        <name val="Calibri"/>
        <family val="2"/>
        <scheme val="minor"/>
      </font>
    </dxf>
    <dxf>
      <font>
        <name val="Calibri"/>
        <family val="2"/>
        <scheme val="minor"/>
      </font>
    </dxf>
    <dxf>
      <font>
        <name val="Calibri"/>
        <family val="2"/>
        <scheme val="minor"/>
      </font>
    </dxf>
    <dxf>
      <numFmt numFmtId="165" formatCode="&quot;$&quot;#,##0"/>
    </dxf>
    <dxf>
      <numFmt numFmtId="165" formatCode="&quot;$&quot;#,##0"/>
    </dxf>
    <dxf>
      <numFmt numFmtId="13" formatCode="0%"/>
    </dxf>
    <dxf>
      <font>
        <b/>
        <i val="0"/>
      </font>
      <fill>
        <patternFill>
          <bgColor theme="0" tint="-4.9989318521683403E-2"/>
        </patternFill>
      </fill>
    </dxf>
    <dxf>
      <fill>
        <patternFill>
          <bgColor theme="0" tint="-0.14996795556505021"/>
        </patternFill>
      </fill>
    </dxf>
    <dxf>
      <font>
        <b/>
        <i val="0"/>
        <color theme="0"/>
      </font>
      <fill>
        <patternFill>
          <bgColor rgb="FF227447"/>
        </patternFill>
      </fill>
    </dxf>
    <dxf>
      <font>
        <b/>
        <i val="0"/>
        <color theme="0"/>
      </font>
      <fill>
        <patternFill>
          <bgColor rgb="FF227447"/>
        </patternFill>
      </fill>
    </dxf>
    <dxf>
      <font>
        <color rgb="FF227447"/>
      </font>
    </dxf>
    <dxf>
      <fill>
        <patternFill patternType="solid">
          <fgColor theme="0" tint="-0.14999847407452621"/>
          <bgColor theme="0" tint="-0.14999847407452621"/>
        </patternFill>
      </fill>
    </dxf>
    <dxf>
      <fill>
        <patternFill patternType="solid">
          <fgColor theme="0" tint="-0.14999847407452621"/>
          <bgColor theme="0" tint="-0.14999847407452621"/>
        </patternFill>
      </fill>
    </dxf>
    <dxf>
      <font>
        <b/>
        <color theme="0"/>
      </font>
      <fill>
        <patternFill patternType="solid">
          <fgColor theme="9"/>
          <bgColor theme="9"/>
        </patternFill>
      </fill>
    </dxf>
    <dxf>
      <font>
        <b/>
        <color theme="0"/>
      </font>
      <fill>
        <patternFill patternType="solid">
          <fgColor theme="9"/>
          <bgColor theme="9"/>
        </patternFill>
      </fill>
    </dxf>
    <dxf>
      <border>
        <top style="double">
          <color theme="1"/>
        </top>
      </border>
    </dxf>
    <dxf>
      <font>
        <b/>
        <color theme="0"/>
      </font>
      <fill>
        <patternFill patternType="solid">
          <fgColor theme="9"/>
          <bgColor rgb="FF227447"/>
        </patternFill>
      </fill>
      <border>
        <bottom style="medium">
          <color theme="1"/>
        </bottom>
      </border>
    </dxf>
    <dxf>
      <font>
        <color theme="1"/>
      </font>
      <border>
        <top style="medium">
          <color theme="1"/>
        </top>
        <bottom style="medium">
          <color theme="1"/>
        </bottom>
      </border>
    </dxf>
  </dxfs>
  <tableStyles count="2" defaultTableStyle="TableStyleMedium2" defaultPivotStyle="PivotStyleLight16">
    <tableStyle name="Excel UI" pivot="0" count="7" xr9:uid="{00000000-0011-0000-FFFF-FFFF00000000}">
      <tableStyleElement type="wholeTable" dxfId="111"/>
      <tableStyleElement type="headerRow" dxfId="110"/>
      <tableStyleElement type="totalRow" dxfId="109"/>
      <tableStyleElement type="firstColumn" dxfId="108"/>
      <tableStyleElement type="lastColumn" dxfId="107"/>
      <tableStyleElement type="firstRowStripe" dxfId="106"/>
      <tableStyleElement type="firstColumnStripe" dxfId="105"/>
    </tableStyle>
    <tableStyle name="Excel_PivotTable" table="0" count="5" xr9:uid="{8EEDB777-BE40-443C-BF29-7F911F023B86}">
      <tableStyleElement type="wholeTable" dxfId="104"/>
      <tableStyleElement type="headerRow" dxfId="103"/>
      <tableStyleElement type="totalRow" dxfId="102"/>
      <tableStyleElement type="secondRowStripe" dxfId="101"/>
      <tableStyleElement type="firstSubtotalRow" dxfId="100"/>
    </tableStyle>
  </tableStyles>
  <colors>
    <mruColors>
      <color rgb="FF227447"/>
      <color rgb="FFF2F2F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microsoft.com/office/2011/relationships/timelineCache" Target="timelineCaches/timelineCache1.xml"/><Relationship Id="rId10" Type="http://schemas.openxmlformats.org/officeDocument/2006/relationships/pivotCacheDefinition" Target="pivotCache/pivotCacheDefinition2.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4.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[Campaign Revenue Dashboard.xlsx]over time!by date</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Net Revenue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dLbl>
          <c:idx val="0"/>
          <c:showLegendKey val="0"/>
          <c:showVal val="0"/>
          <c:showCatName val="0"/>
          <c:showSerName val="0"/>
          <c:showPercent val="0"/>
          <c:showBubbleSize val="0"/>
          <c:extLst>
            <c:ext xmlns:c15="http://schemas.microsoft.com/office/drawing/2012/chart" uri="{CE6537A1-D6FC-4f65-9D91-7224C49458BB}"/>
          </c:extLst>
        </c:dLbl>
      </c:pivotFmt>
      <c:pivotFmt>
        <c:idx val="88"/>
        <c:dLbl>
          <c:idx val="0"/>
          <c:showLegendKey val="0"/>
          <c:showVal val="0"/>
          <c:showCatName val="0"/>
          <c:showSerName val="0"/>
          <c:showPercent val="0"/>
          <c:showBubbleSize val="0"/>
          <c:extLst>
            <c:ext xmlns:c15="http://schemas.microsoft.com/office/drawing/2012/chart" uri="{CE6537A1-D6FC-4f65-9D91-7224C49458BB}"/>
          </c:extLst>
        </c:dLbl>
      </c:pivotFmt>
      <c:pivotFmt>
        <c:idx val="89"/>
        <c:dLbl>
          <c:idx val="0"/>
          <c:showLegendKey val="0"/>
          <c:showVal val="0"/>
          <c:showCatName val="0"/>
          <c:showSerName val="0"/>
          <c:showPercent val="0"/>
          <c:showBubbleSize val="0"/>
          <c:extLst>
            <c:ext xmlns:c15="http://schemas.microsoft.com/office/drawing/2012/chart" uri="{CE6537A1-D6FC-4f65-9D91-7224C49458BB}"/>
          </c:extLst>
        </c:dLbl>
      </c:pivotFmt>
      <c:pivotFmt>
        <c:idx val="90"/>
        <c:dLbl>
          <c:idx val="0"/>
          <c:showLegendKey val="0"/>
          <c:showVal val="0"/>
          <c:showCatName val="0"/>
          <c:showSerName val="0"/>
          <c:showPercent val="0"/>
          <c:showBubbleSize val="0"/>
          <c:extLst>
            <c:ext xmlns:c15="http://schemas.microsoft.com/office/drawing/2012/chart" uri="{CE6537A1-D6FC-4f65-9D91-7224C49458BB}"/>
          </c:extLst>
        </c:dLbl>
      </c:pivotFmt>
      <c:pivotFmt>
        <c:idx val="91"/>
        <c:dLbl>
          <c:idx val="0"/>
          <c:showLegendKey val="0"/>
          <c:showVal val="0"/>
          <c:showCatName val="0"/>
          <c:showSerName val="0"/>
          <c:showPercent val="0"/>
          <c:showBubbleSize val="0"/>
          <c:extLst>
            <c:ext xmlns:c15="http://schemas.microsoft.com/office/drawing/2012/chart" uri="{CE6537A1-D6FC-4f65-9D91-7224C49458BB}"/>
          </c:extLst>
        </c:dLbl>
      </c:pivotFmt>
      <c:pivotFmt>
        <c:idx val="92"/>
        <c:dLbl>
          <c:idx val="0"/>
          <c:showLegendKey val="0"/>
          <c:showVal val="0"/>
          <c:showCatName val="0"/>
          <c:showSerName val="0"/>
          <c:showPercent val="0"/>
          <c:showBubbleSize val="0"/>
          <c:extLst>
            <c:ext xmlns:c15="http://schemas.microsoft.com/office/drawing/2012/chart" uri="{CE6537A1-D6FC-4f65-9D91-7224C49458BB}"/>
          </c:extLst>
        </c:dLbl>
      </c:pivotFmt>
      <c:pivotFmt>
        <c:idx val="93"/>
        <c:dLbl>
          <c:idx val="0"/>
          <c:showLegendKey val="0"/>
          <c:showVal val="0"/>
          <c:showCatName val="0"/>
          <c:showSerName val="0"/>
          <c:showPercent val="0"/>
          <c:showBubbleSize val="0"/>
          <c:extLst>
            <c:ext xmlns:c15="http://schemas.microsoft.com/office/drawing/2012/chart" uri="{CE6537A1-D6FC-4f65-9D91-7224C49458BB}"/>
          </c:extLst>
        </c:dLbl>
      </c:pivotFmt>
      <c:pivotFmt>
        <c:idx val="94"/>
        <c:dLbl>
          <c:idx val="0"/>
          <c:showLegendKey val="0"/>
          <c:showVal val="0"/>
          <c:showCatName val="0"/>
          <c:showSerName val="0"/>
          <c:showPercent val="0"/>
          <c:showBubbleSize val="0"/>
          <c:extLst>
            <c:ext xmlns:c15="http://schemas.microsoft.com/office/drawing/2012/chart" uri="{CE6537A1-D6FC-4f65-9D91-7224C49458BB}"/>
          </c:extLst>
        </c:dLbl>
      </c:pivotFmt>
      <c:pivotFmt>
        <c:idx val="95"/>
        <c:dLbl>
          <c:idx val="0"/>
          <c:showLegendKey val="0"/>
          <c:showVal val="0"/>
          <c:showCatName val="0"/>
          <c:showSerName val="0"/>
          <c:showPercent val="0"/>
          <c:showBubbleSize val="0"/>
          <c:extLst>
            <c:ext xmlns:c15="http://schemas.microsoft.com/office/drawing/2012/chart" uri="{CE6537A1-D6FC-4f65-9D91-7224C49458BB}"/>
          </c:extLst>
        </c:dLbl>
      </c:pivotFmt>
      <c:pivotFmt>
        <c:idx val="96"/>
        <c:dLbl>
          <c:idx val="0"/>
          <c:showLegendKey val="0"/>
          <c:showVal val="0"/>
          <c:showCatName val="0"/>
          <c:showSerName val="0"/>
          <c:showPercent val="0"/>
          <c:showBubbleSize val="0"/>
          <c:extLst>
            <c:ext xmlns:c15="http://schemas.microsoft.com/office/drawing/2012/chart" uri="{CE6537A1-D6FC-4f65-9D91-7224C49458BB}"/>
          </c:extLst>
        </c:dLbl>
      </c:pivotFmt>
      <c:pivotFmt>
        <c:idx val="97"/>
        <c:dLbl>
          <c:idx val="0"/>
          <c:showLegendKey val="0"/>
          <c:showVal val="0"/>
          <c:showCatName val="0"/>
          <c:showSerName val="0"/>
          <c:showPercent val="0"/>
          <c:showBubbleSize val="0"/>
          <c:extLst>
            <c:ext xmlns:c15="http://schemas.microsoft.com/office/drawing/2012/chart" uri="{CE6537A1-D6FC-4f65-9D91-7224C49458BB}"/>
          </c:extLst>
        </c:dLbl>
      </c:pivotFmt>
      <c:pivotFmt>
        <c:idx val="98"/>
        <c:dLbl>
          <c:idx val="0"/>
          <c:showLegendKey val="0"/>
          <c:showVal val="0"/>
          <c:showCatName val="0"/>
          <c:showSerName val="0"/>
          <c:showPercent val="0"/>
          <c:showBubbleSize val="0"/>
          <c:extLst>
            <c:ext xmlns:c15="http://schemas.microsoft.com/office/drawing/2012/chart" uri="{CE6537A1-D6FC-4f65-9D91-7224C49458BB}"/>
          </c:extLst>
        </c:dLbl>
      </c:pivotFmt>
      <c:pivotFmt>
        <c:idx val="99"/>
        <c:dLbl>
          <c:idx val="0"/>
          <c:showLegendKey val="0"/>
          <c:showVal val="0"/>
          <c:showCatName val="0"/>
          <c:showSerName val="0"/>
          <c:showPercent val="0"/>
          <c:showBubbleSize val="0"/>
          <c:extLst>
            <c:ext xmlns:c15="http://schemas.microsoft.com/office/drawing/2012/chart" uri="{CE6537A1-D6FC-4f65-9D91-7224C49458BB}"/>
          </c:extLst>
        </c:dLbl>
      </c:pivotFmt>
      <c:pivotFmt>
        <c:idx val="100"/>
        <c:dLbl>
          <c:idx val="0"/>
          <c:showLegendKey val="0"/>
          <c:showVal val="0"/>
          <c:showCatName val="0"/>
          <c:showSerName val="0"/>
          <c:showPercent val="0"/>
          <c:showBubbleSize val="0"/>
          <c:extLst>
            <c:ext xmlns:c15="http://schemas.microsoft.com/office/drawing/2012/chart" uri="{CE6537A1-D6FC-4f65-9D91-7224C49458BB}"/>
          </c:extLst>
        </c:dLbl>
      </c:pivotFmt>
      <c:pivotFmt>
        <c:idx val="101"/>
        <c:dLbl>
          <c:idx val="0"/>
          <c:showLegendKey val="0"/>
          <c:showVal val="0"/>
          <c:showCatName val="0"/>
          <c:showSerName val="0"/>
          <c:showPercent val="0"/>
          <c:showBubbleSize val="0"/>
          <c:extLst>
            <c:ext xmlns:c15="http://schemas.microsoft.com/office/drawing/2012/chart" uri="{CE6537A1-D6FC-4f65-9D91-7224C49458BB}"/>
          </c:extLst>
        </c:dLbl>
      </c:pivotFmt>
      <c:pivotFmt>
        <c:idx val="102"/>
        <c:dLbl>
          <c:idx val="0"/>
          <c:showLegendKey val="0"/>
          <c:showVal val="0"/>
          <c:showCatName val="0"/>
          <c:showSerName val="0"/>
          <c:showPercent val="0"/>
          <c:showBubbleSize val="0"/>
          <c:extLst>
            <c:ext xmlns:c15="http://schemas.microsoft.com/office/drawing/2012/chart" uri="{CE6537A1-D6FC-4f65-9D91-7224C49458BB}"/>
          </c:extLst>
        </c:dLbl>
      </c:pivotFmt>
      <c:pivotFmt>
        <c:idx val="103"/>
        <c:dLbl>
          <c:idx val="0"/>
          <c:showLegendKey val="0"/>
          <c:showVal val="0"/>
          <c:showCatName val="0"/>
          <c:showSerName val="0"/>
          <c:showPercent val="0"/>
          <c:showBubbleSize val="0"/>
          <c:extLst>
            <c:ext xmlns:c15="http://schemas.microsoft.com/office/drawing/2012/chart" uri="{CE6537A1-D6FC-4f65-9D91-7224C49458BB}"/>
          </c:extLst>
        </c:dLbl>
      </c:pivotFmt>
      <c:pivotFmt>
        <c:idx val="104"/>
        <c:dLbl>
          <c:idx val="0"/>
          <c:showLegendKey val="0"/>
          <c:showVal val="0"/>
          <c:showCatName val="0"/>
          <c:showSerName val="0"/>
          <c:showPercent val="0"/>
          <c:showBubbleSize val="0"/>
          <c:extLst>
            <c:ext xmlns:c15="http://schemas.microsoft.com/office/drawing/2012/chart" uri="{CE6537A1-D6FC-4f65-9D91-7224C49458BB}"/>
          </c:extLst>
        </c:dLbl>
      </c:pivotFmt>
      <c:pivotFmt>
        <c:idx val="105"/>
        <c:dLbl>
          <c:idx val="0"/>
          <c:showLegendKey val="0"/>
          <c:showVal val="0"/>
          <c:showCatName val="0"/>
          <c:showSerName val="0"/>
          <c:showPercent val="0"/>
          <c:showBubbleSize val="0"/>
          <c:extLst>
            <c:ext xmlns:c15="http://schemas.microsoft.com/office/drawing/2012/chart" uri="{CE6537A1-D6FC-4f65-9D91-7224C49458BB}"/>
          </c:extLst>
        </c:dLbl>
      </c:pivotFmt>
      <c:pivotFmt>
        <c:idx val="106"/>
        <c:dLbl>
          <c:idx val="0"/>
          <c:showLegendKey val="0"/>
          <c:showVal val="0"/>
          <c:showCatName val="0"/>
          <c:showSerName val="0"/>
          <c:showPercent val="0"/>
          <c:showBubbleSize val="0"/>
          <c:extLst>
            <c:ext xmlns:c15="http://schemas.microsoft.com/office/drawing/2012/chart" uri="{CE6537A1-D6FC-4f65-9D91-7224C49458BB}"/>
          </c:extLst>
        </c:dLbl>
      </c:pivotFmt>
      <c:pivotFmt>
        <c:idx val="107"/>
        <c:dLbl>
          <c:idx val="0"/>
          <c:showLegendKey val="0"/>
          <c:showVal val="0"/>
          <c:showCatName val="0"/>
          <c:showSerName val="0"/>
          <c:showPercent val="0"/>
          <c:showBubbleSize val="0"/>
          <c:extLst>
            <c:ext xmlns:c15="http://schemas.microsoft.com/office/drawing/2012/chart" uri="{CE6537A1-D6FC-4f65-9D91-7224C49458BB}"/>
          </c:extLst>
        </c:dLbl>
      </c:pivotFmt>
      <c:pivotFmt>
        <c:idx val="108"/>
        <c:dLbl>
          <c:idx val="0"/>
          <c:showLegendKey val="0"/>
          <c:showVal val="0"/>
          <c:showCatName val="0"/>
          <c:showSerName val="0"/>
          <c:showPercent val="0"/>
          <c:showBubbleSize val="0"/>
          <c:extLst>
            <c:ext xmlns:c15="http://schemas.microsoft.com/office/drawing/2012/chart" uri="{CE6537A1-D6FC-4f65-9D91-7224C49458BB}"/>
          </c:extLst>
        </c:dLbl>
      </c:pivotFmt>
      <c:pivotFmt>
        <c:idx val="109"/>
        <c:dLbl>
          <c:idx val="0"/>
          <c:showLegendKey val="0"/>
          <c:showVal val="0"/>
          <c:showCatName val="0"/>
          <c:showSerName val="0"/>
          <c:showPercent val="0"/>
          <c:showBubbleSize val="0"/>
          <c:extLst>
            <c:ext xmlns:c15="http://schemas.microsoft.com/office/drawing/2012/chart" uri="{CE6537A1-D6FC-4f65-9D91-7224C49458BB}"/>
          </c:extLst>
        </c:dLbl>
      </c:pivotFmt>
      <c:pivotFmt>
        <c:idx val="110"/>
        <c:dLbl>
          <c:idx val="0"/>
          <c:showLegendKey val="0"/>
          <c:showVal val="0"/>
          <c:showCatName val="0"/>
          <c:showSerName val="0"/>
          <c:showPercent val="0"/>
          <c:showBubbleSize val="0"/>
          <c:extLst>
            <c:ext xmlns:c15="http://schemas.microsoft.com/office/drawing/2012/chart" uri="{CE6537A1-D6FC-4f65-9D91-7224C49458BB}"/>
          </c:extLst>
        </c:dLbl>
      </c:pivotFmt>
      <c:pivotFmt>
        <c:idx val="111"/>
        <c:dLbl>
          <c:idx val="0"/>
          <c:showLegendKey val="0"/>
          <c:showVal val="0"/>
          <c:showCatName val="0"/>
          <c:showSerName val="0"/>
          <c:showPercent val="0"/>
          <c:showBubbleSize val="0"/>
          <c:extLst>
            <c:ext xmlns:c15="http://schemas.microsoft.com/office/drawing/2012/chart" uri="{CE6537A1-D6FC-4f65-9D91-7224C49458BB}"/>
          </c:extLst>
        </c:dLbl>
      </c:pivotFmt>
      <c:pivotFmt>
        <c:idx val="112"/>
        <c:dLbl>
          <c:idx val="0"/>
          <c:showLegendKey val="0"/>
          <c:showVal val="0"/>
          <c:showCatName val="0"/>
          <c:showSerName val="0"/>
          <c:showPercent val="0"/>
          <c:showBubbleSize val="0"/>
          <c:extLst>
            <c:ext xmlns:c15="http://schemas.microsoft.com/office/drawing/2012/chart" uri="{CE6537A1-D6FC-4f65-9D91-7224C49458BB}"/>
          </c:extLst>
        </c:dLbl>
      </c:pivotFmt>
      <c:pivotFmt>
        <c:idx val="113"/>
        <c:dLbl>
          <c:idx val="0"/>
          <c:showLegendKey val="0"/>
          <c:showVal val="0"/>
          <c:showCatName val="0"/>
          <c:showSerName val="0"/>
          <c:showPercent val="0"/>
          <c:showBubbleSize val="0"/>
          <c:extLst>
            <c:ext xmlns:c15="http://schemas.microsoft.com/office/drawing/2012/chart" uri="{CE6537A1-D6FC-4f65-9D91-7224C49458BB}"/>
          </c:extLst>
        </c:dLbl>
      </c:pivotFmt>
      <c:pivotFmt>
        <c:idx val="114"/>
        <c:dLbl>
          <c:idx val="0"/>
          <c:showLegendKey val="0"/>
          <c:showVal val="0"/>
          <c:showCatName val="0"/>
          <c:showSerName val="0"/>
          <c:showPercent val="0"/>
          <c:showBubbleSize val="0"/>
          <c:extLst>
            <c:ext xmlns:c15="http://schemas.microsoft.com/office/drawing/2012/chart" uri="{CE6537A1-D6FC-4f65-9D91-7224C49458BB}"/>
          </c:extLst>
        </c:dLbl>
      </c:pivotFmt>
      <c:pivotFmt>
        <c:idx val="115"/>
        <c:dLbl>
          <c:idx val="0"/>
          <c:showLegendKey val="0"/>
          <c:showVal val="0"/>
          <c:showCatName val="0"/>
          <c:showSerName val="0"/>
          <c:showPercent val="0"/>
          <c:showBubbleSize val="0"/>
          <c:extLst>
            <c:ext xmlns:c15="http://schemas.microsoft.com/office/drawing/2012/chart" uri="{CE6537A1-D6FC-4f65-9D91-7224C49458BB}"/>
          </c:extLst>
        </c:dLbl>
      </c:pivotFmt>
      <c:pivotFmt>
        <c:idx val="116"/>
        <c:dLbl>
          <c:idx val="0"/>
          <c:showLegendKey val="0"/>
          <c:showVal val="0"/>
          <c:showCatName val="0"/>
          <c:showSerName val="0"/>
          <c:showPercent val="0"/>
          <c:showBubbleSize val="0"/>
          <c:extLst>
            <c:ext xmlns:c15="http://schemas.microsoft.com/office/drawing/2012/chart" uri="{CE6537A1-D6FC-4f65-9D91-7224C49458BB}"/>
          </c:extLst>
        </c:dLbl>
      </c:pivotFmt>
      <c:pivotFmt>
        <c:idx val="117"/>
        <c:dLbl>
          <c:idx val="0"/>
          <c:showLegendKey val="0"/>
          <c:showVal val="0"/>
          <c:showCatName val="0"/>
          <c:showSerName val="0"/>
          <c:showPercent val="0"/>
          <c:showBubbleSize val="0"/>
          <c:extLst>
            <c:ext xmlns:c15="http://schemas.microsoft.com/office/drawing/2012/chart" uri="{CE6537A1-D6FC-4f65-9D91-7224C49458BB}"/>
          </c:extLst>
        </c:dLbl>
      </c:pivotFmt>
      <c:pivotFmt>
        <c:idx val="118"/>
        <c:dLbl>
          <c:idx val="0"/>
          <c:showLegendKey val="0"/>
          <c:showVal val="0"/>
          <c:showCatName val="0"/>
          <c:showSerName val="0"/>
          <c:showPercent val="0"/>
          <c:showBubbleSize val="0"/>
          <c:extLst>
            <c:ext xmlns:c15="http://schemas.microsoft.com/office/drawing/2012/chart" uri="{CE6537A1-D6FC-4f65-9D91-7224C49458BB}"/>
          </c:extLst>
        </c:dLbl>
      </c:pivotFmt>
      <c:pivotFmt>
        <c:idx val="119"/>
        <c:dLbl>
          <c:idx val="0"/>
          <c:showLegendKey val="0"/>
          <c:showVal val="0"/>
          <c:showCatName val="0"/>
          <c:showSerName val="0"/>
          <c:showPercent val="0"/>
          <c:showBubbleSize val="0"/>
          <c:extLst>
            <c:ext xmlns:c15="http://schemas.microsoft.com/office/drawing/2012/chart" uri="{CE6537A1-D6FC-4f65-9D91-7224C49458BB}"/>
          </c:extLst>
        </c:dLbl>
      </c:pivotFmt>
      <c:pivotFmt>
        <c:idx val="120"/>
        <c:dLbl>
          <c:idx val="0"/>
          <c:showLegendKey val="0"/>
          <c:showVal val="0"/>
          <c:showCatName val="0"/>
          <c:showSerName val="0"/>
          <c:showPercent val="0"/>
          <c:showBubbleSize val="0"/>
          <c:extLst>
            <c:ext xmlns:c15="http://schemas.microsoft.com/office/drawing/2012/chart" uri="{CE6537A1-D6FC-4f65-9D91-7224C49458BB}"/>
          </c:extLst>
        </c:dLbl>
      </c:pivotFmt>
      <c:pivotFmt>
        <c:idx val="121"/>
        <c:dLbl>
          <c:idx val="0"/>
          <c:showLegendKey val="0"/>
          <c:showVal val="0"/>
          <c:showCatName val="0"/>
          <c:showSerName val="0"/>
          <c:showPercent val="0"/>
          <c:showBubbleSize val="0"/>
          <c:extLst>
            <c:ext xmlns:c15="http://schemas.microsoft.com/office/drawing/2012/chart" uri="{CE6537A1-D6FC-4f65-9D91-7224C49458BB}"/>
          </c:extLst>
        </c:dLbl>
      </c:pivotFmt>
      <c:pivotFmt>
        <c:idx val="122"/>
        <c:dLbl>
          <c:idx val="0"/>
          <c:showLegendKey val="0"/>
          <c:showVal val="0"/>
          <c:showCatName val="0"/>
          <c:showSerName val="0"/>
          <c:showPercent val="0"/>
          <c:showBubbleSize val="0"/>
          <c:extLst>
            <c:ext xmlns:c15="http://schemas.microsoft.com/office/drawing/2012/chart" uri="{CE6537A1-D6FC-4f65-9D91-7224C49458BB}"/>
          </c:extLst>
        </c:dLbl>
      </c:pivotFmt>
      <c:pivotFmt>
        <c:idx val="123"/>
        <c:dLbl>
          <c:idx val="0"/>
          <c:showLegendKey val="0"/>
          <c:showVal val="0"/>
          <c:showCatName val="0"/>
          <c:showSerName val="0"/>
          <c:showPercent val="0"/>
          <c:showBubbleSize val="0"/>
          <c:extLst>
            <c:ext xmlns:c15="http://schemas.microsoft.com/office/drawing/2012/chart" uri="{CE6537A1-D6FC-4f65-9D91-7224C49458BB}"/>
          </c:extLst>
        </c:dLbl>
      </c:pivotFmt>
      <c:pivotFmt>
        <c:idx val="124"/>
        <c:dLbl>
          <c:idx val="0"/>
          <c:showLegendKey val="0"/>
          <c:showVal val="0"/>
          <c:showCatName val="0"/>
          <c:showSerName val="0"/>
          <c:showPercent val="0"/>
          <c:showBubbleSize val="0"/>
          <c:extLst>
            <c:ext xmlns:c15="http://schemas.microsoft.com/office/drawing/2012/chart" uri="{CE6537A1-D6FC-4f65-9D91-7224C49458BB}"/>
          </c:extLst>
        </c:dLbl>
      </c:pivotFmt>
      <c:pivotFmt>
        <c:idx val="125"/>
        <c:dLbl>
          <c:idx val="0"/>
          <c:showLegendKey val="0"/>
          <c:showVal val="0"/>
          <c:showCatName val="0"/>
          <c:showSerName val="0"/>
          <c:showPercent val="0"/>
          <c:showBubbleSize val="0"/>
          <c:extLst>
            <c:ext xmlns:c15="http://schemas.microsoft.com/office/drawing/2012/chart" uri="{CE6537A1-D6FC-4f65-9D91-7224C49458BB}"/>
          </c:extLst>
        </c:dLbl>
      </c:pivotFmt>
      <c:pivotFmt>
        <c:idx val="126"/>
        <c:dLbl>
          <c:idx val="0"/>
          <c:showLegendKey val="0"/>
          <c:showVal val="0"/>
          <c:showCatName val="0"/>
          <c:showSerName val="0"/>
          <c:showPercent val="0"/>
          <c:showBubbleSize val="0"/>
          <c:extLst>
            <c:ext xmlns:c15="http://schemas.microsoft.com/office/drawing/2012/chart" uri="{CE6537A1-D6FC-4f65-9D91-7224C49458BB}"/>
          </c:extLst>
        </c:dLbl>
      </c:pivotFmt>
      <c:pivotFmt>
        <c:idx val="127"/>
        <c:dLbl>
          <c:idx val="0"/>
          <c:showLegendKey val="0"/>
          <c:showVal val="0"/>
          <c:showCatName val="0"/>
          <c:showSerName val="0"/>
          <c:showPercent val="0"/>
          <c:showBubbleSize val="0"/>
          <c:extLst>
            <c:ext xmlns:c15="http://schemas.microsoft.com/office/drawing/2012/chart" uri="{CE6537A1-D6FC-4f65-9D91-7224C49458BB}"/>
          </c:extLst>
        </c:dLbl>
      </c:pivotFmt>
      <c:pivotFmt>
        <c:idx val="128"/>
        <c:dLbl>
          <c:idx val="0"/>
          <c:showLegendKey val="0"/>
          <c:showVal val="0"/>
          <c:showCatName val="0"/>
          <c:showSerName val="0"/>
          <c:showPercent val="0"/>
          <c:showBubbleSize val="0"/>
          <c:extLst>
            <c:ext xmlns:c15="http://schemas.microsoft.com/office/drawing/2012/chart" uri="{CE6537A1-D6FC-4f65-9D91-7224C49458BB}"/>
          </c:extLst>
        </c:dLbl>
      </c:pivotFmt>
      <c:pivotFmt>
        <c:idx val="129"/>
        <c:dLbl>
          <c:idx val="0"/>
          <c:showLegendKey val="0"/>
          <c:showVal val="0"/>
          <c:showCatName val="0"/>
          <c:showSerName val="0"/>
          <c:showPercent val="0"/>
          <c:showBubbleSize val="0"/>
          <c:extLst>
            <c:ext xmlns:c15="http://schemas.microsoft.com/office/drawing/2012/chart" uri="{CE6537A1-D6FC-4f65-9D91-7224C49458BB}"/>
          </c:extLst>
        </c:dLbl>
      </c:pivotFmt>
      <c:pivotFmt>
        <c:idx val="130"/>
        <c:dLbl>
          <c:idx val="0"/>
          <c:showLegendKey val="0"/>
          <c:showVal val="0"/>
          <c:showCatName val="0"/>
          <c:showSerName val="0"/>
          <c:showPercent val="0"/>
          <c:showBubbleSize val="0"/>
          <c:extLst>
            <c:ext xmlns:c15="http://schemas.microsoft.com/office/drawing/2012/chart" uri="{CE6537A1-D6FC-4f65-9D91-7224C49458BB}"/>
          </c:extLst>
        </c:dLbl>
      </c:pivotFmt>
      <c:pivotFmt>
        <c:idx val="131"/>
        <c:dLbl>
          <c:idx val="0"/>
          <c:showLegendKey val="0"/>
          <c:showVal val="0"/>
          <c:showCatName val="0"/>
          <c:showSerName val="0"/>
          <c:showPercent val="0"/>
          <c:showBubbleSize val="0"/>
          <c:extLst>
            <c:ext xmlns:c15="http://schemas.microsoft.com/office/drawing/2012/chart" uri="{CE6537A1-D6FC-4f65-9D91-7224C49458BB}"/>
          </c:extLst>
        </c:dLbl>
      </c:pivotFmt>
      <c:pivotFmt>
        <c:idx val="132"/>
        <c:dLbl>
          <c:idx val="0"/>
          <c:showLegendKey val="0"/>
          <c:showVal val="0"/>
          <c:showCatName val="0"/>
          <c:showSerName val="0"/>
          <c:showPercent val="0"/>
          <c:showBubbleSize val="0"/>
          <c:extLst>
            <c:ext xmlns:c15="http://schemas.microsoft.com/office/drawing/2012/chart" uri="{CE6537A1-D6FC-4f65-9D91-7224C49458BB}"/>
          </c:extLst>
        </c:dLbl>
      </c:pivotFmt>
      <c:pivotFmt>
        <c:idx val="133"/>
        <c:dLbl>
          <c:idx val="0"/>
          <c:showLegendKey val="0"/>
          <c:showVal val="0"/>
          <c:showCatName val="0"/>
          <c:showSerName val="0"/>
          <c:showPercent val="0"/>
          <c:showBubbleSize val="0"/>
          <c:extLst>
            <c:ext xmlns:c15="http://schemas.microsoft.com/office/drawing/2012/chart" uri="{CE6537A1-D6FC-4f65-9D91-7224C49458BB}"/>
          </c:extLst>
        </c:dLbl>
      </c:pivotFmt>
      <c:pivotFmt>
        <c:idx val="134"/>
        <c:dLbl>
          <c:idx val="0"/>
          <c:showLegendKey val="0"/>
          <c:showVal val="0"/>
          <c:showCatName val="0"/>
          <c:showSerName val="0"/>
          <c:showPercent val="0"/>
          <c:showBubbleSize val="0"/>
          <c:extLst>
            <c:ext xmlns:c15="http://schemas.microsoft.com/office/drawing/2012/chart" uri="{CE6537A1-D6FC-4f65-9D91-7224C49458BB}"/>
          </c:extLst>
        </c:dLbl>
      </c:pivotFmt>
      <c:pivotFmt>
        <c:idx val="135"/>
        <c:dLbl>
          <c:idx val="0"/>
          <c:showLegendKey val="0"/>
          <c:showVal val="0"/>
          <c:showCatName val="0"/>
          <c:showSerName val="0"/>
          <c:showPercent val="0"/>
          <c:showBubbleSize val="0"/>
          <c:extLst>
            <c:ext xmlns:c15="http://schemas.microsoft.com/office/drawing/2012/chart" uri="{CE6537A1-D6FC-4f65-9D91-7224C49458BB}"/>
          </c:extLst>
        </c:dLbl>
      </c:pivotFmt>
      <c:pivotFmt>
        <c:idx val="136"/>
        <c:dLbl>
          <c:idx val="0"/>
          <c:showLegendKey val="0"/>
          <c:showVal val="0"/>
          <c:showCatName val="0"/>
          <c:showSerName val="0"/>
          <c:showPercent val="0"/>
          <c:showBubbleSize val="0"/>
          <c:extLst>
            <c:ext xmlns:c15="http://schemas.microsoft.com/office/drawing/2012/chart" uri="{CE6537A1-D6FC-4f65-9D91-7224C49458BB}"/>
          </c:extLst>
        </c:dLbl>
      </c:pivotFmt>
      <c:pivotFmt>
        <c:idx val="137"/>
        <c:dLbl>
          <c:idx val="0"/>
          <c:showLegendKey val="0"/>
          <c:showVal val="0"/>
          <c:showCatName val="0"/>
          <c:showSerName val="0"/>
          <c:showPercent val="0"/>
          <c:showBubbleSize val="0"/>
          <c:extLst>
            <c:ext xmlns:c15="http://schemas.microsoft.com/office/drawing/2012/chart" uri="{CE6537A1-D6FC-4f65-9D91-7224C49458BB}"/>
          </c:extLst>
        </c:dLbl>
      </c:pivotFmt>
      <c:pivotFmt>
        <c:idx val="138"/>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0"/>
      </c:pivotFmt>
      <c:pivotFmt>
        <c:idx val="141"/>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pivotFmt>
      <c:pivotFmt>
        <c:idx val="143"/>
        <c:spPr>
          <a:solidFill>
            <a:schemeClr val="accent1"/>
          </a:solidFill>
          <a:ln>
            <a:noFill/>
          </a:ln>
          <a:effectLst/>
        </c:spPr>
      </c:pivotFmt>
      <c:pivotFmt>
        <c:idx val="144"/>
        <c:spPr>
          <a:solidFill>
            <a:schemeClr val="accent1"/>
          </a:solidFill>
          <a:ln>
            <a:noFill/>
          </a:ln>
          <a:effectLst/>
        </c:spPr>
      </c:pivotFmt>
      <c:pivotFmt>
        <c:idx val="145"/>
        <c:spPr>
          <a:solidFill>
            <a:schemeClr val="accent1"/>
          </a:solidFill>
          <a:ln>
            <a:noFill/>
          </a:ln>
          <a:effectLst/>
        </c:spPr>
      </c:pivotFmt>
      <c:pivotFmt>
        <c:idx val="146"/>
        <c:spPr>
          <a:solidFill>
            <a:schemeClr val="accent1"/>
          </a:solidFill>
          <a:ln>
            <a:noFill/>
          </a:ln>
          <a:effectLst/>
        </c:spPr>
      </c:pivotFmt>
    </c:pivotFmts>
    <c:plotArea>
      <c:layout/>
      <c:barChart>
        <c:barDir val="col"/>
        <c:grouping val="clustered"/>
        <c:varyColors val="0"/>
        <c:ser>
          <c:idx val="0"/>
          <c:order val="0"/>
          <c:tx>
            <c:strRef>
              <c:f>'over time'!$B$3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poly"/>
            <c:order val="2"/>
            <c:forward val="2"/>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multiLvlStrRef>
              <c:f>'over time'!$A$4:$A$23</c:f>
              <c:multiLvlStrCache>
                <c:ptCount val="10"/>
                <c:lvl>
                  <c:pt idx="0">
                    <c:v>Jun</c:v>
                  </c:pt>
                  <c:pt idx="1">
                    <c:v>Jun</c:v>
                  </c:pt>
                  <c:pt idx="2">
                    <c:v>Jun</c:v>
                  </c:pt>
                  <c:pt idx="3">
                    <c:v>Jun</c:v>
                  </c:pt>
                  <c:pt idx="4">
                    <c:v>Jun</c:v>
                  </c:pt>
                  <c:pt idx="5">
                    <c:v>Jul</c:v>
                  </c:pt>
                  <c:pt idx="6">
                    <c:v>Jul</c:v>
                  </c:pt>
                  <c:pt idx="7">
                    <c:v>Jul</c:v>
                  </c:pt>
                  <c:pt idx="8">
                    <c:v>Jul</c:v>
                  </c:pt>
                  <c:pt idx="9">
                    <c:v>Jul</c:v>
                  </c:pt>
                </c:lvl>
                <c:lvl>
                  <c:pt idx="0">
                    <c:v>22</c:v>
                  </c:pt>
                  <c:pt idx="1">
                    <c:v>23</c:v>
                  </c:pt>
                  <c:pt idx="2">
                    <c:v>24</c:v>
                  </c:pt>
                  <c:pt idx="3">
                    <c:v>25</c:v>
                  </c:pt>
                  <c:pt idx="4">
                    <c:v>26</c:v>
                  </c:pt>
                  <c:pt idx="6">
                    <c:v>27</c:v>
                  </c:pt>
                  <c:pt idx="7">
                    <c:v>28</c:v>
                  </c:pt>
                  <c:pt idx="8">
                    <c:v>29</c:v>
                  </c:pt>
                  <c:pt idx="9">
                    <c:v>30</c:v>
                  </c:pt>
                </c:lvl>
              </c:multiLvlStrCache>
            </c:multiLvlStrRef>
          </c:cat>
          <c:val>
            <c:numRef>
              <c:f>'over time'!$B$4:$B$23</c:f>
              <c:numCache>
                <c:formatCode>General</c:formatCode>
                <c:ptCount val="10"/>
                <c:pt idx="0">
                  <c:v>225402.36007097107</c:v>
                </c:pt>
                <c:pt idx="1">
                  <c:v>303455.71277467068</c:v>
                </c:pt>
                <c:pt idx="2">
                  <c:v>291974.39785447135</c:v>
                </c:pt>
                <c:pt idx="3">
                  <c:v>315211.10076436179</c:v>
                </c:pt>
                <c:pt idx="4">
                  <c:v>153089.32668597891</c:v>
                </c:pt>
                <c:pt idx="5">
                  <c:v>189954.84185396496</c:v>
                </c:pt>
                <c:pt idx="6">
                  <c:v>283438.71953689045</c:v>
                </c:pt>
                <c:pt idx="7">
                  <c:v>285981.52346278803</c:v>
                </c:pt>
                <c:pt idx="8">
                  <c:v>409840.36709859699</c:v>
                </c:pt>
                <c:pt idx="9">
                  <c:v>252577.03500545226</c:v>
                </c:pt>
              </c:numCache>
            </c:numRef>
          </c:val>
          <c:extLst>
            <c:ext xmlns:c16="http://schemas.microsoft.com/office/drawing/2014/chart" uri="{C3380CC4-5D6E-409C-BE32-E72D297353CC}">
              <c16:uniqueId val="{00000087-CE61-C545-8290-0E2B09C31F09}"/>
            </c:ext>
          </c:extLst>
        </c:ser>
        <c:dLbls>
          <c:dLblPos val="outEnd"/>
          <c:showLegendKey val="0"/>
          <c:showVal val="1"/>
          <c:showCatName val="0"/>
          <c:showSerName val="0"/>
          <c:showPercent val="0"/>
          <c:showBubbleSize val="0"/>
        </c:dLbls>
        <c:gapWidth val="219"/>
        <c:overlap val="-27"/>
        <c:axId val="791596080"/>
        <c:axId val="791597792"/>
      </c:barChart>
      <c:catAx>
        <c:axId val="791596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597792"/>
        <c:crosses val="autoZero"/>
        <c:auto val="1"/>
        <c:lblAlgn val="ctr"/>
        <c:lblOffset val="100"/>
        <c:noMultiLvlLbl val="0"/>
      </c:catAx>
      <c:valAx>
        <c:axId val="7915977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596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[Campaign Revenue Dashboard.xlsx]genre!by platform</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Net By Platform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genre!$O$2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genre!$N$3:$N$6</c:f>
              <c:strCache>
                <c:ptCount val="3"/>
                <c:pt idx="0">
                  <c:v>Amazon</c:v>
                </c:pt>
                <c:pt idx="1">
                  <c:v>Google Play</c:v>
                </c:pt>
                <c:pt idx="2">
                  <c:v>iOS</c:v>
                </c:pt>
              </c:strCache>
            </c:strRef>
          </c:cat>
          <c:val>
            <c:numRef>
              <c:f>genre!$O$3:$O$6</c:f>
              <c:numCache>
                <c:formatCode>"$"#,##0</c:formatCode>
                <c:ptCount val="3"/>
                <c:pt idx="0">
                  <c:v>1095979.413301449</c:v>
                </c:pt>
                <c:pt idx="1">
                  <c:v>990648.91114992858</c:v>
                </c:pt>
                <c:pt idx="2">
                  <c:v>624297.06065676722</c:v>
                </c:pt>
              </c:numCache>
            </c:numRef>
          </c:val>
          <c:extLst>
            <c:ext xmlns:c16="http://schemas.microsoft.com/office/drawing/2014/chart" uri="{C3380CC4-5D6E-409C-BE32-E72D297353CC}">
              <c16:uniqueId val="{00000000-B384-614F-B8AD-5B7DA05896B5}"/>
            </c:ext>
          </c:extLst>
        </c:ser>
        <c:dLbls>
          <c:dLblPos val="ctr"/>
          <c:showLegendKey val="0"/>
          <c:showVal val="1"/>
          <c:showCatName val="0"/>
          <c:showSerName val="0"/>
          <c:showPercent val="0"/>
          <c:showBubbleSize val="0"/>
        </c:dLbls>
        <c:gapWidth val="150"/>
        <c:overlap val="100"/>
        <c:axId val="312962351"/>
        <c:axId val="1547218272"/>
      </c:barChart>
      <c:catAx>
        <c:axId val="3129623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7218272"/>
        <c:crosses val="autoZero"/>
        <c:auto val="1"/>
        <c:lblAlgn val="ctr"/>
        <c:lblOffset val="100"/>
        <c:noMultiLvlLbl val="0"/>
      </c:catAx>
      <c:valAx>
        <c:axId val="154721827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96235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[Campaign Revenue Dashboard.xlsx]company!top 5 company</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Advertiser Company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company!$J$2</c:f>
              <c:strCache>
                <c:ptCount val="1"/>
                <c:pt idx="0">
                  <c:v>Sum of net</c:v>
                </c:pt>
              </c:strCache>
            </c:strRef>
          </c:tx>
          <c:spPr>
            <a:solidFill>
              <a:schemeClr val="accent1"/>
            </a:solidFill>
            <a:ln>
              <a:noFill/>
            </a:ln>
            <a:effectLst/>
          </c:spPr>
          <c:invertIfNegative val="0"/>
          <c:cat>
            <c:strRef>
              <c:f>company!$I$3:$I$8</c:f>
              <c:strCache>
                <c:ptCount val="5"/>
                <c:pt idx="0">
                  <c:v>Company 48</c:v>
                </c:pt>
                <c:pt idx="1">
                  <c:v>Company 3</c:v>
                </c:pt>
                <c:pt idx="2">
                  <c:v>Company 50</c:v>
                </c:pt>
                <c:pt idx="3">
                  <c:v>Company 36</c:v>
                </c:pt>
                <c:pt idx="4">
                  <c:v>Company 46</c:v>
                </c:pt>
              </c:strCache>
            </c:strRef>
          </c:cat>
          <c:val>
            <c:numRef>
              <c:f>company!$J$3:$J$8</c:f>
              <c:numCache>
                <c:formatCode>"$"#,##0</c:formatCode>
                <c:ptCount val="5"/>
                <c:pt idx="0">
                  <c:v>117642.08239573572</c:v>
                </c:pt>
                <c:pt idx="1">
                  <c:v>102175.10629960719</c:v>
                </c:pt>
                <c:pt idx="2">
                  <c:v>94035.986620520896</c:v>
                </c:pt>
                <c:pt idx="3">
                  <c:v>88433.569388635384</c:v>
                </c:pt>
                <c:pt idx="4">
                  <c:v>84432.816195907639</c:v>
                </c:pt>
              </c:numCache>
            </c:numRef>
          </c:val>
          <c:extLst>
            <c:ext xmlns:c16="http://schemas.microsoft.com/office/drawing/2014/chart" uri="{C3380CC4-5D6E-409C-BE32-E72D297353CC}">
              <c16:uniqueId val="{00000000-AB20-F643-93FD-1417A3B87F91}"/>
            </c:ext>
          </c:extLst>
        </c:ser>
        <c:dLbls>
          <c:showLegendKey val="0"/>
          <c:showVal val="0"/>
          <c:showCatName val="0"/>
          <c:showSerName val="0"/>
          <c:showPercent val="0"/>
          <c:showBubbleSize val="0"/>
        </c:dLbls>
        <c:gapWidth val="269"/>
        <c:axId val="405220351"/>
        <c:axId val="268927999"/>
      </c:barChart>
      <c:lineChart>
        <c:grouping val="standard"/>
        <c:varyColors val="0"/>
        <c:ser>
          <c:idx val="1"/>
          <c:order val="1"/>
          <c:tx>
            <c:strRef>
              <c:f>company!$K$2</c:f>
              <c:strCache>
                <c:ptCount val="1"/>
                <c:pt idx="0">
                  <c:v>% of net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company!$I$3:$I$8</c:f>
              <c:strCache>
                <c:ptCount val="5"/>
                <c:pt idx="0">
                  <c:v>Company 48</c:v>
                </c:pt>
                <c:pt idx="1">
                  <c:v>Company 3</c:v>
                </c:pt>
                <c:pt idx="2">
                  <c:v>Company 50</c:v>
                </c:pt>
                <c:pt idx="3">
                  <c:v>Company 36</c:v>
                </c:pt>
                <c:pt idx="4">
                  <c:v>Company 46</c:v>
                </c:pt>
              </c:strCache>
            </c:strRef>
          </c:cat>
          <c:val>
            <c:numRef>
              <c:f>company!$K$3:$K$8</c:f>
              <c:numCache>
                <c:formatCode>0%</c:formatCode>
                <c:ptCount val="5"/>
                <c:pt idx="0">
                  <c:v>0.24170403625879294</c:v>
                </c:pt>
                <c:pt idx="1">
                  <c:v>0.20992603237599153</c:v>
                </c:pt>
                <c:pt idx="2">
                  <c:v>0.19320363136126895</c:v>
                </c:pt>
                <c:pt idx="3">
                  <c:v>0.18169306617765207</c:v>
                </c:pt>
                <c:pt idx="4">
                  <c:v>0.17347323382629445</c:v>
                </c:pt>
              </c:numCache>
            </c:numRef>
          </c:val>
          <c:smooth val="0"/>
          <c:extLst>
            <c:ext xmlns:c16="http://schemas.microsoft.com/office/drawing/2014/chart" uri="{C3380CC4-5D6E-409C-BE32-E72D297353CC}">
              <c16:uniqueId val="{00000001-AB20-F643-93FD-1417A3B87F91}"/>
            </c:ext>
          </c:extLst>
        </c:ser>
        <c:dLbls>
          <c:showLegendKey val="0"/>
          <c:showVal val="0"/>
          <c:showCatName val="0"/>
          <c:showSerName val="0"/>
          <c:showPercent val="0"/>
          <c:showBubbleSize val="0"/>
        </c:dLbls>
        <c:marker val="1"/>
        <c:smooth val="0"/>
        <c:axId val="1874760656"/>
        <c:axId val="1874749520"/>
      </c:lineChart>
      <c:catAx>
        <c:axId val="405220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8927999"/>
        <c:crosses val="autoZero"/>
        <c:auto val="1"/>
        <c:lblAlgn val="ctr"/>
        <c:lblOffset val="100"/>
        <c:noMultiLvlLbl val="0"/>
      </c:catAx>
      <c:valAx>
        <c:axId val="26892799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220351"/>
        <c:crosses val="autoZero"/>
        <c:crossBetween val="between"/>
      </c:valAx>
      <c:valAx>
        <c:axId val="1874749520"/>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4760656"/>
        <c:crosses val="max"/>
        <c:crossBetween val="between"/>
      </c:valAx>
      <c:catAx>
        <c:axId val="1874760656"/>
        <c:scaling>
          <c:orientation val="minMax"/>
        </c:scaling>
        <c:delete val="1"/>
        <c:axPos val="b"/>
        <c:numFmt formatCode="General" sourceLinked="1"/>
        <c:majorTickMark val="none"/>
        <c:minorTickMark val="none"/>
        <c:tickLblPos val="nextTo"/>
        <c:crossAx val="187474952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chartData>
  <cx:chart>
    <cx:title pos="t" align="ctr" overlay="0">
      <cx:tx>
        <cx:txData>
          <cx:v>Profit Histogram by Promotion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Profit Histogram by Promotion</a:t>
          </a:r>
        </a:p>
      </cx:txPr>
    </cx:title>
    <cx:plotArea>
      <cx:plotAreaRegion>
        <cx:series layoutId="clusteredColumn" uniqueId="{60C89990-4B7F-ED46-B5D3-20C68DBF936F}" formatIdx="0">
          <cx:tx>
            <cx:txData>
              <cx:f>_xlchart.v1.4</cx:f>
              <cx:v>Sum of profit</cx:v>
            </cx:txData>
          </cx:tx>
          <cx:dataId val="0"/>
          <cx:layoutPr>
            <cx:binning intervalClosed="r" underflow="0">
              <cx:binCount val="8"/>
            </cx:binning>
          </cx:layoutPr>
        </cx:series>
      </cx:plotAreaRegion>
      <cx:axis id="0">
        <cx:catScaling gapWidth="0"/>
        <cx:tickLabels/>
        <cx:numFmt formatCode="0.00" sourceLinked="0"/>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Net Distribution by Promotion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Net Distribution by Promotion</a:t>
          </a:r>
        </a:p>
      </cx:txPr>
    </cx:title>
    <cx:plotArea>
      <cx:plotAreaRegion>
        <cx:series layoutId="clusteredColumn" uniqueId="{0F5547FE-7E46-BF45-AB79-4E4919D2CDBF}">
          <cx:tx>
            <cx:txData>
              <cx:f>_xlchart.v1.0</cx:f>
              <cx:v>Sum of net</cx:v>
            </cx:txData>
          </cx:tx>
          <cx:dataId val="0"/>
          <cx:layoutPr>
            <cx:binning intervalClosed="r" underflow="0" overflow="50000">
              <cx:binSize val="10000"/>
            </cx:binning>
          </cx:layoutPr>
        </cx:series>
      </cx:plotAreaRegion>
      <cx:axis id="0">
        <cx:catScaling gapWidth="0"/>
        <cx:tickLabels/>
      </cx:axis>
      <cx:axis id="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txData>
          <cx:v>Spend Distribution By Promotion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Spend Distribution By Promotion</a:t>
          </a:r>
        </a:p>
      </cx:txPr>
    </cx:title>
    <cx:plotArea>
      <cx:plotAreaRegion>
        <cx:series layoutId="clusteredColumn" uniqueId="{C8216343-C676-2642-9D0A-DB8C8F72E5AA}">
          <cx:tx>
            <cx:txData>
              <cx:f>_xlchart.v1.2</cx:f>
              <cx:v>Sum of spend</cx:v>
            </cx:txData>
          </cx:tx>
          <cx:dataId val="0"/>
          <cx:layoutPr>
            <cx:binning intervalClosed="r" underflow="50000" overflow="500000">
              <cx:binSize val="100000"/>
            </cx:binning>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microsoft.com/office/2014/relationships/chartEx" Target="../charts/chartEx3.xml"/><Relationship Id="rId2" Type="http://schemas.microsoft.com/office/2014/relationships/chartEx" Target="../charts/chartEx2.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editAs="oneCell">
    <xdr:from>
      <xdr:col>11</xdr:col>
      <xdr:colOff>177800</xdr:colOff>
      <xdr:row>3</xdr:row>
      <xdr:rowOff>38100</xdr:rowOff>
    </xdr:from>
    <xdr:to>
      <xdr:col>12</xdr:col>
      <xdr:colOff>921123</xdr:colOff>
      <xdr:row>9</xdr:row>
      <xdr:rowOff>190500</xdr:rowOff>
    </xdr:to>
    <mc:AlternateContent xmlns:mc="http://schemas.openxmlformats.org/markup-compatibility/2006" xmlns:a14="http://schemas.microsoft.com/office/drawing/2010/main">
      <mc:Choice Requires="a14">
        <xdr:graphicFrame macro="">
          <xdr:nvGraphicFramePr>
            <xdr:cNvPr id="3" name="owner_name">
              <a:extLst>
                <a:ext uri="{FF2B5EF4-FFF2-40B4-BE49-F238E27FC236}">
                  <a16:creationId xmlns:a16="http://schemas.microsoft.com/office/drawing/2014/main" id="{3D5ED04D-222D-973E-8F0D-FECF9906662A}"/>
                </a:ext>
              </a:extLst>
            </xdr:cNvPr>
            <xdr:cNvGraphicFramePr/>
          </xdr:nvGraphicFramePr>
          <xdr:xfrm>
            <a:off x="0" y="0"/>
            <a:ext cx="0" cy="0"/>
          </xdr:xfrm>
          <a:graphic>
            <a:graphicData uri="http://schemas.microsoft.com/office/drawing/2010/slicer">
              <sle:slicer xmlns:sle="http://schemas.microsoft.com/office/drawing/2010/slicer" name="owner_name"/>
            </a:graphicData>
          </a:graphic>
        </xdr:graphicFrame>
      </mc:Choice>
      <mc:Fallback xmlns="">
        <xdr:sp macro="" textlink="">
          <xdr:nvSpPr>
            <xdr:cNvPr id="0" name=""/>
            <xdr:cNvSpPr>
              <a:spLocks noTextEdit="1"/>
            </xdr:cNvSpPr>
          </xdr:nvSpPr>
          <xdr:spPr>
            <a:xfrm>
              <a:off x="10517094" y="665629"/>
              <a:ext cx="1714500" cy="14074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xdr:row>
      <xdr:rowOff>25400</xdr:rowOff>
    </xdr:from>
    <xdr:to>
      <xdr:col>9</xdr:col>
      <xdr:colOff>685800</xdr:colOff>
      <xdr:row>9</xdr:row>
      <xdr:rowOff>177800</xdr:rowOff>
    </xdr:to>
    <mc:AlternateContent xmlns:mc="http://schemas.openxmlformats.org/markup-compatibility/2006" xmlns:tsle="http://schemas.microsoft.com/office/drawing/2012/timeslicer">
      <mc:Choice Requires="tsle">
        <xdr:graphicFrame macro="">
          <xdr:nvGraphicFramePr>
            <xdr:cNvPr id="5" name="dt">
              <a:extLst>
                <a:ext uri="{FF2B5EF4-FFF2-40B4-BE49-F238E27FC236}">
                  <a16:creationId xmlns:a16="http://schemas.microsoft.com/office/drawing/2014/main" id="{2AE4ACC7-2149-8A8E-F10D-94673889445A}"/>
                </a:ext>
              </a:extLst>
            </xdr:cNvPr>
            <xdr:cNvGraphicFramePr/>
          </xdr:nvGraphicFramePr>
          <xdr:xfrm>
            <a:off x="0" y="0"/>
            <a:ext cx="0" cy="0"/>
          </xdr:xfrm>
          <a:graphic>
            <a:graphicData uri="http://schemas.microsoft.com/office/drawing/2012/timeslicer">
              <tsle:timeslicer name="dt"/>
            </a:graphicData>
          </a:graphic>
        </xdr:graphicFrame>
      </mc:Choice>
      <mc:Fallback xmlns="">
        <xdr:sp macro="" textlink="">
          <xdr:nvSpPr>
            <xdr:cNvPr id="0" name=""/>
            <xdr:cNvSpPr>
              <a:spLocks noTextEdit="1"/>
            </xdr:cNvSpPr>
          </xdr:nvSpPr>
          <xdr:spPr>
            <a:xfrm>
              <a:off x="0" y="652929"/>
              <a:ext cx="9127565" cy="1407459"/>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13</xdr:col>
      <xdr:colOff>12700</xdr:colOff>
      <xdr:row>3</xdr:row>
      <xdr:rowOff>23159</xdr:rowOff>
    </xdr:from>
    <xdr:to>
      <xdr:col>15</xdr:col>
      <xdr:colOff>463176</xdr:colOff>
      <xdr:row>9</xdr:row>
      <xdr:rowOff>175559</xdr:rowOff>
    </xdr:to>
    <mc:AlternateContent xmlns:mc="http://schemas.openxmlformats.org/markup-compatibility/2006" xmlns:a14="http://schemas.microsoft.com/office/drawing/2010/main">
      <mc:Choice Requires="a14">
        <xdr:graphicFrame macro="">
          <xdr:nvGraphicFramePr>
            <xdr:cNvPr id="7" name="company_name">
              <a:extLst>
                <a:ext uri="{FF2B5EF4-FFF2-40B4-BE49-F238E27FC236}">
                  <a16:creationId xmlns:a16="http://schemas.microsoft.com/office/drawing/2014/main" id="{0FCA9654-64DD-503A-C051-07537C44AE3A}"/>
                </a:ext>
              </a:extLst>
            </xdr:cNvPr>
            <xdr:cNvGraphicFramePr/>
          </xdr:nvGraphicFramePr>
          <xdr:xfrm>
            <a:off x="0" y="0"/>
            <a:ext cx="0" cy="0"/>
          </xdr:xfrm>
          <a:graphic>
            <a:graphicData uri="http://schemas.microsoft.com/office/drawing/2010/slicer">
              <sle:slicer xmlns:sle="http://schemas.microsoft.com/office/drawing/2010/slicer" name="company_name"/>
            </a:graphicData>
          </a:graphic>
        </xdr:graphicFrame>
      </mc:Choice>
      <mc:Fallback xmlns="">
        <xdr:sp macro="" textlink="">
          <xdr:nvSpPr>
            <xdr:cNvPr id="0" name=""/>
            <xdr:cNvSpPr>
              <a:spLocks noTextEdit="1"/>
            </xdr:cNvSpPr>
          </xdr:nvSpPr>
          <xdr:spPr>
            <a:xfrm>
              <a:off x="12249524" y="650688"/>
              <a:ext cx="2736476" cy="14074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0</xdr:row>
      <xdr:rowOff>0</xdr:rowOff>
    </xdr:from>
    <xdr:to>
      <xdr:col>17</xdr:col>
      <xdr:colOff>358589</xdr:colOff>
      <xdr:row>3</xdr:row>
      <xdr:rowOff>25400</xdr:rowOff>
    </xdr:to>
    <xdr:sp macro="" textlink="">
      <xdr:nvSpPr>
        <xdr:cNvPr id="11" name="Rectangle 10">
          <a:extLst>
            <a:ext uri="{FF2B5EF4-FFF2-40B4-BE49-F238E27FC236}">
              <a16:creationId xmlns:a16="http://schemas.microsoft.com/office/drawing/2014/main" id="{FF0D84C4-6DCF-FC46-8FC0-CD68394C69F3}"/>
            </a:ext>
          </a:extLst>
        </xdr:cNvPr>
        <xdr:cNvSpPr/>
      </xdr:nvSpPr>
      <xdr:spPr>
        <a:xfrm>
          <a:off x="0" y="0"/>
          <a:ext cx="16823765" cy="652929"/>
        </a:xfrm>
        <a:prstGeom prst="rect">
          <a:avLst/>
        </a:prstGeom>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48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rPr>
            <a:t>Campaign Revenue Dashboard</a:t>
          </a:r>
        </a:p>
      </xdr:txBody>
    </xdr:sp>
    <xdr:clientData/>
  </xdr:twoCellAnchor>
  <xdr:twoCellAnchor>
    <xdr:from>
      <xdr:col>0</xdr:col>
      <xdr:colOff>12700</xdr:colOff>
      <xdr:row>10</xdr:row>
      <xdr:rowOff>25400</xdr:rowOff>
    </xdr:from>
    <xdr:to>
      <xdr:col>9</xdr:col>
      <xdr:colOff>673100</xdr:colOff>
      <xdr:row>39</xdr:row>
      <xdr:rowOff>177800</xdr:rowOff>
    </xdr:to>
    <xdr:graphicFrame macro="">
      <xdr:nvGraphicFramePr>
        <xdr:cNvPr id="13" name="Chart 12">
          <a:extLst>
            <a:ext uri="{FF2B5EF4-FFF2-40B4-BE49-F238E27FC236}">
              <a16:creationId xmlns:a16="http://schemas.microsoft.com/office/drawing/2014/main" id="{E9F26540-410D-344F-A031-5C4E3ED3C5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475876</xdr:colOff>
      <xdr:row>3</xdr:row>
      <xdr:rowOff>40342</xdr:rowOff>
    </xdr:from>
    <xdr:to>
      <xdr:col>17</xdr:col>
      <xdr:colOff>348877</xdr:colOff>
      <xdr:row>9</xdr:row>
      <xdr:rowOff>192742</xdr:rowOff>
    </xdr:to>
    <mc:AlternateContent xmlns:mc="http://schemas.openxmlformats.org/markup-compatibility/2006" xmlns:a14="http://schemas.microsoft.com/office/drawing/2010/main">
      <mc:Choice Requires="a14">
        <xdr:graphicFrame macro="">
          <xdr:nvGraphicFramePr>
            <xdr:cNvPr id="14" name="promotion_id">
              <a:extLst>
                <a:ext uri="{FF2B5EF4-FFF2-40B4-BE49-F238E27FC236}">
                  <a16:creationId xmlns:a16="http://schemas.microsoft.com/office/drawing/2014/main" id="{4D103B94-642E-9165-FB2F-80C77BA4C7BF}"/>
                </a:ext>
              </a:extLst>
            </xdr:cNvPr>
            <xdr:cNvGraphicFramePr/>
          </xdr:nvGraphicFramePr>
          <xdr:xfrm>
            <a:off x="0" y="0"/>
            <a:ext cx="0" cy="0"/>
          </xdr:xfrm>
          <a:graphic>
            <a:graphicData uri="http://schemas.microsoft.com/office/drawing/2010/slicer">
              <sle:slicer xmlns:sle="http://schemas.microsoft.com/office/drawing/2010/slicer" name="promotion_id"/>
            </a:graphicData>
          </a:graphic>
        </xdr:graphicFrame>
      </mc:Choice>
      <mc:Fallback xmlns="">
        <xdr:sp macro="" textlink="">
          <xdr:nvSpPr>
            <xdr:cNvPr id="0" name=""/>
            <xdr:cNvSpPr>
              <a:spLocks noTextEdit="1"/>
            </xdr:cNvSpPr>
          </xdr:nvSpPr>
          <xdr:spPr>
            <a:xfrm>
              <a:off x="14998700" y="667871"/>
              <a:ext cx="1815353" cy="14074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668617</xdr:colOff>
      <xdr:row>10</xdr:row>
      <xdr:rowOff>23159</xdr:rowOff>
    </xdr:from>
    <xdr:to>
      <xdr:col>17</xdr:col>
      <xdr:colOff>358589</xdr:colOff>
      <xdr:row>23</xdr:row>
      <xdr:rowOff>124759</xdr:rowOff>
    </xdr:to>
    <xdr:graphicFrame macro="">
      <xdr:nvGraphicFramePr>
        <xdr:cNvPr id="19" name="Chart 18">
          <a:extLst>
            <a:ext uri="{FF2B5EF4-FFF2-40B4-BE49-F238E27FC236}">
              <a16:creationId xmlns:a16="http://schemas.microsoft.com/office/drawing/2014/main" id="{634C9BA7-40AD-7D49-9861-CFB6BE5123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657412</xdr:colOff>
      <xdr:row>23</xdr:row>
      <xdr:rowOff>135217</xdr:rowOff>
    </xdr:from>
    <xdr:to>
      <xdr:col>17</xdr:col>
      <xdr:colOff>373531</xdr:colOff>
      <xdr:row>40</xdr:row>
      <xdr:rowOff>14940</xdr:rowOff>
    </xdr:to>
    <xdr:graphicFrame macro="">
      <xdr:nvGraphicFramePr>
        <xdr:cNvPr id="21" name="Chart 20">
          <a:extLst>
            <a:ext uri="{FF2B5EF4-FFF2-40B4-BE49-F238E27FC236}">
              <a16:creationId xmlns:a16="http://schemas.microsoft.com/office/drawing/2014/main" id="{16C39AC3-E594-AF42-8614-689B5DA678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9</xdr:col>
      <xdr:colOff>702235</xdr:colOff>
      <xdr:row>3</xdr:row>
      <xdr:rowOff>44823</xdr:rowOff>
    </xdr:from>
    <xdr:to>
      <xdr:col>11</xdr:col>
      <xdr:colOff>176306</xdr:colOff>
      <xdr:row>9</xdr:row>
      <xdr:rowOff>161364</xdr:rowOff>
    </xdr:to>
    <mc:AlternateContent xmlns:mc="http://schemas.openxmlformats.org/markup-compatibility/2006" xmlns:a14="http://schemas.microsoft.com/office/drawing/2010/main">
      <mc:Choice Requires="a14">
        <xdr:graphicFrame macro="">
          <xdr:nvGraphicFramePr>
            <xdr:cNvPr id="2" name="promotion_type">
              <a:extLst>
                <a:ext uri="{FF2B5EF4-FFF2-40B4-BE49-F238E27FC236}">
                  <a16:creationId xmlns:a16="http://schemas.microsoft.com/office/drawing/2014/main" id="{384F4B89-6DC1-5B41-96F7-FC109568C304}"/>
                </a:ext>
              </a:extLst>
            </xdr:cNvPr>
            <xdr:cNvGraphicFramePr/>
          </xdr:nvGraphicFramePr>
          <xdr:xfrm>
            <a:off x="0" y="0"/>
            <a:ext cx="0" cy="0"/>
          </xdr:xfrm>
          <a:graphic>
            <a:graphicData uri="http://schemas.microsoft.com/office/drawing/2010/slicer">
              <sle:slicer xmlns:sle="http://schemas.microsoft.com/office/drawing/2010/slicer" name="promotion_type"/>
            </a:graphicData>
          </a:graphic>
        </xdr:graphicFrame>
      </mc:Choice>
      <mc:Fallback xmlns="">
        <xdr:sp macro="" textlink="">
          <xdr:nvSpPr>
            <xdr:cNvPr id="0" name=""/>
            <xdr:cNvSpPr>
              <a:spLocks noTextEdit="1"/>
            </xdr:cNvSpPr>
          </xdr:nvSpPr>
          <xdr:spPr>
            <a:xfrm>
              <a:off x="9144000" y="672352"/>
              <a:ext cx="1371600" cy="1371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63</xdr:row>
      <xdr:rowOff>25400</xdr:rowOff>
    </xdr:from>
    <xdr:to>
      <xdr:col>6</xdr:col>
      <xdr:colOff>0</xdr:colOff>
      <xdr:row>75</xdr:row>
      <xdr:rowOff>152400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2DE046DF-2BDA-47F6-5AA5-F8C6E018A8A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14389100"/>
              <a:ext cx="5397500" cy="25781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77</xdr:row>
      <xdr:rowOff>25400</xdr:rowOff>
    </xdr:from>
    <xdr:to>
      <xdr:col>6</xdr:col>
      <xdr:colOff>0</xdr:colOff>
      <xdr:row>91</xdr:row>
      <xdr:rowOff>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8A72A8DD-479D-BA8A-1B2E-3AF3A7D2A1B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0" y="17246600"/>
              <a:ext cx="5397500" cy="2819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93</xdr:row>
      <xdr:rowOff>25400</xdr:rowOff>
    </xdr:from>
    <xdr:to>
      <xdr:col>6</xdr:col>
      <xdr:colOff>0</xdr:colOff>
      <xdr:row>107</xdr:row>
      <xdr:rowOff>12700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7F87CE6D-FD90-BA31-3B75-C03A2D7B872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0" y="20497800"/>
              <a:ext cx="5397500" cy="28321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12700</xdr:colOff>
      <xdr:row>0</xdr:row>
      <xdr:rowOff>0</xdr:rowOff>
    </xdr:from>
    <xdr:to>
      <xdr:col>6</xdr:col>
      <xdr:colOff>0</xdr:colOff>
      <xdr:row>13</xdr:row>
      <xdr:rowOff>0</xdr:rowOff>
    </xdr:to>
    <xdr:sp macro="" textlink="">
      <xdr:nvSpPr>
        <xdr:cNvPr id="8" name="TextBox 7">
          <a:extLst>
            <a:ext uri="{FF2B5EF4-FFF2-40B4-BE49-F238E27FC236}">
              <a16:creationId xmlns:a16="http://schemas.microsoft.com/office/drawing/2014/main" id="{090BAC3D-E298-20E8-1A80-B0C5D7A82687}"/>
            </a:ext>
          </a:extLst>
        </xdr:cNvPr>
        <xdr:cNvSpPr txBox="1"/>
      </xdr:nvSpPr>
      <xdr:spPr>
        <a:xfrm>
          <a:off x="12700" y="0"/>
          <a:ext cx="5397500" cy="4051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latin typeface="+mj-lt"/>
            </a:rPr>
            <a:t>Overview: </a:t>
          </a:r>
        </a:p>
        <a:p>
          <a:endParaRPr lang="en-US" sz="1200"/>
        </a:p>
        <a:p>
          <a:r>
            <a:rPr lang="en-US" sz="1200"/>
            <a:t>In the 59 days period, 158 campaigns generated the overall net of 2.7 million. The overall profit is 9%. Average spend per advertising campaign (promotion) is 4.5k/day and average net generated is $421/day. </a:t>
          </a:r>
        </a:p>
        <a:p>
          <a:endParaRPr lang="en-US" sz="1200"/>
        </a:p>
        <a:p>
          <a:pPr marL="0" marR="0" lvl="0" indent="0" defTabSz="914400" eaLnBrk="1" fontAlgn="auto" latinLnBrk="0" hangingPunct="1">
            <a:lnSpc>
              <a:spcPct val="100000"/>
            </a:lnSpc>
            <a:spcBef>
              <a:spcPts val="0"/>
            </a:spcBef>
            <a:spcAft>
              <a:spcPts val="0"/>
            </a:spcAft>
            <a:buClrTx/>
            <a:buSzTx/>
            <a:buFontTx/>
            <a:buNone/>
            <a:tabLst/>
            <a:defRPr/>
          </a:pPr>
          <a:r>
            <a:rPr lang="en-US" sz="1200"/>
            <a:t>How can we increase the total net revenue and profit?</a:t>
          </a:r>
        </a:p>
        <a:p>
          <a:r>
            <a:rPr lang="en-US" sz="1600" b="1"/>
            <a:t>1. Address low profit campaigns</a:t>
          </a:r>
        </a:p>
        <a:p>
          <a:r>
            <a:rPr lang="en-US" sz="1200"/>
            <a:t>40 promotions fall into the lowest</a:t>
          </a:r>
          <a:r>
            <a:rPr lang="en-US" sz="1200" baseline="0"/>
            <a:t> 25% percentile of total net, making total net loss up to 43k, if we address these net offenders, we can increase the net by 43k.</a:t>
          </a:r>
        </a:p>
        <a:p>
          <a:endParaRPr lang="en-US" sz="1200" baseline="0"/>
        </a:p>
        <a:p>
          <a:r>
            <a:rPr lang="en-US" sz="1200" b="1"/>
            <a:t>Breakdown</a:t>
          </a:r>
          <a:r>
            <a:rPr lang="en-US" sz="1200" b="1" baseline="0"/>
            <a:t> the low profit promotions:</a:t>
          </a:r>
        </a:p>
        <a:p>
          <a:r>
            <a:rPr lang="en-US" sz="1200" baseline="0"/>
            <a:t>When platform = "iOS", category = "Casual" and promotion type = 'install', the overall net loss makes 87% of overall low profit promotions. Although overall iOS promotion have an profit of 12%, which is higher than overall profit of 9%, the iOS Casual games are also the largest net offenders.</a:t>
          </a:r>
        </a:p>
        <a:p>
          <a:endParaRPr lang="en-US" sz="1200" baseline="0"/>
        </a:p>
        <a:p>
          <a:r>
            <a:rPr lang="en-US" sz="1200" b="1" baseline="0"/>
            <a:t>Potential Result: </a:t>
          </a:r>
        </a:p>
        <a:p>
          <a:r>
            <a:rPr lang="en-US" sz="1200" baseline="0"/>
            <a:t>Number of promotions: 40</a:t>
          </a:r>
        </a:p>
        <a:p>
          <a:r>
            <a:rPr lang="en-US" sz="1200" baseline="0"/>
            <a:t>Estimated Net Revenue Impact: </a:t>
          </a:r>
          <a:r>
            <a:rPr lang="en-US" sz="1100" b="0" i="0" u="none" strike="noStrike">
              <a:solidFill>
                <a:schemeClr val="dk1"/>
              </a:solidFill>
              <a:effectLst/>
              <a:latin typeface="+mn-lt"/>
              <a:ea typeface="+mn-ea"/>
              <a:cs typeface="+mn-cs"/>
            </a:rPr>
            <a:t>$42,540</a:t>
          </a:r>
          <a:r>
            <a:rPr lang="en-US" sz="1200"/>
            <a:t> </a:t>
          </a:r>
          <a:endParaRPr lang="en-US" sz="1200" baseline="0"/>
        </a:p>
        <a:p>
          <a:endParaRPr lang="en-US" sz="1200" baseline="0"/>
        </a:p>
        <a:p>
          <a:endParaRPr lang="en-US" sz="1200"/>
        </a:p>
        <a:p>
          <a:pPr marL="0" marR="0" lvl="0" indent="0" defTabSz="914400" eaLnBrk="1" fontAlgn="auto" latinLnBrk="0" hangingPunct="1">
            <a:lnSpc>
              <a:spcPct val="100000"/>
            </a:lnSpc>
            <a:spcBef>
              <a:spcPts val="0"/>
            </a:spcBef>
            <a:spcAft>
              <a:spcPts val="0"/>
            </a:spcAft>
            <a:buClrTx/>
            <a:buSzTx/>
            <a:buFontTx/>
            <a:buNone/>
            <a:tabLst/>
            <a:defRPr/>
          </a:pPr>
          <a:endParaRPr lang="en-US" sz="1200"/>
        </a:p>
        <a:p>
          <a:endParaRPr lang="en-US" sz="1200"/>
        </a:p>
        <a:p>
          <a:endParaRPr lang="en-US" sz="1200"/>
        </a:p>
        <a:p>
          <a:endParaRPr lang="en-US" sz="1200"/>
        </a:p>
      </xdr:txBody>
    </xdr:sp>
    <xdr:clientData/>
  </xdr:twoCellAnchor>
  <xdr:twoCellAnchor>
    <xdr:from>
      <xdr:col>16</xdr:col>
      <xdr:colOff>12700</xdr:colOff>
      <xdr:row>0</xdr:row>
      <xdr:rowOff>25400</xdr:rowOff>
    </xdr:from>
    <xdr:to>
      <xdr:col>23</xdr:col>
      <xdr:colOff>0</xdr:colOff>
      <xdr:row>13</xdr:row>
      <xdr:rowOff>12700</xdr:rowOff>
    </xdr:to>
    <xdr:sp macro="" textlink="">
      <xdr:nvSpPr>
        <xdr:cNvPr id="10" name="TextBox 9">
          <a:extLst>
            <a:ext uri="{FF2B5EF4-FFF2-40B4-BE49-F238E27FC236}">
              <a16:creationId xmlns:a16="http://schemas.microsoft.com/office/drawing/2014/main" id="{2624B59F-FD5B-703D-7346-72FDE89FDB6C}"/>
            </a:ext>
          </a:extLst>
        </xdr:cNvPr>
        <xdr:cNvSpPr txBox="1"/>
      </xdr:nvSpPr>
      <xdr:spPr>
        <a:xfrm flipH="1">
          <a:off x="13284200" y="25400"/>
          <a:ext cx="7188200" cy="4038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3. Sales</a:t>
          </a:r>
          <a:r>
            <a:rPr lang="en-US" sz="1600" b="1" baseline="0"/>
            <a:t> boost</a:t>
          </a:r>
        </a:p>
        <a:p>
          <a:r>
            <a:rPr lang="en-US" sz="1200" b="0" baseline="0"/>
            <a:t>It's important to understand what business goals the customers want to achieve and what service we can offer to help them achieve the goals. This is when the sales team play an important part in the communication process.</a:t>
          </a:r>
        </a:p>
        <a:p>
          <a:endParaRPr lang="en-US" sz="1200" b="0" baseline="0"/>
        </a:p>
        <a:p>
          <a:r>
            <a:rPr lang="en-US" sz="1200" b="0" baseline="0"/>
            <a:t>By company region: Although companies in Asia has contributed the highest net (65%), the overall profit is around 9%.</a:t>
          </a:r>
        </a:p>
        <a:p>
          <a:r>
            <a:rPr lang="en-US" sz="1200" b="0" baseline="0"/>
            <a:t>By strategic tier level: tier 2 has the highest profit. Is it possible to provide the advertisers in the tier with more package bonus? Such as higher budgets, more customized service, and more Apps onboard with us?</a:t>
          </a:r>
        </a:p>
        <a:p>
          <a:r>
            <a:rPr lang="en-US" sz="1200" b="0" baseline="0"/>
            <a:t>By owner name: Implement the profit improvement plan and align with overall company goals. What's the customers churn rate?</a:t>
          </a:r>
        </a:p>
        <a:p>
          <a:endParaRPr lang="en-US" sz="1200" b="0" baseline="0"/>
        </a:p>
        <a:p>
          <a:endParaRPr lang="en-US" sz="1200" b="0" baseline="0"/>
        </a:p>
        <a:p>
          <a:pPr marL="0" indent="0"/>
          <a:r>
            <a:rPr lang="en-US" sz="1600" b="1">
              <a:solidFill>
                <a:schemeClr val="dk1"/>
              </a:solidFill>
              <a:latin typeface="+mn-lt"/>
              <a:ea typeface="+mn-ea"/>
              <a:cs typeface="+mn-cs"/>
            </a:rPr>
            <a:t>4. New Feature Test</a:t>
          </a:r>
        </a:p>
        <a:p>
          <a:pPr marL="0" indent="0"/>
          <a:r>
            <a:rPr lang="en-US" sz="1200" b="0">
              <a:solidFill>
                <a:schemeClr val="dk1"/>
              </a:solidFill>
              <a:latin typeface="+mn-lt"/>
              <a:ea typeface="+mn-ea"/>
              <a:cs typeface="+mn-cs"/>
            </a:rPr>
            <a:t>As the product develops, the new</a:t>
          </a:r>
          <a:r>
            <a:rPr lang="en-US" sz="1200" b="0" baseline="0">
              <a:solidFill>
                <a:schemeClr val="dk1"/>
              </a:solidFill>
              <a:latin typeface="+mn-lt"/>
              <a:ea typeface="+mn-ea"/>
              <a:cs typeface="+mn-cs"/>
            </a:rPr>
            <a:t> feature might have suprising results which might help advetisers boost the campaign performance.</a:t>
          </a:r>
        </a:p>
        <a:p>
          <a:pPr marL="0" indent="0"/>
          <a:endParaRPr lang="en-US" sz="1200" b="0" baseline="0">
            <a:solidFill>
              <a:schemeClr val="dk1"/>
            </a:solidFill>
            <a:latin typeface="+mn-lt"/>
            <a:ea typeface="+mn-ea"/>
            <a:cs typeface="+mn-cs"/>
          </a:endParaRPr>
        </a:p>
        <a:p>
          <a:pPr marL="0" indent="0"/>
          <a:r>
            <a:rPr lang="en-US" sz="1200" b="0" baseline="0">
              <a:solidFill>
                <a:schemeClr val="dk1"/>
              </a:solidFill>
              <a:latin typeface="+mn-lt"/>
              <a:ea typeface="+mn-ea"/>
              <a:cs typeface="+mn-cs"/>
            </a:rPr>
            <a:t>The product is not limited to Application product update, but also business models, such as developing a reliable way to work with influencers.</a:t>
          </a:r>
          <a:endParaRPr lang="en-US" sz="1200" b="0">
            <a:solidFill>
              <a:schemeClr val="dk1"/>
            </a:solidFill>
            <a:latin typeface="+mn-lt"/>
            <a:ea typeface="+mn-ea"/>
            <a:cs typeface="+mn-cs"/>
          </a:endParaRPr>
        </a:p>
      </xdr:txBody>
    </xdr:sp>
    <xdr:clientData/>
  </xdr:twoCellAnchor>
  <xdr:twoCellAnchor>
    <xdr:from>
      <xdr:col>0</xdr:col>
      <xdr:colOff>25400</xdr:colOff>
      <xdr:row>21</xdr:row>
      <xdr:rowOff>190500</xdr:rowOff>
    </xdr:from>
    <xdr:to>
      <xdr:col>5</xdr:col>
      <xdr:colOff>0</xdr:colOff>
      <xdr:row>23</xdr:row>
      <xdr:rowOff>190500</xdr:rowOff>
    </xdr:to>
    <xdr:sp macro="" textlink="">
      <xdr:nvSpPr>
        <xdr:cNvPr id="11" name="TextBox 10">
          <a:extLst>
            <a:ext uri="{FF2B5EF4-FFF2-40B4-BE49-F238E27FC236}">
              <a16:creationId xmlns:a16="http://schemas.microsoft.com/office/drawing/2014/main" id="{B279AE46-F524-7A8A-7859-4DED98EB89C7}"/>
            </a:ext>
          </a:extLst>
        </xdr:cNvPr>
        <xdr:cNvSpPr txBox="1"/>
      </xdr:nvSpPr>
      <xdr:spPr>
        <a:xfrm>
          <a:off x="25400" y="7112000"/>
          <a:ext cx="7569200" cy="406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a:t>Identify the low profit promotions</a:t>
          </a:r>
        </a:p>
      </xdr:txBody>
    </xdr:sp>
    <xdr:clientData/>
  </xdr:twoCellAnchor>
  <xdr:twoCellAnchor>
    <xdr:from>
      <xdr:col>0</xdr:col>
      <xdr:colOff>25400</xdr:colOff>
      <xdr:row>274</xdr:row>
      <xdr:rowOff>12700</xdr:rowOff>
    </xdr:from>
    <xdr:to>
      <xdr:col>6</xdr:col>
      <xdr:colOff>0</xdr:colOff>
      <xdr:row>276</xdr:row>
      <xdr:rowOff>0</xdr:rowOff>
    </xdr:to>
    <xdr:sp macro="" textlink="">
      <xdr:nvSpPr>
        <xdr:cNvPr id="12" name="TextBox 11">
          <a:extLst>
            <a:ext uri="{FF2B5EF4-FFF2-40B4-BE49-F238E27FC236}">
              <a16:creationId xmlns:a16="http://schemas.microsoft.com/office/drawing/2014/main" id="{10F795D9-1DE9-8AC0-8931-5FC0E0FDAC4C}"/>
            </a:ext>
          </a:extLst>
        </xdr:cNvPr>
        <xdr:cNvSpPr txBox="1"/>
      </xdr:nvSpPr>
      <xdr:spPr>
        <a:xfrm>
          <a:off x="25400" y="34950400"/>
          <a:ext cx="7010400" cy="393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profit &lt;p0.25 breakdown:</a:t>
          </a:r>
        </a:p>
      </xdr:txBody>
    </xdr:sp>
    <xdr:clientData/>
  </xdr:twoCellAnchor>
  <xdr:twoCellAnchor>
    <xdr:from>
      <xdr:col>7</xdr:col>
      <xdr:colOff>0</xdr:colOff>
      <xdr:row>0</xdr:row>
      <xdr:rowOff>0</xdr:rowOff>
    </xdr:from>
    <xdr:to>
      <xdr:col>14</xdr:col>
      <xdr:colOff>1193800</xdr:colOff>
      <xdr:row>13</xdr:row>
      <xdr:rowOff>0</xdr:rowOff>
    </xdr:to>
    <xdr:sp macro="" textlink="">
      <xdr:nvSpPr>
        <xdr:cNvPr id="13" name="TextBox 12">
          <a:extLst>
            <a:ext uri="{FF2B5EF4-FFF2-40B4-BE49-F238E27FC236}">
              <a16:creationId xmlns:a16="http://schemas.microsoft.com/office/drawing/2014/main" id="{F545EC02-90BB-42B8-571E-0433032291BD}"/>
            </a:ext>
          </a:extLst>
        </xdr:cNvPr>
        <xdr:cNvSpPr txBox="1"/>
      </xdr:nvSpPr>
      <xdr:spPr>
        <a:xfrm>
          <a:off x="5600700" y="0"/>
          <a:ext cx="7416800" cy="4051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2. Unlock higher advertiser spend</a:t>
          </a:r>
        </a:p>
        <a:p>
          <a:r>
            <a:rPr lang="en-US" sz="1200" b="0"/>
            <a:t>There are 93 promotions have budget attainment lower than 100%, which means they</a:t>
          </a:r>
          <a:r>
            <a:rPr lang="en-US" sz="1200" b="0" baseline="0"/>
            <a:t> have the potential to continue spending more to the budget. By scaling up to the higher budget, therefore increase the spending level and net revenue.</a:t>
          </a:r>
        </a:p>
        <a:p>
          <a:endParaRPr lang="en-US" sz="1200" b="0" baseline="0"/>
        </a:p>
        <a:p>
          <a:r>
            <a:rPr lang="en-US" sz="1200" b="1" baseline="0"/>
            <a:t>The reasons why campaigns cannot reach a higher budget could be many reasons:</a:t>
          </a:r>
        </a:p>
        <a:p>
          <a:r>
            <a:rPr lang="en-US" sz="1200" b="0" baseline="0"/>
            <a:t>1. CPM is not as competitive to other advertisers. Comparing the early funnel metrics for one bid request can help understand the optimal bidding price setting.</a:t>
          </a:r>
        </a:p>
        <a:p>
          <a:r>
            <a:rPr lang="en-US" sz="1200" b="0" baseline="0"/>
            <a:t>2. Machine Learning training period. During this period, the campaign is still learning and the spending level can fluctuate.</a:t>
          </a:r>
        </a:p>
        <a:p>
          <a:pPr marL="0" marR="0" lvl="0" indent="0" defTabSz="914400" eaLnBrk="1" fontAlgn="auto" latinLnBrk="0" hangingPunct="1">
            <a:lnSpc>
              <a:spcPct val="100000"/>
            </a:lnSpc>
            <a:spcBef>
              <a:spcPts val="0"/>
            </a:spcBef>
            <a:spcAft>
              <a:spcPts val="0"/>
            </a:spcAft>
            <a:buClrTx/>
            <a:buSzTx/>
            <a:buFontTx/>
            <a:buNone/>
            <a:tabLst/>
            <a:defRPr/>
          </a:pPr>
          <a:r>
            <a:rPr lang="en-US" sz="1200" b="0" baseline="0"/>
            <a:t>3. Low bid/fill rate. In this case, we can look into the funnel metrics and understand what might cause the low the bid rates/fill rates.</a:t>
          </a:r>
        </a:p>
        <a:p>
          <a:r>
            <a:rPr lang="en-US" sz="1200" b="0" baseline="0"/>
            <a:t>4. Review the block list.</a:t>
          </a:r>
        </a:p>
        <a:p>
          <a:r>
            <a:rPr lang="en-US" sz="1200" b="0" baseline="0"/>
            <a:t>5. Audience target not matching. The price/behavior for user cohorts can vary, targeting the right segment will increase the bidding efficiency.</a:t>
          </a:r>
        </a:p>
        <a:p>
          <a:endParaRPr lang="en-US" sz="1200" b="0" baseline="0"/>
        </a:p>
        <a:p>
          <a:r>
            <a:rPr lang="en-US" sz="1200" b="1" baseline="0"/>
            <a:t>Potential Result: </a:t>
          </a:r>
        </a:p>
        <a:p>
          <a:r>
            <a:rPr lang="en-US" sz="1200" baseline="0"/>
            <a:t>Number of promotions: 93</a:t>
          </a:r>
        </a:p>
        <a:p>
          <a:pPr marL="0" marR="0" indent="0" defTabSz="914400" eaLnBrk="1" fontAlgn="auto" latinLnBrk="0" hangingPunct="1">
            <a:lnSpc>
              <a:spcPct val="100000"/>
            </a:lnSpc>
            <a:spcBef>
              <a:spcPts val="0"/>
            </a:spcBef>
            <a:spcAft>
              <a:spcPts val="0"/>
            </a:spcAft>
            <a:buClrTx/>
            <a:buSzTx/>
            <a:buFontTx/>
            <a:buNone/>
            <a:tabLst/>
            <a:defRPr/>
          </a:pPr>
          <a:r>
            <a:rPr lang="en-US" sz="1200" baseline="0"/>
            <a:t>Estimated Net Revenue Impact: </a:t>
          </a:r>
          <a:r>
            <a:rPr lang="en-US" sz="1100" b="0" i="0" u="none" strike="noStrike">
              <a:solidFill>
                <a:schemeClr val="dk1"/>
              </a:solidFill>
              <a:effectLst/>
              <a:latin typeface="+mn-lt"/>
              <a:ea typeface="+mn-ea"/>
              <a:cs typeface="+mn-cs"/>
            </a:rPr>
            <a:t>$421,314 </a:t>
          </a:r>
          <a:endParaRPr lang="en-US" sz="1200" baseline="0"/>
        </a:p>
      </xdr:txBody>
    </xdr:sp>
    <xdr:clientData/>
  </xdr:twoCellAnchor>
  <xdr:twoCellAnchor>
    <xdr:from>
      <xdr:col>7</xdr:col>
      <xdr:colOff>12700</xdr:colOff>
      <xdr:row>19</xdr:row>
      <xdr:rowOff>12700</xdr:rowOff>
    </xdr:from>
    <xdr:to>
      <xdr:col>15</xdr:col>
      <xdr:colOff>0</xdr:colOff>
      <xdr:row>21</xdr:row>
      <xdr:rowOff>12700</xdr:rowOff>
    </xdr:to>
    <xdr:sp macro="" textlink="">
      <xdr:nvSpPr>
        <xdr:cNvPr id="14" name="TextBox 13">
          <a:extLst>
            <a:ext uri="{FF2B5EF4-FFF2-40B4-BE49-F238E27FC236}">
              <a16:creationId xmlns:a16="http://schemas.microsoft.com/office/drawing/2014/main" id="{8138866F-B05F-4D4D-8FBA-5F4A1B45FEF1}"/>
            </a:ext>
          </a:extLst>
        </xdr:cNvPr>
        <xdr:cNvSpPr txBox="1"/>
      </xdr:nvSpPr>
      <xdr:spPr>
        <a:xfrm>
          <a:off x="7315200" y="5308600"/>
          <a:ext cx="11061700" cy="406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a:t>Identify the low budget attainment promotions</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cho XinGuo" refreshedDate="45463.646113078707" createdVersion="8" refreshedVersion="8" minRefreshableVersion="3" recordCount="40" xr:uid="{42FC6F57-8683-384F-A331-2F21295B9596}">
  <cacheSource type="worksheet">
    <worksheetSource ref="A280:E320" sheet="Net Growth Opportunity"/>
  </cacheSource>
  <cacheFields count="5">
    <cacheField name="Row Labels" numFmtId="0">
      <sharedItems containsSemiMixedTypes="0" containsString="0" containsNumber="1" containsInteger="1" minValue="2480" maxValue="18367"/>
    </cacheField>
    <cacheField name="promotion_type" numFmtId="0">
      <sharedItems count="2">
        <s v="roas"/>
        <s v="install"/>
      </sharedItems>
    </cacheField>
    <cacheField name="category" numFmtId="0">
      <sharedItems count="2">
        <s v="Casual"/>
        <s v="Non-game"/>
      </sharedItems>
    </cacheField>
    <cacheField name="platform" numFmtId="0">
      <sharedItems count="2">
        <s v="iOS"/>
        <s v="Amazon"/>
      </sharedItems>
    </cacheField>
    <cacheField name="Sum of net" numFmtId="0">
      <sharedItems containsSemiMixedTypes="0" containsString="0" containsNumber="1" minValue="-16792.039741322798" maxValue="1286.8943844470637"/>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cho XinGuo" refreshedDate="45463.806192824071" createdVersion="8" refreshedVersion="8" minRefreshableVersion="3" recordCount="6435" xr:uid="{6B8E6E69-C6F4-184C-A675-5B08410D397A}">
  <cacheSource type="worksheet">
    <worksheetSource name="Table3"/>
  </cacheSource>
  <cacheFields count="28">
    <cacheField name="dt" numFmtId="22">
      <sharedItems containsSemiMixedTypes="0" containsNonDate="0" containsDate="1" containsString="0" minDate="2022-06-01T00:00:00" maxDate="2022-07-30T00:00:00" count="59">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7-18T00:00:00"/>
        <d v="2022-07-19T00:00:00"/>
        <d v="2022-07-20T00:00:00"/>
        <d v="2022-07-21T00:00:00"/>
        <d v="2022-07-22T00:00:00"/>
        <d v="2022-07-23T00:00:00"/>
        <d v="2022-07-24T00:00:00"/>
        <d v="2022-07-25T00:00:00"/>
        <d v="2022-07-26T00:00:00"/>
        <d v="2022-07-27T00:00:00"/>
        <d v="2022-07-28T00:00:00"/>
        <d v="2022-07-29T00:00:00"/>
      </sharedItems>
      <fieldGroup par="23"/>
    </cacheField>
    <cacheField name="Month" numFmtId="164">
      <sharedItems containsNonDate="0"/>
    </cacheField>
    <cacheField name="Week" numFmtId="1">
      <sharedItems containsSemiMixedTypes="0" containsString="0" containsNumber="1" containsInteger="1" minValue="22" maxValue="30" count="9">
        <n v="22"/>
        <n v="23"/>
        <n v="24"/>
        <n v="25"/>
        <n v="26"/>
        <n v="27"/>
        <n v="28"/>
        <n v="29"/>
        <n v="30"/>
      </sharedItems>
    </cacheField>
    <cacheField name="promotion_id" numFmtId="0">
      <sharedItems containsSemiMixedTypes="0" containsString="0" containsNumber="1" containsInteger="1" minValue="2370" maxValue="18367" count="158">
        <n v="13549"/>
        <n v="14315"/>
        <n v="15810"/>
        <n v="15974"/>
        <n v="7576"/>
        <n v="10778"/>
        <n v="16857"/>
        <n v="5289"/>
        <n v="3534"/>
        <n v="13076"/>
        <n v="5638"/>
        <n v="16842"/>
        <n v="15839"/>
        <n v="15910"/>
        <n v="15101"/>
        <n v="2480"/>
        <n v="7282"/>
        <n v="2575"/>
        <n v="16703"/>
        <n v="17282"/>
        <n v="16656"/>
        <n v="14706"/>
        <n v="16256"/>
        <n v="15909"/>
        <n v="17247"/>
        <n v="17267"/>
        <n v="2612"/>
        <n v="9559"/>
        <n v="2647"/>
        <n v="17456"/>
        <n v="2973"/>
        <n v="16205"/>
        <n v="12790"/>
        <n v="2917"/>
        <n v="6108"/>
        <n v="10543"/>
        <n v="9288"/>
        <n v="15102"/>
        <n v="3015"/>
        <n v="17435"/>
        <n v="7797"/>
        <n v="16863"/>
        <n v="16911"/>
        <n v="2851"/>
        <n v="15720"/>
        <n v="17100"/>
        <n v="16483"/>
        <n v="17473"/>
        <n v="2725"/>
        <n v="2941"/>
        <n v="10601"/>
        <n v="15672"/>
        <n v="17434"/>
        <n v="15673"/>
        <n v="17249"/>
        <n v="16537"/>
        <n v="7799"/>
        <n v="16862"/>
        <n v="5435"/>
        <n v="10777"/>
        <n v="16735"/>
        <n v="17144"/>
        <n v="16533"/>
        <n v="13250"/>
        <n v="17260"/>
        <n v="3010"/>
        <n v="14389"/>
        <n v="12392"/>
        <n v="5247"/>
        <n v="12780"/>
        <n v="16053"/>
        <n v="15911"/>
        <n v="8767"/>
        <n v="15372"/>
        <n v="13948"/>
        <n v="17268"/>
        <n v="16861"/>
        <n v="17246"/>
        <n v="2789"/>
        <n v="12657"/>
        <n v="15169"/>
        <n v="17365"/>
        <n v="15242"/>
        <n v="12446"/>
        <n v="14988"/>
        <n v="9121"/>
        <n v="9315"/>
        <n v="16602"/>
        <n v="2796"/>
        <n v="16845"/>
        <n v="15642"/>
        <n v="2865"/>
        <n v="15408"/>
        <n v="16846"/>
        <n v="5351"/>
        <n v="12394"/>
        <n v="7581"/>
        <n v="10509"/>
        <n v="3016"/>
        <n v="2370"/>
        <n v="5585"/>
        <n v="9363"/>
        <n v="17628"/>
        <n v="17047"/>
        <n v="17631"/>
        <n v="17638"/>
        <n v="16966"/>
        <n v="15031"/>
        <n v="17644"/>
        <n v="17673"/>
        <n v="15605"/>
        <n v="17783"/>
        <n v="17833"/>
        <n v="17849"/>
        <n v="17872"/>
        <n v="17870"/>
        <n v="17871"/>
        <n v="17848"/>
        <n v="17933"/>
        <n v="17947"/>
        <n v="17956"/>
        <n v="17957"/>
        <n v="17962"/>
        <n v="10544"/>
        <n v="2406"/>
        <n v="18006"/>
        <n v="18007"/>
        <n v="18082"/>
        <n v="13155"/>
        <n v="18106"/>
        <n v="17364"/>
        <n v="16806"/>
        <n v="17724"/>
        <n v="18017"/>
        <n v="16201"/>
        <n v="17368"/>
        <n v="17363"/>
        <n v="17948"/>
        <n v="18181"/>
        <n v="18180"/>
        <n v="18184"/>
        <n v="18179"/>
        <n v="18200"/>
        <n v="18201"/>
        <n v="18204"/>
        <n v="18202"/>
        <n v="18220"/>
        <n v="18221"/>
        <n v="18237"/>
        <n v="18236"/>
        <n v="18235"/>
        <n v="12891"/>
        <n v="18272"/>
        <n v="18295"/>
        <n v="18365"/>
        <n v="18366"/>
        <n v="18193"/>
        <n v="18367"/>
      </sharedItems>
    </cacheField>
    <cacheField name="promotion_type" numFmtId="0">
      <sharedItems count="4">
        <s v="roas"/>
        <s v="install"/>
        <s v="experiment"/>
        <s v="unified" u="1"/>
      </sharedItems>
    </cacheField>
    <cacheField name="category" numFmtId="0">
      <sharedItems count="7">
        <s v="Casual"/>
        <s v="Casino"/>
        <s v="HyperCasual"/>
        <s v="Puzzle"/>
        <s v="Sports"/>
        <s v="Non-game"/>
        <s v="Social"/>
      </sharedItems>
    </cacheField>
    <cacheField name="company_name" numFmtId="0">
      <sharedItems count="50">
        <s v="Company 5"/>
        <s v="Company 46"/>
        <s v="Company 24"/>
        <s v="Company 38"/>
        <s v="Company 2"/>
        <s v="Company 47"/>
        <s v="Company 37"/>
        <s v="Company 4"/>
        <s v="Company 13"/>
        <s v="Company 50"/>
        <s v="Company 19"/>
        <s v="Company 48"/>
        <s v="Company 43"/>
        <s v="Company 27"/>
        <s v="Company 23"/>
        <s v="Company 9"/>
        <s v="Company 1"/>
        <s v="Company 6"/>
        <s v="Company 8"/>
        <s v="Company 35"/>
        <s v="Company 15"/>
        <s v="Company 20"/>
        <s v="Company 44"/>
        <s v="Company 18"/>
        <s v="Company 29"/>
        <s v="Company 30"/>
        <s v="Company 22"/>
        <s v="Company 34"/>
        <s v="Company 33"/>
        <s v="Company 41"/>
        <s v="Company 45"/>
        <s v="Company 16"/>
        <s v="Company 31"/>
        <s v="Company 17"/>
        <s v="Company 25"/>
        <s v="Company 49"/>
        <s v="Company 3"/>
        <s v="Company 26"/>
        <s v="Company 42"/>
        <s v="Company 40"/>
        <s v="Company 28"/>
        <s v="Company 11"/>
        <s v="Company 32"/>
        <s v="Company 39"/>
        <s v="Company 14"/>
        <s v="Company 7"/>
        <s v="Company 10"/>
        <s v="Company 21"/>
        <s v="Company 36"/>
        <s v="Company 12"/>
      </sharedItems>
    </cacheField>
    <cacheField name="platform" numFmtId="0">
      <sharedItems count="3">
        <s v="iOS"/>
        <s v="Amazon"/>
        <s v="Google Play"/>
      </sharedItems>
    </cacheField>
    <cacheField name="tier" numFmtId="0">
      <sharedItems count="4">
        <s v="tier 3"/>
        <s v="tier 4"/>
        <s v="tier 2"/>
        <s v="tier 5"/>
      </sharedItems>
    </cacheField>
    <cacheField name="attribution_provider" numFmtId="0">
      <sharedItems containsBlank="1"/>
    </cacheField>
    <cacheField name="company_region" numFmtId="0">
      <sharedItems count="4">
        <s v="Asia"/>
        <s v="Americas"/>
        <s v="Europe"/>
        <s v="Non-Managed" u="1"/>
      </sharedItems>
    </cacheField>
    <cacheField name="owner_name" numFmtId="0">
      <sharedItems count="7">
        <s v="David"/>
        <s v="Bob"/>
        <s v="Gloria"/>
        <s v="Cathy"/>
        <s v="Eric"/>
        <s v="Amy"/>
        <s v="Frank"/>
      </sharedItems>
    </cacheField>
    <cacheField name="impression" numFmtId="0">
      <sharedItems containsSemiMixedTypes="0" containsString="0" containsNumber="1" containsInteger="1" minValue="0" maxValue="2758510"/>
    </cacheField>
    <cacheField name="install" numFmtId="1">
      <sharedItems containsMixedTypes="1" containsNumber="1" minValue="0" maxValue="17530.022957612407"/>
    </cacheField>
    <cacheField name="paid" numFmtId="165">
      <sharedItems containsSemiMixedTypes="0" containsString="0" containsNumber="1" minValue="0" maxValue="43909.417501185228"/>
    </cacheField>
    <cacheField name="spend" numFmtId="165">
      <sharedItems containsSemiMixedTypes="0" containsString="0" containsNumber="1" minValue="0" maxValue="70620.016724117493"/>
    </cacheField>
    <cacheField name="net" numFmtId="165">
      <sharedItems containsSemiMixedTypes="0" containsString="0" containsNumber="1" minValue="-8859.5775659881419" maxValue="28241.979376697585"/>
    </cacheField>
    <cacheField name="CPI" numFmtId="165">
      <sharedItems containsMixedTypes="1" containsNumber="1" minValue="2.8874379257166562E-3" maxValue="471.65387640746275"/>
    </cacheField>
    <cacheField name="customer_budget" numFmtId="165">
      <sharedItems containsSemiMixedTypes="0" containsString="0" containsNumber="1" containsInteger="1" minValue="100" maxValue="100200"/>
    </cacheField>
    <cacheField name="d7_roas_goal" numFmtId="9">
      <sharedItems containsSemiMixedTypes="0" containsString="0" containsNumber="1" minValue="0.02" maxValue="0.32"/>
    </cacheField>
    <cacheField name="d7_IAP" numFmtId="165">
      <sharedItems containsSemiMixedTypes="0" containsString="0" containsNumber="1" minValue="0" maxValue="39723.209336540865"/>
    </cacheField>
    <cacheField name="d7_roas" numFmtId="9">
      <sharedItems containsSemiMixedTypes="0" containsString="0" containsNumber="1" minValue="0" maxValue="0.31749410647323029"/>
    </cacheField>
    <cacheField name="Days (dt)" numFmtId="0" databaseField="0">
      <fieldGroup base="0">
        <rangePr groupBy="days" startDate="2022-06-01T00:00:00" endDate="2022-07-30T00:00:00"/>
        <groupItems count="368">
          <s v="&lt;6/1/22"/>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7/30/22"/>
        </groupItems>
      </fieldGroup>
    </cacheField>
    <cacheField name="Months (dt)" numFmtId="0" databaseField="0">
      <fieldGroup base="0">
        <rangePr groupBy="months" startDate="2022-06-01T00:00:00" endDate="2022-07-30T00:00:00"/>
        <groupItems count="14">
          <s v="&lt;6/1/22"/>
          <s v="Jan"/>
          <s v="Feb"/>
          <s v="Mar"/>
          <s v="Apr"/>
          <s v="May"/>
          <s v="Jun"/>
          <s v="Jul"/>
          <s v="Aug"/>
          <s v="Sep"/>
          <s v="Oct"/>
          <s v="Nov"/>
          <s v="Dec"/>
          <s v="&gt;7/30/22"/>
        </groupItems>
      </fieldGroup>
    </cacheField>
    <cacheField name="margin" numFmtId="0" formula="spend/net" databaseField="0"/>
    <cacheField name="Field1" numFmtId="0" formula="net/spend" databaseField="0"/>
    <cacheField name="profit" numFmtId="0" formula="net/spend" databaseField="0"/>
    <cacheField name="Budget Attainment" numFmtId="0" formula="spend/customer_budget" databaseField="0"/>
  </cacheFields>
  <extLst>
    <ext xmlns:x14="http://schemas.microsoft.com/office/spreadsheetml/2009/9/main" uri="{725AE2AE-9491-48be-B2B4-4EB974FC3084}">
      <x14:pivotCacheDefinition pivotCacheId="18175963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
  <r>
    <n v="15169"/>
    <x v="0"/>
    <x v="0"/>
    <x v="0"/>
    <n v="1286.8943844470637"/>
  </r>
  <r>
    <n v="18365"/>
    <x v="0"/>
    <x v="0"/>
    <x v="0"/>
    <n v="1286.3921393761789"/>
  </r>
  <r>
    <n v="17434"/>
    <x v="0"/>
    <x v="0"/>
    <x v="0"/>
    <n v="1242.9681820682247"/>
  </r>
  <r>
    <n v="18236"/>
    <x v="0"/>
    <x v="0"/>
    <x v="0"/>
    <n v="950.44836861892202"/>
  </r>
  <r>
    <n v="15642"/>
    <x v="0"/>
    <x v="0"/>
    <x v="0"/>
    <n v="647.9230235108073"/>
  </r>
  <r>
    <n v="13155"/>
    <x v="0"/>
    <x v="0"/>
    <x v="0"/>
    <n v="603.03278630397438"/>
  </r>
  <r>
    <n v="18204"/>
    <x v="0"/>
    <x v="0"/>
    <x v="0"/>
    <n v="433.7226632718307"/>
  </r>
  <r>
    <n v="12891"/>
    <x v="0"/>
    <x v="0"/>
    <x v="0"/>
    <n v="414.87335132658018"/>
  </r>
  <r>
    <n v="17724"/>
    <x v="1"/>
    <x v="1"/>
    <x v="1"/>
    <n v="331.95034289491696"/>
  </r>
  <r>
    <n v="17249"/>
    <x v="0"/>
    <x v="0"/>
    <x v="0"/>
    <n v="214.50937897986131"/>
  </r>
  <r>
    <n v="16533"/>
    <x v="0"/>
    <x v="0"/>
    <x v="0"/>
    <n v="150.34059317114546"/>
  </r>
  <r>
    <n v="18017"/>
    <x v="1"/>
    <x v="1"/>
    <x v="1"/>
    <n v="149.09972359211966"/>
  </r>
  <r>
    <n v="18366"/>
    <x v="0"/>
    <x v="0"/>
    <x v="0"/>
    <n v="106.50415775605308"/>
  </r>
  <r>
    <n v="18180"/>
    <x v="0"/>
    <x v="0"/>
    <x v="0"/>
    <n v="83.41809834723442"/>
  </r>
  <r>
    <n v="18193"/>
    <x v="0"/>
    <x v="0"/>
    <x v="0"/>
    <n v="-27.231463553994843"/>
  </r>
  <r>
    <n v="18295"/>
    <x v="0"/>
    <x v="0"/>
    <x v="0"/>
    <n v="-51.318696814627231"/>
  </r>
  <r>
    <n v="17638"/>
    <x v="0"/>
    <x v="0"/>
    <x v="0"/>
    <n v="-174.70525495264602"/>
  </r>
  <r>
    <n v="17871"/>
    <x v="0"/>
    <x v="0"/>
    <x v="0"/>
    <n v="-251.8978823213273"/>
  </r>
  <r>
    <n v="18367"/>
    <x v="0"/>
    <x v="0"/>
    <x v="0"/>
    <n v="-317.27945897323349"/>
  </r>
  <r>
    <n v="15911"/>
    <x v="0"/>
    <x v="0"/>
    <x v="0"/>
    <n v="-401.33582211932622"/>
  </r>
  <r>
    <n v="16735"/>
    <x v="0"/>
    <x v="0"/>
    <x v="0"/>
    <n v="-498.80440718984642"/>
  </r>
  <r>
    <n v="2725"/>
    <x v="0"/>
    <x v="0"/>
    <x v="0"/>
    <n v="-509.05800785738933"/>
  </r>
  <r>
    <n v="2480"/>
    <x v="0"/>
    <x v="0"/>
    <x v="0"/>
    <n v="-528.89041097504378"/>
  </r>
  <r>
    <n v="16862"/>
    <x v="0"/>
    <x v="0"/>
    <x v="0"/>
    <n v="-670.27178011139381"/>
  </r>
  <r>
    <n v="16201"/>
    <x v="1"/>
    <x v="1"/>
    <x v="1"/>
    <n v="-822.66319681721382"/>
  </r>
  <r>
    <n v="18220"/>
    <x v="0"/>
    <x v="0"/>
    <x v="0"/>
    <n v="-888.24467437435374"/>
  </r>
  <r>
    <n v="18221"/>
    <x v="0"/>
    <x v="0"/>
    <x v="0"/>
    <n v="-992.67846754440211"/>
  </r>
  <r>
    <n v="18272"/>
    <x v="0"/>
    <x v="0"/>
    <x v="0"/>
    <n v="-1101.0000521127693"/>
  </r>
  <r>
    <n v="17628"/>
    <x v="0"/>
    <x v="0"/>
    <x v="0"/>
    <n v="-1273.9483081045455"/>
  </r>
  <r>
    <n v="17368"/>
    <x v="1"/>
    <x v="1"/>
    <x v="1"/>
    <n v="-1507.9817492070943"/>
  </r>
  <r>
    <n v="17363"/>
    <x v="1"/>
    <x v="1"/>
    <x v="1"/>
    <n v="-1696.3307024177623"/>
  </r>
  <r>
    <n v="17948"/>
    <x v="1"/>
    <x v="1"/>
    <x v="1"/>
    <n v="-1700.1817167874419"/>
  </r>
  <r>
    <n v="2941"/>
    <x v="0"/>
    <x v="0"/>
    <x v="0"/>
    <n v="-1731.885031632582"/>
  </r>
  <r>
    <n v="18201"/>
    <x v="0"/>
    <x v="0"/>
    <x v="0"/>
    <n v="-1733.2510981806047"/>
  </r>
  <r>
    <n v="18202"/>
    <x v="0"/>
    <x v="0"/>
    <x v="0"/>
    <n v="-2457.3347730605001"/>
  </r>
  <r>
    <n v="17047"/>
    <x v="0"/>
    <x v="0"/>
    <x v="0"/>
    <n v="-3009.6076363884754"/>
  </r>
  <r>
    <n v="14389"/>
    <x v="0"/>
    <x v="0"/>
    <x v="0"/>
    <n v="-3295.7557755942366"/>
  </r>
  <r>
    <n v="18184"/>
    <x v="0"/>
    <x v="0"/>
    <x v="0"/>
    <n v="-3890.0207745847811"/>
  </r>
  <r>
    <n v="8767"/>
    <x v="0"/>
    <x v="0"/>
    <x v="0"/>
    <n v="-4118.6611044145438"/>
  </r>
  <r>
    <n v="7282"/>
    <x v="0"/>
    <x v="0"/>
    <x v="0"/>
    <n v="-16792.03974132279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435">
  <r>
    <x v="0"/>
    <s v="6"/>
    <x v="0"/>
    <x v="0"/>
    <x v="0"/>
    <x v="0"/>
    <x v="0"/>
    <x v="0"/>
    <x v="0"/>
    <s v="adjust"/>
    <x v="0"/>
    <x v="0"/>
    <n v="1434730"/>
    <n v="1420.2723557631291"/>
    <n v="27152.547532938221"/>
    <n v="41200.868215359515"/>
    <n v="14048.320682421294"/>
    <n v="29.009131979634851"/>
    <n v="43000"/>
    <n v="0.05"/>
    <n v="4917.753750298677"/>
    <n v="1.9893406633218143E-2"/>
  </r>
  <r>
    <x v="0"/>
    <s v="6"/>
    <x v="0"/>
    <x v="1"/>
    <x v="0"/>
    <x v="0"/>
    <x v="1"/>
    <x v="1"/>
    <x v="0"/>
    <s v="appsflyer"/>
    <x v="0"/>
    <x v="1"/>
    <n v="771270"/>
    <n v="3249.8830232821401"/>
    <n v="17377.507768754298"/>
    <n v="28096.948997327414"/>
    <n v="10719.441228573116"/>
    <n v="8.6455262531115924"/>
    <n v="31800"/>
    <n v="0.15"/>
    <n v="20371.7955557973"/>
    <n v="0.12084227577956994"/>
  </r>
  <r>
    <x v="0"/>
    <s v="6"/>
    <x v="0"/>
    <x v="2"/>
    <x v="0"/>
    <x v="1"/>
    <x v="2"/>
    <x v="1"/>
    <x v="0"/>
    <s v="appsflyer"/>
    <x v="0"/>
    <x v="2"/>
    <n v="406070"/>
    <n v="1764.8010661032006"/>
    <n v="9388.3541544803647"/>
    <n v="15256.516962045453"/>
    <n v="5868.1628075650879"/>
    <n v="8.6448933282507969"/>
    <n v="14400"/>
    <n v="0.1"/>
    <n v="3340.7483448115759"/>
    <n v="3.649531489966501E-2"/>
  </r>
  <r>
    <x v="0"/>
    <s v="6"/>
    <x v="0"/>
    <x v="3"/>
    <x v="0"/>
    <x v="2"/>
    <x v="3"/>
    <x v="1"/>
    <x v="0"/>
    <s v="appsflyer"/>
    <x v="0"/>
    <x v="3"/>
    <n v="468610"/>
    <n v="1374.1448787316961"/>
    <n v="11734.362609923715"/>
    <n v="17338.402457642336"/>
    <n v="5604.0398477186209"/>
    <n v="12.617594204219049"/>
    <n v="19400"/>
    <n v="0.09"/>
    <n v="2053.8680316601071"/>
    <n v="1.9742957256084197E-2"/>
  </r>
  <r>
    <x v="0"/>
    <s v="6"/>
    <x v="0"/>
    <x v="4"/>
    <x v="0"/>
    <x v="3"/>
    <x v="4"/>
    <x v="2"/>
    <x v="0"/>
    <s v="appsflyer"/>
    <x v="0"/>
    <x v="4"/>
    <n v="449750"/>
    <n v="1180.4245283018868"/>
    <n v="14114.080322087855"/>
    <n v="19417.956417966783"/>
    <n v="5303.876095878928"/>
    <n v="16.449977065370462"/>
    <n v="41800"/>
    <n v="0.1"/>
    <n v="10213.695240580244"/>
    <n v="8.7665380612433688E-2"/>
  </r>
  <r>
    <x v="0"/>
    <s v="6"/>
    <x v="0"/>
    <x v="5"/>
    <x v="0"/>
    <x v="2"/>
    <x v="5"/>
    <x v="2"/>
    <x v="0"/>
    <s v="appsflyer"/>
    <x v="1"/>
    <x v="2"/>
    <n v="231880"/>
    <n v="568.13789546079784"/>
    <n v="7266.1686871243191"/>
    <n v="12070.718672415083"/>
    <n v="4804.5499852907642"/>
    <n v="21.24610727229333"/>
    <n v="8000"/>
    <n v="0.09"/>
    <n v="405.9203662521669"/>
    <n v="5.6047528081296259E-3"/>
  </r>
  <r>
    <x v="0"/>
    <s v="6"/>
    <x v="0"/>
    <x v="6"/>
    <x v="0"/>
    <x v="4"/>
    <x v="6"/>
    <x v="1"/>
    <x v="0"/>
    <s v="adjust"/>
    <x v="2"/>
    <x v="4"/>
    <n v="596640"/>
    <n v="1867.2895484107355"/>
    <n v="7881.1165522445881"/>
    <n v="11964.493144563552"/>
    <n v="4083.376592318964"/>
    <n v="6.4074118310931611"/>
    <n v="14800"/>
    <n v="7.0000000000000007E-2"/>
    <n v="1466.7010355829048"/>
    <n v="2.0431301990274823E-2"/>
  </r>
  <r>
    <x v="0"/>
    <s v="6"/>
    <x v="0"/>
    <x v="7"/>
    <x v="0"/>
    <x v="3"/>
    <x v="7"/>
    <x v="2"/>
    <x v="0"/>
    <s v="appsflyer"/>
    <x v="0"/>
    <x v="2"/>
    <n v="716040"/>
    <n v="2713.953401908539"/>
    <n v="15435.942479056632"/>
    <n v="19024.717803224463"/>
    <n v="3588.7753241678311"/>
    <n v="7.0099647952119115"/>
    <n v="22400"/>
    <n v="0.04"/>
    <n v="2918.7406920113081"/>
    <n v="2.5569723926177557E-2"/>
  </r>
  <r>
    <x v="0"/>
    <s v="6"/>
    <x v="0"/>
    <x v="8"/>
    <x v="0"/>
    <x v="0"/>
    <x v="8"/>
    <x v="1"/>
    <x v="1"/>
    <s v="adjust"/>
    <x v="0"/>
    <x v="0"/>
    <n v="270660"/>
    <n v="754.79013228459064"/>
    <n v="5209.6817353415281"/>
    <n v="8402.1717226048022"/>
    <n v="3192.4899872632741"/>
    <n v="11.131798579789589"/>
    <n v="9000"/>
    <n v="0.08"/>
    <n v="1096.3114282210042"/>
    <n v="2.1746588549075952E-2"/>
  </r>
  <r>
    <x v="0"/>
    <s v="6"/>
    <x v="0"/>
    <x v="9"/>
    <x v="0"/>
    <x v="1"/>
    <x v="9"/>
    <x v="2"/>
    <x v="1"/>
    <s v="appsflyer"/>
    <x v="2"/>
    <x v="3"/>
    <n v="300270"/>
    <n v="289.08538609654073"/>
    <n v="4553.1276361830523"/>
    <n v="7564.6129922575137"/>
    <n v="3011.4853560744614"/>
    <n v="26.167400207948575"/>
    <n v="5400"/>
    <n v="7.0000000000000007E-2"/>
    <n v="606.05513175326541"/>
    <n v="1.3352856085159749E-2"/>
  </r>
  <r>
    <x v="0"/>
    <s v="6"/>
    <x v="0"/>
    <x v="10"/>
    <x v="0"/>
    <x v="5"/>
    <x v="10"/>
    <x v="1"/>
    <x v="0"/>
    <s v="appsflyer"/>
    <x v="2"/>
    <x v="4"/>
    <n v="511520"/>
    <n v="2205.0139464119684"/>
    <n v="14951.480245443303"/>
    <n v="17956.548181212162"/>
    <n v="3005.0679357688587"/>
    <n v="8.1435077589560478"/>
    <n v="17000"/>
    <n v="0.04"/>
    <n v="1120.7113082367894"/>
    <n v="1.0402067042868364E-2"/>
  </r>
  <r>
    <x v="0"/>
    <s v="6"/>
    <x v="0"/>
    <x v="11"/>
    <x v="0"/>
    <x v="4"/>
    <x v="11"/>
    <x v="1"/>
    <x v="0"/>
    <s v="appsflyer"/>
    <x v="0"/>
    <x v="5"/>
    <n v="384020"/>
    <n v="1902.2662538699692"/>
    <n v="5285.8597587219629"/>
    <n v="8056.9812834183067"/>
    <n v="2771.1215246963438"/>
    <n v="4.2354645502579826"/>
    <n v="10200"/>
    <n v="0.14000000000000001"/>
    <n v="6256.1210414079951"/>
    <n v="0.12941408246542294"/>
  </r>
  <r>
    <x v="0"/>
    <s v="6"/>
    <x v="0"/>
    <x v="12"/>
    <x v="0"/>
    <x v="4"/>
    <x v="12"/>
    <x v="0"/>
    <x v="0"/>
    <s v="appsflyer"/>
    <x v="0"/>
    <x v="1"/>
    <n v="550090"/>
    <n v="822.47861636067296"/>
    <n v="10642.290003097334"/>
    <n v="13142.72666164642"/>
    <n v="2500.4366585490861"/>
    <n v="15.979414419065064"/>
    <n v="15800"/>
    <n v="6.5000000000000002E-2"/>
    <n v="4199.5399680631726"/>
    <n v="5.3255564543776925E-2"/>
  </r>
  <r>
    <x v="0"/>
    <s v="6"/>
    <x v="0"/>
    <x v="13"/>
    <x v="0"/>
    <x v="2"/>
    <x v="13"/>
    <x v="1"/>
    <x v="0"/>
    <s v="appsflyer"/>
    <x v="0"/>
    <x v="3"/>
    <n v="603710"/>
    <n v="2262.8966485633387"/>
    <n v="14744.846160462146"/>
    <n v="17216.750753401338"/>
    <n v="2471.9045929391923"/>
    <n v="7.6082797525604446"/>
    <n v="17800"/>
    <n v="0.15"/>
    <n v="321.91963089365015"/>
    <n v="3.1163413227091427E-3"/>
  </r>
  <r>
    <x v="0"/>
    <s v="6"/>
    <x v="0"/>
    <x v="14"/>
    <x v="0"/>
    <x v="6"/>
    <x v="14"/>
    <x v="2"/>
    <x v="0"/>
    <s v="appsflyer"/>
    <x v="0"/>
    <x v="1"/>
    <n v="163240"/>
    <n v="754.36493488306962"/>
    <n v="8940.6546600915935"/>
    <n v="11354.404664094291"/>
    <n v="2413.7500040026971"/>
    <n v="15.051607171871371"/>
    <n v="8200"/>
    <n v="0.1"/>
    <n v="1600.298221021867"/>
    <n v="2.3490123706242452E-2"/>
  </r>
  <r>
    <x v="0"/>
    <s v="6"/>
    <x v="0"/>
    <x v="15"/>
    <x v="0"/>
    <x v="5"/>
    <x v="15"/>
    <x v="2"/>
    <x v="0"/>
    <s v="adjust"/>
    <x v="0"/>
    <x v="5"/>
    <n v="759260"/>
    <n v="1602.1316544222141"/>
    <n v="25204.46975275068"/>
    <n v="27469.985594427955"/>
    <n v="2265.5158416772756"/>
    <n v="17.145897790986854"/>
    <n v="50000"/>
    <n v="0.06"/>
    <n v="816.36881222762975"/>
    <n v="4.9530957428752286E-3"/>
  </r>
  <r>
    <x v="0"/>
    <s v="6"/>
    <x v="0"/>
    <x v="16"/>
    <x v="0"/>
    <x v="4"/>
    <x v="16"/>
    <x v="0"/>
    <x v="1"/>
    <s v="adjust"/>
    <x v="2"/>
    <x v="6"/>
    <n v="323390"/>
    <n v="274.045660734759"/>
    <n v="6105.8545580814171"/>
    <n v="8202.3673858811835"/>
    <n v="2096.5128277997665"/>
    <n v="29.930659598438311"/>
    <n v="7800"/>
    <n v="0.02"/>
    <n v="314.23489558820745"/>
    <n v="6.3850447235738123E-3"/>
  </r>
  <r>
    <x v="0"/>
    <s v="6"/>
    <x v="0"/>
    <x v="17"/>
    <x v="0"/>
    <x v="3"/>
    <x v="11"/>
    <x v="2"/>
    <x v="1"/>
    <s v="appsflyer"/>
    <x v="1"/>
    <x v="4"/>
    <n v="196410"/>
    <n v="490.29386003328364"/>
    <n v="4544.8370747715599"/>
    <n v="6515.5137795676192"/>
    <n v="1970.6767047960593"/>
    <n v="13.288997294653687"/>
    <n v="10000"/>
    <n v="7.4999999999999997E-2"/>
    <n v="717.60915299937653"/>
    <n v="1.8356422769753248E-2"/>
  </r>
  <r>
    <x v="0"/>
    <s v="6"/>
    <x v="0"/>
    <x v="18"/>
    <x v="0"/>
    <x v="1"/>
    <x v="17"/>
    <x v="0"/>
    <x v="0"/>
    <s v="adjust"/>
    <x v="0"/>
    <x v="4"/>
    <n v="779320"/>
    <n v="860.63256471419743"/>
    <n v="13292.99982181276"/>
    <n v="15253.85137252278"/>
    <n v="1960.8515507100201"/>
    <n v="17.723999762417012"/>
    <n v="20000"/>
    <n v="4.4999999999999998E-2"/>
    <n v="122.56981703036487"/>
    <n v="1.3392226225038655E-3"/>
  </r>
  <r>
    <x v="0"/>
    <s v="6"/>
    <x v="0"/>
    <x v="19"/>
    <x v="0"/>
    <x v="5"/>
    <x v="6"/>
    <x v="2"/>
    <x v="0"/>
    <s v="adjust"/>
    <x v="0"/>
    <x v="6"/>
    <n v="121150"/>
    <n v="321.23444059807025"/>
    <n v="3894.8198263812164"/>
    <n v="5792.3623525826079"/>
    <n v="1897.5425262013914"/>
    <n v="18.03157327028341"/>
    <n v="4200"/>
    <n v="7.0000000000000007E-2"/>
    <n v="1713.6749407725795"/>
    <n v="4.9308463929474099E-2"/>
  </r>
  <r>
    <x v="0"/>
    <s v="6"/>
    <x v="0"/>
    <x v="20"/>
    <x v="0"/>
    <x v="6"/>
    <x v="18"/>
    <x v="1"/>
    <x v="1"/>
    <s v="adjust"/>
    <x v="0"/>
    <x v="1"/>
    <n v="217850"/>
    <n v="1519.331021584976"/>
    <n v="4301.9503660902355"/>
    <n v="6085.7417546738734"/>
    <n v="1783.7913885836379"/>
    <n v="4.0055403781100898"/>
    <n v="13200"/>
    <n v="0.12"/>
    <n v="1177.770197875567"/>
    <n v="3.2254906779195125E-2"/>
  </r>
  <r>
    <x v="0"/>
    <s v="6"/>
    <x v="0"/>
    <x v="21"/>
    <x v="0"/>
    <x v="6"/>
    <x v="19"/>
    <x v="2"/>
    <x v="1"/>
    <s v="adjust"/>
    <x v="2"/>
    <x v="5"/>
    <n v="130450"/>
    <n v="1100.08543239817"/>
    <n v="8915.512747039742"/>
    <n v="10683.905986251211"/>
    <n v="1768.3932392114693"/>
    <n v="9.7118875240084339"/>
    <n v="19800"/>
    <n v="0.11"/>
    <n v="3188.4106592441644"/>
    <n v="4.9738529824629549E-2"/>
  </r>
  <r>
    <x v="0"/>
    <s v="6"/>
    <x v="0"/>
    <x v="22"/>
    <x v="0"/>
    <x v="6"/>
    <x v="15"/>
    <x v="2"/>
    <x v="0"/>
    <s v="appsflyer"/>
    <x v="0"/>
    <x v="1"/>
    <n v="135740"/>
    <n v="744.80109739368993"/>
    <n v="2773.5401593680112"/>
    <n v="4530.1222683393962"/>
    <n v="1756.582108971385"/>
    <n v="6.0823249108947621"/>
    <n v="3800"/>
    <n v="0.1"/>
    <n v="1533.0784238643585"/>
    <n v="5.6403128990538925E-2"/>
  </r>
  <r>
    <x v="0"/>
    <s v="6"/>
    <x v="0"/>
    <x v="23"/>
    <x v="0"/>
    <x v="3"/>
    <x v="3"/>
    <x v="1"/>
    <x v="1"/>
    <s v="adjust"/>
    <x v="0"/>
    <x v="0"/>
    <n v="456770"/>
    <n v="818.2613483219933"/>
    <n v="6413.3838583707184"/>
    <n v="8024.1959071206902"/>
    <n v="1610.8120487499718"/>
    <n v="9.806397336958284"/>
    <n v="12600"/>
    <n v="0.06"/>
    <n v="17.641857368413859"/>
    <n v="3.6643043059218837E-4"/>
  </r>
  <r>
    <x v="0"/>
    <s v="6"/>
    <x v="0"/>
    <x v="24"/>
    <x v="0"/>
    <x v="3"/>
    <x v="20"/>
    <x v="1"/>
    <x v="2"/>
    <s v="appsflyer"/>
    <x v="2"/>
    <x v="6"/>
    <n v="110440"/>
    <n v="980.18248175182475"/>
    <n v="2931.1602092890494"/>
    <n v="4475.1898572478794"/>
    <n v="1544.0296479588301"/>
    <n v="4.5656701079268682"/>
    <n v="5400"/>
    <n v="0.06"/>
    <n v="690.89890653030932"/>
    <n v="2.5730711193975034E-2"/>
  </r>
  <r>
    <x v="0"/>
    <s v="6"/>
    <x v="0"/>
    <x v="25"/>
    <x v="0"/>
    <x v="0"/>
    <x v="21"/>
    <x v="1"/>
    <x v="0"/>
    <s v="adjust"/>
    <x v="2"/>
    <x v="4"/>
    <n v="226250"/>
    <n v="1215.4700712982922"/>
    <n v="5915.7010500277984"/>
    <n v="7397.4872191941058"/>
    <n v="1481.7861691663074"/>
    <n v="6.0861121913866247"/>
    <n v="10200"/>
    <n v="0.08"/>
    <n v="2966.0472440466747"/>
    <n v="6.6825557475578418E-2"/>
  </r>
  <r>
    <x v="0"/>
    <s v="6"/>
    <x v="0"/>
    <x v="26"/>
    <x v="0"/>
    <x v="5"/>
    <x v="4"/>
    <x v="2"/>
    <x v="0"/>
    <s v="appsflyer"/>
    <x v="1"/>
    <x v="6"/>
    <n v="192160"/>
    <n v="438.64587819794986"/>
    <n v="3713.4120601937489"/>
    <n v="5122.2418058319035"/>
    <n v="1408.8297456381547"/>
    <n v="11.677396415703614"/>
    <n v="6000"/>
    <n v="7.0000000000000007E-2"/>
    <n v="232.94161350362148"/>
    <n v="7.5794161467350402E-3"/>
  </r>
  <r>
    <x v="0"/>
    <s v="6"/>
    <x v="0"/>
    <x v="27"/>
    <x v="0"/>
    <x v="4"/>
    <x v="22"/>
    <x v="2"/>
    <x v="1"/>
    <s v="appsflyer"/>
    <x v="0"/>
    <x v="6"/>
    <n v="373200"/>
    <n v="819.13959613696227"/>
    <n v="10227.585176831233"/>
    <n v="11635.86109889711"/>
    <n v="1408.2759220658772"/>
    <n v="14.204979412265605"/>
    <n v="9400"/>
    <n v="7.0000000000000007E-2"/>
    <n v="1053.6567866187975"/>
    <n v="1.5092090129291004E-2"/>
  </r>
  <r>
    <x v="0"/>
    <s v="6"/>
    <x v="0"/>
    <x v="28"/>
    <x v="0"/>
    <x v="0"/>
    <x v="23"/>
    <x v="1"/>
    <x v="1"/>
    <s v="adjust"/>
    <x v="0"/>
    <x v="3"/>
    <n v="81470"/>
    <n v="739.079544197367"/>
    <n v="2587.0863025507165"/>
    <n v="3886.3060270090136"/>
    <n v="1299.2197244582972"/>
    <n v="5.2583054929892601"/>
    <n v="6400"/>
    <n v="8.5000000000000006E-2"/>
    <n v="974.7122625436831"/>
    <n v="4.1801145516661017E-2"/>
  </r>
  <r>
    <x v="0"/>
    <s v="6"/>
    <x v="0"/>
    <x v="29"/>
    <x v="0"/>
    <x v="5"/>
    <x v="13"/>
    <x v="2"/>
    <x v="1"/>
    <s v="appsflyer"/>
    <x v="2"/>
    <x v="2"/>
    <n v="112770"/>
    <n v="191.18419937272188"/>
    <n v="1911.7907096237029"/>
    <n v="3045.8681348967953"/>
    <n v="1134.0774252730923"/>
    <n v="15.93158924686419"/>
    <n v="3400"/>
    <n v="0.05"/>
    <n v="750.05353812157261"/>
    <n v="4.1042132319525984E-2"/>
  </r>
  <r>
    <x v="0"/>
    <s v="6"/>
    <x v="0"/>
    <x v="30"/>
    <x v="0"/>
    <x v="3"/>
    <x v="9"/>
    <x v="1"/>
    <x v="3"/>
    <s v="appsflyer"/>
    <x v="0"/>
    <x v="0"/>
    <n v="88510"/>
    <n v="490.31160352161442"/>
    <n v="2124.8931909893836"/>
    <n v="3100.7731779350142"/>
    <n v="975.87998694563066"/>
    <n v="6.3240868779445947"/>
    <n v="2800"/>
    <n v="0.04"/>
    <n v="325.02340443208828"/>
    <n v="1.7470019345763105E-2"/>
  </r>
  <r>
    <x v="0"/>
    <s v="6"/>
    <x v="0"/>
    <x v="31"/>
    <x v="0"/>
    <x v="2"/>
    <x v="6"/>
    <x v="2"/>
    <x v="0"/>
    <s v="adjust"/>
    <x v="0"/>
    <x v="6"/>
    <n v="188060"/>
    <n v="740.73524715233668"/>
    <n v="8508.2911437466064"/>
    <n v="9463.0497645753458"/>
    <n v="954.75862082873937"/>
    <n v="12.775211927547458"/>
    <n v="7000"/>
    <n v="0.1"/>
    <n v="2052.7762914214122"/>
    <n v="3.6154241012693412E-2"/>
  </r>
  <r>
    <x v="0"/>
    <s v="6"/>
    <x v="0"/>
    <x v="32"/>
    <x v="0"/>
    <x v="0"/>
    <x v="24"/>
    <x v="0"/>
    <x v="3"/>
    <s v="appsflyer"/>
    <x v="0"/>
    <x v="6"/>
    <n v="52300"/>
    <n v="196.45598562796016"/>
    <n v="1763.7618237438351"/>
    <n v="2510.8809238881422"/>
    <n v="747.11910014430714"/>
    <n v="12.780882780752426"/>
    <n v="5000"/>
    <n v="0.04"/>
    <n v="8.138486300709264"/>
    <n v="5.4021454006313973E-4"/>
  </r>
  <r>
    <x v="0"/>
    <s v="6"/>
    <x v="0"/>
    <x v="33"/>
    <x v="0"/>
    <x v="5"/>
    <x v="12"/>
    <x v="2"/>
    <x v="0"/>
    <s v="adjust"/>
    <x v="2"/>
    <x v="1"/>
    <n v="163210"/>
    <n v="738.38851743604118"/>
    <n v="7024.268105368742"/>
    <n v="7649.9099002898156"/>
    <n v="625.6417949210736"/>
    <n v="10.360277441546817"/>
    <n v="8000"/>
    <n v="7.0000000000000007E-2"/>
    <n v="2572.0680490122099"/>
    <n v="5.60370009263065E-2"/>
  </r>
  <r>
    <x v="0"/>
    <s v="6"/>
    <x v="0"/>
    <x v="34"/>
    <x v="0"/>
    <x v="5"/>
    <x v="21"/>
    <x v="2"/>
    <x v="1"/>
    <s v="appsflyer"/>
    <x v="1"/>
    <x v="5"/>
    <n v="220730"/>
    <n v="368.6733476497256"/>
    <n v="6218.980541929076"/>
    <n v="6823.7273076235042"/>
    <n v="604.74676569442818"/>
    <n v="18.508870660503206"/>
    <n v="8600"/>
    <n v="0.08"/>
    <n v="1964.974887008839"/>
    <n v="4.799368435130652E-2"/>
  </r>
  <r>
    <x v="0"/>
    <s v="6"/>
    <x v="0"/>
    <x v="35"/>
    <x v="0"/>
    <x v="6"/>
    <x v="21"/>
    <x v="0"/>
    <x v="1"/>
    <s v="adjust"/>
    <x v="0"/>
    <x v="5"/>
    <n v="193420"/>
    <n v="112.12753623188405"/>
    <n v="3548.7643075562764"/>
    <n v="4144.9395674368052"/>
    <n v="596.17525988052876"/>
    <n v="36.96629487037788"/>
    <n v="1600"/>
    <n v="9.5000000000000001E-2"/>
    <n v="1694.7141211118765"/>
    <n v="6.8143901478716171E-2"/>
  </r>
  <r>
    <x v="0"/>
    <s v="6"/>
    <x v="0"/>
    <x v="36"/>
    <x v="0"/>
    <x v="4"/>
    <x v="19"/>
    <x v="0"/>
    <x v="3"/>
    <s v="adjust"/>
    <x v="0"/>
    <x v="6"/>
    <n v="56420"/>
    <n v="98.292682926829272"/>
    <n v="1543.3483327680833"/>
    <n v="2106.942337755886"/>
    <n v="563.59400498780269"/>
    <n v="21.435393510667822"/>
    <n v="400"/>
    <n v="8.5000000000000006E-2"/>
    <n v="568.41841780815025"/>
    <n v="4.4963927711913189E-2"/>
  </r>
  <r>
    <x v="0"/>
    <s v="6"/>
    <x v="0"/>
    <x v="37"/>
    <x v="0"/>
    <x v="6"/>
    <x v="15"/>
    <x v="2"/>
    <x v="1"/>
    <s v="adjust"/>
    <x v="2"/>
    <x v="3"/>
    <n v="191150"/>
    <n v="361.42911166116613"/>
    <n v="4410.8560059648498"/>
    <n v="4830.9447512157421"/>
    <n v="420.08874525089232"/>
    <n v="13.366230321105604"/>
    <n v="6400"/>
    <n v="6.5000000000000002E-2"/>
    <n v="1101.7676337927999"/>
    <n v="3.8010771892859126E-2"/>
  </r>
  <r>
    <x v="0"/>
    <s v="6"/>
    <x v="0"/>
    <x v="38"/>
    <x v="0"/>
    <x v="0"/>
    <x v="20"/>
    <x v="1"/>
    <x v="0"/>
    <s v="appsflyer"/>
    <x v="2"/>
    <x v="2"/>
    <n v="746500"/>
    <n v="14072.461314881179"/>
    <n v="14038.414754938496"/>
    <n v="14422.181965332833"/>
    <n v="383.76721039433687"/>
    <n v="1.024851420275843"/>
    <n v="16600"/>
    <n v="0.13"/>
    <n v="8847.7131183246984"/>
    <n v="0.10224658492027877"/>
  </r>
  <r>
    <x v="0"/>
    <s v="6"/>
    <x v="0"/>
    <x v="39"/>
    <x v="0"/>
    <x v="2"/>
    <x v="25"/>
    <x v="1"/>
    <x v="2"/>
    <s v="adjust"/>
    <x v="0"/>
    <x v="4"/>
    <n v="38890"/>
    <n v="630.68972254787036"/>
    <n v="1397.1969198401384"/>
    <n v="1769.4733689130842"/>
    <n v="372.27644907294575"/>
    <n v="2.8056163048998761"/>
    <n v="2200"/>
    <n v="0.1"/>
    <n v="980.73258350197557"/>
    <n v="9.2375185439533714E-2"/>
  </r>
  <r>
    <x v="0"/>
    <s v="6"/>
    <x v="0"/>
    <x v="40"/>
    <x v="0"/>
    <x v="0"/>
    <x v="19"/>
    <x v="0"/>
    <x v="1"/>
    <s v="adjust"/>
    <x v="0"/>
    <x v="5"/>
    <n v="112530"/>
    <n v="383.41822591822591"/>
    <n v="4466.5566758655978"/>
    <n v="4837.7379565638303"/>
    <n v="371.18128069823251"/>
    <n v="12.617391739733327"/>
    <n v="5600"/>
    <n v="0.12"/>
    <n v="165.35740864933064"/>
    <n v="5.6967881178493808E-3"/>
  </r>
  <r>
    <x v="0"/>
    <s v="6"/>
    <x v="0"/>
    <x v="41"/>
    <x v="0"/>
    <x v="5"/>
    <x v="26"/>
    <x v="1"/>
    <x v="1"/>
    <s v="adjust"/>
    <x v="0"/>
    <x v="5"/>
    <n v="125850"/>
    <n v="350.76647421859445"/>
    <n v="862.29722831863887"/>
    <n v="1200.2577718483942"/>
    <n v="337.96054352975534"/>
    <n v="3.4218143980898375"/>
    <n v="800"/>
    <n v="0.1"/>
    <n v="118.77125519509444"/>
    <n v="1.6492464921679141E-2"/>
  </r>
  <r>
    <x v="0"/>
    <s v="6"/>
    <x v="0"/>
    <x v="42"/>
    <x v="0"/>
    <x v="6"/>
    <x v="25"/>
    <x v="1"/>
    <x v="1"/>
    <s v="appsflyer"/>
    <x v="2"/>
    <x v="1"/>
    <n v="128310"/>
    <n v="533.12558429417265"/>
    <n v="2897.7101805771399"/>
    <n v="3218.4238190320007"/>
    <n v="320.71363845486076"/>
    <n v="6.0368962095357084"/>
    <n v="3600"/>
    <n v="0.11"/>
    <n v="1762.4317724998332"/>
    <n v="9.1267851987970758E-2"/>
  </r>
  <r>
    <x v="0"/>
    <s v="6"/>
    <x v="0"/>
    <x v="43"/>
    <x v="0"/>
    <x v="0"/>
    <x v="27"/>
    <x v="1"/>
    <x v="1"/>
    <s v="adjust"/>
    <x v="2"/>
    <x v="5"/>
    <n v="103530"/>
    <n v="709.60007545746089"/>
    <n v="3627.0962947744215"/>
    <n v="3935.4553585067374"/>
    <n v="308.35906373231592"/>
    <n v="5.5460187993492687"/>
    <n v="7800"/>
    <n v="0.08"/>
    <n v="1158.3857738685783"/>
    <n v="4.9057676445863445E-2"/>
  </r>
  <r>
    <x v="0"/>
    <s v="6"/>
    <x v="0"/>
    <x v="44"/>
    <x v="0"/>
    <x v="2"/>
    <x v="28"/>
    <x v="2"/>
    <x v="0"/>
    <s v="adjust"/>
    <x v="0"/>
    <x v="4"/>
    <n v="72310"/>
    <n v="122.7211012634358"/>
    <n v="2072.837375773347"/>
    <n v="2355.378569397365"/>
    <n v="282.54119362401798"/>
    <n v="19.192938664568025"/>
    <n v="2600"/>
    <n v="7.0000000000000007E-2"/>
    <n v="339.34155480754009"/>
    <n v="2.4011819813630656E-2"/>
  </r>
  <r>
    <x v="0"/>
    <s v="6"/>
    <x v="0"/>
    <x v="45"/>
    <x v="0"/>
    <x v="0"/>
    <x v="10"/>
    <x v="1"/>
    <x v="3"/>
    <s v="adjust"/>
    <x v="2"/>
    <x v="2"/>
    <n v="115670"/>
    <n v="645.55837984196273"/>
    <n v="3868.7239783449841"/>
    <n v="4121.2659793995717"/>
    <n v="252.54200105458767"/>
    <n v="6.3840329675659806"/>
    <n v="6000"/>
    <n v="7.0000000000000007E-2"/>
    <n v="775.32114863877064"/>
    <n v="3.135448963636684E-2"/>
  </r>
  <r>
    <x v="0"/>
    <s v="6"/>
    <x v="0"/>
    <x v="46"/>
    <x v="0"/>
    <x v="6"/>
    <x v="29"/>
    <x v="2"/>
    <x v="0"/>
    <s v="adjust"/>
    <x v="2"/>
    <x v="1"/>
    <n v="172690"/>
    <n v="574.62413682063755"/>
    <n v="2938.3697026948039"/>
    <n v="3025.9106703779839"/>
    <n v="87.540967683180043"/>
    <n v="5.2658955245426595"/>
    <n v="2400"/>
    <n v="0.06"/>
    <n v="731.43443322794735"/>
    <n v="4.0287289398433103E-2"/>
  </r>
  <r>
    <x v="0"/>
    <s v="6"/>
    <x v="0"/>
    <x v="47"/>
    <x v="0"/>
    <x v="5"/>
    <x v="12"/>
    <x v="2"/>
    <x v="1"/>
    <s v="appsflyer"/>
    <x v="2"/>
    <x v="2"/>
    <n v="41960"/>
    <n v="176.71502105755735"/>
    <n v="342.89466057246045"/>
    <n v="374.0409701455946"/>
    <n v="31.146309573134147"/>
    <n v="2.1166337072374102"/>
    <n v="200"/>
    <n v="0.08"/>
    <n v="59.429351648170268"/>
    <n v="2.6480767434396972E-2"/>
  </r>
  <r>
    <x v="0"/>
    <s v="6"/>
    <x v="0"/>
    <x v="48"/>
    <x v="0"/>
    <x v="1"/>
    <x v="30"/>
    <x v="2"/>
    <x v="1"/>
    <s v="adjust"/>
    <x v="0"/>
    <x v="4"/>
    <n v="450"/>
    <n v="2.395278870631798"/>
    <n v="20.769419296882429"/>
    <n v="0.18024837390258994"/>
    <n v="-20.589170922979839"/>
    <n v="7.5251519191603014E-2"/>
    <n v="200"/>
    <n v="0.09"/>
    <n v="8.026458739937288E-2"/>
    <n v="7.4216654184399267E-2"/>
  </r>
  <r>
    <x v="0"/>
    <s v="6"/>
    <x v="0"/>
    <x v="49"/>
    <x v="0"/>
    <x v="0"/>
    <x v="26"/>
    <x v="2"/>
    <x v="0"/>
    <s v="appsflyer"/>
    <x v="2"/>
    <x v="6"/>
    <n v="212280"/>
    <n v="333.03487883457069"/>
    <n v="5211.8655161053048"/>
    <n v="5165.8720257684736"/>
    <n v="-45.993490336831201"/>
    <n v="15.511504512218167"/>
    <n v="6200"/>
    <n v="9.6999999999999906E-2"/>
    <n v="722.96894968038202"/>
    <n v="2.332516646670231E-2"/>
  </r>
  <r>
    <x v="0"/>
    <s v="6"/>
    <x v="0"/>
    <x v="50"/>
    <x v="0"/>
    <x v="2"/>
    <x v="27"/>
    <x v="1"/>
    <x v="3"/>
    <s v="appsflyer"/>
    <x v="0"/>
    <x v="3"/>
    <n v="47830"/>
    <n v="336.429422985217"/>
    <n v="1258.7330470162665"/>
    <n v="1196.2565895483235"/>
    <n v="-62.476457467942964"/>
    <n v="3.5557430706674191"/>
    <n v="1600"/>
    <n v="7.4999999999999997E-2"/>
    <n v="501.75331468761726"/>
    <n v="6.9906032851623515E-2"/>
  </r>
  <r>
    <x v="0"/>
    <s v="6"/>
    <x v="0"/>
    <x v="51"/>
    <x v="0"/>
    <x v="2"/>
    <x v="27"/>
    <x v="1"/>
    <x v="0"/>
    <s v="adjust"/>
    <x v="0"/>
    <x v="5"/>
    <n v="97720"/>
    <n v="547.15749344770074"/>
    <n v="2508.4079278051377"/>
    <n v="2433.5003445429084"/>
    <n v="-74.907583262229309"/>
    <n v="4.4475317868885424"/>
    <n v="4400"/>
    <n v="0.08"/>
    <n v="484.06420069260759"/>
    <n v="3.3152806804823007E-2"/>
  </r>
  <r>
    <x v="0"/>
    <s v="6"/>
    <x v="0"/>
    <x v="52"/>
    <x v="0"/>
    <x v="2"/>
    <x v="24"/>
    <x v="1"/>
    <x v="1"/>
    <s v="adjust"/>
    <x v="0"/>
    <x v="1"/>
    <n v="43150"/>
    <n v="362.5574373112774"/>
    <n v="1850.3232887360716"/>
    <n v="1747.0012233373045"/>
    <n v="-103.32206539876711"/>
    <n v="4.8185502310835195"/>
    <n v="1400"/>
    <n v="0.1"/>
    <n v="284.7585125094289"/>
    <n v="2.7166410332696983E-2"/>
  </r>
  <r>
    <x v="0"/>
    <s v="6"/>
    <x v="0"/>
    <x v="53"/>
    <x v="0"/>
    <x v="1"/>
    <x v="31"/>
    <x v="0"/>
    <x v="3"/>
    <s v="appsflyer"/>
    <x v="2"/>
    <x v="4"/>
    <n v="48930"/>
    <n v="44.873440939104917"/>
    <n v="439.11512719515878"/>
    <n v="328.41011209432503"/>
    <n v="-110.70501510083375"/>
    <n v="7.3185854532526466"/>
    <n v="200"/>
    <n v="0.06"/>
    <n v="78.964721116468866"/>
    <n v="4.0074243660818847E-2"/>
  </r>
  <r>
    <x v="0"/>
    <s v="6"/>
    <x v="0"/>
    <x v="54"/>
    <x v="0"/>
    <x v="0"/>
    <x v="32"/>
    <x v="1"/>
    <x v="0"/>
    <s v="adjust"/>
    <x v="2"/>
    <x v="6"/>
    <n v="24420"/>
    <n v="121.38182420677659"/>
    <n v="202.12628456522086"/>
    <n v="68.151269835179264"/>
    <n v="-133.97501473004161"/>
    <n v="0.56146190157005793"/>
    <n v="200"/>
    <n v="7.0000000000000007E-2"/>
    <n v="16.579610215516468"/>
    <n v="4.0546102456132993E-2"/>
  </r>
  <r>
    <x v="0"/>
    <s v="6"/>
    <x v="0"/>
    <x v="55"/>
    <x v="0"/>
    <x v="5"/>
    <x v="4"/>
    <x v="2"/>
    <x v="1"/>
    <s v="appsflyer"/>
    <x v="2"/>
    <x v="4"/>
    <n v="6810"/>
    <n v="24.512827751702719"/>
    <n v="210.0327905548221"/>
    <n v="8.4125778056859613"/>
    <n v="-201.62021274913613"/>
    <n v="0.34319083423990543"/>
    <n v="200"/>
    <n v="0.1"/>
    <n v="2.6763648425247206"/>
    <n v="5.3023082507001155E-2"/>
  </r>
  <r>
    <x v="0"/>
    <s v="6"/>
    <x v="0"/>
    <x v="56"/>
    <x v="0"/>
    <x v="2"/>
    <x v="33"/>
    <x v="0"/>
    <x v="1"/>
    <s v="appsflyer"/>
    <x v="0"/>
    <x v="2"/>
    <n v="16030"/>
    <n v="78.823143746926732"/>
    <n v="377.55184178915937"/>
    <n v="165.33235054035472"/>
    <n v="-212.21949124880464"/>
    <n v="2.0975102321619965"/>
    <n v="400"/>
    <n v="0.05"/>
    <n v="22.507301302068967"/>
    <n v="2.2688946666626839E-2"/>
  </r>
  <r>
    <x v="0"/>
    <s v="6"/>
    <x v="0"/>
    <x v="57"/>
    <x v="0"/>
    <x v="6"/>
    <x v="16"/>
    <x v="2"/>
    <x v="0"/>
    <s v="adjust"/>
    <x v="0"/>
    <x v="0"/>
    <n v="45160"/>
    <n v="123.43013324222754"/>
    <n v="1492.6171203389465"/>
    <n v="1279.402291965737"/>
    <n v="-213.21482837320946"/>
    <n v="10.365396669020461"/>
    <n v="1200"/>
    <n v="0.1"/>
    <n v="753.79457363293034"/>
    <n v="9.8196188742005322E-2"/>
  </r>
  <r>
    <x v="0"/>
    <s v="6"/>
    <x v="0"/>
    <x v="58"/>
    <x v="0"/>
    <x v="4"/>
    <x v="10"/>
    <x v="2"/>
    <x v="3"/>
    <s v="appsflyer"/>
    <x v="2"/>
    <x v="2"/>
    <n v="33970"/>
    <n v="93.80378921531026"/>
    <n v="432.01772104097643"/>
    <n v="187.61527426762254"/>
    <n v="-244.40244677335389"/>
    <n v="2.0000820418563725"/>
    <n v="200"/>
    <n v="0.08"/>
    <n v="5.5259598650913171"/>
    <n v="4.9089463235003359E-3"/>
  </r>
  <r>
    <x v="0"/>
    <s v="6"/>
    <x v="0"/>
    <x v="59"/>
    <x v="0"/>
    <x v="1"/>
    <x v="4"/>
    <x v="1"/>
    <x v="1"/>
    <s v="appsflyer"/>
    <x v="2"/>
    <x v="1"/>
    <n v="21960"/>
    <n v="191.77859778597787"/>
    <n v="496.34089072575813"/>
    <n v="223.44497663668815"/>
    <n v="-272.89591408906995"/>
    <n v="1.1651194617975542"/>
    <n v="400"/>
    <n v="0.17"/>
    <n v="36.371490092061478"/>
    <n v="2.7129341221217029E-2"/>
  </r>
  <r>
    <x v="0"/>
    <s v="6"/>
    <x v="0"/>
    <x v="60"/>
    <x v="0"/>
    <x v="3"/>
    <x v="34"/>
    <x v="2"/>
    <x v="1"/>
    <s v="adjust"/>
    <x v="0"/>
    <x v="0"/>
    <n v="11330"/>
    <n v="75.252391073326251"/>
    <n v="581.93103978145245"/>
    <n v="291.94468122227494"/>
    <n v="-289.98635855917752"/>
    <n v="3.8795402652096835"/>
    <n v="200"/>
    <n v="0.14000000000000001"/>
    <n v="140.28832148760213"/>
    <n v="8.0088415437850391E-2"/>
  </r>
  <r>
    <x v="0"/>
    <s v="6"/>
    <x v="0"/>
    <x v="61"/>
    <x v="1"/>
    <x v="5"/>
    <x v="4"/>
    <x v="0"/>
    <x v="0"/>
    <s v="adjust"/>
    <x v="2"/>
    <x v="2"/>
    <n v="89030"/>
    <n v="214.55663350429461"/>
    <n v="3586.8850395594923"/>
    <n v="3288.8460634820653"/>
    <n v="-298.03897607742692"/>
    <n v="15.328568545126036"/>
    <n v="2800"/>
    <n v="0.12"/>
    <n v="1689.9017433524125"/>
    <n v="8.5638027783075443E-2"/>
  </r>
  <r>
    <x v="0"/>
    <s v="6"/>
    <x v="0"/>
    <x v="62"/>
    <x v="0"/>
    <x v="4"/>
    <x v="4"/>
    <x v="1"/>
    <x v="1"/>
    <s v="appsflyer"/>
    <x v="0"/>
    <x v="4"/>
    <n v="20020"/>
    <n v="158.86341776210324"/>
    <n v="348.00941616149191"/>
    <n v="46.537007798660547"/>
    <n v="-301.47240836283135"/>
    <n v="0.29293721899115477"/>
    <n v="200"/>
    <n v="0.15"/>
    <n v="28.226397857244212"/>
    <n v="0.10108943108734721"/>
  </r>
  <r>
    <x v="0"/>
    <s v="6"/>
    <x v="0"/>
    <x v="63"/>
    <x v="0"/>
    <x v="6"/>
    <x v="35"/>
    <x v="1"/>
    <x v="1"/>
    <s v="adjust"/>
    <x v="2"/>
    <x v="3"/>
    <n v="15660"/>
    <n v="104.99318181818181"/>
    <n v="422.31284898033579"/>
    <n v="62.627075899924797"/>
    <n v="-359.68577308041097"/>
    <n v="0.59648707483098284"/>
    <n v="200"/>
    <n v="0.06"/>
    <n v="9.7367969505704757"/>
    <n v="2.5912106999134134E-2"/>
  </r>
  <r>
    <x v="0"/>
    <s v="6"/>
    <x v="0"/>
    <x v="64"/>
    <x v="0"/>
    <x v="3"/>
    <x v="9"/>
    <x v="2"/>
    <x v="0"/>
    <s v="adjust"/>
    <x v="2"/>
    <x v="2"/>
    <n v="74230"/>
    <n v="384.96758659010925"/>
    <n v="1624.0180161346527"/>
    <n v="1240.4648735123303"/>
    <n v="-383.55314262232241"/>
    <n v="3.222257968521137"/>
    <n v="1200"/>
    <n v="7.0000000000000007E-2"/>
    <n v="209.86747255829172"/>
    <n v="2.8197422466312939E-2"/>
  </r>
  <r>
    <x v="0"/>
    <s v="6"/>
    <x v="0"/>
    <x v="65"/>
    <x v="1"/>
    <x v="1"/>
    <x v="36"/>
    <x v="1"/>
    <x v="3"/>
    <s v="adjust"/>
    <x v="2"/>
    <x v="6"/>
    <n v="17570"/>
    <n v="86.259588830929729"/>
    <n v="541.69372995121216"/>
    <n v="121.68301671324021"/>
    <n v="-420.01071323797197"/>
    <n v="1.4106607550812815"/>
    <n v="400"/>
    <n v="0.06"/>
    <n v="42.959562252345414"/>
    <n v="5.8840808154277988E-2"/>
  </r>
  <r>
    <x v="0"/>
    <s v="6"/>
    <x v="0"/>
    <x v="66"/>
    <x v="0"/>
    <x v="6"/>
    <x v="24"/>
    <x v="0"/>
    <x v="1"/>
    <s v="appsflyer"/>
    <x v="1"/>
    <x v="5"/>
    <n v="108620"/>
    <n v="84.381433288017092"/>
    <n v="3647.9350932676325"/>
    <n v="3206.4374136622828"/>
    <n v="-441.49767960534973"/>
    <n v="37.999323888204508"/>
    <n v="2600"/>
    <n v="5.5E-2"/>
    <n v="487.00239943773641"/>
    <n v="2.5313784771569838E-2"/>
  </r>
  <r>
    <x v="0"/>
    <s v="6"/>
    <x v="0"/>
    <x v="67"/>
    <x v="0"/>
    <x v="3"/>
    <x v="25"/>
    <x v="1"/>
    <x v="1"/>
    <s v="adjust"/>
    <x v="0"/>
    <x v="3"/>
    <n v="263040"/>
    <n v="863.5804353735806"/>
    <n v="5522.4823278132071"/>
    <n v="5062.7470201654296"/>
    <n v="-459.73530764777752"/>
    <n v="5.8625077789949129"/>
    <n v="4400"/>
    <n v="0.09"/>
    <n v="614.06074808513563"/>
    <n v="2.0215005333378305E-2"/>
  </r>
  <r>
    <x v="0"/>
    <s v="6"/>
    <x v="0"/>
    <x v="68"/>
    <x v="0"/>
    <x v="6"/>
    <x v="8"/>
    <x v="1"/>
    <x v="0"/>
    <s v="adjust"/>
    <x v="2"/>
    <x v="1"/>
    <n v="43530"/>
    <n v="118.31100757134536"/>
    <n v="739.4407069928975"/>
    <n v="260.36897346308831"/>
    <n v="-479.07173352980919"/>
    <n v="2.2007163898598141"/>
    <n v="400"/>
    <n v="7.0000000000000007E-2"/>
    <n v="9.6930212179423325"/>
    <n v="6.2046699145309149E-3"/>
  </r>
  <r>
    <x v="0"/>
    <s v="6"/>
    <x v="0"/>
    <x v="69"/>
    <x v="0"/>
    <x v="4"/>
    <x v="4"/>
    <x v="0"/>
    <x v="1"/>
    <s v="appsflyer"/>
    <x v="2"/>
    <x v="4"/>
    <n v="26850"/>
    <n v="28.333992876929162"/>
    <n v="710.08332661930831"/>
    <n v="209.57808248393383"/>
    <n v="-500.50524413537448"/>
    <n v="7.3967013189511288"/>
    <n v="200"/>
    <n v="5.7000000000000002E-2"/>
    <n v="55.306079275648585"/>
    <n v="4.398207947141318E-2"/>
  </r>
  <r>
    <x v="0"/>
    <s v="6"/>
    <x v="0"/>
    <x v="70"/>
    <x v="0"/>
    <x v="3"/>
    <x v="21"/>
    <x v="1"/>
    <x v="0"/>
    <s v="appsflyer"/>
    <x v="2"/>
    <x v="1"/>
    <n v="151540"/>
    <n v="1455.9661575966156"/>
    <n v="1546.3935660625962"/>
    <n v="933.45634266678553"/>
    <n v="-612.93722339581063"/>
    <n v="0.64112502738913613"/>
    <n v="1200"/>
    <n v="0.08"/>
    <n v="41.834660467600251"/>
    <n v="7.4694906366452865E-3"/>
  </r>
  <r>
    <x v="0"/>
    <s v="6"/>
    <x v="0"/>
    <x v="71"/>
    <x v="0"/>
    <x v="4"/>
    <x v="2"/>
    <x v="1"/>
    <x v="1"/>
    <s v="appsflyer"/>
    <x v="0"/>
    <x v="1"/>
    <n v="40650"/>
    <n v="259.90485272762737"/>
    <n v="720.88245661896951"/>
    <n v="105.85358684829578"/>
    <n v="-615.02886977067374"/>
    <n v="0.40727822407851388"/>
    <n v="200"/>
    <n v="0.13"/>
    <n v="71.700480578114806"/>
    <n v="0.11289253819503295"/>
  </r>
  <r>
    <x v="0"/>
    <s v="6"/>
    <x v="0"/>
    <x v="72"/>
    <x v="0"/>
    <x v="0"/>
    <x v="12"/>
    <x v="2"/>
    <x v="1"/>
    <s v="adjust"/>
    <x v="0"/>
    <x v="1"/>
    <n v="81650"/>
    <n v="221.30017138985215"/>
    <n v="1512.875969158375"/>
    <n v="820.58752761357118"/>
    <n v="-692.28844154480385"/>
    <n v="3.7080293361724874"/>
    <n v="1200"/>
    <n v="0.12"/>
    <n v="572.78571558388751"/>
    <n v="0.11633650612296864"/>
  </r>
  <r>
    <x v="0"/>
    <s v="6"/>
    <x v="0"/>
    <x v="73"/>
    <x v="0"/>
    <x v="2"/>
    <x v="12"/>
    <x v="1"/>
    <x v="0"/>
    <s v="appsflyer"/>
    <x v="2"/>
    <x v="0"/>
    <n v="279970"/>
    <n v="3634.1634021645309"/>
    <n v="3073.8444277665194"/>
    <n v="2380.8296938057247"/>
    <n v="-693.01473396079473"/>
    <n v="0.6551245583475106"/>
    <n v="2000"/>
    <n v="0.105"/>
    <n v="525.914862311241"/>
    <n v="3.6815937435559359E-2"/>
  </r>
  <r>
    <x v="0"/>
    <s v="6"/>
    <x v="0"/>
    <x v="74"/>
    <x v="0"/>
    <x v="2"/>
    <x v="37"/>
    <x v="1"/>
    <x v="1"/>
    <s v="adjust"/>
    <x v="0"/>
    <x v="0"/>
    <n v="42160"/>
    <n v="174.597345574294"/>
    <n v="1074.8263748842103"/>
    <n v="376.83098796791995"/>
    <n v="-697.99538691629027"/>
    <n v="2.1582858933417879"/>
    <n v="800"/>
    <n v="0.1"/>
    <n v="2.4146379814519046"/>
    <n v="1.0679579875994105E-3"/>
  </r>
  <r>
    <x v="0"/>
    <s v="6"/>
    <x v="0"/>
    <x v="75"/>
    <x v="0"/>
    <x v="3"/>
    <x v="26"/>
    <x v="1"/>
    <x v="3"/>
    <s v="appsflyer"/>
    <x v="0"/>
    <x v="5"/>
    <n v="42290"/>
    <n v="269.30390865173473"/>
    <n v="1017.0547427645957"/>
    <n v="314.82392820608078"/>
    <n v="-702.23081455851502"/>
    <n v="1.1690284399593056"/>
    <n v="600"/>
    <n v="0.15"/>
    <n v="26.527178484055092"/>
    <n v="1.4043393839858033E-2"/>
  </r>
  <r>
    <x v="0"/>
    <s v="6"/>
    <x v="0"/>
    <x v="76"/>
    <x v="0"/>
    <x v="2"/>
    <x v="38"/>
    <x v="1"/>
    <x v="1"/>
    <s v="adjust"/>
    <x v="2"/>
    <x v="2"/>
    <n v="48130"/>
    <n v="445.11419799311068"/>
    <n v="1067.3327815753532"/>
    <n v="320.57015861178769"/>
    <n v="-746.76262296356549"/>
    <n v="0.72019755841791722"/>
    <n v="600"/>
    <n v="7.0000000000000007E-2"/>
    <n v="67.584907661922742"/>
    <n v="3.5137866000272584E-2"/>
  </r>
  <r>
    <x v="0"/>
    <s v="6"/>
    <x v="0"/>
    <x v="77"/>
    <x v="0"/>
    <x v="0"/>
    <x v="7"/>
    <x v="1"/>
    <x v="0"/>
    <s v="appsflyer"/>
    <x v="0"/>
    <x v="4"/>
    <n v="144370"/>
    <n v="712.92720044723274"/>
    <n v="3116.3129727148926"/>
    <n v="2328.8304856970881"/>
    <n v="-787.48248701780449"/>
    <n v="3.2665754430973717"/>
    <n v="4600"/>
    <n v="0.1"/>
    <n v="999.88164141068421"/>
    <n v="7.1558209693064742E-2"/>
  </r>
  <r>
    <x v="0"/>
    <s v="6"/>
    <x v="0"/>
    <x v="78"/>
    <x v="0"/>
    <x v="2"/>
    <x v="2"/>
    <x v="2"/>
    <x v="0"/>
    <s v="adjust"/>
    <x v="0"/>
    <x v="4"/>
    <n v="69620"/>
    <n v="355.35309746888549"/>
    <n v="4201.3262496217785"/>
    <n v="3408.5714526950565"/>
    <n v="-792.75479692672207"/>
    <n v="9.5920690630634198"/>
    <n v="5800"/>
    <n v="0.12"/>
    <n v="424.24957902674896"/>
    <n v="2.0744251412191432E-2"/>
  </r>
  <r>
    <x v="0"/>
    <s v="6"/>
    <x v="0"/>
    <x v="79"/>
    <x v="0"/>
    <x v="3"/>
    <x v="12"/>
    <x v="0"/>
    <x v="1"/>
    <s v="appsflyer"/>
    <x v="0"/>
    <x v="1"/>
    <n v="172370"/>
    <n v="416.95213960721077"/>
    <n v="4680.1263424241579"/>
    <n v="3871.8029605274241"/>
    <n v="-808.32338189673374"/>
    <n v="9.2859649651272953"/>
    <n v="5000"/>
    <n v="0.08"/>
    <n v="573.45591847675632"/>
    <n v="2.4685136972924154E-2"/>
  </r>
  <r>
    <x v="0"/>
    <s v="6"/>
    <x v="0"/>
    <x v="80"/>
    <x v="0"/>
    <x v="1"/>
    <x v="0"/>
    <x v="1"/>
    <x v="0"/>
    <s v="adjust"/>
    <x v="0"/>
    <x v="1"/>
    <n v="79900"/>
    <n v="592.58855868471551"/>
    <n v="2641.4398338761416"/>
    <n v="1824.3438508264071"/>
    <n v="-817.09598304973451"/>
    <n v="3.0786012049838485"/>
    <n v="2000"/>
    <n v="0.09"/>
    <n v="26.838177461453341"/>
    <n v="2.4518566359530624E-3"/>
  </r>
  <r>
    <x v="0"/>
    <s v="6"/>
    <x v="0"/>
    <x v="81"/>
    <x v="0"/>
    <x v="3"/>
    <x v="0"/>
    <x v="2"/>
    <x v="0"/>
    <s v="appsflyer"/>
    <x v="2"/>
    <x v="5"/>
    <n v="44670"/>
    <n v="90.402692879563858"/>
    <n v="1185.0758112631797"/>
    <n v="364.40151226062994"/>
    <n v="-820.67429900254979"/>
    <n v="4.0308701063373453"/>
    <n v="400"/>
    <n v="0.1"/>
    <n v="208.53167935300226"/>
    <n v="9.537633276150928E-2"/>
  </r>
  <r>
    <x v="0"/>
    <s v="6"/>
    <x v="0"/>
    <x v="82"/>
    <x v="0"/>
    <x v="0"/>
    <x v="33"/>
    <x v="1"/>
    <x v="1"/>
    <s v="adjust"/>
    <x v="0"/>
    <x v="5"/>
    <n v="50740"/>
    <n v="361.47282245050576"/>
    <n v="1420.6594043199659"/>
    <n v="472.86350333369455"/>
    <n v="-947.79590098627136"/>
    <n v="1.3081578308655302"/>
    <n v="800"/>
    <n v="0.09"/>
    <n v="56.740488181860975"/>
    <n v="1.9998896010455347E-2"/>
  </r>
  <r>
    <x v="0"/>
    <s v="6"/>
    <x v="0"/>
    <x v="83"/>
    <x v="0"/>
    <x v="6"/>
    <x v="21"/>
    <x v="1"/>
    <x v="0"/>
    <s v="adjust"/>
    <x v="2"/>
    <x v="5"/>
    <n v="120760"/>
    <n v="814.64491598184713"/>
    <n v="2851.0129356695415"/>
    <n v="1759.517570789146"/>
    <n v="-1091.4953648803955"/>
    <n v="2.1598582845981373"/>
    <n v="2000"/>
    <n v="0.21"/>
    <n v="1958.7385693707984"/>
    <n v="0.1855374641595936"/>
  </r>
  <r>
    <x v="0"/>
    <s v="6"/>
    <x v="0"/>
    <x v="84"/>
    <x v="0"/>
    <x v="5"/>
    <x v="2"/>
    <x v="1"/>
    <x v="0"/>
    <s v="appsflyer"/>
    <x v="0"/>
    <x v="2"/>
    <n v="42040"/>
    <n v="200.68238245156004"/>
    <n v="1201.0743920423154"/>
    <n v="107.70083578937037"/>
    <n v="-1093.373556252945"/>
    <n v="0.53667309742730807"/>
    <n v="200"/>
    <n v="0.14000000000000001"/>
    <n v="67.976982142078754"/>
    <n v="0.10519414209409475"/>
  </r>
  <r>
    <x v="0"/>
    <s v="6"/>
    <x v="0"/>
    <x v="85"/>
    <x v="0"/>
    <x v="2"/>
    <x v="5"/>
    <x v="1"/>
    <x v="0"/>
    <s v="adjust"/>
    <x v="0"/>
    <x v="5"/>
    <n v="106970"/>
    <n v="370.9829332846582"/>
    <n v="2544.230484105256"/>
    <n v="1379.9211812070378"/>
    <n v="-1164.3093028982182"/>
    <n v="3.7196352106801989"/>
    <n v="800"/>
    <n v="0.125"/>
    <n v="458.58962377325196"/>
    <n v="5.538838377374046E-2"/>
  </r>
  <r>
    <x v="0"/>
    <s v="6"/>
    <x v="0"/>
    <x v="86"/>
    <x v="0"/>
    <x v="2"/>
    <x v="39"/>
    <x v="2"/>
    <x v="1"/>
    <s v="appsflyer"/>
    <x v="0"/>
    <x v="1"/>
    <n v="106960"/>
    <n v="466.36337460408868"/>
    <n v="4900.8809349559442"/>
    <n v="3593.697124778138"/>
    <n v="-1307.1838101778062"/>
    <n v="7.70578763357853"/>
    <n v="4600"/>
    <n v="6.5000000000000002E-2"/>
    <n v="1138.1612245609533"/>
    <n v="5.2785065307510176E-2"/>
  </r>
  <r>
    <x v="0"/>
    <s v="6"/>
    <x v="0"/>
    <x v="87"/>
    <x v="0"/>
    <x v="2"/>
    <x v="32"/>
    <x v="1"/>
    <x v="0"/>
    <s v="appsflyer"/>
    <x v="2"/>
    <x v="1"/>
    <n v="108150"/>
    <n v="407.36719658782471"/>
    <n v="2632.1881787807574"/>
    <n v="1314.0528422567761"/>
    <n v="-1318.1353365239813"/>
    <n v="3.2257208073293602"/>
    <n v="2200"/>
    <n v="0.08"/>
    <n v="109.30654173252609"/>
    <n v="1.3863793273437572E-2"/>
  </r>
  <r>
    <x v="0"/>
    <s v="6"/>
    <x v="0"/>
    <x v="88"/>
    <x v="0"/>
    <x v="5"/>
    <x v="23"/>
    <x v="2"/>
    <x v="0"/>
    <s v="adjust"/>
    <x v="0"/>
    <x v="1"/>
    <n v="344510"/>
    <n v="483.90273412510783"/>
    <n v="6658.1971529676921"/>
    <n v="5316.6993509324666"/>
    <n v="-1341.4978020352255"/>
    <n v="10.987124014798171"/>
    <n v="5400"/>
    <n v="0.12"/>
    <n v="1552.0353402528795"/>
    <n v="4.8652846368573782E-2"/>
  </r>
  <r>
    <x v="0"/>
    <s v="6"/>
    <x v="0"/>
    <x v="89"/>
    <x v="0"/>
    <x v="5"/>
    <x v="1"/>
    <x v="1"/>
    <x v="0"/>
    <s v="adjust"/>
    <x v="2"/>
    <x v="3"/>
    <n v="179400"/>
    <n v="1652.3996298091756"/>
    <n v="4103.4609087191984"/>
    <n v="2703.5714858469005"/>
    <n v="-1399.8894228722979"/>
    <n v="1.6361486876870805"/>
    <n v="3800"/>
    <n v="0.06"/>
    <n v="931.32780191446011"/>
    <n v="5.7413425585990462E-2"/>
  </r>
  <r>
    <x v="0"/>
    <s v="6"/>
    <x v="0"/>
    <x v="90"/>
    <x v="0"/>
    <x v="3"/>
    <x v="21"/>
    <x v="2"/>
    <x v="0"/>
    <s v="appsflyer"/>
    <x v="1"/>
    <x v="1"/>
    <n v="61070"/>
    <n v="298.21327212020032"/>
    <n v="2523.8057120752028"/>
    <n v="1072.1258683669494"/>
    <n v="-1451.6798437082534"/>
    <n v="3.5951648320159588"/>
    <n v="1400"/>
    <n v="0.06"/>
    <n v="242.14980290734294"/>
    <n v="3.7643248498453345E-2"/>
  </r>
  <r>
    <x v="0"/>
    <s v="6"/>
    <x v="0"/>
    <x v="91"/>
    <x v="0"/>
    <x v="1"/>
    <x v="40"/>
    <x v="2"/>
    <x v="0"/>
    <s v="appsflyer"/>
    <x v="2"/>
    <x v="3"/>
    <n v="66550"/>
    <n v="101.74458109669091"/>
    <n v="2626.237854829692"/>
    <n v="989.64989037007092"/>
    <n v="-1636.5879644596212"/>
    <n v="9.7268068697395993"/>
    <n v="800"/>
    <n v="0.12"/>
    <n v="166.87822301794097"/>
    <n v="2.8103915778999768E-2"/>
  </r>
  <r>
    <x v="0"/>
    <s v="6"/>
    <x v="0"/>
    <x v="92"/>
    <x v="0"/>
    <x v="4"/>
    <x v="2"/>
    <x v="2"/>
    <x v="1"/>
    <s v="appsflyer"/>
    <x v="1"/>
    <x v="6"/>
    <n v="84430"/>
    <n v="245.97453512210913"/>
    <n v="4365.1870483318562"/>
    <n v="2209.3104010997531"/>
    <n v="-2155.8766472321031"/>
    <n v="8.981866354592297"/>
    <n v="3600"/>
    <n v="0.1"/>
    <n v="836.78019060356667"/>
    <n v="6.3125292413040837E-2"/>
  </r>
  <r>
    <x v="0"/>
    <s v="6"/>
    <x v="0"/>
    <x v="93"/>
    <x v="0"/>
    <x v="2"/>
    <x v="41"/>
    <x v="1"/>
    <x v="1"/>
    <s v="adjust"/>
    <x v="2"/>
    <x v="1"/>
    <n v="197850"/>
    <n v="1860.1512467638643"/>
    <n v="5102.3496620564592"/>
    <n v="2547.2737749059324"/>
    <n v="-2555.0758871505268"/>
    <n v="1.3693906768804238"/>
    <n v="4000"/>
    <n v="0.06"/>
    <n v="487.92571631448482"/>
    <n v="3.1924700642781863E-2"/>
  </r>
  <r>
    <x v="0"/>
    <s v="6"/>
    <x v="0"/>
    <x v="94"/>
    <x v="0"/>
    <x v="3"/>
    <x v="15"/>
    <x v="2"/>
    <x v="0"/>
    <s v="adjust"/>
    <x v="0"/>
    <x v="6"/>
    <n v="275120"/>
    <n v="996.84735426008967"/>
    <n v="14411.88357036607"/>
    <n v="11853.504956290322"/>
    <n v="-2558.3786140757475"/>
    <n v="11.890993044856492"/>
    <n v="17400"/>
    <n v="0.06"/>
    <n v="2239.7143097139183"/>
    <n v="3.1491590011742544E-2"/>
  </r>
  <r>
    <x v="0"/>
    <s v="6"/>
    <x v="0"/>
    <x v="95"/>
    <x v="0"/>
    <x v="2"/>
    <x v="16"/>
    <x v="2"/>
    <x v="0"/>
    <s v="adjust"/>
    <x v="0"/>
    <x v="3"/>
    <n v="89850"/>
    <n v="342.57298723098137"/>
    <n v="3680.4838183658258"/>
    <n v="660.81464156858999"/>
    <n v="-3019.6691767972357"/>
    <n v="1.9289747475711876"/>
    <n v="1200"/>
    <n v="7.0000000000000007E-2"/>
    <n v="162.2297932538556"/>
    <n v="4.0916615908299502E-2"/>
  </r>
  <r>
    <x v="0"/>
    <s v="6"/>
    <x v="0"/>
    <x v="96"/>
    <x v="0"/>
    <x v="3"/>
    <x v="42"/>
    <x v="1"/>
    <x v="0"/>
    <s v="adjust"/>
    <x v="0"/>
    <x v="6"/>
    <n v="265200"/>
    <n v="1803.9692183070069"/>
    <n v="5755.0148127167722"/>
    <n v="2641.6970923770791"/>
    <n v="-3113.3177203396931"/>
    <n v="1.4643803594699165"/>
    <n v="4000"/>
    <n v="0.17"/>
    <n v="291.49421877792827"/>
    <n v="1.8390590630739383E-2"/>
  </r>
  <r>
    <x v="0"/>
    <s v="6"/>
    <x v="0"/>
    <x v="97"/>
    <x v="0"/>
    <x v="1"/>
    <x v="13"/>
    <x v="2"/>
    <x v="0"/>
    <s v="adjust"/>
    <x v="0"/>
    <x v="2"/>
    <n v="208420"/>
    <n v="581.36680613668057"/>
    <n v="7071.3456618503442"/>
    <n v="3806.5237430725988"/>
    <n v="-3264.8219187777454"/>
    <n v="6.5475422794910605"/>
    <n v="4600"/>
    <n v="0.108"/>
    <n v="1038.0872753615292"/>
    <n v="4.5452112628603256E-2"/>
  </r>
  <r>
    <x v="0"/>
    <s v="6"/>
    <x v="0"/>
    <x v="98"/>
    <x v="0"/>
    <x v="6"/>
    <x v="43"/>
    <x v="1"/>
    <x v="0"/>
    <s v="appsflyer"/>
    <x v="2"/>
    <x v="5"/>
    <n v="541310"/>
    <n v="4441.112492762777"/>
    <n v="9006.4174975843925"/>
    <n v="5345.9654188130598"/>
    <n v="-3660.4520787713327"/>
    <n v="1.203744653513017"/>
    <n v="5000"/>
    <n v="0.08"/>
    <n v="1166.6550125745371"/>
    <n v="3.6371821899837009E-2"/>
  </r>
  <r>
    <x v="0"/>
    <s v="6"/>
    <x v="0"/>
    <x v="99"/>
    <x v="0"/>
    <x v="5"/>
    <x v="44"/>
    <x v="2"/>
    <x v="0"/>
    <s v="adjust"/>
    <x v="0"/>
    <x v="0"/>
    <n v="99720"/>
    <n v="356.7725140255871"/>
    <n v="5757.7659105846697"/>
    <n v="1332.1742017445631"/>
    <n v="-4425.5917088401065"/>
    <n v="3.7339597344907065"/>
    <n v="30000"/>
    <n v="6.5000000000000002E-2"/>
    <n v="48.105628647284078"/>
    <n v="6.0184357001117463E-3"/>
  </r>
  <r>
    <x v="0"/>
    <s v="6"/>
    <x v="0"/>
    <x v="100"/>
    <x v="0"/>
    <x v="2"/>
    <x v="43"/>
    <x v="0"/>
    <x v="0"/>
    <s v="adjust"/>
    <x v="0"/>
    <x v="1"/>
    <n v="393920"/>
    <n v="341.95257687825529"/>
    <n v="9450.9710917833909"/>
    <n v="3689.2510489009455"/>
    <n v="-5761.7200428824453"/>
    <n v="10.788779785140857"/>
    <n v="3800"/>
    <n v="7.0000000000000007E-2"/>
    <n v="936.87743648338142"/>
    <n v="4.2324644580751421E-2"/>
  </r>
  <r>
    <x v="1"/>
    <s v="6"/>
    <x v="0"/>
    <x v="100"/>
    <x v="0"/>
    <x v="4"/>
    <x v="4"/>
    <x v="0"/>
    <x v="0"/>
    <s v="adjust"/>
    <x v="0"/>
    <x v="5"/>
    <n v="1184070"/>
    <n v="1009.6971988480041"/>
    <n v="29953.658987404346"/>
    <n v="47553.656564198922"/>
    <n v="17599.997576794576"/>
    <n v="47.096948093403064"/>
    <n v="32600"/>
    <n v="7.0000000000000007E-2"/>
    <n v="9978.4734086758453"/>
    <n v="3.4972681842052794E-2"/>
  </r>
  <r>
    <x v="1"/>
    <s v="6"/>
    <x v="0"/>
    <x v="15"/>
    <x v="0"/>
    <x v="1"/>
    <x v="35"/>
    <x v="2"/>
    <x v="0"/>
    <s v="adjust"/>
    <x v="0"/>
    <x v="1"/>
    <n v="762040"/>
    <n v="1660.0519625869374"/>
    <n v="29098.811742081169"/>
    <n v="36930.840627973746"/>
    <n v="7832.0288858925778"/>
    <n v="22.246797967951963"/>
    <n v="50000"/>
    <n v="0.06"/>
    <n v="12908.347552031157"/>
    <n v="5.8254597569118424E-2"/>
  </r>
  <r>
    <x v="1"/>
    <s v="6"/>
    <x v="0"/>
    <x v="31"/>
    <x v="0"/>
    <x v="1"/>
    <x v="1"/>
    <x v="2"/>
    <x v="0"/>
    <s v="adjust"/>
    <x v="0"/>
    <x v="6"/>
    <n v="223520"/>
    <n v="956.9844632768361"/>
    <n v="10682.938678988821"/>
    <n v="17565.990271359915"/>
    <n v="6883.0515923710936"/>
    <n v="18.355564740530621"/>
    <n v="11000"/>
    <n v="0.1"/>
    <n v="4594.5850821846252"/>
    <n v="4.3593567372778731E-2"/>
  </r>
  <r>
    <x v="1"/>
    <s v="6"/>
    <x v="0"/>
    <x v="11"/>
    <x v="0"/>
    <x v="2"/>
    <x v="45"/>
    <x v="1"/>
    <x v="0"/>
    <s v="appsflyer"/>
    <x v="0"/>
    <x v="2"/>
    <n v="638110"/>
    <n v="2659.3683574505003"/>
    <n v="9245.4311345165606"/>
    <n v="15233.585508129503"/>
    <n v="5988.1543736129424"/>
    <n v="5.7282720783869641"/>
    <n v="24800"/>
    <n v="0.14000000000000001"/>
    <n v="9358.135706939991"/>
    <n v="0.10238491021418825"/>
  </r>
  <r>
    <x v="1"/>
    <s v="6"/>
    <x v="0"/>
    <x v="88"/>
    <x v="0"/>
    <x v="0"/>
    <x v="15"/>
    <x v="2"/>
    <x v="0"/>
    <s v="adjust"/>
    <x v="0"/>
    <x v="2"/>
    <n v="206530"/>
    <n v="720.69292123629111"/>
    <n v="11975.239399330867"/>
    <n v="17123.948938904148"/>
    <n v="5148.7095395732813"/>
    <n v="23.760395633592989"/>
    <n v="14400"/>
    <n v="0.12"/>
    <n v="2663.5205763167432"/>
    <n v="2.5923932478228898E-2"/>
  </r>
  <r>
    <x v="1"/>
    <s v="6"/>
    <x v="0"/>
    <x v="93"/>
    <x v="0"/>
    <x v="2"/>
    <x v="37"/>
    <x v="1"/>
    <x v="1"/>
    <s v="adjust"/>
    <x v="2"/>
    <x v="4"/>
    <n v="550850"/>
    <n v="4897.9814866186798"/>
    <n v="14951.457831814661"/>
    <n v="20041.588302733464"/>
    <n v="5090.1304709188025"/>
    <n v="4.0918056463641657"/>
    <n v="29400"/>
    <n v="0.06"/>
    <n v="344.35366670946155"/>
    <n v="2.8636591530563746E-3"/>
  </r>
  <r>
    <x v="1"/>
    <s v="6"/>
    <x v="0"/>
    <x v="3"/>
    <x v="0"/>
    <x v="4"/>
    <x v="25"/>
    <x v="1"/>
    <x v="0"/>
    <s v="appsflyer"/>
    <x v="0"/>
    <x v="5"/>
    <n v="380590"/>
    <n v="1511.8124711316395"/>
    <n v="10754.412820804211"/>
    <n v="15754.511068013373"/>
    <n v="5000.0982472091619"/>
    <n v="10.420942655818035"/>
    <n v="19600"/>
    <n v="0.09"/>
    <n v="1785.1542276927273"/>
    <n v="1.8885111910551484E-2"/>
  </r>
  <r>
    <x v="1"/>
    <s v="6"/>
    <x v="0"/>
    <x v="94"/>
    <x v="0"/>
    <x v="0"/>
    <x v="36"/>
    <x v="2"/>
    <x v="0"/>
    <s v="adjust"/>
    <x v="0"/>
    <x v="4"/>
    <n v="320070"/>
    <n v="999.97269372693722"/>
    <n v="15815.175004449689"/>
    <n v="20754.256103625306"/>
    <n v="4939.0810991756171"/>
    <n v="20.754822840485158"/>
    <n v="19000"/>
    <n v="0.06"/>
    <n v="6005.3736339270745"/>
    <n v="4.8226040994053178E-2"/>
  </r>
  <r>
    <x v="1"/>
    <s v="6"/>
    <x v="0"/>
    <x v="84"/>
    <x v="0"/>
    <x v="6"/>
    <x v="24"/>
    <x v="1"/>
    <x v="0"/>
    <s v="appsflyer"/>
    <x v="0"/>
    <x v="5"/>
    <n v="445080"/>
    <n v="1808.9006299532614"/>
    <n v="13518.613866896176"/>
    <n v="16981.825791613464"/>
    <n v="3463.2119247172886"/>
    <n v="9.387926296455678"/>
    <n v="14200"/>
    <n v="0.14000000000000001"/>
    <n v="8714.0168907640782"/>
    <n v="8.552296827693999E-2"/>
  </r>
  <r>
    <x v="1"/>
    <s v="6"/>
    <x v="0"/>
    <x v="80"/>
    <x v="0"/>
    <x v="6"/>
    <x v="24"/>
    <x v="1"/>
    <x v="0"/>
    <s v="adjust"/>
    <x v="0"/>
    <x v="4"/>
    <n v="185420"/>
    <n v="1252.2202504190082"/>
    <n v="6596.0863854601394"/>
    <n v="10048.361247428596"/>
    <n v="3452.2748619684571"/>
    <n v="8.0244359920439656"/>
    <n v="10000"/>
    <n v="0.09"/>
    <n v="966.46795349655952"/>
    <n v="1.6030274816268862E-2"/>
  </r>
  <r>
    <x v="1"/>
    <s v="6"/>
    <x v="0"/>
    <x v="12"/>
    <x v="0"/>
    <x v="1"/>
    <x v="35"/>
    <x v="0"/>
    <x v="0"/>
    <s v="appsflyer"/>
    <x v="0"/>
    <x v="3"/>
    <n v="632780"/>
    <n v="889.55487300649725"/>
    <n v="13870.088214346024"/>
    <n v="17280.398543559513"/>
    <n v="3410.3103292134892"/>
    <n v="19.425893857627486"/>
    <n v="22400"/>
    <n v="6.5000000000000002E-2"/>
    <n v="6499.7961877964526"/>
    <n v="6.2689489591459271E-2"/>
  </r>
  <r>
    <x v="1"/>
    <s v="6"/>
    <x v="0"/>
    <x v="76"/>
    <x v="0"/>
    <x v="1"/>
    <x v="19"/>
    <x v="1"/>
    <x v="1"/>
    <s v="adjust"/>
    <x v="2"/>
    <x v="4"/>
    <n v="259730"/>
    <n v="3129.0572863615612"/>
    <n v="6433.122968905659"/>
    <n v="9781.1517492294315"/>
    <n v="3348.0287803237725"/>
    <n v="3.1259100917908933"/>
    <n v="18800"/>
    <n v="7.0000000000000007E-2"/>
    <n v="309.87940598749299"/>
    <n v="5.2802133111421092E-3"/>
  </r>
  <r>
    <x v="1"/>
    <s v="6"/>
    <x v="0"/>
    <x v="51"/>
    <x v="0"/>
    <x v="1"/>
    <x v="17"/>
    <x v="1"/>
    <x v="0"/>
    <s v="adjust"/>
    <x v="0"/>
    <x v="5"/>
    <n v="267790"/>
    <n v="1284.5845468562618"/>
    <n v="5784.068327462448"/>
    <n v="8845.3866564511954"/>
    <n v="3061.3183289887475"/>
    <n v="6.8857956279314854"/>
    <n v="12000"/>
    <n v="0.08"/>
    <n v="1577.9590412746672"/>
    <n v="2.9732241648698237E-2"/>
  </r>
  <r>
    <x v="1"/>
    <s v="6"/>
    <x v="0"/>
    <x v="26"/>
    <x v="0"/>
    <x v="6"/>
    <x v="9"/>
    <x v="2"/>
    <x v="0"/>
    <s v="appsflyer"/>
    <x v="1"/>
    <x v="6"/>
    <n v="224400"/>
    <n v="649.46500613927378"/>
    <n v="4479.4976627068891"/>
    <n v="7346.6590328555358"/>
    <n v="2867.1613701486467"/>
    <n v="11.311862784613355"/>
    <n v="10800"/>
    <n v="7.0000000000000007E-2"/>
    <n v="1462.805685420574"/>
    <n v="3.3185281429255864E-2"/>
  </r>
  <r>
    <x v="1"/>
    <s v="6"/>
    <x v="0"/>
    <x v="90"/>
    <x v="0"/>
    <x v="6"/>
    <x v="1"/>
    <x v="2"/>
    <x v="0"/>
    <s v="appsflyer"/>
    <x v="1"/>
    <x v="2"/>
    <n v="233350"/>
    <n v="903.37071152049134"/>
    <n v="8962.2561556963428"/>
    <n v="11632.528333621131"/>
    <n v="2670.2721779247877"/>
    <n v="12.876804821402789"/>
    <n v="13600"/>
    <n v="0.06"/>
    <n v="2563.5184181948894"/>
    <n v="3.672916647572412E-2"/>
  </r>
  <r>
    <x v="1"/>
    <s v="6"/>
    <x v="0"/>
    <x v="73"/>
    <x v="0"/>
    <x v="0"/>
    <x v="1"/>
    <x v="1"/>
    <x v="0"/>
    <s v="appsflyer"/>
    <x v="2"/>
    <x v="4"/>
    <n v="535570"/>
    <n v="8628.1150632376375"/>
    <n v="5872.1625440286725"/>
    <n v="8520.9710897937493"/>
    <n v="2648.8085457650768"/>
    <n v="0.98758199529577395"/>
    <n v="8800"/>
    <n v="0.105"/>
    <n v="3117.4094147976534"/>
    <n v="6.0975237484602832E-2"/>
  </r>
  <r>
    <x v="1"/>
    <s v="6"/>
    <x v="0"/>
    <x v="32"/>
    <x v="0"/>
    <x v="5"/>
    <x v="32"/>
    <x v="0"/>
    <x v="3"/>
    <s v="appsflyer"/>
    <x v="0"/>
    <x v="1"/>
    <n v="48020"/>
    <n v="69.69521044992743"/>
    <n v="3287.372926809875"/>
    <n v="5455.0987609859076"/>
    <n v="2167.7258341760325"/>
    <n v="78.27078397166369"/>
    <n v="3000"/>
    <n v="0.04"/>
    <n v="510.12624141114986"/>
    <n v="1.5585609713109148E-2"/>
  </r>
  <r>
    <x v="1"/>
    <s v="6"/>
    <x v="0"/>
    <x v="78"/>
    <x v="0"/>
    <x v="1"/>
    <x v="37"/>
    <x v="2"/>
    <x v="0"/>
    <s v="adjust"/>
    <x v="0"/>
    <x v="0"/>
    <n v="134900"/>
    <n v="732.49552171965968"/>
    <n v="7985.4782872578608"/>
    <n v="10050.390179048043"/>
    <n v="2064.9118917901824"/>
    <n v="13.720753070889796"/>
    <n v="18000"/>
    <n v="0.12"/>
    <n v="764.58887268175545"/>
    <n v="1.2679256875613429E-2"/>
  </r>
  <r>
    <x v="1"/>
    <s v="6"/>
    <x v="0"/>
    <x v="2"/>
    <x v="0"/>
    <x v="4"/>
    <x v="42"/>
    <x v="1"/>
    <x v="0"/>
    <s v="appsflyer"/>
    <x v="0"/>
    <x v="0"/>
    <n v="250070"/>
    <n v="1080.471489844834"/>
    <n v="6440.9045543444718"/>
    <n v="8466.1967637237813"/>
    <n v="2025.2922093793095"/>
    <n v="7.8356503094214993"/>
    <n v="6000"/>
    <n v="0.1"/>
    <n v="4179.0491827720571"/>
    <n v="8.2269313667867452E-2"/>
  </r>
  <r>
    <x v="1"/>
    <s v="6"/>
    <x v="0"/>
    <x v="25"/>
    <x v="0"/>
    <x v="0"/>
    <x v="42"/>
    <x v="1"/>
    <x v="0"/>
    <s v="adjust"/>
    <x v="2"/>
    <x v="1"/>
    <n v="177230"/>
    <n v="669.83512070676056"/>
    <n v="4919.245243544643"/>
    <n v="6864.756732283091"/>
    <n v="1945.511488738448"/>
    <n v="10.248427590718006"/>
    <n v="4800"/>
    <n v="0.08"/>
    <n v="459.31865589418533"/>
    <n v="1.1151612839489129E-2"/>
  </r>
  <r>
    <x v="1"/>
    <s v="6"/>
    <x v="0"/>
    <x v="61"/>
    <x v="1"/>
    <x v="3"/>
    <x v="22"/>
    <x v="0"/>
    <x v="0"/>
    <s v="adjust"/>
    <x v="2"/>
    <x v="4"/>
    <n v="122360"/>
    <n v="349.94878616561357"/>
    <n v="4952.3863708276958"/>
    <n v="6717.3705391251169"/>
    <n v="1764.9841682974211"/>
    <n v="19.19529601096006"/>
    <n v="6000"/>
    <n v="0.12"/>
    <n v="3809.3210935362963"/>
    <n v="9.4514192007845513E-2"/>
  </r>
  <r>
    <x v="1"/>
    <s v="6"/>
    <x v="0"/>
    <x v="34"/>
    <x v="0"/>
    <x v="6"/>
    <x v="41"/>
    <x v="2"/>
    <x v="1"/>
    <s v="appsflyer"/>
    <x v="1"/>
    <x v="0"/>
    <n v="209030"/>
    <n v="473.09694454922675"/>
    <n v="6733.2687788661842"/>
    <n v="8044.1638538138759"/>
    <n v="1310.8950749476917"/>
    <n v="17.003203987035818"/>
    <n v="11800"/>
    <n v="0.08"/>
    <n v="1854.687330537547"/>
    <n v="3.8427182825600287E-2"/>
  </r>
  <r>
    <x v="1"/>
    <s v="6"/>
    <x v="0"/>
    <x v="65"/>
    <x v="1"/>
    <x v="4"/>
    <x v="26"/>
    <x v="1"/>
    <x v="3"/>
    <s v="adjust"/>
    <x v="2"/>
    <x v="0"/>
    <n v="116420"/>
    <n v="418.63218311320099"/>
    <n v="3045.865578298939"/>
    <n v="4086.8505016430686"/>
    <n v="1040.9849233441296"/>
    <n v="9.7623896740350613"/>
    <n v="5600"/>
    <n v="0.06"/>
    <n v="1253.6960298375188"/>
    <n v="5.1127228221890572E-2"/>
  </r>
  <r>
    <x v="1"/>
    <s v="6"/>
    <x v="0"/>
    <x v="59"/>
    <x v="0"/>
    <x v="3"/>
    <x v="24"/>
    <x v="1"/>
    <x v="1"/>
    <s v="appsflyer"/>
    <x v="2"/>
    <x v="5"/>
    <n v="71400"/>
    <n v="537.85310734463269"/>
    <n v="1688.7703822084318"/>
    <n v="2703.3047549475837"/>
    <n v="1014.5343727391519"/>
    <n v="5.0261023280012855"/>
    <n v="1800"/>
    <n v="0.17"/>
    <n v="1728.1838905704276"/>
    <n v="0.10654760544524304"/>
  </r>
  <r>
    <x v="1"/>
    <s v="6"/>
    <x v="0"/>
    <x v="91"/>
    <x v="0"/>
    <x v="5"/>
    <x v="41"/>
    <x v="2"/>
    <x v="0"/>
    <s v="appsflyer"/>
    <x v="2"/>
    <x v="6"/>
    <n v="74780"/>
    <n v="111.63574322883343"/>
    <n v="2652.4086143010368"/>
    <n v="3525.0429405244813"/>
    <n v="872.63432622344453"/>
    <n v="31.576293027393294"/>
    <n v="800"/>
    <n v="0.12"/>
    <n v="1866.3469345435137"/>
    <n v="8.824227893735602E-2"/>
  </r>
  <r>
    <x v="1"/>
    <s v="6"/>
    <x v="0"/>
    <x v="6"/>
    <x v="0"/>
    <x v="6"/>
    <x v="16"/>
    <x v="1"/>
    <x v="0"/>
    <s v="adjust"/>
    <x v="2"/>
    <x v="4"/>
    <n v="432130"/>
    <n v="1494.5543153592203"/>
    <n v="6482.9999519126568"/>
    <n v="7340.2996625793021"/>
    <n v="857.2997106666453"/>
    <n v="4.9113635999338312"/>
    <n v="9800"/>
    <n v="7.0000000000000007E-2"/>
    <n v="354.99226079022014"/>
    <n v="8.0603489664044514E-3"/>
  </r>
  <r>
    <x v="1"/>
    <s v="6"/>
    <x v="0"/>
    <x v="19"/>
    <x v="0"/>
    <x v="0"/>
    <x v="28"/>
    <x v="2"/>
    <x v="0"/>
    <s v="adjust"/>
    <x v="0"/>
    <x v="0"/>
    <n v="69550"/>
    <n v="292.75881683731518"/>
    <n v="2511.7152492289651"/>
    <n v="3312.2828134978104"/>
    <n v="800.56756426884522"/>
    <n v="11.314032654184526"/>
    <n v="2600"/>
    <n v="7.0000000000000007E-2"/>
    <n v="226.36592222417792"/>
    <n v="1.1390227172114206E-2"/>
  </r>
  <r>
    <x v="1"/>
    <s v="6"/>
    <x v="0"/>
    <x v="50"/>
    <x v="0"/>
    <x v="5"/>
    <x v="36"/>
    <x v="1"/>
    <x v="3"/>
    <s v="appsflyer"/>
    <x v="0"/>
    <x v="6"/>
    <n v="54480"/>
    <n v="456.58186171804846"/>
    <n v="1736.0561321957064"/>
    <n v="2359.08256215759"/>
    <n v="623.02642996188365"/>
    <n v="5.1668337267729365"/>
    <n v="3000"/>
    <n v="7.4999999999999997E-2"/>
    <n v="201.30285225538967"/>
    <n v="1.422183178922462E-2"/>
  </r>
  <r>
    <x v="1"/>
    <s v="6"/>
    <x v="0"/>
    <x v="81"/>
    <x v="0"/>
    <x v="6"/>
    <x v="13"/>
    <x v="2"/>
    <x v="0"/>
    <s v="appsflyer"/>
    <x v="2"/>
    <x v="0"/>
    <n v="169360"/>
    <n v="300.8170515097691"/>
    <n v="4604.6037043612259"/>
    <n v="5130.1604063589048"/>
    <n v="525.55670199767883"/>
    <n v="17.054087793930464"/>
    <n v="4800"/>
    <n v="0.1"/>
    <n v="2167.3046862149131"/>
    <n v="7.0410556218622619E-2"/>
  </r>
  <r>
    <x v="1"/>
    <s v="6"/>
    <x v="0"/>
    <x v="71"/>
    <x v="0"/>
    <x v="1"/>
    <x v="41"/>
    <x v="1"/>
    <x v="1"/>
    <s v="appsflyer"/>
    <x v="0"/>
    <x v="0"/>
    <n v="126510"/>
    <n v="823.74097176625082"/>
    <n v="3297.0134083643229"/>
    <n v="3803.7605447232304"/>
    <n v="506.74713635890748"/>
    <n v="4.6176658380452711"/>
    <n v="2600"/>
    <n v="0.13"/>
    <n v="2190.292012660042"/>
    <n v="9.5970465144838757E-2"/>
  </r>
  <r>
    <x v="1"/>
    <s v="6"/>
    <x v="0"/>
    <x v="55"/>
    <x v="0"/>
    <x v="1"/>
    <x v="5"/>
    <x v="2"/>
    <x v="1"/>
    <s v="appsflyer"/>
    <x v="2"/>
    <x v="1"/>
    <n v="113630"/>
    <n v="407.01715870356463"/>
    <n v="4560.8042562317396"/>
    <n v="4990.1225531574373"/>
    <n v="429.31829692569772"/>
    <n v="12.260226495246609"/>
    <n v="4400"/>
    <n v="0.1"/>
    <n v="250.09083315822406"/>
    <n v="8.352862095540526E-3"/>
  </r>
  <r>
    <x v="1"/>
    <s v="6"/>
    <x v="0"/>
    <x v="44"/>
    <x v="0"/>
    <x v="0"/>
    <x v="36"/>
    <x v="2"/>
    <x v="0"/>
    <s v="adjust"/>
    <x v="0"/>
    <x v="2"/>
    <n v="53670"/>
    <n v="76.485677640017101"/>
    <n v="1322.3011796931446"/>
    <n v="1685.6183628837364"/>
    <n v="363.31718319059178"/>
    <n v="22.038352994885742"/>
    <n v="1200"/>
    <n v="7.0000000000000007E-2"/>
    <n v="632.11814910288149"/>
    <n v="6.2501113638939898E-2"/>
  </r>
  <r>
    <x v="1"/>
    <s v="6"/>
    <x v="0"/>
    <x v="47"/>
    <x v="0"/>
    <x v="0"/>
    <x v="25"/>
    <x v="2"/>
    <x v="1"/>
    <s v="appsflyer"/>
    <x v="2"/>
    <x v="2"/>
    <n v="72170"/>
    <n v="302.2520940286409"/>
    <n v="566.57606230985289"/>
    <n v="920.69247989061694"/>
    <n v="354.11641758076405"/>
    <n v="3.0461078618809294"/>
    <n v="400"/>
    <n v="0.08"/>
    <n v="343.61488197661657"/>
    <n v="6.2202253463508946E-2"/>
  </r>
  <r>
    <x v="1"/>
    <s v="6"/>
    <x v="0"/>
    <x v="36"/>
    <x v="0"/>
    <x v="3"/>
    <x v="31"/>
    <x v="0"/>
    <x v="3"/>
    <s v="adjust"/>
    <x v="0"/>
    <x v="3"/>
    <n v="56130"/>
    <n v="65.377248608774423"/>
    <n v="1331.0136900511823"/>
    <n v="1611.4446836325624"/>
    <n v="280.43099358138011"/>
    <n v="24.648401667614486"/>
    <n v="400"/>
    <n v="8.5000000000000006E-2"/>
    <n v="289.65006172065529"/>
    <n v="2.9957596917291038E-2"/>
  </r>
  <r>
    <x v="1"/>
    <s v="6"/>
    <x v="0"/>
    <x v="49"/>
    <x v="0"/>
    <x v="6"/>
    <x v="12"/>
    <x v="2"/>
    <x v="0"/>
    <s v="appsflyer"/>
    <x v="2"/>
    <x v="1"/>
    <n v="165490"/>
    <n v="225.19050498941641"/>
    <n v="4251.3556201726851"/>
    <n v="4432.2449953531504"/>
    <n v="180.88937518046532"/>
    <n v="19.682201945243911"/>
    <n v="3400"/>
    <n v="9.6999999999999906E-2"/>
    <n v="1070.6067656240643"/>
    <n v="4.0258257637927987E-2"/>
  </r>
  <r>
    <x v="1"/>
    <s v="6"/>
    <x v="0"/>
    <x v="54"/>
    <x v="0"/>
    <x v="1"/>
    <x v="15"/>
    <x v="1"/>
    <x v="0"/>
    <s v="adjust"/>
    <x v="2"/>
    <x v="3"/>
    <n v="65890"/>
    <n v="296.22560539491161"/>
    <n v="585.18697652919695"/>
    <n v="656.61881208931561"/>
    <n v="71.431835560118657"/>
    <n v="2.2166173353378675"/>
    <n v="600"/>
    <n v="7.0000000000000007E-2"/>
    <n v="141.61081726193663"/>
    <n v="3.5944451243926652E-2"/>
  </r>
  <r>
    <x v="1"/>
    <s v="6"/>
    <x v="0"/>
    <x v="18"/>
    <x v="0"/>
    <x v="3"/>
    <x v="46"/>
    <x v="0"/>
    <x v="0"/>
    <s v="adjust"/>
    <x v="0"/>
    <x v="4"/>
    <n v="655610"/>
    <n v="668.2833004270168"/>
    <n v="14064.647741473558"/>
    <n v="14112.866684707713"/>
    <n v="48.218943234154722"/>
    <n v="21.11808970191225"/>
    <n v="20000"/>
    <n v="4.4999999999999998E-2"/>
    <n v="3086.0562781878234"/>
    <n v="3.644494945797444E-2"/>
  </r>
  <r>
    <x v="1"/>
    <s v="6"/>
    <x v="0"/>
    <x v="41"/>
    <x v="0"/>
    <x v="5"/>
    <x v="12"/>
    <x v="1"/>
    <x v="1"/>
    <s v="adjust"/>
    <x v="0"/>
    <x v="4"/>
    <n v="7160"/>
    <n v="12.954586574995476"/>
    <n v="60.903731520206726"/>
    <n v="13.149711045313316"/>
    <n v="-47.754020474893409"/>
    <n v="1.0150621920034455"/>
    <n v="500"/>
    <n v="0.1"/>
    <n v="2.9334261073120591"/>
    <n v="3.71798550959739E-2"/>
  </r>
  <r>
    <x v="1"/>
    <s v="6"/>
    <x v="0"/>
    <x v="52"/>
    <x v="0"/>
    <x v="1"/>
    <x v="18"/>
    <x v="1"/>
    <x v="0"/>
    <s v="adjust"/>
    <x v="0"/>
    <x v="3"/>
    <n v="57590"/>
    <n v="610.5150515051505"/>
    <n v="2357.3702392966807"/>
    <n v="2262.9088255674874"/>
    <n v="-94.461413729193282"/>
    <n v="3.7065569800262277"/>
    <n v="3000"/>
    <n v="0.1"/>
    <n v="298.02736925027023"/>
    <n v="2.1950167698834233E-2"/>
  </r>
  <r>
    <x v="1"/>
    <s v="6"/>
    <x v="0"/>
    <x v="56"/>
    <x v="0"/>
    <x v="4"/>
    <x v="10"/>
    <x v="0"/>
    <x v="1"/>
    <s v="appsflyer"/>
    <x v="0"/>
    <x v="0"/>
    <n v="7030"/>
    <n v="25.861434702636419"/>
    <n v="223.3355010518826"/>
    <n v="80.219117739359021"/>
    <n v="-143.11638331252357"/>
    <n v="3.1018819590539253"/>
    <n v="200"/>
    <n v="0.05"/>
    <n v="23.559752339152034"/>
    <n v="4.8948748135285179E-2"/>
  </r>
  <r>
    <x v="1"/>
    <s v="6"/>
    <x v="0"/>
    <x v="75"/>
    <x v="0"/>
    <x v="4"/>
    <x v="32"/>
    <x v="1"/>
    <x v="3"/>
    <s v="appsflyer"/>
    <x v="0"/>
    <x v="1"/>
    <n v="7120"/>
    <n v="35.482235683292515"/>
    <n v="167.33236277473631"/>
    <n v="8.5306412836428134"/>
    <n v="-158.8017214910935"/>
    <n v="0.24042006145795453"/>
    <n v="200"/>
    <n v="0.15"/>
    <n v="0.93644630722840438"/>
    <n v="1.8295738778435593E-2"/>
  </r>
  <r>
    <x v="1"/>
    <s v="6"/>
    <x v="0"/>
    <x v="98"/>
    <x v="0"/>
    <x v="1"/>
    <x v="1"/>
    <x v="1"/>
    <x v="0"/>
    <s v="appsflyer"/>
    <x v="2"/>
    <x v="5"/>
    <n v="819870"/>
    <n v="6466.8605356678518"/>
    <n v="12845.420799406178"/>
    <n v="12678.501958444262"/>
    <n v="-166.91884096191643"/>
    <n v="1.9605343100436781"/>
    <n v="9600"/>
    <n v="0.08"/>
    <n v="1212.5430432273447"/>
    <n v="1.5939620301116026E-2"/>
  </r>
  <r>
    <x v="1"/>
    <s v="6"/>
    <x v="0"/>
    <x v="35"/>
    <x v="0"/>
    <x v="0"/>
    <x v="22"/>
    <x v="0"/>
    <x v="1"/>
    <s v="adjust"/>
    <x v="0"/>
    <x v="3"/>
    <n v="101660"/>
    <n v="109.76031094795941"/>
    <n v="2136.4150899368051"/>
    <n v="1954.1132048781365"/>
    <n v="-182.30188505866863"/>
    <n v="17.803459082806707"/>
    <n v="1000"/>
    <n v="9.5000000000000001E-2"/>
    <n v="224.6401362381728"/>
    <n v="1.9159597618448616E-2"/>
  </r>
  <r>
    <x v="1"/>
    <s v="6"/>
    <x v="0"/>
    <x v="86"/>
    <x v="0"/>
    <x v="6"/>
    <x v="46"/>
    <x v="2"/>
    <x v="1"/>
    <s v="appsflyer"/>
    <x v="0"/>
    <x v="4"/>
    <n v="4210"/>
    <n v="19.883675165085055"/>
    <n v="192.69018192017066"/>
    <n v="5.9126373222250299"/>
    <n v="-186.77754459794562"/>
    <n v="0.2973613918521153"/>
    <n v="200"/>
    <n v="6.5000000000000002E-2"/>
    <n v="1.4152327628650925"/>
    <n v="3.9892879317586699E-2"/>
  </r>
  <r>
    <x v="1"/>
    <s v="6"/>
    <x v="0"/>
    <x v="58"/>
    <x v="0"/>
    <x v="5"/>
    <x v="42"/>
    <x v="2"/>
    <x v="3"/>
    <s v="appsflyer"/>
    <x v="2"/>
    <x v="3"/>
    <n v="33490"/>
    <n v="46.219666474985623"/>
    <n v="555.77077428948655"/>
    <n v="356.77138644728592"/>
    <n v="-198.99938784220063"/>
    <n v="7.7190385317984251"/>
    <n v="200"/>
    <n v="0.08"/>
    <n v="6.6273279616735268"/>
    <n v="3.0959732260987319E-3"/>
  </r>
  <r>
    <x v="1"/>
    <s v="6"/>
    <x v="0"/>
    <x v="8"/>
    <x v="0"/>
    <x v="1"/>
    <x v="32"/>
    <x v="1"/>
    <x v="1"/>
    <s v="adjust"/>
    <x v="0"/>
    <x v="4"/>
    <n v="12900"/>
    <n v="36.580003823360734"/>
    <n v="224.77412476389887"/>
    <n v="15.397450081003713"/>
    <n v="-209.37667468289516"/>
    <n v="0.42092532727321885"/>
    <n v="200"/>
    <n v="0.08"/>
    <n v="4.9107238476414707"/>
    <n v="5.3155163374529302E-2"/>
  </r>
  <r>
    <x v="1"/>
    <s v="6"/>
    <x v="0"/>
    <x v="9"/>
    <x v="0"/>
    <x v="4"/>
    <x v="16"/>
    <x v="2"/>
    <x v="1"/>
    <s v="appsflyer"/>
    <x v="2"/>
    <x v="3"/>
    <n v="19380"/>
    <n v="17.201183431952661"/>
    <n v="264.23280282355671"/>
    <n v="36.072356429420466"/>
    <n v="-228.16044639413624"/>
    <n v="2.0970857366948947"/>
    <n v="200"/>
    <n v="7.0000000000000007E-2"/>
    <n v="10.727316995948813"/>
    <n v="4.956388611566491E-2"/>
  </r>
  <r>
    <x v="1"/>
    <s v="6"/>
    <x v="0"/>
    <x v="87"/>
    <x v="0"/>
    <x v="4"/>
    <x v="29"/>
    <x v="1"/>
    <x v="0"/>
    <s v="appsflyer"/>
    <x v="2"/>
    <x v="4"/>
    <n v="9820"/>
    <n v="60.602320414712416"/>
    <n v="290.66942410828045"/>
    <n v="58.717471915233155"/>
    <n v="-231.9519521930473"/>
    <n v="0.96889808036093483"/>
    <n v="200"/>
    <n v="0.08"/>
    <n v="13.090979023764385"/>
    <n v="3.7158102454476226E-2"/>
  </r>
  <r>
    <x v="1"/>
    <s v="6"/>
    <x v="0"/>
    <x v="24"/>
    <x v="0"/>
    <x v="4"/>
    <x v="41"/>
    <x v="1"/>
    <x v="2"/>
    <s v="appsflyer"/>
    <x v="2"/>
    <x v="2"/>
    <n v="10720"/>
    <n v="86.113518655533241"/>
    <n v="329.3395102424256"/>
    <n v="62.194263287862491"/>
    <n v="-267.14524695456311"/>
    <n v="0.72223576807549472"/>
    <n v="200"/>
    <n v="0.06"/>
    <n v="16.368331177102586"/>
    <n v="4.3863453829449214E-2"/>
  </r>
  <r>
    <x v="1"/>
    <s v="6"/>
    <x v="0"/>
    <x v="28"/>
    <x v="0"/>
    <x v="2"/>
    <x v="27"/>
    <x v="1"/>
    <x v="1"/>
    <s v="adjust"/>
    <x v="0"/>
    <x v="6"/>
    <n v="10850"/>
    <n v="79.165845000985996"/>
    <n v="327.7534911956684"/>
    <n v="58.438923609298008"/>
    <n v="-269.3145675863704"/>
    <n v="0.73818353872898301"/>
    <n v="200"/>
    <n v="8.5000000000000006E-2"/>
    <n v="27.870305248650752"/>
    <n v="7.9485565234402561E-2"/>
  </r>
  <r>
    <x v="1"/>
    <s v="6"/>
    <x v="0"/>
    <x v="42"/>
    <x v="0"/>
    <x v="3"/>
    <x v="14"/>
    <x v="1"/>
    <x v="1"/>
    <s v="appsflyer"/>
    <x v="2"/>
    <x v="2"/>
    <n v="44860"/>
    <n v="300.92422360248446"/>
    <n v="709.40841826503561"/>
    <n v="439.2555092252519"/>
    <n v="-270.15290903978371"/>
    <n v="1.4596881034259994"/>
    <n v="600"/>
    <n v="0.11"/>
    <n v="217.56972691165072"/>
    <n v="8.2552456122631554E-2"/>
  </r>
  <r>
    <x v="1"/>
    <s v="6"/>
    <x v="0"/>
    <x v="62"/>
    <x v="0"/>
    <x v="6"/>
    <x v="45"/>
    <x v="1"/>
    <x v="0"/>
    <s v="appsflyer"/>
    <x v="0"/>
    <x v="1"/>
    <n v="17860"/>
    <n v="116.47436540583927"/>
    <n v="324.5711041182887"/>
    <n v="24.233470116186066"/>
    <n v="-300.33763400210262"/>
    <n v="0.2080584000758261"/>
    <n v="200"/>
    <n v="0.15"/>
    <n v="14.960175138940166"/>
    <n v="0.1028892070018203"/>
  </r>
  <r>
    <x v="1"/>
    <s v="6"/>
    <x v="0"/>
    <x v="64"/>
    <x v="0"/>
    <x v="4"/>
    <x v="22"/>
    <x v="2"/>
    <x v="0"/>
    <s v="adjust"/>
    <x v="2"/>
    <x v="4"/>
    <n v="26330"/>
    <n v="212.35549932790386"/>
    <n v="463.54677175917959"/>
    <n v="160.84429114176217"/>
    <n v="-302.70248061741745"/>
    <n v="0.75742936561957441"/>
    <n v="200"/>
    <n v="7.0000000000000007E-2"/>
    <n v="48.173174042659831"/>
    <n v="4.9916986692222505E-2"/>
  </r>
  <r>
    <x v="1"/>
    <s v="6"/>
    <x v="0"/>
    <x v="30"/>
    <x v="0"/>
    <x v="1"/>
    <x v="20"/>
    <x v="1"/>
    <x v="3"/>
    <s v="appsflyer"/>
    <x v="0"/>
    <x v="6"/>
    <n v="16890"/>
    <n v="66.666972645492933"/>
    <n v="413.42975798524679"/>
    <n v="106.82988514122174"/>
    <n v="-306.59987284402507"/>
    <n v="1.6024409224234371"/>
    <n v="200"/>
    <n v="0.04"/>
    <n v="21.093534786410927"/>
    <n v="3.2908292716229373E-2"/>
  </r>
  <r>
    <x v="1"/>
    <s v="6"/>
    <x v="0"/>
    <x v="22"/>
    <x v="0"/>
    <x v="4"/>
    <x v="31"/>
    <x v="2"/>
    <x v="0"/>
    <s v="appsflyer"/>
    <x v="0"/>
    <x v="0"/>
    <n v="33300"/>
    <n v="226.18185111392864"/>
    <n v="651.12727058168844"/>
    <n v="327.27371415761371"/>
    <n v="-323.85355642407472"/>
    <n v="1.4469494901815296"/>
    <n v="400"/>
    <n v="0.1"/>
    <n v="196.19919317687618"/>
    <n v="9.9915954489798217E-2"/>
  </r>
  <r>
    <x v="1"/>
    <s v="6"/>
    <x v="0"/>
    <x v="63"/>
    <x v="0"/>
    <x v="2"/>
    <x v="42"/>
    <x v="1"/>
    <x v="1"/>
    <s v="adjust"/>
    <x v="2"/>
    <x v="4"/>
    <n v="49790"/>
    <n v="176.0577835273825"/>
    <n v="1150.6056311386365"/>
    <n v="823.46779322111126"/>
    <n v="-327.13783791752519"/>
    <n v="4.6772586631651887"/>
    <n v="600"/>
    <n v="0.06"/>
    <n v="285.30460242550902"/>
    <n v="5.774453774921371E-2"/>
  </r>
  <r>
    <x v="1"/>
    <s v="6"/>
    <x v="0"/>
    <x v="40"/>
    <x v="0"/>
    <x v="3"/>
    <x v="38"/>
    <x v="0"/>
    <x v="1"/>
    <s v="adjust"/>
    <x v="0"/>
    <x v="6"/>
    <n v="99340"/>
    <n v="292.06511678553932"/>
    <n v="3499.0829543141185"/>
    <n v="3154.1977521421072"/>
    <n v="-344.8852021720113"/>
    <n v="10.79963874788308"/>
    <n v="3200"/>
    <n v="0.12"/>
    <n v="743.56875263241659"/>
    <n v="3.9289903543483572E-2"/>
  </r>
  <r>
    <x v="1"/>
    <s v="6"/>
    <x v="0"/>
    <x v="53"/>
    <x v="0"/>
    <x v="6"/>
    <x v="47"/>
    <x v="0"/>
    <x v="3"/>
    <s v="appsflyer"/>
    <x v="2"/>
    <x v="3"/>
    <n v="67160"/>
    <n v="57.48657692008404"/>
    <n v="637.92578166105307"/>
    <n v="277.8194660360823"/>
    <n v="-360.10631562497076"/>
    <n v="4.8327710731897957"/>
    <n v="400"/>
    <n v="0.06"/>
    <n v="0.11467414552849127"/>
    <n v="6.8794162845304819E-5"/>
  </r>
  <r>
    <x v="1"/>
    <s v="6"/>
    <x v="0"/>
    <x v="29"/>
    <x v="0"/>
    <x v="6"/>
    <x v="48"/>
    <x v="2"/>
    <x v="1"/>
    <s v="appsflyer"/>
    <x v="2"/>
    <x v="3"/>
    <n v="30830"/>
    <n v="59.723259997232596"/>
    <n v="591.74235395630501"/>
    <n v="210.36180033754076"/>
    <n v="-381.38055361876422"/>
    <n v="3.5222759164065778"/>
    <n v="400"/>
    <n v="0.05"/>
    <n v="9.8076042152571929"/>
    <n v="7.7704255236455966E-3"/>
  </r>
  <r>
    <x v="1"/>
    <s v="6"/>
    <x v="0"/>
    <x v="60"/>
    <x v="0"/>
    <x v="1"/>
    <x v="7"/>
    <x v="2"/>
    <x v="1"/>
    <s v="adjust"/>
    <x v="0"/>
    <x v="1"/>
    <n v="23140"/>
    <n v="145.50917030567686"/>
    <n v="1197.6657910872807"/>
    <n v="806.81183131760338"/>
    <n v="-390.85395976967732"/>
    <n v="5.5447490328114846"/>
    <n v="800"/>
    <n v="0.14000000000000001"/>
    <n v="346.49411543035353"/>
    <n v="7.1576812581048047E-2"/>
  </r>
  <r>
    <x v="1"/>
    <s v="6"/>
    <x v="0"/>
    <x v="85"/>
    <x v="0"/>
    <x v="1"/>
    <x v="33"/>
    <x v="1"/>
    <x v="0"/>
    <s v="adjust"/>
    <x v="0"/>
    <x v="0"/>
    <n v="162600"/>
    <n v="518.77117389731279"/>
    <n v="3652.1909618904351"/>
    <n v="3255.414763912469"/>
    <n v="-396.77619797796615"/>
    <n v="6.2752422025608849"/>
    <n v="1600"/>
    <n v="0.125"/>
    <n v="37.988432969982675"/>
    <n v="1.9448844322951379E-3"/>
  </r>
  <r>
    <x v="1"/>
    <s v="6"/>
    <x v="0"/>
    <x v="82"/>
    <x v="0"/>
    <x v="2"/>
    <x v="25"/>
    <x v="1"/>
    <x v="1"/>
    <s v="adjust"/>
    <x v="0"/>
    <x v="3"/>
    <n v="82630"/>
    <n v="752.12647463919996"/>
    <n v="2266.0178809904892"/>
    <n v="1868.7851319065428"/>
    <n v="-397.23274908394637"/>
    <n v="2.4846687291562386"/>
    <n v="2200"/>
    <n v="0.09"/>
    <n v="200.62719213395829"/>
    <n v="1.7892835717044826E-2"/>
  </r>
  <r>
    <x v="1"/>
    <s v="6"/>
    <x v="0"/>
    <x v="46"/>
    <x v="0"/>
    <x v="5"/>
    <x v="41"/>
    <x v="2"/>
    <x v="0"/>
    <s v="adjust"/>
    <x v="2"/>
    <x v="4"/>
    <n v="26030"/>
    <n v="85.392533936651589"/>
    <n v="534.89974804232327"/>
    <n v="131.25415197531746"/>
    <n v="-403.64559606700584"/>
    <n v="1.5370682415009289"/>
    <n v="200"/>
    <n v="0.06"/>
    <n v="12.121447947258911"/>
    <n v="1.5391827947073717E-2"/>
  </r>
  <r>
    <x v="1"/>
    <s v="6"/>
    <x v="0"/>
    <x v="72"/>
    <x v="0"/>
    <x v="0"/>
    <x v="13"/>
    <x v="2"/>
    <x v="1"/>
    <s v="adjust"/>
    <x v="0"/>
    <x v="4"/>
    <n v="95760"/>
    <n v="238.28153564899452"/>
    <n v="2141.899193225041"/>
    <n v="1735.9694862823308"/>
    <n v="-405.92970694271025"/>
    <n v="7.2853714055273509"/>
    <n v="2000"/>
    <n v="0.12"/>
    <n v="48.224325161811556"/>
    <n v="4.6299129048524221E-3"/>
  </r>
  <r>
    <x v="1"/>
    <s v="6"/>
    <x v="0"/>
    <x v="74"/>
    <x v="0"/>
    <x v="2"/>
    <x v="6"/>
    <x v="1"/>
    <x v="1"/>
    <s v="adjust"/>
    <x v="0"/>
    <x v="4"/>
    <n v="14150"/>
    <n v="40.456312900274476"/>
    <n v="481.00848404892258"/>
    <n v="64.866099127899659"/>
    <n v="-416.14238492102294"/>
    <n v="1.6033616134964088"/>
    <n v="200"/>
    <n v="0.1"/>
    <n v="36.93054146770185"/>
    <n v="9.4889169032358237E-2"/>
  </r>
  <r>
    <x v="1"/>
    <s v="6"/>
    <x v="0"/>
    <x v="39"/>
    <x v="0"/>
    <x v="3"/>
    <x v="9"/>
    <x v="1"/>
    <x v="0"/>
    <s v="adjust"/>
    <x v="0"/>
    <x v="6"/>
    <n v="24510"/>
    <n v="338.6199937907482"/>
    <n v="1158.1623149270918"/>
    <n v="734.41370016721032"/>
    <n v="-423.74861475988143"/>
    <n v="2.1688432863803215"/>
    <n v="800"/>
    <n v="0.1"/>
    <n v="309.8322748232319"/>
    <n v="7.0312839287695231E-2"/>
  </r>
  <r>
    <x v="1"/>
    <s v="6"/>
    <x v="0"/>
    <x v="68"/>
    <x v="0"/>
    <x v="4"/>
    <x v="27"/>
    <x v="1"/>
    <x v="0"/>
    <s v="adjust"/>
    <x v="2"/>
    <x v="3"/>
    <n v="97740"/>
    <n v="260.16921760623632"/>
    <n v="1991.9090496488056"/>
    <n v="1542.3613660414032"/>
    <n v="-449.5476836074024"/>
    <n v="5.9283007430023975"/>
    <n v="1400"/>
    <n v="7.0000000000000007E-2"/>
    <n v="417.66147817270564"/>
    <n v="4.5132254927247047E-2"/>
  </r>
  <r>
    <x v="1"/>
    <s v="6"/>
    <x v="0"/>
    <x v="48"/>
    <x v="0"/>
    <x v="4"/>
    <x v="8"/>
    <x v="2"/>
    <x v="1"/>
    <s v="adjust"/>
    <x v="0"/>
    <x v="0"/>
    <n v="20330"/>
    <n v="110.5558912386707"/>
    <n v="956.23420692933098"/>
    <n v="489.43206009247984"/>
    <n v="-466.80214683685114"/>
    <n v="4.4270102172654209"/>
    <n v="200"/>
    <n v="0.09"/>
    <n v="0.66609008655855684"/>
    <n v="2.2682415697379831E-4"/>
  </r>
  <r>
    <x v="1"/>
    <s v="6"/>
    <x v="0"/>
    <x v="13"/>
    <x v="0"/>
    <x v="6"/>
    <x v="25"/>
    <x v="1"/>
    <x v="0"/>
    <s v="appsflyer"/>
    <x v="0"/>
    <x v="0"/>
    <n v="358530"/>
    <n v="1204.2316141356255"/>
    <n v="9824.8276280394839"/>
    <n v="9345.4723800302363"/>
    <n v="-479.35524800924759"/>
    <n v="7.7605273523218692"/>
    <n v="6400"/>
    <n v="0.15"/>
    <n v="3633.1698353579823"/>
    <n v="6.4793761221413823E-2"/>
  </r>
  <r>
    <x v="1"/>
    <s v="6"/>
    <x v="0"/>
    <x v="20"/>
    <x v="0"/>
    <x v="6"/>
    <x v="19"/>
    <x v="1"/>
    <x v="1"/>
    <s v="adjust"/>
    <x v="0"/>
    <x v="4"/>
    <n v="70880"/>
    <n v="483.94221254700176"/>
    <n v="1211.2309334250638"/>
    <n v="707.92968336605747"/>
    <n v="-503.30125005900629"/>
    <n v="1.4628392915761641"/>
    <n v="1200"/>
    <n v="0.12"/>
    <n v="310.20746967525344"/>
    <n v="7.3031610569070884E-2"/>
  </r>
  <r>
    <x v="1"/>
    <s v="6"/>
    <x v="0"/>
    <x v="14"/>
    <x v="0"/>
    <x v="6"/>
    <x v="46"/>
    <x v="2"/>
    <x v="0"/>
    <s v="appsflyer"/>
    <x v="0"/>
    <x v="0"/>
    <n v="95060"/>
    <n v="512.57041243618426"/>
    <n v="5603.6005125250049"/>
    <n v="5092.6238046676508"/>
    <n v="-510.97670785735409"/>
    <n v="9.9354619016400783"/>
    <n v="3600"/>
    <n v="0.1"/>
    <n v="3000.2574101669866"/>
    <n v="9.8189640718441204E-2"/>
  </r>
  <r>
    <x v="1"/>
    <s v="6"/>
    <x v="0"/>
    <x v="23"/>
    <x v="0"/>
    <x v="1"/>
    <x v="34"/>
    <x v="1"/>
    <x v="1"/>
    <s v="adjust"/>
    <x v="0"/>
    <x v="6"/>
    <n v="170430"/>
    <n v="337.91184161374673"/>
    <n v="3108.6987238853303"/>
    <n v="2537.3577555806673"/>
    <n v="-571.34096830466297"/>
    <n v="7.5089341156650491"/>
    <n v="2400"/>
    <n v="0.06"/>
    <n v="0.89203442256328691"/>
    <n v="5.859339442124689E-5"/>
  </r>
  <r>
    <x v="1"/>
    <s v="6"/>
    <x v="0"/>
    <x v="33"/>
    <x v="0"/>
    <x v="2"/>
    <x v="4"/>
    <x v="2"/>
    <x v="0"/>
    <s v="adjust"/>
    <x v="2"/>
    <x v="0"/>
    <n v="17710"/>
    <n v="98.740528949249452"/>
    <n v="724.26447130916006"/>
    <n v="152.80824144490381"/>
    <n v="-571.45622986425622"/>
    <n v="1.5475736566435048"/>
    <n v="200"/>
    <n v="7.0000000000000007E-2"/>
    <n v="40.938799646476959"/>
    <n v="4.4651605239976272E-2"/>
  </r>
  <r>
    <x v="1"/>
    <s v="6"/>
    <x v="0"/>
    <x v="16"/>
    <x v="0"/>
    <x v="1"/>
    <x v="12"/>
    <x v="0"/>
    <x v="1"/>
    <s v="adjust"/>
    <x v="2"/>
    <x v="1"/>
    <n v="114110"/>
    <n v="163.25398402416246"/>
    <n v="2340.81783801034"/>
    <n v="1769.202953379697"/>
    <n v="-571.61488463064302"/>
    <n v="10.837119620418241"/>
    <n v="1800"/>
    <n v="0.02"/>
    <n v="94.411959764226523"/>
    <n v="8.8940200994532554E-3"/>
  </r>
  <r>
    <x v="1"/>
    <s v="6"/>
    <x v="0"/>
    <x v="69"/>
    <x v="0"/>
    <x v="3"/>
    <x v="31"/>
    <x v="0"/>
    <x v="1"/>
    <s v="appsflyer"/>
    <x v="2"/>
    <x v="6"/>
    <n v="39670"/>
    <n v="31.663174698194151"/>
    <n v="777.55592167544125"/>
    <n v="170.97145128906155"/>
    <n v="-606.58447038637973"/>
    <n v="5.3996939005238973"/>
    <n v="200"/>
    <n v="5.7000000000000002E-2"/>
    <n v="24.864590244268467"/>
    <n v="2.4238540076719092E-2"/>
  </r>
  <r>
    <x v="1"/>
    <s v="6"/>
    <x v="0"/>
    <x v="17"/>
    <x v="0"/>
    <x v="6"/>
    <x v="16"/>
    <x v="2"/>
    <x v="1"/>
    <s v="appsflyer"/>
    <x v="1"/>
    <x v="5"/>
    <n v="50360"/>
    <n v="130.09418222915883"/>
    <n v="1183.8906798865489"/>
    <n v="534.78225641862298"/>
    <n v="-649.10842346792595"/>
    <n v="4.1107315273838498"/>
    <n v="10000"/>
    <n v="7.4999999999999997E-2"/>
    <n v="183.40626342090084"/>
    <n v="5.7159171238886419E-2"/>
  </r>
  <r>
    <x v="1"/>
    <s v="6"/>
    <x v="0"/>
    <x v="70"/>
    <x v="0"/>
    <x v="2"/>
    <x v="18"/>
    <x v="1"/>
    <x v="0"/>
    <s v="appsflyer"/>
    <x v="2"/>
    <x v="0"/>
    <n v="133840"/>
    <n v="1252.0438292502154"/>
    <n v="1278.5370463990007"/>
    <n v="571.30064932607604"/>
    <n v="-707.23639707292466"/>
    <n v="0.45629444910742351"/>
    <n v="600"/>
    <n v="0.08"/>
    <n v="105.26566778000422"/>
    <n v="3.0709361146411807E-2"/>
  </r>
  <r>
    <x v="1"/>
    <s v="6"/>
    <x v="0"/>
    <x v="57"/>
    <x v="0"/>
    <x v="4"/>
    <x v="21"/>
    <x v="2"/>
    <x v="0"/>
    <s v="adjust"/>
    <x v="0"/>
    <x v="3"/>
    <n v="49630"/>
    <n v="156.13613613613612"/>
    <n v="1749.7836582186669"/>
    <n v="1034.8653767743033"/>
    <n v="-714.91828144436363"/>
    <n v="6.627968402343436"/>
    <n v="1800"/>
    <n v="0.1"/>
    <n v="51.612648274926407"/>
    <n v="8.3122966898689921E-3"/>
  </r>
  <r>
    <x v="1"/>
    <s v="6"/>
    <x v="0"/>
    <x v="45"/>
    <x v="0"/>
    <x v="5"/>
    <x v="37"/>
    <x v="1"/>
    <x v="3"/>
    <s v="adjust"/>
    <x v="2"/>
    <x v="6"/>
    <n v="47710"/>
    <n v="350.19895692485994"/>
    <n v="1479.8718907280827"/>
    <n v="757.67484285876446"/>
    <n v="-722.19704786931823"/>
    <n v="2.1635553958012905"/>
    <n v="1200"/>
    <n v="7.0000000000000007E-2"/>
    <n v="216.44944608227462"/>
    <n v="4.7612650756973462E-2"/>
  </r>
  <r>
    <x v="1"/>
    <s v="6"/>
    <x v="0"/>
    <x v="43"/>
    <x v="0"/>
    <x v="5"/>
    <x v="18"/>
    <x v="1"/>
    <x v="1"/>
    <s v="adjust"/>
    <x v="2"/>
    <x v="1"/>
    <n v="45350"/>
    <n v="295.29601077763641"/>
    <n v="1746.0398092314626"/>
    <n v="987.73676307470532"/>
    <n v="-758.30304615675732"/>
    <n v="3.3449038491024186"/>
    <n v="1600"/>
    <n v="0.08"/>
    <n v="303.55765564329926"/>
    <n v="5.1221078832508794E-2"/>
  </r>
  <r>
    <x v="1"/>
    <s v="6"/>
    <x v="0"/>
    <x v="77"/>
    <x v="0"/>
    <x v="2"/>
    <x v="27"/>
    <x v="1"/>
    <x v="0"/>
    <s v="appsflyer"/>
    <x v="0"/>
    <x v="2"/>
    <n v="56770"/>
    <n v="209.06887264332434"/>
    <n v="1656.7431295996776"/>
    <n v="861.62541881835216"/>
    <n v="-795.1177107813254"/>
    <n v="4.1212515661683522"/>
    <n v="800"/>
    <n v="0.12"/>
    <n v="508.29128931967267"/>
    <n v="9.8320236423377574E-2"/>
  </r>
  <r>
    <x v="1"/>
    <s v="6"/>
    <x v="0"/>
    <x v="92"/>
    <x v="0"/>
    <x v="0"/>
    <x v="0"/>
    <x v="2"/>
    <x v="1"/>
    <s v="appsflyer"/>
    <x v="1"/>
    <x v="4"/>
    <n v="65350"/>
    <n v="170.35541709053916"/>
    <n v="3142.4479073948996"/>
    <n v="2176.1505038599598"/>
    <n v="-966.2974035349398"/>
    <n v="12.77417848534512"/>
    <n v="1800"/>
    <n v="0.1"/>
    <n v="437.88871364910881"/>
    <n v="3.3536950751062569E-2"/>
  </r>
  <r>
    <x v="1"/>
    <s v="6"/>
    <x v="0"/>
    <x v="5"/>
    <x v="0"/>
    <x v="6"/>
    <x v="46"/>
    <x v="2"/>
    <x v="0"/>
    <s v="appsflyer"/>
    <x v="1"/>
    <x v="0"/>
    <n v="133810"/>
    <n v="444.70701416827006"/>
    <n v="4400.8712000863443"/>
    <n v="3433.505773911455"/>
    <n v="-967.36542617488931"/>
    <n v="7.7208266668181471"/>
    <n v="3800"/>
    <n v="0.09"/>
    <n v="997.38900903617809"/>
    <n v="4.8414510547526615E-2"/>
  </r>
  <r>
    <x v="1"/>
    <s v="6"/>
    <x v="0"/>
    <x v="66"/>
    <x v="0"/>
    <x v="4"/>
    <x v="21"/>
    <x v="0"/>
    <x v="1"/>
    <s v="appsflyer"/>
    <x v="1"/>
    <x v="1"/>
    <n v="54140"/>
    <n v="41.410060289750746"/>
    <n v="1757.583349392017"/>
    <n v="713.54541629985761"/>
    <n v="-1044.0379330921594"/>
    <n v="17.231209307764875"/>
    <n v="600"/>
    <n v="5.5E-2"/>
    <n v="137.56176272095681"/>
    <n v="3.2131045802777695E-2"/>
  </r>
  <r>
    <x v="1"/>
    <s v="6"/>
    <x v="0"/>
    <x v="7"/>
    <x v="0"/>
    <x v="1"/>
    <x v="42"/>
    <x v="2"/>
    <x v="0"/>
    <s v="appsflyer"/>
    <x v="0"/>
    <x v="6"/>
    <n v="347280"/>
    <n v="1050.4839824844435"/>
    <n v="7219.7663920804289"/>
    <n v="6019.2452001269767"/>
    <n v="-1200.5211919534522"/>
    <n v="5.7299733270479596"/>
    <n v="4200"/>
    <n v="0.04"/>
    <n v="1406.2300724706583"/>
    <n v="3.8937054556303113E-2"/>
  </r>
  <r>
    <x v="1"/>
    <s v="6"/>
    <x v="0"/>
    <x v="37"/>
    <x v="0"/>
    <x v="4"/>
    <x v="38"/>
    <x v="2"/>
    <x v="1"/>
    <s v="adjust"/>
    <x v="2"/>
    <x v="1"/>
    <n v="119240"/>
    <n v="204.94043738517158"/>
    <n v="3061.847516316077"/>
    <n v="1803.150486208385"/>
    <n v="-1258.6970301076919"/>
    <n v="8.7984124032071165"/>
    <n v="2600"/>
    <n v="6.5000000000000002E-2"/>
    <n v="651.98553459470907"/>
    <n v="6.0263553484258006E-2"/>
  </r>
  <r>
    <x v="1"/>
    <s v="6"/>
    <x v="0"/>
    <x v="4"/>
    <x v="0"/>
    <x v="0"/>
    <x v="7"/>
    <x v="2"/>
    <x v="0"/>
    <s v="appsflyer"/>
    <x v="0"/>
    <x v="1"/>
    <n v="51770"/>
    <n v="89.531027466937942"/>
    <n v="1786.3384916347086"/>
    <n v="522.65594954181563"/>
    <n v="-1263.6825420928931"/>
    <n v="5.8377074890023151"/>
    <n v="400"/>
    <n v="0.1"/>
    <n v="218.36745034445315"/>
    <n v="6.9633905610974142E-2"/>
  </r>
  <r>
    <x v="1"/>
    <s v="6"/>
    <x v="0"/>
    <x v="27"/>
    <x v="0"/>
    <x v="2"/>
    <x v="4"/>
    <x v="2"/>
    <x v="1"/>
    <s v="appsflyer"/>
    <x v="0"/>
    <x v="2"/>
    <n v="62700"/>
    <n v="164.44361183964031"/>
    <n v="2258.6319101140261"/>
    <n v="982.58621459104836"/>
    <n v="-1276.0456955229779"/>
    <n v="5.9752166934233495"/>
    <n v="600"/>
    <n v="7.0000000000000007E-2"/>
    <n v="125.08180114054215"/>
    <n v="2.121642513113571E-2"/>
  </r>
  <r>
    <x v="1"/>
    <s v="6"/>
    <x v="0"/>
    <x v="0"/>
    <x v="0"/>
    <x v="4"/>
    <x v="18"/>
    <x v="0"/>
    <x v="0"/>
    <s v="adjust"/>
    <x v="0"/>
    <x v="3"/>
    <n v="74160"/>
    <n v="74.674531611360862"/>
    <n v="1500.8039918444865"/>
    <n v="120.50734960370717"/>
    <n v="-1380.2966422407794"/>
    <n v="1.6137677331661144"/>
    <n v="200"/>
    <n v="0.05"/>
    <n v="29.488980486796155"/>
    <n v="4.0784484077488144E-2"/>
  </r>
  <r>
    <x v="1"/>
    <s v="6"/>
    <x v="0"/>
    <x v="89"/>
    <x v="0"/>
    <x v="3"/>
    <x v="21"/>
    <x v="1"/>
    <x v="0"/>
    <s v="adjust"/>
    <x v="2"/>
    <x v="1"/>
    <n v="137840"/>
    <n v="1103.5271512877991"/>
    <n v="3176.3812459955989"/>
    <n v="1669.1537846654821"/>
    <n v="-1507.2274613301167"/>
    <n v="1.512562498093142"/>
    <n v="1800"/>
    <n v="0.06"/>
    <n v="416.0196485777804"/>
    <n v="4.1539975964642824E-2"/>
  </r>
  <r>
    <x v="1"/>
    <s v="6"/>
    <x v="0"/>
    <x v="67"/>
    <x v="0"/>
    <x v="0"/>
    <x v="24"/>
    <x v="1"/>
    <x v="1"/>
    <s v="adjust"/>
    <x v="0"/>
    <x v="5"/>
    <n v="254530"/>
    <n v="563.34437196299007"/>
    <n v="5611.3965916605393"/>
    <n v="3961.3392089777813"/>
    <n v="-1650.0573826827581"/>
    <n v="7.0318253028327558"/>
    <n v="3000"/>
    <n v="0.09"/>
    <n v="575.27221005885917"/>
    <n v="2.4203608077586949E-2"/>
  </r>
  <r>
    <x v="1"/>
    <s v="6"/>
    <x v="0"/>
    <x v="79"/>
    <x v="0"/>
    <x v="1"/>
    <x v="29"/>
    <x v="0"/>
    <x v="1"/>
    <s v="appsflyer"/>
    <x v="0"/>
    <x v="4"/>
    <n v="58200"/>
    <n v="111.70314856281132"/>
    <n v="2328.7145006063793"/>
    <n v="516.12051948731619"/>
    <n v="-1812.5939811190631"/>
    <n v="4.6204652789809115"/>
    <n v="800"/>
    <n v="0.08"/>
    <n v="0.53569551747314215"/>
    <n v="1.7298786402488274E-4"/>
  </r>
  <r>
    <x v="1"/>
    <s v="6"/>
    <x v="0"/>
    <x v="99"/>
    <x v="0"/>
    <x v="6"/>
    <x v="36"/>
    <x v="2"/>
    <x v="0"/>
    <s v="adjust"/>
    <x v="0"/>
    <x v="2"/>
    <n v="38200"/>
    <n v="97.687347120302434"/>
    <n v="2267.0415657089325"/>
    <n v="401.19796443036665"/>
    <n v="-1865.8436012785658"/>
    <n v="4.1069593581683561"/>
    <n v="30000"/>
    <n v="7.4999999999999997E-2"/>
    <n v="171.87081714235077"/>
    <n v="7.1399006799705608E-2"/>
  </r>
  <r>
    <x v="1"/>
    <s v="6"/>
    <x v="0"/>
    <x v="83"/>
    <x v="0"/>
    <x v="3"/>
    <x v="38"/>
    <x v="1"/>
    <x v="0"/>
    <s v="adjust"/>
    <x v="2"/>
    <x v="0"/>
    <n v="131030"/>
    <n v="1045.6547168149389"/>
    <n v="3279.3499083181346"/>
    <n v="1261.6143118909104"/>
    <n v="-2017.7355964272242"/>
    <n v="1.2065305034283054"/>
    <n v="2800"/>
    <n v="0.21"/>
    <n v="1209.121242401073"/>
    <n v="0.15973202362044114"/>
  </r>
  <r>
    <x v="1"/>
    <s v="6"/>
    <x v="0"/>
    <x v="96"/>
    <x v="0"/>
    <x v="2"/>
    <x v="38"/>
    <x v="1"/>
    <x v="0"/>
    <s v="adjust"/>
    <x v="0"/>
    <x v="1"/>
    <n v="127520"/>
    <n v="889.16579975820287"/>
    <n v="2947.3813850279366"/>
    <n v="880.61516344449092"/>
    <n v="-2066.7662215834457"/>
    <n v="0.99038352991530132"/>
    <n v="1000"/>
    <n v="0.17"/>
    <n v="752.14079029787933"/>
    <n v="0.14235139659945417"/>
  </r>
  <r>
    <x v="1"/>
    <s v="6"/>
    <x v="0"/>
    <x v="21"/>
    <x v="0"/>
    <x v="3"/>
    <x v="20"/>
    <x v="2"/>
    <x v="1"/>
    <s v="adjust"/>
    <x v="2"/>
    <x v="2"/>
    <n v="63130"/>
    <n v="493.18241001302033"/>
    <n v="3972.1742842309218"/>
    <n v="1755.3821563519261"/>
    <n v="-2216.7921278789954"/>
    <n v="3.5592959536119362"/>
    <n v="3200"/>
    <n v="0.11"/>
    <n v="769.8721247558575"/>
    <n v="7.3096345618155187E-2"/>
  </r>
  <r>
    <x v="1"/>
    <s v="6"/>
    <x v="0"/>
    <x v="10"/>
    <x v="0"/>
    <x v="6"/>
    <x v="2"/>
    <x v="1"/>
    <x v="0"/>
    <s v="appsflyer"/>
    <x v="2"/>
    <x v="5"/>
    <n v="227590"/>
    <n v="826.3813730903737"/>
    <n v="6256.3956955874828"/>
    <n v="3970.9438291215724"/>
    <n v="-2285.4518664659104"/>
    <n v="4.8052194282545946"/>
    <n v="3000"/>
    <n v="0.04"/>
    <n v="700.689049622634"/>
    <n v="2.9409005338731441E-2"/>
  </r>
  <r>
    <x v="1"/>
    <s v="6"/>
    <x v="0"/>
    <x v="97"/>
    <x v="0"/>
    <x v="2"/>
    <x v="27"/>
    <x v="2"/>
    <x v="0"/>
    <s v="adjust"/>
    <x v="0"/>
    <x v="4"/>
    <n v="113380"/>
    <n v="258.35533811406742"/>
    <n v="6268.6762104847485"/>
    <n v="3969.4753967828383"/>
    <n v="-2299.2008137019102"/>
    <n v="15.364402476678304"/>
    <n v="1800"/>
    <n v="0.108"/>
    <n v="1089.7450911886392"/>
    <n v="4.5755210376659625E-2"/>
  </r>
  <r>
    <x v="1"/>
    <s v="6"/>
    <x v="0"/>
    <x v="1"/>
    <x v="0"/>
    <x v="3"/>
    <x v="44"/>
    <x v="1"/>
    <x v="0"/>
    <s v="appsflyer"/>
    <x v="0"/>
    <x v="4"/>
    <n v="172510"/>
    <n v="825.84699976747686"/>
    <n v="4171.8257275634569"/>
    <n v="1640.6141717433582"/>
    <n v="-2531.2115558200985"/>
    <n v="1.9865836797921224"/>
    <n v="2000"/>
    <n v="0.15"/>
    <n v="1430.252536320128"/>
    <n v="0.14529645472141545"/>
  </r>
  <r>
    <x v="1"/>
    <s v="6"/>
    <x v="0"/>
    <x v="38"/>
    <x v="0"/>
    <x v="0"/>
    <x v="24"/>
    <x v="1"/>
    <x v="0"/>
    <s v="appsflyer"/>
    <x v="2"/>
    <x v="5"/>
    <n v="213150"/>
    <n v="3223.7436394247502"/>
    <n v="4048.9194141208659"/>
    <n v="1352.889532319188"/>
    <n v="-2696.0298818016781"/>
    <n v="0.41966411837902834"/>
    <n v="1200"/>
    <n v="0.13"/>
    <n v="226.60592261480133"/>
    <n v="2.7916287965056862E-2"/>
  </r>
  <r>
    <x v="1"/>
    <s v="6"/>
    <x v="0"/>
    <x v="95"/>
    <x v="0"/>
    <x v="6"/>
    <x v="37"/>
    <x v="2"/>
    <x v="0"/>
    <s v="adjust"/>
    <x v="0"/>
    <x v="2"/>
    <n v="411680"/>
    <n v="1398.6968922220328"/>
    <n v="17147.638957442665"/>
    <n v="13369.202518796274"/>
    <n v="-3778.4364386463913"/>
    <n v="9.5583271780616865"/>
    <n v="19200"/>
    <n v="7.0000000000000007E-2"/>
    <n v="5594.178915506609"/>
    <n v="6.9739623681636193E-2"/>
  </r>
  <r>
    <x v="2"/>
    <s v="6"/>
    <x v="0"/>
    <x v="99"/>
    <x v="0"/>
    <x v="2"/>
    <x v="14"/>
    <x v="2"/>
    <x v="0"/>
    <s v="adjust"/>
    <x v="0"/>
    <x v="0"/>
    <n v="435400"/>
    <n v="1290.2146203290117"/>
    <n v="26927.952293708673"/>
    <n v="42577.007040275836"/>
    <n v="15649.054746567163"/>
    <n v="32.999941536407697"/>
    <n v="30000"/>
    <n v="7.4999999999999997E-2"/>
    <n v="527.62066796129659"/>
    <n v="2.0653583731323672E-3"/>
  </r>
  <r>
    <x v="2"/>
    <s v="6"/>
    <x v="0"/>
    <x v="13"/>
    <x v="0"/>
    <x v="5"/>
    <x v="22"/>
    <x v="1"/>
    <x v="0"/>
    <s v="appsflyer"/>
    <x v="0"/>
    <x v="4"/>
    <n v="535800"/>
    <n v="1569.5921059393897"/>
    <n v="14264.999821941301"/>
    <n v="21822.83734088291"/>
    <n v="7557.8375189416092"/>
    <n v="13.903508598383334"/>
    <n v="12000"/>
    <n v="0.15"/>
    <n v="5446.5819015414636"/>
    <n v="4.1596958089235532E-2"/>
  </r>
  <r>
    <x v="2"/>
    <s v="6"/>
    <x v="0"/>
    <x v="33"/>
    <x v="0"/>
    <x v="6"/>
    <x v="8"/>
    <x v="2"/>
    <x v="0"/>
    <s v="adjust"/>
    <x v="2"/>
    <x v="4"/>
    <n v="238130"/>
    <n v="771.24754017710723"/>
    <n v="10803.217529726358"/>
    <n v="17577.964020674386"/>
    <n v="6774.7464909480277"/>
    <n v="22.791598163979661"/>
    <n v="11400"/>
    <n v="7.0000000000000007E-2"/>
    <n v="4748.7224374675307"/>
    <n v="4.5025336190644749E-2"/>
  </r>
  <r>
    <x v="2"/>
    <s v="6"/>
    <x v="0"/>
    <x v="86"/>
    <x v="0"/>
    <x v="5"/>
    <x v="5"/>
    <x v="2"/>
    <x v="1"/>
    <s v="appsflyer"/>
    <x v="0"/>
    <x v="5"/>
    <n v="276930"/>
    <n v="1045.7609011393345"/>
    <n v="11297.863167845446"/>
    <n v="16830.289981987109"/>
    <n v="5532.4268141416633"/>
    <n v="16.093822176418016"/>
    <n v="23800"/>
    <n v="6.5000000000000002E-2"/>
    <n v="5584.5004465279862"/>
    <n v="5.530208186653239E-2"/>
  </r>
  <r>
    <x v="2"/>
    <s v="6"/>
    <x v="0"/>
    <x v="4"/>
    <x v="0"/>
    <x v="0"/>
    <x v="30"/>
    <x v="2"/>
    <x v="0"/>
    <s v="appsflyer"/>
    <x v="0"/>
    <x v="2"/>
    <n v="334440"/>
    <n v="604.58917886696372"/>
    <n v="10427.053248000784"/>
    <n v="14798.318218804932"/>
    <n v="4371.2649708041481"/>
    <n v="24.476650816903248"/>
    <n v="15800"/>
    <n v="0.1"/>
    <n v="381.73091187840339"/>
    <n v="4.2992600716987737E-3"/>
  </r>
  <r>
    <x v="2"/>
    <s v="6"/>
    <x v="0"/>
    <x v="3"/>
    <x v="0"/>
    <x v="2"/>
    <x v="14"/>
    <x v="1"/>
    <x v="0"/>
    <s v="appsflyer"/>
    <x v="0"/>
    <x v="4"/>
    <n v="384950"/>
    <n v="1554.2598557365152"/>
    <n v="8949.8464513338586"/>
    <n v="13024.706979694871"/>
    <n v="4074.8605283610123"/>
    <n v="8.3800060405747718"/>
    <n v="16800"/>
    <n v="0.09"/>
    <n v="570.84313853010974"/>
    <n v="7.3046190779318763E-3"/>
  </r>
  <r>
    <x v="2"/>
    <s v="6"/>
    <x v="0"/>
    <x v="77"/>
    <x v="0"/>
    <x v="3"/>
    <x v="47"/>
    <x v="1"/>
    <x v="0"/>
    <s v="appsflyer"/>
    <x v="0"/>
    <x v="4"/>
    <n v="269030"/>
    <n v="840.04297285599466"/>
    <n v="8481.7631322185498"/>
    <n v="11757.500852556506"/>
    <n v="3275.7377203379565"/>
    <n v="13.996308799040509"/>
    <n v="14400"/>
    <n v="0.12"/>
    <n v="4437.9413891058775"/>
    <n v="6.2909363772105084E-2"/>
  </r>
  <r>
    <x v="2"/>
    <s v="6"/>
    <x v="0"/>
    <x v="16"/>
    <x v="0"/>
    <x v="6"/>
    <x v="31"/>
    <x v="0"/>
    <x v="1"/>
    <s v="adjust"/>
    <x v="2"/>
    <x v="0"/>
    <n v="324210"/>
    <n v="578.09154988437854"/>
    <n v="6043.5827289272311"/>
    <n v="9098.2919443229312"/>
    <n v="3054.7092153957001"/>
    <n v="15.738496689914667"/>
    <n v="15400"/>
    <n v="0.02"/>
    <n v="17.513124885165972"/>
    <n v="3.2081341919885768E-4"/>
  </r>
  <r>
    <x v="2"/>
    <s v="6"/>
    <x v="0"/>
    <x v="82"/>
    <x v="0"/>
    <x v="2"/>
    <x v="38"/>
    <x v="1"/>
    <x v="1"/>
    <s v="adjust"/>
    <x v="0"/>
    <x v="1"/>
    <n v="209640"/>
    <n v="1538.9419291338581"/>
    <n v="6204.2938865370534"/>
    <n v="8890.1750490323429"/>
    <n v="2685.8811624952896"/>
    <n v="5.7768099502207209"/>
    <n v="11600"/>
    <n v="0.09"/>
    <n v="2281.227269923646"/>
    <n v="4.2766823250421596E-2"/>
  </r>
  <r>
    <x v="2"/>
    <s v="6"/>
    <x v="0"/>
    <x v="74"/>
    <x v="0"/>
    <x v="1"/>
    <x v="36"/>
    <x v="1"/>
    <x v="1"/>
    <s v="adjust"/>
    <x v="0"/>
    <x v="3"/>
    <n v="201000"/>
    <n v="673.13554591902459"/>
    <n v="6002.5750291284585"/>
    <n v="8633.6466221202772"/>
    <n v="2631.0715929918188"/>
    <n v="12.826015019505252"/>
    <n v="16200"/>
    <n v="0.1"/>
    <n v="3100.3792630107973"/>
    <n v="5.9850709646205806E-2"/>
  </r>
  <r>
    <x v="2"/>
    <s v="6"/>
    <x v="0"/>
    <x v="76"/>
    <x v="0"/>
    <x v="5"/>
    <x v="40"/>
    <x v="1"/>
    <x v="1"/>
    <s v="adjust"/>
    <x v="2"/>
    <x v="4"/>
    <n v="202780"/>
    <n v="1438.7859145059565"/>
    <n v="4845.5011001333369"/>
    <n v="7172.4678308590128"/>
    <n v="2326.9667307256759"/>
    <n v="4.9850834363511689"/>
    <n v="6600"/>
    <n v="7.0000000000000007E-2"/>
    <n v="343.16240182233247"/>
    <n v="7.9740662469036938E-3"/>
  </r>
  <r>
    <x v="2"/>
    <s v="6"/>
    <x v="0"/>
    <x v="92"/>
    <x v="0"/>
    <x v="1"/>
    <x v="16"/>
    <x v="2"/>
    <x v="1"/>
    <s v="appsflyer"/>
    <x v="1"/>
    <x v="5"/>
    <n v="152160"/>
    <n v="408.39351942221356"/>
    <n v="9356.0769873667523"/>
    <n v="11578.670329866329"/>
    <n v="2222.5933424995765"/>
    <n v="28.35174844656591"/>
    <n v="13600"/>
    <n v="0.1"/>
    <n v="6196.6908752955233"/>
    <n v="8.9196927032741319E-2"/>
  </r>
  <r>
    <x v="2"/>
    <s v="6"/>
    <x v="0"/>
    <x v="15"/>
    <x v="0"/>
    <x v="4"/>
    <x v="47"/>
    <x v="2"/>
    <x v="0"/>
    <s v="adjust"/>
    <x v="0"/>
    <x v="1"/>
    <n v="748270"/>
    <n v="1796.2563575604238"/>
    <n v="24829.126897010614"/>
    <n v="26738.295588387191"/>
    <n v="1909.168691376577"/>
    <n v="14.885567684059122"/>
    <n v="50000"/>
    <n v="0.06"/>
    <n v="8035.9425511723803"/>
    <n v="5.0090094714579217E-2"/>
  </r>
  <r>
    <x v="2"/>
    <s v="6"/>
    <x v="0"/>
    <x v="37"/>
    <x v="0"/>
    <x v="3"/>
    <x v="5"/>
    <x v="2"/>
    <x v="1"/>
    <s v="adjust"/>
    <x v="2"/>
    <x v="0"/>
    <n v="235220"/>
    <n v="278.34085884221344"/>
    <n v="7429.1025135988548"/>
    <n v="9069.3981318506667"/>
    <n v="1640.2956182518119"/>
    <n v="32.583782954380943"/>
    <n v="8400"/>
    <n v="6.5000000000000002E-2"/>
    <n v="3230.2331236063055"/>
    <n v="5.9361401874840777E-2"/>
  </r>
  <r>
    <x v="2"/>
    <s v="6"/>
    <x v="0"/>
    <x v="40"/>
    <x v="0"/>
    <x v="4"/>
    <x v="21"/>
    <x v="0"/>
    <x v="1"/>
    <s v="adjust"/>
    <x v="0"/>
    <x v="4"/>
    <n v="146990"/>
    <n v="281.87503329249455"/>
    <n v="5292.1632984661828"/>
    <n v="6906.151416409597"/>
    <n v="1613.9881179434142"/>
    <n v="24.500756011417511"/>
    <n v="4600"/>
    <n v="0.12"/>
    <n v="3328.767119742648"/>
    <n v="8.0333384906515301E-2"/>
  </r>
  <r>
    <x v="2"/>
    <s v="6"/>
    <x v="0"/>
    <x v="11"/>
    <x v="0"/>
    <x v="1"/>
    <x v="0"/>
    <x v="1"/>
    <x v="0"/>
    <s v="appsflyer"/>
    <x v="0"/>
    <x v="3"/>
    <n v="421750"/>
    <n v="1730.6983066107975"/>
    <n v="6299.3648611056378"/>
    <n v="7666.8777059346621"/>
    <n v="1367.5128448290243"/>
    <n v="4.4299330950109974"/>
    <n v="11000"/>
    <n v="0.14000000000000001"/>
    <n v="5432.7413140338631"/>
    <n v="0.11809982112684907"/>
  </r>
  <r>
    <x v="2"/>
    <s v="6"/>
    <x v="0"/>
    <x v="68"/>
    <x v="0"/>
    <x v="2"/>
    <x v="33"/>
    <x v="1"/>
    <x v="0"/>
    <s v="adjust"/>
    <x v="2"/>
    <x v="6"/>
    <n v="175680"/>
    <n v="601.67130919220062"/>
    <n v="3979.0137114431113"/>
    <n v="5320.1297534615414"/>
    <n v="1341.1160420184301"/>
    <n v="8.8422526920958013"/>
    <n v="5800"/>
    <n v="7.0000000000000007E-2"/>
    <n v="1993.475411358859"/>
    <n v="6.2450714040755764E-2"/>
  </r>
  <r>
    <x v="2"/>
    <s v="6"/>
    <x v="0"/>
    <x v="81"/>
    <x v="0"/>
    <x v="1"/>
    <x v="17"/>
    <x v="2"/>
    <x v="0"/>
    <s v="appsflyer"/>
    <x v="2"/>
    <x v="3"/>
    <n v="157870"/>
    <n v="273.41275042126944"/>
    <n v="5237.4336022616544"/>
    <n v="6450.3654339780887"/>
    <n v="1212.9318317164343"/>
    <n v="23.592043253430873"/>
    <n v="5600"/>
    <n v="0.1"/>
    <n v="2865.4496068323879"/>
    <n v="7.4038430746323339E-2"/>
  </r>
  <r>
    <x v="2"/>
    <s v="6"/>
    <x v="0"/>
    <x v="20"/>
    <x v="0"/>
    <x v="0"/>
    <x v="23"/>
    <x v="1"/>
    <x v="1"/>
    <s v="adjust"/>
    <x v="0"/>
    <x v="3"/>
    <n v="205900"/>
    <n v="592.59974767386848"/>
    <n v="3181.339891748391"/>
    <n v="4304.2493541436261"/>
    <n v="1122.9094623952351"/>
    <n v="7.2633330861835397"/>
    <n v="3800"/>
    <n v="0.12"/>
    <n v="1346.5919630590236"/>
    <n v="5.2141959114685998E-2"/>
  </r>
  <r>
    <x v="2"/>
    <s v="6"/>
    <x v="0"/>
    <x v="14"/>
    <x v="0"/>
    <x v="5"/>
    <x v="47"/>
    <x v="2"/>
    <x v="0"/>
    <s v="appsflyer"/>
    <x v="0"/>
    <x v="3"/>
    <n v="187110"/>
    <n v="918.30696984676229"/>
    <n v="11097.775524630924"/>
    <n v="12219.621839404541"/>
    <n v="1121.8463147736165"/>
    <n v="13.306685281332044"/>
    <n v="12400"/>
    <n v="0.1"/>
    <n v="4395.8071582234306"/>
    <n v="5.9955580949980762E-2"/>
  </r>
  <r>
    <x v="2"/>
    <s v="6"/>
    <x v="0"/>
    <x v="46"/>
    <x v="0"/>
    <x v="3"/>
    <x v="29"/>
    <x v="2"/>
    <x v="0"/>
    <s v="adjust"/>
    <x v="2"/>
    <x v="1"/>
    <n v="149250"/>
    <n v="412.76612398246715"/>
    <n v="3459.3051755580582"/>
    <n v="4490.2012232314082"/>
    <n v="1030.89604767335"/>
    <n v="10.87831816213226"/>
    <n v="2200"/>
    <n v="0.06"/>
    <n v="936.12180613019541"/>
    <n v="3.4746839454428281E-2"/>
  </r>
  <r>
    <x v="2"/>
    <s v="6"/>
    <x v="0"/>
    <x v="32"/>
    <x v="0"/>
    <x v="5"/>
    <x v="26"/>
    <x v="0"/>
    <x v="3"/>
    <s v="appsflyer"/>
    <x v="0"/>
    <x v="0"/>
    <n v="119340"/>
    <n v="64.871916830875847"/>
    <n v="2773.5023661878286"/>
    <n v="3748.3836422827958"/>
    <n v="974.88127609496723"/>
    <n v="57.781299295579764"/>
    <n v="2200"/>
    <n v="0.04"/>
    <n v="684.46770913556486"/>
    <n v="3.0433904959930876E-2"/>
  </r>
  <r>
    <x v="2"/>
    <s v="6"/>
    <x v="0"/>
    <x v="39"/>
    <x v="0"/>
    <x v="2"/>
    <x v="12"/>
    <x v="1"/>
    <x v="0"/>
    <s v="adjust"/>
    <x v="0"/>
    <x v="2"/>
    <n v="73770"/>
    <n v="752.14718352513626"/>
    <n v="3692.684262024266"/>
    <n v="4583.2377348665814"/>
    <n v="890.55347284231539"/>
    <n v="6.0935383861786576"/>
    <n v="4600"/>
    <n v="0.1"/>
    <n v="1350.4972641786592"/>
    <n v="4.9110015753887584E-2"/>
  </r>
  <r>
    <x v="2"/>
    <s v="6"/>
    <x v="0"/>
    <x v="23"/>
    <x v="0"/>
    <x v="2"/>
    <x v="36"/>
    <x v="1"/>
    <x v="1"/>
    <s v="adjust"/>
    <x v="0"/>
    <x v="0"/>
    <n v="398290"/>
    <n v="596.77041476537488"/>
    <n v="6614.7185516171758"/>
    <n v="7476.2657833424282"/>
    <n v="861.54723172525246"/>
    <n v="12.527876044729501"/>
    <n v="8000"/>
    <n v="0.06"/>
    <n v="885.17785388054699"/>
    <n v="1.9733065488673429E-2"/>
  </r>
  <r>
    <x v="2"/>
    <s v="6"/>
    <x v="0"/>
    <x v="6"/>
    <x v="0"/>
    <x v="3"/>
    <x v="40"/>
    <x v="1"/>
    <x v="0"/>
    <s v="adjust"/>
    <x v="2"/>
    <x v="4"/>
    <n v="251580"/>
    <n v="805.17528522744112"/>
    <n v="3484.9856407786428"/>
    <n v="4330.2844248880874"/>
    <n v="845.29878410944457"/>
    <n v="5.3780642604608691"/>
    <n v="4400"/>
    <n v="7.0000000000000007E-2"/>
    <n v="1149.5691606029779"/>
    <n v="4.4245329244267356E-2"/>
  </r>
  <r>
    <x v="2"/>
    <s v="6"/>
    <x v="0"/>
    <x v="47"/>
    <x v="0"/>
    <x v="0"/>
    <x v="21"/>
    <x v="2"/>
    <x v="1"/>
    <s v="appsflyer"/>
    <x v="2"/>
    <x v="2"/>
    <n v="155790"/>
    <n v="515.08041468198371"/>
    <n v="1775.2914180828252"/>
    <n v="2583.1012423939792"/>
    <n v="807.80982431115399"/>
    <n v="5.0149475087085467"/>
    <n v="1200"/>
    <n v="7.0000000000000007E-2"/>
    <n v="959.77019138496246"/>
    <n v="6.1926221062830016E-2"/>
  </r>
  <r>
    <x v="2"/>
    <s v="6"/>
    <x v="0"/>
    <x v="91"/>
    <x v="0"/>
    <x v="0"/>
    <x v="25"/>
    <x v="2"/>
    <x v="0"/>
    <s v="appsflyer"/>
    <x v="2"/>
    <x v="0"/>
    <n v="206320"/>
    <n v="323.11684991050885"/>
    <n v="7658.8622809342369"/>
    <n v="8417.3722929043706"/>
    <n v="758.51001197013375"/>
    <n v="26.050551975966791"/>
    <n v="5200"/>
    <n v="0.12"/>
    <n v="4408.6335614406344"/>
    <n v="8.7292356173850102E-2"/>
  </r>
  <r>
    <x v="2"/>
    <s v="6"/>
    <x v="0"/>
    <x v="88"/>
    <x v="0"/>
    <x v="3"/>
    <x v="8"/>
    <x v="2"/>
    <x v="0"/>
    <s v="adjust"/>
    <x v="0"/>
    <x v="6"/>
    <n v="160510"/>
    <n v="731.54519649782105"/>
    <n v="10717.551733264478"/>
    <n v="11462.534340184977"/>
    <n v="744.98260692049917"/>
    <n v="15.668935282550404"/>
    <n v="13200"/>
    <n v="0.12"/>
    <n v="4993.9602552535516"/>
    <n v="7.2612799622416971E-2"/>
  </r>
  <r>
    <x v="2"/>
    <s v="6"/>
    <x v="0"/>
    <x v="80"/>
    <x v="0"/>
    <x v="4"/>
    <x v="9"/>
    <x v="1"/>
    <x v="0"/>
    <s v="adjust"/>
    <x v="0"/>
    <x v="0"/>
    <n v="143730"/>
    <n v="985.68820631700964"/>
    <n v="4381.5915962595273"/>
    <n v="5069.1116917027421"/>
    <n v="687.52009544321481"/>
    <n v="5.1427131411496791"/>
    <n v="5200"/>
    <n v="0.09"/>
    <n v="1715.6955511348228"/>
    <n v="5.6410131777234244E-2"/>
  </r>
  <r>
    <x v="2"/>
    <s v="6"/>
    <x v="0"/>
    <x v="26"/>
    <x v="0"/>
    <x v="0"/>
    <x v="14"/>
    <x v="2"/>
    <x v="0"/>
    <s v="appsflyer"/>
    <x v="1"/>
    <x v="5"/>
    <n v="145790"/>
    <n v="341.29252378343381"/>
    <n v="2786.2404630845549"/>
    <n v="3372.0675160058545"/>
    <n v="585.82705292129958"/>
    <n v="9.880285330087073"/>
    <n v="3600"/>
    <n v="7.0000000000000007E-2"/>
    <n v="497.98918708909019"/>
    <n v="2.4613444853705473E-2"/>
  </r>
  <r>
    <x v="2"/>
    <s v="6"/>
    <x v="0"/>
    <x v="65"/>
    <x v="1"/>
    <x v="5"/>
    <x v="23"/>
    <x v="1"/>
    <x v="3"/>
    <s v="adjust"/>
    <x v="2"/>
    <x v="4"/>
    <n v="80320"/>
    <n v="510.7282662692499"/>
    <n v="1735.89385396234"/>
    <n v="2308.7761939105008"/>
    <n v="572.88233994816073"/>
    <n v="4.5205569113602602"/>
    <n v="3800"/>
    <n v="0.06"/>
    <n v="415.79094318312127"/>
    <n v="3.0015248213879735E-2"/>
  </r>
  <r>
    <x v="2"/>
    <s v="6"/>
    <x v="0"/>
    <x v="38"/>
    <x v="0"/>
    <x v="2"/>
    <x v="10"/>
    <x v="1"/>
    <x v="0"/>
    <s v="appsflyer"/>
    <x v="2"/>
    <x v="2"/>
    <n v="1017390"/>
    <n v="11625.724986331328"/>
    <n v="18477.123384754679"/>
    <n v="19033.311625878909"/>
    <n v="556.18824112422953"/>
    <n v="1.6371720170790962"/>
    <n v="20000"/>
    <n v="0.13"/>
    <n v="4320.6696022556162"/>
    <n v="3.7834277845628622E-2"/>
  </r>
  <r>
    <x v="2"/>
    <s v="6"/>
    <x v="0"/>
    <x v="31"/>
    <x v="0"/>
    <x v="3"/>
    <x v="35"/>
    <x v="2"/>
    <x v="0"/>
    <s v="adjust"/>
    <x v="0"/>
    <x v="2"/>
    <n v="147330"/>
    <n v="619.27755155654802"/>
    <n v="6915.0993495574767"/>
    <n v="7434.6628367434578"/>
    <n v="519.5634871859811"/>
    <n v="12.005380815203951"/>
    <n v="4400"/>
    <n v="0.1"/>
    <n v="3743.3286638583672"/>
    <n v="8.3916126977499575E-2"/>
  </r>
  <r>
    <x v="2"/>
    <s v="6"/>
    <x v="0"/>
    <x v="63"/>
    <x v="0"/>
    <x v="0"/>
    <x v="1"/>
    <x v="1"/>
    <x v="1"/>
    <s v="adjust"/>
    <x v="2"/>
    <x v="3"/>
    <n v="70450"/>
    <n v="277.00850159404888"/>
    <n v="1910.7946067123091"/>
    <n v="2384.262841708859"/>
    <n v="473.46823499654988"/>
    <n v="8.6071829131185105"/>
    <n v="1600"/>
    <n v="0.06"/>
    <n v="552.38864609466293"/>
    <n v="3.8613517242555954E-2"/>
  </r>
  <r>
    <x v="2"/>
    <s v="6"/>
    <x v="0"/>
    <x v="54"/>
    <x v="0"/>
    <x v="4"/>
    <x v="44"/>
    <x v="1"/>
    <x v="0"/>
    <s v="adjust"/>
    <x v="2"/>
    <x v="3"/>
    <n v="104860"/>
    <n v="474.0030135610246"/>
    <n v="950.09370743336183"/>
    <n v="1389.9607422493207"/>
    <n v="439.86703481595885"/>
    <n v="2.9323879859054376"/>
    <n v="1200"/>
    <n v="7.0000000000000007E-2"/>
    <n v="407.85108646917928"/>
    <n v="4.8904389175909314E-2"/>
  </r>
  <r>
    <x v="2"/>
    <s v="6"/>
    <x v="0"/>
    <x v="36"/>
    <x v="0"/>
    <x v="3"/>
    <x v="8"/>
    <x v="0"/>
    <x v="3"/>
    <s v="adjust"/>
    <x v="0"/>
    <x v="6"/>
    <n v="91250"/>
    <n v="56.672618585513554"/>
    <n v="1943.173430105403"/>
    <n v="2294.2651385389076"/>
    <n v="351.09170843350466"/>
    <n v="40.482779793862555"/>
    <n v="400"/>
    <n v="8.5000000000000006E-2"/>
    <n v="900.7600466938361"/>
    <n v="6.5435625519978113E-2"/>
  </r>
  <r>
    <x v="2"/>
    <s v="6"/>
    <x v="0"/>
    <x v="101"/>
    <x v="0"/>
    <x v="6"/>
    <x v="33"/>
    <x v="1"/>
    <x v="1"/>
    <s v="adjust"/>
    <x v="0"/>
    <x v="6"/>
    <n v="240560"/>
    <n v="1320.8207014317613"/>
    <n v="6056.694386809083"/>
    <n v="6379.4316812942479"/>
    <n v="322.73729448516497"/>
    <n v="4.8298998299912954"/>
    <n v="15000"/>
    <n v="0.1"/>
    <n v="553.476398673944"/>
    <n v="1.4459919167430071E-2"/>
  </r>
  <r>
    <x v="2"/>
    <s v="6"/>
    <x v="0"/>
    <x v="41"/>
    <x v="0"/>
    <x v="0"/>
    <x v="42"/>
    <x v="1"/>
    <x v="1"/>
    <s v="adjust"/>
    <x v="0"/>
    <x v="5"/>
    <n v="98870"/>
    <n v="260.9137390730661"/>
    <n v="698.39390130337028"/>
    <n v="949.06543820254308"/>
    <n v="250.67153689917279"/>
    <n v="3.6374682359550543"/>
    <n v="400"/>
    <n v="0.1"/>
    <n v="145.9838034705287"/>
    <n v="2.5636413394038594E-2"/>
  </r>
  <r>
    <x v="2"/>
    <s v="6"/>
    <x v="0"/>
    <x v="70"/>
    <x v="0"/>
    <x v="0"/>
    <x v="47"/>
    <x v="1"/>
    <x v="0"/>
    <s v="appsflyer"/>
    <x v="2"/>
    <x v="1"/>
    <n v="297640"/>
    <n v="2246.3641932096602"/>
    <n v="2823.5838115252513"/>
    <n v="3064.1534158148693"/>
    <n v="240.56960428961793"/>
    <n v="1.3640501504952907"/>
    <n v="2400"/>
    <n v="0.08"/>
    <n v="1115.0352236720819"/>
    <n v="6.0649444961268568E-2"/>
  </r>
  <r>
    <x v="2"/>
    <s v="6"/>
    <x v="0"/>
    <x v="30"/>
    <x v="0"/>
    <x v="0"/>
    <x v="0"/>
    <x v="1"/>
    <x v="3"/>
    <s v="appsflyer"/>
    <x v="0"/>
    <x v="2"/>
    <n v="119340"/>
    <n v="769.3839541547278"/>
    <n v="2133.8597240215681"/>
    <n v="2338.6858006826642"/>
    <n v="204.82607666109607"/>
    <n v="3.0396862165549403"/>
    <n v="4800"/>
    <n v="0.04"/>
    <n v="212.87109018850461"/>
    <n v="1.5170278547490744E-2"/>
  </r>
  <r>
    <x v="2"/>
    <s v="6"/>
    <x v="0"/>
    <x v="28"/>
    <x v="0"/>
    <x v="6"/>
    <x v="26"/>
    <x v="1"/>
    <x v="1"/>
    <s v="adjust"/>
    <x v="0"/>
    <x v="5"/>
    <n v="52090"/>
    <n v="398.73133391893589"/>
    <n v="1445.6246249142168"/>
    <n v="1574.9066531095821"/>
    <n v="129.28202819536523"/>
    <n v="3.9497940571426691"/>
    <n v="2000"/>
    <n v="8.5000000000000006E-2"/>
    <n v="102.7395124642095"/>
    <n v="1.0872550473743419E-2"/>
  </r>
  <r>
    <x v="2"/>
    <s v="6"/>
    <x v="0"/>
    <x v="22"/>
    <x v="0"/>
    <x v="4"/>
    <x v="43"/>
    <x v="2"/>
    <x v="0"/>
    <s v="appsflyer"/>
    <x v="0"/>
    <x v="5"/>
    <n v="81440"/>
    <n v="629.95611751580509"/>
    <n v="1802.1048476722749"/>
    <n v="1819.3060467885218"/>
    <n v="17.201199116246926"/>
    <n v="2.8879885379363381"/>
    <n v="2200"/>
    <n v="0.1"/>
    <n v="680.28656841141265"/>
    <n v="6.2321067384664711E-2"/>
  </r>
  <r>
    <x v="2"/>
    <s v="6"/>
    <x v="0"/>
    <x v="17"/>
    <x v="0"/>
    <x v="0"/>
    <x v="28"/>
    <x v="2"/>
    <x v="1"/>
    <s v="appsflyer"/>
    <x v="1"/>
    <x v="4"/>
    <n v="126710"/>
    <n v="370.60194357958295"/>
    <n v="3020.2609644776335"/>
    <n v="3008.9101708412818"/>
    <n v="-11.350793636351682"/>
    <n v="8.1189810873054675"/>
    <n v="10000"/>
    <n v="7.4999999999999997E-2"/>
    <n v="1067.6807525084571"/>
    <n v="5.9139948347141744E-2"/>
  </r>
  <r>
    <x v="2"/>
    <s v="6"/>
    <x v="0"/>
    <x v="48"/>
    <x v="0"/>
    <x v="6"/>
    <x v="31"/>
    <x v="2"/>
    <x v="1"/>
    <s v="adjust"/>
    <x v="0"/>
    <x v="1"/>
    <n v="930"/>
    <n v="6"/>
    <n v="43.333380195116703"/>
    <n v="21.666690097558348"/>
    <n v="-21.666690097558355"/>
    <n v="3.6111150162597245"/>
    <n v="200"/>
    <n v="0.09"/>
    <n v="7.6092842004584478"/>
    <n v="5.8532892089164013E-2"/>
  </r>
  <r>
    <x v="2"/>
    <s v="6"/>
    <x v="0"/>
    <x v="87"/>
    <x v="0"/>
    <x v="4"/>
    <x v="43"/>
    <x v="1"/>
    <x v="0"/>
    <s v="appsflyer"/>
    <x v="2"/>
    <x v="3"/>
    <n v="90290"/>
    <n v="628.001312335958"/>
    <n v="2143.1255520486966"/>
    <n v="2116.1724201058269"/>
    <n v="-26.953131942869732"/>
    <n v="3.3696942642275101"/>
    <n v="2800"/>
    <n v="0.08"/>
    <n v="109.65002361059086"/>
    <n v="8.635876623977818E-3"/>
  </r>
  <r>
    <x v="2"/>
    <s v="6"/>
    <x v="0"/>
    <x v="52"/>
    <x v="0"/>
    <x v="5"/>
    <x v="28"/>
    <x v="1"/>
    <x v="0"/>
    <s v="adjust"/>
    <x v="0"/>
    <x v="6"/>
    <n v="68240"/>
    <n v="721.17010483598244"/>
    <n v="2309.1330138279318"/>
    <n v="2220.3702635500235"/>
    <n v="-88.762750277908253"/>
    <n v="3.0788440184372425"/>
    <n v="3400"/>
    <n v="0.1"/>
    <n v="401.70131101582115"/>
    <n v="3.0152727048142848E-2"/>
  </r>
  <r>
    <x v="2"/>
    <s v="6"/>
    <x v="0"/>
    <x v="10"/>
    <x v="0"/>
    <x v="1"/>
    <x v="24"/>
    <x v="1"/>
    <x v="0"/>
    <s v="appsflyer"/>
    <x v="2"/>
    <x v="6"/>
    <n v="4020"/>
    <n v="16.365479146607207"/>
    <n v="91.424853303699962"/>
    <n v="1.0347244330728387"/>
    <n v="-90.390128870627123"/>
    <n v="6.3226039629114772E-2"/>
    <n v="200"/>
    <n v="0.04"/>
    <n v="0.1000207747576943"/>
    <n v="1.6110694396938921E-2"/>
  </r>
  <r>
    <x v="2"/>
    <s v="6"/>
    <x v="0"/>
    <x v="34"/>
    <x v="0"/>
    <x v="4"/>
    <x v="14"/>
    <x v="2"/>
    <x v="1"/>
    <s v="appsflyer"/>
    <x v="1"/>
    <x v="2"/>
    <n v="15280"/>
    <n v="38.307740520213102"/>
    <n v="646.6032136901664"/>
    <n v="516.03975269955833"/>
    <n v="-130.56346099060806"/>
    <n v="13.470900285211801"/>
    <n v="200"/>
    <n v="0.08"/>
    <n v="91.660925023647451"/>
    <n v="2.9603961240111748E-2"/>
  </r>
  <r>
    <x v="2"/>
    <s v="6"/>
    <x v="0"/>
    <x v="44"/>
    <x v="0"/>
    <x v="0"/>
    <x v="43"/>
    <x v="2"/>
    <x v="0"/>
    <s v="adjust"/>
    <x v="0"/>
    <x v="3"/>
    <n v="8160"/>
    <n v="11.603270529683611"/>
    <n v="177.47125463701414"/>
    <n v="28.600652483272807"/>
    <n v="-148.87060215374134"/>
    <n v="2.4648785366251964"/>
    <n v="200"/>
    <n v="7.0000000000000007E-2"/>
    <n v="1.3642742851683778"/>
    <n v="7.9501349719572449E-3"/>
  </r>
  <r>
    <x v="2"/>
    <s v="6"/>
    <x v="0"/>
    <x v="56"/>
    <x v="0"/>
    <x v="2"/>
    <x v="24"/>
    <x v="0"/>
    <x v="1"/>
    <s v="appsflyer"/>
    <x v="0"/>
    <x v="6"/>
    <n v="26630"/>
    <n v="41.325263811297333"/>
    <n v="664.45643578114573"/>
    <n v="457.64729166283655"/>
    <n v="-206.80914411830918"/>
    <n v="11.074273929685763"/>
    <n v="200"/>
    <n v="0.05"/>
    <n v="26.520132585596706"/>
    <n v="9.6581410577992084E-3"/>
  </r>
  <r>
    <x v="2"/>
    <s v="6"/>
    <x v="0"/>
    <x v="102"/>
    <x v="0"/>
    <x v="4"/>
    <x v="47"/>
    <x v="1"/>
    <x v="3"/>
    <m/>
    <x v="2"/>
    <x v="0"/>
    <n v="6440"/>
    <n v="110.942299709423"/>
    <n v="272.86831231733566"/>
    <n v="60.788429892197371"/>
    <n v="-212.07988242513829"/>
    <n v="0.54792833798661778"/>
    <n v="200"/>
    <n v="0.06"/>
    <n v="13.191018309633943"/>
    <n v="3.6166472065564087E-2"/>
  </r>
  <r>
    <x v="2"/>
    <s v="6"/>
    <x v="0"/>
    <x v="83"/>
    <x v="0"/>
    <x v="4"/>
    <x v="49"/>
    <x v="1"/>
    <x v="0"/>
    <s v="adjust"/>
    <x v="2"/>
    <x v="2"/>
    <n v="102220"/>
    <n v="482.14454169068705"/>
    <n v="2354.7653955288761"/>
    <n v="2102.4764489191843"/>
    <n v="-252.28894660969172"/>
    <n v="4.360676658386808"/>
    <n v="1000"/>
    <n v="0.21"/>
    <n v="1913.8471164987936"/>
    <n v="0.15171371816337834"/>
  </r>
  <r>
    <x v="2"/>
    <s v="6"/>
    <x v="0"/>
    <x v="85"/>
    <x v="0"/>
    <x v="5"/>
    <x v="42"/>
    <x v="1"/>
    <x v="0"/>
    <s v="adjust"/>
    <x v="0"/>
    <x v="6"/>
    <n v="142360"/>
    <n v="360.89703588143527"/>
    <n v="3428.7357486216629"/>
    <n v="3172.873252559672"/>
    <n v="-255.8624960619909"/>
    <n v="8.791630124670931"/>
    <n v="1200"/>
    <n v="0.125"/>
    <n v="897.49694943507609"/>
    <n v="4.7144279963018412E-2"/>
  </r>
  <r>
    <x v="2"/>
    <s v="6"/>
    <x v="0"/>
    <x v="9"/>
    <x v="0"/>
    <x v="5"/>
    <x v="18"/>
    <x v="2"/>
    <x v="1"/>
    <s v="appsflyer"/>
    <x v="2"/>
    <x v="4"/>
    <n v="60140"/>
    <n v="54.499320344358857"/>
    <n v="1060.9369875529219"/>
    <n v="803.06034374758008"/>
    <n v="-257.87664380534181"/>
    <n v="14.735235938235029"/>
    <n v="400"/>
    <n v="7.0000000000000007E-2"/>
    <n v="311.74799184428559"/>
    <n v="6.4699993026982081E-2"/>
  </r>
  <r>
    <x v="2"/>
    <s v="6"/>
    <x v="0"/>
    <x v="58"/>
    <x v="0"/>
    <x v="1"/>
    <x v="19"/>
    <x v="2"/>
    <x v="3"/>
    <s v="appsflyer"/>
    <x v="2"/>
    <x v="5"/>
    <n v="94680"/>
    <n v="222.67373760664054"/>
    <n v="948.53633095801615"/>
    <n v="690.24225513108115"/>
    <n v="-258.294075826935"/>
    <n v="3.0997919312353468"/>
    <n v="800"/>
    <n v="0.08"/>
    <n v="313.63350642820706"/>
    <n v="7.5730297127985916E-2"/>
  </r>
  <r>
    <x v="2"/>
    <s v="6"/>
    <x v="0"/>
    <x v="62"/>
    <x v="0"/>
    <x v="1"/>
    <x v="15"/>
    <x v="1"/>
    <x v="0"/>
    <s v="appsflyer"/>
    <x v="0"/>
    <x v="0"/>
    <n v="22590"/>
    <n v="155.20818471935422"/>
    <n v="313.84516177053825"/>
    <n v="44.363695666081348"/>
    <n v="-269.4814661044569"/>
    <n v="0.28583348066533543"/>
    <n v="200"/>
    <n v="0.15"/>
    <n v="10.137464400857018"/>
    <n v="3.8084685569480581E-2"/>
  </r>
  <r>
    <x v="2"/>
    <s v="6"/>
    <x v="0"/>
    <x v="2"/>
    <x v="0"/>
    <x v="0"/>
    <x v="35"/>
    <x v="1"/>
    <x v="0"/>
    <s v="appsflyer"/>
    <x v="0"/>
    <x v="5"/>
    <n v="13880"/>
    <n v="45.815271367646197"/>
    <n v="313.79361886750297"/>
    <n v="21.204335990929785"/>
    <n v="-292.58928287657318"/>
    <n v="0.46282244670723155"/>
    <n v="200"/>
    <n v="0.1"/>
    <n v="2.8497676919035153"/>
    <n v="2.2399252784293045E-2"/>
  </r>
  <r>
    <x v="2"/>
    <s v="6"/>
    <x v="0"/>
    <x v="50"/>
    <x v="0"/>
    <x v="6"/>
    <x v="28"/>
    <x v="1"/>
    <x v="3"/>
    <s v="appsflyer"/>
    <x v="0"/>
    <x v="3"/>
    <n v="52120"/>
    <n v="269.70857921016795"/>
    <n v="1455.1512152706439"/>
    <n v="1147.5636456333177"/>
    <n v="-307.58756963732617"/>
    <n v="4.2548281148264442"/>
    <n v="1600"/>
    <n v="7.4999999999999997E-2"/>
    <n v="93.925969735854196"/>
    <n v="1.3641359543652778E-2"/>
  </r>
  <r>
    <x v="2"/>
    <s v="6"/>
    <x v="0"/>
    <x v="42"/>
    <x v="0"/>
    <x v="3"/>
    <x v="46"/>
    <x v="1"/>
    <x v="1"/>
    <s v="appsflyer"/>
    <x v="2"/>
    <x v="2"/>
    <n v="26880"/>
    <n v="187.75596816976127"/>
    <n v="528.52578260187329"/>
    <n v="209.35415614999047"/>
    <n v="-319.17162645188284"/>
    <n v="1.1150332966284247"/>
    <n v="400"/>
    <n v="0.11"/>
    <n v="61.086941562535586"/>
    <n v="4.8631262518595703E-2"/>
  </r>
  <r>
    <x v="2"/>
    <s v="6"/>
    <x v="0"/>
    <x v="19"/>
    <x v="0"/>
    <x v="0"/>
    <x v="36"/>
    <x v="2"/>
    <x v="0"/>
    <s v="adjust"/>
    <x v="0"/>
    <x v="5"/>
    <n v="29090"/>
    <n v="85.650428265524624"/>
    <n v="1143.8800824093694"/>
    <n v="742.22590108156135"/>
    <n v="-401.65418132780803"/>
    <n v="8.6657582000709805"/>
    <n v="400"/>
    <n v="7.0000000000000007E-2"/>
    <n v="222.64788304304588"/>
    <n v="4.9995534315228123E-2"/>
  </r>
  <r>
    <x v="2"/>
    <s v="6"/>
    <x v="0"/>
    <x v="64"/>
    <x v="0"/>
    <x v="5"/>
    <x v="36"/>
    <x v="2"/>
    <x v="0"/>
    <s v="adjust"/>
    <x v="2"/>
    <x v="1"/>
    <n v="37040"/>
    <n v="233.79621280432823"/>
    <n v="918.31232771145187"/>
    <n v="511.18558188205861"/>
    <n v="-407.12674582939326"/>
    <n v="2.1864579231225045"/>
    <n v="400"/>
    <n v="7.0000000000000007E-2"/>
    <n v="84.444900901506287"/>
    <n v="2.7532369161183137E-2"/>
  </r>
  <r>
    <x v="2"/>
    <s v="6"/>
    <x v="0"/>
    <x v="59"/>
    <x v="0"/>
    <x v="2"/>
    <x v="15"/>
    <x v="1"/>
    <x v="1"/>
    <s v="appsflyer"/>
    <x v="2"/>
    <x v="2"/>
    <n v="42740"/>
    <n v="185.71073867163253"/>
    <n v="1120.8332522483331"/>
    <n v="707.99582041757196"/>
    <n v="-412.83743183076115"/>
    <n v="3.8123580008446702"/>
    <n v="400"/>
    <n v="0.17"/>
    <n v="695.55030021021821"/>
    <n v="0.16373691297593312"/>
  </r>
  <r>
    <x v="2"/>
    <s v="6"/>
    <x v="0"/>
    <x v="57"/>
    <x v="0"/>
    <x v="3"/>
    <x v="28"/>
    <x v="2"/>
    <x v="0"/>
    <s v="adjust"/>
    <x v="0"/>
    <x v="6"/>
    <n v="53880"/>
    <n v="201.27723917103975"/>
    <n v="2060.215906262993"/>
    <n v="1645.5340067812574"/>
    <n v="-414.68189948173563"/>
    <n v="8.1754599454880683"/>
    <n v="2400"/>
    <n v="0.1"/>
    <n v="556.67246429377929"/>
    <n v="5.6382149300240138E-2"/>
  </r>
  <r>
    <x v="2"/>
    <s v="6"/>
    <x v="0"/>
    <x v="21"/>
    <x v="0"/>
    <x v="4"/>
    <x v="40"/>
    <x v="2"/>
    <x v="1"/>
    <s v="adjust"/>
    <x v="2"/>
    <x v="1"/>
    <n v="6050"/>
    <n v="39.884167008082237"/>
    <n v="433.20723742677296"/>
    <n v="16.269406597588841"/>
    <n v="-416.93783082918412"/>
    <n v="0.40791641942257345"/>
    <n v="200"/>
    <n v="0.11"/>
    <n v="8.3874602383183774"/>
    <n v="8.5922619939125672E-2"/>
  </r>
  <r>
    <x v="2"/>
    <s v="6"/>
    <x v="0"/>
    <x v="45"/>
    <x v="0"/>
    <x v="4"/>
    <x v="9"/>
    <x v="1"/>
    <x v="3"/>
    <s v="adjust"/>
    <x v="2"/>
    <x v="4"/>
    <n v="85370"/>
    <n v="606.37004100017327"/>
    <n v="2364.2262556739392"/>
    <n v="1942.5419669196378"/>
    <n v="-421.68428875430141"/>
    <n v="3.2035586120243082"/>
    <n v="3200"/>
    <n v="7.0000000000000007E-2"/>
    <n v="715.24845948230075"/>
    <n v="6.1367053381820219E-2"/>
  </r>
  <r>
    <x v="2"/>
    <s v="6"/>
    <x v="0"/>
    <x v="71"/>
    <x v="0"/>
    <x v="3"/>
    <x v="31"/>
    <x v="1"/>
    <x v="1"/>
    <s v="appsflyer"/>
    <x v="0"/>
    <x v="2"/>
    <n v="153640"/>
    <n v="771.85205165379818"/>
    <n v="3141.7561446709292"/>
    <n v="2712.4954430203397"/>
    <n v="-429.26070165058945"/>
    <n v="3.5142686182001444"/>
    <n v="2400"/>
    <n v="0.13"/>
    <n v="1934.5505367906158"/>
    <n v="0.11886659212451436"/>
  </r>
  <r>
    <x v="2"/>
    <s v="6"/>
    <x v="0"/>
    <x v="53"/>
    <x v="0"/>
    <x v="4"/>
    <x v="13"/>
    <x v="0"/>
    <x v="3"/>
    <s v="appsflyer"/>
    <x v="2"/>
    <x v="6"/>
    <n v="90660"/>
    <n v="97.009076820898827"/>
    <n v="1024.1084602424933"/>
    <n v="570.96446145170364"/>
    <n v="-453.14399879078962"/>
    <n v="5.8856808059913401"/>
    <n v="600"/>
    <n v="0.06"/>
    <n v="120.72500526759326"/>
    <n v="3.5240081598261634E-2"/>
  </r>
  <r>
    <x v="2"/>
    <s v="6"/>
    <x v="0"/>
    <x v="69"/>
    <x v="0"/>
    <x v="5"/>
    <x v="44"/>
    <x v="0"/>
    <x v="1"/>
    <s v="appsflyer"/>
    <x v="2"/>
    <x v="6"/>
    <n v="28300"/>
    <n v="12.38512035010941"/>
    <n v="565.6978734390882"/>
    <n v="97.308836727000951"/>
    <n v="-468.38903671208726"/>
    <n v="7.8569149088762247"/>
    <n v="200"/>
    <n v="5.7000000000000002E-2"/>
    <n v="4.4121481037119112"/>
    <n v="7.5569500368025018E-3"/>
  </r>
  <r>
    <x v="2"/>
    <s v="6"/>
    <x v="0"/>
    <x v="24"/>
    <x v="0"/>
    <x v="1"/>
    <x v="35"/>
    <x v="1"/>
    <x v="2"/>
    <s v="appsflyer"/>
    <x v="2"/>
    <x v="1"/>
    <n v="51370"/>
    <n v="311.42321016166284"/>
    <n v="1310.2433240520779"/>
    <n v="809.60353585155951"/>
    <n v="-500.63978820051841"/>
    <n v="2.5996891350239641"/>
    <n v="800"/>
    <n v="0.06"/>
    <n v="19.168748989729682"/>
    <n v="3.9461185096331449E-3"/>
  </r>
  <r>
    <x v="2"/>
    <s v="6"/>
    <x v="0"/>
    <x v="35"/>
    <x v="0"/>
    <x v="5"/>
    <x v="29"/>
    <x v="0"/>
    <x v="1"/>
    <s v="adjust"/>
    <x v="0"/>
    <x v="0"/>
    <n v="124630"/>
    <n v="127.37843468689807"/>
    <n v="2870.3996746121561"/>
    <n v="2343.7629325505"/>
    <n v="-526.63674206165615"/>
    <n v="18.399997914180489"/>
    <n v="1400"/>
    <n v="9.5000000000000001E-2"/>
    <n v="918.15288725914252"/>
    <n v="6.5290511717127311E-2"/>
  </r>
  <r>
    <x v="2"/>
    <s v="6"/>
    <x v="0"/>
    <x v="95"/>
    <x v="0"/>
    <x v="1"/>
    <x v="32"/>
    <x v="2"/>
    <x v="0"/>
    <s v="adjust"/>
    <x v="0"/>
    <x v="4"/>
    <n v="10670"/>
    <n v="38.896023544363061"/>
    <n v="552.12052389260361"/>
    <n v="16.418419645759005"/>
    <n v="-535.70210424684456"/>
    <n v="0.42211049227263275"/>
    <n v="200"/>
    <n v="7.0000000000000007E-2"/>
    <n v="1.5916205885574948"/>
    <n v="1.615685941864916E-2"/>
  </r>
  <r>
    <x v="2"/>
    <s v="6"/>
    <x v="0"/>
    <x v="97"/>
    <x v="0"/>
    <x v="2"/>
    <x v="38"/>
    <x v="2"/>
    <x v="0"/>
    <s v="adjust"/>
    <x v="0"/>
    <x v="6"/>
    <n v="15390"/>
    <n v="30.231187669990934"/>
    <n v="629.80580514526832"/>
    <n v="61.024927855757518"/>
    <n v="-568.78087728951084"/>
    <n v="2.0186083498245777"/>
    <n v="200"/>
    <n v="0.108"/>
    <n v="4.0916397379390856"/>
    <n v="1.117477693599341E-2"/>
  </r>
  <r>
    <x v="2"/>
    <s v="6"/>
    <x v="0"/>
    <x v="90"/>
    <x v="0"/>
    <x v="3"/>
    <x v="12"/>
    <x v="2"/>
    <x v="0"/>
    <s v="appsflyer"/>
    <x v="1"/>
    <x v="0"/>
    <n v="65230"/>
    <n v="238.63575894638819"/>
    <n v="2061.2098383478569"/>
    <n v="1490.54052764213"/>
    <n v="-570.66931070572696"/>
    <n v="6.2460904192359292"/>
    <n v="1000"/>
    <n v="0.06"/>
    <n v="445.27901152162957"/>
    <n v="4.9789433571682397E-2"/>
  </r>
  <r>
    <x v="2"/>
    <s v="6"/>
    <x v="0"/>
    <x v="72"/>
    <x v="0"/>
    <x v="6"/>
    <x v="40"/>
    <x v="2"/>
    <x v="1"/>
    <s v="adjust"/>
    <x v="0"/>
    <x v="2"/>
    <n v="151390"/>
    <n v="296.58807355215674"/>
    <n v="4361.0877944100412"/>
    <n v="3782.0076828535039"/>
    <n v="-579.0801115565373"/>
    <n v="12.751718697105384"/>
    <n v="5000"/>
    <n v="0.12"/>
    <n v="1066.6377230521409"/>
    <n v="4.7004916105272104E-2"/>
  </r>
  <r>
    <x v="2"/>
    <s v="6"/>
    <x v="0"/>
    <x v="5"/>
    <x v="0"/>
    <x v="6"/>
    <x v="4"/>
    <x v="2"/>
    <x v="0"/>
    <s v="appsflyer"/>
    <x v="1"/>
    <x v="4"/>
    <n v="115820"/>
    <n v="368.17640474591451"/>
    <n v="4700.3107484479169"/>
    <n v="4062.3087149111093"/>
    <n v="-638.00203353680763"/>
    <n v="11.033593306215767"/>
    <n v="3400"/>
    <n v="0.09"/>
    <n v="1874.9498599590775"/>
    <n v="7.6924641935626689E-2"/>
  </r>
  <r>
    <x v="2"/>
    <s v="6"/>
    <x v="0"/>
    <x v="25"/>
    <x v="0"/>
    <x v="6"/>
    <x v="28"/>
    <x v="1"/>
    <x v="0"/>
    <s v="adjust"/>
    <x v="2"/>
    <x v="2"/>
    <n v="37130"/>
    <n v="176.9050542757503"/>
    <n v="1028.823192806175"/>
    <n v="312.72168859712559"/>
    <n v="-716.10150420904938"/>
    <n v="1.7677374446841494"/>
    <n v="400"/>
    <n v="0.08"/>
    <n v="15.037112587709188"/>
    <n v="8.0141081436585094E-3"/>
  </r>
  <r>
    <x v="2"/>
    <s v="6"/>
    <x v="0"/>
    <x v="43"/>
    <x v="0"/>
    <x v="4"/>
    <x v="24"/>
    <x v="1"/>
    <x v="1"/>
    <s v="adjust"/>
    <x v="2"/>
    <x v="1"/>
    <n v="54720"/>
    <n v="399.24463519313304"/>
    <n v="2079.2247383962049"/>
    <n v="1356.4041211855072"/>
    <n v="-722.82061721069772"/>
    <n v="3.3974260431310541"/>
    <n v="2600"/>
    <n v="0.08"/>
    <n v="346.04741091143876"/>
    <n v="4.2520195555607571E-2"/>
  </r>
  <r>
    <x v="2"/>
    <s v="6"/>
    <x v="0"/>
    <x v="75"/>
    <x v="0"/>
    <x v="2"/>
    <x v="28"/>
    <x v="1"/>
    <x v="3"/>
    <s v="appsflyer"/>
    <x v="0"/>
    <x v="0"/>
    <n v="64410"/>
    <n v="407.65822784810126"/>
    <n v="2058.593018919315"/>
    <n v="1248.81306838262"/>
    <n v="-809.77995053669497"/>
    <n v="3.0633824686299329"/>
    <n v="1800"/>
    <n v="0.15"/>
    <n v="1010.4380680456109"/>
    <n v="0.13485312488952186"/>
  </r>
  <r>
    <x v="2"/>
    <s v="6"/>
    <x v="0"/>
    <x v="61"/>
    <x v="1"/>
    <x v="3"/>
    <x v="32"/>
    <x v="0"/>
    <x v="0"/>
    <s v="adjust"/>
    <x v="2"/>
    <x v="1"/>
    <n v="80470"/>
    <n v="216.11564812277334"/>
    <n v="3123.2453788088928"/>
    <n v="2295.8578207066012"/>
    <n v="-827.38755810229168"/>
    <n v="10.623283601390794"/>
    <n v="2400"/>
    <n v="0.12"/>
    <n v="563.2530422456432"/>
    <n v="4.0889076925525056E-2"/>
  </r>
  <r>
    <x v="2"/>
    <s v="6"/>
    <x v="0"/>
    <x v="79"/>
    <x v="0"/>
    <x v="2"/>
    <x v="16"/>
    <x v="0"/>
    <x v="1"/>
    <s v="appsflyer"/>
    <x v="0"/>
    <x v="0"/>
    <n v="295800"/>
    <n v="504.24931190624164"/>
    <n v="7412.7311221634973"/>
    <n v="6489.3482078071638"/>
    <n v="-923.38291435633346"/>
    <n v="12.869324864867185"/>
    <n v="9400"/>
    <n v="0.08"/>
    <n v="1999.376957627225"/>
    <n v="5.1350225364231686E-2"/>
  </r>
  <r>
    <x v="2"/>
    <s v="6"/>
    <x v="0"/>
    <x v="60"/>
    <x v="0"/>
    <x v="2"/>
    <x v="45"/>
    <x v="2"/>
    <x v="1"/>
    <s v="adjust"/>
    <x v="0"/>
    <x v="6"/>
    <n v="52200"/>
    <n v="264.97461928934007"/>
    <n v="2722.9146780764554"/>
    <n v="1768.390392599669"/>
    <n v="-954.52428547678642"/>
    <n v="6.6738104854815106"/>
    <n v="2600"/>
    <n v="0.14000000000000001"/>
    <n v="1116.2184434181747"/>
    <n v="0.10520098277783263"/>
  </r>
  <r>
    <x v="2"/>
    <s v="6"/>
    <x v="0"/>
    <x v="8"/>
    <x v="0"/>
    <x v="5"/>
    <x v="27"/>
    <x v="1"/>
    <x v="1"/>
    <s v="adjust"/>
    <x v="0"/>
    <x v="3"/>
    <n v="69180"/>
    <n v="145.76144211635255"/>
    <n v="1497.6386888712584"/>
    <n v="505.31938671092149"/>
    <n v="-992.31930216033697"/>
    <n v="3.4667562242390244"/>
    <n v="600"/>
    <n v="0.08"/>
    <n v="54.604488669066804"/>
    <n v="1.8009893051495779E-2"/>
  </r>
  <r>
    <x v="2"/>
    <s v="6"/>
    <x v="0"/>
    <x v="94"/>
    <x v="0"/>
    <x v="4"/>
    <x v="14"/>
    <x v="2"/>
    <x v="0"/>
    <s v="adjust"/>
    <x v="0"/>
    <x v="4"/>
    <n v="22310"/>
    <n v="82.073077538253742"/>
    <n v="1165.6304064896535"/>
    <n v="77.026469189027026"/>
    <n v="-1088.6039373006265"/>
    <n v="0.93851079427508344"/>
    <n v="200"/>
    <n v="0.06"/>
    <n v="13.619791828342786"/>
    <n v="2.9469938433153191E-2"/>
  </r>
  <r>
    <x v="2"/>
    <s v="6"/>
    <x v="0"/>
    <x v="73"/>
    <x v="0"/>
    <x v="3"/>
    <x v="33"/>
    <x v="1"/>
    <x v="0"/>
    <s v="appsflyer"/>
    <x v="2"/>
    <x v="1"/>
    <n v="280500"/>
    <n v="3407.5259891695323"/>
    <n v="2938.7424257229441"/>
    <n v="1810.1665204493938"/>
    <n v="-1128.5759052735502"/>
    <n v="0.53122603501860888"/>
    <n v="1800"/>
    <n v="0.105"/>
    <n v="505.11302683178513"/>
    <n v="4.6507049777422801E-2"/>
  </r>
  <r>
    <x v="2"/>
    <s v="6"/>
    <x v="0"/>
    <x v="66"/>
    <x v="0"/>
    <x v="0"/>
    <x v="18"/>
    <x v="0"/>
    <x v="1"/>
    <s v="appsflyer"/>
    <x v="1"/>
    <x v="5"/>
    <n v="65130"/>
    <n v="42.901370103636047"/>
    <n v="2160.3656869072156"/>
    <n v="1029.8071988133597"/>
    <n v="-1130.5584880938559"/>
    <n v="24.004063187857952"/>
    <n v="800"/>
    <n v="5.5E-2"/>
    <n v="209.28442295442406"/>
    <n v="3.387113354738977E-2"/>
  </r>
  <r>
    <x v="2"/>
    <s v="6"/>
    <x v="0"/>
    <x v="29"/>
    <x v="0"/>
    <x v="4"/>
    <x v="24"/>
    <x v="2"/>
    <x v="1"/>
    <s v="appsflyer"/>
    <x v="2"/>
    <x v="1"/>
    <n v="143850"/>
    <n v="185.66387477687763"/>
    <n v="3326.6457100907555"/>
    <n v="2190.2054345578986"/>
    <n v="-1136.440275532857"/>
    <n v="11.796615993229633"/>
    <n v="3400"/>
    <n v="0.05"/>
    <n v="244.78070716892609"/>
    <n v="1.8626921422277148E-2"/>
  </r>
  <r>
    <x v="2"/>
    <s v="6"/>
    <x v="0"/>
    <x v="98"/>
    <x v="0"/>
    <x v="2"/>
    <x v="3"/>
    <x v="1"/>
    <x v="0"/>
    <s v="appsflyer"/>
    <x v="2"/>
    <x v="5"/>
    <n v="82270"/>
    <n v="545.5716099288411"/>
    <n v="1345.6243538362876"/>
    <n v="154.10042927832072"/>
    <n v="-1191.5239245579669"/>
    <n v="0.28245683329896881"/>
    <n v="200"/>
    <n v="0.08"/>
    <n v="68.594269927267334"/>
    <n v="7.4187842141329841E-2"/>
  </r>
  <r>
    <x v="2"/>
    <s v="6"/>
    <x v="0"/>
    <x v="89"/>
    <x v="0"/>
    <x v="0"/>
    <x v="34"/>
    <x v="1"/>
    <x v="0"/>
    <s v="adjust"/>
    <x v="2"/>
    <x v="2"/>
    <n v="163730"/>
    <n v="1246.390527868507"/>
    <n v="4668.7885187780876"/>
    <n v="3355.9018376160589"/>
    <n v="-1312.8866811620287"/>
    <n v="2.6924962622711006"/>
    <n v="3000"/>
    <n v="0.06"/>
    <n v="378.16845438816046"/>
    <n v="1.8781263213626505E-2"/>
  </r>
  <r>
    <x v="2"/>
    <s v="6"/>
    <x v="0"/>
    <x v="84"/>
    <x v="0"/>
    <x v="3"/>
    <x v="31"/>
    <x v="1"/>
    <x v="0"/>
    <s v="appsflyer"/>
    <x v="0"/>
    <x v="2"/>
    <n v="51390"/>
    <n v="151.07579665529579"/>
    <n v="1509.2781242578096"/>
    <n v="179.25738600366279"/>
    <n v="-1330.0207382541469"/>
    <n v="1.1865394058630576"/>
    <n v="200"/>
    <n v="0.14000000000000001"/>
    <n v="112.42544993622793"/>
    <n v="0.10452888668692543"/>
  </r>
  <r>
    <x v="2"/>
    <s v="6"/>
    <x v="0"/>
    <x v="49"/>
    <x v="0"/>
    <x v="6"/>
    <x v="43"/>
    <x v="2"/>
    <x v="0"/>
    <s v="appsflyer"/>
    <x v="2"/>
    <x v="4"/>
    <n v="164750"/>
    <n v="218.30088675975946"/>
    <n v="4861.5021106572858"/>
    <n v="3401.5071209645121"/>
    <n v="-1459.9949896927737"/>
    <n v="15.581737534157968"/>
    <n v="3800"/>
    <n v="9.6999999999999906E-2"/>
    <n v="107.29826590993704"/>
    <n v="5.2573884699826899E-3"/>
  </r>
  <r>
    <x v="2"/>
    <s v="6"/>
    <x v="0"/>
    <x v="51"/>
    <x v="0"/>
    <x v="6"/>
    <x v="21"/>
    <x v="1"/>
    <x v="0"/>
    <s v="adjust"/>
    <x v="0"/>
    <x v="3"/>
    <n v="133000"/>
    <n v="566.55027932960888"/>
    <n v="3032.2066972009952"/>
    <n v="1564.5697188381921"/>
    <n v="-1467.6369783628031"/>
    <n v="2.7615725839717631"/>
    <n v="2800"/>
    <n v="0.08"/>
    <n v="82.747653123345785"/>
    <n v="8.814740151559794E-3"/>
  </r>
  <r>
    <x v="2"/>
    <s v="6"/>
    <x v="0"/>
    <x v="78"/>
    <x v="0"/>
    <x v="3"/>
    <x v="41"/>
    <x v="2"/>
    <x v="0"/>
    <s v="adjust"/>
    <x v="0"/>
    <x v="3"/>
    <n v="34570"/>
    <n v="210.89269978987326"/>
    <n v="2561.5881191739818"/>
    <n v="1000.4078411153047"/>
    <n v="-1561.1802780586772"/>
    <n v="4.7436817021740394"/>
    <n v="1800"/>
    <n v="0.12"/>
    <n v="39.592036005626753"/>
    <n v="6.5959825547228105E-3"/>
  </r>
  <r>
    <x v="2"/>
    <s v="6"/>
    <x v="0"/>
    <x v="55"/>
    <x v="0"/>
    <x v="2"/>
    <x v="23"/>
    <x v="2"/>
    <x v="1"/>
    <s v="appsflyer"/>
    <x v="2"/>
    <x v="3"/>
    <n v="69960"/>
    <n v="258.54113506379235"/>
    <n v="2723.8056672889593"/>
    <n v="931.50239274348917"/>
    <n v="-1792.3032745454702"/>
    <n v="3.6029175493240198"/>
    <n v="1800"/>
    <n v="0.1"/>
    <n v="426.4209336690588"/>
    <n v="7.6296267368881163E-2"/>
  </r>
  <r>
    <x v="2"/>
    <s v="6"/>
    <x v="0"/>
    <x v="1"/>
    <x v="0"/>
    <x v="4"/>
    <x v="14"/>
    <x v="1"/>
    <x v="0"/>
    <s v="appsflyer"/>
    <x v="0"/>
    <x v="1"/>
    <n v="253450"/>
    <n v="1069.2161851608669"/>
    <n v="5872.3252220885015"/>
    <n v="4071.8451180190709"/>
    <n v="-1800.4801040694306"/>
    <n v="3.8082524138057723"/>
    <n v="3600"/>
    <n v="0.15"/>
    <n v="533.14767152252386"/>
    <n v="2.1822525827549861E-2"/>
  </r>
  <r>
    <x v="2"/>
    <s v="6"/>
    <x v="0"/>
    <x v="12"/>
    <x v="0"/>
    <x v="3"/>
    <x v="39"/>
    <x v="0"/>
    <x v="0"/>
    <s v="appsflyer"/>
    <x v="0"/>
    <x v="2"/>
    <n v="389290"/>
    <n v="518.24004806616165"/>
    <n v="7715.3681186237091"/>
    <n v="5897.3639301529247"/>
    <n v="-1818.0041884707844"/>
    <n v="11.379598995020222"/>
    <n v="7200"/>
    <n v="7.4999999999999997E-2"/>
    <n v="2335.8000593246697"/>
    <n v="6.6012546367873556E-2"/>
  </r>
  <r>
    <x v="2"/>
    <s v="6"/>
    <x v="0"/>
    <x v="67"/>
    <x v="0"/>
    <x v="3"/>
    <x v="37"/>
    <x v="1"/>
    <x v="1"/>
    <s v="adjust"/>
    <x v="0"/>
    <x v="4"/>
    <n v="167960"/>
    <n v="336.69475998534261"/>
    <n v="3239.2354463284851"/>
    <n v="977.27025191539735"/>
    <n v="-2261.9651944130878"/>
    <n v="2.9025407225165636"/>
    <n v="1000"/>
    <n v="0.09"/>
    <n v="78.690636575030894"/>
    <n v="1.3420142555381764E-2"/>
  </r>
  <r>
    <x v="2"/>
    <s v="6"/>
    <x v="0"/>
    <x v="7"/>
    <x v="0"/>
    <x v="0"/>
    <x v="44"/>
    <x v="2"/>
    <x v="0"/>
    <s v="appsflyer"/>
    <x v="0"/>
    <x v="0"/>
    <n v="243290"/>
    <n v="745.31785330232333"/>
    <n v="4840.6756764840984"/>
    <n v="2454.3142882516327"/>
    <n v="-2386.3613882324657"/>
    <n v="3.2929766506694547"/>
    <n v="2000"/>
    <n v="0.04"/>
    <n v="343.16048645133583"/>
    <n v="2.3303215355234132E-2"/>
  </r>
  <r>
    <x v="2"/>
    <s v="6"/>
    <x v="0"/>
    <x v="93"/>
    <x v="0"/>
    <x v="1"/>
    <x v="1"/>
    <x v="1"/>
    <x v="1"/>
    <s v="adjust"/>
    <x v="2"/>
    <x v="1"/>
    <n v="310950"/>
    <n v="2156.2089893041702"/>
    <n v="6807.7542874349101"/>
    <n v="4240.0176174295666"/>
    <n v="-2567.7366700053435"/>
    <n v="1.9664223822746707"/>
    <n v="6000"/>
    <n v="0.06"/>
    <n v="1098.4788021972865"/>
    <n v="4.3179018788417962E-2"/>
  </r>
  <r>
    <x v="2"/>
    <s v="6"/>
    <x v="0"/>
    <x v="27"/>
    <x v="0"/>
    <x v="3"/>
    <x v="4"/>
    <x v="2"/>
    <x v="1"/>
    <s v="appsflyer"/>
    <x v="0"/>
    <x v="6"/>
    <n v="236000"/>
    <n v="558.61086968581844"/>
    <n v="9754.3808275488627"/>
    <n v="7094.925986098624"/>
    <n v="-2659.4548414502387"/>
    <n v="12.701016702537581"/>
    <n v="6000"/>
    <n v="7.0000000000000007E-2"/>
    <n v="1760.3209038140969"/>
    <n v="4.135163888632442E-2"/>
  </r>
  <r>
    <x v="2"/>
    <s v="6"/>
    <x v="0"/>
    <x v="0"/>
    <x v="0"/>
    <x v="1"/>
    <x v="11"/>
    <x v="0"/>
    <x v="0"/>
    <s v="adjust"/>
    <x v="0"/>
    <x v="5"/>
    <n v="210580"/>
    <n v="220.42816140469358"/>
    <n v="3736.2125231469836"/>
    <n v="632.53952157794208"/>
    <n v="-3103.6730015690414"/>
    <n v="2.869594871848681"/>
    <n v="1000"/>
    <n v="0.05"/>
    <n v="47.810354881466694"/>
    <n v="1.2597461831896896E-2"/>
  </r>
  <r>
    <x v="2"/>
    <s v="6"/>
    <x v="0"/>
    <x v="96"/>
    <x v="0"/>
    <x v="6"/>
    <x v="2"/>
    <x v="1"/>
    <x v="0"/>
    <s v="adjust"/>
    <x v="0"/>
    <x v="4"/>
    <n v="242140"/>
    <n v="1267.048926962819"/>
    <n v="5557.4995578101225"/>
    <n v="1650.6385024190477"/>
    <n v="-3906.8610553910748"/>
    <n v="1.3027425123793068"/>
    <n v="2600"/>
    <n v="0.17"/>
    <n v="675.6820972394919"/>
    <n v="6.8224316049947206E-2"/>
  </r>
  <r>
    <x v="2"/>
    <s v="6"/>
    <x v="0"/>
    <x v="18"/>
    <x v="0"/>
    <x v="1"/>
    <x v="48"/>
    <x v="0"/>
    <x v="0"/>
    <s v="adjust"/>
    <x v="0"/>
    <x v="5"/>
    <n v="430220"/>
    <n v="291.11090661065759"/>
    <n v="7093.2935466751796"/>
    <n v="2753.2468203041844"/>
    <n v="-4340.0467263709952"/>
    <n v="9.4577247289002386"/>
    <n v="20000"/>
    <n v="4.4999999999999998E-2"/>
    <n v="497.11146661402933"/>
    <n v="3.0092438676887157E-2"/>
  </r>
  <r>
    <x v="2"/>
    <s v="6"/>
    <x v="0"/>
    <x v="100"/>
    <x v="0"/>
    <x v="2"/>
    <x v="38"/>
    <x v="0"/>
    <x v="0"/>
    <s v="adjust"/>
    <x v="0"/>
    <x v="5"/>
    <n v="306520"/>
    <n v="285.24913078881724"/>
    <n v="5987.1034777701379"/>
    <n v="1317.759307852343"/>
    <n v="-4669.3441699177947"/>
    <n v="4.6196786093905384"/>
    <n v="1800"/>
    <n v="7.0000000000000007E-2"/>
    <n v="10.926976701597857"/>
    <n v="1.382014737249503E-3"/>
  </r>
  <r>
    <x v="3"/>
    <s v="6"/>
    <x v="0"/>
    <x v="84"/>
    <x v="0"/>
    <x v="5"/>
    <x v="9"/>
    <x v="1"/>
    <x v="0"/>
    <s v="appsflyer"/>
    <x v="0"/>
    <x v="6"/>
    <n v="947160"/>
    <n v="3656.3501401422982"/>
    <n v="24358.952633279649"/>
    <n v="39479.104554260477"/>
    <n v="15120.151920980828"/>
    <n v="10.797408082127502"/>
    <n v="50000"/>
    <n v="0.14000000000000001"/>
    <n v="30314.729961462315"/>
    <n v="0.12797795316337299"/>
  </r>
  <r>
    <x v="3"/>
    <s v="6"/>
    <x v="0"/>
    <x v="99"/>
    <x v="0"/>
    <x v="1"/>
    <x v="43"/>
    <x v="2"/>
    <x v="0"/>
    <s v="adjust"/>
    <x v="0"/>
    <x v="0"/>
    <n v="309030"/>
    <n v="862.4351818509183"/>
    <n v="18736.186859156816"/>
    <n v="28958.327457114148"/>
    <n v="10222.140597957332"/>
    <n v="33.577395804940529"/>
    <n v="30000"/>
    <n v="7.4999999999999997E-2"/>
    <n v="8249.7787677935794"/>
    <n v="4.7480750744387741E-2"/>
  </r>
  <r>
    <x v="3"/>
    <s v="6"/>
    <x v="0"/>
    <x v="18"/>
    <x v="0"/>
    <x v="4"/>
    <x v="9"/>
    <x v="0"/>
    <x v="0"/>
    <s v="adjust"/>
    <x v="0"/>
    <x v="2"/>
    <n v="896610"/>
    <n v="816.21728803273027"/>
    <n v="17302.366099704792"/>
    <n v="27054.579184771061"/>
    <n v="9752.2130850662688"/>
    <n v="33.146295210162435"/>
    <n v="20000"/>
    <n v="4.4999999999999998E-2"/>
    <n v="1570.7647231196599"/>
    <n v="9.6765179281482396E-3"/>
  </r>
  <r>
    <x v="3"/>
    <s v="6"/>
    <x v="0"/>
    <x v="10"/>
    <x v="0"/>
    <x v="3"/>
    <x v="15"/>
    <x v="1"/>
    <x v="0"/>
    <s v="appsflyer"/>
    <x v="2"/>
    <x v="3"/>
    <n v="743410"/>
    <n v="2319.7553740657986"/>
    <n v="14410.239443699895"/>
    <n v="22927.455686623987"/>
    <n v="8517.2162429240925"/>
    <n v="9.8835661479423145"/>
    <n v="20000"/>
    <n v="0.04"/>
    <n v="5148.0031053689636"/>
    <n v="3.7422404356103785E-2"/>
  </r>
  <r>
    <x v="3"/>
    <s v="6"/>
    <x v="0"/>
    <x v="23"/>
    <x v="0"/>
    <x v="4"/>
    <x v="31"/>
    <x v="1"/>
    <x v="1"/>
    <s v="adjust"/>
    <x v="0"/>
    <x v="5"/>
    <n v="751310"/>
    <n v="922.56826106599635"/>
    <n v="12803.38421734632"/>
    <n v="18572.320618171409"/>
    <n v="5768.9364008250886"/>
    <n v="20.131107259978489"/>
    <n v="23800"/>
    <n v="0.06"/>
    <n v="2069.9286936007761"/>
    <n v="1.8575390910632261E-2"/>
  </r>
  <r>
    <x v="3"/>
    <s v="6"/>
    <x v="0"/>
    <x v="83"/>
    <x v="0"/>
    <x v="6"/>
    <x v="7"/>
    <x v="1"/>
    <x v="0"/>
    <s v="adjust"/>
    <x v="2"/>
    <x v="2"/>
    <n v="431830"/>
    <n v="2088.726060526832"/>
    <n v="9710.8712589376883"/>
    <n v="15227.740141864981"/>
    <n v="5516.8688829272924"/>
    <n v="7.2904438880913567"/>
    <n v="16400"/>
    <n v="0.21"/>
    <n v="5777.5635443899264"/>
    <n v="6.3235072862255243E-2"/>
  </r>
  <r>
    <x v="3"/>
    <s v="6"/>
    <x v="0"/>
    <x v="2"/>
    <x v="0"/>
    <x v="2"/>
    <x v="38"/>
    <x v="1"/>
    <x v="0"/>
    <s v="appsflyer"/>
    <x v="0"/>
    <x v="2"/>
    <n v="367290"/>
    <n v="1257.8424657534247"/>
    <n v="8619.1576350699997"/>
    <n v="14116.591786997271"/>
    <n v="5497.4341519272712"/>
    <n v="11.222861503997395"/>
    <n v="9400"/>
    <n v="0.1"/>
    <n v="848.8146221007645"/>
    <n v="1.0021477267180546E-2"/>
  </r>
  <r>
    <x v="3"/>
    <s v="6"/>
    <x v="0"/>
    <x v="12"/>
    <x v="0"/>
    <x v="5"/>
    <x v="2"/>
    <x v="0"/>
    <x v="0"/>
    <s v="appsflyer"/>
    <x v="0"/>
    <x v="0"/>
    <n v="516320"/>
    <n v="871.06953747473563"/>
    <n v="11082.24446831929"/>
    <n v="15929.712150496423"/>
    <n v="4847.4676821771336"/>
    <n v="18.287532125939425"/>
    <n v="17400"/>
    <n v="7.4999999999999997E-2"/>
    <n v="770.55745188604135"/>
    <n v="8.0620566629011365E-3"/>
  </r>
  <r>
    <x v="3"/>
    <s v="6"/>
    <x v="0"/>
    <x v="51"/>
    <x v="0"/>
    <x v="6"/>
    <x v="17"/>
    <x v="1"/>
    <x v="0"/>
    <s v="adjust"/>
    <x v="0"/>
    <x v="1"/>
    <n v="374410"/>
    <n v="1421.684039954531"/>
    <n v="8087.1097392630381"/>
    <n v="12205.217458249588"/>
    <n v="4118.10771898655"/>
    <n v="8.5850421860541815"/>
    <n v="18400"/>
    <n v="0.08"/>
    <n v="782.59283250286137"/>
    <n v="1.0686588681983453E-2"/>
  </r>
  <r>
    <x v="3"/>
    <s v="6"/>
    <x v="0"/>
    <x v="101"/>
    <x v="0"/>
    <x v="5"/>
    <x v="34"/>
    <x v="1"/>
    <x v="1"/>
    <s v="adjust"/>
    <x v="0"/>
    <x v="2"/>
    <n v="223110"/>
    <n v="1811.4979287489646"/>
    <n v="7466.3480169110089"/>
    <n v="11501.083306082679"/>
    <n v="4034.73528917167"/>
    <n v="6.3489353885297692"/>
    <n v="17000"/>
    <n v="0.1"/>
    <n v="275.976229772598"/>
    <n v="3.9992787697752498E-3"/>
  </r>
  <r>
    <x v="3"/>
    <s v="6"/>
    <x v="0"/>
    <x v="69"/>
    <x v="0"/>
    <x v="2"/>
    <x v="19"/>
    <x v="0"/>
    <x v="1"/>
    <s v="appsflyer"/>
    <x v="2"/>
    <x v="1"/>
    <n v="279790"/>
    <n v="303.75937623371499"/>
    <n v="6290.2420990634409"/>
    <n v="9650.1010927806292"/>
    <n v="3359.8589937171882"/>
    <n v="31.768899490219393"/>
    <n v="12400"/>
    <n v="5.7000000000000002E-2"/>
    <n v="3188.7605152400588"/>
    <n v="5.5073007087038245E-2"/>
  </r>
  <r>
    <x v="3"/>
    <s v="6"/>
    <x v="0"/>
    <x v="92"/>
    <x v="0"/>
    <x v="3"/>
    <x v="36"/>
    <x v="2"/>
    <x v="1"/>
    <s v="appsflyer"/>
    <x v="1"/>
    <x v="2"/>
    <n v="119370"/>
    <n v="354.29452054794524"/>
    <n v="6429.4474850860388"/>
    <n v="9734.6923680202999"/>
    <n v="3305.2448829342611"/>
    <n v="27.476271303786486"/>
    <n v="8400"/>
    <n v="0.1"/>
    <n v="4909.7026078738736"/>
    <n v="8.4058513309279811E-2"/>
  </r>
  <r>
    <x v="3"/>
    <s v="6"/>
    <x v="0"/>
    <x v="17"/>
    <x v="0"/>
    <x v="4"/>
    <x v="16"/>
    <x v="2"/>
    <x v="1"/>
    <s v="appsflyer"/>
    <x v="1"/>
    <x v="0"/>
    <n v="281240"/>
    <n v="610.00400427122258"/>
    <n v="5706.3724806490336"/>
    <n v="8925.410418100053"/>
    <n v="3219.0379374510194"/>
    <n v="14.631724309356498"/>
    <n v="10000"/>
    <n v="7.4999999999999997E-2"/>
    <n v="831.63411055210827"/>
    <n v="1.5529334629916432E-2"/>
  </r>
  <r>
    <x v="3"/>
    <s v="6"/>
    <x v="0"/>
    <x v="77"/>
    <x v="0"/>
    <x v="4"/>
    <x v="4"/>
    <x v="1"/>
    <x v="0"/>
    <s v="appsflyer"/>
    <x v="0"/>
    <x v="5"/>
    <n v="204460"/>
    <n v="954.60950764006793"/>
    <n v="6362.0866714222957"/>
    <n v="9201.9824620755699"/>
    <n v="2839.8957906532742"/>
    <n v="9.6395252597307515"/>
    <n v="12200"/>
    <n v="0.12"/>
    <n v="3985.7555275466379"/>
    <n v="7.2190160181483748E-2"/>
  </r>
  <r>
    <x v="3"/>
    <s v="6"/>
    <x v="0"/>
    <x v="93"/>
    <x v="0"/>
    <x v="6"/>
    <x v="27"/>
    <x v="1"/>
    <x v="1"/>
    <s v="adjust"/>
    <x v="2"/>
    <x v="2"/>
    <n v="457540"/>
    <n v="2315.7478780257784"/>
    <n v="13725.751224310452"/>
    <n v="16452.059664599718"/>
    <n v="2726.3084402892655"/>
    <n v="7.1044260995395705"/>
    <n v="12800"/>
    <n v="0.06"/>
    <n v="3159.5397897646199"/>
    <n v="3.2007540435429249E-2"/>
  </r>
  <r>
    <x v="3"/>
    <s v="6"/>
    <x v="0"/>
    <x v="79"/>
    <x v="0"/>
    <x v="0"/>
    <x v="25"/>
    <x v="0"/>
    <x v="1"/>
    <s v="appsflyer"/>
    <x v="0"/>
    <x v="4"/>
    <n v="192340"/>
    <n v="388.26525791349917"/>
    <n v="7080.3320306579562"/>
    <n v="9748.3934113355335"/>
    <n v="2668.0613806775773"/>
    <n v="25.1075603924041"/>
    <n v="7000"/>
    <n v="0.08"/>
    <n v="2951.4072889061113"/>
    <n v="5.045972131630401E-2"/>
  </r>
  <r>
    <x v="3"/>
    <s v="6"/>
    <x v="0"/>
    <x v="35"/>
    <x v="0"/>
    <x v="5"/>
    <x v="48"/>
    <x v="0"/>
    <x v="1"/>
    <s v="adjust"/>
    <x v="0"/>
    <x v="2"/>
    <n v="238120"/>
    <n v="223.67571082770331"/>
    <n v="5623.0929486976238"/>
    <n v="8062.4955919883796"/>
    <n v="2439.4026432907558"/>
    <n v="36.045467619856559"/>
    <n v="4800"/>
    <n v="9.5000000000000001E-2"/>
    <n v="3387.5121490915162"/>
    <n v="7.0026129222686598E-2"/>
  </r>
  <r>
    <x v="3"/>
    <s v="6"/>
    <x v="0"/>
    <x v="80"/>
    <x v="0"/>
    <x v="0"/>
    <x v="17"/>
    <x v="1"/>
    <x v="0"/>
    <s v="adjust"/>
    <x v="0"/>
    <x v="5"/>
    <n v="145940"/>
    <n v="899.15241550066207"/>
    <n v="4754.076003739865"/>
    <n v="6658.3160782498971"/>
    <n v="1904.2400745100322"/>
    <n v="7.405102809563652"/>
    <n v="5200"/>
    <n v="0.09"/>
    <n v="2828.1285323574757"/>
    <n v="7.0791886394916487E-2"/>
  </r>
  <r>
    <x v="3"/>
    <s v="6"/>
    <x v="0"/>
    <x v="24"/>
    <x v="0"/>
    <x v="2"/>
    <x v="4"/>
    <x v="1"/>
    <x v="2"/>
    <s v="appsflyer"/>
    <x v="2"/>
    <x v="2"/>
    <n v="133320"/>
    <n v="879.79046193618615"/>
    <n v="3366.1964773333102"/>
    <n v="5088.5696800017786"/>
    <n v="1722.3732026684684"/>
    <n v="5.7838427445589513"/>
    <n v="4800"/>
    <n v="0.06"/>
    <n v="1337.1962663396846"/>
    <n v="4.3797384806543424E-2"/>
  </r>
  <r>
    <x v="3"/>
    <s v="6"/>
    <x v="0"/>
    <x v="50"/>
    <x v="0"/>
    <x v="2"/>
    <x v="3"/>
    <x v="1"/>
    <x v="3"/>
    <s v="appsflyer"/>
    <x v="0"/>
    <x v="2"/>
    <n v="94720"/>
    <n v="556.75388699279483"/>
    <n v="3039.1134956825554"/>
    <n v="4548.489924014847"/>
    <n v="1509.3764283322917"/>
    <n v="8.1696599346305252"/>
    <n v="6400"/>
    <n v="7.4999999999999997E-2"/>
    <n v="1440.396179573522"/>
    <n v="5.2779281462499002E-2"/>
  </r>
  <r>
    <x v="3"/>
    <s v="6"/>
    <x v="0"/>
    <x v="3"/>
    <x v="0"/>
    <x v="2"/>
    <x v="15"/>
    <x v="1"/>
    <x v="0"/>
    <s v="appsflyer"/>
    <x v="0"/>
    <x v="4"/>
    <n v="392800"/>
    <n v="1455.8418637486764"/>
    <n v="9358.9387212932888"/>
    <n v="10813.599040251805"/>
    <n v="1454.6603189585167"/>
    <n v="7.4277291438835622"/>
    <n v="16400"/>
    <n v="0.09"/>
    <n v="2307.2485513124461"/>
    <n v="3.5560910274863182E-2"/>
  </r>
  <r>
    <x v="3"/>
    <s v="6"/>
    <x v="0"/>
    <x v="22"/>
    <x v="0"/>
    <x v="3"/>
    <x v="13"/>
    <x v="2"/>
    <x v="0"/>
    <s v="appsflyer"/>
    <x v="0"/>
    <x v="5"/>
    <n v="114720"/>
    <n v="641.63184734331298"/>
    <n v="2535.3116587422046"/>
    <n v="3987.0997627200977"/>
    <n v="1451.7881039778931"/>
    <n v="6.2139991635838348"/>
    <n v="3000"/>
    <n v="0.1"/>
    <n v="1212.4274154663417"/>
    <n v="5.0681259044594099E-2"/>
  </r>
  <r>
    <x v="3"/>
    <s v="6"/>
    <x v="0"/>
    <x v="72"/>
    <x v="0"/>
    <x v="5"/>
    <x v="18"/>
    <x v="2"/>
    <x v="1"/>
    <s v="adjust"/>
    <x v="0"/>
    <x v="4"/>
    <n v="188230"/>
    <n v="394.44677284157586"/>
    <n v="4282.9091374610116"/>
    <n v="5631.2656254839776"/>
    <n v="1348.356488022966"/>
    <n v="14.276363791536706"/>
    <n v="6400"/>
    <n v="0.12"/>
    <n v="1006.5367089354339"/>
    <n v="2.9790127000355788E-2"/>
  </r>
  <r>
    <x v="3"/>
    <s v="6"/>
    <x v="0"/>
    <x v="43"/>
    <x v="0"/>
    <x v="3"/>
    <x v="41"/>
    <x v="1"/>
    <x v="1"/>
    <s v="adjust"/>
    <x v="2"/>
    <x v="2"/>
    <n v="113110"/>
    <n v="992.68061503896649"/>
    <n v="4132.8031378140577"/>
    <n v="5470.0714142403058"/>
    <n v="1337.2682764262481"/>
    <n v="5.510404183752077"/>
    <n v="12400"/>
    <n v="0.08"/>
    <n v="1548.4500822991927"/>
    <n v="4.7179459676647398E-2"/>
  </r>
  <r>
    <x v="3"/>
    <s v="6"/>
    <x v="0"/>
    <x v="60"/>
    <x v="0"/>
    <x v="0"/>
    <x v="39"/>
    <x v="2"/>
    <x v="1"/>
    <s v="adjust"/>
    <x v="0"/>
    <x v="4"/>
    <n v="40910"/>
    <n v="308.296414706554"/>
    <n v="2040.3103720882343"/>
    <n v="3176.8705687040292"/>
    <n v="1136.5601966157949"/>
    <n v="10.304597838829466"/>
    <n v="2200"/>
    <n v="0.14000000000000001"/>
    <n v="1382.3781521150597"/>
    <n v="7.2523054906776088E-2"/>
  </r>
  <r>
    <x v="3"/>
    <s v="6"/>
    <x v="0"/>
    <x v="39"/>
    <x v="0"/>
    <x v="2"/>
    <x v="32"/>
    <x v="1"/>
    <x v="0"/>
    <s v="adjust"/>
    <x v="0"/>
    <x v="5"/>
    <n v="102550"/>
    <n v="778.62182682721073"/>
    <n v="3640.3245396590482"/>
    <n v="4771.7780190458798"/>
    <n v="1131.4534793868315"/>
    <n v="6.1284924910084975"/>
    <n v="4600"/>
    <n v="0.1"/>
    <n v="979.96393029910541"/>
    <n v="3.4227770249290634E-2"/>
  </r>
  <r>
    <x v="3"/>
    <s v="6"/>
    <x v="0"/>
    <x v="70"/>
    <x v="0"/>
    <x v="1"/>
    <x v="16"/>
    <x v="1"/>
    <x v="0"/>
    <s v="appsflyer"/>
    <x v="2"/>
    <x v="6"/>
    <n v="356610"/>
    <n v="2995.1581050098748"/>
    <n v="3130.9076102028371"/>
    <n v="4224.1276147460021"/>
    <n v="1093.220004543165"/>
    <n v="1.4103187433346112"/>
    <n v="3600"/>
    <n v="0.08"/>
    <n v="1740.0101431415314"/>
    <n v="6.8653629097573193E-2"/>
  </r>
  <r>
    <x v="3"/>
    <s v="6"/>
    <x v="0"/>
    <x v="61"/>
    <x v="1"/>
    <x v="5"/>
    <x v="38"/>
    <x v="0"/>
    <x v="0"/>
    <s v="adjust"/>
    <x v="2"/>
    <x v="5"/>
    <n v="156040"/>
    <n v="374.70526935798108"/>
    <n v="6024.9970589710829"/>
    <n v="7099.3652385622736"/>
    <n v="1074.3681795911907"/>
    <n v="18.946531631984534"/>
    <n v="7800"/>
    <n v="0.12"/>
    <n v="3217.9442040465833"/>
    <n v="7.5545350321541901E-2"/>
  </r>
  <r>
    <x v="3"/>
    <s v="6"/>
    <x v="0"/>
    <x v="86"/>
    <x v="0"/>
    <x v="6"/>
    <x v="36"/>
    <x v="2"/>
    <x v="1"/>
    <s v="appsflyer"/>
    <x v="0"/>
    <x v="6"/>
    <n v="168160"/>
    <n v="879.46111041379015"/>
    <n v="5970.7023821825387"/>
    <n v="7001.334062646024"/>
    <n v="1030.6316804634853"/>
    <n v="7.9609365095767188"/>
    <n v="10600"/>
    <n v="6.5000000000000002E-2"/>
    <n v="994.81487695837461"/>
    <n v="2.3681555259255901E-2"/>
  </r>
  <r>
    <x v="3"/>
    <s v="6"/>
    <x v="0"/>
    <x v="74"/>
    <x v="0"/>
    <x v="3"/>
    <x v="15"/>
    <x v="1"/>
    <x v="1"/>
    <s v="adjust"/>
    <x v="0"/>
    <x v="0"/>
    <n v="154360"/>
    <n v="436.74715839797068"/>
    <n v="3988.8513156471759"/>
    <n v="5006.090452243996"/>
    <n v="1017.2391365968201"/>
    <n v="11.462216424273493"/>
    <n v="7000"/>
    <n v="0.1"/>
    <n v="2789.0859984405315"/>
    <n v="9.2856425756027997E-2"/>
  </r>
  <r>
    <x v="3"/>
    <s v="6"/>
    <x v="0"/>
    <x v="40"/>
    <x v="0"/>
    <x v="1"/>
    <x v="8"/>
    <x v="0"/>
    <x v="1"/>
    <s v="adjust"/>
    <x v="0"/>
    <x v="1"/>
    <n v="174950"/>
    <n v="372.16072483750247"/>
    <n v="5456.2372800784688"/>
    <n v="6267.2753735784127"/>
    <n v="811.0380934999439"/>
    <n v="16.840238518760703"/>
    <n v="5600"/>
    <n v="0.12"/>
    <n v="2543.1304855975018"/>
    <n v="6.7629879918761154E-2"/>
  </r>
  <r>
    <x v="3"/>
    <s v="6"/>
    <x v="0"/>
    <x v="103"/>
    <x v="0"/>
    <x v="5"/>
    <x v="13"/>
    <x v="2"/>
    <x v="0"/>
    <s v="appsflyer"/>
    <x v="1"/>
    <x v="2"/>
    <n v="47560"/>
    <n v="74.662480376766098"/>
    <n v="2480.0937300340106"/>
    <n v="3086.1658241867494"/>
    <n v="606.07209415273883"/>
    <n v="41.334895500566844"/>
    <n v="1000"/>
    <n v="7.0000000000000007E-2"/>
    <n v="1275.6751340592593"/>
    <n v="6.8892125198501436E-2"/>
  </r>
  <r>
    <x v="3"/>
    <s v="6"/>
    <x v="0"/>
    <x v="30"/>
    <x v="0"/>
    <x v="1"/>
    <x v="46"/>
    <x v="1"/>
    <x v="3"/>
    <s v="appsflyer"/>
    <x v="0"/>
    <x v="2"/>
    <n v="110860"/>
    <n v="750.39125260339188"/>
    <n v="1537.3232748337282"/>
    <n v="2112.8094099978566"/>
    <n v="575.48613516412843"/>
    <n v="2.8156103934683667"/>
    <n v="3600"/>
    <n v="0.04"/>
    <n v="390.97861560260611"/>
    <n v="3.0841921799515486E-2"/>
  </r>
  <r>
    <x v="3"/>
    <s v="6"/>
    <x v="0"/>
    <x v="54"/>
    <x v="0"/>
    <x v="4"/>
    <x v="44"/>
    <x v="1"/>
    <x v="0"/>
    <s v="adjust"/>
    <x v="2"/>
    <x v="6"/>
    <n v="110190"/>
    <n v="503.66175723717623"/>
    <n v="1006.3069422991363"/>
    <n v="1340.8421240168059"/>
    <n v="334.53518171766962"/>
    <n v="2.6621876780400426"/>
    <n v="1400"/>
    <n v="7.0000000000000007E-2"/>
    <n v="278.04748056142927"/>
    <n v="3.4561299895182425E-2"/>
  </r>
  <r>
    <x v="3"/>
    <s v="6"/>
    <x v="0"/>
    <x v="73"/>
    <x v="0"/>
    <x v="3"/>
    <x v="20"/>
    <x v="1"/>
    <x v="0"/>
    <s v="appsflyer"/>
    <x v="2"/>
    <x v="1"/>
    <n v="560400"/>
    <n v="6837.4693277548477"/>
    <n v="5121.3377924503839"/>
    <n v="5408.8647007956788"/>
    <n v="287.52690834529494"/>
    <n v="0.79106237140104796"/>
    <n v="5200"/>
    <n v="0.105"/>
    <n v="1874.9683641772181"/>
    <n v="5.7774550603364082E-2"/>
  </r>
  <r>
    <x v="3"/>
    <s v="6"/>
    <x v="0"/>
    <x v="20"/>
    <x v="0"/>
    <x v="3"/>
    <x v="8"/>
    <x v="1"/>
    <x v="1"/>
    <s v="adjust"/>
    <x v="0"/>
    <x v="5"/>
    <n v="145280"/>
    <n v="737.94631519026143"/>
    <n v="2779.9737455977647"/>
    <n v="2947.5163532895681"/>
    <n v="167.54260769180337"/>
    <n v="3.9942151517209257"/>
    <n v="4200"/>
    <n v="0.12"/>
    <n v="917.58822833263127"/>
    <n v="5.1884825411771918E-2"/>
  </r>
  <r>
    <x v="3"/>
    <s v="6"/>
    <x v="0"/>
    <x v="65"/>
    <x v="1"/>
    <x v="0"/>
    <x v="3"/>
    <x v="1"/>
    <x v="3"/>
    <s v="adjust"/>
    <x v="2"/>
    <x v="1"/>
    <n v="75160"/>
    <n v="342.19396959024141"/>
    <n v="2009.8368316850929"/>
    <n v="2162.7485649779742"/>
    <n v="152.91173329288131"/>
    <n v="6.3202416090726192"/>
    <n v="3200"/>
    <n v="0.06"/>
    <n v="563.29401538564798"/>
    <n v="4.3408807393458662E-2"/>
  </r>
  <r>
    <x v="3"/>
    <s v="6"/>
    <x v="0"/>
    <x v="58"/>
    <x v="0"/>
    <x v="3"/>
    <x v="26"/>
    <x v="2"/>
    <x v="3"/>
    <s v="appsflyer"/>
    <x v="2"/>
    <x v="4"/>
    <n v="121030"/>
    <n v="197.17078468639696"/>
    <n v="1518.501029722833"/>
    <n v="1663.3557754308488"/>
    <n v="144.8547457080158"/>
    <n v="8.4361168317935178"/>
    <n v="1200"/>
    <n v="0.08"/>
    <n v="146.3245540182748"/>
    <n v="1.4661581142131508E-2"/>
  </r>
  <r>
    <x v="3"/>
    <s v="6"/>
    <x v="0"/>
    <x v="104"/>
    <x v="0"/>
    <x v="1"/>
    <x v="20"/>
    <x v="2"/>
    <x v="0"/>
    <s v="appsflyer"/>
    <x v="0"/>
    <x v="6"/>
    <n v="158250"/>
    <n v="586.91995859927545"/>
    <n v="667.00831694281635"/>
    <n v="758.68312745242292"/>
    <n v="91.674810509606573"/>
    <n v="1.292651777020962"/>
    <n v="600"/>
    <n v="0.15"/>
    <n v="186.45865228452737"/>
    <n v="4.0961029608991846E-2"/>
  </r>
  <r>
    <x v="3"/>
    <s v="6"/>
    <x v="0"/>
    <x v="41"/>
    <x v="0"/>
    <x v="3"/>
    <x v="25"/>
    <x v="1"/>
    <x v="1"/>
    <s v="adjust"/>
    <x v="0"/>
    <x v="6"/>
    <n v="182570"/>
    <n v="261.04844877464836"/>
    <n v="1049.3634465138598"/>
    <n v="1061.7624027645804"/>
    <n v="12.39895625072063"/>
    <n v="4.0673001802862778"/>
    <n v="600"/>
    <n v="0.1"/>
    <n v="344.6121672924732"/>
    <n v="5.4094363358378465E-2"/>
  </r>
  <r>
    <x v="3"/>
    <s v="6"/>
    <x v="0"/>
    <x v="89"/>
    <x v="0"/>
    <x v="5"/>
    <x v="7"/>
    <x v="1"/>
    <x v="0"/>
    <s v="adjust"/>
    <x v="2"/>
    <x v="3"/>
    <n v="890"/>
    <n v="6.0848786957217662"/>
    <n v="22.430208748247932"/>
    <n v="7.6078650698331016E-2"/>
    <n v="-22.3541300975496"/>
    <n v="1.250290342711702E-2"/>
    <n v="200"/>
    <n v="0.06"/>
    <n v="8.8761692316396343E-3"/>
    <n v="1.9445160041975607E-2"/>
  </r>
  <r>
    <x v="3"/>
    <s v="6"/>
    <x v="0"/>
    <x v="9"/>
    <x v="0"/>
    <x v="0"/>
    <x v="17"/>
    <x v="2"/>
    <x v="1"/>
    <s v="appsflyer"/>
    <x v="2"/>
    <x v="4"/>
    <n v="69050"/>
    <n v="140.55979643765903"/>
    <n v="1352.6955268632901"/>
    <n v="1320.3792215141389"/>
    <n v="-32.316305349151207"/>
    <n v="9.3937189365506253"/>
    <n v="800"/>
    <n v="7.0000000000000007E-2"/>
    <n v="529.24308280100661"/>
    <n v="6.6804429386341943E-2"/>
  </r>
  <r>
    <x v="3"/>
    <s v="6"/>
    <x v="0"/>
    <x v="16"/>
    <x v="0"/>
    <x v="4"/>
    <x v="25"/>
    <x v="0"/>
    <x v="1"/>
    <s v="adjust"/>
    <x v="2"/>
    <x v="6"/>
    <n v="138900"/>
    <n v="207.88967286722257"/>
    <n v="3358.9884941478394"/>
    <n v="3325.2334248245661"/>
    <n v="-33.755069323273347"/>
    <n v="15.995183305465902"/>
    <n v="2600"/>
    <n v="0.02"/>
    <n v="107.53349076176224"/>
    <n v="5.3897715349830681E-3"/>
  </r>
  <r>
    <x v="3"/>
    <s v="6"/>
    <x v="0"/>
    <x v="64"/>
    <x v="0"/>
    <x v="2"/>
    <x v="48"/>
    <x v="2"/>
    <x v="0"/>
    <s v="adjust"/>
    <x v="2"/>
    <x v="1"/>
    <n v="1470"/>
    <n v="8.889284126278346"/>
    <n v="36.408858664551914"/>
    <n v="0.79325659162429696"/>
    <n v="-35.615602072927615"/>
    <n v="8.9237398687627242E-2"/>
    <n v="200"/>
    <n v="7.0000000000000007E-2"/>
    <n v="5.1646056942504688E-2"/>
    <n v="1.0851061621131655E-2"/>
  </r>
  <r>
    <x v="3"/>
    <s v="6"/>
    <x v="0"/>
    <x v="91"/>
    <x v="0"/>
    <x v="6"/>
    <x v="24"/>
    <x v="2"/>
    <x v="0"/>
    <s v="appsflyer"/>
    <x v="2"/>
    <x v="1"/>
    <n v="1890"/>
    <n v="3.377092221857565"/>
    <n v="44.138995770087817"/>
    <n v="0.5070117663121344"/>
    <n v="-43.631984003775685"/>
    <n v="0.15013263867376808"/>
    <n v="200"/>
    <n v="0.12"/>
    <n v="0.22969439656278318"/>
    <n v="7.5505938857368698E-2"/>
  </r>
  <r>
    <x v="3"/>
    <s v="6"/>
    <x v="0"/>
    <x v="29"/>
    <x v="0"/>
    <x v="3"/>
    <x v="24"/>
    <x v="2"/>
    <x v="1"/>
    <s v="appsflyer"/>
    <x v="2"/>
    <x v="3"/>
    <n v="4000"/>
    <n v="5.4228986267821213"/>
    <n v="99.42372067073245"/>
    <n v="2.8987352596499156"/>
    <n v="-96.52498541108254"/>
    <n v="0.53453613263834665"/>
    <n v="200"/>
    <n v="0.05"/>
    <n v="0.28820386640963186"/>
    <n v="1.6570667353989332E-2"/>
  </r>
  <r>
    <x v="3"/>
    <s v="6"/>
    <x v="0"/>
    <x v="81"/>
    <x v="0"/>
    <x v="2"/>
    <x v="45"/>
    <x v="2"/>
    <x v="0"/>
    <s v="appsflyer"/>
    <x v="2"/>
    <x v="3"/>
    <n v="66780"/>
    <n v="102.54564067565262"/>
    <n v="2118.6437270057077"/>
    <n v="2011.6451699004883"/>
    <n v="-106.99855710521933"/>
    <n v="19.617071546349141"/>
    <n v="1000"/>
    <n v="0.1"/>
    <n v="613.702061259934"/>
    <n v="5.084578453849066E-2"/>
  </r>
  <r>
    <x v="3"/>
    <s v="6"/>
    <x v="0"/>
    <x v="33"/>
    <x v="0"/>
    <x v="5"/>
    <x v="1"/>
    <x v="2"/>
    <x v="0"/>
    <s v="adjust"/>
    <x v="2"/>
    <x v="5"/>
    <n v="3760"/>
    <n v="20.075099741844639"/>
    <n v="112.15411292035114"/>
    <n v="4.123635537242043"/>
    <n v="-108.0304773831091"/>
    <n v="0.20541046322408632"/>
    <n v="200"/>
    <n v="7.0000000000000007E-2"/>
    <n v="0.39320943731001856"/>
    <n v="1.5892506897485725E-2"/>
  </r>
  <r>
    <x v="3"/>
    <s v="6"/>
    <x v="0"/>
    <x v="78"/>
    <x v="0"/>
    <x v="6"/>
    <x v="15"/>
    <x v="2"/>
    <x v="0"/>
    <s v="adjust"/>
    <x v="0"/>
    <x v="2"/>
    <n v="1950"/>
    <n v="11.573517982053275"/>
    <n v="118.40072252304303"/>
    <n v="2.7188747841439262"/>
    <n v="-115.68184773889911"/>
    <n v="0.23492206849810127"/>
    <n v="200"/>
    <n v="0.12"/>
    <n v="0.90415682918295637"/>
    <n v="5.5424694709239317E-2"/>
  </r>
  <r>
    <x v="3"/>
    <s v="6"/>
    <x v="0"/>
    <x v="42"/>
    <x v="0"/>
    <x v="4"/>
    <x v="43"/>
    <x v="1"/>
    <x v="1"/>
    <s v="appsflyer"/>
    <x v="2"/>
    <x v="1"/>
    <n v="134180"/>
    <n v="669.28448572411412"/>
    <n v="3515.2716851985579"/>
    <n v="3380.3402327710592"/>
    <n v="-134.9314524274987"/>
    <n v="5.0506777086186183"/>
    <n v="4000"/>
    <n v="0.11"/>
    <n v="798.49252041980776"/>
    <n v="3.9369435492456209E-2"/>
  </r>
  <r>
    <x v="3"/>
    <s v="6"/>
    <x v="0"/>
    <x v="47"/>
    <x v="0"/>
    <x v="0"/>
    <x v="1"/>
    <x v="2"/>
    <x v="1"/>
    <s v="appsflyer"/>
    <x v="2"/>
    <x v="0"/>
    <n v="15730"/>
    <n v="57.148047229791096"/>
    <n v="231.74450691206141"/>
    <n v="50.165704644905816"/>
    <n v="-181.5788022671556"/>
    <n v="0.87782010193962656"/>
    <n v="200"/>
    <n v="7.0000000000000007E-2"/>
    <n v="18.478763720970324"/>
    <n v="6.1392418890458031E-2"/>
  </r>
  <r>
    <x v="3"/>
    <s v="6"/>
    <x v="0"/>
    <x v="32"/>
    <x v="0"/>
    <x v="3"/>
    <x v="6"/>
    <x v="0"/>
    <x v="3"/>
    <s v="appsflyer"/>
    <x v="0"/>
    <x v="3"/>
    <n v="9130"/>
    <n v="9.5445932701731468"/>
    <n v="211.53749132706704"/>
    <n v="21.031659542808693"/>
    <n v="-190.50583178425836"/>
    <n v="2.2035155346569484"/>
    <n v="200"/>
    <n v="0.04"/>
    <n v="0.92512814549170896"/>
    <n v="7.3312343200867061E-3"/>
  </r>
  <r>
    <x v="3"/>
    <s v="6"/>
    <x v="0"/>
    <x v="45"/>
    <x v="0"/>
    <x v="0"/>
    <x v="18"/>
    <x v="1"/>
    <x v="3"/>
    <s v="adjust"/>
    <x v="2"/>
    <x v="4"/>
    <n v="57820"/>
    <n v="461.06800465908071"/>
    <n v="1406.719250416877"/>
    <n v="1214.5940784742081"/>
    <n v="-192.12517194266889"/>
    <n v="2.6343057123911553"/>
    <n v="1600"/>
    <n v="7.0000000000000007E-2"/>
    <n v="342.11010279493217"/>
    <n v="4.6944367238682214E-2"/>
  </r>
  <r>
    <x v="3"/>
    <s v="6"/>
    <x v="0"/>
    <x v="82"/>
    <x v="0"/>
    <x v="6"/>
    <x v="3"/>
    <x v="1"/>
    <x v="1"/>
    <s v="adjust"/>
    <x v="0"/>
    <x v="6"/>
    <n v="151140"/>
    <n v="895.0664338319034"/>
    <n v="4423.0257920474987"/>
    <n v="4229.5960709770143"/>
    <n v="-193.42972107048445"/>
    <n v="4.7254549060336535"/>
    <n v="4800"/>
    <n v="0.09"/>
    <n v="1355.6128804854131"/>
    <n v="5.3417743985352317E-2"/>
  </r>
  <r>
    <x v="3"/>
    <s v="6"/>
    <x v="0"/>
    <x v="36"/>
    <x v="0"/>
    <x v="3"/>
    <x v="2"/>
    <x v="0"/>
    <x v="3"/>
    <s v="adjust"/>
    <x v="0"/>
    <x v="0"/>
    <n v="64270"/>
    <n v="30.599904777019521"/>
    <n v="1476.1463581986795"/>
    <n v="1254.7204999395483"/>
    <n v="-221.42585825913125"/>
    <n v="41.004065505518874"/>
    <n v="200"/>
    <n v="8.5000000000000006E-2"/>
    <n v="15.846531947547188"/>
    <n v="2.1049218993806009E-3"/>
  </r>
  <r>
    <x v="3"/>
    <s v="6"/>
    <x v="0"/>
    <x v="52"/>
    <x v="0"/>
    <x v="0"/>
    <x v="28"/>
    <x v="1"/>
    <x v="0"/>
    <s v="adjust"/>
    <x v="0"/>
    <x v="4"/>
    <n v="26360"/>
    <n v="245.82496413199425"/>
    <n v="1068.1959433334321"/>
    <n v="841.63214569193178"/>
    <n v="-226.56379764150029"/>
    <n v="3.423704946581513"/>
    <n v="800"/>
    <n v="0.1"/>
    <n v="240.99434932237358"/>
    <n v="4.7723610715986589E-2"/>
  </r>
  <r>
    <x v="3"/>
    <s v="6"/>
    <x v="0"/>
    <x v="71"/>
    <x v="0"/>
    <x v="6"/>
    <x v="15"/>
    <x v="1"/>
    <x v="1"/>
    <s v="appsflyer"/>
    <x v="0"/>
    <x v="6"/>
    <n v="122010"/>
    <n v="654.51365490335172"/>
    <n v="2538.978887172796"/>
    <n v="2288.9756903111725"/>
    <n v="-250.00319686162356"/>
    <n v="3.497216098034154"/>
    <n v="1600"/>
    <n v="0.13"/>
    <n v="1030.1921262544793"/>
    <n v="7.5011145131794063E-2"/>
  </r>
  <r>
    <x v="3"/>
    <s v="6"/>
    <x v="0"/>
    <x v="46"/>
    <x v="0"/>
    <x v="0"/>
    <x v="15"/>
    <x v="2"/>
    <x v="0"/>
    <s v="adjust"/>
    <x v="2"/>
    <x v="1"/>
    <n v="23100"/>
    <n v="90.13445821249671"/>
    <n v="347.54708388653677"/>
    <n v="70.553982228482283"/>
    <n v="-276.99310165805446"/>
    <n v="0.78276370244715476"/>
    <n v="200"/>
    <n v="0.06"/>
    <n v="6.3193870225983071"/>
    <n v="1.4928018761893034E-2"/>
  </r>
  <r>
    <x v="3"/>
    <s v="6"/>
    <x v="0"/>
    <x v="55"/>
    <x v="0"/>
    <x v="6"/>
    <x v="28"/>
    <x v="2"/>
    <x v="1"/>
    <s v="appsflyer"/>
    <x v="2"/>
    <x v="1"/>
    <n v="11380"/>
    <n v="42.13254350240652"/>
    <n v="342.30128504011708"/>
    <n v="48.073412609607949"/>
    <n v="-294.22787243050914"/>
    <n v="1.1410042834670568"/>
    <n v="200"/>
    <n v="0.1"/>
    <n v="3.5098971607049068"/>
    <n v="1.2168532008908595E-2"/>
  </r>
  <r>
    <x v="3"/>
    <s v="6"/>
    <x v="0"/>
    <x v="87"/>
    <x v="0"/>
    <x v="2"/>
    <x v="10"/>
    <x v="1"/>
    <x v="0"/>
    <s v="appsflyer"/>
    <x v="2"/>
    <x v="2"/>
    <n v="16370"/>
    <n v="140.48328816621498"/>
    <n v="436.46761389127681"/>
    <n v="134.46580170506252"/>
    <n v="-302.00181218621429"/>
    <n v="0.95716581993701078"/>
    <n v="200"/>
    <n v="0.08"/>
    <n v="3.2894144190623997"/>
    <n v="4.0771387933483715E-3"/>
  </r>
  <r>
    <x v="3"/>
    <s v="6"/>
    <x v="0"/>
    <x v="56"/>
    <x v="0"/>
    <x v="0"/>
    <x v="36"/>
    <x v="0"/>
    <x v="1"/>
    <s v="appsflyer"/>
    <x v="0"/>
    <x v="1"/>
    <n v="14780"/>
    <n v="37.817187224280929"/>
    <n v="416.55886373158984"/>
    <n v="90.534968618800335"/>
    <n v="-326.02389511278949"/>
    <n v="2.3940164582275276"/>
    <n v="200"/>
    <n v="0.05"/>
    <n v="7.6470767214737174"/>
    <n v="1.4077574735554977E-2"/>
  </r>
  <r>
    <x v="3"/>
    <s v="6"/>
    <x v="0"/>
    <x v="59"/>
    <x v="0"/>
    <x v="5"/>
    <x v="17"/>
    <x v="1"/>
    <x v="1"/>
    <s v="appsflyer"/>
    <x v="2"/>
    <x v="6"/>
    <n v="17050"/>
    <n v="72.687070501399859"/>
    <n v="413.06430943760927"/>
    <n v="74.687648213192901"/>
    <n v="-338.37666122441635"/>
    <n v="1.0275231578049979"/>
    <n v="200"/>
    <n v="0.17"/>
    <n v="75.773253167576414"/>
    <n v="0.16908921126932236"/>
  </r>
  <r>
    <x v="3"/>
    <s v="6"/>
    <x v="0"/>
    <x v="49"/>
    <x v="0"/>
    <x v="3"/>
    <x v="34"/>
    <x v="2"/>
    <x v="0"/>
    <s v="appsflyer"/>
    <x v="2"/>
    <x v="4"/>
    <n v="12780"/>
    <n v="9.338691998538545"/>
    <n v="481.77113007627929"/>
    <n v="74.985203292837028"/>
    <n v="-406.78592678344228"/>
    <n v="8.0295188346046551"/>
    <n v="200"/>
    <n v="9.6999999999999906E-2"/>
    <n v="10.333951843146387"/>
    <n v="2.2968868944249297E-2"/>
  </r>
  <r>
    <x v="3"/>
    <s v="6"/>
    <x v="0"/>
    <x v="75"/>
    <x v="0"/>
    <x v="5"/>
    <x v="14"/>
    <x v="1"/>
    <x v="3"/>
    <s v="appsflyer"/>
    <x v="0"/>
    <x v="3"/>
    <n v="96670"/>
    <n v="491.23960578995997"/>
    <n v="2652.0898696812678"/>
    <n v="2193.2854917538257"/>
    <n v="-458.80437792744215"/>
    <n v="4.4647977604061753"/>
    <n v="2800"/>
    <n v="0.15"/>
    <n v="1408.8349402074691"/>
    <n v="0.10705666191233172"/>
  </r>
  <r>
    <x v="3"/>
    <s v="6"/>
    <x v="0"/>
    <x v="68"/>
    <x v="0"/>
    <x v="6"/>
    <x v="24"/>
    <x v="1"/>
    <x v="0"/>
    <s v="adjust"/>
    <x v="2"/>
    <x v="1"/>
    <n v="48120"/>
    <n v="157.19496923830783"/>
    <n v="1039.0832649578153"/>
    <n v="453.7185051974563"/>
    <n v="-585.36475976035899"/>
    <n v="2.8863424026605986"/>
    <n v="400"/>
    <n v="7.0000000000000007E-2"/>
    <n v="104.35099246512544"/>
    <n v="3.8331767116159522E-2"/>
  </r>
  <r>
    <x v="3"/>
    <s v="6"/>
    <x v="0"/>
    <x v="28"/>
    <x v="0"/>
    <x v="3"/>
    <x v="49"/>
    <x v="1"/>
    <x v="1"/>
    <s v="adjust"/>
    <x v="0"/>
    <x v="5"/>
    <n v="31490"/>
    <n v="119.96190476190476"/>
    <n v="831.45670658618292"/>
    <n v="244.46845649298692"/>
    <n v="-586.98825009319603"/>
    <n v="2.0378840847700559"/>
    <n v="400"/>
    <n v="8.5000000000000006E-2"/>
    <n v="8.788865478207093"/>
    <n v="5.9918196975098769E-3"/>
  </r>
  <r>
    <x v="3"/>
    <s v="6"/>
    <x v="0"/>
    <x v="44"/>
    <x v="0"/>
    <x v="0"/>
    <x v="5"/>
    <x v="2"/>
    <x v="0"/>
    <s v="adjust"/>
    <x v="0"/>
    <x v="0"/>
    <n v="44940"/>
    <n v="40.498648242715525"/>
    <n v="1076.6947739857505"/>
    <n v="484.49647684910013"/>
    <n v="-592.19829713665035"/>
    <n v="11.963275266508342"/>
    <n v="600"/>
    <n v="7.0000000000000007E-2"/>
    <n v="35.737842436339136"/>
    <n v="1.2293808845545689E-2"/>
  </r>
  <r>
    <x v="3"/>
    <s v="6"/>
    <x v="0"/>
    <x v="63"/>
    <x v="0"/>
    <x v="1"/>
    <x v="41"/>
    <x v="1"/>
    <x v="1"/>
    <s v="adjust"/>
    <x v="2"/>
    <x v="4"/>
    <n v="33210"/>
    <n v="164.41540498532038"/>
    <n v="898.91748600848086"/>
    <n v="286.42612889626054"/>
    <n v="-612.49135711222038"/>
    <n v="1.7420881511792263"/>
    <n v="600"/>
    <n v="0.06"/>
    <n v="67.729766981274466"/>
    <n v="3.9410840555567955E-2"/>
  </r>
  <r>
    <x v="3"/>
    <s v="6"/>
    <x v="0"/>
    <x v="62"/>
    <x v="0"/>
    <x v="3"/>
    <x v="10"/>
    <x v="1"/>
    <x v="0"/>
    <s v="appsflyer"/>
    <x v="0"/>
    <x v="0"/>
    <n v="52410"/>
    <n v="459.54257342066342"/>
    <n v="893.67870902040022"/>
    <n v="274.88849648894978"/>
    <n v="-618.79021253145038"/>
    <n v="0.5981785200939761"/>
    <n v="600"/>
    <n v="0.15"/>
    <n v="125.20786212584457"/>
    <n v="7.591433358439198E-2"/>
  </r>
  <r>
    <x v="3"/>
    <s v="6"/>
    <x v="0"/>
    <x v="57"/>
    <x v="0"/>
    <x v="0"/>
    <x v="25"/>
    <x v="2"/>
    <x v="0"/>
    <s v="adjust"/>
    <x v="0"/>
    <x v="1"/>
    <n v="28120"/>
    <n v="80.721755177363136"/>
    <n v="962.85181481132668"/>
    <n v="308.4249542352369"/>
    <n v="-654.42686057608978"/>
    <n v="3.8208405349655821"/>
    <n v="400"/>
    <n v="0.1"/>
    <n v="74.416767294346471"/>
    <n v="4.0213330272874374E-2"/>
  </r>
  <r>
    <x v="3"/>
    <s v="6"/>
    <x v="0"/>
    <x v="102"/>
    <x v="0"/>
    <x v="3"/>
    <x v="37"/>
    <x v="1"/>
    <x v="3"/>
    <m/>
    <x v="2"/>
    <x v="0"/>
    <n v="34330"/>
    <n v="591.56396328900541"/>
    <n v="1460.075788110674"/>
    <n v="782.36251804082269"/>
    <n v="-677.71327006985132"/>
    <n v="1.3225324167669146"/>
    <n v="3600"/>
    <n v="0.06"/>
    <n v="276.27165368425642"/>
    <n v="5.8854143127086964E-2"/>
  </r>
  <r>
    <x v="3"/>
    <s v="6"/>
    <x v="0"/>
    <x v="85"/>
    <x v="0"/>
    <x v="5"/>
    <x v="6"/>
    <x v="1"/>
    <x v="0"/>
    <s v="adjust"/>
    <x v="0"/>
    <x v="0"/>
    <n v="73690"/>
    <n v="224.91918514579046"/>
    <n v="959.29649098824018"/>
    <n v="272.42952659885242"/>
    <n v="-686.8669643893877"/>
    <n v="1.2112329431669699"/>
    <n v="400"/>
    <n v="0.125"/>
    <n v="201.32461291049691"/>
    <n v="0.12316617281047255"/>
  </r>
  <r>
    <x v="3"/>
    <s v="6"/>
    <x v="0"/>
    <x v="6"/>
    <x v="0"/>
    <x v="3"/>
    <x v="31"/>
    <x v="1"/>
    <x v="0"/>
    <s v="adjust"/>
    <x v="2"/>
    <x v="1"/>
    <n v="203190"/>
    <n v="530.67105547161668"/>
    <n v="2558.4859389053468"/>
    <n v="1870.1300738404827"/>
    <n v="-688.35586506486402"/>
    <n v="3.5240853152966207"/>
    <n v="1800"/>
    <n v="7.0000000000000007E-2"/>
    <n v="368.41969955764012"/>
    <n v="3.283369649978915E-2"/>
  </r>
  <r>
    <x v="3"/>
    <s v="6"/>
    <x v="0"/>
    <x v="19"/>
    <x v="0"/>
    <x v="6"/>
    <x v="10"/>
    <x v="2"/>
    <x v="0"/>
    <s v="adjust"/>
    <x v="0"/>
    <x v="5"/>
    <n v="65650"/>
    <n v="234.61538461538461"/>
    <n v="2099.4669337273958"/>
    <n v="1345.8121370047409"/>
    <n v="-753.65479672265496"/>
    <n v="5.7362484528070921"/>
    <n v="1800"/>
    <n v="7.0000000000000007E-2"/>
    <n v="132.42248315216798"/>
    <n v="1.6399327403760006E-2"/>
  </r>
  <r>
    <x v="3"/>
    <s v="6"/>
    <x v="0"/>
    <x v="26"/>
    <x v="0"/>
    <x v="3"/>
    <x v="31"/>
    <x v="2"/>
    <x v="0"/>
    <s v="appsflyer"/>
    <x v="1"/>
    <x v="6"/>
    <n v="73390"/>
    <n v="145.22437617386637"/>
    <n v="1290.8208603734729"/>
    <n v="529.54422090381661"/>
    <n v="-761.27663946965629"/>
    <n v="3.6463866112245"/>
    <n v="800"/>
    <n v="7.0000000000000007E-2"/>
    <n v="25.49897637627901"/>
    <n v="8.0254475986782908E-3"/>
  </r>
  <r>
    <x v="3"/>
    <s v="6"/>
    <x v="0"/>
    <x v="53"/>
    <x v="0"/>
    <x v="5"/>
    <x v="10"/>
    <x v="0"/>
    <x v="3"/>
    <s v="appsflyer"/>
    <x v="2"/>
    <x v="3"/>
    <n v="130280"/>
    <n v="118.53021453937134"/>
    <n v="2111.7113824820417"/>
    <n v="1345.7075441442412"/>
    <n v="-766.00383833780052"/>
    <n v="11.353287002591623"/>
    <n v="1600"/>
    <n v="0.06"/>
    <n v="456.68355828080485"/>
    <n v="5.6560525881971115E-2"/>
  </r>
  <r>
    <x v="3"/>
    <s v="6"/>
    <x v="0"/>
    <x v="25"/>
    <x v="0"/>
    <x v="3"/>
    <x v="8"/>
    <x v="1"/>
    <x v="0"/>
    <s v="adjust"/>
    <x v="2"/>
    <x v="2"/>
    <n v="106310"/>
    <n v="421.91740047128854"/>
    <n v="2911.4300832705239"/>
    <n v="2132.6093965059144"/>
    <n v="-778.82068676460949"/>
    <n v="5.0545661167891049"/>
    <n v="1800"/>
    <n v="0.08"/>
    <n v="677.41616704180103"/>
    <n v="5.294110336939694E-2"/>
  </r>
  <r>
    <x v="3"/>
    <s v="6"/>
    <x v="0"/>
    <x v="11"/>
    <x v="0"/>
    <x v="4"/>
    <x v="34"/>
    <x v="1"/>
    <x v="0"/>
    <s v="appsflyer"/>
    <x v="0"/>
    <x v="0"/>
    <n v="203030"/>
    <n v="934.52134247027732"/>
    <n v="3092.8752516774689"/>
    <n v="2160.2077221903778"/>
    <n v="-932.66752948709109"/>
    <n v="2.3115659579054331"/>
    <n v="3000"/>
    <n v="0.14000000000000001"/>
    <n v="649.17130083308325"/>
    <n v="5.008556153840963E-2"/>
  </r>
  <r>
    <x v="3"/>
    <s v="6"/>
    <x v="0"/>
    <x v="37"/>
    <x v="0"/>
    <x v="5"/>
    <x v="30"/>
    <x v="2"/>
    <x v="1"/>
    <s v="adjust"/>
    <x v="2"/>
    <x v="1"/>
    <n v="158560"/>
    <n v="214.10574810029388"/>
    <n v="3147.0822051421715"/>
    <n v="2201.9882021734879"/>
    <n v="-945.09400296868353"/>
    <n v="10.28458236974566"/>
    <n v="2800"/>
    <n v="6.5000000000000002E-2"/>
    <n v="69.064981159617574"/>
    <n v="5.2274713288235379E-3"/>
  </r>
  <r>
    <x v="3"/>
    <s v="6"/>
    <x v="0"/>
    <x v="67"/>
    <x v="0"/>
    <x v="2"/>
    <x v="23"/>
    <x v="1"/>
    <x v="1"/>
    <s v="adjust"/>
    <x v="0"/>
    <x v="2"/>
    <n v="66090"/>
    <n v="113.71840512637949"/>
    <n v="1216.2505755530794"/>
    <n v="198.72137311197889"/>
    <n v="-1017.5292024411006"/>
    <n v="1.7474864591279875"/>
    <n v="200"/>
    <n v="0.09"/>
    <n v="96.014504201883838"/>
    <n v="8.052690617210724E-2"/>
  </r>
  <r>
    <x v="3"/>
    <s v="6"/>
    <x v="0"/>
    <x v="88"/>
    <x v="0"/>
    <x v="4"/>
    <x v="45"/>
    <x v="2"/>
    <x v="0"/>
    <s v="adjust"/>
    <x v="0"/>
    <x v="1"/>
    <n v="34870"/>
    <n v="213.81029898529491"/>
    <n v="1688.1186399796882"/>
    <n v="532.35568014263504"/>
    <n v="-1155.7629598370531"/>
    <n v="2.4898505014449679"/>
    <n v="800"/>
    <n v="0.12"/>
    <n v="115.36200340891224"/>
    <n v="3.6116831820035271E-2"/>
  </r>
  <r>
    <x v="3"/>
    <s v="6"/>
    <x v="0"/>
    <x v="14"/>
    <x v="0"/>
    <x v="0"/>
    <x v="14"/>
    <x v="2"/>
    <x v="0"/>
    <s v="appsflyer"/>
    <x v="0"/>
    <x v="0"/>
    <n v="87830"/>
    <n v="387.80136184700501"/>
    <n v="5397.3801217048576"/>
    <n v="4203.034862656822"/>
    <n v="-1194.3452590480356"/>
    <n v="10.83811269418646"/>
    <n v="2600"/>
    <n v="0.1"/>
    <n v="327.19843320000848"/>
    <n v="1.297468947605397E-2"/>
  </r>
  <r>
    <x v="3"/>
    <s v="6"/>
    <x v="0"/>
    <x v="76"/>
    <x v="0"/>
    <x v="1"/>
    <x v="4"/>
    <x v="1"/>
    <x v="1"/>
    <s v="adjust"/>
    <x v="2"/>
    <x v="6"/>
    <n v="181270"/>
    <n v="1324.3198101905143"/>
    <n v="4123.0336438651566"/>
    <n v="2926.1603068877862"/>
    <n v="-1196.8733369773704"/>
    <n v="2.2095571510531387"/>
    <n v="5200"/>
    <n v="7.0000000000000007E-2"/>
    <n v="158.42829073862097"/>
    <n v="9.0236734675644276E-3"/>
  </r>
  <r>
    <x v="3"/>
    <s v="6"/>
    <x v="0"/>
    <x v="66"/>
    <x v="0"/>
    <x v="3"/>
    <x v="24"/>
    <x v="0"/>
    <x v="1"/>
    <s v="appsflyer"/>
    <x v="1"/>
    <x v="2"/>
    <n v="74300"/>
    <n v="24.529547705513373"/>
    <n v="2193.5749515488519"/>
    <n v="996.43335962290257"/>
    <n v="-1197.1415919259493"/>
    <n v="40.621758362015768"/>
    <n v="600"/>
    <n v="5.5E-2"/>
    <n v="69.291437628642754"/>
    <n v="1.1589909979005169E-2"/>
  </r>
  <r>
    <x v="3"/>
    <s v="6"/>
    <x v="0"/>
    <x v="31"/>
    <x v="0"/>
    <x v="0"/>
    <x v="1"/>
    <x v="2"/>
    <x v="0"/>
    <s v="adjust"/>
    <x v="0"/>
    <x v="2"/>
    <n v="134550"/>
    <n v="461.55405405405406"/>
    <n v="5446.602716887458"/>
    <n v="4232.1575165003896"/>
    <n v="-1214.4452003870683"/>
    <n v="9.1693648432448782"/>
    <n v="2400"/>
    <n v="0.1"/>
    <n v="905.47115273994234"/>
    <n v="3.5658374765498047E-2"/>
  </r>
  <r>
    <x v="3"/>
    <s v="6"/>
    <x v="0"/>
    <x v="13"/>
    <x v="0"/>
    <x v="4"/>
    <x v="4"/>
    <x v="1"/>
    <x v="0"/>
    <s v="appsflyer"/>
    <x v="0"/>
    <x v="6"/>
    <n v="80120"/>
    <n v="252.1944584774414"/>
    <n v="2021.3645898924851"/>
    <n v="524.46188079569004"/>
    <n v="-1496.9027090967952"/>
    <n v="2.0795931994778654"/>
    <n v="400"/>
    <n v="0.15"/>
    <n v="324.09478197406128"/>
    <n v="0.10299279885456411"/>
  </r>
  <r>
    <x v="3"/>
    <s v="6"/>
    <x v="0"/>
    <x v="4"/>
    <x v="0"/>
    <x v="0"/>
    <x v="46"/>
    <x v="2"/>
    <x v="0"/>
    <s v="appsflyer"/>
    <x v="0"/>
    <x v="6"/>
    <n v="137310"/>
    <n v="385.96817820206843"/>
    <n v="4180.5587732146196"/>
    <n v="2537.0481974281774"/>
    <n v="-1643.5105757864421"/>
    <n v="6.57320561826198"/>
    <n v="4200"/>
    <n v="0.1"/>
    <n v="28.386665390531654"/>
    <n v="1.864809231144249E-3"/>
  </r>
  <r>
    <x v="3"/>
    <s v="6"/>
    <x v="0"/>
    <x v="8"/>
    <x v="0"/>
    <x v="1"/>
    <x v="26"/>
    <x v="1"/>
    <x v="1"/>
    <s v="adjust"/>
    <x v="0"/>
    <x v="4"/>
    <n v="171570"/>
    <n v="318.00291014914518"/>
    <n v="3332.6530113551053"/>
    <n v="1650.7684674894635"/>
    <n v="-1681.8845438656417"/>
    <n v="5.1910483042914413"/>
    <n v="2400"/>
    <n v="0.08"/>
    <n v="481.97700861201298"/>
    <n v="4.8661882642756636E-2"/>
  </r>
  <r>
    <x v="3"/>
    <s v="6"/>
    <x v="0"/>
    <x v="15"/>
    <x v="0"/>
    <x v="4"/>
    <x v="47"/>
    <x v="2"/>
    <x v="0"/>
    <s v="adjust"/>
    <x v="0"/>
    <x v="4"/>
    <n v="62080"/>
    <n v="145.38512716337411"/>
    <n v="1894.2221814702102"/>
    <n v="173.85841712672377"/>
    <n v="-1720.3637643434865"/>
    <n v="1.195847336786749"/>
    <n v="50000"/>
    <n v="0.06"/>
    <n v="47.639299974589512"/>
    <n v="4.5668673742214887E-2"/>
  </r>
  <r>
    <x v="3"/>
    <s v="6"/>
    <x v="0"/>
    <x v="27"/>
    <x v="0"/>
    <x v="2"/>
    <x v="14"/>
    <x v="2"/>
    <x v="1"/>
    <s v="appsflyer"/>
    <x v="0"/>
    <x v="0"/>
    <n v="112790"/>
    <n v="220.9183740839367"/>
    <n v="3094.0396656450052"/>
    <n v="1280.0191241301529"/>
    <n v="-1814.0205415148523"/>
    <n v="5.7940817708707959"/>
    <n v="800"/>
    <n v="7.0000000000000007E-2"/>
    <n v="517.08143349063869"/>
    <n v="6.7327305733553708E-2"/>
  </r>
  <r>
    <x v="3"/>
    <s v="6"/>
    <x v="0"/>
    <x v="5"/>
    <x v="0"/>
    <x v="5"/>
    <x v="45"/>
    <x v="2"/>
    <x v="0"/>
    <s v="appsflyer"/>
    <x v="1"/>
    <x v="2"/>
    <n v="157330"/>
    <n v="161.08037125242049"/>
    <n v="4482.32509290289"/>
    <n v="2615.9948914450638"/>
    <n v="-1866.3302014578262"/>
    <n v="16.240308307619166"/>
    <n v="1400"/>
    <n v="0.09"/>
    <n v="15.200122995968304"/>
    <n v="9.6840931950825432E-4"/>
  </r>
  <r>
    <x v="3"/>
    <s v="6"/>
    <x v="0"/>
    <x v="97"/>
    <x v="0"/>
    <x v="0"/>
    <x v="12"/>
    <x v="2"/>
    <x v="0"/>
    <s v="adjust"/>
    <x v="0"/>
    <x v="1"/>
    <n v="120830"/>
    <n v="380.54839442839051"/>
    <n v="5392.5989799038962"/>
    <n v="3526.0221367673616"/>
    <n v="-1866.5768431365345"/>
    <n v="9.2656339860891705"/>
    <n v="2200"/>
    <n v="0.108"/>
    <n v="883.77201820598327"/>
    <n v="4.1773797966765877E-2"/>
  </r>
  <r>
    <x v="3"/>
    <s v="6"/>
    <x v="0"/>
    <x v="1"/>
    <x v="0"/>
    <x v="3"/>
    <x v="44"/>
    <x v="1"/>
    <x v="0"/>
    <s v="appsflyer"/>
    <x v="0"/>
    <x v="0"/>
    <n v="167810"/>
    <n v="596.73010870004441"/>
    <n v="4379.5449032447168"/>
    <n v="2474.8165778124485"/>
    <n v="-1904.7283254322683"/>
    <n v="4.1472963098908311"/>
    <n v="1600"/>
    <n v="0.15"/>
    <n v="2062.0091848994325"/>
    <n v="0.13886612873226167"/>
  </r>
  <r>
    <x v="3"/>
    <s v="6"/>
    <x v="0"/>
    <x v="21"/>
    <x v="0"/>
    <x v="1"/>
    <x v="12"/>
    <x v="2"/>
    <x v="1"/>
    <s v="adjust"/>
    <x v="2"/>
    <x v="1"/>
    <n v="43500"/>
    <n v="263.11275616141552"/>
    <n v="3002.5573256707353"/>
    <n v="982.60091230084106"/>
    <n v="-2019.9564133698941"/>
    <n v="3.7345240369039003"/>
    <n v="1400"/>
    <n v="0.11"/>
    <n v="549.84225254779767"/>
    <n v="9.3263067718967876E-2"/>
  </r>
  <r>
    <x v="3"/>
    <s v="6"/>
    <x v="0"/>
    <x v="95"/>
    <x v="0"/>
    <x v="4"/>
    <x v="16"/>
    <x v="2"/>
    <x v="0"/>
    <s v="adjust"/>
    <x v="0"/>
    <x v="2"/>
    <n v="53410"/>
    <n v="183.35558019531749"/>
    <n v="2365.4557952297919"/>
    <n v="224.4925050521401"/>
    <n v="-2140.9632901776517"/>
    <n v="1.2243560016717352"/>
    <n v="400"/>
    <n v="7.0000000000000007E-2"/>
    <n v="50.22254633318537"/>
    <n v="3.7285985948261983E-2"/>
  </r>
  <r>
    <x v="3"/>
    <s v="6"/>
    <x v="0"/>
    <x v="0"/>
    <x v="0"/>
    <x v="1"/>
    <x v="37"/>
    <x v="0"/>
    <x v="0"/>
    <s v="adjust"/>
    <x v="0"/>
    <x v="5"/>
    <n v="960230"/>
    <n v="918.44838207638929"/>
    <n v="17668.38273771348"/>
    <n v="15280.129509754568"/>
    <n v="-2388.2532279589122"/>
    <n v="16.636895233251863"/>
    <n v="18200"/>
    <n v="0.05"/>
    <n v="2841.3200411320308"/>
    <n v="3.0991448068968499E-2"/>
  </r>
  <r>
    <x v="3"/>
    <s v="6"/>
    <x v="0"/>
    <x v="7"/>
    <x v="0"/>
    <x v="6"/>
    <x v="3"/>
    <x v="2"/>
    <x v="0"/>
    <s v="appsflyer"/>
    <x v="0"/>
    <x v="4"/>
    <n v="411160"/>
    <n v="1294.1888776766621"/>
    <n v="7832.3282277898161"/>
    <n v="4968.8784699600701"/>
    <n v="-2863.449757829746"/>
    <n v="3.8393765822499102"/>
    <n v="5600"/>
    <n v="0.04"/>
    <n v="527.05854992201466"/>
    <n v="1.7678655693580493E-2"/>
  </r>
  <r>
    <x v="3"/>
    <s v="6"/>
    <x v="0"/>
    <x v="96"/>
    <x v="0"/>
    <x v="4"/>
    <x v="21"/>
    <x v="1"/>
    <x v="0"/>
    <s v="adjust"/>
    <x v="0"/>
    <x v="0"/>
    <n v="200010"/>
    <n v="1039.5982882516118"/>
    <n v="4186.5655869148059"/>
    <n v="1321.2952088068419"/>
    <n v="-2865.270378107964"/>
    <n v="1.2709670877094128"/>
    <n v="1600"/>
    <n v="0.17"/>
    <n v="97.087625407523333"/>
    <n v="1.2246522043976778E-2"/>
  </r>
  <r>
    <x v="3"/>
    <s v="6"/>
    <x v="0"/>
    <x v="94"/>
    <x v="0"/>
    <x v="1"/>
    <x v="35"/>
    <x v="2"/>
    <x v="0"/>
    <s v="adjust"/>
    <x v="0"/>
    <x v="4"/>
    <n v="107850"/>
    <n v="402.02418620779332"/>
    <n v="4894.6069276726739"/>
    <n v="1906.7348516517775"/>
    <n v="-2987.8720760208962"/>
    <n v="4.7428361702254591"/>
    <n v="2400"/>
    <n v="0.06"/>
    <n v="415.63145710877882"/>
    <n v="3.6330121861527065E-2"/>
  </r>
  <r>
    <x v="3"/>
    <s v="6"/>
    <x v="0"/>
    <x v="100"/>
    <x v="0"/>
    <x v="6"/>
    <x v="5"/>
    <x v="0"/>
    <x v="0"/>
    <s v="adjust"/>
    <x v="0"/>
    <x v="0"/>
    <n v="305780"/>
    <n v="232.69583477825302"/>
    <n v="6745.8706072506566"/>
    <n v="3311.6793085659742"/>
    <n v="-3434.1912986846824"/>
    <n v="14.231794530064674"/>
    <n v="1800"/>
    <n v="7.0000000000000007E-2"/>
    <n v="256.70074456978006"/>
    <n v="1.2918961482059323E-2"/>
  </r>
  <r>
    <x v="3"/>
    <s v="6"/>
    <x v="0"/>
    <x v="98"/>
    <x v="0"/>
    <x v="4"/>
    <x v="49"/>
    <x v="1"/>
    <x v="0"/>
    <s v="appsflyer"/>
    <x v="2"/>
    <x v="2"/>
    <n v="273630"/>
    <n v="1368.6959825504161"/>
    <n v="5519.9265660035644"/>
    <n v="1376.1568879530771"/>
    <n v="-4143.7696780504875"/>
    <n v="1.0054511049186821"/>
    <n v="1200"/>
    <n v="0.08"/>
    <n v="115.17008373793999"/>
    <n v="1.394827444774438E-2"/>
  </r>
  <r>
    <x v="3"/>
    <s v="6"/>
    <x v="0"/>
    <x v="38"/>
    <x v="0"/>
    <x v="1"/>
    <x v="5"/>
    <x v="1"/>
    <x v="0"/>
    <s v="appsflyer"/>
    <x v="2"/>
    <x v="3"/>
    <n v="850340"/>
    <n v="11669.550361543945"/>
    <n v="15988.071813378916"/>
    <n v="11538.256599270657"/>
    <n v="-4449.8152141082592"/>
    <n v="0.98874902989356339"/>
    <n v="18800"/>
    <n v="0.13"/>
    <n v="2747.4909582359796"/>
    <n v="3.9686685398809887E-2"/>
  </r>
  <r>
    <x v="4"/>
    <s v="6"/>
    <x v="0"/>
    <x v="38"/>
    <x v="0"/>
    <x v="5"/>
    <x v="19"/>
    <x v="1"/>
    <x v="0"/>
    <s v="appsflyer"/>
    <x v="2"/>
    <x v="3"/>
    <n v="1133720"/>
    <n v="17530.022957612407"/>
    <n v="21475.021386288558"/>
    <n v="32458.839275466104"/>
    <n v="10983.817889177546"/>
    <n v="1.851614190919862"/>
    <n v="37800"/>
    <n v="0.13"/>
    <n v="19554.567776278051"/>
    <n v="0.10040699859045946"/>
  </r>
  <r>
    <x v="4"/>
    <s v="6"/>
    <x v="0"/>
    <x v="18"/>
    <x v="0"/>
    <x v="1"/>
    <x v="27"/>
    <x v="0"/>
    <x v="0"/>
    <s v="adjust"/>
    <x v="0"/>
    <x v="3"/>
    <n v="1457790"/>
    <n v="1282.4664772416809"/>
    <n v="26795.89040946469"/>
    <n v="35574.359397495158"/>
    <n v="8778.4689880304686"/>
    <n v="27.73901698702349"/>
    <n v="20000"/>
    <n v="4.4999999999999998E-2"/>
    <n v="4068.0249338335798"/>
    <n v="1.9058787484073973E-2"/>
  </r>
  <r>
    <x v="4"/>
    <s v="6"/>
    <x v="0"/>
    <x v="1"/>
    <x v="0"/>
    <x v="0"/>
    <x v="21"/>
    <x v="1"/>
    <x v="0"/>
    <s v="appsflyer"/>
    <x v="0"/>
    <x v="6"/>
    <n v="489400"/>
    <n v="1744.0924221656551"/>
    <n v="12691.752290399012"/>
    <n v="20270.685891656147"/>
    <n v="7578.9336012571348"/>
    <n v="11.622483782416676"/>
    <n v="12400"/>
    <n v="0.15"/>
    <n v="15074.308136518546"/>
    <n v="0.12394177004409651"/>
  </r>
  <r>
    <x v="4"/>
    <s v="6"/>
    <x v="0"/>
    <x v="92"/>
    <x v="0"/>
    <x v="5"/>
    <x v="37"/>
    <x v="2"/>
    <x v="1"/>
    <s v="appsflyer"/>
    <x v="1"/>
    <x v="3"/>
    <n v="264330"/>
    <n v="633.59441644048081"/>
    <n v="12746.989032458579"/>
    <n v="19795.149699494614"/>
    <n v="7048.1606670360343"/>
    <n v="31.242620177594556"/>
    <n v="29200"/>
    <n v="0.1"/>
    <n v="8374.2860950814302"/>
    <n v="7.0507895639499607E-2"/>
  </r>
  <r>
    <x v="4"/>
    <s v="6"/>
    <x v="0"/>
    <x v="0"/>
    <x v="0"/>
    <x v="3"/>
    <x v="21"/>
    <x v="0"/>
    <x v="0"/>
    <s v="adjust"/>
    <x v="0"/>
    <x v="2"/>
    <n v="2065910"/>
    <n v="1561.155488692614"/>
    <n v="35590.40457064486"/>
    <n v="42478.712110285102"/>
    <n v="6888.3075396402419"/>
    <n v="27.209789427098514"/>
    <n v="61800"/>
    <n v="0.05"/>
    <n v="7984.7380679721855"/>
    <n v="3.1328390430960092E-2"/>
  </r>
  <r>
    <x v="4"/>
    <s v="6"/>
    <x v="0"/>
    <x v="7"/>
    <x v="0"/>
    <x v="5"/>
    <x v="34"/>
    <x v="2"/>
    <x v="0"/>
    <s v="appsflyer"/>
    <x v="0"/>
    <x v="3"/>
    <n v="1270650"/>
    <n v="4637.0259992925367"/>
    <n v="22480.498733735989"/>
    <n v="28067.489796821945"/>
    <n v="5586.9910630859558"/>
    <n v="6.0529075750500763"/>
    <n v="55600"/>
    <n v="0.04"/>
    <n v="1039.210153457859"/>
    <n v="6.170900693178054E-3"/>
  </r>
  <r>
    <x v="4"/>
    <s v="6"/>
    <x v="0"/>
    <x v="96"/>
    <x v="0"/>
    <x v="3"/>
    <x v="17"/>
    <x v="1"/>
    <x v="0"/>
    <s v="adjust"/>
    <x v="0"/>
    <x v="3"/>
    <n v="894950"/>
    <n v="4112.0419161165246"/>
    <n v="18545.653114640914"/>
    <n v="23624.691130471008"/>
    <n v="5079.0380158300941"/>
    <n v="5.7452456984637283"/>
    <n v="28000"/>
    <n v="0.17"/>
    <n v="18685.596863265298"/>
    <n v="0.13182251258560518"/>
  </r>
  <r>
    <x v="4"/>
    <s v="6"/>
    <x v="0"/>
    <x v="2"/>
    <x v="0"/>
    <x v="4"/>
    <x v="32"/>
    <x v="1"/>
    <x v="0"/>
    <s v="appsflyer"/>
    <x v="0"/>
    <x v="5"/>
    <n v="342540"/>
    <n v="1165.1020408163265"/>
    <n v="7570.7141384497945"/>
    <n v="12149.661836287703"/>
    <n v="4578.9476978379089"/>
    <n v="10.427980906955639"/>
    <n v="8200"/>
    <n v="0.1"/>
    <n v="7225.8661589547974"/>
    <n v="9.9123007925662587E-2"/>
  </r>
  <r>
    <x v="4"/>
    <s v="6"/>
    <x v="0"/>
    <x v="91"/>
    <x v="0"/>
    <x v="1"/>
    <x v="5"/>
    <x v="2"/>
    <x v="0"/>
    <s v="appsflyer"/>
    <x v="2"/>
    <x v="2"/>
    <n v="381800"/>
    <n v="665.87973611707912"/>
    <n v="7442.8131364178234"/>
    <n v="11971.059051320362"/>
    <n v="4528.245914902539"/>
    <n v="17.977809508255611"/>
    <n v="10600"/>
    <n v="0.12"/>
    <n v="6156.828540174215"/>
    <n v="8.5718238096558111E-2"/>
  </r>
  <r>
    <x v="4"/>
    <s v="6"/>
    <x v="0"/>
    <x v="95"/>
    <x v="0"/>
    <x v="2"/>
    <x v="26"/>
    <x v="2"/>
    <x v="0"/>
    <s v="adjust"/>
    <x v="0"/>
    <x v="3"/>
    <n v="818290"/>
    <n v="2598.9433503729156"/>
    <n v="29591.600937721614"/>
    <n v="33820.094320132157"/>
    <n v="4228.4933824105428"/>
    <n v="13.013017123008625"/>
    <n v="57800"/>
    <n v="7.0000000000000007E-2"/>
    <n v="10703.945313588951"/>
    <n v="5.2749435548918581E-2"/>
  </r>
  <r>
    <x v="4"/>
    <s v="6"/>
    <x v="0"/>
    <x v="5"/>
    <x v="0"/>
    <x v="6"/>
    <x v="37"/>
    <x v="2"/>
    <x v="0"/>
    <s v="appsflyer"/>
    <x v="1"/>
    <x v="2"/>
    <n v="502730"/>
    <n v="427.9858969416602"/>
    <n v="10811.287063950418"/>
    <n v="14550.560978486124"/>
    <n v="3739.2739145357064"/>
    <n v="33.997758062737162"/>
    <n v="9000"/>
    <n v="0.09"/>
    <n v="252.58296178579124"/>
    <n v="2.8931640752459676E-3"/>
  </r>
  <r>
    <x v="4"/>
    <s v="6"/>
    <x v="0"/>
    <x v="20"/>
    <x v="0"/>
    <x v="6"/>
    <x v="16"/>
    <x v="1"/>
    <x v="1"/>
    <s v="adjust"/>
    <x v="0"/>
    <x v="3"/>
    <n v="318510"/>
    <n v="684.48352891276693"/>
    <n v="7274.6655686884524"/>
    <n v="10919.712193236999"/>
    <n v="3645.0466245485468"/>
    <n v="15.953213966422043"/>
    <n v="10000"/>
    <n v="0.12"/>
    <n v="944.98428133845027"/>
    <n v="1.4423217154076576E-2"/>
  </r>
  <r>
    <x v="4"/>
    <s v="6"/>
    <x v="0"/>
    <x v="33"/>
    <x v="0"/>
    <x v="0"/>
    <x v="32"/>
    <x v="2"/>
    <x v="0"/>
    <s v="adjust"/>
    <x v="2"/>
    <x v="0"/>
    <n v="210020"/>
    <n v="922.94820377165286"/>
    <n v="7150.9415035819329"/>
    <n v="10679.52850486587"/>
    <n v="3528.5870012839368"/>
    <n v="11.57110275660507"/>
    <n v="7000"/>
    <n v="7.0000000000000007E-2"/>
    <n v="3974.709826627015"/>
    <n v="6.2030045377877784E-2"/>
  </r>
  <r>
    <x v="4"/>
    <s v="6"/>
    <x v="0"/>
    <x v="35"/>
    <x v="0"/>
    <x v="1"/>
    <x v="48"/>
    <x v="0"/>
    <x v="1"/>
    <s v="adjust"/>
    <x v="0"/>
    <x v="5"/>
    <n v="254460"/>
    <n v="120.49612064255273"/>
    <n v="6330.8623687864902"/>
    <n v="9780.0558430858218"/>
    <n v="3449.1934742993317"/>
    <n v="81.164902163929369"/>
    <n v="2800"/>
    <n v="9.5000000000000001E-2"/>
    <n v="4274.5248721070138"/>
    <n v="7.284424787016873E-2"/>
  </r>
  <r>
    <x v="4"/>
    <s v="6"/>
    <x v="0"/>
    <x v="11"/>
    <x v="0"/>
    <x v="3"/>
    <x v="15"/>
    <x v="1"/>
    <x v="0"/>
    <s v="appsflyer"/>
    <x v="0"/>
    <x v="0"/>
    <n v="797190"/>
    <n v="2347.4477298663187"/>
    <n v="9570.6116905899926"/>
    <n v="12956.465217132371"/>
    <n v="3385.8535265423779"/>
    <n v="5.5193839046078397"/>
    <n v="22600"/>
    <n v="0.14000000000000001"/>
    <n v="10244.837822679385"/>
    <n v="0.13178540148348236"/>
  </r>
  <r>
    <x v="4"/>
    <s v="6"/>
    <x v="0"/>
    <x v="75"/>
    <x v="0"/>
    <x v="1"/>
    <x v="22"/>
    <x v="1"/>
    <x v="3"/>
    <s v="appsflyer"/>
    <x v="0"/>
    <x v="6"/>
    <n v="186640"/>
    <n v="1175.9936991336308"/>
    <n v="5231.7525742311327"/>
    <n v="8545.1500871138396"/>
    <n v="3313.3975128827069"/>
    <n v="7.2663230197654611"/>
    <n v="12400"/>
    <n v="0.15"/>
    <n v="4844.5774200331243"/>
    <n v="9.4489805535789409E-2"/>
  </r>
  <r>
    <x v="4"/>
    <s v="6"/>
    <x v="0"/>
    <x v="81"/>
    <x v="0"/>
    <x v="2"/>
    <x v="5"/>
    <x v="2"/>
    <x v="0"/>
    <s v="appsflyer"/>
    <x v="2"/>
    <x v="3"/>
    <n v="219450"/>
    <n v="495.08758736618597"/>
    <n v="5350.2338960551706"/>
    <n v="8656.3215406625604"/>
    <n v="3306.0876446073898"/>
    <n v="17.484424496912322"/>
    <n v="10400"/>
    <n v="0.1"/>
    <n v="1458.7122441814035"/>
    <n v="2.8085683534458773E-2"/>
  </r>
  <r>
    <x v="4"/>
    <s v="6"/>
    <x v="0"/>
    <x v="45"/>
    <x v="0"/>
    <x v="6"/>
    <x v="32"/>
    <x v="1"/>
    <x v="3"/>
    <s v="adjust"/>
    <x v="2"/>
    <x v="2"/>
    <n v="169810"/>
    <n v="815.26192254347598"/>
    <n v="5229.9567622851546"/>
    <n v="7895.8974163700886"/>
    <n v="2665.9406540849341"/>
    <n v="9.6851051153428784"/>
    <n v="10400"/>
    <n v="7.0000000000000007E-2"/>
    <n v="1658.4828139298806"/>
    <n v="3.5007268679627813E-2"/>
  </r>
  <r>
    <x v="4"/>
    <s v="6"/>
    <x v="0"/>
    <x v="99"/>
    <x v="0"/>
    <x v="2"/>
    <x v="4"/>
    <x v="2"/>
    <x v="0"/>
    <s v="adjust"/>
    <x v="0"/>
    <x v="0"/>
    <n v="326730"/>
    <n v="1027.8677861621852"/>
    <n v="16867.030744207103"/>
    <n v="19523.735979929806"/>
    <n v="2656.7052357227039"/>
    <n v="18.994403991224214"/>
    <n v="30000"/>
    <n v="7.4999999999999997E-2"/>
    <n v="7709.2051531021043"/>
    <n v="6.5810535792834302E-2"/>
  </r>
  <r>
    <x v="4"/>
    <s v="6"/>
    <x v="0"/>
    <x v="24"/>
    <x v="0"/>
    <x v="3"/>
    <x v="41"/>
    <x v="1"/>
    <x v="2"/>
    <s v="appsflyer"/>
    <x v="2"/>
    <x v="0"/>
    <n v="152930"/>
    <n v="957.39642791382801"/>
    <n v="3550.0346269881888"/>
    <n v="5553.5792007334821"/>
    <n v="2003.5445737452933"/>
    <n v="5.8007101748173024"/>
    <n v="5600"/>
    <n v="0.06"/>
    <n v="86.082776967147524"/>
    <n v="2.5834023385548741E-3"/>
  </r>
  <r>
    <x v="4"/>
    <s v="6"/>
    <x v="0"/>
    <x v="40"/>
    <x v="0"/>
    <x v="5"/>
    <x v="45"/>
    <x v="0"/>
    <x v="1"/>
    <s v="adjust"/>
    <x v="0"/>
    <x v="2"/>
    <n v="115140"/>
    <n v="338.87885010266939"/>
    <n v="5327.2882302835123"/>
    <n v="6997.30740172078"/>
    <n v="1670.0191714372677"/>
    <n v="20.648403993346946"/>
    <n v="4400"/>
    <n v="0.12"/>
    <n v="2432.7162347031835"/>
    <n v="5.7944103711115344E-2"/>
  </r>
  <r>
    <x v="4"/>
    <s v="6"/>
    <x v="0"/>
    <x v="59"/>
    <x v="0"/>
    <x v="1"/>
    <x v="31"/>
    <x v="1"/>
    <x v="1"/>
    <s v="appsflyer"/>
    <x v="2"/>
    <x v="2"/>
    <n v="159530"/>
    <n v="842.19059540655269"/>
    <n v="3619.6139859647724"/>
    <n v="5237.809034332573"/>
    <n v="1618.1950483678006"/>
    <n v="6.2192680171216024"/>
    <n v="2800"/>
    <n v="0.17"/>
    <n v="3084.2430773234314"/>
    <n v="9.8140369287583254E-2"/>
  </r>
  <r>
    <x v="4"/>
    <s v="6"/>
    <x v="0"/>
    <x v="36"/>
    <x v="0"/>
    <x v="6"/>
    <x v="46"/>
    <x v="0"/>
    <x v="3"/>
    <s v="adjust"/>
    <x v="0"/>
    <x v="3"/>
    <n v="71260"/>
    <n v="204.63011076165733"/>
    <n v="2574.2654247641067"/>
    <n v="4180.7318968205082"/>
    <n v="1606.4664720564015"/>
    <n v="20.430677974318307"/>
    <n v="1200"/>
    <n v="8.5000000000000006E-2"/>
    <n v="547.88896725822212"/>
    <n v="2.1841828208552735E-2"/>
  </r>
  <r>
    <x v="4"/>
    <s v="6"/>
    <x v="0"/>
    <x v="101"/>
    <x v="0"/>
    <x v="5"/>
    <x v="17"/>
    <x v="1"/>
    <x v="1"/>
    <s v="adjust"/>
    <x v="0"/>
    <x v="5"/>
    <n v="156950"/>
    <n v="1541.611549851925"/>
    <n v="5424.9704610944464"/>
    <n v="7004.3526971764841"/>
    <n v="1579.3822360820377"/>
    <n v="4.5435263493253322"/>
    <n v="10600"/>
    <n v="0.1"/>
    <n v="2894.5455587992456"/>
    <n v="6.8874924016082695E-2"/>
  </r>
  <r>
    <x v="4"/>
    <s v="6"/>
    <x v="0"/>
    <x v="21"/>
    <x v="0"/>
    <x v="6"/>
    <x v="12"/>
    <x v="2"/>
    <x v="1"/>
    <s v="adjust"/>
    <x v="2"/>
    <x v="0"/>
    <n v="163850"/>
    <n v="1007.0343085666176"/>
    <n v="10528.577542126979"/>
    <n v="12103.468955851438"/>
    <n v="1574.8914137244592"/>
    <n v="12.018924134848149"/>
    <n v="17000"/>
    <n v="0.11"/>
    <n v="1042.0060199563497"/>
    <n v="1.4348586395040497E-2"/>
  </r>
  <r>
    <x v="4"/>
    <s v="6"/>
    <x v="0"/>
    <x v="56"/>
    <x v="0"/>
    <x v="4"/>
    <x v="5"/>
    <x v="0"/>
    <x v="1"/>
    <s v="appsflyer"/>
    <x v="0"/>
    <x v="0"/>
    <n v="97150"/>
    <n v="302.76587456174525"/>
    <n v="2501.8014901151778"/>
    <n v="3945.1047715343707"/>
    <n v="1443.3032814191929"/>
    <n v="13.030216094349882"/>
    <n v="5600"/>
    <n v="0.05"/>
    <n v="117.46054246229298"/>
    <n v="4.9622907909324891E-3"/>
  </r>
  <r>
    <x v="4"/>
    <s v="6"/>
    <x v="0"/>
    <x v="39"/>
    <x v="0"/>
    <x v="1"/>
    <x v="40"/>
    <x v="1"/>
    <x v="3"/>
    <s v="adjust"/>
    <x v="0"/>
    <x v="6"/>
    <n v="74000"/>
    <n v="769.72740315638441"/>
    <n v="2892.3219537744994"/>
    <n v="4264.9415068410844"/>
    <n v="1372.619553066585"/>
    <n v="5.540846654740422"/>
    <n v="3600"/>
    <n v="0.1"/>
    <n v="2061.426477725835"/>
    <n v="8.0557043764814817E-2"/>
  </r>
  <r>
    <x v="4"/>
    <s v="6"/>
    <x v="0"/>
    <x v="87"/>
    <x v="0"/>
    <x v="6"/>
    <x v="12"/>
    <x v="1"/>
    <x v="0"/>
    <s v="appsflyer"/>
    <x v="2"/>
    <x v="1"/>
    <n v="141050"/>
    <n v="532.2641509433962"/>
    <n v="3348.745082821094"/>
    <n v="4501.052924832431"/>
    <n v="1152.307842011337"/>
    <n v="8.4564269768209446"/>
    <n v="3600"/>
    <n v="0.08"/>
    <n v="1215.1274874028131"/>
    <n v="4.4994193865873833E-2"/>
  </r>
  <r>
    <x v="4"/>
    <s v="6"/>
    <x v="0"/>
    <x v="85"/>
    <x v="0"/>
    <x v="6"/>
    <x v="32"/>
    <x v="1"/>
    <x v="0"/>
    <s v="adjust"/>
    <x v="0"/>
    <x v="5"/>
    <n v="256450"/>
    <n v="843.73033129255589"/>
    <n v="5155.9660269810774"/>
    <n v="6304.7027885187063"/>
    <n v="1148.7367615376288"/>
    <n v="7.4724145318566331"/>
    <n v="4200"/>
    <n v="0.125"/>
    <n v="1582.2858684746582"/>
    <n v="4.1828190837589485E-2"/>
  </r>
  <r>
    <x v="4"/>
    <s v="6"/>
    <x v="0"/>
    <x v="26"/>
    <x v="0"/>
    <x v="4"/>
    <x v="38"/>
    <x v="2"/>
    <x v="0"/>
    <s v="appsflyer"/>
    <x v="1"/>
    <x v="0"/>
    <n v="248570"/>
    <n v="494.28413610251874"/>
    <n v="3568.4604299930102"/>
    <n v="4666.225875278089"/>
    <n v="1097.7654452850788"/>
    <n v="9.4403715079180159"/>
    <n v="6600"/>
    <n v="7.0000000000000007E-2"/>
    <n v="115.89846164848491"/>
    <n v="4.1396217823673831E-3"/>
  </r>
  <r>
    <x v="4"/>
    <s v="6"/>
    <x v="0"/>
    <x v="37"/>
    <x v="0"/>
    <x v="0"/>
    <x v="31"/>
    <x v="2"/>
    <x v="1"/>
    <s v="adjust"/>
    <x v="2"/>
    <x v="5"/>
    <n v="268790"/>
    <n v="338.97153129947139"/>
    <n v="4485.2139871178597"/>
    <n v="5391.3469979402425"/>
    <n v="906.13301082238286"/>
    <n v="15.905014138715813"/>
    <n v="6200"/>
    <n v="6.5000000000000002E-2"/>
    <n v="929.46701278131229"/>
    <n v="2.8733295938115095E-2"/>
  </r>
  <r>
    <x v="4"/>
    <s v="6"/>
    <x v="0"/>
    <x v="25"/>
    <x v="0"/>
    <x v="2"/>
    <x v="8"/>
    <x v="1"/>
    <x v="0"/>
    <s v="adjust"/>
    <x v="2"/>
    <x v="2"/>
    <n v="147810"/>
    <n v="714.09246823518049"/>
    <n v="4246.498627506081"/>
    <n v="5053.9878104552054"/>
    <n v="807.48918294912437"/>
    <n v="7.0774977125101337"/>
    <n v="4400"/>
    <n v="0.08"/>
    <n v="777.3552335985803"/>
    <n v="2.5635045128471364E-2"/>
  </r>
  <r>
    <x v="4"/>
    <s v="6"/>
    <x v="0"/>
    <x v="27"/>
    <x v="0"/>
    <x v="3"/>
    <x v="10"/>
    <x v="2"/>
    <x v="1"/>
    <s v="appsflyer"/>
    <x v="0"/>
    <x v="4"/>
    <n v="513730"/>
    <n v="958.74155149803289"/>
    <n v="10095.563047976922"/>
    <n v="10899.815067413971"/>
    <n v="804.25201943704815"/>
    <n v="11.36887730628032"/>
    <n v="10800"/>
    <n v="7.0000000000000007E-2"/>
    <n v="3836.5534901297597"/>
    <n v="5.8663892711346692E-2"/>
  </r>
  <r>
    <x v="4"/>
    <s v="6"/>
    <x v="0"/>
    <x v="65"/>
    <x v="1"/>
    <x v="0"/>
    <x v="12"/>
    <x v="1"/>
    <x v="3"/>
    <s v="adjust"/>
    <x v="2"/>
    <x v="0"/>
    <n v="128420"/>
    <n v="386.65341135033805"/>
    <n v="3080.6127582806694"/>
    <n v="3745.6900378572172"/>
    <n v="665.07727957654788"/>
    <n v="9.6874615040272616"/>
    <n v="5400"/>
    <n v="0.06"/>
    <n v="567.04352658866469"/>
    <n v="2.5230933012681561E-2"/>
  </r>
  <r>
    <x v="4"/>
    <s v="6"/>
    <x v="0"/>
    <x v="28"/>
    <x v="0"/>
    <x v="3"/>
    <x v="39"/>
    <x v="1"/>
    <x v="1"/>
    <s v="adjust"/>
    <x v="0"/>
    <x v="6"/>
    <n v="94870"/>
    <n v="511.42857142857144"/>
    <n v="2324.2872240303004"/>
    <n v="2913.4972906262169"/>
    <n v="589.21006659591649"/>
    <n v="5.6967824118389716"/>
    <n v="5200"/>
    <n v="8.5000000000000006E-2"/>
    <n v="565.82939898249219"/>
    <n v="3.2368281286489824E-2"/>
  </r>
  <r>
    <x v="4"/>
    <s v="6"/>
    <x v="0"/>
    <x v="30"/>
    <x v="0"/>
    <x v="4"/>
    <x v="32"/>
    <x v="1"/>
    <x v="3"/>
    <s v="appsflyer"/>
    <x v="0"/>
    <x v="2"/>
    <n v="123540"/>
    <n v="674.64308932518531"/>
    <n v="1662.9792431560807"/>
    <n v="2226.0266946160255"/>
    <n v="563.0474514599448"/>
    <n v="3.2995619903890492"/>
    <n v="3400"/>
    <n v="0.04"/>
    <n v="403.3162334594615"/>
    <n v="3.0197019831713415E-2"/>
  </r>
  <r>
    <x v="4"/>
    <s v="6"/>
    <x v="0"/>
    <x v="44"/>
    <x v="0"/>
    <x v="5"/>
    <x v="44"/>
    <x v="2"/>
    <x v="0"/>
    <s v="adjust"/>
    <x v="0"/>
    <x v="0"/>
    <n v="121010"/>
    <n v="136.80316543147845"/>
    <n v="1889.9350453442885"/>
    <n v="2393.9731172498464"/>
    <n v="504.0380719055579"/>
    <n v="17.499398568002672"/>
    <n v="2400"/>
    <n v="7.0000000000000007E-2"/>
    <n v="414.66829396877472"/>
    <n v="2.8868904930529477E-2"/>
  </r>
  <r>
    <x v="4"/>
    <s v="6"/>
    <x v="0"/>
    <x v="70"/>
    <x v="0"/>
    <x v="5"/>
    <x v="17"/>
    <x v="1"/>
    <x v="0"/>
    <s v="appsflyer"/>
    <x v="2"/>
    <x v="6"/>
    <n v="383010"/>
    <n v="3214.4246013993525"/>
    <n v="3416.4037822029131"/>
    <n v="3902.54881514813"/>
    <n v="486.14503294521683"/>
    <n v="1.214073838735932"/>
    <n v="4200"/>
    <n v="0.08"/>
    <n v="248.33134924443922"/>
    <n v="1.060551966621218E-2"/>
  </r>
  <r>
    <x v="4"/>
    <s v="6"/>
    <x v="0"/>
    <x v="76"/>
    <x v="0"/>
    <x v="4"/>
    <x v="45"/>
    <x v="1"/>
    <x v="1"/>
    <s v="adjust"/>
    <x v="2"/>
    <x v="0"/>
    <n v="220550"/>
    <n v="1560.0067504108947"/>
    <n v="5283.6993040520329"/>
    <n v="5700.2811766684072"/>
    <n v="416.58187261637431"/>
    <n v="3.6540105837150985"/>
    <n v="7800"/>
    <n v="7.0000000000000007E-2"/>
    <n v="1045.2355216463366"/>
    <n v="3.0560934605721679E-2"/>
  </r>
  <r>
    <x v="4"/>
    <s v="6"/>
    <x v="0"/>
    <x v="32"/>
    <x v="0"/>
    <x v="2"/>
    <x v="13"/>
    <x v="0"/>
    <x v="3"/>
    <s v="appsflyer"/>
    <x v="0"/>
    <x v="1"/>
    <n v="66960"/>
    <n v="63.974522292993633"/>
    <n v="2124.1538197914319"/>
    <n v="2516.5134425554543"/>
    <n v="392.35962276402233"/>
    <n v="39.336181847989479"/>
    <n v="1600"/>
    <n v="0.04"/>
    <n v="453.54555817549868"/>
    <n v="3.0037958504136774E-2"/>
  </r>
  <r>
    <x v="4"/>
    <s v="6"/>
    <x v="0"/>
    <x v="89"/>
    <x v="0"/>
    <x v="0"/>
    <x v="33"/>
    <x v="1"/>
    <x v="0"/>
    <s v="adjust"/>
    <x v="2"/>
    <x v="0"/>
    <n v="349130"/>
    <n v="2182.1790693947328"/>
    <n v="8692.4834565272304"/>
    <n v="9006.9114244509492"/>
    <n v="314.42796792371882"/>
    <n v="4.1274850220927011"/>
    <n v="9000"/>
    <n v="0.06"/>
    <n v="718.61108024190628"/>
    <n v="1.3297401043438373E-2"/>
  </r>
  <r>
    <x v="4"/>
    <s v="6"/>
    <x v="0"/>
    <x v="64"/>
    <x v="0"/>
    <x v="5"/>
    <x v="13"/>
    <x v="2"/>
    <x v="0"/>
    <s v="adjust"/>
    <x v="2"/>
    <x v="2"/>
    <n v="81430"/>
    <n v="518.21026937494548"/>
    <n v="1552.668631170857"/>
    <n v="1837.0064602946979"/>
    <n v="284.33782912384095"/>
    <n v="3.5449055506183949"/>
    <n v="1600"/>
    <n v="7.0000000000000007E-2"/>
    <n v="345.80482528458532"/>
    <n v="3.1373943855475088E-2"/>
  </r>
  <r>
    <x v="4"/>
    <s v="6"/>
    <x v="0"/>
    <x v="9"/>
    <x v="0"/>
    <x v="2"/>
    <x v="42"/>
    <x v="2"/>
    <x v="1"/>
    <s v="appsflyer"/>
    <x v="2"/>
    <x v="6"/>
    <n v="87200"/>
    <n v="152.04305966189068"/>
    <n v="1403.4986427901565"/>
    <n v="1546.3204918922199"/>
    <n v="142.82184910206342"/>
    <n v="10.170280020218526"/>
    <n v="1000"/>
    <n v="7.0000000000000007E-2"/>
    <n v="355.84415573139921"/>
    <n v="3.8353859759041674E-2"/>
  </r>
  <r>
    <x v="4"/>
    <s v="6"/>
    <x v="0"/>
    <x v="104"/>
    <x v="0"/>
    <x v="3"/>
    <x v="7"/>
    <x v="2"/>
    <x v="0"/>
    <s v="appsflyer"/>
    <x v="0"/>
    <x v="1"/>
    <n v="21940"/>
    <n v="88.76057374034572"/>
    <n v="354.1269919617007"/>
    <n v="476.25022702217194"/>
    <n v="122.12323506047125"/>
    <n v="5.3655604842681921"/>
    <n v="200"/>
    <n v="0.15"/>
    <n v="139.93596764340032"/>
    <n v="4.8971443897735424E-2"/>
  </r>
  <r>
    <x v="4"/>
    <s v="6"/>
    <x v="0"/>
    <x v="63"/>
    <x v="0"/>
    <x v="4"/>
    <x v="37"/>
    <x v="1"/>
    <x v="1"/>
    <s v="adjust"/>
    <x v="2"/>
    <x v="1"/>
    <n v="82580"/>
    <n v="396.34308716519581"/>
    <n v="1667.2599202352983"/>
    <n v="1776.3627524001513"/>
    <n v="109.102832164853"/>
    <n v="4.4818815060088664"/>
    <n v="2000"/>
    <n v="0.06"/>
    <n v="481.44045105485571"/>
    <n v="4.5170996221009507E-2"/>
  </r>
  <r>
    <x v="4"/>
    <s v="6"/>
    <x v="0"/>
    <x v="105"/>
    <x v="0"/>
    <x v="2"/>
    <x v="39"/>
    <x v="0"/>
    <x v="0"/>
    <s v="adjust"/>
    <x v="2"/>
    <x v="5"/>
    <n v="68400"/>
    <n v="108.86621102892987"/>
    <n v="1450.7570451786794"/>
    <n v="1548.4159081581263"/>
    <n v="97.658862979446894"/>
    <n v="14.223108286065488"/>
    <n v="1000"/>
    <n v="0.08"/>
    <n v="689.94823546223995"/>
    <n v="7.4263879601847216E-2"/>
  </r>
  <r>
    <x v="4"/>
    <s v="6"/>
    <x v="0"/>
    <x v="46"/>
    <x v="0"/>
    <x v="3"/>
    <x v="37"/>
    <x v="2"/>
    <x v="0"/>
    <s v="adjust"/>
    <x v="2"/>
    <x v="0"/>
    <n v="92000"/>
    <n v="328.77465466290977"/>
    <n v="1074.2203275410077"/>
    <n v="1131.9756962152967"/>
    <n v="57.755368674289002"/>
    <n v="3.4430138703237421"/>
    <n v="800"/>
    <n v="0.06"/>
    <n v="172.80754401975554"/>
    <n v="2.5443353097528033E-2"/>
  </r>
  <r>
    <x v="4"/>
    <s v="6"/>
    <x v="0"/>
    <x v="54"/>
    <x v="0"/>
    <x v="2"/>
    <x v="44"/>
    <x v="1"/>
    <x v="0"/>
    <s v="adjust"/>
    <x v="2"/>
    <x v="6"/>
    <n v="50"/>
    <n v="0.23959698558322409"/>
    <n v="0.59202104873125616"/>
    <n v="2.0206048244704846E-4"/>
    <n v="-0.59181898824880907"/>
    <n v="3"/>
    <n v="200"/>
    <n v="7.0000000000000007E-2"/>
    <n v="6.8496177014718001E-6"/>
    <n v="5.6498080991391579E-3"/>
  </r>
  <r>
    <x v="4"/>
    <s v="6"/>
    <x v="0"/>
    <x v="80"/>
    <x v="0"/>
    <x v="0"/>
    <x v="34"/>
    <x v="1"/>
    <x v="0"/>
    <s v="adjust"/>
    <x v="0"/>
    <x v="2"/>
    <n v="97770"/>
    <n v="686.8947974077887"/>
    <n v="3244.7589514893398"/>
    <n v="3202.3104060637629"/>
    <n v="-42.448545425576867"/>
    <n v="4.6620099877720405"/>
    <n v="2800"/>
    <n v="0.09"/>
    <n v="305.31890962367811"/>
    <n v="1.5890553533137557E-2"/>
  </r>
  <r>
    <x v="4"/>
    <s v="6"/>
    <x v="0"/>
    <x v="6"/>
    <x v="0"/>
    <x v="5"/>
    <x v="19"/>
    <x v="1"/>
    <x v="0"/>
    <s v="adjust"/>
    <x v="2"/>
    <x v="6"/>
    <n v="296130"/>
    <n v="907.62815761533682"/>
    <n v="3867.6365594276849"/>
    <n v="3823.9388287135839"/>
    <n v="-43.697730714100999"/>
    <n v="4.2131117205094606"/>
    <n v="4400"/>
    <n v="7.0000000000000007E-2"/>
    <n v="375.31132271542646"/>
    <n v="1.6357972739925054E-2"/>
  </r>
  <r>
    <x v="4"/>
    <s v="6"/>
    <x v="0"/>
    <x v="22"/>
    <x v="0"/>
    <x v="2"/>
    <x v="9"/>
    <x v="2"/>
    <x v="0"/>
    <s v="appsflyer"/>
    <x v="0"/>
    <x v="2"/>
    <n v="78110"/>
    <n v="491.32809149392426"/>
    <n v="1612.3601737046017"/>
    <n v="1500.3747101270721"/>
    <n v="-111.98546357752957"/>
    <n v="3.053712450198109"/>
    <n v="1600"/>
    <n v="0.1"/>
    <n v="785.05152558952204"/>
    <n v="8.7206162599545237E-2"/>
  </r>
  <r>
    <x v="4"/>
    <s v="6"/>
    <x v="0"/>
    <x v="102"/>
    <x v="0"/>
    <x v="0"/>
    <x v="8"/>
    <x v="1"/>
    <x v="3"/>
    <s v="adjust"/>
    <x v="2"/>
    <x v="1"/>
    <n v="3180"/>
    <n v="60.349735664904429"/>
    <n v="151.98931692223402"/>
    <n v="10.919660833507393"/>
    <n v="-141.06965608872662"/>
    <n v="0.18093966300265957"/>
    <n v="200"/>
    <n v="0.06"/>
    <n v="3.4549858646709408"/>
    <n v="5.2733412349053703E-2"/>
  </r>
  <r>
    <x v="4"/>
    <s v="6"/>
    <x v="0"/>
    <x v="47"/>
    <x v="0"/>
    <x v="5"/>
    <x v="43"/>
    <x v="2"/>
    <x v="1"/>
    <s v="appsflyer"/>
    <x v="2"/>
    <x v="1"/>
    <n v="47320"/>
    <n v="220.44206561601743"/>
    <n v="660.70773119069963"/>
    <n v="516.48147883741217"/>
    <n v="-144.22625235328746"/>
    <n v="2.3429352169882969"/>
    <n v="200"/>
    <n v="7.0000000000000007E-2"/>
    <n v="36.488017995851813"/>
    <n v="1.1774548714371938E-2"/>
  </r>
  <r>
    <x v="4"/>
    <s v="6"/>
    <x v="0"/>
    <x v="43"/>
    <x v="0"/>
    <x v="2"/>
    <x v="32"/>
    <x v="1"/>
    <x v="1"/>
    <s v="adjust"/>
    <x v="2"/>
    <x v="3"/>
    <n v="91510"/>
    <n v="404.33194349368347"/>
    <n v="3245.0315460880111"/>
    <n v="3079.976318610512"/>
    <n v="-165.0552274774991"/>
    <n v="7.6174449438685707"/>
    <n v="4000"/>
    <n v="0.08"/>
    <n v="559.23673636323065"/>
    <n v="3.0261960835222829E-2"/>
  </r>
  <r>
    <x v="4"/>
    <s v="6"/>
    <x v="0"/>
    <x v="58"/>
    <x v="0"/>
    <x v="5"/>
    <x v="1"/>
    <x v="2"/>
    <x v="3"/>
    <s v="appsflyer"/>
    <x v="2"/>
    <x v="4"/>
    <n v="18090"/>
    <n v="39.917252792718251"/>
    <n v="232.3970921996108"/>
    <n v="32.2106023528629"/>
    <n v="-200.18648984674789"/>
    <n v="0.80693434791531526"/>
    <n v="200"/>
    <n v="0.08"/>
    <n v="9.9464936917398035"/>
    <n v="5.1465940638516464E-2"/>
  </r>
  <r>
    <x v="4"/>
    <s v="6"/>
    <x v="0"/>
    <x v="17"/>
    <x v="0"/>
    <x v="3"/>
    <x v="22"/>
    <x v="2"/>
    <x v="1"/>
    <s v="appsflyer"/>
    <x v="1"/>
    <x v="1"/>
    <n v="9550"/>
    <n v="18.453257269046741"/>
    <n v="218.3416885094544"/>
    <n v="10.659035319108542"/>
    <n v="-207.68265319034586"/>
    <n v="0.57762351457527616"/>
    <n v="10000"/>
    <n v="7.4999999999999997E-2"/>
    <n v="0.24352339757425154"/>
    <n v="3.8077773188611966E-3"/>
  </r>
  <r>
    <x v="4"/>
    <s v="6"/>
    <x v="0"/>
    <x v="41"/>
    <x v="0"/>
    <x v="2"/>
    <x v="27"/>
    <x v="1"/>
    <x v="1"/>
    <s v="adjust"/>
    <x v="0"/>
    <x v="1"/>
    <n v="128010"/>
    <n v="228.89584264640143"/>
    <n v="699.64502753700049"/>
    <n v="444.84955036512906"/>
    <n v="-254.79547717187143"/>
    <n v="1.9434584098250014"/>
    <n v="400"/>
    <n v="0.1"/>
    <n v="217.13759429535892"/>
    <n v="8.1352446056250582E-2"/>
  </r>
  <r>
    <x v="4"/>
    <s v="6"/>
    <x v="0"/>
    <x v="106"/>
    <x v="0"/>
    <x v="4"/>
    <x v="48"/>
    <x v="1"/>
    <x v="0"/>
    <s v="appsflyer"/>
    <x v="2"/>
    <x v="1"/>
    <n v="278510"/>
    <n v="680.87299396711489"/>
    <n v="3459.7110552081672"/>
    <n v="3166.1610543289121"/>
    <n v="-293.55000087925509"/>
    <n v="4.6501492677529122"/>
    <n v="4000"/>
    <n v="0.2"/>
    <n v="2380.2644749155629"/>
    <n v="0.12529708344332655"/>
  </r>
  <r>
    <x v="4"/>
    <s v="6"/>
    <x v="0"/>
    <x v="53"/>
    <x v="0"/>
    <x v="3"/>
    <x v="17"/>
    <x v="0"/>
    <x v="3"/>
    <s v="appsflyer"/>
    <x v="2"/>
    <x v="1"/>
    <n v="33650"/>
    <n v="24.869690368756807"/>
    <n v="467.74681680248273"/>
    <n v="102.04139039341543"/>
    <n v="-365.70542640906729"/>
    <n v="4.1030422526533572"/>
    <n v="200"/>
    <n v="0.06"/>
    <n v="9.2610232001884025"/>
    <n v="1.512625279552901E-2"/>
  </r>
  <r>
    <x v="4"/>
    <s v="6"/>
    <x v="0"/>
    <x v="88"/>
    <x v="0"/>
    <x v="5"/>
    <x v="26"/>
    <x v="2"/>
    <x v="0"/>
    <s v="adjust"/>
    <x v="0"/>
    <x v="5"/>
    <n v="8240"/>
    <n v="49.362264150943396"/>
    <n v="402.05945612369612"/>
    <n v="26.045360994176537"/>
    <n v="-376.0140951295196"/>
    <n v="0.52763708152716016"/>
    <n v="200"/>
    <n v="0.12"/>
    <n v="10.844639845357172"/>
    <n v="6.9395850363921596E-2"/>
  </r>
  <r>
    <x v="4"/>
    <s v="6"/>
    <x v="0"/>
    <x v="50"/>
    <x v="0"/>
    <x v="1"/>
    <x v="38"/>
    <x v="1"/>
    <x v="3"/>
    <s v="appsflyer"/>
    <x v="0"/>
    <x v="6"/>
    <n v="24200"/>
    <n v="177.83221065523577"/>
    <n v="695.30680868955665"/>
    <n v="286.22209924282623"/>
    <n v="-409.08470944673041"/>
    <n v="1.6095065015961956"/>
    <n v="600"/>
    <n v="7.4999999999999997E-2"/>
    <n v="11.409682786159138"/>
    <n v="6.6438398807210581E-3"/>
  </r>
  <r>
    <x v="4"/>
    <s v="6"/>
    <x v="0"/>
    <x v="68"/>
    <x v="0"/>
    <x v="6"/>
    <x v="15"/>
    <x v="1"/>
    <x v="0"/>
    <s v="adjust"/>
    <x v="2"/>
    <x v="4"/>
    <n v="33940"/>
    <n v="71.167749556999411"/>
    <n v="513.51731494119076"/>
    <n v="85.788431133609052"/>
    <n v="-427.72888380758172"/>
    <n v="1.2054397064347202"/>
    <n v="200"/>
    <n v="7.0000000000000007E-2"/>
    <n v="35.025055589581193"/>
    <n v="6.8045413440871949E-2"/>
  </r>
  <r>
    <x v="4"/>
    <s v="6"/>
    <x v="0"/>
    <x v="107"/>
    <x v="0"/>
    <x v="2"/>
    <x v="19"/>
    <x v="0"/>
    <x v="0"/>
    <s v="adjust"/>
    <x v="0"/>
    <x v="1"/>
    <n v="100550"/>
    <n v="136.60179915549844"/>
    <n v="1116.9374499782321"/>
    <n v="687.27777122153611"/>
    <n v="-429.65967875669594"/>
    <n v="5.03124977467672"/>
    <n v="600"/>
    <n v="0.1"/>
    <n v="397.14498193726678"/>
    <n v="9.6308702382783662E-2"/>
  </r>
  <r>
    <x v="4"/>
    <s v="6"/>
    <x v="0"/>
    <x v="52"/>
    <x v="0"/>
    <x v="1"/>
    <x v="47"/>
    <x v="1"/>
    <x v="0"/>
    <s v="adjust"/>
    <x v="0"/>
    <x v="1"/>
    <n v="29030"/>
    <n v="233.66290245074481"/>
    <n v="1067.1914744396051"/>
    <n v="620.30611290608965"/>
    <n v="-446.88536153351549"/>
    <n v="2.6547051602975258"/>
    <n v="600"/>
    <n v="0.1"/>
    <n v="364.41415497235107"/>
    <n v="9.7912451984149385E-2"/>
  </r>
  <r>
    <x v="4"/>
    <s v="6"/>
    <x v="0"/>
    <x v="103"/>
    <x v="0"/>
    <x v="1"/>
    <x v="47"/>
    <x v="2"/>
    <x v="0"/>
    <s v="appsflyer"/>
    <x v="1"/>
    <x v="1"/>
    <n v="36460"/>
    <n v="89.429455049589421"/>
    <n v="1336.5404774153549"/>
    <n v="866.13106193458896"/>
    <n v="-470.40941548076592"/>
    <n v="9.6850759232996744"/>
    <n v="800"/>
    <n v="7.0000000000000007E-2"/>
    <n v="238.26983205023177"/>
    <n v="4.5849456762743018E-2"/>
  </r>
  <r>
    <x v="4"/>
    <s v="6"/>
    <x v="0"/>
    <x v="74"/>
    <x v="0"/>
    <x v="6"/>
    <x v="30"/>
    <x v="1"/>
    <x v="1"/>
    <s v="adjust"/>
    <x v="0"/>
    <x v="2"/>
    <n v="23640"/>
    <n v="107.6626707846935"/>
    <n v="646.65491187480745"/>
    <n v="133.37278714268658"/>
    <n v="-513.28212473212091"/>
    <n v="1.2388025131701295"/>
    <n v="400"/>
    <n v="0.1"/>
    <n v="22.646243952537276"/>
    <n v="2.829943103799426E-2"/>
  </r>
  <r>
    <x v="4"/>
    <s v="6"/>
    <x v="0"/>
    <x v="55"/>
    <x v="0"/>
    <x v="6"/>
    <x v="42"/>
    <x v="2"/>
    <x v="1"/>
    <s v="appsflyer"/>
    <x v="2"/>
    <x v="0"/>
    <n v="179190"/>
    <n v="577.14487823966772"/>
    <n v="5353.7963030970377"/>
    <n v="4812.9534508892875"/>
    <n v="-540.84285220775018"/>
    <n v="8.3392465780327676"/>
    <n v="6400"/>
    <n v="0.1"/>
    <n v="574.52721906894919"/>
    <n v="1.9895171953886029E-2"/>
  </r>
  <r>
    <x v="4"/>
    <s v="6"/>
    <x v="0"/>
    <x v="57"/>
    <x v="0"/>
    <x v="0"/>
    <x v="3"/>
    <x v="2"/>
    <x v="0"/>
    <s v="adjust"/>
    <x v="0"/>
    <x v="6"/>
    <n v="81740"/>
    <n v="235.32667450058756"/>
    <n v="2723.2026544788832"/>
    <n v="2179.7354580601636"/>
    <n v="-543.4671964187196"/>
    <n v="9.2625940628533439"/>
    <n v="2600"/>
    <n v="0.1"/>
    <n v="1235.8750188668896"/>
    <n v="9.4497324915959122E-2"/>
  </r>
  <r>
    <x v="4"/>
    <s v="6"/>
    <x v="0"/>
    <x v="10"/>
    <x v="0"/>
    <x v="1"/>
    <x v="3"/>
    <x v="1"/>
    <x v="0"/>
    <s v="appsflyer"/>
    <x v="2"/>
    <x v="1"/>
    <n v="28380"/>
    <n v="106.75036003941483"/>
    <n v="607.52845586910428"/>
    <n v="27.226650461048123"/>
    <n v="-580.30180540805611"/>
    <n v="0.25504972958400685"/>
    <n v="200"/>
    <n v="0.04"/>
    <n v="2.4755554452926982"/>
    <n v="1.5153996809329386E-2"/>
  </r>
  <r>
    <x v="4"/>
    <s v="6"/>
    <x v="0"/>
    <x v="66"/>
    <x v="0"/>
    <x v="5"/>
    <x v="7"/>
    <x v="0"/>
    <x v="1"/>
    <s v="appsflyer"/>
    <x v="1"/>
    <x v="6"/>
    <n v="153980"/>
    <n v="96.769093374789136"/>
    <n v="3849.0404691224917"/>
    <n v="3267.2645312268119"/>
    <n v="-581.77593789567982"/>
    <n v="33.763512887039397"/>
    <n v="3000"/>
    <n v="5.5E-2"/>
    <n v="277.49816502159791"/>
    <n v="1.4155478911559148E-2"/>
  </r>
  <r>
    <x v="4"/>
    <s v="6"/>
    <x v="0"/>
    <x v="23"/>
    <x v="0"/>
    <x v="2"/>
    <x v="47"/>
    <x v="1"/>
    <x v="1"/>
    <s v="adjust"/>
    <x v="0"/>
    <x v="4"/>
    <n v="38250"/>
    <n v="65.803136914540787"/>
    <n v="660.59308734650028"/>
    <n v="65.2689149721636"/>
    <n v="-595.32417237433674"/>
    <n v="0.99188151253228263"/>
    <n v="200"/>
    <n v="0.06"/>
    <n v="5.40068904645402"/>
    <n v="1.379086570474717E-2"/>
  </r>
  <r>
    <x v="4"/>
    <s v="6"/>
    <x v="0"/>
    <x v="69"/>
    <x v="0"/>
    <x v="2"/>
    <x v="49"/>
    <x v="0"/>
    <x v="1"/>
    <s v="appsflyer"/>
    <x v="2"/>
    <x v="3"/>
    <n v="56700"/>
    <n v="58.012180267965888"/>
    <n v="1321.8193888986084"/>
    <n v="608.58432278157613"/>
    <n v="-713.23506611703226"/>
    <n v="10.490630070623878"/>
    <n v="600"/>
    <n v="5.7000000000000002E-2"/>
    <n v="128.41778618084254"/>
    <n v="3.516844513123514E-2"/>
  </r>
  <r>
    <x v="4"/>
    <s v="6"/>
    <x v="0"/>
    <x v="73"/>
    <x v="0"/>
    <x v="4"/>
    <x v="37"/>
    <x v="1"/>
    <x v="0"/>
    <s v="appsflyer"/>
    <x v="2"/>
    <x v="4"/>
    <n v="368810"/>
    <n v="4687.9439288082003"/>
    <n v="3405.0332231459765"/>
    <n v="2668.4394560075893"/>
    <n v="-736.59376713838719"/>
    <n v="0.56921317672115956"/>
    <n v="2400"/>
    <n v="0.105"/>
    <n v="896.52076249929087"/>
    <n v="5.59953221898358E-2"/>
  </r>
  <r>
    <x v="4"/>
    <s v="6"/>
    <x v="0"/>
    <x v="29"/>
    <x v="0"/>
    <x v="5"/>
    <x v="46"/>
    <x v="2"/>
    <x v="1"/>
    <s v="appsflyer"/>
    <x v="2"/>
    <x v="2"/>
    <n v="110020"/>
    <n v="225.23959887574168"/>
    <n v="2087.3059791257338"/>
    <n v="1328.0902866362078"/>
    <n v="-759.21569248952596"/>
    <n v="5.8963445738015086"/>
    <n v="2600"/>
    <n v="0.05"/>
    <n v="149.01285896481778"/>
    <n v="1.8700141657567337E-2"/>
  </r>
  <r>
    <x v="4"/>
    <s v="6"/>
    <x v="0"/>
    <x v="72"/>
    <x v="0"/>
    <x v="3"/>
    <x v="13"/>
    <x v="2"/>
    <x v="1"/>
    <s v="adjust"/>
    <x v="0"/>
    <x v="1"/>
    <n v="58550"/>
    <n v="123.69137599173746"/>
    <n v="1518.3540211097477"/>
    <n v="695.58258560611966"/>
    <n v="-822.77143550362803"/>
    <n v="5.6235334115175855"/>
    <n v="800"/>
    <n v="0.12"/>
    <n v="419.39917773280837"/>
    <n v="0.10049110544445046"/>
  </r>
  <r>
    <x v="4"/>
    <s v="6"/>
    <x v="0"/>
    <x v="62"/>
    <x v="0"/>
    <x v="5"/>
    <x v="43"/>
    <x v="1"/>
    <x v="0"/>
    <s v="appsflyer"/>
    <x v="0"/>
    <x v="5"/>
    <n v="59670"/>
    <n v="413.6627707115847"/>
    <n v="1183.6383692428296"/>
    <n v="337.20876538672911"/>
    <n v="-846.42960385610058"/>
    <n v="0.81517794024988266"/>
    <n v="600"/>
    <n v="0.15"/>
    <n v="53.40083381258016"/>
    <n v="2.6393557589038951E-2"/>
  </r>
  <r>
    <x v="4"/>
    <s v="6"/>
    <x v="0"/>
    <x v="77"/>
    <x v="0"/>
    <x v="0"/>
    <x v="41"/>
    <x v="1"/>
    <x v="0"/>
    <s v="appsflyer"/>
    <x v="0"/>
    <x v="5"/>
    <n v="37380"/>
    <n v="160.21907369924992"/>
    <n v="1193.1854911842511"/>
    <n v="295.01708973599574"/>
    <n v="-898.16840144825528"/>
    <n v="1.8413356345435974"/>
    <n v="400"/>
    <n v="0.12"/>
    <n v="60.21346277444971"/>
    <n v="3.4016934876740762E-2"/>
  </r>
  <r>
    <x v="4"/>
    <s v="6"/>
    <x v="0"/>
    <x v="61"/>
    <x v="1"/>
    <x v="5"/>
    <x v="29"/>
    <x v="0"/>
    <x v="0"/>
    <s v="adjust"/>
    <x v="2"/>
    <x v="1"/>
    <n v="31140"/>
    <n v="87.422796181920262"/>
    <n v="1202.3192242448633"/>
    <n v="291.97252357434218"/>
    <n v="-910.34670067052116"/>
    <n v="3.3397756229023985"/>
    <n v="400"/>
    <n v="0.12"/>
    <n v="130.77909535643977"/>
    <n v="7.4652626986628501E-2"/>
  </r>
  <r>
    <x v="4"/>
    <s v="6"/>
    <x v="0"/>
    <x v="42"/>
    <x v="0"/>
    <x v="6"/>
    <x v="14"/>
    <x v="1"/>
    <x v="1"/>
    <s v="appsflyer"/>
    <x v="2"/>
    <x v="6"/>
    <n v="43340"/>
    <n v="170.65213146762119"/>
    <n v="1218.2705233939471"/>
    <n v="286.36427206797737"/>
    <n v="-931.90625132596972"/>
    <n v="1.6780585721679715"/>
    <n v="400"/>
    <n v="0.11"/>
    <n v="135.3835793227978"/>
    <n v="7.8794500878855186E-2"/>
  </r>
  <r>
    <x v="4"/>
    <s v="6"/>
    <x v="0"/>
    <x v="8"/>
    <x v="0"/>
    <x v="5"/>
    <x v="24"/>
    <x v="1"/>
    <x v="1"/>
    <s v="adjust"/>
    <x v="0"/>
    <x v="1"/>
    <n v="114380"/>
    <n v="192.34818354109387"/>
    <n v="1994.5062518787611"/>
    <n v="1014.9197211910982"/>
    <n v="-979.58653068766284"/>
    <n v="5.276471565816828"/>
    <n v="1000"/>
    <n v="0.08"/>
    <n v="459.02229178509879"/>
    <n v="7.5379080433802759E-2"/>
  </r>
  <r>
    <x v="4"/>
    <s v="6"/>
    <x v="0"/>
    <x v="19"/>
    <x v="0"/>
    <x v="4"/>
    <x v="32"/>
    <x v="2"/>
    <x v="0"/>
    <s v="adjust"/>
    <x v="0"/>
    <x v="3"/>
    <n v="38080"/>
    <n v="106.15221238938054"/>
    <n v="1405.0305197633725"/>
    <n v="394.56904271820963"/>
    <n v="-1010.4614770451628"/>
    <n v="3.7170119570459588"/>
    <n v="600"/>
    <n v="7.0000000000000007E-2"/>
    <n v="148.3585899651697"/>
    <n v="6.26669327388681E-2"/>
  </r>
  <r>
    <x v="4"/>
    <s v="6"/>
    <x v="0"/>
    <x v="12"/>
    <x v="0"/>
    <x v="1"/>
    <x v="3"/>
    <x v="0"/>
    <x v="0"/>
    <s v="appsflyer"/>
    <x v="0"/>
    <x v="6"/>
    <n v="478340"/>
    <n v="533.17728362035336"/>
    <n v="9224.4044796574381"/>
    <n v="8197.0715391319536"/>
    <n v="-1027.3329405254844"/>
    <n v="15.374007466095732"/>
    <n v="9000"/>
    <n v="7.4999999999999997E-2"/>
    <n v="3028.9447995377768"/>
    <n v="6.158591282829716E-2"/>
  </r>
  <r>
    <x v="4"/>
    <s v="6"/>
    <x v="0"/>
    <x v="16"/>
    <x v="0"/>
    <x v="5"/>
    <x v="14"/>
    <x v="0"/>
    <x v="1"/>
    <s v="adjust"/>
    <x v="2"/>
    <x v="0"/>
    <n v="92000"/>
    <n v="115.58966348602668"/>
    <n v="2147.782023574563"/>
    <n v="1118.2946006591044"/>
    <n v="-1029.4874229154586"/>
    <n v="9.6746937998854197"/>
    <n v="800"/>
    <n v="0.02"/>
    <n v="52.255301938180381"/>
    <n v="7.7879451305261256E-3"/>
  </r>
  <r>
    <x v="4"/>
    <s v="6"/>
    <x v="0"/>
    <x v="78"/>
    <x v="0"/>
    <x v="0"/>
    <x v="2"/>
    <x v="2"/>
    <x v="0"/>
    <s v="adjust"/>
    <x v="0"/>
    <x v="1"/>
    <n v="103910"/>
    <n v="500.93676150864917"/>
    <n v="5930.5095542831705"/>
    <n v="4854.2651147364604"/>
    <n v="-1076.2444395467101"/>
    <n v="9.6903750886979907"/>
    <n v="8800"/>
    <n v="0.12"/>
    <n v="1008.8146457459827"/>
    <n v="3.4636710257248744E-2"/>
  </r>
  <r>
    <x v="4"/>
    <s v="6"/>
    <x v="0"/>
    <x v="93"/>
    <x v="0"/>
    <x v="3"/>
    <x v="12"/>
    <x v="1"/>
    <x v="1"/>
    <s v="adjust"/>
    <x v="2"/>
    <x v="0"/>
    <n v="43490"/>
    <n v="221.79111816687504"/>
    <n v="1291.9526073358861"/>
    <n v="131.56272424225705"/>
    <n v="-1160.3898830936291"/>
    <n v="0.59318301530573292"/>
    <n v="200"/>
    <n v="0.06"/>
    <n v="2.5306012734783248"/>
    <n v="3.2058235441858197E-3"/>
  </r>
  <r>
    <x v="4"/>
    <s v="6"/>
    <x v="0"/>
    <x v="67"/>
    <x v="0"/>
    <x v="3"/>
    <x v="23"/>
    <x v="1"/>
    <x v="1"/>
    <s v="adjust"/>
    <x v="0"/>
    <x v="3"/>
    <n v="101410"/>
    <n v="201.30795359301248"/>
    <n v="1865.8817156746527"/>
    <n v="695.58672190571008"/>
    <n v="-1170.2949937689427"/>
    <n v="3.4553365105086153"/>
    <n v="400"/>
    <n v="0.09"/>
    <n v="182.68266774744265"/>
    <n v="4.3771840853752929E-2"/>
  </r>
  <r>
    <x v="4"/>
    <s v="6"/>
    <x v="0"/>
    <x v="82"/>
    <x v="0"/>
    <x v="0"/>
    <x v="12"/>
    <x v="1"/>
    <x v="1"/>
    <s v="adjust"/>
    <x v="0"/>
    <x v="6"/>
    <n v="125140"/>
    <n v="657.51781616137214"/>
    <n v="3550.2487867592272"/>
    <n v="2235.9691849611954"/>
    <n v="-1314.2796017980318"/>
    <n v="3.4006214432559649"/>
    <n v="3000"/>
    <n v="0.09"/>
    <n v="653.40194227110942"/>
    <n v="4.8703857121242707E-2"/>
  </r>
  <r>
    <x v="4"/>
    <s v="6"/>
    <x v="0"/>
    <x v="86"/>
    <x v="0"/>
    <x v="2"/>
    <x v="9"/>
    <x v="2"/>
    <x v="1"/>
    <s v="appsflyer"/>
    <x v="0"/>
    <x v="5"/>
    <n v="68120"/>
    <n v="286.82596193345199"/>
    <n v="2352.7474371536446"/>
    <n v="914.40250250414363"/>
    <n v="-1438.3449346495008"/>
    <n v="3.1880046573897625"/>
    <n v="1400"/>
    <n v="6.5000000000000002E-2"/>
    <n v="258.60217110142241"/>
    <n v="4.7134999884847498E-2"/>
  </r>
  <r>
    <x v="4"/>
    <s v="6"/>
    <x v="0"/>
    <x v="4"/>
    <x v="0"/>
    <x v="1"/>
    <x v="18"/>
    <x v="2"/>
    <x v="0"/>
    <s v="appsflyer"/>
    <x v="0"/>
    <x v="6"/>
    <n v="91650"/>
    <n v="253.90903278838249"/>
    <n v="3045.1023181949649"/>
    <n v="1416.0787259240751"/>
    <n v="-1629.0235922708898"/>
    <n v="5.5771104728845522"/>
    <n v="2000"/>
    <n v="0.1"/>
    <n v="61.355323422023986"/>
    <n v="7.2212702936632293E-3"/>
  </r>
  <r>
    <x v="4"/>
    <s v="6"/>
    <x v="0"/>
    <x v="3"/>
    <x v="0"/>
    <x v="2"/>
    <x v="13"/>
    <x v="1"/>
    <x v="0"/>
    <s v="appsflyer"/>
    <x v="0"/>
    <x v="2"/>
    <n v="145760"/>
    <n v="625.68586664649592"/>
    <n v="3046.6631564252798"/>
    <n v="1399.5991757767254"/>
    <n v="-1647.0639806485544"/>
    <n v="2.2369039327645224"/>
    <n v="2400"/>
    <n v="0.09"/>
    <n v="482.25216033070171"/>
    <n v="5.74274131095509E-2"/>
  </r>
  <r>
    <x v="4"/>
    <s v="6"/>
    <x v="0"/>
    <x v="51"/>
    <x v="0"/>
    <x v="2"/>
    <x v="12"/>
    <x v="1"/>
    <x v="0"/>
    <s v="adjust"/>
    <x v="0"/>
    <x v="0"/>
    <n v="115410"/>
    <n v="443.45253342896666"/>
    <n v="3368.0524682855589"/>
    <n v="1659.5237775365729"/>
    <n v="-1708.528690748986"/>
    <n v="3.742280520317288"/>
    <n v="2400"/>
    <n v="0.08"/>
    <n v="649.31612469266543"/>
    <n v="6.5211089820048862E-2"/>
  </r>
  <r>
    <x v="4"/>
    <s v="6"/>
    <x v="0"/>
    <x v="83"/>
    <x v="0"/>
    <x v="2"/>
    <x v="1"/>
    <x v="1"/>
    <x v="0"/>
    <s v="adjust"/>
    <x v="2"/>
    <x v="2"/>
    <n v="192460"/>
    <n v="989.9698468693955"/>
    <n v="5086.975600021543"/>
    <n v="3215.8061658886836"/>
    <n v="-1871.1694341328594"/>
    <n v="3.2483879949052001"/>
    <n v="4200"/>
    <n v="0.21"/>
    <n v="1903.0029357170647"/>
    <n v="9.8627572556194601E-2"/>
  </r>
  <r>
    <x v="4"/>
    <s v="6"/>
    <x v="0"/>
    <x v="71"/>
    <x v="0"/>
    <x v="1"/>
    <x v="37"/>
    <x v="1"/>
    <x v="1"/>
    <s v="appsflyer"/>
    <x v="0"/>
    <x v="5"/>
    <n v="192490"/>
    <n v="800.95098620361011"/>
    <n v="3018.4969525741612"/>
    <n v="1125.5438133225632"/>
    <n v="-1892.953139251598"/>
    <n v="1.4052592889078961"/>
    <n v="2400"/>
    <n v="0.13"/>
    <n v="740.78227518742563"/>
    <n v="0.1096924980350408"/>
  </r>
  <r>
    <x v="4"/>
    <s v="6"/>
    <x v="0"/>
    <x v="79"/>
    <x v="0"/>
    <x v="5"/>
    <x v="12"/>
    <x v="0"/>
    <x v="1"/>
    <s v="appsflyer"/>
    <x v="0"/>
    <x v="6"/>
    <n v="198260"/>
    <n v="250.38458211511514"/>
    <n v="4644.2180950766369"/>
    <n v="2654.8872305644286"/>
    <n v="-1989.3308645122083"/>
    <n v="10.60323765999232"/>
    <n v="3000"/>
    <n v="0.08"/>
    <n v="561.77683516573506"/>
    <n v="3.5266835988252837E-2"/>
  </r>
  <r>
    <x v="4"/>
    <s v="6"/>
    <x v="0"/>
    <x v="13"/>
    <x v="0"/>
    <x v="1"/>
    <x v="7"/>
    <x v="1"/>
    <x v="0"/>
    <s v="appsflyer"/>
    <x v="0"/>
    <x v="4"/>
    <n v="175010"/>
    <n v="490.72023493496152"/>
    <n v="4231.1335671936331"/>
    <n v="2047.6359547677137"/>
    <n v="-2183.4976124259192"/>
    <n v="4.1727155495006247"/>
    <n v="1200"/>
    <n v="0.15"/>
    <n v="14.199159507611503"/>
    <n v="1.1557359984286752E-3"/>
  </r>
  <r>
    <x v="4"/>
    <s v="6"/>
    <x v="0"/>
    <x v="84"/>
    <x v="0"/>
    <x v="1"/>
    <x v="0"/>
    <x v="1"/>
    <x v="0"/>
    <s v="appsflyer"/>
    <x v="0"/>
    <x v="0"/>
    <n v="414910"/>
    <n v="1634.3481056995533"/>
    <n v="10906.767520997706"/>
    <n v="8661.5426808785287"/>
    <n v="-2245.2248401191773"/>
    <n v="5.2996926729823635"/>
    <n v="10000"/>
    <n v="0.14000000000000001"/>
    <n v="1462.370298881305"/>
    <n v="2.8139142428397421E-2"/>
  </r>
  <r>
    <x v="4"/>
    <s v="6"/>
    <x v="0"/>
    <x v="15"/>
    <x v="0"/>
    <x v="1"/>
    <x v="10"/>
    <x v="2"/>
    <x v="0"/>
    <s v="adjust"/>
    <x v="0"/>
    <x v="3"/>
    <n v="1061070"/>
    <n v="1778.0396340511454"/>
    <n v="28899.261668329458"/>
    <n v="26596.290186907248"/>
    <n v="-2302.9714814222098"/>
    <n v="14.958209973255412"/>
    <n v="50000"/>
    <n v="0.06"/>
    <n v="5532.0526700240489"/>
    <n v="3.4666819013398555E-2"/>
  </r>
  <r>
    <x v="4"/>
    <s v="6"/>
    <x v="0"/>
    <x v="31"/>
    <x v="0"/>
    <x v="6"/>
    <x v="31"/>
    <x v="2"/>
    <x v="0"/>
    <s v="adjust"/>
    <x v="0"/>
    <x v="6"/>
    <n v="119370"/>
    <n v="561.0735027958616"/>
    <n v="5025.9796792961461"/>
    <n v="2701.095808087653"/>
    <n v="-2324.883871208493"/>
    <n v="4.8141567809350061"/>
    <n v="2400"/>
    <n v="0.1"/>
    <n v="1604.1612091636784"/>
    <n v="9.8982124486938466E-2"/>
  </r>
  <r>
    <x v="4"/>
    <s v="6"/>
    <x v="0"/>
    <x v="14"/>
    <x v="0"/>
    <x v="3"/>
    <x v="6"/>
    <x v="2"/>
    <x v="0"/>
    <s v="appsflyer"/>
    <x v="0"/>
    <x v="2"/>
    <n v="56990"/>
    <n v="343.03400032536194"/>
    <n v="3565.3992772161123"/>
    <n v="1101.8497088473848"/>
    <n v="-2463.5495683687277"/>
    <n v="3.2120714209154166"/>
    <n v="1600"/>
    <n v="0.1"/>
    <n v="135.64662164061099"/>
    <n v="2.0518016288341667E-2"/>
  </r>
  <r>
    <x v="4"/>
    <s v="6"/>
    <x v="0"/>
    <x v="97"/>
    <x v="0"/>
    <x v="6"/>
    <x v="8"/>
    <x v="2"/>
    <x v="0"/>
    <s v="adjust"/>
    <x v="0"/>
    <x v="5"/>
    <n v="112810"/>
    <n v="256.87895822955954"/>
    <n v="4728.4342687669232"/>
    <n v="2108.7417864892295"/>
    <n v="-2619.6924822776937"/>
    <n v="8.2090872721647958"/>
    <n v="1400"/>
    <n v="0.108"/>
    <n v="1113.6805052776194"/>
    <n v="8.8020932072148672E-2"/>
  </r>
  <r>
    <x v="4"/>
    <s v="6"/>
    <x v="0"/>
    <x v="98"/>
    <x v="0"/>
    <x v="1"/>
    <x v="7"/>
    <x v="1"/>
    <x v="0"/>
    <s v="appsflyer"/>
    <x v="2"/>
    <x v="2"/>
    <n v="335420"/>
    <n v="2080.3697742073632"/>
    <n v="7031.0463414771766"/>
    <n v="2902.2175178294401"/>
    <n v="-4128.8288236477365"/>
    <n v="1.3950488772772174"/>
    <n v="3000"/>
    <n v="0.08"/>
    <n v="944.48248000754393"/>
    <n v="5.4239127736246749E-2"/>
  </r>
  <r>
    <x v="4"/>
    <s v="6"/>
    <x v="0"/>
    <x v="94"/>
    <x v="0"/>
    <x v="0"/>
    <x v="31"/>
    <x v="2"/>
    <x v="0"/>
    <s v="adjust"/>
    <x v="0"/>
    <x v="6"/>
    <n v="192070"/>
    <n v="624.1187907843921"/>
    <n v="7567.6169399470691"/>
    <n v="3226.1556924038564"/>
    <n v="-4341.4612475432132"/>
    <n v="5.1691372540622051"/>
    <n v="5800"/>
    <n v="0.06"/>
    <n v="592.78667467406751"/>
    <n v="3.0623996028762299E-2"/>
  </r>
  <r>
    <x v="4"/>
    <s v="6"/>
    <x v="0"/>
    <x v="100"/>
    <x v="0"/>
    <x v="1"/>
    <x v="5"/>
    <x v="0"/>
    <x v="0"/>
    <s v="adjust"/>
    <x v="0"/>
    <x v="5"/>
    <n v="968520"/>
    <n v="615.23126614987086"/>
    <n v="17517.121570578391"/>
    <n v="10147.910436128206"/>
    <n v="-7369.2111344501845"/>
    <n v="16.494464755723527"/>
    <n v="11400"/>
    <n v="7.0000000000000007E-2"/>
    <n v="2747.3033387479768"/>
    <n v="4.5121002266751246E-2"/>
  </r>
  <r>
    <x v="5"/>
    <s v="6"/>
    <x v="1"/>
    <x v="98"/>
    <x v="0"/>
    <x v="0"/>
    <x v="11"/>
    <x v="1"/>
    <x v="0"/>
    <s v="appsflyer"/>
    <x v="2"/>
    <x v="2"/>
    <n v="1564140"/>
    <n v="12348.571786071787"/>
    <n v="27371.672065039857"/>
    <n v="42515.856276724582"/>
    <n v="15144.184211684726"/>
    <n v="3.4429776182440066"/>
    <n v="67800"/>
    <n v="0.08"/>
    <n v="5848.1239178466658"/>
    <n v="2.2925266124175562E-2"/>
  </r>
  <r>
    <x v="5"/>
    <s v="6"/>
    <x v="1"/>
    <x v="95"/>
    <x v="0"/>
    <x v="1"/>
    <x v="26"/>
    <x v="2"/>
    <x v="0"/>
    <s v="adjust"/>
    <x v="0"/>
    <x v="6"/>
    <n v="866410"/>
    <n v="2426.9675003263019"/>
    <n v="29730.948097668377"/>
    <n v="43103.96940676777"/>
    <n v="13373.021309099393"/>
    <n v="17.760422997412412"/>
    <n v="48800"/>
    <n v="7.0000000000000007E-2"/>
    <n v="4002.2190889798349"/>
    <n v="1.5475060046911616E-2"/>
  </r>
  <r>
    <x v="5"/>
    <s v="6"/>
    <x v="1"/>
    <x v="18"/>
    <x v="0"/>
    <x v="1"/>
    <x v="8"/>
    <x v="0"/>
    <x v="3"/>
    <s v="adjust"/>
    <x v="0"/>
    <x v="3"/>
    <n v="1256180"/>
    <n v="860.46409479623469"/>
    <n v="25250.114473130576"/>
    <n v="37331.300504507912"/>
    <n v="12081.186031377336"/>
    <n v="43.385076414313701"/>
    <n v="20000"/>
    <n v="4.4999999999999998E-2"/>
    <n v="9168.4334301659546"/>
    <n v="4.0932735203705835E-2"/>
  </r>
  <r>
    <x v="5"/>
    <s v="6"/>
    <x v="1"/>
    <x v="100"/>
    <x v="0"/>
    <x v="4"/>
    <x v="27"/>
    <x v="0"/>
    <x v="0"/>
    <s v="adjust"/>
    <x v="0"/>
    <x v="2"/>
    <n v="1844340"/>
    <n v="1170.3675340597101"/>
    <n v="34333.351301935836"/>
    <n v="45558.548411850781"/>
    <n v="11225.197109914945"/>
    <n v="38.926702156389844"/>
    <n v="41800"/>
    <n v="7.0000000000000007E-2"/>
    <n v="7380.9239620535263"/>
    <n v="2.7001606428610391E-2"/>
  </r>
  <r>
    <x v="5"/>
    <s v="6"/>
    <x v="1"/>
    <x v="13"/>
    <x v="0"/>
    <x v="6"/>
    <x v="1"/>
    <x v="1"/>
    <x v="0"/>
    <s v="appsflyer"/>
    <x v="0"/>
    <x v="2"/>
    <n v="643680"/>
    <n v="2667.6640550633374"/>
    <n v="17351.040145163268"/>
    <n v="27259.567793411665"/>
    <n v="9908.5276482483969"/>
    <n v="10.218515986550807"/>
    <n v="24800"/>
    <n v="0.15"/>
    <n v="15243.821377734663"/>
    <n v="9.3201657324264484E-2"/>
  </r>
  <r>
    <x v="5"/>
    <s v="6"/>
    <x v="1"/>
    <x v="67"/>
    <x v="0"/>
    <x v="6"/>
    <x v="3"/>
    <x v="1"/>
    <x v="1"/>
    <s v="adjust"/>
    <x v="0"/>
    <x v="1"/>
    <n v="434700"/>
    <n v="567.59394502722091"/>
    <n v="10186.813584909871"/>
    <n v="16333.259067558982"/>
    <n v="6146.445482649111"/>
    <n v="28.776309561892287"/>
    <n v="5400"/>
    <n v="0.09"/>
    <n v="7790.7039183175957"/>
    <n v="7.9497340223538562E-2"/>
  </r>
  <r>
    <x v="5"/>
    <s v="6"/>
    <x v="1"/>
    <x v="10"/>
    <x v="0"/>
    <x v="0"/>
    <x v="36"/>
    <x v="1"/>
    <x v="0"/>
    <s v="appsflyer"/>
    <x v="2"/>
    <x v="5"/>
    <n v="638220"/>
    <n v="2578.4881628132352"/>
    <n v="16522.81401037977"/>
    <n v="22120.394777844715"/>
    <n v="5597.5807674649441"/>
    <n v="8.5788234737174314"/>
    <n v="22000"/>
    <n v="0.04"/>
    <n v="2821.3888364743011"/>
    <n v="2.1257824621497716E-2"/>
  </r>
  <r>
    <x v="5"/>
    <s v="6"/>
    <x v="1"/>
    <x v="23"/>
    <x v="0"/>
    <x v="4"/>
    <x v="17"/>
    <x v="1"/>
    <x v="1"/>
    <s v="adjust"/>
    <x v="0"/>
    <x v="2"/>
    <n v="488220"/>
    <n v="688.30595135155454"/>
    <n v="9518.9948943972631"/>
    <n v="14559.957414885997"/>
    <n v="5040.9625204887343"/>
    <n v="21.153321987549475"/>
    <n v="13200"/>
    <n v="0.06"/>
    <n v="4244.6822474609908"/>
    <n v="4.8588537801642857E-2"/>
  </r>
  <r>
    <x v="5"/>
    <s v="6"/>
    <x v="1"/>
    <x v="45"/>
    <x v="0"/>
    <x v="0"/>
    <x v="0"/>
    <x v="1"/>
    <x v="3"/>
    <s v="adjust"/>
    <x v="2"/>
    <x v="6"/>
    <n v="158270"/>
    <n v="974.90853658536594"/>
    <n v="5590.8940475401287"/>
    <n v="9176.1116735541746"/>
    <n v="3585.2176260140459"/>
    <n v="9.4122795413133478"/>
    <n v="11800"/>
    <n v="7.0000000000000007E-2"/>
    <n v="1916.9592475766958"/>
    <n v="3.4817929346940946E-2"/>
  </r>
  <r>
    <x v="5"/>
    <s v="6"/>
    <x v="1"/>
    <x v="93"/>
    <x v="0"/>
    <x v="4"/>
    <x v="6"/>
    <x v="1"/>
    <x v="1"/>
    <s v="adjust"/>
    <x v="2"/>
    <x v="1"/>
    <n v="697960"/>
    <n v="3966.4316477236921"/>
    <n v="15305.417496513192"/>
    <n v="18702.369790447887"/>
    <n v="3396.9522939346953"/>
    <n v="4.7151625066276006"/>
    <n v="24400"/>
    <n v="0.06"/>
    <n v="1475.0650425102119"/>
    <n v="1.3145081425845044E-2"/>
  </r>
  <r>
    <x v="5"/>
    <s v="6"/>
    <x v="1"/>
    <x v="72"/>
    <x v="0"/>
    <x v="3"/>
    <x v="4"/>
    <x v="2"/>
    <x v="1"/>
    <s v="adjust"/>
    <x v="0"/>
    <x v="2"/>
    <n v="284430"/>
    <n v="445.60551464828455"/>
    <n v="6939.4895432844069"/>
    <n v="10307.582697772123"/>
    <n v="3368.0931544877158"/>
    <n v="23.131631810948019"/>
    <n v="11600"/>
    <n v="0.12"/>
    <n v="5599.9083583536458"/>
    <n v="9.0546744769492329E-2"/>
  </r>
  <r>
    <x v="5"/>
    <s v="6"/>
    <x v="1"/>
    <x v="96"/>
    <x v="0"/>
    <x v="6"/>
    <x v="42"/>
    <x v="1"/>
    <x v="0"/>
    <s v="adjust"/>
    <x v="0"/>
    <x v="1"/>
    <n v="910290"/>
    <n v="5263.7433300787907"/>
    <n v="22185.976980745403"/>
    <n v="25475.848244694633"/>
    <n v="3289.8712639492296"/>
    <n v="4.8398728142987348"/>
    <n v="43000"/>
    <n v="0.17"/>
    <n v="6887.8475458681169"/>
    <n v="4.5061290205207834E-2"/>
  </r>
  <r>
    <x v="5"/>
    <s v="6"/>
    <x v="1"/>
    <x v="31"/>
    <x v="0"/>
    <x v="3"/>
    <x v="43"/>
    <x v="2"/>
    <x v="0"/>
    <s v="adjust"/>
    <x v="0"/>
    <x v="6"/>
    <n v="304700"/>
    <n v="1015.2007532774813"/>
    <n v="11533.350895451467"/>
    <n v="14140.901590429763"/>
    <n v="2607.5506949782957"/>
    <n v="13.929167748129792"/>
    <n v="10000"/>
    <n v="0.1"/>
    <n v="5957.8831064752476"/>
    <n v="7.0220453158227267E-2"/>
  </r>
  <r>
    <x v="5"/>
    <s v="6"/>
    <x v="1"/>
    <x v="63"/>
    <x v="0"/>
    <x v="4"/>
    <x v="3"/>
    <x v="1"/>
    <x v="1"/>
    <s v="adjust"/>
    <x v="2"/>
    <x v="0"/>
    <n v="177510"/>
    <n v="556.79550743701304"/>
    <n v="4191.5318578509941"/>
    <n v="6273.726096049867"/>
    <n v="2082.1942381988729"/>
    <n v="11.267558757663965"/>
    <n v="7200"/>
    <n v="0.06"/>
    <n v="970.4151898643297"/>
    <n v="2.5779873475704051E-2"/>
  </r>
  <r>
    <x v="5"/>
    <s v="6"/>
    <x v="1"/>
    <x v="7"/>
    <x v="0"/>
    <x v="1"/>
    <x v="48"/>
    <x v="2"/>
    <x v="0"/>
    <s v="appsflyer"/>
    <x v="0"/>
    <x v="5"/>
    <n v="931550"/>
    <n v="2118.6897517773223"/>
    <n v="12148.702339463469"/>
    <n v="14204.928887425185"/>
    <n v="2056.2265479617163"/>
    <n v="6.704581865046066"/>
    <n v="13800"/>
    <n v="0.04"/>
    <n v="2438.1367339485087"/>
    <n v="2.8606698811739592E-2"/>
  </r>
  <r>
    <x v="5"/>
    <s v="6"/>
    <x v="1"/>
    <x v="6"/>
    <x v="0"/>
    <x v="4"/>
    <x v="30"/>
    <x v="1"/>
    <x v="0"/>
    <s v="adjust"/>
    <x v="2"/>
    <x v="1"/>
    <n v="249610"/>
    <n v="836.27277168981641"/>
    <n v="4075.2254251649001"/>
    <n v="5916.6667735476758"/>
    <n v="1841.4413483827757"/>
    <n v="7.0750441409112845"/>
    <n v="4200"/>
    <n v="7.0000000000000007E-2"/>
    <n v="1313.8348086926337"/>
    <n v="3.7009430562225408E-2"/>
  </r>
  <r>
    <x v="5"/>
    <s v="6"/>
    <x v="1"/>
    <x v="75"/>
    <x v="0"/>
    <x v="0"/>
    <x v="43"/>
    <x v="1"/>
    <x v="3"/>
    <s v="appsflyer"/>
    <x v="0"/>
    <x v="5"/>
    <n v="137200"/>
    <n v="905.88738766277436"/>
    <n v="4614.6882110920515"/>
    <n v="6451.2158154697217"/>
    <n v="1836.5276043776703"/>
    <n v="7.1214324245247704"/>
    <n v="8400"/>
    <n v="0.15"/>
    <n v="5586.3715878364173"/>
    <n v="0.14432348226103758"/>
  </r>
  <r>
    <x v="5"/>
    <s v="6"/>
    <x v="1"/>
    <x v="56"/>
    <x v="0"/>
    <x v="5"/>
    <x v="36"/>
    <x v="0"/>
    <x v="1"/>
    <s v="appsflyer"/>
    <x v="0"/>
    <x v="3"/>
    <n v="109590"/>
    <n v="173.35858796103571"/>
    <n v="3392.3108249053575"/>
    <n v="5158.6510046537642"/>
    <n v="1766.3401797484066"/>
    <n v="29.757112499169807"/>
    <n v="4400"/>
    <n v="0.05"/>
    <n v="133.33511987770081"/>
    <n v="4.3078161247134652E-3"/>
  </r>
  <r>
    <x v="5"/>
    <s v="6"/>
    <x v="1"/>
    <x v="9"/>
    <x v="0"/>
    <x v="3"/>
    <x v="47"/>
    <x v="2"/>
    <x v="1"/>
    <s v="appsflyer"/>
    <x v="2"/>
    <x v="4"/>
    <n v="135090"/>
    <n v="207.42048694889229"/>
    <n v="2190.9885695962453"/>
    <n v="3606.7929841675414"/>
    <n v="1415.8044145712961"/>
    <n v="17.388798171398772"/>
    <n v="2000"/>
    <n v="7.0000000000000007E-2"/>
    <n v="905.26585835284072"/>
    <n v="4.1831522829589234E-2"/>
  </r>
  <r>
    <x v="5"/>
    <s v="6"/>
    <x v="1"/>
    <x v="26"/>
    <x v="0"/>
    <x v="3"/>
    <x v="22"/>
    <x v="2"/>
    <x v="0"/>
    <s v="appsflyer"/>
    <x v="1"/>
    <x v="3"/>
    <n v="260270"/>
    <n v="400.12643930599569"/>
    <n v="3760.5006605841945"/>
    <n v="5117.9446915897906"/>
    <n v="1357.4440310055961"/>
    <n v="12.790818573415628"/>
    <n v="5600"/>
    <n v="7.0000000000000007E-2"/>
    <n v="1442.8201308816745"/>
    <n v="4.6985662468914849E-2"/>
  </r>
  <r>
    <x v="5"/>
    <s v="6"/>
    <x v="1"/>
    <x v="71"/>
    <x v="0"/>
    <x v="4"/>
    <x v="38"/>
    <x v="1"/>
    <x v="1"/>
    <s v="appsflyer"/>
    <x v="0"/>
    <x v="2"/>
    <n v="142380"/>
    <n v="570.96420357374541"/>
    <n v="2945.3050977390312"/>
    <n v="4121.7249495398491"/>
    <n v="1176.4198518008179"/>
    <n v="7.2188850434780178"/>
    <n v="1600"/>
    <n v="0.13"/>
    <n v="2618.5387633228979"/>
    <n v="0.10588361245919756"/>
  </r>
  <r>
    <x v="5"/>
    <s v="6"/>
    <x v="1"/>
    <x v="46"/>
    <x v="0"/>
    <x v="6"/>
    <x v="45"/>
    <x v="2"/>
    <x v="0"/>
    <s v="adjust"/>
    <x v="2"/>
    <x v="1"/>
    <n v="145150"/>
    <n v="593.97399511583399"/>
    <n v="1845.7775124532884"/>
    <n v="2947.16086872808"/>
    <n v="1101.3833562747916"/>
    <n v="4.9617675065948612"/>
    <n v="2000"/>
    <n v="0.06"/>
    <n v="793.01808151346506"/>
    <n v="4.4846442437085313E-2"/>
  </r>
  <r>
    <x v="5"/>
    <s v="6"/>
    <x v="1"/>
    <x v="30"/>
    <x v="0"/>
    <x v="4"/>
    <x v="16"/>
    <x v="1"/>
    <x v="3"/>
    <s v="appsflyer"/>
    <x v="0"/>
    <x v="0"/>
    <n v="126360"/>
    <n v="299.79794887494262"/>
    <n v="1701.6719116666941"/>
    <n v="2742.7835955686955"/>
    <n v="1041.1116839020015"/>
    <n v="9.1487737186381395"/>
    <n v="1600"/>
    <n v="0.04"/>
    <n v="521.1444784804313"/>
    <n v="3.1667614324513503E-2"/>
  </r>
  <r>
    <x v="5"/>
    <s v="6"/>
    <x v="1"/>
    <x v="3"/>
    <x v="0"/>
    <x v="1"/>
    <x v="44"/>
    <x v="1"/>
    <x v="0"/>
    <s v="appsflyer"/>
    <x v="0"/>
    <x v="3"/>
    <n v="329130"/>
    <n v="1154.6092741935483"/>
    <n v="8133.4692580869887"/>
    <n v="8995.1906482330996"/>
    <n v="861.72139014611093"/>
    <n v="7.7906793659837055"/>
    <n v="11400"/>
    <n v="0.09"/>
    <n v="3402.8402612984637"/>
    <n v="6.3049252175788592E-2"/>
  </r>
  <r>
    <x v="5"/>
    <s v="6"/>
    <x v="1"/>
    <x v="52"/>
    <x v="0"/>
    <x v="6"/>
    <x v="32"/>
    <x v="1"/>
    <x v="0"/>
    <s v="adjust"/>
    <x v="0"/>
    <x v="2"/>
    <n v="97050"/>
    <n v="721.44721233689199"/>
    <n v="2949.2738617936702"/>
    <n v="3772.5982376047937"/>
    <n v="823.32437581112345"/>
    <n v="5.2292089748114723"/>
    <n v="5200"/>
    <n v="0.1"/>
    <n v="1980.0038178200498"/>
    <n v="8.7473039936756591E-2"/>
  </r>
  <r>
    <x v="5"/>
    <s v="6"/>
    <x v="1"/>
    <x v="89"/>
    <x v="0"/>
    <x v="1"/>
    <x v="37"/>
    <x v="1"/>
    <x v="0"/>
    <s v="adjust"/>
    <x v="2"/>
    <x v="5"/>
    <n v="347920"/>
    <n v="2381.1318768096867"/>
    <n v="8688.1430826125743"/>
    <n v="9472.3509360313074"/>
    <n v="784.20785341873307"/>
    <n v="3.9780874920387244"/>
    <n v="10200"/>
    <n v="0.06"/>
    <n v="2791.6781676153901"/>
    <n v="4.9119769500168699E-2"/>
  </r>
  <r>
    <x v="5"/>
    <s v="6"/>
    <x v="1"/>
    <x v="53"/>
    <x v="0"/>
    <x v="6"/>
    <x v="17"/>
    <x v="0"/>
    <x v="3"/>
    <s v="appsflyer"/>
    <x v="2"/>
    <x v="4"/>
    <n v="291500"/>
    <n v="292.01664483316637"/>
    <n v="3085.3811623664819"/>
    <n v="3850.353226776559"/>
    <n v="764.97206441007711"/>
    <n v="13.185389582762742"/>
    <n v="5600"/>
    <n v="0.06"/>
    <n v="160.35295898446219"/>
    <n v="6.9410497141456015E-3"/>
  </r>
  <r>
    <x v="5"/>
    <s v="6"/>
    <x v="1"/>
    <x v="73"/>
    <x v="0"/>
    <x v="4"/>
    <x v="10"/>
    <x v="1"/>
    <x v="0"/>
    <s v="appsflyer"/>
    <x v="2"/>
    <x v="6"/>
    <n v="575170"/>
    <n v="7451.6441963345269"/>
    <n v="5217.4495120607917"/>
    <n v="5853.4443505293893"/>
    <n v="635.99483846859766"/>
    <n v="0.78552386511002581"/>
    <n v="5800"/>
    <n v="0.105"/>
    <n v="214.1374499738385"/>
    <n v="6.0971921587350464E-3"/>
  </r>
  <r>
    <x v="5"/>
    <s v="6"/>
    <x v="1"/>
    <x v="64"/>
    <x v="0"/>
    <x v="0"/>
    <x v="40"/>
    <x v="2"/>
    <x v="0"/>
    <s v="adjust"/>
    <x v="2"/>
    <x v="3"/>
    <n v="105890"/>
    <n v="631.02168294083856"/>
    <n v="2278.0122412589708"/>
    <n v="2886.4962213635886"/>
    <n v="608.48398010461779"/>
    <n v="4.5743217695963265"/>
    <n v="2600"/>
    <n v="7.0000000000000007E-2"/>
    <n v="940.18083915562045"/>
    <n v="5.4286163746271161E-2"/>
  </r>
  <r>
    <x v="5"/>
    <s v="6"/>
    <x v="1"/>
    <x v="39"/>
    <x v="0"/>
    <x v="5"/>
    <x v="1"/>
    <x v="1"/>
    <x v="0"/>
    <s v="adjust"/>
    <x v="0"/>
    <x v="6"/>
    <n v="77840"/>
    <n v="666.0667243534275"/>
    <n v="2448.0565794674299"/>
    <n v="3053.5000504077293"/>
    <n v="605.44347094029945"/>
    <n v="4.5843756169802061"/>
    <n v="2800"/>
    <n v="0.1"/>
    <n v="1646.3488600923286"/>
    <n v="8.9861297577321364E-2"/>
  </r>
  <r>
    <x v="5"/>
    <s v="6"/>
    <x v="1"/>
    <x v="42"/>
    <x v="0"/>
    <x v="5"/>
    <x v="24"/>
    <x v="1"/>
    <x v="1"/>
    <s v="appsflyer"/>
    <x v="2"/>
    <x v="1"/>
    <n v="160490"/>
    <n v="675.19848377556536"/>
    <n v="5278.8739744306395"/>
    <n v="5881.6628771911901"/>
    <n v="602.78890276055063"/>
    <n v="8.7110131591264697"/>
    <n v="6000"/>
    <n v="0.11"/>
    <n v="780.09670667198702"/>
    <n v="2.2105333218410194E-2"/>
  </r>
  <r>
    <x v="5"/>
    <s v="6"/>
    <x v="1"/>
    <x v="69"/>
    <x v="0"/>
    <x v="1"/>
    <x v="12"/>
    <x v="0"/>
    <x v="1"/>
    <s v="appsflyer"/>
    <x v="2"/>
    <x v="6"/>
    <n v="351380"/>
    <n v="284.24621267833504"/>
    <n v="5926.5049156668629"/>
    <n v="6381.0097602190954"/>
    <n v="454.5048445522325"/>
    <n v="22.448882256313876"/>
    <n v="10800"/>
    <n v="5.7000000000000002E-2"/>
    <n v="313.80762568201163"/>
    <n v="8.1963941307631131E-3"/>
  </r>
  <r>
    <x v="5"/>
    <s v="6"/>
    <x v="1"/>
    <x v="44"/>
    <x v="0"/>
    <x v="0"/>
    <x v="36"/>
    <x v="2"/>
    <x v="0"/>
    <s v="adjust"/>
    <x v="0"/>
    <x v="3"/>
    <n v="190710"/>
    <n v="96.891421106111181"/>
    <n v="2844.7990237963459"/>
    <n v="3281.3883354393547"/>
    <n v="436.58931164300884"/>
    <n v="33.866655045194598"/>
    <n v="2400"/>
    <n v="7.0000000000000007E-2"/>
    <n v="1302.1782786368947"/>
    <n v="6.6139600352144959E-2"/>
  </r>
  <r>
    <x v="5"/>
    <s v="6"/>
    <x v="1"/>
    <x v="11"/>
    <x v="0"/>
    <x v="6"/>
    <x v="18"/>
    <x v="1"/>
    <x v="0"/>
    <s v="appsflyer"/>
    <x v="0"/>
    <x v="2"/>
    <n v="223540"/>
    <n v="1734.6678205682967"/>
    <n v="4521.1062219295882"/>
    <n v="4859.1186347908078"/>
    <n v="338.01241286121967"/>
    <n v="2.8011810544792985"/>
    <n v="8000"/>
    <n v="0.14000000000000001"/>
    <n v="2321.4083984389854"/>
    <n v="7.9623781351962727E-2"/>
  </r>
  <r>
    <x v="5"/>
    <s v="6"/>
    <x v="1"/>
    <x v="25"/>
    <x v="0"/>
    <x v="6"/>
    <x v="29"/>
    <x v="1"/>
    <x v="0"/>
    <s v="adjust"/>
    <x v="2"/>
    <x v="5"/>
    <n v="138050"/>
    <n v="642.36463620981385"/>
    <n v="3984.0181586150115"/>
    <n v="4308.4046719057651"/>
    <n v="324.38651329075356"/>
    <n v="6.7071012771296497"/>
    <n v="3600"/>
    <n v="0.08"/>
    <n v="204.57633529375792"/>
    <n v="7.9138471148326589E-3"/>
  </r>
  <r>
    <x v="5"/>
    <s v="6"/>
    <x v="1"/>
    <x v="99"/>
    <x v="0"/>
    <x v="0"/>
    <x v="4"/>
    <x v="2"/>
    <x v="0"/>
    <s v="adjust"/>
    <x v="0"/>
    <x v="3"/>
    <n v="279700"/>
    <n v="796.0810071154898"/>
    <n v="15565.452634523932"/>
    <n v="15886.360525000344"/>
    <n v="320.90789047641192"/>
    <n v="19.955708505799915"/>
    <n v="30000"/>
    <n v="7.4999999999999997E-2"/>
    <n v="4005.6617367498125"/>
    <n v="4.2024118010395441E-2"/>
  </r>
  <r>
    <x v="5"/>
    <s v="6"/>
    <x v="1"/>
    <x v="105"/>
    <x v="0"/>
    <x v="3"/>
    <x v="27"/>
    <x v="0"/>
    <x v="0"/>
    <s v="adjust"/>
    <x v="2"/>
    <x v="1"/>
    <n v="68040"/>
    <n v="101.31461391193363"/>
    <n v="1319.9253587453534"/>
    <n v="1591.9967632601899"/>
    <n v="272.07140451483656"/>
    <n v="15.713397127920871"/>
    <n v="800"/>
    <n v="0.08"/>
    <n v="113.24797143887993"/>
    <n v="1.185596751329273E-2"/>
  </r>
  <r>
    <x v="5"/>
    <s v="6"/>
    <x v="1"/>
    <x v="70"/>
    <x v="0"/>
    <x v="6"/>
    <x v="47"/>
    <x v="1"/>
    <x v="0"/>
    <s v="appsflyer"/>
    <x v="2"/>
    <x v="0"/>
    <n v="388430"/>
    <n v="3864.49685690244"/>
    <n v="3965.5640678437048"/>
    <n v="4235.7407064751942"/>
    <n v="270.17663863148937"/>
    <n v="1.096065248160228"/>
    <n v="6200"/>
    <n v="0.08"/>
    <n v="518.11992180189691"/>
    <n v="2.0386828723558896E-2"/>
  </r>
  <r>
    <x v="5"/>
    <s v="6"/>
    <x v="1"/>
    <x v="106"/>
    <x v="0"/>
    <x v="1"/>
    <x v="44"/>
    <x v="1"/>
    <x v="0"/>
    <s v="appsflyer"/>
    <x v="2"/>
    <x v="1"/>
    <n v="189970"/>
    <n v="662.31966963409275"/>
    <n v="3146.7182106160799"/>
    <n v="3372.3840868718853"/>
    <n v="225.66587625580541"/>
    <n v="5.0917770398318432"/>
    <n v="2600"/>
    <n v="0.2"/>
    <n v="1392.6908320232308"/>
    <n v="6.8828203636152538E-2"/>
  </r>
  <r>
    <x v="5"/>
    <s v="6"/>
    <x v="1"/>
    <x v="28"/>
    <x v="0"/>
    <x v="3"/>
    <x v="36"/>
    <x v="1"/>
    <x v="1"/>
    <s v="adjust"/>
    <x v="0"/>
    <x v="4"/>
    <n v="70510"/>
    <n v="415.03172997332848"/>
    <n v="1941.8005683325716"/>
    <n v="2098.7209612975507"/>
    <n v="156.9203929649791"/>
    <n v="5.0567723133660705"/>
    <n v="3600"/>
    <n v="8.5000000000000006E-2"/>
    <n v="929.79733443478131"/>
    <n v="7.3838411710524771E-2"/>
  </r>
  <r>
    <x v="5"/>
    <s v="6"/>
    <x v="1"/>
    <x v="92"/>
    <x v="0"/>
    <x v="5"/>
    <x v="41"/>
    <x v="2"/>
    <x v="1"/>
    <s v="appsflyer"/>
    <x v="1"/>
    <x v="0"/>
    <n v="114640"/>
    <n v="342.24544194477022"/>
    <n v="6145.2659782778092"/>
    <n v="6259.4918767971722"/>
    <n v="114.225898519363"/>
    <n v="18.289482078207769"/>
    <n v="7600"/>
    <n v="0.1"/>
    <n v="175.46721805234466"/>
    <n v="4.6720304008160407E-3"/>
  </r>
  <r>
    <x v="5"/>
    <s v="6"/>
    <x v="1"/>
    <x v="36"/>
    <x v="0"/>
    <x v="2"/>
    <x v="10"/>
    <x v="0"/>
    <x v="3"/>
    <s v="adjust"/>
    <x v="0"/>
    <x v="5"/>
    <n v="54380"/>
    <n v="43.301103401205779"/>
    <n v="1945.2531153943771"/>
    <n v="2005.5144355049904"/>
    <n v="60.261320110613269"/>
    <n v="46.315550366532783"/>
    <n v="200"/>
    <n v="8.5000000000000006E-2"/>
    <n v="654.69108929566073"/>
    <n v="5.4407577236810806E-2"/>
  </r>
  <r>
    <x v="5"/>
    <s v="6"/>
    <x v="1"/>
    <x v="47"/>
    <x v="0"/>
    <x v="1"/>
    <x v="27"/>
    <x v="2"/>
    <x v="1"/>
    <s v="appsflyer"/>
    <x v="2"/>
    <x v="1"/>
    <n v="1270"/>
    <n v="5.3235525281634795"/>
    <n v="22.690276484187805"/>
    <n v="0.62912957678190795"/>
    <n v="-22.061146907405899"/>
    <n v="0.11817852335514481"/>
    <n v="200"/>
    <n v="7.0000000000000007E-2"/>
    <n v="5.4863285456416541E-2"/>
    <n v="1.453417745224295E-2"/>
  </r>
  <r>
    <x v="5"/>
    <s v="6"/>
    <x v="1"/>
    <x v="54"/>
    <x v="0"/>
    <x v="3"/>
    <x v="25"/>
    <x v="1"/>
    <x v="0"/>
    <s v="adjust"/>
    <x v="2"/>
    <x v="4"/>
    <n v="12050"/>
    <n v="48.147132560325915"/>
    <n v="134.31498979458408"/>
    <n v="21.133600060387785"/>
    <n v="-113.1813897341963"/>
    <n v="0.4389378751456996"/>
    <n v="200"/>
    <n v="7.0000000000000007E-2"/>
    <n v="3.3582058764254801"/>
    <n v="2.6483939215511804E-2"/>
  </r>
  <r>
    <x v="5"/>
    <s v="6"/>
    <x v="1"/>
    <x v="32"/>
    <x v="0"/>
    <x v="5"/>
    <x v="8"/>
    <x v="0"/>
    <x v="3"/>
    <s v="appsflyer"/>
    <x v="0"/>
    <x v="5"/>
    <n v="73130"/>
    <n v="95.396715776550025"/>
    <n v="1754.3275208603081"/>
    <n v="1640.7557243773574"/>
    <n v="-113.57179648295073"/>
    <n v="17.199289420199101"/>
    <n v="2000"/>
    <n v="0.04"/>
    <n v="86.596254148633477"/>
    <n v="8.7963788943959016E-3"/>
  </r>
  <r>
    <x v="5"/>
    <s v="6"/>
    <x v="1"/>
    <x v="107"/>
    <x v="0"/>
    <x v="2"/>
    <x v="22"/>
    <x v="0"/>
    <x v="0"/>
    <s v="adjust"/>
    <x v="0"/>
    <x v="6"/>
    <n v="211390"/>
    <n v="252.65737051792829"/>
    <n v="1876.7820393095928"/>
    <n v="1756.2326484712476"/>
    <n v="-120.54939083834529"/>
    <n v="6.9510445900355293"/>
    <n v="1600"/>
    <n v="0.1"/>
    <n v="241.10497854102391"/>
    <n v="2.2880888318042525E-2"/>
  </r>
  <r>
    <x v="5"/>
    <s v="6"/>
    <x v="1"/>
    <x v="50"/>
    <x v="0"/>
    <x v="3"/>
    <x v="8"/>
    <x v="1"/>
    <x v="3"/>
    <s v="appsflyer"/>
    <x v="0"/>
    <x v="1"/>
    <n v="57380"/>
    <n v="366.21079504011669"/>
    <n v="1582.5945859288495"/>
    <n v="1379.9124322361624"/>
    <n v="-202.68215369268705"/>
    <n v="3.7680823474496417"/>
    <n v="2200"/>
    <n v="7.4999999999999997E-2"/>
    <n v="1.7288880732403686"/>
    <n v="2.0881615780486972E-4"/>
  </r>
  <r>
    <x v="5"/>
    <s v="6"/>
    <x v="1"/>
    <x v="108"/>
    <x v="0"/>
    <x v="1"/>
    <x v="9"/>
    <x v="2"/>
    <x v="0"/>
    <s v="adjust"/>
    <x v="0"/>
    <x v="6"/>
    <n v="27540"/>
    <n v="87.151898734177209"/>
    <n v="1112.0553393125674"/>
    <n v="897.38642887564765"/>
    <n v="-214.66891043691976"/>
    <n v="10.296808697338587"/>
    <n v="600"/>
    <n v="0.1"/>
    <n v="499.6351281804707"/>
    <n v="9.2794495976215613E-2"/>
  </r>
  <r>
    <x v="5"/>
    <s v="6"/>
    <x v="1"/>
    <x v="62"/>
    <x v="0"/>
    <x v="2"/>
    <x v="11"/>
    <x v="1"/>
    <x v="0"/>
    <s v="appsflyer"/>
    <x v="0"/>
    <x v="4"/>
    <n v="155360"/>
    <n v="1229.2435910961071"/>
    <n v="2404.4209023099179"/>
    <n v="2189.347395897767"/>
    <n v="-215.07350641215089"/>
    <n v="1.7810525202295686"/>
    <n v="3000"/>
    <n v="0.15"/>
    <n v="1202.4813148937253"/>
    <n v="9.1540316012802367E-2"/>
  </r>
  <r>
    <x v="5"/>
    <s v="6"/>
    <x v="1"/>
    <x v="58"/>
    <x v="0"/>
    <x v="5"/>
    <x v="8"/>
    <x v="2"/>
    <x v="3"/>
    <s v="appsflyer"/>
    <x v="2"/>
    <x v="3"/>
    <n v="106690"/>
    <n v="148.52911526090921"/>
    <n v="1581.1512775639967"/>
    <n v="1349.6954043117055"/>
    <n v="-231.45587325229121"/>
    <n v="9.0870763078390624"/>
    <n v="1000"/>
    <n v="0.08"/>
    <n v="448.52476483194903"/>
    <n v="5.5385924285719368E-2"/>
  </r>
  <r>
    <x v="5"/>
    <s v="6"/>
    <x v="1"/>
    <x v="91"/>
    <x v="0"/>
    <x v="6"/>
    <x v="6"/>
    <x v="2"/>
    <x v="0"/>
    <s v="appsflyer"/>
    <x v="2"/>
    <x v="3"/>
    <n v="12960"/>
    <n v="14.585773535357745"/>
    <n v="254.53528182020739"/>
    <n v="11.458623387000019"/>
    <n v="-243.07665843320737"/>
    <n v="0.78560272166730671"/>
    <n v="200"/>
    <n v="0.12"/>
    <n v="5.8027123945449999"/>
    <n v="8.4400952868507517E-2"/>
  </r>
  <r>
    <x v="5"/>
    <s v="6"/>
    <x v="1"/>
    <x v="41"/>
    <x v="0"/>
    <x v="3"/>
    <x v="4"/>
    <x v="1"/>
    <x v="1"/>
    <s v="adjust"/>
    <x v="0"/>
    <x v="4"/>
    <n v="77610"/>
    <n v="126.06125899161334"/>
    <n v="437.33484972568675"/>
    <n v="187.52034611336089"/>
    <n v="-249.81450361232586"/>
    <n v="1.4875335024683223"/>
    <n v="200"/>
    <n v="0.1"/>
    <n v="95.779221738038061"/>
    <n v="8.512784854479831E-2"/>
  </r>
  <r>
    <x v="5"/>
    <s v="6"/>
    <x v="1"/>
    <x v="85"/>
    <x v="0"/>
    <x v="0"/>
    <x v="12"/>
    <x v="1"/>
    <x v="0"/>
    <s v="adjust"/>
    <x v="0"/>
    <x v="3"/>
    <n v="12860"/>
    <n v="41.933358241907541"/>
    <n v="277.48775057299093"/>
    <n v="20.201377174510963"/>
    <n v="-257.28637339847995"/>
    <n v="0.48174956696699822"/>
    <n v="200"/>
    <n v="0.125"/>
    <n v="10.474959346232216"/>
    <n v="8.6421165380158413E-2"/>
  </r>
  <r>
    <x v="5"/>
    <s v="6"/>
    <x v="1"/>
    <x v="20"/>
    <x v="0"/>
    <x v="0"/>
    <x v="41"/>
    <x v="1"/>
    <x v="1"/>
    <s v="adjust"/>
    <x v="0"/>
    <x v="2"/>
    <n v="21220"/>
    <n v="95.373307952622682"/>
    <n v="388.85672018195709"/>
    <n v="72.718728869334541"/>
    <n v="-316.13799131262255"/>
    <n v="0.76246415721952365"/>
    <n v="200"/>
    <n v="0.12"/>
    <n v="9.6561709470427513"/>
    <n v="2.2131325031807488E-2"/>
  </r>
  <r>
    <x v="5"/>
    <s v="6"/>
    <x v="1"/>
    <x v="87"/>
    <x v="0"/>
    <x v="4"/>
    <x v="9"/>
    <x v="1"/>
    <x v="0"/>
    <s v="appsflyer"/>
    <x v="2"/>
    <x v="6"/>
    <n v="84970"/>
    <n v="388.42852054143913"/>
    <n v="2460.7330013767123"/>
    <n v="2068.872032840371"/>
    <n v="-391.86096853634126"/>
    <n v="5.3262619077418014"/>
    <n v="2000"/>
    <n v="0.08"/>
    <n v="338.95310530198242"/>
    <n v="2.7305789493146417E-2"/>
  </r>
  <r>
    <x v="5"/>
    <s v="6"/>
    <x v="1"/>
    <x v="16"/>
    <x v="0"/>
    <x v="0"/>
    <x v="3"/>
    <x v="0"/>
    <x v="1"/>
    <s v="adjust"/>
    <x v="2"/>
    <x v="6"/>
    <n v="32970"/>
    <n v="23.437883716421446"/>
    <n v="445.10930375057274"/>
    <n v="52.688990416177965"/>
    <n v="-392.42031333439479"/>
    <n v="2.2480267866190546"/>
    <n v="200"/>
    <n v="0.02"/>
    <n v="4.1938589117671707"/>
    <n v="1.3266082340418317E-2"/>
  </r>
  <r>
    <x v="5"/>
    <s v="6"/>
    <x v="1"/>
    <x v="65"/>
    <x v="1"/>
    <x v="6"/>
    <x v="31"/>
    <x v="1"/>
    <x v="3"/>
    <s v="adjust"/>
    <x v="2"/>
    <x v="0"/>
    <n v="15580"/>
    <n v="75.738302612922837"/>
    <n v="524.44059965209749"/>
    <n v="91.945001942021463"/>
    <n v="-432.49559771007603"/>
    <n v="1.2139828695650403"/>
    <n v="200"/>
    <n v="0.06"/>
    <n v="7.8582741910577374"/>
    <n v="1.4244519413922749E-2"/>
  </r>
  <r>
    <x v="5"/>
    <s v="6"/>
    <x v="1"/>
    <x v="80"/>
    <x v="0"/>
    <x v="3"/>
    <x v="8"/>
    <x v="1"/>
    <x v="0"/>
    <s v="adjust"/>
    <x v="0"/>
    <x v="3"/>
    <n v="115480"/>
    <n v="763.99522190572452"/>
    <n v="3760.0644843990635"/>
    <n v="3324.8510418267319"/>
    <n v="-435.21344257233159"/>
    <n v="4.3519264865729905"/>
    <n v="3400"/>
    <n v="0.09"/>
    <n v="1563.0123163862188"/>
    <n v="7.8349992060971263E-2"/>
  </r>
  <r>
    <x v="5"/>
    <s v="6"/>
    <x v="1"/>
    <x v="22"/>
    <x v="0"/>
    <x v="5"/>
    <x v="2"/>
    <x v="2"/>
    <x v="0"/>
    <s v="appsflyer"/>
    <x v="0"/>
    <x v="2"/>
    <n v="36900"/>
    <n v="208.24777316923914"/>
    <n v="765.74840582565434"/>
    <n v="320.21164723109911"/>
    <n v="-445.53675859455524"/>
    <n v="1.5376474012563341"/>
    <n v="400"/>
    <n v="0.1"/>
    <n v="168.73872703329633"/>
    <n v="8.7826665317765257E-2"/>
  </r>
  <r>
    <x v="5"/>
    <s v="6"/>
    <x v="1"/>
    <x v="29"/>
    <x v="0"/>
    <x v="3"/>
    <x v="38"/>
    <x v="2"/>
    <x v="1"/>
    <s v="appsflyer"/>
    <x v="2"/>
    <x v="0"/>
    <n v="259490"/>
    <n v="275.45584452700768"/>
    <n v="3875.3923279040569"/>
    <n v="3421.4726492189052"/>
    <n v="-453.91967868515167"/>
    <n v="12.421129256102748"/>
    <n v="6000"/>
    <n v="0.05"/>
    <n v="789.77262126262065"/>
    <n v="3.8471378761565311E-2"/>
  </r>
  <r>
    <x v="5"/>
    <s v="6"/>
    <x v="1"/>
    <x v="103"/>
    <x v="0"/>
    <x v="6"/>
    <x v="1"/>
    <x v="2"/>
    <x v="0"/>
    <s v="appsflyer"/>
    <x v="1"/>
    <x v="6"/>
    <n v="25010"/>
    <n v="45.428998824660752"/>
    <n v="820.12532726221366"/>
    <n v="365.26933851244729"/>
    <n v="-454.85598874976637"/>
    <n v="8.0404443849236635"/>
    <n v="400"/>
    <n v="7.0000000000000007E-2"/>
    <n v="133.11045160226695"/>
    <n v="6.0736210045422387E-2"/>
  </r>
  <r>
    <x v="5"/>
    <s v="6"/>
    <x v="1"/>
    <x v="24"/>
    <x v="0"/>
    <x v="5"/>
    <x v="31"/>
    <x v="1"/>
    <x v="2"/>
    <s v="appsflyer"/>
    <x v="2"/>
    <x v="6"/>
    <n v="29450"/>
    <n v="198.73408087675682"/>
    <n v="659.89465174951999"/>
    <n v="164.3402971064265"/>
    <n v="-495.55435464309346"/>
    <n v="0.8269356538214534"/>
    <n v="400"/>
    <n v="0.06"/>
    <n v="41.854245345582719"/>
    <n v="4.2446725972995307E-2"/>
  </r>
  <r>
    <x v="5"/>
    <s v="6"/>
    <x v="1"/>
    <x v="57"/>
    <x v="0"/>
    <x v="6"/>
    <x v="37"/>
    <x v="2"/>
    <x v="0"/>
    <s v="adjust"/>
    <x v="0"/>
    <x v="1"/>
    <n v="19880"/>
    <n v="61.777501553760104"/>
    <n v="722.59995029063873"/>
    <n v="212.57342643727097"/>
    <n v="-510.02652385336773"/>
    <n v="3.4409521442411366"/>
    <n v="200"/>
    <n v="0.1"/>
    <n v="111.1066395583653"/>
    <n v="8.7112361926348428E-2"/>
  </r>
  <r>
    <x v="5"/>
    <s v="6"/>
    <x v="1"/>
    <x v="102"/>
    <x v="0"/>
    <x v="1"/>
    <x v="21"/>
    <x v="1"/>
    <x v="1"/>
    <s v="adjust"/>
    <x v="2"/>
    <x v="6"/>
    <n v="37410"/>
    <n v="610.60935799782374"/>
    <n v="2086.3088615974843"/>
    <n v="1572.7403883521117"/>
    <n v="-513.56847324537262"/>
    <n v="2.575689952589487"/>
    <n v="5200"/>
    <n v="0.06"/>
    <n v="188.50749755846425"/>
    <n v="1.9976543167854393E-2"/>
  </r>
  <r>
    <x v="5"/>
    <s v="6"/>
    <x v="1"/>
    <x v="17"/>
    <x v="0"/>
    <x v="3"/>
    <x v="34"/>
    <x v="2"/>
    <x v="1"/>
    <s v="appsflyer"/>
    <x v="1"/>
    <x v="4"/>
    <n v="68840"/>
    <n v="144.2826488347722"/>
    <n v="1261.8580108916894"/>
    <n v="722.47704866995946"/>
    <n v="-539.38096222172999"/>
    <n v="5.0073730590940055"/>
    <n v="10000"/>
    <n v="7.4999999999999997E-2"/>
    <n v="30.632218696594073"/>
    <n v="7.0664802323677743E-3"/>
  </r>
  <r>
    <x v="5"/>
    <s v="6"/>
    <x v="1"/>
    <x v="104"/>
    <x v="0"/>
    <x v="5"/>
    <x v="10"/>
    <x v="2"/>
    <x v="0"/>
    <s v="appsflyer"/>
    <x v="0"/>
    <x v="4"/>
    <n v="23480"/>
    <n v="94.94440010641128"/>
    <n v="684.46797988534411"/>
    <n v="142.51403890846751"/>
    <n v="-541.95394097687654"/>
    <n v="1.5010262716783864"/>
    <n v="200"/>
    <n v="0.15"/>
    <n v="101.63305395368573"/>
    <n v="0.11885735928439722"/>
  </r>
  <r>
    <x v="5"/>
    <s v="6"/>
    <x v="1"/>
    <x v="88"/>
    <x v="0"/>
    <x v="6"/>
    <x v="45"/>
    <x v="2"/>
    <x v="0"/>
    <s v="adjust"/>
    <x v="0"/>
    <x v="3"/>
    <n v="60680"/>
    <n v="339.70953346855981"/>
    <n v="3145.7366681582253"/>
    <n v="2581.2481544806101"/>
    <n v="-564.48851367761517"/>
    <n v="7.5983977491744579"/>
    <n v="1800"/>
    <n v="0.12"/>
    <n v="848.84606897293907"/>
    <n v="5.4808502074179748E-2"/>
  </r>
  <r>
    <x v="5"/>
    <s v="6"/>
    <x v="1"/>
    <x v="82"/>
    <x v="0"/>
    <x v="1"/>
    <x v="0"/>
    <x v="1"/>
    <x v="1"/>
    <s v="adjust"/>
    <x v="0"/>
    <x v="3"/>
    <n v="150920"/>
    <n v="833.46462436177967"/>
    <n v="4834.9402379794392"/>
    <n v="4224.0583325567995"/>
    <n v="-610.88190542263965"/>
    <n v="5.0680715282803348"/>
    <n v="5000"/>
    <n v="0.09"/>
    <n v="1756.7513801970606"/>
    <n v="6.9315306193294152E-2"/>
  </r>
  <r>
    <x v="5"/>
    <s v="6"/>
    <x v="1"/>
    <x v="81"/>
    <x v="0"/>
    <x v="3"/>
    <x v="11"/>
    <x v="2"/>
    <x v="0"/>
    <s v="appsflyer"/>
    <x v="2"/>
    <x v="5"/>
    <n v="106360"/>
    <n v="197.42208408875075"/>
    <n v="2607.227523137185"/>
    <n v="1995.0553926794371"/>
    <n v="-612.17213045774793"/>
    <n v="10.105533035415448"/>
    <n v="2200"/>
    <n v="0.1"/>
    <n v="389.73918450671835"/>
    <n v="3.2558760518363643E-2"/>
  </r>
  <r>
    <x v="5"/>
    <s v="6"/>
    <x v="1"/>
    <x v="59"/>
    <x v="0"/>
    <x v="5"/>
    <x v="40"/>
    <x v="1"/>
    <x v="1"/>
    <s v="appsflyer"/>
    <x v="2"/>
    <x v="2"/>
    <n v="80380"/>
    <n v="691.94815358278311"/>
    <n v="1823.9890009882527"/>
    <n v="1195.1759672245516"/>
    <n v="-628.81303376370101"/>
    <n v="1.7272623115419059"/>
    <n v="1400"/>
    <n v="0.17"/>
    <n v="21.657434033530286"/>
    <n v="3.0201179055699186E-3"/>
  </r>
  <r>
    <x v="5"/>
    <s v="6"/>
    <x v="1"/>
    <x v="40"/>
    <x v="0"/>
    <x v="0"/>
    <x v="47"/>
    <x v="0"/>
    <x v="1"/>
    <s v="adjust"/>
    <x v="0"/>
    <x v="1"/>
    <n v="16140"/>
    <n v="72.736430512293722"/>
    <n v="777.60373096612113"/>
    <n v="138.62774446940591"/>
    <n v="-638.97598649671522"/>
    <n v="1.9058914974659831"/>
    <n v="200"/>
    <n v="0.12"/>
    <n v="46.428723400564699"/>
    <n v="5.5819421980630488E-2"/>
  </r>
  <r>
    <x v="5"/>
    <s v="6"/>
    <x v="1"/>
    <x v="74"/>
    <x v="0"/>
    <x v="4"/>
    <x v="38"/>
    <x v="1"/>
    <x v="1"/>
    <s v="adjust"/>
    <x v="0"/>
    <x v="2"/>
    <n v="56320"/>
    <n v="242.68478150664097"/>
    <n v="1358.1112864641573"/>
    <n v="646.26066826913154"/>
    <n v="-711.85061819502573"/>
    <n v="2.6629633067924652"/>
    <n v="1400"/>
    <n v="0.1"/>
    <n v="308.06451105393779"/>
    <n v="7.9447949870089185E-2"/>
  </r>
  <r>
    <x v="5"/>
    <s v="6"/>
    <x v="1"/>
    <x v="55"/>
    <x v="0"/>
    <x v="1"/>
    <x v="21"/>
    <x v="2"/>
    <x v="1"/>
    <s v="appsflyer"/>
    <x v="2"/>
    <x v="0"/>
    <n v="118770"/>
    <n v="269.16149068322983"/>
    <n v="4257.2985141830832"/>
    <n v="3536.7309085216607"/>
    <n v="-720.56760566142248"/>
    <n v="13.139810228960133"/>
    <n v="2600"/>
    <n v="0.1"/>
    <n v="1720.4842704560181"/>
    <n v="8.1076956609400508E-2"/>
  </r>
  <r>
    <x v="5"/>
    <s v="6"/>
    <x v="1"/>
    <x v="61"/>
    <x v="1"/>
    <x v="6"/>
    <x v="31"/>
    <x v="0"/>
    <x v="0"/>
    <s v="adjust"/>
    <x v="2"/>
    <x v="3"/>
    <n v="60750"/>
    <n v="132.759680393362"/>
    <n v="2389.883374598252"/>
    <n v="1652.5007968180905"/>
    <n v="-737.38257778016145"/>
    <n v="12.447309242699228"/>
    <n v="1200"/>
    <n v="0.12"/>
    <n v="571.41687677979041"/>
    <n v="5.7631528113840175E-2"/>
  </r>
  <r>
    <x v="5"/>
    <s v="6"/>
    <x v="1"/>
    <x v="43"/>
    <x v="0"/>
    <x v="4"/>
    <x v="47"/>
    <x v="1"/>
    <x v="1"/>
    <s v="adjust"/>
    <x v="2"/>
    <x v="5"/>
    <n v="79240"/>
    <n v="318.3675195601607"/>
    <n v="2816.1254318394458"/>
    <n v="1966.1466414583567"/>
    <n v="-849.97879038108908"/>
    <n v="6.1757136663145733"/>
    <n v="2800"/>
    <n v="0.08"/>
    <n v="208.57646159980482"/>
    <n v="1.7680646431429334E-2"/>
  </r>
  <r>
    <x v="5"/>
    <s v="6"/>
    <x v="1"/>
    <x v="21"/>
    <x v="0"/>
    <x v="3"/>
    <x v="27"/>
    <x v="2"/>
    <x v="1"/>
    <s v="adjust"/>
    <x v="2"/>
    <x v="2"/>
    <n v="14510"/>
    <n v="80.00418282759145"/>
    <n v="967.02458254742771"/>
    <n v="88.926450001034141"/>
    <n v="-878.09813254639357"/>
    <n v="1.1115225086752043"/>
    <n v="200"/>
    <n v="0.11"/>
    <n v="32.15694448967394"/>
    <n v="6.0268803581124214E-2"/>
  </r>
  <r>
    <x v="5"/>
    <s v="6"/>
    <x v="1"/>
    <x v="19"/>
    <x v="0"/>
    <x v="1"/>
    <x v="40"/>
    <x v="2"/>
    <x v="0"/>
    <s v="adjust"/>
    <x v="0"/>
    <x v="2"/>
    <n v="37870"/>
    <n v="66.100363636363639"/>
    <n v="1437.5993140938658"/>
    <n v="439.93443252310868"/>
    <n v="-997.66488157075719"/>
    <n v="6.6555523800641936"/>
    <n v="400"/>
    <n v="7.0000000000000007E-2"/>
    <n v="158.4272290531942"/>
    <n v="6.0019257924634938E-2"/>
  </r>
  <r>
    <x v="5"/>
    <s v="6"/>
    <x v="1"/>
    <x v="79"/>
    <x v="0"/>
    <x v="3"/>
    <x v="42"/>
    <x v="0"/>
    <x v="1"/>
    <s v="appsflyer"/>
    <x v="0"/>
    <x v="4"/>
    <n v="185960"/>
    <n v="257.01959895774331"/>
    <n v="3446.1134360899437"/>
    <n v="2419.9964297998035"/>
    <n v="-1026.1170062901401"/>
    <n v="9.4156104811200638"/>
    <n v="2400"/>
    <n v="0.08"/>
    <n v="1097.9015854986319"/>
    <n v="7.5613168403823969E-2"/>
  </r>
  <r>
    <x v="5"/>
    <s v="6"/>
    <x v="1"/>
    <x v="8"/>
    <x v="0"/>
    <x v="1"/>
    <x v="8"/>
    <x v="1"/>
    <x v="1"/>
    <s v="adjust"/>
    <x v="0"/>
    <x v="1"/>
    <n v="176740"/>
    <n v="261.25934914506342"/>
    <n v="2933.1520555373404"/>
    <n v="1906.2522312765932"/>
    <n v="-1026.8998242607472"/>
    <n v="7.2963981481028366"/>
    <n v="1800"/>
    <n v="0.08"/>
    <n v="750.00234970072688"/>
    <n v="6.5573899175491918E-2"/>
  </r>
  <r>
    <x v="5"/>
    <s v="6"/>
    <x v="1"/>
    <x v="33"/>
    <x v="0"/>
    <x v="2"/>
    <x v="33"/>
    <x v="2"/>
    <x v="0"/>
    <s v="adjust"/>
    <x v="2"/>
    <x v="0"/>
    <n v="48050"/>
    <n v="212.59319950839821"/>
    <n v="1587.8015972956071"/>
    <n v="520.91947801484309"/>
    <n v="-1066.8821192807641"/>
    <n v="2.4503111069376651"/>
    <n v="400"/>
    <n v="7.0000000000000007E-2"/>
    <n v="83.693052506530378"/>
    <n v="2.6777347887967193E-2"/>
  </r>
  <r>
    <x v="5"/>
    <s v="6"/>
    <x v="1"/>
    <x v="35"/>
    <x v="0"/>
    <x v="2"/>
    <x v="47"/>
    <x v="0"/>
    <x v="1"/>
    <s v="adjust"/>
    <x v="0"/>
    <x v="4"/>
    <n v="167400"/>
    <n v="108.37919270898179"/>
    <n v="3624.1824288250205"/>
    <n v="2517.8587555521322"/>
    <n v="-1106.3236732728883"/>
    <n v="23.231938646314237"/>
    <n v="1400"/>
    <n v="9.5000000000000001E-2"/>
    <n v="1352.803662513154"/>
    <n v="8.9547229997849406E-2"/>
  </r>
  <r>
    <x v="5"/>
    <s v="6"/>
    <x v="1"/>
    <x v="101"/>
    <x v="0"/>
    <x v="1"/>
    <x v="11"/>
    <x v="1"/>
    <x v="1"/>
    <s v="adjust"/>
    <x v="0"/>
    <x v="3"/>
    <n v="56890"/>
    <n v="498.65362075115939"/>
    <n v="2143.8940839499101"/>
    <n v="1035.91138320602"/>
    <n v="-1107.9827007438901"/>
    <n v="2.0774167480134786"/>
    <n v="2000"/>
    <n v="0.1"/>
    <n v="497.35646570912104"/>
    <n v="8.0019146066636043E-2"/>
  </r>
  <r>
    <x v="5"/>
    <s v="6"/>
    <x v="1"/>
    <x v="37"/>
    <x v="0"/>
    <x v="4"/>
    <x v="3"/>
    <x v="2"/>
    <x v="1"/>
    <s v="adjust"/>
    <x v="2"/>
    <x v="5"/>
    <n v="108970"/>
    <n v="141.79971711456861"/>
    <n v="2293.6020189804212"/>
    <n v="1178.3772371914026"/>
    <n v="-1115.2247817890186"/>
    <n v="8.310152242682685"/>
    <n v="1200"/>
    <n v="6.5000000000000002E-2"/>
    <n v="321.66975706984232"/>
    <n v="4.5496148844564765E-2"/>
  </r>
  <r>
    <x v="5"/>
    <s v="6"/>
    <x v="1"/>
    <x v="5"/>
    <x v="0"/>
    <x v="2"/>
    <x v="13"/>
    <x v="2"/>
    <x v="0"/>
    <s v="appsflyer"/>
    <x v="1"/>
    <x v="1"/>
    <n v="81570"/>
    <n v="72.423356139342971"/>
    <n v="1524.7064488696742"/>
    <n v="360.86391553739008"/>
    <n v="-1163.8425333322841"/>
    <n v="4.9827008132995898"/>
    <n v="400"/>
    <n v="0.09"/>
    <n v="110.58339241635996"/>
    <n v="5.1073450708642602E-2"/>
  </r>
  <r>
    <x v="5"/>
    <s v="6"/>
    <x v="1"/>
    <x v="14"/>
    <x v="0"/>
    <x v="3"/>
    <x v="40"/>
    <x v="2"/>
    <x v="0"/>
    <s v="appsflyer"/>
    <x v="0"/>
    <x v="1"/>
    <n v="27340"/>
    <n v="131.41947066658946"/>
    <n v="1601.9266686418155"/>
    <n v="422.73966835261132"/>
    <n v="-1179.1870002892042"/>
    <n v="3.2167202181562558"/>
    <n v="400"/>
    <n v="0.1"/>
    <n v="5.9407805152455602"/>
    <n v="2.3421745343481294E-3"/>
  </r>
  <r>
    <x v="5"/>
    <s v="6"/>
    <x v="1"/>
    <x v="66"/>
    <x v="0"/>
    <x v="5"/>
    <x v="47"/>
    <x v="0"/>
    <x v="1"/>
    <s v="appsflyer"/>
    <x v="1"/>
    <x v="5"/>
    <n v="132160"/>
    <n v="64.181822596702531"/>
    <n v="2548.9167774549464"/>
    <n v="1363.2843702031005"/>
    <n v="-1185.632407251846"/>
    <n v="21.240973145457883"/>
    <n v="1400"/>
    <n v="5.5E-2"/>
    <n v="151.25396606979677"/>
    <n v="1.8491369002646543E-2"/>
  </r>
  <r>
    <x v="5"/>
    <s v="6"/>
    <x v="1"/>
    <x v="77"/>
    <x v="0"/>
    <x v="1"/>
    <x v="10"/>
    <x v="1"/>
    <x v="0"/>
    <s v="appsflyer"/>
    <x v="0"/>
    <x v="3"/>
    <n v="87830"/>
    <n v="350.57211282597126"/>
    <n v="2685.4565566056322"/>
    <n v="1494.3590142088794"/>
    <n v="-1191.0975423967527"/>
    <n v="4.2626294549295753"/>
    <n v="2000"/>
    <n v="0.12"/>
    <n v="565.1752298073028"/>
    <n v="6.3034298143152839E-2"/>
  </r>
  <r>
    <x v="5"/>
    <s v="6"/>
    <x v="1"/>
    <x v="2"/>
    <x v="0"/>
    <x v="5"/>
    <x v="11"/>
    <x v="1"/>
    <x v="0"/>
    <s v="appsflyer"/>
    <x v="0"/>
    <x v="1"/>
    <n v="86450"/>
    <n v="379.80736735383579"/>
    <n v="2368.3039161652905"/>
    <n v="1153.2041993493824"/>
    <n v="-1215.0997168159081"/>
    <n v="3.0362870720067825"/>
    <n v="1000"/>
    <n v="0.1"/>
    <n v="374.64037709937446"/>
    <n v="5.414484519317856E-2"/>
  </r>
  <r>
    <x v="5"/>
    <s v="6"/>
    <x v="1"/>
    <x v="51"/>
    <x v="0"/>
    <x v="2"/>
    <x v="41"/>
    <x v="1"/>
    <x v="0"/>
    <s v="adjust"/>
    <x v="0"/>
    <x v="3"/>
    <n v="70370"/>
    <n v="311.19050389852208"/>
    <n v="2232.4104965092406"/>
    <n v="1015.6505077734802"/>
    <n v="-1216.7599887357605"/>
    <n v="3.2637580358322231"/>
    <n v="1200"/>
    <n v="0.08"/>
    <n v="305.99736243504498"/>
    <n v="5.0213690649988062E-2"/>
  </r>
  <r>
    <x v="5"/>
    <s v="6"/>
    <x v="1"/>
    <x v="76"/>
    <x v="0"/>
    <x v="6"/>
    <x v="26"/>
    <x v="1"/>
    <x v="1"/>
    <s v="adjust"/>
    <x v="2"/>
    <x v="0"/>
    <n v="89960"/>
    <n v="553.49355893097481"/>
    <n v="2129.7310484297695"/>
    <n v="877.07769163778983"/>
    <n v="-1252.6533567919796"/>
    <n v="1.5846213157959597"/>
    <n v="1200"/>
    <n v="7.0000000000000007E-2"/>
    <n v="312.09065772172312"/>
    <n v="5.9305019516752308E-2"/>
  </r>
  <r>
    <x v="5"/>
    <s v="6"/>
    <x v="1"/>
    <x v="78"/>
    <x v="0"/>
    <x v="3"/>
    <x v="5"/>
    <x v="2"/>
    <x v="0"/>
    <s v="adjust"/>
    <x v="0"/>
    <x v="3"/>
    <n v="27590"/>
    <n v="164.04238947957469"/>
    <n v="1872.0035631750443"/>
    <n v="602.13321101472991"/>
    <n v="-1269.8703521603143"/>
    <n v="3.6705952219118521"/>
    <n v="1000"/>
    <n v="0.12"/>
    <n v="147.0594801632181"/>
    <n v="4.0705134531994397E-2"/>
  </r>
  <r>
    <x v="5"/>
    <s v="6"/>
    <x v="1"/>
    <x v="68"/>
    <x v="0"/>
    <x v="4"/>
    <x v="22"/>
    <x v="1"/>
    <x v="0"/>
    <s v="adjust"/>
    <x v="2"/>
    <x v="2"/>
    <n v="146720"/>
    <n v="316.93776596893701"/>
    <n v="2802.1892524631462"/>
    <n v="1480.1993358297252"/>
    <n v="-1321.989916633421"/>
    <n v="4.6703154207719102"/>
    <n v="1800"/>
    <n v="7.0000000000000007E-2"/>
    <n v="426.75365127261369"/>
    <n v="4.8051371746877715E-2"/>
  </r>
  <r>
    <x v="5"/>
    <s v="6"/>
    <x v="1"/>
    <x v="86"/>
    <x v="0"/>
    <x v="5"/>
    <x v="32"/>
    <x v="2"/>
    <x v="1"/>
    <s v="appsflyer"/>
    <x v="0"/>
    <x v="3"/>
    <n v="97860"/>
    <n v="480.63690735532936"/>
    <n v="4159.0865109454353"/>
    <n v="2686.8420403818295"/>
    <n v="-1472.2444705636058"/>
    <n v="5.5901700415933266"/>
    <n v="4000"/>
    <n v="6.5000000000000002E-2"/>
    <n v="124.14498075976364"/>
    <n v="7.7007988618813189E-3"/>
  </r>
  <r>
    <x v="5"/>
    <s v="6"/>
    <x v="1"/>
    <x v="4"/>
    <x v="0"/>
    <x v="3"/>
    <x v="47"/>
    <x v="2"/>
    <x v="0"/>
    <s v="appsflyer"/>
    <x v="0"/>
    <x v="4"/>
    <n v="95360"/>
    <n v="203.63144318998687"/>
    <n v="2315.9399874628793"/>
    <n v="778.21485476644591"/>
    <n v="-1537.7251326964333"/>
    <n v="3.821683147628514"/>
    <n v="1200"/>
    <n v="0.1"/>
    <n v="234.1105939689138"/>
    <n v="5.0138380280420537E-2"/>
  </r>
  <r>
    <x v="5"/>
    <s v="6"/>
    <x v="1"/>
    <x v="27"/>
    <x v="0"/>
    <x v="0"/>
    <x v="43"/>
    <x v="2"/>
    <x v="1"/>
    <s v="appsflyer"/>
    <x v="0"/>
    <x v="4"/>
    <n v="260870"/>
    <n v="345.1232015875641"/>
    <n v="5698.6980647407745"/>
    <n v="4097.4019187170661"/>
    <n v="-1601.2961460237084"/>
    <n v="11.872287634876614"/>
    <n v="2200"/>
    <n v="7.0000000000000007E-2"/>
    <n v="474.73424151045367"/>
    <n v="1.9310376466521877E-2"/>
  </r>
  <r>
    <x v="5"/>
    <s v="6"/>
    <x v="1"/>
    <x v="83"/>
    <x v="0"/>
    <x v="1"/>
    <x v="17"/>
    <x v="1"/>
    <x v="0"/>
    <s v="adjust"/>
    <x v="2"/>
    <x v="2"/>
    <n v="69140"/>
    <n v="405.07110083045768"/>
    <n v="2113.5605434584613"/>
    <n v="461.78117368421755"/>
    <n v="-1651.7793697742438"/>
    <n v="1.1400002931275413"/>
    <n v="800"/>
    <n v="0.21"/>
    <n v="257.06446896929987"/>
    <n v="9.2780045188347773E-2"/>
  </r>
  <r>
    <x v="5"/>
    <s v="6"/>
    <x v="1"/>
    <x v="1"/>
    <x v="0"/>
    <x v="6"/>
    <x v="17"/>
    <x v="1"/>
    <x v="0"/>
    <s v="appsflyer"/>
    <x v="0"/>
    <x v="5"/>
    <n v="139130"/>
    <n v="829.56558773424194"/>
    <n v="3678.2102150314849"/>
    <n v="2018.0665468536281"/>
    <n v="-1660.1436681778569"/>
    <n v="2.4326787136451617"/>
    <n v="1800"/>
    <n v="0.15"/>
    <n v="1432.0968430091461"/>
    <n v="0.11827301113549596"/>
  </r>
  <r>
    <x v="5"/>
    <s v="6"/>
    <x v="1"/>
    <x v="12"/>
    <x v="0"/>
    <x v="5"/>
    <x v="43"/>
    <x v="0"/>
    <x v="0"/>
    <s v="appsflyer"/>
    <x v="0"/>
    <x v="0"/>
    <n v="389790"/>
    <n v="492.514440433213"/>
    <n v="8489.8692239211377"/>
    <n v="6222.2964139444566"/>
    <n v="-2267.5728099766811"/>
    <n v="12.633733964168359"/>
    <n v="7600"/>
    <n v="7.4999999999999997E-2"/>
    <n v="2573.5545779854406"/>
    <n v="6.8933675682233769E-2"/>
  </r>
  <r>
    <x v="5"/>
    <s v="6"/>
    <x v="1"/>
    <x v="97"/>
    <x v="0"/>
    <x v="3"/>
    <x v="46"/>
    <x v="2"/>
    <x v="0"/>
    <s v="adjust"/>
    <x v="0"/>
    <x v="4"/>
    <n v="185230"/>
    <n v="476.032523207125"/>
    <n v="8051.6073133416112"/>
    <n v="5506.9352661536605"/>
    <n v="-2544.6720471879507"/>
    <n v="11.56840131227243"/>
    <n v="4200"/>
    <n v="0.108"/>
    <n v="3407.8435223002821"/>
    <n v="0.10313793297593707"/>
  </r>
  <r>
    <x v="5"/>
    <s v="6"/>
    <x v="1"/>
    <x v="94"/>
    <x v="0"/>
    <x v="0"/>
    <x v="45"/>
    <x v="2"/>
    <x v="0"/>
    <s v="adjust"/>
    <x v="0"/>
    <x v="5"/>
    <n v="97240"/>
    <n v="336.1583668419425"/>
    <n v="4359.2794044399088"/>
    <n v="1285.4458291265223"/>
    <n v="-3073.8335753133865"/>
    <n v="3.8239293021402707"/>
    <n v="1800"/>
    <n v="0.06"/>
    <n v="274.85030394248048"/>
    <n v="3.563618392347255E-2"/>
  </r>
  <r>
    <x v="5"/>
    <s v="6"/>
    <x v="1"/>
    <x v="0"/>
    <x v="0"/>
    <x v="4"/>
    <x v="49"/>
    <x v="0"/>
    <x v="0"/>
    <s v="adjust"/>
    <x v="0"/>
    <x v="1"/>
    <n v="280020"/>
    <n v="269.49034813657664"/>
    <n v="5028.6691941695171"/>
    <n v="1091.1254523352829"/>
    <n v="-3937.5437418342344"/>
    <n v="4.0488479824231218"/>
    <n v="1600"/>
    <n v="0.05"/>
    <n v="104.8698731301543"/>
    <n v="1.601860918096179E-2"/>
  </r>
  <r>
    <x v="5"/>
    <s v="6"/>
    <x v="1"/>
    <x v="84"/>
    <x v="0"/>
    <x v="3"/>
    <x v="23"/>
    <x v="1"/>
    <x v="0"/>
    <s v="appsflyer"/>
    <x v="0"/>
    <x v="4"/>
    <n v="312470"/>
    <n v="1292.8653918488924"/>
    <n v="9492.1572490116232"/>
    <n v="5025.4224411280584"/>
    <n v="-4466.7348078835648"/>
    <n v="3.8870422805125409"/>
    <n v="7000"/>
    <n v="0.14000000000000001"/>
    <n v="2126.1939643054761"/>
    <n v="7.0514601482544181E-2"/>
  </r>
  <r>
    <x v="5"/>
    <s v="6"/>
    <x v="1"/>
    <x v="15"/>
    <x v="0"/>
    <x v="3"/>
    <x v="38"/>
    <x v="2"/>
    <x v="0"/>
    <s v="adjust"/>
    <x v="0"/>
    <x v="1"/>
    <n v="221160"/>
    <n v="416.28361318629965"/>
    <n v="5946.7645772936394"/>
    <n v="1422.7245086230425"/>
    <n v="-4524.0400686705971"/>
    <n v="3.4176807915480687"/>
    <n v="50000"/>
    <n v="0.06"/>
    <n v="208.55048116383307"/>
    <n v="2.4430881253986264E-2"/>
  </r>
  <r>
    <x v="5"/>
    <s v="6"/>
    <x v="1"/>
    <x v="38"/>
    <x v="0"/>
    <x v="4"/>
    <x v="23"/>
    <x v="1"/>
    <x v="0"/>
    <s v="appsflyer"/>
    <x v="2"/>
    <x v="5"/>
    <n v="529490"/>
    <n v="9003.5321105547937"/>
    <n v="9604.8949051187246"/>
    <n v="4278.1230680093286"/>
    <n v="-5326.7718371093961"/>
    <n v="0.47516052761050381"/>
    <n v="8800"/>
    <n v="0.13"/>
    <n v="603.75467160593757"/>
    <n v="2.3521010733291551E-2"/>
  </r>
  <r>
    <x v="6"/>
    <s v="6"/>
    <x v="1"/>
    <x v="0"/>
    <x v="0"/>
    <x v="4"/>
    <x v="18"/>
    <x v="0"/>
    <x v="0"/>
    <s v="adjust"/>
    <x v="0"/>
    <x v="0"/>
    <n v="1898100"/>
    <n v="2009.7141231688238"/>
    <n v="42378.037347419908"/>
    <n v="70620.016724117493"/>
    <n v="28241.979376697585"/>
    <n v="35.139334450596948"/>
    <n v="94800"/>
    <n v="0.05"/>
    <n v="5564.8594659280598"/>
    <n v="1.3133338402877124E-2"/>
  </r>
  <r>
    <x v="6"/>
    <s v="6"/>
    <x v="1"/>
    <x v="94"/>
    <x v="0"/>
    <x v="6"/>
    <x v="40"/>
    <x v="2"/>
    <x v="0"/>
    <s v="adjust"/>
    <x v="0"/>
    <x v="6"/>
    <n v="528930"/>
    <n v="1783.223528082269"/>
    <n v="25578.642713603029"/>
    <n v="42469.681101775626"/>
    <n v="16891.038388172597"/>
    <n v="23.816240887898541"/>
    <n v="54800"/>
    <n v="0.06"/>
    <n v="8684.6536501199444"/>
    <n v="3.4081778752971949E-2"/>
  </r>
  <r>
    <x v="6"/>
    <s v="6"/>
    <x v="1"/>
    <x v="27"/>
    <x v="0"/>
    <x v="1"/>
    <x v="43"/>
    <x v="2"/>
    <x v="1"/>
    <s v="appsflyer"/>
    <x v="0"/>
    <x v="4"/>
    <n v="769670"/>
    <n v="1477.6963462472888"/>
    <n v="21084.87398822395"/>
    <n v="32054.569190826169"/>
    <n v="10969.695202602219"/>
    <n v="21.692257189530817"/>
    <n v="34400"/>
    <n v="7.0000000000000007E-2"/>
    <n v="13052.4185101618"/>
    <n v="6.7865616039836041E-2"/>
  </r>
  <r>
    <x v="6"/>
    <s v="6"/>
    <x v="1"/>
    <x v="18"/>
    <x v="0"/>
    <x v="6"/>
    <x v="14"/>
    <x v="0"/>
    <x v="0"/>
    <s v="adjust"/>
    <x v="0"/>
    <x v="6"/>
    <n v="1310210"/>
    <n v="1008.1501754737164"/>
    <n v="24869.955313998864"/>
    <n v="33973.780235543956"/>
    <n v="9103.8249215450924"/>
    <n v="33.699126441732872"/>
    <n v="20000"/>
    <n v="4.4999999999999998E-2"/>
    <n v="8005.8584949249143"/>
    <n v="3.9274691833032296E-2"/>
  </r>
  <r>
    <x v="6"/>
    <s v="6"/>
    <x v="1"/>
    <x v="1"/>
    <x v="0"/>
    <x v="2"/>
    <x v="20"/>
    <x v="1"/>
    <x v="0"/>
    <s v="appsflyer"/>
    <x v="0"/>
    <x v="3"/>
    <n v="446030"/>
    <n v="2176.6448103878238"/>
    <n v="10208.800911744751"/>
    <n v="16314.929166543094"/>
    <n v="6106.1282547983428"/>
    <n v="7.4954485401943831"/>
    <n v="12600"/>
    <n v="0.15"/>
    <n v="152.87865148773244"/>
    <n v="1.5617459927565358E-3"/>
  </r>
  <r>
    <x v="6"/>
    <s v="6"/>
    <x v="1"/>
    <x v="82"/>
    <x v="0"/>
    <x v="0"/>
    <x v="27"/>
    <x v="1"/>
    <x v="1"/>
    <s v="adjust"/>
    <x v="0"/>
    <x v="1"/>
    <n v="265160"/>
    <n v="1390.547361520813"/>
    <n v="9714.6348293952833"/>
    <n v="15635.022951566903"/>
    <n v="5920.3881221716201"/>
    <n v="11.243790311800097"/>
    <n v="16800"/>
    <n v="0.09"/>
    <n v="8245.0635948581257"/>
    <n v="8.7890965690713682E-2"/>
  </r>
  <r>
    <x v="6"/>
    <s v="6"/>
    <x v="1"/>
    <x v="33"/>
    <x v="0"/>
    <x v="1"/>
    <x v="9"/>
    <x v="2"/>
    <x v="0"/>
    <s v="adjust"/>
    <x v="2"/>
    <x v="0"/>
    <n v="283790"/>
    <n v="1136.8511835788777"/>
    <n v="10447.100591387172"/>
    <n v="16359.226821330716"/>
    <n v="5912.1262299435439"/>
    <n v="14.389945718164149"/>
    <n v="12400"/>
    <n v="7.0000000000000007E-2"/>
    <n v="6395.7029247566734"/>
    <n v="6.5158977199922308E-2"/>
  </r>
  <r>
    <x v="6"/>
    <s v="6"/>
    <x v="1"/>
    <x v="19"/>
    <x v="0"/>
    <x v="6"/>
    <x v="27"/>
    <x v="2"/>
    <x v="0"/>
    <s v="adjust"/>
    <x v="0"/>
    <x v="4"/>
    <n v="223250"/>
    <n v="642.16483241620813"/>
    <n v="8981.3180180566833"/>
    <n v="13931.127004690918"/>
    <n v="4949.8089866342343"/>
    <n v="21.69400487453305"/>
    <n v="19400"/>
    <n v="7.0000000000000007E-2"/>
    <n v="321.83352536335178"/>
    <n v="3.8502930075815516E-3"/>
  </r>
  <r>
    <x v="6"/>
    <s v="6"/>
    <x v="1"/>
    <x v="31"/>
    <x v="0"/>
    <x v="5"/>
    <x v="31"/>
    <x v="2"/>
    <x v="0"/>
    <s v="adjust"/>
    <x v="0"/>
    <x v="6"/>
    <n v="302850"/>
    <n v="1178.1350114416477"/>
    <n v="14207.251989399514"/>
    <n v="18233.181900964672"/>
    <n v="4025.9299115651575"/>
    <n v="15.47630935664435"/>
    <n v="14400"/>
    <n v="0.1"/>
    <n v="3452.1687661437718"/>
    <n v="3.1555735260531848E-2"/>
  </r>
  <r>
    <x v="6"/>
    <s v="6"/>
    <x v="1"/>
    <x v="4"/>
    <x v="0"/>
    <x v="6"/>
    <x v="4"/>
    <x v="2"/>
    <x v="0"/>
    <s v="appsflyer"/>
    <x v="0"/>
    <x v="6"/>
    <n v="285860"/>
    <n v="922.26936539339522"/>
    <n v="8937.1483024634326"/>
    <n v="12959.839769401902"/>
    <n v="4022.6914669384696"/>
    <n v="14.052119972426782"/>
    <n v="20800"/>
    <n v="0.1"/>
    <n v="2128.1414799520167"/>
    <n v="2.7368412956469631E-2"/>
  </r>
  <r>
    <x v="6"/>
    <s v="6"/>
    <x v="1"/>
    <x v="67"/>
    <x v="0"/>
    <x v="1"/>
    <x v="35"/>
    <x v="1"/>
    <x v="2"/>
    <s v="adjust"/>
    <x v="0"/>
    <x v="6"/>
    <n v="395780"/>
    <n v="735.30887134231307"/>
    <n v="9148.719258215262"/>
    <n v="12740.784909064294"/>
    <n v="3592.065650849032"/>
    <n v="17.327119807225873"/>
    <n v="6200"/>
    <n v="0.09"/>
    <n v="4689.0445019247991"/>
    <n v="6.1339032293957922E-2"/>
  </r>
  <r>
    <x v="6"/>
    <s v="6"/>
    <x v="1"/>
    <x v="91"/>
    <x v="0"/>
    <x v="3"/>
    <x v="47"/>
    <x v="2"/>
    <x v="0"/>
    <s v="appsflyer"/>
    <x v="2"/>
    <x v="3"/>
    <n v="329520"/>
    <n v="440.10248582642822"/>
    <n v="6582.8150384048713"/>
    <n v="9854.1267419645537"/>
    <n v="3271.3117035596824"/>
    <n v="22.39052734151317"/>
    <n v="6400"/>
    <n v="0.12"/>
    <n v="4054.0884532368673"/>
    <n v="6.8568370040885535E-2"/>
  </r>
  <r>
    <x v="6"/>
    <s v="6"/>
    <x v="1"/>
    <x v="106"/>
    <x v="0"/>
    <x v="3"/>
    <x v="27"/>
    <x v="1"/>
    <x v="0"/>
    <s v="appsflyer"/>
    <x v="2"/>
    <x v="0"/>
    <n v="328500"/>
    <n v="1161.18769883351"/>
    <n v="4991.9986528316995"/>
    <n v="8050.8992059189213"/>
    <n v="3058.9005530872219"/>
    <n v="6.9333314622662492"/>
    <n v="7200"/>
    <n v="0.2"/>
    <n v="7387.3346909553875"/>
    <n v="0.15292980535483355"/>
  </r>
  <r>
    <x v="6"/>
    <s v="6"/>
    <x v="1"/>
    <x v="68"/>
    <x v="0"/>
    <x v="1"/>
    <x v="2"/>
    <x v="1"/>
    <x v="0"/>
    <s v="adjust"/>
    <x v="2"/>
    <x v="2"/>
    <n v="395130"/>
    <n v="925.34311619113089"/>
    <n v="7332.5810928573173"/>
    <n v="10374.85235197058"/>
    <n v="3042.2712591132622"/>
    <n v="11.211897695500486"/>
    <n v="11400"/>
    <n v="7.0000000000000007E-2"/>
    <n v="2396.7846735864441"/>
    <n v="3.8503112980546067E-2"/>
  </r>
  <r>
    <x v="6"/>
    <s v="6"/>
    <x v="1"/>
    <x v="20"/>
    <x v="0"/>
    <x v="5"/>
    <x v="45"/>
    <x v="1"/>
    <x v="1"/>
    <s v="adjust"/>
    <x v="0"/>
    <x v="2"/>
    <n v="180950"/>
    <n v="1088.3473313465186"/>
    <n v="4362.7638860699899"/>
    <n v="7129.4330821309914"/>
    <n v="2766.6691960610015"/>
    <n v="6.5506965256306158"/>
    <n v="9600"/>
    <n v="0.12"/>
    <n v="519.72824335832854"/>
    <n v="1.2149826345962922E-2"/>
  </r>
  <r>
    <x v="6"/>
    <s v="6"/>
    <x v="1"/>
    <x v="23"/>
    <x v="0"/>
    <x v="5"/>
    <x v="21"/>
    <x v="1"/>
    <x v="1"/>
    <s v="adjust"/>
    <x v="0"/>
    <x v="3"/>
    <n v="527100"/>
    <n v="760.53746956443331"/>
    <n v="7851.0176502373561"/>
    <n v="10366.307460446564"/>
    <n v="2515.2898102092076"/>
    <n v="13.630238976106519"/>
    <n v="12000"/>
    <n v="0.06"/>
    <n v="1783.3766210575491"/>
    <n v="2.8672643366697968E-2"/>
  </r>
  <r>
    <x v="6"/>
    <s v="6"/>
    <x v="1"/>
    <x v="70"/>
    <x v="0"/>
    <x v="6"/>
    <x v="0"/>
    <x v="1"/>
    <x v="0"/>
    <s v="appsflyer"/>
    <x v="2"/>
    <x v="6"/>
    <n v="537600"/>
    <n v="4332.2322753602375"/>
    <n v="5080.7157758285166"/>
    <n v="7264.3039161637716"/>
    <n v="2183.588140335255"/>
    <n v="1.6768038864120516"/>
    <n v="8600"/>
    <n v="0.08"/>
    <n v="1041.4393306555751"/>
    <n v="2.3893992291499831E-2"/>
  </r>
  <r>
    <x v="6"/>
    <s v="6"/>
    <x v="1"/>
    <x v="73"/>
    <x v="0"/>
    <x v="5"/>
    <x v="49"/>
    <x v="1"/>
    <x v="0"/>
    <s v="appsflyer"/>
    <x v="2"/>
    <x v="5"/>
    <n v="808320"/>
    <n v="8381.9062464357667"/>
    <n v="6653.4839351988376"/>
    <n v="8519.5353738165559"/>
    <n v="1866.0514386177183"/>
    <n v="1.0164197884507851"/>
    <n v="9000"/>
    <n v="0.105"/>
    <n v="1327.9660298882909"/>
    <n v="2.5978842969331881E-2"/>
  </r>
  <r>
    <x v="6"/>
    <s v="6"/>
    <x v="1"/>
    <x v="59"/>
    <x v="0"/>
    <x v="2"/>
    <x v="4"/>
    <x v="1"/>
    <x v="1"/>
    <s v="appsflyer"/>
    <x v="2"/>
    <x v="3"/>
    <n v="105730"/>
    <n v="860.14351005484457"/>
    <n v="2840.4221472986155"/>
    <n v="4575.2259846721909"/>
    <n v="1734.8038373735753"/>
    <n v="5.319142597937482"/>
    <n v="3000"/>
    <n v="0.17"/>
    <n v="1445.5401094574095"/>
    <n v="5.2658240791464805E-2"/>
  </r>
  <r>
    <x v="6"/>
    <s v="6"/>
    <x v="1"/>
    <x v="55"/>
    <x v="0"/>
    <x v="2"/>
    <x v="24"/>
    <x v="2"/>
    <x v="1"/>
    <s v="appsflyer"/>
    <x v="2"/>
    <x v="3"/>
    <n v="213840"/>
    <n v="687.31217356368018"/>
    <n v="8896.5325163923098"/>
    <n v="10615.790105940201"/>
    <n v="1719.2575895478913"/>
    <n v="15.445368952069982"/>
    <n v="13400"/>
    <n v="0.1"/>
    <n v="5588.7673452921908"/>
    <n v="8.7742995567909182E-2"/>
  </r>
  <r>
    <x v="6"/>
    <s v="6"/>
    <x v="1"/>
    <x v="61"/>
    <x v="1"/>
    <x v="1"/>
    <x v="13"/>
    <x v="0"/>
    <x v="0"/>
    <s v="adjust"/>
    <x v="2"/>
    <x v="1"/>
    <n v="129590"/>
    <n v="305.41515591007976"/>
    <n v="5558.2683831277027"/>
    <n v="7254.6128411239924"/>
    <n v="1696.3444579962897"/>
    <n v="23.753283688579927"/>
    <n v="6000"/>
    <n v="0.12"/>
    <n v="3077.9359842132067"/>
    <n v="7.0712158172553996E-2"/>
  </r>
  <r>
    <x v="6"/>
    <s v="6"/>
    <x v="1"/>
    <x v="69"/>
    <x v="0"/>
    <x v="0"/>
    <x v="22"/>
    <x v="0"/>
    <x v="1"/>
    <s v="appsflyer"/>
    <x v="2"/>
    <x v="0"/>
    <n v="262300"/>
    <n v="150.8077962398666"/>
    <n v="4929.9342123771512"/>
    <n v="6195.6042848010065"/>
    <n v="1265.6700724238553"/>
    <n v="41.082785103142932"/>
    <n v="4800"/>
    <n v="5.7000000000000002E-2"/>
    <n v="590.73118361752529"/>
    <n v="1.5891137126222997E-2"/>
  </r>
  <r>
    <x v="6"/>
    <s v="6"/>
    <x v="1"/>
    <x v="32"/>
    <x v="0"/>
    <x v="4"/>
    <x v="24"/>
    <x v="0"/>
    <x v="3"/>
    <s v="appsflyer"/>
    <x v="0"/>
    <x v="5"/>
    <n v="111560"/>
    <n v="141.20401866940907"/>
    <n v="2404.2898491947558"/>
    <n v="3536.4102995038229"/>
    <n v="1132.1204503090671"/>
    <n v="25.044685929112038"/>
    <n v="4000"/>
    <n v="0.04"/>
    <n v="219.25369677408992"/>
    <n v="1.0333156987131479E-2"/>
  </r>
  <r>
    <x v="6"/>
    <s v="6"/>
    <x v="1"/>
    <x v="103"/>
    <x v="0"/>
    <x v="0"/>
    <x v="42"/>
    <x v="2"/>
    <x v="0"/>
    <s v="appsflyer"/>
    <x v="1"/>
    <x v="6"/>
    <n v="64900"/>
    <n v="69.486081370449682"/>
    <n v="2365.116109968943"/>
    <n v="3423.8052180804866"/>
    <n v="1058.6891081115436"/>
    <n v="49.273252291019638"/>
    <n v="1000"/>
    <n v="7.0000000000000007E-2"/>
    <n v="566.92413282816813"/>
    <n v="2.7597176081276754E-2"/>
  </r>
  <r>
    <x v="6"/>
    <s v="6"/>
    <x v="1"/>
    <x v="8"/>
    <x v="0"/>
    <x v="0"/>
    <x v="34"/>
    <x v="1"/>
    <x v="1"/>
    <s v="adjust"/>
    <x v="0"/>
    <x v="3"/>
    <n v="297000"/>
    <n v="757.34321249007678"/>
    <n v="5523.2056728162088"/>
    <n v="6576.9847916573008"/>
    <n v="1053.779118841092"/>
    <n v="8.6842856490820886"/>
    <n v="9600"/>
    <n v="0.08"/>
    <n v="2893.142150391951"/>
    <n v="7.3314805138412653E-2"/>
  </r>
  <r>
    <x v="6"/>
    <s v="6"/>
    <x v="1"/>
    <x v="53"/>
    <x v="0"/>
    <x v="6"/>
    <x v="18"/>
    <x v="0"/>
    <x v="3"/>
    <s v="appsflyer"/>
    <x v="2"/>
    <x v="2"/>
    <n v="123280"/>
    <n v="115.77398653936453"/>
    <n v="1692.9699525107917"/>
    <n v="2722.2483401879585"/>
    <n v="1029.2783876771668"/>
    <n v="23.513471562649887"/>
    <n v="1200"/>
    <n v="0.06"/>
    <n v="31.843982746879426"/>
    <n v="1.9496128914699938E-3"/>
  </r>
  <r>
    <x v="6"/>
    <s v="6"/>
    <x v="1"/>
    <x v="40"/>
    <x v="0"/>
    <x v="6"/>
    <x v="29"/>
    <x v="0"/>
    <x v="1"/>
    <s v="adjust"/>
    <x v="0"/>
    <x v="1"/>
    <n v="142330"/>
    <n v="414.62280261175289"/>
    <n v="5250.592193084155"/>
    <n v="6255.7909496205239"/>
    <n v="1005.1987565363688"/>
    <n v="15.087908600816537"/>
    <n v="5400"/>
    <n v="0.12"/>
    <n v="2926.7041124528509"/>
    <n v="7.7973196782052126E-2"/>
  </r>
  <r>
    <x v="6"/>
    <s v="6"/>
    <x v="1"/>
    <x v="42"/>
    <x v="0"/>
    <x v="6"/>
    <x v="23"/>
    <x v="1"/>
    <x v="1"/>
    <s v="appsflyer"/>
    <x v="2"/>
    <x v="4"/>
    <n v="217300"/>
    <n v="1031.4314509574433"/>
    <n v="5534.0629501926423"/>
    <n v="6515.9892447568791"/>
    <n v="981.92629456423674"/>
    <n v="6.3174234591240204"/>
    <n v="9600"/>
    <n v="0.11"/>
    <n v="2377.4134291946311"/>
    <n v="6.0809733817665718E-2"/>
  </r>
  <r>
    <x v="6"/>
    <s v="6"/>
    <x v="1"/>
    <x v="36"/>
    <x v="0"/>
    <x v="3"/>
    <x v="9"/>
    <x v="0"/>
    <x v="3"/>
    <s v="adjust"/>
    <x v="0"/>
    <x v="6"/>
    <n v="130310"/>
    <n v="107.69421487603306"/>
    <n v="3204.3715074748402"/>
    <n v="4108.2413531980174"/>
    <n v="903.86984572317715"/>
    <n v="38.147279850890961"/>
    <n v="800"/>
    <n v="8.5000000000000006E-2"/>
    <n v="1110.466066056691"/>
    <n v="4.5050341926002817E-2"/>
  </r>
  <r>
    <x v="6"/>
    <s v="6"/>
    <x v="1"/>
    <x v="64"/>
    <x v="0"/>
    <x v="3"/>
    <x v="48"/>
    <x v="2"/>
    <x v="0"/>
    <s v="adjust"/>
    <x v="2"/>
    <x v="2"/>
    <n v="169600"/>
    <n v="875.52716773121006"/>
    <n v="3780.9338995379176"/>
    <n v="4675.5795881940003"/>
    <n v="894.64568865608271"/>
    <n v="5.340302117991409"/>
    <n v="6000"/>
    <n v="7.0000000000000007E-2"/>
    <n v="263.8582536523088"/>
    <n v="9.4055452974771293E-3"/>
  </r>
  <r>
    <x v="6"/>
    <s v="6"/>
    <x v="1"/>
    <x v="62"/>
    <x v="0"/>
    <x v="1"/>
    <x v="46"/>
    <x v="1"/>
    <x v="0"/>
    <s v="appsflyer"/>
    <x v="0"/>
    <x v="0"/>
    <n v="219990"/>
    <n v="1530.0459034636249"/>
    <n v="2814.5469611037197"/>
    <n v="3588.6550399522839"/>
    <n v="774.10807884856422"/>
    <n v="2.3454558009197664"/>
    <n v="4400"/>
    <n v="0.15"/>
    <n v="1554.7980342422707"/>
    <n v="7.2208948149691934E-2"/>
  </r>
  <r>
    <x v="6"/>
    <s v="6"/>
    <x v="1"/>
    <x v="26"/>
    <x v="0"/>
    <x v="0"/>
    <x v="21"/>
    <x v="2"/>
    <x v="0"/>
    <s v="appsflyer"/>
    <x v="1"/>
    <x v="6"/>
    <n v="205240"/>
    <n v="395.39636104174099"/>
    <n v="3351.7019740983669"/>
    <n v="4090.2801353546729"/>
    <n v="738.57816125630598"/>
    <n v="10.344759179315949"/>
    <n v="5000"/>
    <n v="7.0000000000000007E-2"/>
    <n v="1185.4691469580389"/>
    <n v="4.8304317704767896E-2"/>
  </r>
  <r>
    <x v="6"/>
    <s v="6"/>
    <x v="1"/>
    <x v="81"/>
    <x v="0"/>
    <x v="6"/>
    <x v="31"/>
    <x v="2"/>
    <x v="0"/>
    <s v="appsflyer"/>
    <x v="2"/>
    <x v="6"/>
    <n v="208910"/>
    <n v="394.7862635214388"/>
    <n v="4847.4254093040781"/>
    <n v="5499.1292098794211"/>
    <n v="651.70380057534294"/>
    <n v="13.929383360069194"/>
    <n v="7800"/>
    <n v="0.1"/>
    <n v="427.1120729216986"/>
    <n v="1.2944839586431656E-2"/>
  </r>
  <r>
    <x v="6"/>
    <s v="6"/>
    <x v="1"/>
    <x v="63"/>
    <x v="0"/>
    <x v="2"/>
    <x v="38"/>
    <x v="1"/>
    <x v="1"/>
    <s v="adjust"/>
    <x v="2"/>
    <x v="5"/>
    <n v="83580"/>
    <n v="425.75715476521253"/>
    <n v="2221.0725201644568"/>
    <n v="2865.568232461877"/>
    <n v="644.49571229742014"/>
    <n v="6.7305227883771428"/>
    <n v="3000"/>
    <n v="0.06"/>
    <n v="444.75339375429667"/>
    <n v="2.5867667287068262E-2"/>
  </r>
  <r>
    <x v="6"/>
    <s v="6"/>
    <x v="1"/>
    <x v="28"/>
    <x v="0"/>
    <x v="3"/>
    <x v="35"/>
    <x v="1"/>
    <x v="1"/>
    <s v="adjust"/>
    <x v="0"/>
    <x v="1"/>
    <n v="70520"/>
    <n v="578.22236798950473"/>
    <n v="2112.4481522351348"/>
    <n v="2714.3661618676742"/>
    <n v="601.91800963253945"/>
    <n v="4.6943292271891881"/>
    <n v="4800"/>
    <n v="8.5000000000000006E-2"/>
    <n v="1156.2328108249717"/>
    <n v="7.0994647361148119E-2"/>
  </r>
  <r>
    <x v="6"/>
    <s v="6"/>
    <x v="1"/>
    <x v="41"/>
    <x v="0"/>
    <x v="2"/>
    <x v="11"/>
    <x v="1"/>
    <x v="1"/>
    <s v="adjust"/>
    <x v="0"/>
    <x v="2"/>
    <n v="202710"/>
    <n v="489.13133402275076"/>
    <n v="1125.0542288143499"/>
    <n v="1637.7954636544646"/>
    <n v="512.74123484011466"/>
    <n v="3.3483756809950891"/>
    <n v="1200"/>
    <n v="0.1"/>
    <n v="12.234262414244004"/>
    <n v="1.2449929072080536E-3"/>
  </r>
  <r>
    <x v="6"/>
    <s v="6"/>
    <x v="1"/>
    <x v="89"/>
    <x v="0"/>
    <x v="6"/>
    <x v="21"/>
    <x v="1"/>
    <x v="0"/>
    <s v="adjust"/>
    <x v="2"/>
    <x v="5"/>
    <n v="394560"/>
    <n v="2570.6909137478387"/>
    <n v="9358.9595352791202"/>
    <n v="9852.1671742324852"/>
    <n v="493.20763895336495"/>
    <n v="3.8324977621945617"/>
    <n v="12400"/>
    <n v="0.06"/>
    <n v="623.94831859853105"/>
    <n v="1.0555178834669922E-2"/>
  </r>
  <r>
    <x v="6"/>
    <s v="6"/>
    <x v="1"/>
    <x v="80"/>
    <x v="0"/>
    <x v="1"/>
    <x v="14"/>
    <x v="1"/>
    <x v="0"/>
    <s v="adjust"/>
    <x v="0"/>
    <x v="0"/>
    <n v="93360"/>
    <n v="640.22858775626833"/>
    <n v="3147.8124383401077"/>
    <n v="3498.8185970835116"/>
    <n v="351.00615874340383"/>
    <n v="5.4649521498960203"/>
    <n v="2400"/>
    <n v="0.09"/>
    <n v="1595.7423171228181"/>
    <n v="7.6013387226046863E-2"/>
  </r>
  <r>
    <x v="6"/>
    <s v="6"/>
    <x v="1"/>
    <x v="25"/>
    <x v="0"/>
    <x v="5"/>
    <x v="40"/>
    <x v="1"/>
    <x v="0"/>
    <s v="adjust"/>
    <x v="2"/>
    <x v="2"/>
    <n v="125340"/>
    <n v="799.47554925584689"/>
    <n v="3877.0924120417399"/>
    <n v="4100.0536846994"/>
    <n v="222.96127265766017"/>
    <n v="5.1284291164573279"/>
    <n v="4400"/>
    <n v="0.08"/>
    <n v="1243.1562183298329"/>
    <n v="5.0534143937718393E-2"/>
  </r>
  <r>
    <x v="6"/>
    <s v="6"/>
    <x v="1"/>
    <x v="52"/>
    <x v="0"/>
    <x v="6"/>
    <x v="47"/>
    <x v="1"/>
    <x v="3"/>
    <s v="adjust"/>
    <x v="0"/>
    <x v="4"/>
    <n v="46260"/>
    <n v="254.63052153570936"/>
    <n v="1737.6942134887167"/>
    <n v="1843.6249327092344"/>
    <n v="105.93071922051763"/>
    <n v="7.2403925562029867"/>
    <n v="1200"/>
    <n v="0.1"/>
    <n v="670.72158649044786"/>
    <n v="6.0634312922568663E-2"/>
  </r>
  <r>
    <x v="6"/>
    <s v="6"/>
    <x v="1"/>
    <x v="5"/>
    <x v="0"/>
    <x v="2"/>
    <x v="11"/>
    <x v="2"/>
    <x v="0"/>
    <s v="appsflyer"/>
    <x v="1"/>
    <x v="0"/>
    <n v="199840"/>
    <n v="157.44015514211259"/>
    <n v="3709.8430414155278"/>
    <n v="3744.0914358547921"/>
    <n v="34.248394439264302"/>
    <n v="23.781045137279026"/>
    <n v="1200"/>
    <n v="0.09"/>
    <n v="104.50936768557602"/>
    <n v="4.6521908575182401E-3"/>
  </r>
  <r>
    <x v="6"/>
    <s v="6"/>
    <x v="1"/>
    <x v="87"/>
    <x v="0"/>
    <x v="4"/>
    <x v="46"/>
    <x v="1"/>
    <x v="0"/>
    <s v="appsflyer"/>
    <x v="2"/>
    <x v="3"/>
    <n v="170510"/>
    <n v="525.27778761375305"/>
    <n v="4111.0152789936001"/>
    <n v="4136.8295222147399"/>
    <n v="25.814243221139805"/>
    <n v="7.8755081973057477"/>
    <n v="4400"/>
    <n v="0.08"/>
    <n v="577.38113010297297"/>
    <n v="2.3261821120193666E-2"/>
  </r>
  <r>
    <x v="6"/>
    <s v="6"/>
    <x v="1"/>
    <x v="107"/>
    <x v="0"/>
    <x v="2"/>
    <x v="34"/>
    <x v="0"/>
    <x v="0"/>
    <s v="adjust"/>
    <x v="0"/>
    <x v="5"/>
    <n v="87330"/>
    <n v="295.70658558496302"/>
    <n v="2517.3234731813282"/>
    <n v="2531.9358131541862"/>
    <n v="14.612339972858081"/>
    <n v="8.5623247387120003"/>
    <n v="2800"/>
    <n v="0.1"/>
    <n v="1385.7276696197414"/>
    <n v="9.1216613945507577E-2"/>
  </r>
  <r>
    <x v="6"/>
    <s v="6"/>
    <x v="1"/>
    <x v="51"/>
    <x v="0"/>
    <x v="5"/>
    <x v="24"/>
    <x v="1"/>
    <x v="0"/>
    <s v="adjust"/>
    <x v="0"/>
    <x v="6"/>
    <n v="217180"/>
    <n v="1039.8001881884097"/>
    <n v="3257.6820775301439"/>
    <n v="3263.3318278168149"/>
    <n v="5.649750286670951"/>
    <n v="3.1384220400097731"/>
    <n v="5600"/>
    <n v="0.08"/>
    <n v="1160.1360954084987"/>
    <n v="5.9251104730827384E-2"/>
  </r>
  <r>
    <x v="6"/>
    <s v="6"/>
    <x v="1"/>
    <x v="50"/>
    <x v="0"/>
    <x v="0"/>
    <x v="30"/>
    <x v="1"/>
    <x v="3"/>
    <s v="appsflyer"/>
    <x v="0"/>
    <x v="4"/>
    <n v="60590"/>
    <n v="367.7782059928702"/>
    <n v="1569.9439486290191"/>
    <n v="1527.4898649104325"/>
    <n v="-42.454083718586617"/>
    <n v="4.1532908693889397"/>
    <n v="2200"/>
    <n v="7.4999999999999997E-2"/>
    <n v="390.99963955118466"/>
    <n v="4.266254597747219E-2"/>
  </r>
  <r>
    <x v="6"/>
    <s v="6"/>
    <x v="1"/>
    <x v="105"/>
    <x v="0"/>
    <x v="5"/>
    <x v="32"/>
    <x v="0"/>
    <x v="0"/>
    <s v="adjust"/>
    <x v="2"/>
    <x v="5"/>
    <n v="2380"/>
    <n v="9.8843073272026096"/>
    <n v="45.304081807267153"/>
    <n v="2.6654730223795071"/>
    <n v="-42.638608784887644"/>
    <n v="0.26966715361468546"/>
    <n v="200"/>
    <n v="0.08"/>
    <n v="0.96552299953146903"/>
    <n v="6.0372211075036653E-2"/>
  </r>
  <r>
    <x v="6"/>
    <s v="6"/>
    <x v="1"/>
    <x v="104"/>
    <x v="0"/>
    <x v="4"/>
    <x v="17"/>
    <x v="2"/>
    <x v="0"/>
    <s v="appsflyer"/>
    <x v="0"/>
    <x v="6"/>
    <n v="233720"/>
    <n v="771.11821734937314"/>
    <n v="8411.3424651205714"/>
    <n v="8315.5633425882788"/>
    <n v="-95.779122532292604"/>
    <n v="10.783772391180221"/>
    <n v="9200"/>
    <n v="0.15"/>
    <n v="3551.8572321643264"/>
    <n v="7.1188947876676775E-2"/>
  </r>
  <r>
    <x v="6"/>
    <s v="6"/>
    <x v="1"/>
    <x v="56"/>
    <x v="0"/>
    <x v="2"/>
    <x v="30"/>
    <x v="0"/>
    <x v="1"/>
    <s v="appsflyer"/>
    <x v="0"/>
    <x v="4"/>
    <n v="4880"/>
    <n v="4.1515854601701472"/>
    <n v="125.07641741417228"/>
    <n v="3.9338290602034078"/>
    <n v="-121.14258835396888"/>
    <n v="0.94754861677403246"/>
    <n v="200"/>
    <n v="0.05"/>
    <n v="0.63383875359953112"/>
    <n v="2.6854189810964019E-2"/>
  </r>
  <r>
    <x v="6"/>
    <s v="6"/>
    <x v="1"/>
    <x v="46"/>
    <x v="0"/>
    <x v="6"/>
    <x v="12"/>
    <x v="2"/>
    <x v="0"/>
    <s v="adjust"/>
    <x v="2"/>
    <x v="0"/>
    <n v="104670"/>
    <n v="413.03151495760682"/>
    <n v="1862.5128342134233"/>
    <n v="1732.6047241962976"/>
    <n v="-129.90811001712564"/>
    <n v="4.1948487257059082"/>
    <n v="1400"/>
    <n v="0.06"/>
    <n v="400.46143293959807"/>
    <n v="3.8522099832989883E-2"/>
  </r>
  <r>
    <x v="6"/>
    <s v="6"/>
    <x v="1"/>
    <x v="44"/>
    <x v="0"/>
    <x v="6"/>
    <x v="26"/>
    <x v="2"/>
    <x v="0"/>
    <s v="adjust"/>
    <x v="0"/>
    <x v="0"/>
    <n v="7810"/>
    <n v="8.133106125153839"/>
    <n v="167.33153147292202"/>
    <n v="20.620077326572645"/>
    <n v="-146.71145414634938"/>
    <n v="2.5353262344382124"/>
    <n v="200"/>
    <n v="7.0000000000000007E-2"/>
    <n v="6.6380132488070247"/>
    <n v="5.3653316810899E-2"/>
  </r>
  <r>
    <x v="6"/>
    <s v="6"/>
    <x v="1"/>
    <x v="79"/>
    <x v="0"/>
    <x v="6"/>
    <x v="26"/>
    <x v="0"/>
    <x v="1"/>
    <s v="appsflyer"/>
    <x v="0"/>
    <x v="1"/>
    <n v="227750"/>
    <n v="441.35346014585139"/>
    <n v="6064.4605812183127"/>
    <n v="5869.6725031553142"/>
    <n v="-194.78807806299847"/>
    <n v="13.299255660566475"/>
    <n v="6800"/>
    <n v="0.08"/>
    <n v="947.38988116862333"/>
    <n v="2.690070245711728E-2"/>
  </r>
  <r>
    <x v="6"/>
    <s v="6"/>
    <x v="1"/>
    <x v="54"/>
    <x v="0"/>
    <x v="3"/>
    <x v="0"/>
    <x v="1"/>
    <x v="0"/>
    <s v="adjust"/>
    <x v="2"/>
    <x v="3"/>
    <n v="38430"/>
    <n v="159.16592328278324"/>
    <n v="342.77633502335954"/>
    <n v="139.89310729097858"/>
    <n v="-202.88322773238096"/>
    <n v="0.87891367954707567"/>
    <n v="200"/>
    <n v="7.0000000000000007E-2"/>
    <n v="31.927620087490716"/>
    <n v="3.8038114369091179E-2"/>
  </r>
  <r>
    <x v="6"/>
    <s v="6"/>
    <x v="1"/>
    <x v="6"/>
    <x v="0"/>
    <x v="0"/>
    <x v="14"/>
    <x v="1"/>
    <x v="0"/>
    <s v="adjust"/>
    <x v="2"/>
    <x v="2"/>
    <n v="17050"/>
    <n v="38.206084290913005"/>
    <n v="216.61933039580273"/>
    <n v="11.034901861524231"/>
    <n v="-205.58442853427852"/>
    <n v="0.28882577386107033"/>
    <n v="200"/>
    <n v="7.0000000000000007E-2"/>
    <n v="1.2933946396353506"/>
    <n v="1.9534906243632213E-2"/>
  </r>
  <r>
    <x v="6"/>
    <s v="6"/>
    <x v="1"/>
    <x v="58"/>
    <x v="0"/>
    <x v="6"/>
    <x v="43"/>
    <x v="2"/>
    <x v="3"/>
    <s v="appsflyer"/>
    <x v="2"/>
    <x v="3"/>
    <n v="54290"/>
    <n v="117.93627805937727"/>
    <n v="819.86987089041543"/>
    <n v="596.86667324591212"/>
    <n v="-223.0031976445033"/>
    <n v="5.0609251289531807"/>
    <n v="400"/>
    <n v="0.08"/>
    <n v="106.51207439866214"/>
    <n v="2.9742006373445318E-2"/>
  </r>
  <r>
    <x v="6"/>
    <s v="6"/>
    <x v="1"/>
    <x v="24"/>
    <x v="0"/>
    <x v="1"/>
    <x v="3"/>
    <x v="1"/>
    <x v="2"/>
    <s v="appsflyer"/>
    <x v="2"/>
    <x v="4"/>
    <n v="103120"/>
    <n v="613.96981250326428"/>
    <n v="2376.2811097495523"/>
    <n v="2132.9895722338906"/>
    <n v="-243.29153751566173"/>
    <n v="3.4740951896923273"/>
    <n v="2400"/>
    <n v="0.06"/>
    <n v="271.95912079668312"/>
    <n v="2.1250230532214854E-2"/>
  </r>
  <r>
    <x v="6"/>
    <s v="6"/>
    <x v="1"/>
    <x v="47"/>
    <x v="0"/>
    <x v="0"/>
    <x v="0"/>
    <x v="2"/>
    <x v="1"/>
    <s v="appsflyer"/>
    <x v="2"/>
    <x v="4"/>
    <n v="33260"/>
    <n v="79.601116872756279"/>
    <n v="557.51400969606652"/>
    <n v="308.18567947233038"/>
    <n v="-249.32833022373615"/>
    <n v="3.8716250673337957"/>
    <n v="200"/>
    <n v="7.0000000000000007E-2"/>
    <n v="123.7412433179786"/>
    <n v="6.6919204644121252E-2"/>
  </r>
  <r>
    <x v="6"/>
    <s v="6"/>
    <x v="1"/>
    <x v="30"/>
    <x v="0"/>
    <x v="4"/>
    <x v="9"/>
    <x v="1"/>
    <x v="3"/>
    <s v="appsflyer"/>
    <x v="0"/>
    <x v="2"/>
    <n v="69960"/>
    <n v="407.73651396042288"/>
    <n v="1297.1827214033569"/>
    <n v="1025.0169782843006"/>
    <n v="-272.16574311905629"/>
    <n v="2.5139200027196837"/>
    <n v="1600"/>
    <n v="0.04"/>
    <n v="229.36376006707221"/>
    <n v="3.7294302586575533E-2"/>
  </r>
  <r>
    <x v="6"/>
    <s v="6"/>
    <x v="1"/>
    <x v="108"/>
    <x v="0"/>
    <x v="6"/>
    <x v="31"/>
    <x v="2"/>
    <x v="1"/>
    <s v="adjust"/>
    <x v="0"/>
    <x v="4"/>
    <n v="28960"/>
    <n v="190.03841229193341"/>
    <n v="1211.1280271161957"/>
    <n v="935.6132006318029"/>
    <n v="-275.51482648439276"/>
    <n v="4.9232846630739662"/>
    <n v="1200"/>
    <n v="0.1"/>
    <n v="524.9075483434807"/>
    <n v="9.3505084506613781E-2"/>
  </r>
  <r>
    <x v="6"/>
    <s v="6"/>
    <x v="1"/>
    <x v="74"/>
    <x v="0"/>
    <x v="4"/>
    <x v="20"/>
    <x v="1"/>
    <x v="1"/>
    <s v="adjust"/>
    <x v="0"/>
    <x v="2"/>
    <n v="93000"/>
    <n v="365.80286904211016"/>
    <n v="2725.4534040974891"/>
    <n v="2443.5751829888409"/>
    <n v="-281.87822110864818"/>
    <n v="6.6800328531801201"/>
    <n v="4000"/>
    <n v="0.1"/>
    <n v="92.832261834680452"/>
    <n v="6.3317240029377338E-3"/>
  </r>
  <r>
    <x v="6"/>
    <s v="6"/>
    <x v="1"/>
    <x v="83"/>
    <x v="0"/>
    <x v="2"/>
    <x v="9"/>
    <x v="1"/>
    <x v="0"/>
    <s v="adjust"/>
    <x v="2"/>
    <x v="5"/>
    <n v="261000"/>
    <n v="1377.901968147379"/>
    <n v="7862.2849650425405"/>
    <n v="7554.7126411908393"/>
    <n v="-307.57232385170119"/>
    <n v="5.4827649686489126"/>
    <n v="8800"/>
    <n v="0.21"/>
    <n v="4371.9911723798359"/>
    <n v="9.6451742111766256E-2"/>
  </r>
  <r>
    <x v="6"/>
    <s v="6"/>
    <x v="1"/>
    <x v="102"/>
    <x v="0"/>
    <x v="1"/>
    <x v="6"/>
    <x v="1"/>
    <x v="1"/>
    <s v="adjust"/>
    <x v="2"/>
    <x v="4"/>
    <n v="7640"/>
    <n v="110.34222919937206"/>
    <n v="403.67294431554177"/>
    <n v="53.794894375906836"/>
    <n v="-349.87804993963493"/>
    <n v="0.48752771052601657"/>
    <n v="200"/>
    <n v="0.06"/>
    <n v="7.8635641381805721"/>
    <n v="2.4362795730612535E-2"/>
  </r>
  <r>
    <x v="6"/>
    <s v="6"/>
    <x v="1"/>
    <x v="39"/>
    <x v="0"/>
    <x v="1"/>
    <x v="10"/>
    <x v="1"/>
    <x v="0"/>
    <s v="adjust"/>
    <x v="0"/>
    <x v="6"/>
    <n v="63500"/>
    <n v="563.04400878548768"/>
    <n v="2546.9295575847864"/>
    <n v="2192.7116639094597"/>
    <n v="-354.21789367532665"/>
    <n v="3.894387702729031"/>
    <n v="2400"/>
    <n v="0.1"/>
    <n v="598.30441237265302"/>
    <n v="4.5476750866695947E-2"/>
  </r>
  <r>
    <x v="6"/>
    <s v="6"/>
    <x v="1"/>
    <x v="16"/>
    <x v="0"/>
    <x v="0"/>
    <x v="23"/>
    <x v="0"/>
    <x v="1"/>
    <s v="adjust"/>
    <x v="2"/>
    <x v="1"/>
    <n v="231790"/>
    <n v="233.39663731734731"/>
    <n v="4020.0615654159169"/>
    <n v="3636.7009735534357"/>
    <n v="-383.36059186248121"/>
    <n v="15.581633974480301"/>
    <n v="2600"/>
    <n v="0.02"/>
    <n v="433.50054942600531"/>
    <n v="1.9866932171881325E-2"/>
  </r>
  <r>
    <x v="6"/>
    <s v="6"/>
    <x v="1"/>
    <x v="45"/>
    <x v="0"/>
    <x v="4"/>
    <x v="7"/>
    <x v="1"/>
    <x v="3"/>
    <s v="adjust"/>
    <x v="2"/>
    <x v="5"/>
    <n v="64890"/>
    <n v="281.28699551569503"/>
    <n v="2184.6898850077814"/>
    <n v="1765.8760169177247"/>
    <n v="-418.81386809005676"/>
    <n v="6.2778444971487977"/>
    <n v="1400"/>
    <n v="7.0000000000000007E-2"/>
    <n v="703.7684246844583"/>
    <n v="6.6422974389868897E-2"/>
  </r>
  <r>
    <x v="6"/>
    <s v="6"/>
    <x v="1"/>
    <x v="65"/>
    <x v="1"/>
    <x v="4"/>
    <x v="36"/>
    <x v="1"/>
    <x v="3"/>
    <s v="adjust"/>
    <x v="2"/>
    <x v="4"/>
    <n v="20840"/>
    <n v="109.9992237832803"/>
    <n v="638.79892637755609"/>
    <n v="172.22398542922545"/>
    <n v="-466.57494094833066"/>
    <n v="1.5656836430822452"/>
    <n v="400"/>
    <n v="0.06"/>
    <n v="28.722648723821905"/>
    <n v="2.7795827095199937E-2"/>
  </r>
  <r>
    <x v="6"/>
    <s v="6"/>
    <x v="1"/>
    <x v="22"/>
    <x v="0"/>
    <x v="6"/>
    <x v="25"/>
    <x v="2"/>
    <x v="0"/>
    <s v="appsflyer"/>
    <x v="0"/>
    <x v="6"/>
    <n v="71840"/>
    <n v="448.89511796309273"/>
    <n v="1558.3963612889106"/>
    <n v="1089.6518978723363"/>
    <n v="-468.74446341657426"/>
    <n v="2.4274086624437858"/>
    <n v="1400"/>
    <n v="0.1"/>
    <n v="230.66386795547717"/>
    <n v="3.5280971902720094E-2"/>
  </r>
  <r>
    <x v="6"/>
    <s v="6"/>
    <x v="1"/>
    <x v="92"/>
    <x v="0"/>
    <x v="3"/>
    <x v="10"/>
    <x v="2"/>
    <x v="1"/>
    <s v="appsflyer"/>
    <x v="1"/>
    <x v="3"/>
    <n v="10380"/>
    <n v="30.036170725825897"/>
    <n v="557.86661309225826"/>
    <n v="46.544935647437029"/>
    <n v="-511.32167744482126"/>
    <n v="1.5496294808118285"/>
    <n v="200"/>
    <n v="0.1"/>
    <n v="7.7023202191513516"/>
    <n v="2.7580230129632E-2"/>
  </r>
  <r>
    <x v="6"/>
    <s v="6"/>
    <x v="1"/>
    <x v="101"/>
    <x v="0"/>
    <x v="5"/>
    <x v="37"/>
    <x v="1"/>
    <x v="1"/>
    <s v="adjust"/>
    <x v="0"/>
    <x v="0"/>
    <n v="20550"/>
    <n v="179.17505030181087"/>
    <n v="716.14883869272921"/>
    <n v="149.55245244330209"/>
    <n v="-566.59638624942716"/>
    <n v="0.83467230616868204"/>
    <n v="400"/>
    <n v="0.1"/>
    <n v="24.444193845068657"/>
    <n v="2.7241494478707919E-2"/>
  </r>
  <r>
    <x v="6"/>
    <s v="6"/>
    <x v="1"/>
    <x v="35"/>
    <x v="0"/>
    <x v="6"/>
    <x v="10"/>
    <x v="0"/>
    <x v="1"/>
    <s v="adjust"/>
    <x v="0"/>
    <x v="0"/>
    <n v="32140"/>
    <n v="18.088189774038327"/>
    <n v="687.49789904825161"/>
    <n v="103.6299372269785"/>
    <n v="-583.86796182127307"/>
    <n v="5.7291491587354306"/>
    <n v="200"/>
    <n v="9.5000000000000001E-2"/>
    <n v="30.376080346337453"/>
    <n v="4.8853450973672073E-2"/>
  </r>
  <r>
    <x v="6"/>
    <s v="6"/>
    <x v="1"/>
    <x v="9"/>
    <x v="0"/>
    <x v="2"/>
    <x v="2"/>
    <x v="2"/>
    <x v="1"/>
    <s v="appsflyer"/>
    <x v="2"/>
    <x v="0"/>
    <n v="63580"/>
    <n v="41.456655690672576"/>
    <n v="912.02701048488461"/>
    <n v="315.07991461887741"/>
    <n v="-596.9470958660072"/>
    <n v="7.6002250873740387"/>
    <n v="200"/>
    <n v="7.0000000000000007E-2"/>
    <n v="85.301466821755099"/>
    <n v="4.5121604003720915E-2"/>
  </r>
  <r>
    <x v="6"/>
    <s v="6"/>
    <x v="1"/>
    <x v="76"/>
    <x v="0"/>
    <x v="6"/>
    <x v="7"/>
    <x v="1"/>
    <x v="1"/>
    <s v="adjust"/>
    <x v="2"/>
    <x v="2"/>
    <n v="195720"/>
    <n v="1167.3564649136456"/>
    <n v="4022.983713207012"/>
    <n v="3403.0840911989194"/>
    <n v="-619.89962200809259"/>
    <n v="2.9152055892804434"/>
    <n v="4400"/>
    <n v="7.0000000000000007E-2"/>
    <n v="575.23861791525394"/>
    <n v="2.8172416671637168E-2"/>
  </r>
  <r>
    <x v="6"/>
    <s v="6"/>
    <x v="1"/>
    <x v="85"/>
    <x v="0"/>
    <x v="6"/>
    <x v="32"/>
    <x v="1"/>
    <x v="0"/>
    <s v="adjust"/>
    <x v="0"/>
    <x v="6"/>
    <n v="100070"/>
    <n v="299.22505087420575"/>
    <n v="2076.8973094789612"/>
    <n v="1438.5641275216276"/>
    <n v="-638.33318195733364"/>
    <n v="4.8076326608309277"/>
    <n v="600"/>
    <n v="0.125"/>
    <n v="130.50208069736294"/>
    <n v="1.5119483634257956E-2"/>
  </r>
  <r>
    <x v="6"/>
    <s v="6"/>
    <x v="1"/>
    <x v="57"/>
    <x v="0"/>
    <x v="0"/>
    <x v="43"/>
    <x v="2"/>
    <x v="0"/>
    <s v="adjust"/>
    <x v="0"/>
    <x v="0"/>
    <n v="57020"/>
    <n v="216.44207606394627"/>
    <n v="2167.580952073602"/>
    <n v="1503.7042349470373"/>
    <n v="-663.8767171265647"/>
    <n v="6.9473748463897502"/>
    <n v="1600"/>
    <n v="0.1"/>
    <n v="695.49678978868803"/>
    <n v="7.7087055377968491E-2"/>
  </r>
  <r>
    <x v="6"/>
    <s v="6"/>
    <x v="1"/>
    <x v="17"/>
    <x v="0"/>
    <x v="1"/>
    <x v="11"/>
    <x v="2"/>
    <x v="1"/>
    <s v="appsflyer"/>
    <x v="1"/>
    <x v="1"/>
    <n v="106750"/>
    <n v="270.12968755491517"/>
    <n v="1852.9004631177504"/>
    <n v="1158.6190351211933"/>
    <n v="-694.28142799655711"/>
    <n v="4.2891214424021999"/>
    <n v="10000"/>
    <n v="7.4999999999999997E-2"/>
    <n v="111.52602204397124"/>
    <n v="1.604295266797302E-2"/>
  </r>
  <r>
    <x v="6"/>
    <s v="6"/>
    <x v="1"/>
    <x v="75"/>
    <x v="0"/>
    <x v="2"/>
    <x v="42"/>
    <x v="1"/>
    <x v="3"/>
    <s v="appsflyer"/>
    <x v="0"/>
    <x v="2"/>
    <n v="63810"/>
    <n v="447.57286249848835"/>
    <n v="1270.2248320051588"/>
    <n v="544.55762842644674"/>
    <n v="-725.66720357871202"/>
    <n v="1.216690452112221"/>
    <n v="1200"/>
    <n v="0.15"/>
    <n v="330.38075487544086"/>
    <n v="0.10111594489093494"/>
  </r>
  <r>
    <x v="6"/>
    <s v="6"/>
    <x v="1"/>
    <x v="71"/>
    <x v="0"/>
    <x v="6"/>
    <x v="42"/>
    <x v="1"/>
    <x v="1"/>
    <s v="appsflyer"/>
    <x v="0"/>
    <x v="5"/>
    <n v="447550"/>
    <n v="1529.1710432588407"/>
    <n v="7519.2842533109942"/>
    <n v="6771.6559164872479"/>
    <n v="-747.62833682374639"/>
    <n v="4.4283181703833892"/>
    <n v="10400"/>
    <n v="0.13"/>
    <n v="4742.4448938022406"/>
    <n v="0.11672292450299102"/>
  </r>
  <r>
    <x v="6"/>
    <s v="6"/>
    <x v="1"/>
    <x v="66"/>
    <x v="0"/>
    <x v="1"/>
    <x v="24"/>
    <x v="0"/>
    <x v="1"/>
    <s v="appsflyer"/>
    <x v="1"/>
    <x v="6"/>
    <n v="162090"/>
    <n v="91.939875212705616"/>
    <n v="3369.0168677890083"/>
    <n v="2581.2249201168479"/>
    <n v="-787.7919476721604"/>
    <n v="28.075140564908402"/>
    <n v="2600"/>
    <n v="5.5E-2"/>
    <n v="40.824307550469591"/>
    <n v="2.6359776729970473E-3"/>
  </r>
  <r>
    <x v="6"/>
    <s v="6"/>
    <x v="1"/>
    <x v="37"/>
    <x v="0"/>
    <x v="1"/>
    <x v="29"/>
    <x v="2"/>
    <x v="1"/>
    <s v="adjust"/>
    <x v="2"/>
    <x v="3"/>
    <n v="77110"/>
    <n v="186.09489549656209"/>
    <n v="1939.7862355140005"/>
    <n v="1135.1708074957469"/>
    <n v="-804.61542801825362"/>
    <n v="6.0999567154528318"/>
    <n v="1400"/>
    <n v="6.5000000000000002E-2"/>
    <n v="167.65519506653354"/>
    <n v="2.461526699469288E-2"/>
  </r>
  <r>
    <x v="6"/>
    <s v="6"/>
    <x v="1"/>
    <x v="3"/>
    <x v="0"/>
    <x v="3"/>
    <x v="24"/>
    <x v="1"/>
    <x v="0"/>
    <s v="appsflyer"/>
    <x v="0"/>
    <x v="2"/>
    <n v="285530"/>
    <n v="972.12043834450469"/>
    <n v="5339.9207521158323"/>
    <n v="4506.1164082220139"/>
    <n v="-833.80434389381844"/>
    <n v="4.6353478751005488"/>
    <n v="6400"/>
    <n v="0.09"/>
    <n v="339.1733419912029"/>
    <n v="1.2544924544941318E-2"/>
  </r>
  <r>
    <x v="6"/>
    <s v="6"/>
    <x v="1"/>
    <x v="78"/>
    <x v="0"/>
    <x v="6"/>
    <x v="47"/>
    <x v="2"/>
    <x v="0"/>
    <s v="adjust"/>
    <x v="0"/>
    <x v="1"/>
    <n v="95890"/>
    <n v="477.16902717777657"/>
    <n v="6624.2122946514191"/>
    <n v="5789.137246259862"/>
    <n v="-835.07504839155717"/>
    <n v="12.132256949911024"/>
    <n v="9600"/>
    <n v="0.12"/>
    <n v="1137.7974223949559"/>
    <n v="3.275667783744584E-2"/>
  </r>
  <r>
    <x v="6"/>
    <s v="6"/>
    <x v="1"/>
    <x v="98"/>
    <x v="0"/>
    <x v="3"/>
    <x v="10"/>
    <x v="1"/>
    <x v="0"/>
    <s v="appsflyer"/>
    <x v="2"/>
    <x v="3"/>
    <n v="782250"/>
    <n v="5465.7025059358639"/>
    <n v="13100.836345387132"/>
    <n v="12215.161044496434"/>
    <n v="-885.67530089069805"/>
    <n v="2.2348748456818717"/>
    <n v="14400"/>
    <n v="0.08"/>
    <n v="4428.5094172188174"/>
    <n v="6.0423673513690476E-2"/>
  </r>
  <r>
    <x v="6"/>
    <s v="6"/>
    <x v="1"/>
    <x v="43"/>
    <x v="0"/>
    <x v="2"/>
    <x v="2"/>
    <x v="1"/>
    <x v="1"/>
    <s v="adjust"/>
    <x v="2"/>
    <x v="2"/>
    <n v="59710"/>
    <n v="256.48859845542199"/>
    <n v="1639.8654239019693"/>
    <n v="745.75670963142318"/>
    <n v="-894.1087142705461"/>
    <n v="2.9075628083368255"/>
    <n v="1400"/>
    <n v="0.08"/>
    <n v="228.7434644765064"/>
    <n v="5.1121109946066001E-2"/>
  </r>
  <r>
    <x v="6"/>
    <s v="6"/>
    <x v="1"/>
    <x v="29"/>
    <x v="0"/>
    <x v="4"/>
    <x v="8"/>
    <x v="2"/>
    <x v="1"/>
    <s v="appsflyer"/>
    <x v="2"/>
    <x v="4"/>
    <n v="145180"/>
    <n v="256.7911927053155"/>
    <n v="3436.4621675834874"/>
    <n v="2535.7851112082112"/>
    <n v="-900.67705637527615"/>
    <n v="9.8748912861594462"/>
    <n v="5000"/>
    <n v="0.05"/>
    <n v="213.91040715319875"/>
    <n v="1.4059446270881504E-2"/>
  </r>
  <r>
    <x v="6"/>
    <s v="6"/>
    <x v="1"/>
    <x v="11"/>
    <x v="0"/>
    <x v="4"/>
    <x v="40"/>
    <x v="1"/>
    <x v="0"/>
    <s v="appsflyer"/>
    <x v="0"/>
    <x v="0"/>
    <n v="412300"/>
    <n v="1243.1795249231354"/>
    <n v="5041.6322740601854"/>
    <n v="4112.6338683092445"/>
    <n v="-928.99840575094095"/>
    <n v="3.3081576601444787"/>
    <n v="6400"/>
    <n v="0.14000000000000001"/>
    <n v="818.72910463344351"/>
    <n v="3.3179430783693592E-2"/>
  </r>
  <r>
    <x v="6"/>
    <s v="6"/>
    <x v="1"/>
    <x v="77"/>
    <x v="0"/>
    <x v="3"/>
    <x v="27"/>
    <x v="1"/>
    <x v="0"/>
    <s v="appsflyer"/>
    <x v="0"/>
    <x v="4"/>
    <n v="43780"/>
    <n v="170.34394156297031"/>
    <n v="1326.6111938475765"/>
    <n v="355.31474792697145"/>
    <n v="-971.29644592060504"/>
    <n v="2.0858666569930446"/>
    <n v="600"/>
    <n v="0.12"/>
    <n v="179.57841417922927"/>
    <n v="8.4234431222341866E-2"/>
  </r>
  <r>
    <x v="6"/>
    <s v="6"/>
    <x v="1"/>
    <x v="72"/>
    <x v="0"/>
    <x v="6"/>
    <x v="5"/>
    <x v="2"/>
    <x v="1"/>
    <s v="adjust"/>
    <x v="0"/>
    <x v="3"/>
    <n v="43770"/>
    <n v="106.45382604907797"/>
    <n v="1459.4051936653514"/>
    <n v="386.46583736709516"/>
    <n v="-1072.9393562982561"/>
    <n v="3.6303611782720182"/>
    <n v="600"/>
    <n v="0.12"/>
    <n v="249.14300695978429"/>
    <n v="0.1074450325963866"/>
  </r>
  <r>
    <x v="6"/>
    <s v="6"/>
    <x v="1"/>
    <x v="2"/>
    <x v="0"/>
    <x v="1"/>
    <x v="43"/>
    <x v="1"/>
    <x v="0"/>
    <s v="appsflyer"/>
    <x v="0"/>
    <x v="4"/>
    <n v="105090"/>
    <n v="417.43793445878845"/>
    <n v="2579.0178089811511"/>
    <n v="1150.1921657195749"/>
    <n v="-1428.8256432615763"/>
    <n v="2.7553609070311449"/>
    <n v="1000"/>
    <n v="0.1"/>
    <n v="465.80743399214742"/>
    <n v="6.7497044968529582E-2"/>
  </r>
  <r>
    <x v="6"/>
    <s v="6"/>
    <x v="1"/>
    <x v="13"/>
    <x v="0"/>
    <x v="1"/>
    <x v="42"/>
    <x v="1"/>
    <x v="0"/>
    <s v="appsflyer"/>
    <x v="0"/>
    <x v="1"/>
    <n v="328670"/>
    <n v="1163.8251733926429"/>
    <n v="8288.9926100576613"/>
    <n v="6643.8968744150779"/>
    <n v="-1645.0957356425833"/>
    <n v="5.7086725964584444"/>
    <n v="5200"/>
    <n v="0.15"/>
    <n v="2373.1940186298134"/>
    <n v="5.9533184201195855E-2"/>
  </r>
  <r>
    <x v="6"/>
    <s v="6"/>
    <x v="1"/>
    <x v="88"/>
    <x v="0"/>
    <x v="0"/>
    <x v="35"/>
    <x v="2"/>
    <x v="0"/>
    <s v="adjust"/>
    <x v="0"/>
    <x v="0"/>
    <n v="96810"/>
    <n v="484.64553900980013"/>
    <n v="5323.9811571135224"/>
    <n v="3644.412030462292"/>
    <n v="-1679.5691266512304"/>
    <n v="7.5197473970529982"/>
    <n v="4400"/>
    <n v="0.12"/>
    <n v="542.08018017250959"/>
    <n v="2.4790472630493932E-2"/>
  </r>
  <r>
    <x v="6"/>
    <s v="6"/>
    <x v="1"/>
    <x v="7"/>
    <x v="0"/>
    <x v="2"/>
    <x v="45"/>
    <x v="2"/>
    <x v="0"/>
    <s v="appsflyer"/>
    <x v="0"/>
    <x v="0"/>
    <n v="118610"/>
    <n v="336.07247601531043"/>
    <n v="1986.9162697294148"/>
    <n v="216.94212813614971"/>
    <n v="-1769.9741415932651"/>
    <n v="0.64552185501280535"/>
    <n v="400"/>
    <n v="0.04"/>
    <n v="7.3988094550317163"/>
    <n v="5.6841652645633458E-3"/>
  </r>
  <r>
    <x v="6"/>
    <s v="6"/>
    <x v="1"/>
    <x v="86"/>
    <x v="0"/>
    <x v="3"/>
    <x v="4"/>
    <x v="2"/>
    <x v="1"/>
    <s v="appsflyer"/>
    <x v="0"/>
    <x v="1"/>
    <n v="67010"/>
    <n v="340.98008849557522"/>
    <n v="3529.2747515815663"/>
    <n v="1744.0759668398284"/>
    <n v="-1785.1987847417379"/>
    <n v="5.1148909443211101"/>
    <n v="2600"/>
    <n v="6.5000000000000002E-2"/>
    <n v="543.41338272398116"/>
    <n v="5.1929445071575341E-2"/>
  </r>
  <r>
    <x v="6"/>
    <s v="6"/>
    <x v="1"/>
    <x v="96"/>
    <x v="0"/>
    <x v="2"/>
    <x v="49"/>
    <x v="1"/>
    <x v="0"/>
    <s v="adjust"/>
    <x v="0"/>
    <x v="1"/>
    <n v="92880"/>
    <n v="556.11777633260829"/>
    <n v="2209.8101346000453"/>
    <n v="383.55639768134796"/>
    <n v="-1826.2537369186973"/>
    <n v="0.68970353764046355"/>
    <n v="600"/>
    <n v="0.17"/>
    <n v="378.37408884825822"/>
    <n v="0.16441479929052699"/>
  </r>
  <r>
    <x v="6"/>
    <s v="6"/>
    <x v="1"/>
    <x v="21"/>
    <x v="0"/>
    <x v="6"/>
    <x v="4"/>
    <x v="2"/>
    <x v="1"/>
    <s v="adjust"/>
    <x v="2"/>
    <x v="0"/>
    <n v="53440"/>
    <n v="350.54650852370241"/>
    <n v="2822.5294062780854"/>
    <n v="958.74789590723014"/>
    <n v="-1863.7815103708554"/>
    <n v="2.7350091146105475"/>
    <n v="1600"/>
    <n v="0.11"/>
    <n v="61.16974792110063"/>
    <n v="1.0633617064893755E-2"/>
  </r>
  <r>
    <x v="6"/>
    <s v="6"/>
    <x v="1"/>
    <x v="14"/>
    <x v="0"/>
    <x v="6"/>
    <x v="9"/>
    <x v="2"/>
    <x v="0"/>
    <s v="appsflyer"/>
    <x v="0"/>
    <x v="3"/>
    <n v="42200"/>
    <n v="251.90650256547841"/>
    <n v="2441.8749509407603"/>
    <n v="575.9589687207266"/>
    <n v="-1865.9159822200336"/>
    <n v="2.2863997667984646"/>
    <n v="800"/>
    <n v="0.1"/>
    <n v="191.03976541212688"/>
    <n v="5.5281647879781237E-2"/>
  </r>
  <r>
    <x v="6"/>
    <s v="6"/>
    <x v="1"/>
    <x v="97"/>
    <x v="0"/>
    <x v="0"/>
    <x v="47"/>
    <x v="2"/>
    <x v="0"/>
    <s v="adjust"/>
    <x v="0"/>
    <x v="4"/>
    <n v="129410"/>
    <n v="330.01653402084969"/>
    <n v="5845.5287226539631"/>
    <n v="3533.1888801640762"/>
    <n v="-2312.3398424898869"/>
    <n v="10.706096561637295"/>
    <n v="2200"/>
    <n v="0.108"/>
    <n v="1653.8430770135085"/>
    <n v="7.8014655367868252E-2"/>
  </r>
  <r>
    <x v="6"/>
    <s v="6"/>
    <x v="1"/>
    <x v="10"/>
    <x v="0"/>
    <x v="6"/>
    <x v="14"/>
    <x v="1"/>
    <x v="0"/>
    <s v="appsflyer"/>
    <x v="2"/>
    <x v="2"/>
    <n v="298470"/>
    <n v="1114.9729512846409"/>
    <n v="7421.6574698937966"/>
    <n v="5107.9921806365355"/>
    <n v="-2313.6652892572611"/>
    <n v="4.5812700431443192"/>
    <n v="4400"/>
    <n v="0.04"/>
    <n v="34.836981973085066"/>
    <n v="1.1366821750806411E-3"/>
  </r>
  <r>
    <x v="6"/>
    <s v="6"/>
    <x v="1"/>
    <x v="38"/>
    <x v="0"/>
    <x v="5"/>
    <x v="41"/>
    <x v="1"/>
    <x v="0"/>
    <s v="appsflyer"/>
    <x v="2"/>
    <x v="2"/>
    <n v="200250"/>
    <n v="2826.7202785607692"/>
    <n v="3798.3220321263125"/>
    <n v="1401.3043477832937"/>
    <n v="-2397.017684343019"/>
    <n v="0.49573506031405795"/>
    <n v="1200"/>
    <n v="0.13"/>
    <n v="421.73355464601303"/>
    <n v="5.0159642968013833E-2"/>
  </r>
  <r>
    <x v="6"/>
    <s v="6"/>
    <x v="1"/>
    <x v="12"/>
    <x v="0"/>
    <x v="3"/>
    <x v="17"/>
    <x v="0"/>
    <x v="0"/>
    <s v="appsflyer"/>
    <x v="0"/>
    <x v="5"/>
    <n v="394160"/>
    <n v="399.27650197896759"/>
    <n v="7843.1788514256195"/>
    <n v="5380.7508869289313"/>
    <n v="-2462.4279644966882"/>
    <n v="13.476252322037146"/>
    <n v="5800"/>
    <n v="7.4999999999999997E-2"/>
    <n v="1406.06976353307"/>
    <n v="4.3552464240283313E-2"/>
  </r>
  <r>
    <x v="6"/>
    <s v="6"/>
    <x v="1"/>
    <x v="93"/>
    <x v="0"/>
    <x v="2"/>
    <x v="37"/>
    <x v="1"/>
    <x v="1"/>
    <s v="adjust"/>
    <x v="2"/>
    <x v="6"/>
    <n v="195310"/>
    <n v="886.44706853190826"/>
    <n v="3695.3237570942697"/>
    <n v="1181.713171627898"/>
    <n v="-2513.610585466372"/>
    <n v="1.3330893784611364"/>
    <n v="1400"/>
    <n v="0.06"/>
    <n v="61.594867598093487"/>
    <n v="8.6872275885754874E-3"/>
  </r>
  <r>
    <x v="6"/>
    <s v="6"/>
    <x v="1"/>
    <x v="15"/>
    <x v="0"/>
    <x v="3"/>
    <x v="36"/>
    <x v="2"/>
    <x v="0"/>
    <s v="adjust"/>
    <x v="0"/>
    <x v="4"/>
    <n v="843680"/>
    <n v="1500.4458074368272"/>
    <n v="22164.191057165783"/>
    <n v="19585.493254978337"/>
    <n v="-2578.6978021874456"/>
    <n v="13.053116052512239"/>
    <n v="50000"/>
    <n v="0.06"/>
    <n v="3517.5532789946396"/>
    <n v="2.9933322189035078E-2"/>
  </r>
  <r>
    <x v="6"/>
    <s v="6"/>
    <x v="1"/>
    <x v="84"/>
    <x v="0"/>
    <x v="5"/>
    <x v="34"/>
    <x v="1"/>
    <x v="0"/>
    <s v="appsflyer"/>
    <x v="0"/>
    <x v="3"/>
    <n v="311430"/>
    <n v="1252.0823729701413"/>
    <n v="8491.1993393346911"/>
    <n v="5771.8137992164375"/>
    <n v="-2719.3855401182536"/>
    <n v="4.6097716283033074"/>
    <n v="6000"/>
    <n v="0.14000000000000001"/>
    <n v="2545.3604966498765"/>
    <n v="7.349972888925102E-2"/>
  </r>
  <r>
    <x v="6"/>
    <s v="6"/>
    <x v="1"/>
    <x v="99"/>
    <x v="0"/>
    <x v="1"/>
    <x v="6"/>
    <x v="2"/>
    <x v="0"/>
    <s v="adjust"/>
    <x v="0"/>
    <x v="4"/>
    <n v="66580"/>
    <n v="235.4064845102944"/>
    <n v="3769.1832266280499"/>
    <n v="1005.9979284077975"/>
    <n v="-2763.1852982202522"/>
    <n v="4.2734503703265867"/>
    <n v="30000"/>
    <n v="7.4999999999999997E-2"/>
    <n v="269.17581608471562"/>
    <n v="4.4595157452385403E-2"/>
  </r>
  <r>
    <x v="6"/>
    <s v="6"/>
    <x v="1"/>
    <x v="95"/>
    <x v="0"/>
    <x v="2"/>
    <x v="47"/>
    <x v="2"/>
    <x v="0"/>
    <s v="adjust"/>
    <x v="0"/>
    <x v="2"/>
    <n v="121040"/>
    <n v="417.68143821829108"/>
    <n v="5076.3491864064363"/>
    <n v="1015.467830017477"/>
    <n v="-4060.8813563889594"/>
    <n v="2.4312017176276033"/>
    <n v="1600"/>
    <n v="7.0000000000000007E-2"/>
    <n v="288.76551214420442"/>
    <n v="4.7394495359384343E-2"/>
  </r>
  <r>
    <x v="6"/>
    <s v="6"/>
    <x v="1"/>
    <x v="100"/>
    <x v="0"/>
    <x v="3"/>
    <x v="19"/>
    <x v="0"/>
    <x v="0"/>
    <s v="adjust"/>
    <x v="0"/>
    <x v="6"/>
    <n v="917810"/>
    <n v="681.39006246977863"/>
    <n v="17709.096688549067"/>
    <n v="13231.143090892323"/>
    <n v="-4477.953597656744"/>
    <n v="19.417869176040643"/>
    <n v="12600"/>
    <n v="7.0000000000000007E-2"/>
    <n v="1061.1187928526037"/>
    <n v="1.3366428805674223E-2"/>
  </r>
  <r>
    <x v="7"/>
    <s v="6"/>
    <x v="1"/>
    <x v="96"/>
    <x v="0"/>
    <x v="5"/>
    <x v="15"/>
    <x v="1"/>
    <x v="0"/>
    <s v="adjust"/>
    <x v="0"/>
    <x v="4"/>
    <n v="1276140"/>
    <n v="6027.487365575601"/>
    <n v="26647.530979082079"/>
    <n v="41632.362960135208"/>
    <n v="14984.831981053128"/>
    <n v="6.9070842351171784"/>
    <n v="59000"/>
    <n v="0.17"/>
    <n v="26970.795010180216"/>
    <n v="0.10797207225544672"/>
  </r>
  <r>
    <x v="7"/>
    <s v="6"/>
    <x v="1"/>
    <x v="0"/>
    <x v="0"/>
    <x v="0"/>
    <x v="23"/>
    <x v="0"/>
    <x v="0"/>
    <s v="adjust"/>
    <x v="0"/>
    <x v="3"/>
    <n v="1393930"/>
    <n v="1512.3268620649976"/>
    <n v="25163.291844934607"/>
    <n v="32032.931140636112"/>
    <n v="6869.639295701505"/>
    <n v="21.181222091695798"/>
    <n v="42400"/>
    <n v="0.05"/>
    <n v="6984.5613305003108"/>
    <n v="3.634052562884723E-2"/>
  </r>
  <r>
    <x v="7"/>
    <s v="6"/>
    <x v="1"/>
    <x v="2"/>
    <x v="0"/>
    <x v="4"/>
    <x v="13"/>
    <x v="1"/>
    <x v="0"/>
    <s v="appsflyer"/>
    <x v="0"/>
    <x v="4"/>
    <n v="362370"/>
    <n v="1488.2287283630226"/>
    <n v="8162.8363908005012"/>
    <n v="12421.439286008623"/>
    <n v="4258.6028952081215"/>
    <n v="8.346458477301125"/>
    <n v="10600"/>
    <n v="0.1"/>
    <n v="315.81454237432052"/>
    <n v="4.2374926005294021E-3"/>
  </r>
  <r>
    <x v="7"/>
    <s v="6"/>
    <x v="1"/>
    <x v="67"/>
    <x v="0"/>
    <x v="6"/>
    <x v="41"/>
    <x v="1"/>
    <x v="1"/>
    <s v="adjust"/>
    <x v="0"/>
    <x v="2"/>
    <n v="322410"/>
    <n v="631.69478611080876"/>
    <n v="6366.5813353980811"/>
    <n v="9309.5746178735135"/>
    <n v="2942.9932824754324"/>
    <n v="14.737456794902965"/>
    <n v="3800"/>
    <n v="0.09"/>
    <n v="3893.4815886161764"/>
    <n v="6.9703893543840614E-2"/>
  </r>
  <r>
    <x v="7"/>
    <s v="6"/>
    <x v="1"/>
    <x v="62"/>
    <x v="0"/>
    <x v="0"/>
    <x v="19"/>
    <x v="1"/>
    <x v="0"/>
    <s v="appsflyer"/>
    <x v="0"/>
    <x v="0"/>
    <n v="339960"/>
    <n v="1623.3811758960305"/>
    <n v="5100.9900435098789"/>
    <n v="7841.7151657831555"/>
    <n v="2740.7251222732766"/>
    <n v="4.8304829957479924"/>
    <n v="8400"/>
    <n v="0.15"/>
    <n v="1371.897238497196"/>
    <n v="2.9158103159271961E-2"/>
  </r>
  <r>
    <x v="7"/>
    <s v="6"/>
    <x v="1"/>
    <x v="27"/>
    <x v="0"/>
    <x v="4"/>
    <x v="22"/>
    <x v="2"/>
    <x v="1"/>
    <s v="appsflyer"/>
    <x v="0"/>
    <x v="0"/>
    <n v="410590"/>
    <n v="962.44158790170127"/>
    <n v="9316.8480240970093"/>
    <n v="12052.31452493381"/>
    <n v="2735.4665008368011"/>
    <n v="12.522645193678779"/>
    <n v="10400"/>
    <n v="7.0000000000000007E-2"/>
    <n v="3555.2466861123194"/>
    <n v="4.9164093181123435E-2"/>
  </r>
  <r>
    <x v="7"/>
    <s v="6"/>
    <x v="1"/>
    <x v="101"/>
    <x v="0"/>
    <x v="2"/>
    <x v="19"/>
    <x v="1"/>
    <x v="1"/>
    <s v="adjust"/>
    <x v="0"/>
    <x v="6"/>
    <n v="202600"/>
    <n v="1292.3412648453566"/>
    <n v="6497.0532387214207"/>
    <n v="9206.5899126062086"/>
    <n v="2709.5366738847879"/>
    <n v="7.123961884562962"/>
    <n v="14000"/>
    <n v="0.1"/>
    <n v="4688.1440112782047"/>
    <n v="8.4869353651035706E-2"/>
  </r>
  <r>
    <x v="7"/>
    <s v="6"/>
    <x v="1"/>
    <x v="29"/>
    <x v="0"/>
    <x v="0"/>
    <x v="12"/>
    <x v="2"/>
    <x v="1"/>
    <s v="appsflyer"/>
    <x v="2"/>
    <x v="5"/>
    <n v="280050"/>
    <n v="442.12215829357285"/>
    <n v="4051.9144900966476"/>
    <n v="6634.9673317871539"/>
    <n v="2583.0528416905063"/>
    <n v="15.007090704061657"/>
    <n v="10000"/>
    <n v="0.05"/>
    <n v="1808.0608167992261"/>
    <n v="4.5417475987085176E-2"/>
  </r>
  <r>
    <x v="7"/>
    <s v="6"/>
    <x v="1"/>
    <x v="78"/>
    <x v="0"/>
    <x v="4"/>
    <x v="29"/>
    <x v="2"/>
    <x v="0"/>
    <s v="adjust"/>
    <x v="0"/>
    <x v="0"/>
    <n v="141240"/>
    <n v="754.05970799738509"/>
    <n v="8890.6786955520529"/>
    <n v="11401.535001813865"/>
    <n v="2510.8563062618123"/>
    <n v="15.120201863183761"/>
    <n v="20200"/>
    <n v="0.13"/>
    <n v="3557.1620780925896"/>
    <n v="5.1998292006685681E-2"/>
  </r>
  <r>
    <x v="7"/>
    <s v="6"/>
    <x v="1"/>
    <x v="70"/>
    <x v="0"/>
    <x v="0"/>
    <x v="16"/>
    <x v="1"/>
    <x v="0"/>
    <s v="appsflyer"/>
    <x v="2"/>
    <x v="5"/>
    <n v="450520"/>
    <n v="2910.2742772424017"/>
    <n v="4049.8783515861069"/>
    <n v="6440.5774822851954"/>
    <n v="2390.6991306990885"/>
    <n v="2.2130482795552497"/>
    <n v="4800"/>
    <n v="0.08"/>
    <n v="149.39237994176244"/>
    <n v="3.86591575969355E-3"/>
  </r>
  <r>
    <x v="7"/>
    <s v="6"/>
    <x v="1"/>
    <x v="10"/>
    <x v="0"/>
    <x v="1"/>
    <x v="14"/>
    <x v="1"/>
    <x v="0"/>
    <s v="appsflyer"/>
    <x v="2"/>
    <x v="0"/>
    <n v="323450"/>
    <n v="1417.9910875587138"/>
    <n v="7940.722951625653"/>
    <n v="10311.240269393864"/>
    <n v="2370.5173177682109"/>
    <n v="7.271724314675506"/>
    <n v="5800"/>
    <n v="0.04"/>
    <n v="839.6912154832753"/>
    <n v="1.3572425067940538E-2"/>
  </r>
  <r>
    <x v="7"/>
    <s v="6"/>
    <x v="1"/>
    <x v="73"/>
    <x v="0"/>
    <x v="2"/>
    <x v="28"/>
    <x v="1"/>
    <x v="0"/>
    <s v="appsflyer"/>
    <x v="2"/>
    <x v="3"/>
    <n v="514930"/>
    <n v="5607.5741644761547"/>
    <n v="4809.9971341627133"/>
    <n v="7046.0855958033362"/>
    <n v="2236.0884616406229"/>
    <n v="1.2565300768450136"/>
    <n v="4600"/>
    <n v="0.105"/>
    <n v="1785.2369979766172"/>
    <n v="4.2227630592507233E-2"/>
  </r>
  <r>
    <x v="7"/>
    <s v="6"/>
    <x v="1"/>
    <x v="46"/>
    <x v="0"/>
    <x v="1"/>
    <x v="35"/>
    <x v="2"/>
    <x v="0"/>
    <s v="adjust"/>
    <x v="2"/>
    <x v="1"/>
    <n v="192340"/>
    <n v="603.28223807355698"/>
    <n v="3230.6152308435862"/>
    <n v="5239.1741581124716"/>
    <n v="2008.5589272688853"/>
    <n v="8.684449545278456"/>
    <n v="3000"/>
    <n v="0.06"/>
    <n v="1571.6150795845315"/>
    <n v="4.9995636467215686E-2"/>
  </r>
  <r>
    <x v="7"/>
    <s v="6"/>
    <x v="1"/>
    <x v="8"/>
    <x v="0"/>
    <x v="1"/>
    <x v="30"/>
    <x v="1"/>
    <x v="1"/>
    <s v="adjust"/>
    <x v="0"/>
    <x v="2"/>
    <n v="198650"/>
    <n v="534.55621832533529"/>
    <n v="4081.6443090799371"/>
    <n v="6060.7454066969367"/>
    <n v="1979.1010976169996"/>
    <n v="11.337900858555381"/>
    <n v="5000"/>
    <n v="0.08"/>
    <n v="706.57511109965276"/>
    <n v="1.9430368810160685E-2"/>
  </r>
  <r>
    <x v="7"/>
    <s v="6"/>
    <x v="1"/>
    <x v="71"/>
    <x v="0"/>
    <x v="6"/>
    <x v="48"/>
    <x v="1"/>
    <x v="1"/>
    <s v="appsflyer"/>
    <x v="0"/>
    <x v="3"/>
    <n v="332610"/>
    <n v="1162.9998802538619"/>
    <n v="5631.7443233602071"/>
    <n v="7476.8470019272681"/>
    <n v="1845.102678567061"/>
    <n v="6.4289318759819709"/>
    <n v="6000"/>
    <n v="0.13"/>
    <n v="257.53414524947755"/>
    <n v="5.7407029367480327E-3"/>
  </r>
  <r>
    <x v="7"/>
    <s v="6"/>
    <x v="1"/>
    <x v="4"/>
    <x v="0"/>
    <x v="0"/>
    <x v="36"/>
    <x v="2"/>
    <x v="0"/>
    <s v="appsflyer"/>
    <x v="0"/>
    <x v="2"/>
    <n v="243240"/>
    <n v="740.23128423615333"/>
    <n v="5819.9620293286653"/>
    <n v="7558.10169679931"/>
    <n v="1738.1396674706448"/>
    <n v="10.210459700576605"/>
    <n v="10800"/>
    <n v="0.1"/>
    <n v="4411.0938202517846"/>
    <n v="9.7270760948695745E-2"/>
  </r>
  <r>
    <x v="7"/>
    <s v="6"/>
    <x v="1"/>
    <x v="16"/>
    <x v="0"/>
    <x v="0"/>
    <x v="21"/>
    <x v="0"/>
    <x v="1"/>
    <s v="adjust"/>
    <x v="2"/>
    <x v="3"/>
    <n v="337400"/>
    <n v="380.12282406998321"/>
    <n v="6435.8243201539753"/>
    <n v="7994.7833849516637"/>
    <n v="1558.9590647976884"/>
    <n v="21.032105621418221"/>
    <n v="7600"/>
    <n v="0.02"/>
    <n v="593.10079603241036"/>
    <n v="1.2364329077149355E-2"/>
  </r>
  <r>
    <x v="7"/>
    <s v="6"/>
    <x v="1"/>
    <x v="9"/>
    <x v="0"/>
    <x v="6"/>
    <x v="13"/>
    <x v="2"/>
    <x v="1"/>
    <s v="appsflyer"/>
    <x v="2"/>
    <x v="6"/>
    <n v="321270"/>
    <n v="214.85906073516298"/>
    <n v="4667.9617792869258"/>
    <n v="6191.0733546001793"/>
    <n v="1523.1115753132535"/>
    <n v="28.814578884487197"/>
    <n v="4200"/>
    <n v="7.0000000000000007E-2"/>
    <n v="1230.6621228556273"/>
    <n v="3.313001511391675E-2"/>
  </r>
  <r>
    <x v="7"/>
    <s v="6"/>
    <x v="1"/>
    <x v="6"/>
    <x v="0"/>
    <x v="0"/>
    <x v="1"/>
    <x v="1"/>
    <x v="0"/>
    <s v="adjust"/>
    <x v="2"/>
    <x v="5"/>
    <n v="276950"/>
    <n v="600.14348882836975"/>
    <n v="3649.9425185803552"/>
    <n v="4933.5343178464445"/>
    <n v="1283.5917992660893"/>
    <n v="8.2205912580638643"/>
    <n v="2800"/>
    <n v="7.0000000000000007E-2"/>
    <n v="251.73773165882417"/>
    <n v="8.5043066302452567E-3"/>
  </r>
  <r>
    <x v="7"/>
    <s v="6"/>
    <x v="1"/>
    <x v="103"/>
    <x v="0"/>
    <x v="6"/>
    <x v="42"/>
    <x v="2"/>
    <x v="0"/>
    <s v="appsflyer"/>
    <x v="1"/>
    <x v="0"/>
    <n v="71650"/>
    <n v="115.06485484867203"/>
    <n v="2571.6060952303078"/>
    <n v="3793.6087445594308"/>
    <n v="1222.002649329123"/>
    <n v="32.969308913209069"/>
    <n v="1800"/>
    <n v="7.0000000000000007E-2"/>
    <n v="1453.5555456255461"/>
    <n v="6.3859842676631209E-2"/>
  </r>
  <r>
    <x v="7"/>
    <s v="6"/>
    <x v="1"/>
    <x v="77"/>
    <x v="0"/>
    <x v="5"/>
    <x v="1"/>
    <x v="1"/>
    <x v="0"/>
    <s v="appsflyer"/>
    <x v="0"/>
    <x v="3"/>
    <n v="90100"/>
    <n v="287.97094430992735"/>
    <n v="2338.7604925049736"/>
    <n v="3401.4902401081213"/>
    <n v="1062.7297476031476"/>
    <n v="11.811921679318049"/>
    <n v="2800"/>
    <n v="0.15"/>
    <n v="980.17498085570628"/>
    <n v="4.802674277380601E-2"/>
  </r>
  <r>
    <x v="7"/>
    <s v="6"/>
    <x v="1"/>
    <x v="55"/>
    <x v="0"/>
    <x v="3"/>
    <x v="39"/>
    <x v="2"/>
    <x v="1"/>
    <s v="appsflyer"/>
    <x v="2"/>
    <x v="6"/>
    <n v="223420"/>
    <n v="879.98522986029923"/>
    <n v="6532.4854677341445"/>
    <n v="7485.0139659936131"/>
    <n v="952.52849825946851"/>
    <n v="8.5058404527788323"/>
    <n v="13000"/>
    <n v="0.1"/>
    <n v="1697.9073309364401"/>
    <n v="3.7806817254015371E-2"/>
  </r>
  <r>
    <x v="7"/>
    <s v="6"/>
    <x v="1"/>
    <x v="58"/>
    <x v="0"/>
    <x v="3"/>
    <x v="35"/>
    <x v="2"/>
    <x v="3"/>
    <s v="appsflyer"/>
    <x v="2"/>
    <x v="0"/>
    <n v="165950"/>
    <n v="495.71274668233684"/>
    <n v="2311.4417520520669"/>
    <n v="3130.631529251265"/>
    <n v="819.18977719919803"/>
    <n v="6.3154146230930781"/>
    <n v="4200"/>
    <n v="0.08"/>
    <n v="1192.5941088997608"/>
    <n v="6.3490603400446946E-2"/>
  </r>
  <r>
    <x v="7"/>
    <s v="6"/>
    <x v="1"/>
    <x v="69"/>
    <x v="0"/>
    <x v="6"/>
    <x v="41"/>
    <x v="0"/>
    <x v="1"/>
    <s v="appsflyer"/>
    <x v="2"/>
    <x v="4"/>
    <n v="138720"/>
    <n v="97.489458319818354"/>
    <n v="2823.6409587440212"/>
    <n v="3529.1695840718871"/>
    <n v="705.52862532786594"/>
    <n v="36.200525112102838"/>
    <n v="1800"/>
    <n v="5.7000000000000002E-2"/>
    <n v="175.38949514964622"/>
    <n v="8.2828500667327543E-3"/>
  </r>
  <r>
    <x v="7"/>
    <s v="6"/>
    <x v="1"/>
    <x v="30"/>
    <x v="0"/>
    <x v="0"/>
    <x v="31"/>
    <x v="1"/>
    <x v="3"/>
    <s v="appsflyer"/>
    <x v="0"/>
    <x v="4"/>
    <n v="74120"/>
    <n v="325.34716679968074"/>
    <n v="1030.0273538016304"/>
    <n v="1692.5074812400651"/>
    <n v="662.48012743843469"/>
    <n v="5.2021583525334885"/>
    <n v="1200"/>
    <n v="0.04"/>
    <n v="199.16193209509908"/>
    <n v="1.9612117356706087E-2"/>
  </r>
  <r>
    <x v="7"/>
    <s v="6"/>
    <x v="1"/>
    <x v="76"/>
    <x v="0"/>
    <x v="6"/>
    <x v="24"/>
    <x v="1"/>
    <x v="1"/>
    <s v="adjust"/>
    <x v="2"/>
    <x v="5"/>
    <n v="251210"/>
    <n v="1545.3701722477801"/>
    <n v="4937.8360824121301"/>
    <n v="5529.5540559482151"/>
    <n v="591.71797353608508"/>
    <n v="3.5781420887044417"/>
    <n v="7200"/>
    <n v="7.0000000000000007E-2"/>
    <n v="928.1752366508648"/>
    <n v="2.797619323546276E-2"/>
  </r>
  <r>
    <x v="7"/>
    <s v="6"/>
    <x v="1"/>
    <x v="23"/>
    <x v="0"/>
    <x v="5"/>
    <x v="16"/>
    <x v="1"/>
    <x v="1"/>
    <s v="adjust"/>
    <x v="0"/>
    <x v="1"/>
    <n v="263930"/>
    <n v="522.17555722514396"/>
    <n v="4524.9498877657352"/>
    <n v="4984.8485845146106"/>
    <n v="459.89869674887541"/>
    <n v="9.5463077800964875"/>
    <n v="4800"/>
    <n v="0.06"/>
    <n v="612.34561048275543"/>
    <n v="2.0473561035367648E-2"/>
  </r>
  <r>
    <x v="7"/>
    <s v="6"/>
    <x v="1"/>
    <x v="3"/>
    <x v="0"/>
    <x v="6"/>
    <x v="21"/>
    <x v="1"/>
    <x v="0"/>
    <s v="appsflyer"/>
    <x v="0"/>
    <x v="2"/>
    <n v="259650"/>
    <n v="1066.0193087660803"/>
    <n v="5370.5181611035696"/>
    <n v="5782.9051089043505"/>
    <n v="412.38694780078094"/>
    <n v="5.4247658192965345"/>
    <n v="7000"/>
    <n v="0.09"/>
    <n v="937.30147548732623"/>
    <n v="2.7013570106948968E-2"/>
  </r>
  <r>
    <x v="7"/>
    <s v="6"/>
    <x v="1"/>
    <x v="107"/>
    <x v="0"/>
    <x v="0"/>
    <x v="9"/>
    <x v="0"/>
    <x v="0"/>
    <s v="adjust"/>
    <x v="0"/>
    <x v="5"/>
    <n v="48120"/>
    <n v="154.95089357591371"/>
    <n v="1303.4035189436647"/>
    <n v="1683.0294995859267"/>
    <n v="379.62598064226199"/>
    <n v="10.861695991197205"/>
    <n v="800"/>
    <n v="0.1"/>
    <n v="149.00007602180031"/>
    <n v="1.475514600887453E-2"/>
  </r>
  <r>
    <x v="7"/>
    <s v="6"/>
    <x v="1"/>
    <x v="75"/>
    <x v="0"/>
    <x v="2"/>
    <x v="26"/>
    <x v="1"/>
    <x v="3"/>
    <s v="appsflyer"/>
    <x v="0"/>
    <x v="2"/>
    <n v="101870"/>
    <n v="706.50484166448575"/>
    <n v="3387.107276880246"/>
    <n v="3762.5907081020528"/>
    <n v="375.48343122180677"/>
    <n v="5.3256403724532166"/>
    <n v="4800"/>
    <n v="0.15"/>
    <n v="868.38576611989311"/>
    <n v="3.8465773252543904E-2"/>
  </r>
  <r>
    <x v="7"/>
    <s v="6"/>
    <x v="1"/>
    <x v="22"/>
    <x v="0"/>
    <x v="0"/>
    <x v="11"/>
    <x v="2"/>
    <x v="0"/>
    <s v="appsflyer"/>
    <x v="0"/>
    <x v="6"/>
    <n v="111090"/>
    <n v="612.71531607976249"/>
    <n v="2360.6204588037049"/>
    <n v="2649.0628398539666"/>
    <n v="288.4423810502617"/>
    <n v="4.323480693779679"/>
    <n v="2600"/>
    <n v="0.1"/>
    <n v="470.95538615289729"/>
    <n v="2.9630314229594959E-2"/>
  </r>
  <r>
    <x v="7"/>
    <s v="6"/>
    <x v="1"/>
    <x v="20"/>
    <x v="0"/>
    <x v="1"/>
    <x v="1"/>
    <x v="1"/>
    <x v="1"/>
    <s v="adjust"/>
    <x v="0"/>
    <x v="2"/>
    <n v="165270"/>
    <n v="668.87719703977803"/>
    <n v="3536.8288793653878"/>
    <n v="3755.0860114908883"/>
    <n v="218.25713212550045"/>
    <n v="5.6140140942307735"/>
    <n v="4800"/>
    <n v="0.12"/>
    <n v="1429.7985579007068"/>
    <n v="6.3460532973385941E-2"/>
  </r>
  <r>
    <x v="7"/>
    <s v="6"/>
    <x v="1"/>
    <x v="65"/>
    <x v="1"/>
    <x v="1"/>
    <x v="5"/>
    <x v="1"/>
    <x v="3"/>
    <s v="adjust"/>
    <x v="2"/>
    <x v="4"/>
    <n v="71600"/>
    <n v="214.84423263613095"/>
    <n v="2167.3358305991596"/>
    <n v="2282.5470754405296"/>
    <n v="115.21124484136999"/>
    <n v="10.624195248035099"/>
    <n v="2200"/>
    <n v="0.06"/>
    <n v="645.59438278624418"/>
    <n v="4.7139910039726493E-2"/>
  </r>
  <r>
    <x v="7"/>
    <s v="6"/>
    <x v="1"/>
    <x v="47"/>
    <x v="0"/>
    <x v="6"/>
    <x v="7"/>
    <x v="2"/>
    <x v="1"/>
    <s v="appsflyer"/>
    <x v="2"/>
    <x v="1"/>
    <n v="129010"/>
    <n v="565.17231308411215"/>
    <n v="2460.5100974575043"/>
    <n v="2575.2077465682814"/>
    <n v="114.69764911077709"/>
    <n v="4.5565001804768599"/>
    <n v="1800"/>
    <n v="7.0000000000000007E-2"/>
    <n v="390.11290150332854"/>
    <n v="2.5247989022969281E-2"/>
  </r>
  <r>
    <x v="7"/>
    <s v="6"/>
    <x v="1"/>
    <x v="94"/>
    <x v="0"/>
    <x v="2"/>
    <x v="36"/>
    <x v="2"/>
    <x v="0"/>
    <s v="adjust"/>
    <x v="0"/>
    <x v="2"/>
    <n v="335000"/>
    <n v="1321.8204421382629"/>
    <n v="16397.785419044194"/>
    <n v="16495.378974649433"/>
    <n v="97.593555605239089"/>
    <n v="12.479288751175185"/>
    <n v="23800"/>
    <n v="0.06"/>
    <n v="86.949118308776704"/>
    <n v="8.7851996249376451E-4"/>
  </r>
  <r>
    <x v="7"/>
    <s v="6"/>
    <x v="1"/>
    <x v="54"/>
    <x v="0"/>
    <x v="5"/>
    <x v="1"/>
    <x v="1"/>
    <x v="0"/>
    <s v="adjust"/>
    <x v="2"/>
    <x v="6"/>
    <n v="58500"/>
    <n v="233.74730021598273"/>
    <n v="584.3566723717081"/>
    <n v="615.27835373910955"/>
    <n v="30.921681367401447"/>
    <n v="2.6322372629356221"/>
    <n v="400"/>
    <n v="7.0000000000000007E-2"/>
    <n v="170.85537040744197"/>
    <n v="4.6281321120523855E-2"/>
  </r>
  <r>
    <x v="7"/>
    <s v="6"/>
    <x v="1"/>
    <x v="63"/>
    <x v="0"/>
    <x v="4"/>
    <x v="21"/>
    <x v="1"/>
    <x v="1"/>
    <s v="adjust"/>
    <x v="2"/>
    <x v="3"/>
    <n v="104310"/>
    <n v="404.20879120879124"/>
    <n v="2761.5923283821708"/>
    <n v="2776.7659126040508"/>
    <n v="15.173584221879992"/>
    <n v="6.8696326576670907"/>
    <n v="3000"/>
    <n v="0.06"/>
    <n v="941.7720763743547"/>
    <n v="5.6526915724725298E-2"/>
  </r>
  <r>
    <x v="7"/>
    <s v="6"/>
    <x v="1"/>
    <x v="41"/>
    <x v="0"/>
    <x v="5"/>
    <x v="9"/>
    <x v="1"/>
    <x v="1"/>
    <s v="adjust"/>
    <x v="0"/>
    <x v="5"/>
    <n v="99500"/>
    <n v="157.42712833931722"/>
    <n v="653.13755224350973"/>
    <n v="659.1126234632469"/>
    <n v="5.975071219737174"/>
    <n v="4.1867791810481396"/>
    <n v="400"/>
    <n v="0.1"/>
    <n v="80.159619189282395"/>
    <n v="2.0269580730146699E-2"/>
  </r>
  <r>
    <x v="7"/>
    <s v="6"/>
    <x v="1"/>
    <x v="26"/>
    <x v="0"/>
    <x v="0"/>
    <x v="36"/>
    <x v="2"/>
    <x v="0"/>
    <s v="appsflyer"/>
    <x v="1"/>
    <x v="0"/>
    <n v="520"/>
    <n v="0.99371496517750979"/>
    <n v="9.1517176324251981"/>
    <n v="3.3682217660814105E-2"/>
    <n v="-9.1180354147643836"/>
    <n v="3.3895250490463699E-2"/>
    <n v="200"/>
    <n v="7.0000000000000007E-2"/>
    <n v="5.2749190436086821E-3"/>
    <n v="2.610140409363803E-2"/>
  </r>
  <r>
    <x v="7"/>
    <s v="6"/>
    <x v="1"/>
    <x v="25"/>
    <x v="0"/>
    <x v="3"/>
    <x v="44"/>
    <x v="1"/>
    <x v="0"/>
    <s v="adjust"/>
    <x v="2"/>
    <x v="2"/>
    <n v="2130"/>
    <n v="14.585294872892236"/>
    <n v="47.041880758246734"/>
    <n v="1.4294160463218002"/>
    <n v="-45.612464711924936"/>
    <n v="9.8003918246347368E-2"/>
    <n v="200"/>
    <n v="0.08"/>
    <n v="0.25405511065865433"/>
    <n v="2.9622249275895293E-2"/>
  </r>
  <r>
    <x v="7"/>
    <s v="6"/>
    <x v="1"/>
    <x v="102"/>
    <x v="0"/>
    <x v="5"/>
    <x v="49"/>
    <x v="1"/>
    <x v="1"/>
    <s v="adjust"/>
    <x v="2"/>
    <x v="6"/>
    <n v="11230"/>
    <n v="121.26291079812206"/>
    <n v="386.23275875162204"/>
    <n v="339.38919254935178"/>
    <n v="-46.843566202270267"/>
    <n v="2.7987881068958123"/>
    <n v="200"/>
    <n v="0.06"/>
    <n v="22.087626609652474"/>
    <n v="1.0846754058243736E-2"/>
  </r>
  <r>
    <x v="7"/>
    <s v="6"/>
    <x v="1"/>
    <x v="104"/>
    <x v="0"/>
    <x v="2"/>
    <x v="12"/>
    <x v="2"/>
    <x v="0"/>
    <s v="appsflyer"/>
    <x v="0"/>
    <x v="4"/>
    <n v="2020"/>
    <n v="9.1960914945591821"/>
    <n v="59.217188230707436"/>
    <n v="1.1068428476018675"/>
    <n v="-58.110345383105567"/>
    <n v="0.12036013868029967"/>
    <n v="200"/>
    <n v="0.15"/>
    <n v="5.3816643920294116E-2"/>
    <n v="8.1036261586872275E-3"/>
  </r>
  <r>
    <x v="7"/>
    <s v="6"/>
    <x v="1"/>
    <x v="39"/>
    <x v="0"/>
    <x v="4"/>
    <x v="43"/>
    <x v="1"/>
    <x v="0"/>
    <s v="adjust"/>
    <x v="0"/>
    <x v="3"/>
    <n v="2730"/>
    <n v="23.639391299892399"/>
    <n v="74.925690172230276"/>
    <n v="1.7467433021655365"/>
    <n v="-73.178946870064735"/>
    <n v="7.3891213187603833E-2"/>
    <n v="200"/>
    <n v="0.1"/>
    <n v="0.21789465332787242"/>
    <n v="2.0790562362324606E-2"/>
  </r>
  <r>
    <x v="7"/>
    <s v="6"/>
    <x v="1"/>
    <x v="83"/>
    <x v="0"/>
    <x v="0"/>
    <x v="31"/>
    <x v="1"/>
    <x v="0"/>
    <s v="adjust"/>
    <x v="2"/>
    <x v="3"/>
    <n v="3380"/>
    <n v="14.76543209876543"/>
    <n v="80.639191644236718"/>
    <n v="1.4380102762346738"/>
    <n v="-79.20118136800204"/>
    <n v="9.7390328072749666E-2"/>
    <n v="200"/>
    <n v="0.21"/>
    <n v="0.72547999793859264"/>
    <n v="8.4083775330429683E-2"/>
  </r>
  <r>
    <x v="7"/>
    <s v="6"/>
    <x v="1"/>
    <x v="105"/>
    <x v="0"/>
    <x v="2"/>
    <x v="47"/>
    <x v="0"/>
    <x v="0"/>
    <s v="adjust"/>
    <x v="2"/>
    <x v="0"/>
    <n v="4910"/>
    <n v="7.0822171852462397"/>
    <n v="100.98411176594273"/>
    <n v="17.02836694727587"/>
    <n v="-83.955744818666858"/>
    <n v="2.4043836134748267"/>
    <n v="200"/>
    <n v="0.08"/>
    <n v="4.6428372953938979"/>
    <n v="4.5442185871075173E-2"/>
  </r>
  <r>
    <x v="7"/>
    <s v="6"/>
    <x v="1"/>
    <x v="51"/>
    <x v="0"/>
    <x v="6"/>
    <x v="12"/>
    <x v="1"/>
    <x v="0"/>
    <s v="adjust"/>
    <x v="0"/>
    <x v="6"/>
    <n v="2770"/>
    <n v="12.721779066956731"/>
    <n v="92.989964173836015"/>
    <n v="3.4590578352741623"/>
    <n v="-89.530906338561849"/>
    <n v="0.27190048004045619"/>
    <n v="200"/>
    <n v="0.08"/>
    <n v="7.8374955169783059E-2"/>
    <n v="3.7763151558470121E-3"/>
  </r>
  <r>
    <x v="7"/>
    <s v="6"/>
    <x v="1"/>
    <x v="56"/>
    <x v="0"/>
    <x v="6"/>
    <x v="28"/>
    <x v="0"/>
    <x v="1"/>
    <s v="appsflyer"/>
    <x v="0"/>
    <x v="3"/>
    <n v="59100"/>
    <n v="50.589689937226559"/>
    <n v="1709.8064660256987"/>
    <n v="1601.8255364612071"/>
    <n v="-107.98092956449159"/>
    <n v="31.663082704179601"/>
    <n v="800"/>
    <n v="0.05"/>
    <n v="60.36284562625589"/>
    <n v="6.2806304694508104E-3"/>
  </r>
  <r>
    <x v="7"/>
    <s v="6"/>
    <x v="1"/>
    <x v="40"/>
    <x v="0"/>
    <x v="4"/>
    <x v="20"/>
    <x v="0"/>
    <x v="1"/>
    <s v="adjust"/>
    <x v="0"/>
    <x v="5"/>
    <n v="85150"/>
    <n v="255.35714285714286"/>
    <n v="3565.1685658649935"/>
    <n v="3448.4517378158416"/>
    <n v="-116.7168280491519"/>
    <n v="13.504426385852247"/>
    <n v="2200"/>
    <n v="0.12"/>
    <n v="1718.5482259954767"/>
    <n v="8.3058927921662987E-2"/>
  </r>
  <r>
    <x v="7"/>
    <s v="6"/>
    <x v="1"/>
    <x v="32"/>
    <x v="0"/>
    <x v="2"/>
    <x v="4"/>
    <x v="0"/>
    <x v="3"/>
    <s v="appsflyer"/>
    <x v="0"/>
    <x v="4"/>
    <n v="66760"/>
    <n v="79.086139786765955"/>
    <n v="2242.1764493309192"/>
    <n v="2111.0128583140431"/>
    <n v="-131.16359101687613"/>
    <n v="26.692576777749036"/>
    <n v="2200"/>
    <n v="0.04"/>
    <n v="350.96837950433644"/>
    <n v="2.7709319574730645E-2"/>
  </r>
  <r>
    <x v="7"/>
    <s v="6"/>
    <x v="1"/>
    <x v="44"/>
    <x v="0"/>
    <x v="2"/>
    <x v="8"/>
    <x v="2"/>
    <x v="0"/>
    <s v="adjust"/>
    <x v="0"/>
    <x v="1"/>
    <n v="32940"/>
    <n v="46.416157820573034"/>
    <n v="501.70209325966266"/>
    <n v="323.43171582850493"/>
    <n v="-178.27037743115773"/>
    <n v="6.9680846286064266"/>
    <n v="200"/>
    <n v="7.0000000000000007E-2"/>
    <n v="89.646827858731129"/>
    <n v="4.6195648865733109E-2"/>
  </r>
  <r>
    <x v="7"/>
    <s v="6"/>
    <x v="1"/>
    <x v="42"/>
    <x v="0"/>
    <x v="1"/>
    <x v="9"/>
    <x v="1"/>
    <x v="1"/>
    <s v="appsflyer"/>
    <x v="2"/>
    <x v="0"/>
    <n v="101560"/>
    <n v="321.51735628991946"/>
    <n v="3093.8881697409311"/>
    <n v="2908.5928216133384"/>
    <n v="-185.29534812759266"/>
    <n v="9.0464566366693884"/>
    <n v="1800"/>
    <n v="0.11"/>
    <n v="908.85211905663164"/>
    <n v="5.2078569420413036E-2"/>
  </r>
  <r>
    <x v="7"/>
    <s v="6"/>
    <x v="1"/>
    <x v="106"/>
    <x v="0"/>
    <x v="5"/>
    <x v="1"/>
    <x v="1"/>
    <x v="0"/>
    <s v="appsflyer"/>
    <x v="2"/>
    <x v="6"/>
    <n v="19130"/>
    <n v="71.886729147560786"/>
    <n v="228.9694178548373"/>
    <n v="16.329228694846584"/>
    <n v="-212.64018915999071"/>
    <n v="0.22715220025281477"/>
    <n v="200"/>
    <n v="0.2"/>
    <n v="3.3527126269406491"/>
    <n v="3.4219952960778309E-2"/>
  </r>
  <r>
    <x v="7"/>
    <s v="6"/>
    <x v="1"/>
    <x v="81"/>
    <x v="0"/>
    <x v="2"/>
    <x v="28"/>
    <x v="2"/>
    <x v="0"/>
    <s v="appsflyer"/>
    <x v="2"/>
    <x v="3"/>
    <n v="12400"/>
    <n v="30.069896818981505"/>
    <n v="244.14708676251635"/>
    <n v="23.99175721439148"/>
    <n v="-220.15532954812488"/>
    <n v="0.79786629660953068"/>
    <n v="200"/>
    <n v="0.1"/>
    <n v="4.4944856690099106"/>
    <n v="3.1222429359432171E-2"/>
  </r>
  <r>
    <x v="7"/>
    <s v="6"/>
    <x v="1"/>
    <x v="53"/>
    <x v="0"/>
    <x v="3"/>
    <x v="1"/>
    <x v="0"/>
    <x v="3"/>
    <s v="appsflyer"/>
    <x v="2"/>
    <x v="0"/>
    <n v="249120"/>
    <n v="131.19084144247282"/>
    <n v="5155.9436420327402"/>
    <n v="4901.5404697698768"/>
    <n v="-254.40317226286334"/>
    <n v="37.361910449512607"/>
    <n v="4400"/>
    <n v="0.06"/>
    <n v="422.90387852208937"/>
    <n v="1.4379964867859333E-2"/>
  </r>
  <r>
    <x v="7"/>
    <s v="6"/>
    <x v="1"/>
    <x v="59"/>
    <x v="0"/>
    <x v="6"/>
    <x v="14"/>
    <x v="1"/>
    <x v="1"/>
    <s v="appsflyer"/>
    <x v="2"/>
    <x v="1"/>
    <n v="19750"/>
    <n v="90.234151913192463"/>
    <n v="410.68865445441213"/>
    <n v="154.40892681276679"/>
    <n v="-256.27972764164531"/>
    <n v="1.7112027268933838"/>
    <n v="200"/>
    <n v="0.17"/>
    <n v="15.558224206399409"/>
    <n v="1.6793312545184E-2"/>
  </r>
  <r>
    <x v="7"/>
    <s v="6"/>
    <x v="1"/>
    <x v="80"/>
    <x v="0"/>
    <x v="0"/>
    <x v="7"/>
    <x v="1"/>
    <x v="0"/>
    <s v="adjust"/>
    <x v="0"/>
    <x v="4"/>
    <n v="123040"/>
    <n v="686.53238976592274"/>
    <n v="3850.7692091653289"/>
    <n v="3582.2192243974332"/>
    <n v="-268.54998476789569"/>
    <n v="5.2178444568635891"/>
    <n v="3000"/>
    <n v="0.09"/>
    <n v="472.05423601384638"/>
    <n v="2.1962839534350891E-2"/>
  </r>
  <r>
    <x v="7"/>
    <s v="6"/>
    <x v="1"/>
    <x v="45"/>
    <x v="0"/>
    <x v="1"/>
    <x v="7"/>
    <x v="1"/>
    <x v="3"/>
    <s v="adjust"/>
    <x v="2"/>
    <x v="5"/>
    <n v="20970"/>
    <n v="114.32002357448063"/>
    <n v="583.47322050210812"/>
    <n v="300.46248794089701"/>
    <n v="-283.01073256121111"/>
    <n v="2.6282577500094959"/>
    <n v="200"/>
    <n v="7.0000000000000007E-2"/>
    <n v="62.944057317018057"/>
    <n v="3.4915094697500461E-2"/>
  </r>
  <r>
    <x v="7"/>
    <s v="6"/>
    <x v="1"/>
    <x v="36"/>
    <x v="0"/>
    <x v="3"/>
    <x v="15"/>
    <x v="0"/>
    <x v="3"/>
    <s v="adjust"/>
    <x v="0"/>
    <x v="5"/>
    <n v="15760"/>
    <n v="9.5160872940567582"/>
    <n v="466.85237794069673"/>
    <n v="105.77638052194398"/>
    <n v="-361.07599741875276"/>
    <n v="11.115532808111825"/>
    <n v="200"/>
    <n v="8.5000000000000006E-2"/>
    <n v="16.882854570944943"/>
    <n v="2.6601487792199015E-2"/>
  </r>
  <r>
    <x v="7"/>
    <s v="6"/>
    <x v="1"/>
    <x v="85"/>
    <x v="0"/>
    <x v="5"/>
    <x v="23"/>
    <x v="1"/>
    <x v="0"/>
    <s v="adjust"/>
    <x v="0"/>
    <x v="4"/>
    <n v="27000"/>
    <n v="53.066651251517428"/>
    <n v="496.96916741396285"/>
    <n v="129.27690926428306"/>
    <n v="-367.69225814967979"/>
    <n v="2.4361233696762885"/>
    <n v="200"/>
    <n v="0.125"/>
    <n v="33.488656802810887"/>
    <n v="4.3174321170211763E-2"/>
  </r>
  <r>
    <x v="7"/>
    <s v="6"/>
    <x v="1"/>
    <x v="28"/>
    <x v="0"/>
    <x v="4"/>
    <x v="37"/>
    <x v="1"/>
    <x v="1"/>
    <s v="adjust"/>
    <x v="0"/>
    <x v="0"/>
    <n v="35750"/>
    <n v="150.80853058354816"/>
    <n v="747.70095239357931"/>
    <n v="348.02370971109627"/>
    <n v="-399.67724268248304"/>
    <n v="2.3077189888690719"/>
    <n v="600"/>
    <n v="8.5000000000000006E-2"/>
    <n v="61.099229601769423"/>
    <n v="2.9260089613094422E-2"/>
  </r>
  <r>
    <x v="7"/>
    <s v="6"/>
    <x v="1"/>
    <x v="50"/>
    <x v="0"/>
    <x v="3"/>
    <x v="45"/>
    <x v="1"/>
    <x v="3"/>
    <s v="appsflyer"/>
    <x v="0"/>
    <x v="2"/>
    <n v="48750"/>
    <n v="211.8895211000474"/>
    <n v="1162.1211669861818"/>
    <n v="746.18575009978883"/>
    <n v="-415.935416886393"/>
    <n v="3.521579293897521"/>
    <n v="1000"/>
    <n v="7.4999999999999997E-2"/>
    <n v="316.61561959549056"/>
    <n v="7.0718678191756978E-2"/>
  </r>
  <r>
    <x v="7"/>
    <s v="6"/>
    <x v="1"/>
    <x v="108"/>
    <x v="0"/>
    <x v="5"/>
    <x v="46"/>
    <x v="2"/>
    <x v="1"/>
    <s v="adjust"/>
    <x v="0"/>
    <x v="3"/>
    <n v="24270"/>
    <n v="184.72041006523767"/>
    <n v="1119.0876141797435"/>
    <n v="703.12354758575066"/>
    <n v="-415.96406659399281"/>
    <n v="3.8064204563936852"/>
    <n v="1000"/>
    <n v="0.1"/>
    <n v="177.04394200042486"/>
    <n v="4.1966058124570008E-2"/>
  </r>
  <r>
    <x v="7"/>
    <s v="6"/>
    <x v="1"/>
    <x v="87"/>
    <x v="0"/>
    <x v="1"/>
    <x v="38"/>
    <x v="1"/>
    <x v="0"/>
    <s v="appsflyer"/>
    <x v="2"/>
    <x v="2"/>
    <n v="31670"/>
    <n v="181.47452626801316"/>
    <n v="618.45089446678071"/>
    <n v="185.20310741483175"/>
    <n v="-433.24778705194899"/>
    <n v="1.0205460304732354"/>
    <n v="400"/>
    <n v="0.08"/>
    <n v="6.6657154558156941"/>
    <n v="5.9985633690307783E-3"/>
  </r>
  <r>
    <x v="7"/>
    <s v="6"/>
    <x v="1"/>
    <x v="92"/>
    <x v="0"/>
    <x v="6"/>
    <x v="12"/>
    <x v="2"/>
    <x v="1"/>
    <s v="appsflyer"/>
    <x v="1"/>
    <x v="6"/>
    <n v="10070"/>
    <n v="41.203407880724171"/>
    <n v="509.13558486696621"/>
    <n v="47.895253812476419"/>
    <n v="-461.24033105448979"/>
    <n v="1.1624100111117954"/>
    <n v="200"/>
    <n v="0.1"/>
    <n v="18.521811196531246"/>
    <n v="6.4452493452515566E-2"/>
  </r>
  <r>
    <x v="7"/>
    <s v="6"/>
    <x v="1"/>
    <x v="5"/>
    <x v="0"/>
    <x v="4"/>
    <x v="19"/>
    <x v="2"/>
    <x v="0"/>
    <s v="appsflyer"/>
    <x v="1"/>
    <x v="4"/>
    <n v="215820"/>
    <n v="320.35337211807803"/>
    <n v="3505.3793885143036"/>
    <n v="3018.7099668380738"/>
    <n v="-486.66942167622983"/>
    <n v="9.4230628723502772"/>
    <n v="2200"/>
    <n v="0.09"/>
    <n v="429.62486758590495"/>
    <n v="2.3720114016999149E-2"/>
  </r>
  <r>
    <x v="7"/>
    <s v="6"/>
    <x v="1"/>
    <x v="57"/>
    <x v="0"/>
    <x v="6"/>
    <x v="13"/>
    <x v="2"/>
    <x v="0"/>
    <s v="adjust"/>
    <x v="0"/>
    <x v="3"/>
    <n v="23770"/>
    <n v="103.47549855873876"/>
    <n v="653.96316079045141"/>
    <n v="152.40802725639773"/>
    <n v="-501.55513353405365"/>
    <n v="1.4728900017802957"/>
    <n v="400"/>
    <n v="0.1"/>
    <n v="50.090558276681733"/>
    <n v="5.4776815432446384E-2"/>
  </r>
  <r>
    <x v="7"/>
    <s v="6"/>
    <x v="1"/>
    <x v="52"/>
    <x v="0"/>
    <x v="3"/>
    <x v="20"/>
    <x v="1"/>
    <x v="0"/>
    <s v="adjust"/>
    <x v="0"/>
    <x v="4"/>
    <n v="38820"/>
    <n v="285.66522762951331"/>
    <n v="1375.2123985804876"/>
    <n v="873.0008063987201"/>
    <n v="-502.21159218176751"/>
    <n v="3.0560275524010843"/>
    <n v="1000"/>
    <n v="0.1"/>
    <n v="54.763075535290668"/>
    <n v="1.045494939865288E-2"/>
  </r>
  <r>
    <x v="7"/>
    <s v="6"/>
    <x v="1"/>
    <x v="24"/>
    <x v="0"/>
    <x v="4"/>
    <x v="36"/>
    <x v="1"/>
    <x v="2"/>
    <s v="appsflyer"/>
    <x v="2"/>
    <x v="6"/>
    <n v="46820"/>
    <n v="331.54956956400997"/>
    <n v="1121.9090345395607"/>
    <n v="607.79159720844018"/>
    <n v="-514.11743733112053"/>
    <n v="1.8331846969600667"/>
    <n v="600"/>
    <n v="0.06"/>
    <n v="159.32395288233818"/>
    <n v="4.3689304473799359E-2"/>
  </r>
  <r>
    <x v="7"/>
    <s v="6"/>
    <x v="1"/>
    <x v="33"/>
    <x v="0"/>
    <x v="0"/>
    <x v="44"/>
    <x v="2"/>
    <x v="0"/>
    <s v="adjust"/>
    <x v="2"/>
    <x v="4"/>
    <n v="16930"/>
    <n v="76.295628661559263"/>
    <n v="630.01811047289891"/>
    <n v="89.014125567958374"/>
    <n v="-541.00398490494058"/>
    <n v="1.1667002045794426"/>
    <n v="200"/>
    <n v="7.0000000000000007E-2"/>
    <n v="12.956453735830198"/>
    <n v="2.4259171701047449E-2"/>
  </r>
  <r>
    <x v="7"/>
    <s v="6"/>
    <x v="1"/>
    <x v="61"/>
    <x v="1"/>
    <x v="1"/>
    <x v="27"/>
    <x v="0"/>
    <x v="0"/>
    <s v="adjust"/>
    <x v="2"/>
    <x v="1"/>
    <n v="20280"/>
    <n v="78.198719272877511"/>
    <n v="737.94359126645315"/>
    <n v="171.74477301388222"/>
    <n v="-566.19881825257096"/>
    <n v="2.1962606882930151"/>
    <n v="200"/>
    <n v="0.12"/>
    <n v="6.9634608032534615"/>
    <n v="6.7575669417807172E-3"/>
  </r>
  <r>
    <x v="7"/>
    <s v="6"/>
    <x v="1"/>
    <x v="91"/>
    <x v="0"/>
    <x v="3"/>
    <x v="26"/>
    <x v="2"/>
    <x v="0"/>
    <s v="appsflyer"/>
    <x v="2"/>
    <x v="6"/>
    <n v="22350"/>
    <n v="26.729292851356043"/>
    <n v="619.74870183711778"/>
    <n v="44.530764907666821"/>
    <n v="-575.21793692945096"/>
    <n v="1.6659911339707465"/>
    <n v="200"/>
    <n v="0.12"/>
    <n v="17.487036987575607"/>
    <n v="6.5449272444321888E-2"/>
  </r>
  <r>
    <x v="7"/>
    <s v="6"/>
    <x v="1"/>
    <x v="64"/>
    <x v="0"/>
    <x v="0"/>
    <x v="39"/>
    <x v="2"/>
    <x v="0"/>
    <s v="adjust"/>
    <x v="2"/>
    <x v="5"/>
    <n v="39930"/>
    <n v="205.26842969950712"/>
    <n v="907.47478382279212"/>
    <n v="320.06172485773925"/>
    <n v="-587.41305896505287"/>
    <n v="1.5592350237505022"/>
    <n v="400"/>
    <n v="7.0000000000000007E-2"/>
    <n v="25.964357790630874"/>
    <n v="1.3520495045224734E-2"/>
  </r>
  <r>
    <x v="7"/>
    <s v="6"/>
    <x v="1"/>
    <x v="13"/>
    <x v="0"/>
    <x v="1"/>
    <x v="20"/>
    <x v="1"/>
    <x v="0"/>
    <s v="appsflyer"/>
    <x v="0"/>
    <x v="3"/>
    <n v="313560"/>
    <n v="955.42316784869979"/>
    <n v="7624.4735134700177"/>
    <n v="6977.5849017414075"/>
    <n v="-646.88861172861016"/>
    <n v="7.3031355493007819"/>
    <n v="4000"/>
    <n v="0.15"/>
    <n v="897.18612683924334"/>
    <n v="2.1430197302587488E-2"/>
  </r>
  <r>
    <x v="7"/>
    <s v="6"/>
    <x v="1"/>
    <x v="35"/>
    <x v="0"/>
    <x v="2"/>
    <x v="33"/>
    <x v="0"/>
    <x v="1"/>
    <s v="adjust"/>
    <x v="0"/>
    <x v="4"/>
    <n v="71540"/>
    <n v="57.718190878458543"/>
    <n v="1495.7479207386193"/>
    <n v="846.39082348283443"/>
    <n v="-649.35709725578488"/>
    <n v="14.664195301359014"/>
    <n v="400"/>
    <n v="9.5000000000000001E-2"/>
    <n v="313.99481041050728"/>
    <n v="6.183014625135827E-2"/>
  </r>
  <r>
    <x v="7"/>
    <s v="6"/>
    <x v="1"/>
    <x v="68"/>
    <x v="0"/>
    <x v="0"/>
    <x v="7"/>
    <x v="1"/>
    <x v="0"/>
    <s v="adjust"/>
    <x v="2"/>
    <x v="2"/>
    <n v="49090"/>
    <n v="101.73023786641038"/>
    <n v="867.52907203765767"/>
    <n v="213.17376534883377"/>
    <n v="-654.35530668882393"/>
    <n v="2.0954808503325064"/>
    <n v="200"/>
    <n v="7.0000000000000007E-2"/>
    <n v="69.884729773449536"/>
    <n v="5.4638313223871145E-2"/>
  </r>
  <r>
    <x v="7"/>
    <s v="6"/>
    <x v="1"/>
    <x v="86"/>
    <x v="0"/>
    <x v="6"/>
    <x v="39"/>
    <x v="2"/>
    <x v="1"/>
    <s v="appsflyer"/>
    <x v="0"/>
    <x v="0"/>
    <n v="112330"/>
    <n v="663.54378337507683"/>
    <n v="5745.8133561740487"/>
    <n v="5083.4649772303683"/>
    <n v="-662.34837894368047"/>
    <n v="7.6610844748987317"/>
    <n v="7800"/>
    <n v="7.0000000000000007E-2"/>
    <n v="1560.6819136709912"/>
    <n v="5.1168573688141483E-2"/>
  </r>
  <r>
    <x v="7"/>
    <s v="6"/>
    <x v="1"/>
    <x v="99"/>
    <x v="0"/>
    <x v="4"/>
    <x v="28"/>
    <x v="2"/>
    <x v="0"/>
    <s v="adjust"/>
    <x v="0"/>
    <x v="4"/>
    <n v="300330"/>
    <n v="974.18034202798412"/>
    <n v="16987.809895130198"/>
    <n v="16320.700644915492"/>
    <n v="-667.10925021470575"/>
    <n v="16.753264196380865"/>
    <n v="30000"/>
    <n v="7.4999999999999997E-2"/>
    <n v="799.01171470697034"/>
    <n v="8.159491557080633E-3"/>
  </r>
  <r>
    <x v="7"/>
    <s v="6"/>
    <x v="1"/>
    <x v="17"/>
    <x v="0"/>
    <x v="2"/>
    <x v="7"/>
    <x v="2"/>
    <x v="1"/>
    <s v="appsflyer"/>
    <x v="1"/>
    <x v="4"/>
    <n v="58640"/>
    <n v="150.11352674927656"/>
    <n v="1077.1231630842126"/>
    <n v="390.55738346354423"/>
    <n v="-686.56577962066831"/>
    <n v="2.6017467707348128"/>
    <n v="10000"/>
    <n v="7.4999999999999997E-2"/>
    <n v="15.634542861270612"/>
    <n v="6.6718931810652382E-3"/>
  </r>
  <r>
    <x v="7"/>
    <s v="6"/>
    <x v="1"/>
    <x v="43"/>
    <x v="0"/>
    <x v="5"/>
    <x v="43"/>
    <x v="1"/>
    <x v="1"/>
    <s v="adjust"/>
    <x v="2"/>
    <x v="2"/>
    <n v="25160"/>
    <n v="106.14434232333886"/>
    <n v="1080.3569584205961"/>
    <n v="341.29100841070516"/>
    <n v="-739.06595000989091"/>
    <n v="3.2153480905374887"/>
    <n v="400"/>
    <n v="0.08"/>
    <n v="152.94865985579557"/>
    <n v="7.4691224442172216E-2"/>
  </r>
  <r>
    <x v="7"/>
    <s v="6"/>
    <x v="1"/>
    <x v="82"/>
    <x v="0"/>
    <x v="1"/>
    <x v="16"/>
    <x v="1"/>
    <x v="1"/>
    <s v="adjust"/>
    <x v="0"/>
    <x v="3"/>
    <n v="57780"/>
    <n v="247.40767172167708"/>
    <n v="1729.8311138011295"/>
    <n v="990.67937115104826"/>
    <n v="-739.15174265008125"/>
    <n v="4.0042386893544659"/>
    <n v="1200"/>
    <n v="0.11"/>
    <n v="216.14078010336564"/>
    <n v="3.6362383632462317E-2"/>
  </r>
  <r>
    <x v="7"/>
    <s v="6"/>
    <x v="1"/>
    <x v="14"/>
    <x v="0"/>
    <x v="3"/>
    <x v="27"/>
    <x v="2"/>
    <x v="0"/>
    <s v="appsflyer"/>
    <x v="0"/>
    <x v="2"/>
    <n v="14130"/>
    <n v="86.469480621371417"/>
    <n v="900.9728680272583"/>
    <n v="110.97814238214308"/>
    <n v="-789.99472564511518"/>
    <n v="1.2834371339419635"/>
    <n v="200"/>
    <n v="0.1"/>
    <n v="60.488622738246157"/>
    <n v="9.0841645991212569E-2"/>
  </r>
  <r>
    <x v="7"/>
    <s v="6"/>
    <x v="1"/>
    <x v="74"/>
    <x v="0"/>
    <x v="6"/>
    <x v="27"/>
    <x v="1"/>
    <x v="1"/>
    <s v="adjust"/>
    <x v="0"/>
    <x v="5"/>
    <n v="53050"/>
    <n v="193.05952690408111"/>
    <n v="1491.7864891791401"/>
    <n v="685.72284248291635"/>
    <n v="-806.06364669622371"/>
    <n v="3.5518725932836666"/>
    <n v="1200"/>
    <n v="0.1"/>
    <n v="191.68422673245658"/>
    <n v="4.658933484904583E-2"/>
  </r>
  <r>
    <x v="7"/>
    <s v="6"/>
    <x v="1"/>
    <x v="88"/>
    <x v="0"/>
    <x v="4"/>
    <x v="28"/>
    <x v="2"/>
    <x v="0"/>
    <s v="adjust"/>
    <x v="0"/>
    <x v="2"/>
    <n v="18490"/>
    <n v="78.347457627118644"/>
    <n v="1026.9669105673895"/>
    <n v="119.73250968769567"/>
    <n v="-907.23440087969379"/>
    <n v="1.5282245692967105"/>
    <n v="200"/>
    <n v="0.12"/>
    <n v="62.721250089525576"/>
    <n v="8.7307463184845072E-2"/>
  </r>
  <r>
    <x v="7"/>
    <s v="6"/>
    <x v="1"/>
    <x v="66"/>
    <x v="0"/>
    <x v="5"/>
    <x v="6"/>
    <x v="0"/>
    <x v="1"/>
    <s v="appsflyer"/>
    <x v="1"/>
    <x v="0"/>
    <n v="67850"/>
    <n v="49.407258534312007"/>
    <n v="1408.3139691550989"/>
    <n v="463.87288247686053"/>
    <n v="-944.44108667823843"/>
    <n v="9.388759794367326"/>
    <n v="600"/>
    <n v="5.5E-2"/>
    <n v="33.247689585326505"/>
    <n v="1.1945689879448459E-2"/>
  </r>
  <r>
    <x v="7"/>
    <s v="6"/>
    <x v="1"/>
    <x v="19"/>
    <x v="0"/>
    <x v="2"/>
    <x v="29"/>
    <x v="2"/>
    <x v="0"/>
    <s v="adjust"/>
    <x v="0"/>
    <x v="2"/>
    <n v="81610"/>
    <n v="207.66960150643797"/>
    <n v="3255.2044803412173"/>
    <n v="2253.3567241814403"/>
    <n v="-1001.847756159777"/>
    <n v="10.85068160113739"/>
    <n v="2400"/>
    <n v="7.0000000000000007E-2"/>
    <n v="582.84598075678923"/>
    <n v="4.3109462319192209E-2"/>
  </r>
  <r>
    <x v="7"/>
    <s v="6"/>
    <x v="1"/>
    <x v="12"/>
    <x v="0"/>
    <x v="3"/>
    <x v="9"/>
    <x v="0"/>
    <x v="0"/>
    <s v="appsflyer"/>
    <x v="0"/>
    <x v="5"/>
    <n v="56700"/>
    <n v="78.159235021837858"/>
    <n v="1413.515485808585"/>
    <n v="193.82331414442194"/>
    <n v="-1219.6921716641632"/>
    <n v="2.4798517294887454"/>
    <n v="400"/>
    <n v="7.4999999999999997E-2"/>
    <n v="39.914664503656148"/>
    <n v="3.4322207900055877E-2"/>
  </r>
  <r>
    <x v="7"/>
    <s v="6"/>
    <x v="1"/>
    <x v="72"/>
    <x v="0"/>
    <x v="0"/>
    <x v="15"/>
    <x v="2"/>
    <x v="1"/>
    <s v="adjust"/>
    <x v="0"/>
    <x v="1"/>
    <n v="111860"/>
    <n v="220.86808923375361"/>
    <n v="3463.6658508886644"/>
    <n v="2236.8808720174934"/>
    <n v="-1226.784978871171"/>
    <n v="10.127677926575043"/>
    <n v="3000"/>
    <n v="0.12"/>
    <n v="1486.2962003322959"/>
    <n v="0.11074171918922769"/>
  </r>
  <r>
    <x v="7"/>
    <s v="6"/>
    <x v="1"/>
    <x v="89"/>
    <x v="0"/>
    <x v="4"/>
    <x v="16"/>
    <x v="1"/>
    <x v="0"/>
    <s v="adjust"/>
    <x v="2"/>
    <x v="2"/>
    <n v="200940"/>
    <n v="1274.5158784949949"/>
    <n v="4451.1503715227054"/>
    <n v="3216.0214433529386"/>
    <n v="-1235.1289281697668"/>
    <n v="2.5233278750128716"/>
    <n v="3000"/>
    <n v="0.06"/>
    <n v="723.86704001280918"/>
    <n v="3.751358900860461E-2"/>
  </r>
  <r>
    <x v="7"/>
    <s v="6"/>
    <x v="1"/>
    <x v="79"/>
    <x v="0"/>
    <x v="0"/>
    <x v="45"/>
    <x v="0"/>
    <x v="1"/>
    <s v="appsflyer"/>
    <x v="0"/>
    <x v="6"/>
    <n v="88990"/>
    <n v="125.3042332005153"/>
    <n v="2599.7923449968234"/>
    <n v="1155.1949867744556"/>
    <n v="-1444.5973582223678"/>
    <n v="9.2191217907688774"/>
    <n v="1000"/>
    <n v="0.08"/>
    <n v="82.019797456862236"/>
    <n v="1.183347088527432E-2"/>
  </r>
  <r>
    <x v="7"/>
    <s v="6"/>
    <x v="1"/>
    <x v="37"/>
    <x v="0"/>
    <x v="4"/>
    <x v="30"/>
    <x v="2"/>
    <x v="1"/>
    <s v="adjust"/>
    <x v="2"/>
    <x v="6"/>
    <n v="112290"/>
    <n v="143.68334464929234"/>
    <n v="2917.9311273231442"/>
    <n v="1426.0479722111204"/>
    <n v="-1491.8831551120238"/>
    <n v="9.9249358072215781"/>
    <n v="1400"/>
    <n v="6.5000000000000002E-2"/>
    <n v="514.49807113684733"/>
    <n v="6.013099151906582E-2"/>
  </r>
  <r>
    <x v="7"/>
    <s v="6"/>
    <x v="1"/>
    <x v="1"/>
    <x v="0"/>
    <x v="6"/>
    <x v="39"/>
    <x v="1"/>
    <x v="0"/>
    <s v="appsflyer"/>
    <x v="0"/>
    <x v="4"/>
    <n v="146420"/>
    <n v="575.77546862265694"/>
    <n v="3127.8042387103633"/>
    <n v="1555.1925313500794"/>
    <n v="-1572.6117073602838"/>
    <n v="2.7010399298016949"/>
    <n v="1200"/>
    <n v="0.15"/>
    <n v="704.86476367350201"/>
    <n v="7.5538853385739249E-2"/>
  </r>
  <r>
    <x v="7"/>
    <s v="6"/>
    <x v="1"/>
    <x v="7"/>
    <x v="0"/>
    <x v="6"/>
    <x v="5"/>
    <x v="2"/>
    <x v="0"/>
    <s v="appsflyer"/>
    <x v="0"/>
    <x v="5"/>
    <n v="620650"/>
    <n v="2694.46809931707"/>
    <n v="11899.814330111798"/>
    <n v="10276.817339834091"/>
    <n v="-1622.9969902777066"/>
    <n v="3.8140430545230117"/>
    <n v="17200"/>
    <n v="0.04"/>
    <n v="24.655601457454786"/>
    <n v="3.9985793010524965E-4"/>
  </r>
  <r>
    <x v="7"/>
    <s v="6"/>
    <x v="1"/>
    <x v="98"/>
    <x v="0"/>
    <x v="2"/>
    <x v="4"/>
    <x v="1"/>
    <x v="0"/>
    <s v="appsflyer"/>
    <x v="2"/>
    <x v="3"/>
    <n v="599320"/>
    <n v="3940.0110116773085"/>
    <n v="9080.4141833996091"/>
    <n v="7453.5274735802659"/>
    <n v="-1626.8867098193432"/>
    <n v="1.8917529548749186"/>
    <n v="7200"/>
    <n v="0.08"/>
    <n v="2208.7185487146353"/>
    <n v="4.9388663209995701E-2"/>
  </r>
  <r>
    <x v="7"/>
    <s v="6"/>
    <x v="1"/>
    <x v="11"/>
    <x v="0"/>
    <x v="1"/>
    <x v="12"/>
    <x v="1"/>
    <x v="0"/>
    <s v="appsflyer"/>
    <x v="0"/>
    <x v="4"/>
    <n v="338930"/>
    <n v="1013.7487537387838"/>
    <n v="4910.81900762246"/>
    <n v="3107.5759355892628"/>
    <n v="-1803.2430720331972"/>
    <n v="3.0654300921488509"/>
    <n v="5000"/>
    <n v="0.14000000000000001"/>
    <n v="1165.3597392741078"/>
    <n v="6.2501006327146044E-2"/>
  </r>
  <r>
    <x v="7"/>
    <s v="6"/>
    <x v="1"/>
    <x v="97"/>
    <x v="0"/>
    <x v="4"/>
    <x v="28"/>
    <x v="2"/>
    <x v="0"/>
    <s v="adjust"/>
    <x v="0"/>
    <x v="6"/>
    <n v="57480"/>
    <n v="135.60868197546398"/>
    <n v="2829.7281051280188"/>
    <n v="710.62166423210704"/>
    <n v="-2119.1064408959119"/>
    <n v="5.2402372317185533"/>
    <n v="600"/>
    <n v="0.108"/>
    <n v="313.56594386644105"/>
    <n v="7.3542636363161981E-2"/>
  </r>
  <r>
    <x v="7"/>
    <s v="6"/>
    <x v="1"/>
    <x v="21"/>
    <x v="0"/>
    <x v="2"/>
    <x v="28"/>
    <x v="2"/>
    <x v="1"/>
    <s v="adjust"/>
    <x v="2"/>
    <x v="6"/>
    <n v="81480"/>
    <n v="465.49187180678126"/>
    <n v="6335.256146408502"/>
    <n v="3995.9488373538065"/>
    <n v="-2339.3073090546955"/>
    <n v="8.5843579219627397"/>
    <n v="4800"/>
    <n v="0.11"/>
    <n v="1488.1852634552042"/>
    <n v="6.2070583818281518E-2"/>
  </r>
  <r>
    <x v="7"/>
    <s v="6"/>
    <x v="1"/>
    <x v="38"/>
    <x v="0"/>
    <x v="0"/>
    <x v="26"/>
    <x v="1"/>
    <x v="0"/>
    <s v="appsflyer"/>
    <x v="2"/>
    <x v="4"/>
    <n v="205250"/>
    <n v="2940.100722103015"/>
    <n v="3587.3137691370316"/>
    <n v="1202.3556547024482"/>
    <n v="-2384.9581144345834"/>
    <n v="0.408950498077637"/>
    <n v="1200"/>
    <n v="0.13"/>
    <n v="475.48780574007975"/>
    <n v="6.5910587531572293E-2"/>
  </r>
  <r>
    <x v="7"/>
    <s v="6"/>
    <x v="1"/>
    <x v="84"/>
    <x v="0"/>
    <x v="3"/>
    <x v="16"/>
    <x v="1"/>
    <x v="0"/>
    <s v="appsflyer"/>
    <x v="0"/>
    <x v="0"/>
    <n v="223280"/>
    <n v="673.42469143440474"/>
    <n v="5639.5841505926419"/>
    <n v="3246.0130054967599"/>
    <n v="-2393.571145095882"/>
    <n v="4.8201573936689242"/>
    <n v="2200"/>
    <n v="0.14000000000000001"/>
    <n v="1146.3133560514198"/>
    <n v="5.885750478665501E-2"/>
  </r>
  <r>
    <x v="7"/>
    <s v="6"/>
    <x v="1"/>
    <x v="31"/>
    <x v="0"/>
    <x v="0"/>
    <x v="27"/>
    <x v="2"/>
    <x v="0"/>
    <s v="adjust"/>
    <x v="0"/>
    <x v="2"/>
    <n v="208700"/>
    <n v="860.68883852922568"/>
    <n v="8525.3237356167592"/>
    <n v="6054.1674786251051"/>
    <n v="-2471.1562569916541"/>
    <n v="7.0340954914329687"/>
    <n v="6400"/>
    <n v="0.1"/>
    <n v="2101.7349359619784"/>
    <n v="5.7859178364390633E-2"/>
  </r>
  <r>
    <x v="7"/>
    <s v="6"/>
    <x v="1"/>
    <x v="93"/>
    <x v="0"/>
    <x v="0"/>
    <x v="23"/>
    <x v="1"/>
    <x v="1"/>
    <s v="adjust"/>
    <x v="2"/>
    <x v="0"/>
    <n v="333630"/>
    <n v="1558.4079197179281"/>
    <n v="6406.5973302029215"/>
    <n v="3578.5276049576933"/>
    <n v="-2828.0697252452283"/>
    <n v="2.2962714445171755"/>
    <n v="4000"/>
    <n v="0.06"/>
    <n v="1105.5969555744084"/>
    <n v="5.149217208974971E-2"/>
  </r>
  <r>
    <x v="7"/>
    <s v="6"/>
    <x v="1"/>
    <x v="95"/>
    <x v="0"/>
    <x v="0"/>
    <x v="15"/>
    <x v="2"/>
    <x v="0"/>
    <s v="adjust"/>
    <x v="0"/>
    <x v="5"/>
    <n v="92110"/>
    <n v="291.6250826953974"/>
    <n v="3354.9567332344268"/>
    <n v="486.76096257162686"/>
    <n v="-2868.1957706628"/>
    <n v="1.6691327031017049"/>
    <n v="800"/>
    <n v="7.0000000000000007E-2"/>
    <n v="35.524153596625339"/>
    <n v="1.2163449252019657E-2"/>
  </r>
  <r>
    <x v="7"/>
    <s v="6"/>
    <x v="1"/>
    <x v="18"/>
    <x v="0"/>
    <x v="0"/>
    <x v="25"/>
    <x v="0"/>
    <x v="0"/>
    <s v="adjust"/>
    <x v="0"/>
    <x v="0"/>
    <n v="226910"/>
    <n v="143.06782800871008"/>
    <n v="4181.1376255204386"/>
    <n v="1027.811475410145"/>
    <n v="-3153.3261501102934"/>
    <n v="7.1840852672172462"/>
    <n v="20000"/>
    <n v="4.4999999999999998E-2"/>
    <n v="13.385767423511718"/>
    <n v="2.1705938205853312E-3"/>
  </r>
  <r>
    <x v="7"/>
    <s v="6"/>
    <x v="1"/>
    <x v="15"/>
    <x v="0"/>
    <x v="6"/>
    <x v="42"/>
    <x v="2"/>
    <x v="0"/>
    <s v="adjust"/>
    <x v="0"/>
    <x v="1"/>
    <n v="708170"/>
    <n v="1082.2455533264215"/>
    <n v="16629.532637813147"/>
    <n v="13213.830947995501"/>
    <n v="-3415.7016898176462"/>
    <n v="12.209642171668975"/>
    <n v="50000"/>
    <n v="0.06"/>
    <n v="3442.001051789583"/>
    <n v="4.3414119964350996E-2"/>
  </r>
  <r>
    <x v="7"/>
    <s v="6"/>
    <x v="1"/>
    <x v="100"/>
    <x v="0"/>
    <x v="1"/>
    <x v="40"/>
    <x v="0"/>
    <x v="0"/>
    <s v="adjust"/>
    <x v="0"/>
    <x v="5"/>
    <n v="247070"/>
    <n v="226.21212917170109"/>
    <n v="4970.9937633322706"/>
    <n v="1536.2009334735521"/>
    <n v="-3434.7928298587185"/>
    <n v="6.790975086519496"/>
    <n v="1200"/>
    <n v="7.0000000000000007E-2"/>
    <n v="519.19199376965742"/>
    <n v="5.632856814241699E-2"/>
  </r>
  <r>
    <x v="8"/>
    <s v="6"/>
    <x v="1"/>
    <x v="97"/>
    <x v="0"/>
    <x v="6"/>
    <x v="26"/>
    <x v="2"/>
    <x v="0"/>
    <s v="adjust"/>
    <x v="0"/>
    <x v="1"/>
    <n v="498410"/>
    <n v="1054.7310447113298"/>
    <n v="25263.052807325636"/>
    <n v="37956.874757931706"/>
    <n v="12693.82195060607"/>
    <n v="35.987254711290078"/>
    <n v="28600"/>
    <n v="0.108"/>
    <n v="21236.726275684741"/>
    <n v="9.3249362647833997E-2"/>
  </r>
  <r>
    <x v="8"/>
    <s v="6"/>
    <x v="1"/>
    <x v="96"/>
    <x v="0"/>
    <x v="6"/>
    <x v="27"/>
    <x v="1"/>
    <x v="0"/>
    <s v="adjust"/>
    <x v="0"/>
    <x v="5"/>
    <n v="1187630"/>
    <n v="5189.7556726751991"/>
    <n v="26401.366092424109"/>
    <n v="38574.504348122944"/>
    <n v="12173.138255698836"/>
    <n v="7.4328170305248067"/>
    <n v="50400"/>
    <n v="0.17"/>
    <n v="6068.4772728079097"/>
    <n v="2.6219724553648977E-2"/>
  </r>
  <r>
    <x v="8"/>
    <s v="6"/>
    <x v="1"/>
    <x v="21"/>
    <x v="0"/>
    <x v="2"/>
    <x v="13"/>
    <x v="2"/>
    <x v="1"/>
    <s v="adjust"/>
    <x v="2"/>
    <x v="1"/>
    <n v="274430"/>
    <n v="1593.5068483792738"/>
    <n v="13559.364177136942"/>
    <n v="21183.274192094425"/>
    <n v="7623.9100149574824"/>
    <n v="13.293494291310727"/>
    <n v="34600"/>
    <n v="0.11"/>
    <n v="6015.7796893714112"/>
    <n v="4.7331207590314298E-2"/>
  </r>
  <r>
    <x v="8"/>
    <s v="6"/>
    <x v="1"/>
    <x v="104"/>
    <x v="0"/>
    <x v="1"/>
    <x v="47"/>
    <x v="2"/>
    <x v="0"/>
    <s v="appsflyer"/>
    <x v="0"/>
    <x v="4"/>
    <n v="231050"/>
    <n v="948.12801421440065"/>
    <n v="7936.589523017873"/>
    <n v="12929.386364422253"/>
    <n v="4992.7968414043798"/>
    <n v="13.636751757762665"/>
    <n v="10600"/>
    <n v="0.15"/>
    <n v="1067.4588567410867"/>
    <n v="1.3760112386029517E-2"/>
  </r>
  <r>
    <x v="8"/>
    <s v="6"/>
    <x v="1"/>
    <x v="42"/>
    <x v="0"/>
    <x v="2"/>
    <x v="37"/>
    <x v="1"/>
    <x v="1"/>
    <s v="appsflyer"/>
    <x v="2"/>
    <x v="1"/>
    <n v="303300"/>
    <n v="1218.6316151991734"/>
    <n v="9822.9433418524332"/>
    <n v="14250.653941299519"/>
    <n v="4427.7105994470858"/>
    <n v="11.693980168871944"/>
    <n v="20000"/>
    <n v="0.11"/>
    <n v="5730.2770813277921"/>
    <n v="6.7017709092878852E-2"/>
  </r>
  <r>
    <x v="8"/>
    <s v="6"/>
    <x v="1"/>
    <x v="67"/>
    <x v="0"/>
    <x v="2"/>
    <x v="30"/>
    <x v="1"/>
    <x v="1"/>
    <s v="adjust"/>
    <x v="0"/>
    <x v="6"/>
    <n v="600750"/>
    <n v="1217.9568021455254"/>
    <n v="7173.0931083271707"/>
    <n v="11465.246120354683"/>
    <n v="4292.153012027512"/>
    <n v="9.4135080161773903"/>
    <n v="8000"/>
    <n v="0.09"/>
    <n v="3758.7029807727554"/>
    <n v="5.4639079721393695E-2"/>
  </r>
  <r>
    <x v="8"/>
    <s v="6"/>
    <x v="1"/>
    <x v="5"/>
    <x v="0"/>
    <x v="1"/>
    <x v="38"/>
    <x v="2"/>
    <x v="0"/>
    <s v="appsflyer"/>
    <x v="1"/>
    <x v="6"/>
    <n v="528470"/>
    <n v="561.90814014293187"/>
    <n v="7899.7898917921966"/>
    <n v="12128.295753051601"/>
    <n v="4228.5058612594048"/>
    <n v="21.584125387410374"/>
    <n v="8600"/>
    <n v="0.09"/>
    <n v="2774.6118384075498"/>
    <n v="3.812863042071718E-2"/>
  </r>
  <r>
    <x v="8"/>
    <s v="6"/>
    <x v="1"/>
    <x v="43"/>
    <x v="0"/>
    <x v="0"/>
    <x v="10"/>
    <x v="1"/>
    <x v="1"/>
    <s v="adjust"/>
    <x v="2"/>
    <x v="5"/>
    <n v="287200"/>
    <n v="967.62990799533509"/>
    <n v="7421.6488806734651"/>
    <n v="11508.668948044464"/>
    <n v="4087.0200673709987"/>
    <n v="11.893668078002346"/>
    <n v="21600"/>
    <n v="0.08"/>
    <n v="3971.0687472614109"/>
    <n v="5.7508369925150626E-2"/>
  </r>
  <r>
    <x v="8"/>
    <s v="6"/>
    <x v="1"/>
    <x v="61"/>
    <x v="1"/>
    <x v="4"/>
    <x v="2"/>
    <x v="0"/>
    <x v="0"/>
    <s v="adjust"/>
    <x v="2"/>
    <x v="0"/>
    <n v="172010"/>
    <n v="715.48528156996588"/>
    <n v="7415.6398009605009"/>
    <n v="11337.139168828355"/>
    <n v="3921.4993678678538"/>
    <n v="15.845384190086541"/>
    <n v="18200"/>
    <n v="0.12"/>
    <n v="6646.1715732615667"/>
    <n v="9.7705007031746324E-2"/>
  </r>
  <r>
    <x v="8"/>
    <s v="6"/>
    <x v="1"/>
    <x v="79"/>
    <x v="0"/>
    <x v="4"/>
    <x v="27"/>
    <x v="0"/>
    <x v="1"/>
    <s v="appsflyer"/>
    <x v="0"/>
    <x v="6"/>
    <n v="570160"/>
    <n v="681.98143947205608"/>
    <n v="12422.199354730361"/>
    <n v="16229.32834740969"/>
    <n v="3807.1289926793288"/>
    <n v="23.797316771514101"/>
    <n v="21200"/>
    <n v="0.08"/>
    <n v="3490.6103218288436"/>
    <n v="3.5846732194824815E-2"/>
  </r>
  <r>
    <x v="8"/>
    <s v="6"/>
    <x v="1"/>
    <x v="68"/>
    <x v="0"/>
    <x v="2"/>
    <x v="35"/>
    <x v="1"/>
    <x v="0"/>
    <s v="adjust"/>
    <x v="2"/>
    <x v="5"/>
    <n v="284610"/>
    <n v="715.28968253968253"/>
    <n v="5534.7187929056117"/>
    <n v="8681.858000710241"/>
    <n v="3147.1392078046292"/>
    <n v="12.137541212512307"/>
    <n v="5800"/>
    <n v="7.0000000000000007E-2"/>
    <n v="3270.3944491360371"/>
    <n v="6.2782153483514971E-2"/>
  </r>
  <r>
    <x v="8"/>
    <s v="6"/>
    <x v="1"/>
    <x v="26"/>
    <x v="0"/>
    <x v="6"/>
    <x v="43"/>
    <x v="2"/>
    <x v="0"/>
    <s v="appsflyer"/>
    <x v="1"/>
    <x v="2"/>
    <n v="199430"/>
    <n v="476.25074626865671"/>
    <n v="3799.243800615357"/>
    <n v="6282.6135253459433"/>
    <n v="2483.3697247305863"/>
    <n v="13.191818752136658"/>
    <n v="6800"/>
    <n v="7.0000000000000007E-2"/>
    <n v="1918.7792512284907"/>
    <n v="5.0901832586273239E-2"/>
  </r>
  <r>
    <x v="8"/>
    <s v="6"/>
    <x v="1"/>
    <x v="91"/>
    <x v="0"/>
    <x v="3"/>
    <x v="7"/>
    <x v="2"/>
    <x v="0"/>
    <s v="appsflyer"/>
    <x v="2"/>
    <x v="2"/>
    <n v="258420"/>
    <n v="418.58985330073347"/>
    <n v="6772.2645664609445"/>
    <n v="8914.4692810963588"/>
    <n v="2142.2047146354143"/>
    <n v="21.2964294542797"/>
    <n v="6200"/>
    <n v="0.12"/>
    <n v="4186.9120243335228"/>
    <n v="7.8279328664244557E-2"/>
  </r>
  <r>
    <x v="8"/>
    <s v="6"/>
    <x v="1"/>
    <x v="93"/>
    <x v="0"/>
    <x v="5"/>
    <x v="17"/>
    <x v="1"/>
    <x v="1"/>
    <s v="adjust"/>
    <x v="2"/>
    <x v="6"/>
    <n v="806990"/>
    <n v="3462.8534354283365"/>
    <n v="13215.472019567436"/>
    <n v="15223.966295331387"/>
    <n v="2008.494275763951"/>
    <n v="4.3963646106345431"/>
    <n v="18400"/>
    <n v="0.06"/>
    <n v="1339.0964611606287"/>
    <n v="1.4659960433255369E-2"/>
  </r>
  <r>
    <x v="8"/>
    <s v="6"/>
    <x v="1"/>
    <x v="57"/>
    <x v="0"/>
    <x v="4"/>
    <x v="9"/>
    <x v="2"/>
    <x v="0"/>
    <s v="adjust"/>
    <x v="0"/>
    <x v="6"/>
    <n v="164740"/>
    <n v="527.01594294105303"/>
    <n v="4274.2163883824796"/>
    <n v="6154.5906564412426"/>
    <n v="1880.3742680587629"/>
    <n v="11.678186853504043"/>
    <n v="9600"/>
    <n v="0.1"/>
    <n v="3430.2084894636137"/>
    <n v="9.2890241906222262E-2"/>
  </r>
  <r>
    <x v="8"/>
    <s v="6"/>
    <x v="1"/>
    <x v="72"/>
    <x v="0"/>
    <x v="5"/>
    <x v="13"/>
    <x v="2"/>
    <x v="1"/>
    <s v="adjust"/>
    <x v="0"/>
    <x v="2"/>
    <n v="288320"/>
    <n v="509.71639152411547"/>
    <n v="9400.2838275421836"/>
    <n v="11247.602703937329"/>
    <n v="1847.3188763951457"/>
    <n v="22.066393961366629"/>
    <n v="18000"/>
    <n v="0.12"/>
    <n v="1614.283803083101"/>
    <n v="2.392041287337324E-2"/>
  </r>
  <r>
    <x v="8"/>
    <s v="6"/>
    <x v="1"/>
    <x v="11"/>
    <x v="0"/>
    <x v="2"/>
    <x v="9"/>
    <x v="1"/>
    <x v="0"/>
    <s v="appsflyer"/>
    <x v="0"/>
    <x v="0"/>
    <n v="434560"/>
    <n v="1205.447150320791"/>
    <n v="7897.1700367272369"/>
    <n v="9733.7639226703322"/>
    <n v="1836.5938859430953"/>
    <n v="8.0748159884736577"/>
    <n v="9600"/>
    <n v="0.14000000000000001"/>
    <n v="3147.6518780185838"/>
    <n v="5.3895764321404568E-2"/>
  </r>
  <r>
    <x v="8"/>
    <s v="6"/>
    <x v="1"/>
    <x v="56"/>
    <x v="0"/>
    <x v="3"/>
    <x v="10"/>
    <x v="0"/>
    <x v="0"/>
    <s v="appsflyer"/>
    <x v="0"/>
    <x v="6"/>
    <n v="162870"/>
    <n v="317.50124962511245"/>
    <n v="4535.9534241658757"/>
    <n v="6154.5764120255271"/>
    <n v="1618.6229878596514"/>
    <n v="19.384416342589212"/>
    <n v="11600"/>
    <n v="0.05"/>
    <n v="984.41999684214363"/>
    <n v="2.6658211465717049E-2"/>
  </r>
  <r>
    <x v="8"/>
    <s v="6"/>
    <x v="1"/>
    <x v="12"/>
    <x v="0"/>
    <x v="4"/>
    <x v="1"/>
    <x v="0"/>
    <x v="0"/>
    <s v="appsflyer"/>
    <x v="0"/>
    <x v="3"/>
    <n v="304900"/>
    <n v="415.9715851621857"/>
    <n v="7765.9199126191443"/>
    <n v="9282.7644146401381"/>
    <n v="1516.8445020209938"/>
    <n v="22.315861817871102"/>
    <n v="11800"/>
    <n v="7.4999999999999997E-2"/>
    <n v="3073.0177299976613"/>
    <n v="5.5174256157844333E-2"/>
  </r>
  <r>
    <x v="8"/>
    <s v="6"/>
    <x v="1"/>
    <x v="44"/>
    <x v="0"/>
    <x v="2"/>
    <x v="17"/>
    <x v="2"/>
    <x v="0"/>
    <s v="adjust"/>
    <x v="0"/>
    <x v="0"/>
    <n v="150320"/>
    <n v="110.46693046919164"/>
    <n v="3317.893436073161"/>
    <n v="4698.9423526523233"/>
    <n v="1381.0489165791623"/>
    <n v="42.537095334271299"/>
    <n v="2800"/>
    <n v="7.0000000000000007E-2"/>
    <n v="1623.5333080927483"/>
    <n v="5.7585061568033606E-2"/>
  </r>
  <r>
    <x v="8"/>
    <s v="6"/>
    <x v="1"/>
    <x v="65"/>
    <x v="1"/>
    <x v="5"/>
    <x v="26"/>
    <x v="1"/>
    <x v="3"/>
    <s v="adjust"/>
    <x v="2"/>
    <x v="1"/>
    <n v="151900"/>
    <n v="558.66127252666422"/>
    <n v="4155.591991341068"/>
    <n v="5527.5435952005137"/>
    <n v="1371.9516038594456"/>
    <n v="9.8942666460501627"/>
    <n v="10400"/>
    <n v="0.06"/>
    <n v="537.1916393874526"/>
    <n v="1.6197419044446444E-2"/>
  </r>
  <r>
    <x v="8"/>
    <s v="6"/>
    <x v="1"/>
    <x v="13"/>
    <x v="0"/>
    <x v="1"/>
    <x v="6"/>
    <x v="1"/>
    <x v="0"/>
    <s v="appsflyer"/>
    <x v="0"/>
    <x v="0"/>
    <n v="556300"/>
    <n v="1586.3815001198179"/>
    <n v="11838.226566526382"/>
    <n v="13151.221021963867"/>
    <n v="1312.9944554374852"/>
    <n v="8.2900746264190346"/>
    <n v="10200"/>
    <n v="0.15"/>
    <n v="4133.6681233172585"/>
    <n v="5.2386366715982936E-2"/>
  </r>
  <r>
    <x v="8"/>
    <s v="6"/>
    <x v="1"/>
    <x v="74"/>
    <x v="0"/>
    <x v="4"/>
    <x v="37"/>
    <x v="1"/>
    <x v="1"/>
    <s v="adjust"/>
    <x v="0"/>
    <x v="6"/>
    <n v="165560"/>
    <n v="586.41776756653269"/>
    <n v="4027.4078228621579"/>
    <n v="5319.2421273937298"/>
    <n v="1291.8343045315719"/>
    <n v="9.0707383397796342"/>
    <n v="9600"/>
    <n v="0.1"/>
    <n v="688.94029176803804"/>
    <n v="2.1586417615774092E-2"/>
  </r>
  <r>
    <x v="8"/>
    <s v="6"/>
    <x v="1"/>
    <x v="77"/>
    <x v="0"/>
    <x v="0"/>
    <x v="24"/>
    <x v="1"/>
    <x v="0"/>
    <s v="appsflyer"/>
    <x v="0"/>
    <x v="0"/>
    <n v="138660"/>
    <n v="554.70163351483495"/>
    <n v="3846.7007424417566"/>
    <n v="4939.2851515628954"/>
    <n v="1092.5844091211388"/>
    <n v="8.9043998667633257"/>
    <n v="8600"/>
    <n v="0.15"/>
    <n v="743.26938996102047"/>
    <n v="2.5080194372048423E-2"/>
  </r>
  <r>
    <x v="8"/>
    <s v="6"/>
    <x v="1"/>
    <x v="1"/>
    <x v="0"/>
    <x v="5"/>
    <x v="3"/>
    <x v="1"/>
    <x v="0"/>
    <s v="appsflyer"/>
    <x v="0"/>
    <x v="4"/>
    <n v="634120"/>
    <n v="1782.9667762409808"/>
    <n v="11536.909699414786"/>
    <n v="12604.121749110835"/>
    <n v="1067.2120496960488"/>
    <n v="7.0691848648374904"/>
    <n v="11600"/>
    <n v="0.15"/>
    <n v="6834.9059125601261"/>
    <n v="9.0379243242953419E-2"/>
  </r>
  <r>
    <x v="8"/>
    <s v="6"/>
    <x v="1"/>
    <x v="80"/>
    <x v="0"/>
    <x v="4"/>
    <x v="25"/>
    <x v="1"/>
    <x v="0"/>
    <s v="adjust"/>
    <x v="0"/>
    <x v="0"/>
    <n v="152000"/>
    <n v="1029.3121795491923"/>
    <n v="4488.4290423596021"/>
    <n v="5499.9936670750658"/>
    <n v="1011.5646247154637"/>
    <n v="5.3433679075709541"/>
    <n v="5200"/>
    <n v="0.09"/>
    <n v="958.15380643484696"/>
    <n v="2.9034997263442296E-2"/>
  </r>
  <r>
    <x v="8"/>
    <s v="6"/>
    <x v="1"/>
    <x v="107"/>
    <x v="0"/>
    <x v="3"/>
    <x v="44"/>
    <x v="0"/>
    <x v="0"/>
    <s v="adjust"/>
    <x v="0"/>
    <x v="3"/>
    <n v="81240"/>
    <n v="220.69423483247814"/>
    <n v="2537.734860696854"/>
    <n v="3457.1818104271456"/>
    <n v="919.44694973029164"/>
    <n v="15.665030004301565"/>
    <n v="2000"/>
    <n v="0.1"/>
    <n v="196.6032238556086"/>
    <n v="9.4780100592645085E-3"/>
  </r>
  <r>
    <x v="8"/>
    <s v="6"/>
    <x v="1"/>
    <x v="38"/>
    <x v="0"/>
    <x v="0"/>
    <x v="10"/>
    <x v="1"/>
    <x v="0"/>
    <s v="appsflyer"/>
    <x v="2"/>
    <x v="0"/>
    <n v="767190"/>
    <n v="10542.536977813312"/>
    <n v="12772.101595598799"/>
    <n v="13601.045793534218"/>
    <n v="828.94419793541965"/>
    <n v="1.2901112722827073"/>
    <n v="13600"/>
    <n v="0.13"/>
    <n v="4533.5465297992232"/>
    <n v="5.555389635251945E-2"/>
  </r>
  <r>
    <x v="8"/>
    <s v="6"/>
    <x v="1"/>
    <x v="81"/>
    <x v="0"/>
    <x v="5"/>
    <x v="15"/>
    <x v="2"/>
    <x v="0"/>
    <s v="appsflyer"/>
    <x v="2"/>
    <x v="5"/>
    <n v="146880"/>
    <n v="387.92015846411704"/>
    <n v="2669.7995809898512"/>
    <n v="3319.4521683494108"/>
    <n v="649.65258735955967"/>
    <n v="8.5570499390700352"/>
    <n v="4200"/>
    <n v="0.1"/>
    <n v="1572.9874290450086"/>
    <n v="7.89782645483523E-2"/>
  </r>
  <r>
    <x v="8"/>
    <s v="6"/>
    <x v="1"/>
    <x v="29"/>
    <x v="0"/>
    <x v="0"/>
    <x v="42"/>
    <x v="2"/>
    <x v="1"/>
    <s v="appsflyer"/>
    <x v="2"/>
    <x v="2"/>
    <n v="114860"/>
    <n v="618.88408365827718"/>
    <n v="1564.3318514954735"/>
    <n v="2123.1142202855972"/>
    <n v="558.78236879012366"/>
    <n v="3.4305523059111263"/>
    <n v="5400"/>
    <n v="0.05"/>
    <n v="513.62900744445233"/>
    <n v="4.0320409404332465E-2"/>
  </r>
  <r>
    <x v="8"/>
    <s v="6"/>
    <x v="1"/>
    <x v="86"/>
    <x v="0"/>
    <x v="4"/>
    <x v="46"/>
    <x v="2"/>
    <x v="1"/>
    <s v="appsflyer"/>
    <x v="0"/>
    <x v="0"/>
    <n v="145350"/>
    <n v="892.11728865194209"/>
    <n v="5931.1329984222675"/>
    <n v="6437.0636121490716"/>
    <n v="505.93061372680404"/>
    <n v="7.2154902657205202"/>
    <n v="10600"/>
    <n v="7.0000000000000007E-2"/>
    <n v="1447.7706791361022"/>
    <n v="3.7485277096522558E-2"/>
  </r>
  <r>
    <x v="8"/>
    <s v="6"/>
    <x v="1"/>
    <x v="78"/>
    <x v="0"/>
    <x v="2"/>
    <x v="30"/>
    <x v="2"/>
    <x v="0"/>
    <s v="adjust"/>
    <x v="0"/>
    <x v="0"/>
    <n v="110910"/>
    <n v="591.40129579725931"/>
    <n v="5881.9736096795841"/>
    <n v="6234.0623917738158"/>
    <n v="352.08878209423165"/>
    <n v="10.541171343511801"/>
    <n v="10600"/>
    <n v="0.13"/>
    <n v="1339.30395036607"/>
    <n v="3.5806078129015692E-2"/>
  </r>
  <r>
    <x v="8"/>
    <s v="6"/>
    <x v="1"/>
    <x v="17"/>
    <x v="0"/>
    <x v="5"/>
    <x v="31"/>
    <x v="2"/>
    <x v="1"/>
    <s v="appsflyer"/>
    <x v="1"/>
    <x v="2"/>
    <n v="218650"/>
    <n v="374.1550922624989"/>
    <n v="3624.0568240636244"/>
    <n v="3766.5536538112897"/>
    <n v="142.49682974766529"/>
    <n v="10.066824511287846"/>
    <n v="10000"/>
    <n v="7.4999999999999997E-2"/>
    <n v="565.17881020725451"/>
    <n v="2.5008662301295111E-2"/>
  </r>
  <r>
    <x v="8"/>
    <s v="6"/>
    <x v="1"/>
    <x v="75"/>
    <x v="0"/>
    <x v="4"/>
    <x v="35"/>
    <x v="1"/>
    <x v="3"/>
    <s v="appsflyer"/>
    <x v="0"/>
    <x v="2"/>
    <n v="141110"/>
    <n v="770.55820403917835"/>
    <n v="2802.2202801589169"/>
    <n v="2856.1823100547858"/>
    <n v="53.962029895868909"/>
    <n v="3.7066405822207895"/>
    <n v="4400"/>
    <n v="0.15"/>
    <n v="1518.9097363009043"/>
    <n v="8.8632865565210217E-2"/>
  </r>
  <r>
    <x v="8"/>
    <s v="6"/>
    <x v="1"/>
    <x v="71"/>
    <x v="0"/>
    <x v="5"/>
    <x v="22"/>
    <x v="1"/>
    <x v="1"/>
    <s v="appsflyer"/>
    <x v="0"/>
    <x v="0"/>
    <n v="13310"/>
    <n v="36.700367647058826"/>
    <n v="270.82233057567862"/>
    <n v="276.09108608779735"/>
    <n v="5.2687555121187302"/>
    <n v="7.5228425159910719"/>
    <n v="200"/>
    <n v="0.13"/>
    <n v="38.506747424801517"/>
    <n v="2.3245195375217773E-2"/>
  </r>
  <r>
    <x v="8"/>
    <s v="6"/>
    <x v="1"/>
    <x v="58"/>
    <x v="0"/>
    <x v="4"/>
    <x v="30"/>
    <x v="2"/>
    <x v="3"/>
    <s v="appsflyer"/>
    <x v="2"/>
    <x v="1"/>
    <n v="103050"/>
    <n v="101.67440510737087"/>
    <n v="1697.5305106027872"/>
    <n v="1692.1118119328421"/>
    <n v="-5.4186986699451154"/>
    <n v="16.642455986301833"/>
    <n v="800"/>
    <n v="0.08"/>
    <n v="808.19757057679521"/>
    <n v="7.9604429297299065E-2"/>
  </r>
  <r>
    <x v="8"/>
    <s v="6"/>
    <x v="1"/>
    <x v="45"/>
    <x v="0"/>
    <x v="4"/>
    <x v="2"/>
    <x v="1"/>
    <x v="3"/>
    <s v="adjust"/>
    <x v="2"/>
    <x v="1"/>
    <n v="94570"/>
    <n v="388.95532776512277"/>
    <n v="2383.8834202310027"/>
    <n v="2377.497838640491"/>
    <n v="-6.3855815905117197"/>
    <n v="6.1125215903359038"/>
    <n v="2200"/>
    <n v="7.0000000000000007E-2"/>
    <n v="971.43806738698265"/>
    <n v="6.8099470768427262E-2"/>
  </r>
  <r>
    <x v="8"/>
    <s v="6"/>
    <x v="1"/>
    <x v="30"/>
    <x v="0"/>
    <x v="4"/>
    <x v="23"/>
    <x v="1"/>
    <x v="3"/>
    <s v="appsflyer"/>
    <x v="0"/>
    <x v="3"/>
    <n v="49630"/>
    <n v="225.85978979304366"/>
    <n v="611.63245956778587"/>
    <n v="548.18721725627938"/>
    <n v="-63.44524231150649"/>
    <n v="2.4271129347928011"/>
    <n v="600"/>
    <n v="0.04"/>
    <n v="114.94398888231304"/>
    <n v="3.4946694992760818E-2"/>
  </r>
  <r>
    <x v="8"/>
    <s v="6"/>
    <x v="1"/>
    <x v="54"/>
    <x v="0"/>
    <x v="1"/>
    <x v="44"/>
    <x v="1"/>
    <x v="3"/>
    <s v="adjust"/>
    <x v="2"/>
    <x v="1"/>
    <n v="70240"/>
    <n v="256.08333333333331"/>
    <n v="533.94643625579783"/>
    <n v="465.08429665931595"/>
    <n v="-68.862139596481882"/>
    <n v="1.8161443410061151"/>
    <n v="400"/>
    <n v="0.08"/>
    <n v="5.1511670712696302"/>
    <n v="1.8459617995670466E-3"/>
  </r>
  <r>
    <x v="8"/>
    <s v="6"/>
    <x v="1"/>
    <x v="105"/>
    <x v="0"/>
    <x v="2"/>
    <x v="40"/>
    <x v="0"/>
    <x v="0"/>
    <s v="adjust"/>
    <x v="2"/>
    <x v="5"/>
    <n v="5110"/>
    <n v="10.616677684389462"/>
    <n v="80.700388276280819"/>
    <n v="6.4906819040481478"/>
    <n v="-74.209706372232674"/>
    <n v="0.61136657785061221"/>
    <n v="200"/>
    <n v="0.08"/>
    <n v="0.1214026042720774"/>
    <n v="3.1173561850350497E-3"/>
  </r>
  <r>
    <x v="8"/>
    <s v="6"/>
    <x v="1"/>
    <x v="108"/>
    <x v="0"/>
    <x v="6"/>
    <x v="6"/>
    <x v="2"/>
    <x v="3"/>
    <s v="adjust"/>
    <x v="0"/>
    <x v="4"/>
    <n v="3230"/>
    <n v="24.513392857142858"/>
    <n v="128.54128365223181"/>
    <n v="15.445995022198987"/>
    <n v="-113.09528863003283"/>
    <n v="0.63010433162858737"/>
    <n v="200"/>
    <n v="0.1"/>
    <n v="9.044774576744592"/>
    <n v="9.7595682718459156E-2"/>
  </r>
  <r>
    <x v="8"/>
    <s v="6"/>
    <x v="1"/>
    <x v="98"/>
    <x v="0"/>
    <x v="4"/>
    <x v="36"/>
    <x v="1"/>
    <x v="0"/>
    <s v="appsflyer"/>
    <x v="2"/>
    <x v="4"/>
    <n v="699280"/>
    <n v="4464.0191257757124"/>
    <n v="10262.809368864178"/>
    <n v="10140.189753607761"/>
    <n v="-122.61961525641709"/>
    <n v="2.2715381515856969"/>
    <n v="9200"/>
    <n v="0.08"/>
    <n v="3341.8003719273697"/>
    <n v="5.4926657408595272E-2"/>
  </r>
  <r>
    <x v="8"/>
    <s v="6"/>
    <x v="1"/>
    <x v="18"/>
    <x v="0"/>
    <x v="5"/>
    <x v="26"/>
    <x v="0"/>
    <x v="0"/>
    <s v="adjust"/>
    <x v="0"/>
    <x v="5"/>
    <n v="6080"/>
    <n v="3.813753994558077"/>
    <n v="125.20821781139618"/>
    <n v="1.0754804973642116"/>
    <n v="-124.13273731403197"/>
    <n v="0.28200049056620763"/>
    <n v="20000"/>
    <n v="4.4999999999999998E-2"/>
    <n v="2.3651708210391899E-2"/>
    <n v="3.6652932136469118E-3"/>
  </r>
  <r>
    <x v="8"/>
    <s v="6"/>
    <x v="1"/>
    <x v="41"/>
    <x v="0"/>
    <x v="6"/>
    <x v="12"/>
    <x v="1"/>
    <x v="1"/>
    <s v="adjust"/>
    <x v="0"/>
    <x v="4"/>
    <n v="35730"/>
    <n v="72.937574081390764"/>
    <n v="206.03651073404578"/>
    <n v="80.794641210407121"/>
    <n v="-125.24186952363866"/>
    <n v="1.1077231759894932"/>
    <n v="200"/>
    <n v="0.1"/>
    <n v="31.243611179769037"/>
    <n v="6.4450667172351525E-2"/>
  </r>
  <r>
    <x v="8"/>
    <s v="6"/>
    <x v="1"/>
    <x v="9"/>
    <x v="0"/>
    <x v="2"/>
    <x v="22"/>
    <x v="2"/>
    <x v="3"/>
    <s v="appsflyer"/>
    <x v="2"/>
    <x v="5"/>
    <n v="165670"/>
    <n v="176.49300663253032"/>
    <n v="3108.1930920029668"/>
    <n v="2949.3244301186264"/>
    <n v="-158.86866188434033"/>
    <n v="16.710715548403044"/>
    <n v="2200"/>
    <n v="7.0000000000000007E-2"/>
    <n v="374.88650247083905"/>
    <n v="2.118487986844728E-2"/>
  </r>
  <r>
    <x v="8"/>
    <s v="6"/>
    <x v="1"/>
    <x v="59"/>
    <x v="0"/>
    <x v="3"/>
    <x v="33"/>
    <x v="1"/>
    <x v="1"/>
    <s v="appsflyer"/>
    <x v="2"/>
    <x v="0"/>
    <n v="10800"/>
    <n v="62.093159228220621"/>
    <n v="207.21635502008547"/>
    <n v="36.346661375575316"/>
    <n v="-170.86969364451016"/>
    <n v="0.58535693508498721"/>
    <n v="200"/>
    <n v="0.17"/>
    <n v="30.589422482143597"/>
    <n v="0.14026699805180026"/>
  </r>
  <r>
    <x v="8"/>
    <s v="6"/>
    <x v="1"/>
    <x v="24"/>
    <x v="0"/>
    <x v="0"/>
    <x v="0"/>
    <x v="1"/>
    <x v="2"/>
    <s v="appsflyer"/>
    <x v="2"/>
    <x v="2"/>
    <n v="8030"/>
    <n v="41.288000514171863"/>
    <n v="193.60821718952809"/>
    <n v="16.653533689310695"/>
    <n v="-176.95468350021739"/>
    <n v="0.40335045247818352"/>
    <n v="200"/>
    <n v="0.06"/>
    <n v="3.571095049192953"/>
    <n v="3.5739112148964025E-2"/>
  </r>
  <r>
    <x v="8"/>
    <s v="6"/>
    <x v="1"/>
    <x v="55"/>
    <x v="0"/>
    <x v="2"/>
    <x v="49"/>
    <x v="2"/>
    <x v="1"/>
    <s v="appsflyer"/>
    <x v="2"/>
    <x v="1"/>
    <n v="169170"/>
    <n v="539.40894139759678"/>
    <n v="4412.6194021990177"/>
    <n v="4175.800632509945"/>
    <n v="-236.81876968907272"/>
    <n v="7.7414375477175756"/>
    <n v="5600"/>
    <n v="0.1"/>
    <n v="1925.8495164320038"/>
    <n v="7.6865479857070151E-2"/>
  </r>
  <r>
    <x v="8"/>
    <s v="6"/>
    <x v="1"/>
    <x v="20"/>
    <x v="0"/>
    <x v="3"/>
    <x v="23"/>
    <x v="1"/>
    <x v="1"/>
    <s v="adjust"/>
    <x v="0"/>
    <x v="3"/>
    <n v="95250"/>
    <n v="516.13300492610836"/>
    <n v="1959.3707087599646"/>
    <n v="1702.518336155689"/>
    <n v="-256.85237260427562"/>
    <n v="3.2986038868012875"/>
    <n v="2200"/>
    <n v="0.12"/>
    <n v="138.69781993272412"/>
    <n v="1.3577711811502503E-2"/>
  </r>
  <r>
    <x v="8"/>
    <s v="6"/>
    <x v="1"/>
    <x v="19"/>
    <x v="0"/>
    <x v="5"/>
    <x v="23"/>
    <x v="2"/>
    <x v="0"/>
    <s v="adjust"/>
    <x v="0"/>
    <x v="0"/>
    <n v="10870"/>
    <n v="34.313982137357563"/>
    <n v="320.63322114952587"/>
    <n v="22.362200453593999"/>
    <n v="-298.27102069593184"/>
    <n v="0.65169353892180049"/>
    <n v="200"/>
    <n v="7.0000000000000007E-2"/>
    <n v="7.5259990507309915"/>
    <n v="5.6091670304307575E-2"/>
  </r>
  <r>
    <x v="8"/>
    <s v="6"/>
    <x v="1"/>
    <x v="47"/>
    <x v="0"/>
    <x v="1"/>
    <x v="20"/>
    <x v="2"/>
    <x v="1"/>
    <s v="appsflyer"/>
    <x v="2"/>
    <x v="2"/>
    <n v="57000"/>
    <n v="145.01580448693238"/>
    <n v="1135.5102805624917"/>
    <n v="831.65119615632341"/>
    <n v="-303.85908440616834"/>
    <n v="5.7349004068812715"/>
    <n v="200"/>
    <n v="7.0000000000000007E-2"/>
    <n v="35.743090437904392"/>
    <n v="7.1630772217767301E-3"/>
  </r>
  <r>
    <x v="8"/>
    <s v="6"/>
    <x v="1"/>
    <x v="6"/>
    <x v="0"/>
    <x v="5"/>
    <x v="40"/>
    <x v="1"/>
    <x v="0"/>
    <s v="adjust"/>
    <x v="2"/>
    <x v="2"/>
    <n v="30460"/>
    <n v="73.97176076164277"/>
    <n v="343.29130573090322"/>
    <n v="37.454074246428227"/>
    <n v="-305.83723148447501"/>
    <n v="0.50632935948510793"/>
    <n v="200"/>
    <n v="0.08"/>
    <n v="0.54028576294638198"/>
    <n v="2.4042144671702205E-3"/>
  </r>
  <r>
    <x v="8"/>
    <s v="6"/>
    <x v="1"/>
    <x v="101"/>
    <x v="0"/>
    <x v="0"/>
    <x v="39"/>
    <x v="1"/>
    <x v="1"/>
    <s v="adjust"/>
    <x v="0"/>
    <x v="0"/>
    <n v="9900"/>
    <n v="67.851999006704744"/>
    <n v="333.82961868429084"/>
    <n v="27.356288593448223"/>
    <n v="-306.47333009084264"/>
    <n v="0.4031758679761967"/>
    <n v="200"/>
    <n v="0.1"/>
    <n v="10.338804448795322"/>
    <n v="6.2988591047833428E-2"/>
  </r>
  <r>
    <x v="8"/>
    <s v="6"/>
    <x v="1"/>
    <x v="52"/>
    <x v="0"/>
    <x v="1"/>
    <x v="29"/>
    <x v="1"/>
    <x v="0"/>
    <s v="adjust"/>
    <x v="0"/>
    <x v="5"/>
    <n v="13270"/>
    <n v="104.05122843700993"/>
    <n v="446.86565479247935"/>
    <n v="129.15811202073971"/>
    <n v="-317.70754277173967"/>
    <n v="1.2412934855346651"/>
    <n v="200"/>
    <n v="0.1"/>
    <n v="61.696681495424684"/>
    <n v="7.9613894074158337E-2"/>
  </r>
  <r>
    <x v="8"/>
    <s v="6"/>
    <x v="1"/>
    <x v="103"/>
    <x v="0"/>
    <x v="1"/>
    <x v="46"/>
    <x v="2"/>
    <x v="0"/>
    <s v="appsflyer"/>
    <x v="1"/>
    <x v="0"/>
    <n v="20480"/>
    <n v="48.820023837902262"/>
    <n v="505.2445351425493"/>
    <n v="158.1157067283917"/>
    <n v="-347.12882841415762"/>
    <n v="3.238747020144547"/>
    <n v="200"/>
    <n v="7.0000000000000007E-2"/>
    <n v="2.2692979127503921"/>
    <n v="2.3920224411444792E-3"/>
  </r>
  <r>
    <x v="8"/>
    <s v="6"/>
    <x v="1"/>
    <x v="85"/>
    <x v="0"/>
    <x v="5"/>
    <x v="31"/>
    <x v="1"/>
    <x v="0"/>
    <s v="adjust"/>
    <x v="0"/>
    <x v="2"/>
    <n v="25430"/>
    <n v="83.212084316262079"/>
    <n v="418.13668770293378"/>
    <n v="67.430281614067965"/>
    <n v="-350.70640608886583"/>
    <n v="0.81034241802894147"/>
    <n v="200"/>
    <n v="0.125"/>
    <n v="21.572656197306589"/>
    <n v="5.3320891052025227E-2"/>
  </r>
  <r>
    <x v="8"/>
    <s v="6"/>
    <x v="1"/>
    <x v="39"/>
    <x v="0"/>
    <x v="5"/>
    <x v="32"/>
    <x v="1"/>
    <x v="0"/>
    <s v="adjust"/>
    <x v="0"/>
    <x v="4"/>
    <n v="14290"/>
    <n v="140.01660715768497"/>
    <n v="442.75587781988349"/>
    <n v="87.560982784551683"/>
    <n v="-355.1948950353318"/>
    <n v="0.62536140935011797"/>
    <n v="200"/>
    <n v="0.1"/>
    <n v="48.476897653256643"/>
    <n v="9.2272638854333386E-2"/>
  </r>
  <r>
    <x v="8"/>
    <s v="6"/>
    <x v="1"/>
    <x v="46"/>
    <x v="0"/>
    <x v="3"/>
    <x v="3"/>
    <x v="2"/>
    <x v="0"/>
    <s v="adjust"/>
    <x v="2"/>
    <x v="3"/>
    <n v="38630"/>
    <n v="115.49795763675412"/>
    <n v="511.87873999872153"/>
    <n v="138.78157048715354"/>
    <n v="-373.09716951156798"/>
    <n v="1.2015932863819754"/>
    <n v="200"/>
    <n v="0.06"/>
    <n v="42.800685280119801"/>
    <n v="5.1400539146852706E-2"/>
  </r>
  <r>
    <x v="8"/>
    <s v="6"/>
    <x v="1"/>
    <x v="50"/>
    <x v="0"/>
    <x v="4"/>
    <x v="22"/>
    <x v="1"/>
    <x v="3"/>
    <s v="appsflyer"/>
    <x v="0"/>
    <x v="2"/>
    <n v="66740"/>
    <n v="160.81927710843374"/>
    <n v="1345.1509281515641"/>
    <n v="948.79912222400526"/>
    <n v="-396.35180592755887"/>
    <n v="5.8997847725945789"/>
    <n v="800"/>
    <n v="7.4999999999999997E-2"/>
    <n v="410.79332976507771"/>
    <n v="7.2160221649827813E-2"/>
  </r>
  <r>
    <x v="8"/>
    <s v="6"/>
    <x v="1"/>
    <x v="73"/>
    <x v="0"/>
    <x v="4"/>
    <x v="13"/>
    <x v="1"/>
    <x v="0"/>
    <s v="appsflyer"/>
    <x v="2"/>
    <x v="4"/>
    <n v="49670"/>
    <n v="527.43061755599035"/>
    <n v="473.36015353873898"/>
    <n v="74.437876597297418"/>
    <n v="-398.92227694144157"/>
    <n v="0.14113302132937955"/>
    <n v="200"/>
    <n v="0.105"/>
    <n v="20.54511796202253"/>
    <n v="4.6000591144321756E-2"/>
  </r>
  <r>
    <x v="8"/>
    <s v="6"/>
    <x v="1"/>
    <x v="64"/>
    <x v="0"/>
    <x v="6"/>
    <x v="26"/>
    <x v="2"/>
    <x v="0"/>
    <s v="adjust"/>
    <x v="2"/>
    <x v="1"/>
    <n v="21950"/>
    <n v="98.212759539490222"/>
    <n v="497.10785994907661"/>
    <n v="91.42759309806975"/>
    <n v="-405.68026685100688"/>
    <n v="0.93091359541025587"/>
    <n v="200"/>
    <n v="7.0000000000000007E-2"/>
    <n v="18.61253033764492"/>
    <n v="3.3929454823119244E-2"/>
  </r>
  <r>
    <x v="8"/>
    <s v="6"/>
    <x v="1"/>
    <x v="4"/>
    <x v="0"/>
    <x v="5"/>
    <x v="17"/>
    <x v="2"/>
    <x v="0"/>
    <s v="appsflyer"/>
    <x v="0"/>
    <x v="6"/>
    <n v="207000"/>
    <n v="432.72519954389969"/>
    <n v="7456.0534077589882"/>
    <n v="6983.5978326460636"/>
    <n v="-472.45557511292463"/>
    <n v="16.138643739738068"/>
    <n v="8200"/>
    <n v="0.1"/>
    <n v="4.7038704142920578"/>
    <n v="1.1225995842961688E-4"/>
  </r>
  <r>
    <x v="8"/>
    <s v="6"/>
    <x v="1"/>
    <x v="32"/>
    <x v="0"/>
    <x v="0"/>
    <x v="27"/>
    <x v="0"/>
    <x v="3"/>
    <s v="appsflyer"/>
    <x v="0"/>
    <x v="5"/>
    <n v="56060"/>
    <n v="45.770738079686481"/>
    <n v="2006.5804734432427"/>
    <n v="1530.7111547630659"/>
    <n v="-475.86931868017678"/>
    <n v="33.443007890720708"/>
    <n v="1200"/>
    <n v="0.04"/>
    <n v="64.029965117482448"/>
    <n v="6.9717012381513444E-3"/>
  </r>
  <r>
    <x v="8"/>
    <s v="6"/>
    <x v="1"/>
    <x v="53"/>
    <x v="0"/>
    <x v="3"/>
    <x v="13"/>
    <x v="0"/>
    <x v="3"/>
    <s v="appsflyer"/>
    <x v="2"/>
    <x v="4"/>
    <n v="176820"/>
    <n v="127.35260829303427"/>
    <n v="2088.9789616235444"/>
    <n v="1583.5530918573374"/>
    <n v="-505.42586976620692"/>
    <n v="12.434398581092525"/>
    <n v="1600"/>
    <n v="0.06"/>
    <n v="89.889968916237947"/>
    <n v="9.4607888823403964E-3"/>
  </r>
  <r>
    <x v="8"/>
    <s v="6"/>
    <x v="1"/>
    <x v="36"/>
    <x v="0"/>
    <x v="3"/>
    <x v="48"/>
    <x v="0"/>
    <x v="3"/>
    <s v="adjust"/>
    <x v="0"/>
    <x v="4"/>
    <n v="44610"/>
    <n v="37.395365546973231"/>
    <n v="933.87413589306664"/>
    <n v="415.74481769744034"/>
    <n v="-518.1293181956263"/>
    <n v="11.117549236822224"/>
    <n v="200"/>
    <n v="8.5000000000000006E-2"/>
    <n v="13.375478176545261"/>
    <n v="5.3620544811694678E-3"/>
  </r>
  <r>
    <x v="8"/>
    <s v="6"/>
    <x v="1"/>
    <x v="82"/>
    <x v="0"/>
    <x v="2"/>
    <x v="43"/>
    <x v="1"/>
    <x v="1"/>
    <s v="adjust"/>
    <x v="0"/>
    <x v="3"/>
    <n v="20300"/>
    <n v="76.776672970170196"/>
    <n v="671.71423618156859"/>
    <n v="138.63436623849449"/>
    <n v="-533.07986994307407"/>
    <n v="1.8056834305956144"/>
    <n v="200"/>
    <n v="0.11"/>
    <n v="16.720884985136266"/>
    <n v="2.0101899981965401E-2"/>
  </r>
  <r>
    <x v="8"/>
    <s v="6"/>
    <x v="1"/>
    <x v="16"/>
    <x v="0"/>
    <x v="3"/>
    <x v="18"/>
    <x v="0"/>
    <x v="1"/>
    <s v="adjust"/>
    <x v="2"/>
    <x v="5"/>
    <n v="31680"/>
    <n v="37.291610466684652"/>
    <n v="614.18913635916692"/>
    <n v="79.52813203463721"/>
    <n v="-534.6610043245297"/>
    <n v="2.1326011679137742"/>
    <n v="200"/>
    <n v="0.02"/>
    <n v="4.2273258126627988"/>
    <n v="8.859183336578421E-3"/>
  </r>
  <r>
    <x v="8"/>
    <s v="6"/>
    <x v="1"/>
    <x v="70"/>
    <x v="0"/>
    <x v="1"/>
    <x v="14"/>
    <x v="1"/>
    <x v="0"/>
    <s v="appsflyer"/>
    <x v="2"/>
    <x v="0"/>
    <n v="93170"/>
    <n v="532.4"/>
    <n v="883.64960756887899"/>
    <n v="339.43365878042658"/>
    <n v="-544.21594878845235"/>
    <n v="0.63755382941477567"/>
    <n v="200"/>
    <n v="0.08"/>
    <n v="38.111120538242709"/>
    <n v="1.871309240769593E-2"/>
  </r>
  <r>
    <x v="8"/>
    <s v="6"/>
    <x v="1"/>
    <x v="2"/>
    <x v="0"/>
    <x v="2"/>
    <x v="32"/>
    <x v="1"/>
    <x v="0"/>
    <s v="appsflyer"/>
    <x v="0"/>
    <x v="5"/>
    <n v="29460"/>
    <n v="81.481425350938679"/>
    <n v="619.58905205957637"/>
    <n v="57.631277504168075"/>
    <n v="-561.95777455540826"/>
    <n v="0.70729343842417403"/>
    <n v="200"/>
    <n v="0.1"/>
    <n v="0.62192375939503652"/>
    <n v="1.7985712687294878E-3"/>
  </r>
  <r>
    <x v="8"/>
    <s v="6"/>
    <x v="1"/>
    <x v="87"/>
    <x v="0"/>
    <x v="4"/>
    <x v="28"/>
    <x v="1"/>
    <x v="0"/>
    <s v="appsflyer"/>
    <x v="2"/>
    <x v="2"/>
    <n v="102010"/>
    <n v="434.63446530267873"/>
    <n v="2072.4912842206963"/>
    <n v="1486.4292758444299"/>
    <n v="-586.06200837626648"/>
    <n v="3.4199526142255721"/>
    <n v="1600"/>
    <n v="0.08"/>
    <n v="418.11041209595066"/>
    <n v="4.6880850515454799E-2"/>
  </r>
  <r>
    <x v="8"/>
    <s v="6"/>
    <x v="1"/>
    <x v="106"/>
    <x v="0"/>
    <x v="6"/>
    <x v="47"/>
    <x v="1"/>
    <x v="0"/>
    <s v="appsflyer"/>
    <x v="2"/>
    <x v="4"/>
    <n v="81470"/>
    <n v="329.2696910834012"/>
    <n v="1046.8543058508201"/>
    <n v="445.34547015094057"/>
    <n v="-601.50883569987946"/>
    <n v="1.3525249429597161"/>
    <n v="600"/>
    <n v="0.2"/>
    <n v="204.29123652677461"/>
    <n v="7.6454217463105795E-2"/>
  </r>
  <r>
    <x v="8"/>
    <s v="6"/>
    <x v="1"/>
    <x v="69"/>
    <x v="0"/>
    <x v="6"/>
    <x v="38"/>
    <x v="0"/>
    <x v="1"/>
    <s v="appsflyer"/>
    <x v="2"/>
    <x v="0"/>
    <n v="136420"/>
    <n v="154.3109987357775"/>
    <n v="2838.7305271125015"/>
    <n v="2147.2908959826973"/>
    <n v="-691.43963112980418"/>
    <n v="13.915345721139714"/>
    <n v="3000"/>
    <n v="5.7000000000000002E-2"/>
    <n v="25.23099902705431"/>
    <n v="1.958359024562705E-3"/>
  </r>
  <r>
    <x v="8"/>
    <s v="6"/>
    <x v="1"/>
    <x v="3"/>
    <x v="0"/>
    <x v="2"/>
    <x v="2"/>
    <x v="1"/>
    <x v="0"/>
    <s v="appsflyer"/>
    <x v="0"/>
    <x v="4"/>
    <n v="217720"/>
    <n v="738.8401552657881"/>
    <n v="4490.267513605444"/>
    <n v="3787.2031357730252"/>
    <n v="-703.06437783241881"/>
    <n v="5.1258761570838391"/>
    <n v="4000"/>
    <n v="0.09"/>
    <n v="1239.177664099321"/>
    <n v="5.4533544486270166E-2"/>
  </r>
  <r>
    <x v="8"/>
    <s v="6"/>
    <x v="1"/>
    <x v="63"/>
    <x v="0"/>
    <x v="3"/>
    <x v="24"/>
    <x v="1"/>
    <x v="1"/>
    <s v="adjust"/>
    <x v="2"/>
    <x v="3"/>
    <n v="109280"/>
    <n v="362.3187165775401"/>
    <n v="2020.722146966843"/>
    <n v="1312.0886287613582"/>
    <n v="-708.63351820548473"/>
    <n v="3.6213658547792882"/>
    <n v="2000"/>
    <n v="0.06"/>
    <n v="272.41590095452096"/>
    <n v="3.4603340935854293E-2"/>
  </r>
  <r>
    <x v="8"/>
    <s v="6"/>
    <x v="1"/>
    <x v="33"/>
    <x v="0"/>
    <x v="0"/>
    <x v="9"/>
    <x v="2"/>
    <x v="0"/>
    <s v="adjust"/>
    <x v="2"/>
    <x v="1"/>
    <n v="37270"/>
    <n v="155.03956980519479"/>
    <n v="1053.0249675554921"/>
    <n v="331.8303617153104"/>
    <n v="-721.19460584018179"/>
    <n v="2.1402946495030331"/>
    <n v="200"/>
    <n v="7.0000000000000007E-2"/>
    <n v="132.46845146314345"/>
    <n v="6.6534222877407595E-2"/>
  </r>
  <r>
    <x v="8"/>
    <s v="6"/>
    <x v="1"/>
    <x v="40"/>
    <x v="0"/>
    <x v="5"/>
    <x v="29"/>
    <x v="0"/>
    <x v="1"/>
    <s v="adjust"/>
    <x v="0"/>
    <x v="5"/>
    <n v="185230"/>
    <n v="488.31337039371886"/>
    <n v="6421.1607945213345"/>
    <n v="5680.3236764723233"/>
    <n v="-740.83711804901122"/>
    <n v="11.632537671234301"/>
    <n v="7600"/>
    <n v="0.12"/>
    <n v="793.39113224593416"/>
    <n v="2.3278929671212485E-2"/>
  </r>
  <r>
    <x v="8"/>
    <s v="6"/>
    <x v="1"/>
    <x v="22"/>
    <x v="0"/>
    <x v="5"/>
    <x v="2"/>
    <x v="2"/>
    <x v="0"/>
    <s v="appsflyer"/>
    <x v="0"/>
    <x v="0"/>
    <n v="145550"/>
    <n v="774.00251385845036"/>
    <n v="3469.9327434845281"/>
    <n v="2712.8653195724996"/>
    <n v="-757.06742391202852"/>
    <n v="3.5049825691762915"/>
    <n v="4800"/>
    <n v="0.1"/>
    <n v="1550.6470024589537"/>
    <n v="9.5265019318105382E-2"/>
  </r>
  <r>
    <x v="8"/>
    <s v="6"/>
    <x v="1"/>
    <x v="76"/>
    <x v="0"/>
    <x v="2"/>
    <x v="19"/>
    <x v="1"/>
    <x v="1"/>
    <s v="adjust"/>
    <x v="2"/>
    <x v="4"/>
    <n v="167090"/>
    <n v="1113.2221080976044"/>
    <n v="3368.2147500918063"/>
    <n v="2603.8688365435041"/>
    <n v="-764.34591354830218"/>
    <n v="2.3390380208970876"/>
    <n v="3600"/>
    <n v="7.0000000000000007E-2"/>
    <n v="877.91357296768842"/>
    <n v="5.6192895269708963E-2"/>
  </r>
  <r>
    <x v="8"/>
    <s v="6"/>
    <x v="1"/>
    <x v="62"/>
    <x v="0"/>
    <x v="2"/>
    <x v="20"/>
    <x v="1"/>
    <x v="0"/>
    <s v="appsflyer"/>
    <x v="0"/>
    <x v="4"/>
    <n v="157040"/>
    <n v="919.29653974947291"/>
    <n v="2330.0842295195016"/>
    <n v="1512.738961526903"/>
    <n v="-817.34526799259856"/>
    <n v="1.6455397101126426"/>
    <n v="2200"/>
    <n v="0.15"/>
    <n v="601.90935184963575"/>
    <n v="6.6315622099807028E-2"/>
  </r>
  <r>
    <x v="8"/>
    <s v="6"/>
    <x v="1"/>
    <x v="23"/>
    <x v="0"/>
    <x v="4"/>
    <x v="27"/>
    <x v="1"/>
    <x v="1"/>
    <s v="adjust"/>
    <x v="0"/>
    <x v="4"/>
    <n v="56960"/>
    <n v="74.434711587544669"/>
    <n v="1038.7719627743327"/>
    <n v="201.35596732899774"/>
    <n v="-837.41599544533494"/>
    <n v="2.7051353197248242"/>
    <n v="200"/>
    <n v="0.06"/>
    <n v="14.871453023152482"/>
    <n v="1.2309421651303609E-2"/>
  </r>
  <r>
    <x v="8"/>
    <s v="6"/>
    <x v="1"/>
    <x v="35"/>
    <x v="0"/>
    <x v="3"/>
    <x v="5"/>
    <x v="0"/>
    <x v="1"/>
    <s v="adjust"/>
    <x v="0"/>
    <x v="1"/>
    <n v="103090"/>
    <n v="104.15761555948473"/>
    <n v="2053.2099051251926"/>
    <n v="1113.8408747966453"/>
    <n v="-939.3690303285473"/>
    <n v="10.693801589193709"/>
    <n v="1000"/>
    <n v="9.5000000000000001E-2"/>
    <n v="261.99728299921225"/>
    <n v="3.9203278332889523E-2"/>
  </r>
  <r>
    <x v="8"/>
    <s v="6"/>
    <x v="1"/>
    <x v="10"/>
    <x v="0"/>
    <x v="0"/>
    <x v="3"/>
    <x v="1"/>
    <x v="0"/>
    <s v="appsflyer"/>
    <x v="2"/>
    <x v="5"/>
    <n v="62460"/>
    <n v="248.5392339159539"/>
    <n v="1172.5777002799141"/>
    <n v="226.97162253465797"/>
    <n v="-945.60607774525613"/>
    <n v="0.91322250800616356"/>
    <n v="200"/>
    <n v="0.04"/>
    <n v="7.3012159527596499"/>
    <n v="5.3613280456420442E-3"/>
  </r>
  <r>
    <x v="8"/>
    <s v="6"/>
    <x v="1"/>
    <x v="8"/>
    <x v="0"/>
    <x v="6"/>
    <x v="25"/>
    <x v="1"/>
    <x v="1"/>
    <s v="adjust"/>
    <x v="0"/>
    <x v="3"/>
    <n v="87510"/>
    <n v="199.0330710597492"/>
    <n v="1742.4154003346189"/>
    <n v="781.07722565405754"/>
    <n v="-961.33817468056134"/>
    <n v="3.9243590097626551"/>
    <n v="1000"/>
    <n v="0.08"/>
    <n v="85.254062339280793"/>
    <n v="1.8191556382893905E-2"/>
  </r>
  <r>
    <x v="8"/>
    <s v="6"/>
    <x v="1"/>
    <x v="25"/>
    <x v="0"/>
    <x v="0"/>
    <x v="45"/>
    <x v="1"/>
    <x v="0"/>
    <s v="adjust"/>
    <x v="2"/>
    <x v="3"/>
    <n v="72150"/>
    <n v="319.68678380443083"/>
    <n v="1787.7313882647577"/>
    <n v="821.14094514452688"/>
    <n v="-966.59044312023082"/>
    <n v="2.5685795808401695"/>
    <n v="1000"/>
    <n v="0.08"/>
    <n v="375.96797585917767"/>
    <n v="7.6310077679580438E-2"/>
  </r>
  <r>
    <x v="8"/>
    <s v="6"/>
    <x v="1"/>
    <x v="66"/>
    <x v="0"/>
    <x v="5"/>
    <x v="20"/>
    <x v="0"/>
    <x v="1"/>
    <s v="appsflyer"/>
    <x v="1"/>
    <x v="5"/>
    <n v="50360"/>
    <n v="23.490739470434903"/>
    <n v="1290.4382192469468"/>
    <n v="297.18968638256848"/>
    <n v="-993.24853286437838"/>
    <n v="12.651355090656342"/>
    <n v="400"/>
    <n v="5.5E-2"/>
    <n v="19.089922135021862"/>
    <n v="1.0705801159851182E-2"/>
  </r>
  <r>
    <x v="8"/>
    <s v="6"/>
    <x v="1"/>
    <x v="37"/>
    <x v="0"/>
    <x v="0"/>
    <x v="46"/>
    <x v="2"/>
    <x v="1"/>
    <s v="adjust"/>
    <x v="2"/>
    <x v="0"/>
    <n v="127690"/>
    <n v="164.36027054225468"/>
    <n v="2075.3950881791816"/>
    <n v="1033.6742368945359"/>
    <n v="-1041.7208512846457"/>
    <n v="6.2890760247853992"/>
    <n v="1200"/>
    <n v="6.5000000000000002E-2"/>
    <n v="342.72302535933267"/>
    <n v="5.5259676779951868E-2"/>
  </r>
  <r>
    <x v="8"/>
    <s v="6"/>
    <x v="1"/>
    <x v="28"/>
    <x v="0"/>
    <x v="6"/>
    <x v="28"/>
    <x v="1"/>
    <x v="1"/>
    <s v="adjust"/>
    <x v="0"/>
    <x v="6"/>
    <n v="111730"/>
    <n v="271.02136663914121"/>
    <n v="2177.3735921189018"/>
    <n v="1046.3027776951078"/>
    <n v="-1131.070814423794"/>
    <n v="3.8605914753881239"/>
    <n v="1600"/>
    <n v="8.5000000000000006E-2"/>
    <n v="286.52447282626264"/>
    <n v="4.5640783740987657E-2"/>
  </r>
  <r>
    <x v="8"/>
    <s v="6"/>
    <x v="1"/>
    <x v="83"/>
    <x v="0"/>
    <x v="0"/>
    <x v="25"/>
    <x v="1"/>
    <x v="0"/>
    <s v="adjust"/>
    <x v="2"/>
    <x v="0"/>
    <n v="64740"/>
    <n v="266.91429911290004"/>
    <n v="1553.8851703133539"/>
    <n v="327.6099298073604"/>
    <n v="-1226.2752405059935"/>
    <n v="1.2273974489047033"/>
    <n v="400"/>
    <n v="0.21"/>
    <n v="68.025963107928817"/>
    <n v="3.460719436878746E-2"/>
  </r>
  <r>
    <x v="8"/>
    <s v="6"/>
    <x v="1"/>
    <x v="84"/>
    <x v="0"/>
    <x v="3"/>
    <x v="27"/>
    <x v="1"/>
    <x v="0"/>
    <s v="appsflyer"/>
    <x v="0"/>
    <x v="6"/>
    <n v="384200"/>
    <n v="1210.5637014413842"/>
    <n v="10852.094770013235"/>
    <n v="9603.1812961841442"/>
    <n v="-1248.9134738290904"/>
    <n v="7.9328178143371604"/>
    <n v="7400"/>
    <n v="0.14000000000000001"/>
    <n v="5537.1966822853965"/>
    <n v="9.6100040731391445E-2"/>
  </r>
  <r>
    <x v="8"/>
    <s v="6"/>
    <x v="1"/>
    <x v="14"/>
    <x v="0"/>
    <x v="5"/>
    <x v="43"/>
    <x v="2"/>
    <x v="0"/>
    <s v="appsflyer"/>
    <x v="0"/>
    <x v="5"/>
    <n v="64680"/>
    <n v="369.15076890556463"/>
    <n v="3353.7448840583697"/>
    <n v="1910.5517016408194"/>
    <n v="-1443.1931824175504"/>
    <n v="5.1755322284851388"/>
    <n v="1600"/>
    <n v="0.1"/>
    <n v="4.4626005150425767"/>
    <n v="3.8929422944604673E-4"/>
  </r>
  <r>
    <x v="8"/>
    <s v="6"/>
    <x v="1"/>
    <x v="89"/>
    <x v="0"/>
    <x v="1"/>
    <x v="37"/>
    <x v="1"/>
    <x v="0"/>
    <s v="adjust"/>
    <x v="2"/>
    <x v="3"/>
    <n v="108510"/>
    <n v="580.75623172605185"/>
    <n v="2106.0915165640981"/>
    <n v="629.17992429525282"/>
    <n v="-1476.9115922688452"/>
    <n v="1.0833804097551947"/>
    <n v="800"/>
    <n v="0.06"/>
    <n v="97.317174430774102"/>
    <n v="2.5778840750462995E-2"/>
  </r>
  <r>
    <x v="8"/>
    <s v="6"/>
    <x v="1"/>
    <x v="51"/>
    <x v="0"/>
    <x v="6"/>
    <x v="36"/>
    <x v="1"/>
    <x v="0"/>
    <s v="adjust"/>
    <x v="0"/>
    <x v="2"/>
    <n v="109410"/>
    <n v="484.60577346848834"/>
    <n v="2539.7441669605187"/>
    <n v="1020.5428577462552"/>
    <n v="-1519.2013092142633"/>
    <n v="2.1059238532010935"/>
    <n v="2200"/>
    <n v="0.08"/>
    <n v="397.01923587429491"/>
    <n v="6.4837916549476363E-2"/>
  </r>
  <r>
    <x v="8"/>
    <s v="6"/>
    <x v="1"/>
    <x v="99"/>
    <x v="0"/>
    <x v="4"/>
    <x v="15"/>
    <x v="2"/>
    <x v="0"/>
    <s v="adjust"/>
    <x v="0"/>
    <x v="4"/>
    <n v="285680"/>
    <n v="800.79616216724673"/>
    <n v="15884.297359181834"/>
    <n v="14228.282286304413"/>
    <n v="-1656.0150728774206"/>
    <n v="17.767670424140753"/>
    <n v="30000"/>
    <n v="7.4999999999999997E-2"/>
    <n v="1662.2506708618673"/>
    <n v="1.9471203403354419E-2"/>
  </r>
  <r>
    <x v="8"/>
    <s v="6"/>
    <x v="1"/>
    <x v="27"/>
    <x v="0"/>
    <x v="3"/>
    <x v="39"/>
    <x v="2"/>
    <x v="1"/>
    <s v="appsflyer"/>
    <x v="0"/>
    <x v="6"/>
    <n v="118640"/>
    <n v="300.38505327193326"/>
    <n v="2791.764304904556"/>
    <n v="938.03609558326264"/>
    <n v="-1853.7282093212934"/>
    <n v="3.1227788645464831"/>
    <n v="1200"/>
    <n v="7.0000000000000007E-2"/>
    <n v="24.513765362507076"/>
    <n v="4.3555120955952537E-3"/>
  </r>
  <r>
    <x v="8"/>
    <s v="6"/>
    <x v="1"/>
    <x v="92"/>
    <x v="0"/>
    <x v="5"/>
    <x v="4"/>
    <x v="2"/>
    <x v="1"/>
    <s v="appsflyer"/>
    <x v="1"/>
    <x v="3"/>
    <n v="104780"/>
    <n v="301.4167565623876"/>
    <n v="4461.3834316323564"/>
    <n v="2546.8479616359841"/>
    <n v="-1914.5354699963723"/>
    <n v="8.4495898326370398"/>
    <n v="3600"/>
    <n v="0.1"/>
    <n v="820.49148104925246"/>
    <n v="5.3693264079664217E-2"/>
  </r>
  <r>
    <x v="8"/>
    <s v="6"/>
    <x v="1"/>
    <x v="88"/>
    <x v="0"/>
    <x v="5"/>
    <x v="19"/>
    <x v="2"/>
    <x v="0"/>
    <s v="adjust"/>
    <x v="0"/>
    <x v="6"/>
    <n v="74170"/>
    <n v="335.90563500123517"/>
    <n v="3448.9121067590418"/>
    <n v="1170.2111225094379"/>
    <n v="-2278.7009842496036"/>
    <n v="3.4837496027869106"/>
    <n v="1600"/>
    <n v="0.12"/>
    <n v="535.40754782662691"/>
    <n v="7.62551214801995E-2"/>
  </r>
  <r>
    <x v="8"/>
    <s v="6"/>
    <x v="1"/>
    <x v="31"/>
    <x v="0"/>
    <x v="6"/>
    <x v="9"/>
    <x v="2"/>
    <x v="0"/>
    <s v="adjust"/>
    <x v="0"/>
    <x v="2"/>
    <n v="182880"/>
    <n v="738.97065255878863"/>
    <n v="6487.5315962566992"/>
    <n v="4118.6387089188765"/>
    <n v="-2368.8928873378227"/>
    <n v="5.5734807527978507"/>
    <n v="3600"/>
    <n v="0.1"/>
    <n v="810.86289680595667"/>
    <n v="3.2812738791988073E-2"/>
  </r>
  <r>
    <x v="8"/>
    <s v="6"/>
    <x v="1"/>
    <x v="94"/>
    <x v="0"/>
    <x v="2"/>
    <x v="9"/>
    <x v="2"/>
    <x v="0"/>
    <s v="adjust"/>
    <x v="0"/>
    <x v="0"/>
    <n v="120800"/>
    <n v="328.80542447132342"/>
    <n v="4722.8424953466147"/>
    <n v="1531.4558495006393"/>
    <n v="-3191.3866458459752"/>
    <n v="4.6576355969887731"/>
    <n v="1800"/>
    <n v="0.06"/>
    <n v="100.1155347278187"/>
    <n v="1.089546424735471E-2"/>
  </r>
  <r>
    <x v="8"/>
    <s v="6"/>
    <x v="1"/>
    <x v="95"/>
    <x v="0"/>
    <x v="4"/>
    <x v="8"/>
    <x v="2"/>
    <x v="0"/>
    <s v="adjust"/>
    <x v="0"/>
    <x v="2"/>
    <n v="705520"/>
    <n v="1426.315983563376"/>
    <n v="18487.585722130232"/>
    <n v="14315.493492384587"/>
    <n v="-4172.0922297456455"/>
    <n v="10.03669148867005"/>
    <n v="17400"/>
    <n v="7.0000000000000007E-2"/>
    <n v="4776.2423698721095"/>
    <n v="5.5606912566594682E-2"/>
  </r>
  <r>
    <x v="8"/>
    <s v="6"/>
    <x v="1"/>
    <x v="7"/>
    <x v="0"/>
    <x v="0"/>
    <x v="17"/>
    <x v="2"/>
    <x v="0"/>
    <s v="appsflyer"/>
    <x v="0"/>
    <x v="2"/>
    <n v="324620"/>
    <n v="1117.2346011921657"/>
    <n v="6830.2434529413877"/>
    <n v="2622.3313815094066"/>
    <n v="-4207.9120714319815"/>
    <n v="2.3471626986052883"/>
    <n v="4600"/>
    <n v="0.04"/>
    <n v="331.33350812439176"/>
    <n v="2.1058456510664004E-2"/>
  </r>
  <r>
    <x v="8"/>
    <s v="6"/>
    <x v="1"/>
    <x v="0"/>
    <x v="0"/>
    <x v="2"/>
    <x v="30"/>
    <x v="0"/>
    <x v="0"/>
    <s v="adjust"/>
    <x v="0"/>
    <x v="0"/>
    <n v="363240"/>
    <n v="315.21300094667089"/>
    <n v="6028.3941472517008"/>
    <n v="1799.4585322391624"/>
    <n v="-4228.9356150125386"/>
    <n v="5.7087065788368374"/>
    <n v="2800"/>
    <n v="0.06"/>
    <n v="519.48403931614189"/>
    <n v="4.8114847699001997E-2"/>
  </r>
  <r>
    <x v="8"/>
    <s v="6"/>
    <x v="1"/>
    <x v="15"/>
    <x v="0"/>
    <x v="3"/>
    <x v="27"/>
    <x v="2"/>
    <x v="0"/>
    <s v="adjust"/>
    <x v="0"/>
    <x v="5"/>
    <n v="301490"/>
    <n v="437.99389629980595"/>
    <n v="7222.9191298170163"/>
    <n v="1264.4262559260428"/>
    <n v="-5958.492873890973"/>
    <n v="2.8868581653944911"/>
    <n v="50000"/>
    <n v="0.06"/>
    <n v="250.38615771905799"/>
    <n v="3.3003922601992017E-2"/>
  </r>
  <r>
    <x v="8"/>
    <s v="6"/>
    <x v="1"/>
    <x v="100"/>
    <x v="0"/>
    <x v="6"/>
    <x v="42"/>
    <x v="0"/>
    <x v="0"/>
    <s v="adjust"/>
    <x v="0"/>
    <x v="1"/>
    <n v="1114190"/>
    <n v="866.99725882040855"/>
    <n v="19632.457548143506"/>
    <n v="12894.914301627621"/>
    <n v="-6737.5432465158847"/>
    <n v="14.873073900108718"/>
    <n v="17800"/>
    <n v="7.0000000000000007E-2"/>
    <n v="3961.6876942044491"/>
    <n v="5.1204782515232861E-2"/>
  </r>
  <r>
    <x v="9"/>
    <s v="6"/>
    <x v="1"/>
    <x v="18"/>
    <x v="0"/>
    <x v="3"/>
    <x v="25"/>
    <x v="0"/>
    <x v="0"/>
    <s v="adjust"/>
    <x v="0"/>
    <x v="6"/>
    <n v="1226810"/>
    <n v="975.02781683682838"/>
    <n v="30505.666675217861"/>
    <n v="47666.464069694957"/>
    <n v="17160.797394477097"/>
    <n v="48.887286338490149"/>
    <n v="20000"/>
    <n v="4.4999999999999998E-2"/>
    <n v="10006.626460359304"/>
    <n v="3.4988353117362321E-2"/>
  </r>
  <r>
    <x v="9"/>
    <s v="6"/>
    <x v="1"/>
    <x v="99"/>
    <x v="0"/>
    <x v="1"/>
    <x v="2"/>
    <x v="2"/>
    <x v="0"/>
    <s v="adjust"/>
    <x v="0"/>
    <x v="4"/>
    <n v="338660"/>
    <n v="1134.1188199805717"/>
    <n v="21230.638920494832"/>
    <n v="30633.673231482437"/>
    <n v="9403.0343109876048"/>
    <n v="27.010990992995964"/>
    <n v="30000"/>
    <n v="7.4999999999999997E-2"/>
    <n v="9734.1986897583502"/>
    <n v="5.2960232226598965E-2"/>
  </r>
  <r>
    <x v="9"/>
    <s v="6"/>
    <x v="1"/>
    <x v="100"/>
    <x v="0"/>
    <x v="0"/>
    <x v="46"/>
    <x v="0"/>
    <x v="0"/>
    <s v="adjust"/>
    <x v="0"/>
    <x v="2"/>
    <n v="719490"/>
    <n v="705.82720201807854"/>
    <n v="17085.709484974577"/>
    <n v="23927.695476732843"/>
    <n v="6841.9859917582653"/>
    <n v="33.900217232092416"/>
    <n v="12600"/>
    <n v="7.0000000000000007E-2"/>
    <n v="498.48184930279416"/>
    <n v="3.4721399851447956E-3"/>
  </r>
  <r>
    <x v="9"/>
    <s v="6"/>
    <x v="1"/>
    <x v="94"/>
    <x v="0"/>
    <x v="0"/>
    <x v="4"/>
    <x v="2"/>
    <x v="0"/>
    <s v="adjust"/>
    <x v="0"/>
    <x v="1"/>
    <n v="453430"/>
    <n v="1361.8694462216536"/>
    <n v="18668.334588962225"/>
    <n v="25072.815077465999"/>
    <n v="6404.4804885037738"/>
    <n v="18.410586379647164"/>
    <n v="28000"/>
    <n v="0.06"/>
    <n v="7868.961217234265"/>
    <n v="5.2307390779761528E-2"/>
  </r>
  <r>
    <x v="9"/>
    <s v="6"/>
    <x v="1"/>
    <x v="78"/>
    <x v="0"/>
    <x v="5"/>
    <x v="0"/>
    <x v="2"/>
    <x v="0"/>
    <s v="adjust"/>
    <x v="0"/>
    <x v="5"/>
    <n v="193090"/>
    <n v="877.90107419435412"/>
    <n v="10152.721527869453"/>
    <n v="16324.331749657029"/>
    <n v="6171.6102217875759"/>
    <n v="18.594728073020978"/>
    <n v="25200"/>
    <n v="0.13"/>
    <n v="2750.7611033991225"/>
    <n v="2.8084468689475509E-2"/>
  </r>
  <r>
    <x v="9"/>
    <s v="6"/>
    <x v="1"/>
    <x v="93"/>
    <x v="0"/>
    <x v="0"/>
    <x v="34"/>
    <x v="1"/>
    <x v="1"/>
    <s v="adjust"/>
    <x v="2"/>
    <x v="2"/>
    <n v="787340"/>
    <n v="4419.3569080266225"/>
    <n v="14427.192224659908"/>
    <n v="18975.866554011529"/>
    <n v="4548.6743293516211"/>
    <n v="4.2938072097202102"/>
    <n v="25600"/>
    <n v="0.06"/>
    <n v="95.248729329050761"/>
    <n v="8.3657777505568014E-4"/>
  </r>
  <r>
    <x v="9"/>
    <s v="6"/>
    <x v="1"/>
    <x v="67"/>
    <x v="0"/>
    <x v="3"/>
    <x v="18"/>
    <x v="1"/>
    <x v="1"/>
    <s v="adjust"/>
    <x v="0"/>
    <x v="1"/>
    <n v="520860"/>
    <n v="876.25152352668533"/>
    <n v="7299.3952995709533"/>
    <n v="10877.73172121186"/>
    <n v="3578.3364216409063"/>
    <n v="12.413937584304342"/>
    <n v="5800"/>
    <n v="0.09"/>
    <n v="713.6895248689367"/>
    <n v="1.093502369734589E-2"/>
  </r>
  <r>
    <x v="9"/>
    <s v="6"/>
    <x v="1"/>
    <x v="7"/>
    <x v="0"/>
    <x v="5"/>
    <x v="7"/>
    <x v="2"/>
    <x v="0"/>
    <s v="appsflyer"/>
    <x v="0"/>
    <x v="2"/>
    <n v="771770"/>
    <n v="2855.4430024946041"/>
    <n v="17731.739243493314"/>
    <n v="21309.751997008399"/>
    <n v="3578.0127535150859"/>
    <n v="7.4628532169584672"/>
    <n v="26800"/>
    <n v="0.04"/>
    <n v="1014.6493521612983"/>
    <n v="7.93572001138056E-3"/>
  </r>
  <r>
    <x v="9"/>
    <s v="6"/>
    <x v="1"/>
    <x v="74"/>
    <x v="0"/>
    <x v="0"/>
    <x v="43"/>
    <x v="1"/>
    <x v="1"/>
    <s v="adjust"/>
    <x v="0"/>
    <x v="2"/>
    <n v="213130"/>
    <n v="622.11224625182433"/>
    <n v="5217.1888473251947"/>
    <n v="8196.1542245692999"/>
    <n v="2978.9653772441052"/>
    <n v="13.174719311427259"/>
    <n v="13000"/>
    <n v="0.1"/>
    <n v="4096.8670693394779"/>
    <n v="8.3308727424431461E-2"/>
  </r>
  <r>
    <x v="9"/>
    <s v="6"/>
    <x v="1"/>
    <x v="96"/>
    <x v="0"/>
    <x v="4"/>
    <x v="18"/>
    <x v="1"/>
    <x v="0"/>
    <s v="adjust"/>
    <x v="0"/>
    <x v="6"/>
    <n v="958270"/>
    <n v="3120.7318849895014"/>
    <n v="19736.688035746149"/>
    <n v="22512.029114489702"/>
    <n v="2775.3410787435532"/>
    <n v="7.2137017674510782"/>
    <n v="22600"/>
    <n v="0.17"/>
    <n v="21717.736070939874"/>
    <n v="0.16078615837255805"/>
  </r>
  <r>
    <x v="9"/>
    <s v="6"/>
    <x v="1"/>
    <x v="40"/>
    <x v="0"/>
    <x v="3"/>
    <x v="34"/>
    <x v="0"/>
    <x v="1"/>
    <s v="adjust"/>
    <x v="0"/>
    <x v="2"/>
    <n v="202350"/>
    <n v="315.21345570899297"/>
    <n v="6437.1259735090898"/>
    <n v="9139.9492024500705"/>
    <n v="2702.8232289409807"/>
    <n v="28.996062943734639"/>
    <n v="5000"/>
    <n v="0.12"/>
    <n v="2930.624619483689"/>
    <n v="5.3439841487268165E-2"/>
  </r>
  <r>
    <x v="9"/>
    <s v="6"/>
    <x v="1"/>
    <x v="25"/>
    <x v="0"/>
    <x v="2"/>
    <x v="7"/>
    <x v="1"/>
    <x v="0"/>
    <s v="adjust"/>
    <x v="2"/>
    <x v="3"/>
    <n v="214830"/>
    <n v="1016.5178571428572"/>
    <n v="5405.0643402194055"/>
    <n v="7962.8180012160883"/>
    <n v="2557.7536609966828"/>
    <n v="7.8334265800281235"/>
    <n v="7800"/>
    <n v="0.08"/>
    <n v="2971.9945808620373"/>
    <n v="6.2205670161998593E-2"/>
  </r>
  <r>
    <x v="9"/>
    <s v="6"/>
    <x v="1"/>
    <x v="68"/>
    <x v="0"/>
    <x v="4"/>
    <x v="49"/>
    <x v="1"/>
    <x v="0"/>
    <s v="adjust"/>
    <x v="2"/>
    <x v="4"/>
    <n v="245410"/>
    <n v="685.29584905660374"/>
    <n v="4474.8234613474342"/>
    <n v="6906.7070795551817"/>
    <n v="2431.8836182077475"/>
    <n v="10.078431219250978"/>
    <n v="5000"/>
    <n v="7.0000000000000007E-2"/>
    <n v="1132.8314483035556"/>
    <n v="2.7336506269799082E-2"/>
  </r>
  <r>
    <x v="9"/>
    <s v="6"/>
    <x v="1"/>
    <x v="61"/>
    <x v="1"/>
    <x v="6"/>
    <x v="43"/>
    <x v="0"/>
    <x v="0"/>
    <s v="adjust"/>
    <x v="2"/>
    <x v="2"/>
    <n v="160720"/>
    <n v="438.48229171929472"/>
    <n v="6569.934629712734"/>
    <n v="8891.358002723442"/>
    <n v="2321.423373010708"/>
    <n v="20.277576017631894"/>
    <n v="10000"/>
    <n v="0.12"/>
    <n v="2230.2073173432946"/>
    <n v="4.1804774866039909E-2"/>
  </r>
  <r>
    <x v="9"/>
    <s v="6"/>
    <x v="1"/>
    <x v="72"/>
    <x v="0"/>
    <x v="5"/>
    <x v="20"/>
    <x v="2"/>
    <x v="1"/>
    <s v="adjust"/>
    <x v="0"/>
    <x v="2"/>
    <n v="235030"/>
    <n v="597.5541543781145"/>
    <n v="6764.8984629658898"/>
    <n v="8983.0959566475303"/>
    <n v="2218.1974936816405"/>
    <n v="15.033107695479755"/>
    <n v="15200"/>
    <n v="0.12"/>
    <n v="557.23841666808448"/>
    <n v="1.0338648267021378E-2"/>
  </r>
  <r>
    <x v="9"/>
    <s v="6"/>
    <x v="1"/>
    <x v="19"/>
    <x v="0"/>
    <x v="6"/>
    <x v="1"/>
    <x v="2"/>
    <x v="0"/>
    <s v="adjust"/>
    <x v="0"/>
    <x v="4"/>
    <n v="124640"/>
    <n v="300.59436751205851"/>
    <n v="3564.2153440943725"/>
    <n v="5760.123962552806"/>
    <n v="2195.9086184584335"/>
    <n v="19.162448086528883"/>
    <n v="3600"/>
    <n v="7.0000000000000007E-2"/>
    <n v="1543.7411033821134"/>
    <n v="4.4667473403296604E-2"/>
  </r>
  <r>
    <x v="9"/>
    <s v="6"/>
    <x v="1"/>
    <x v="33"/>
    <x v="0"/>
    <x v="4"/>
    <x v="16"/>
    <x v="2"/>
    <x v="0"/>
    <s v="adjust"/>
    <x v="2"/>
    <x v="3"/>
    <n v="121610"/>
    <n v="648.01065719360565"/>
    <n v="3301.0453205905351"/>
    <n v="5401.7993626811849"/>
    <n v="2100.7540420906498"/>
    <n v="8.3359730317942802"/>
    <n v="2600"/>
    <n v="7.0000000000000007E-2"/>
    <n v="1153.3191642227741"/>
    <n v="3.5584413229370171E-2"/>
  </r>
  <r>
    <x v="9"/>
    <s v="6"/>
    <x v="1"/>
    <x v="27"/>
    <x v="0"/>
    <x v="6"/>
    <x v="30"/>
    <x v="2"/>
    <x v="1"/>
    <s v="appsflyer"/>
    <x v="0"/>
    <x v="5"/>
    <n v="369660"/>
    <n v="935.27982997672314"/>
    <n v="8443.4543093124594"/>
    <n v="10529.323347773316"/>
    <n v="2085.8690384608562"/>
    <n v="11.257939079083279"/>
    <n v="9600"/>
    <n v="7.0000000000000007E-2"/>
    <n v="426.09150692605465"/>
    <n v="6.744521828115419E-3"/>
  </r>
  <r>
    <x v="9"/>
    <s v="6"/>
    <x v="1"/>
    <x v="1"/>
    <x v="0"/>
    <x v="1"/>
    <x v="47"/>
    <x v="1"/>
    <x v="0"/>
    <s v="appsflyer"/>
    <x v="0"/>
    <x v="5"/>
    <n v="549990"/>
    <n v="1427.4495940676341"/>
    <n v="10671.826494531941"/>
    <n v="12506.974053842234"/>
    <n v="1835.1475593102932"/>
    <n v="8.7617623107815596"/>
    <n v="8600"/>
    <n v="0.12"/>
    <n v="4381.8121233707752"/>
    <n v="5.8391583561128578E-2"/>
  </r>
  <r>
    <x v="9"/>
    <s v="6"/>
    <x v="1"/>
    <x v="28"/>
    <x v="0"/>
    <x v="5"/>
    <x v="41"/>
    <x v="1"/>
    <x v="1"/>
    <s v="adjust"/>
    <x v="0"/>
    <x v="3"/>
    <n v="194370"/>
    <n v="829.42370689655172"/>
    <n v="4288.6075107567203"/>
    <n v="5988.3379444381017"/>
    <n v="1699.7304336813813"/>
    <n v="7.2198779642369031"/>
    <n v="9400"/>
    <n v="8.5000000000000006E-2"/>
    <n v="41.23628107287805"/>
    <n v="1.1476829757962538E-3"/>
  </r>
  <r>
    <x v="9"/>
    <s v="6"/>
    <x v="1"/>
    <x v="77"/>
    <x v="0"/>
    <x v="5"/>
    <x v="38"/>
    <x v="1"/>
    <x v="0"/>
    <s v="appsflyer"/>
    <x v="0"/>
    <x v="1"/>
    <n v="109810"/>
    <n v="269.71203523333617"/>
    <n v="3065.1131240563118"/>
    <n v="4751.1373500553855"/>
    <n v="1686.0242259990737"/>
    <n v="17.615592666990299"/>
    <n v="3400"/>
    <n v="0.15"/>
    <n v="2312.9424279409045"/>
    <n v="8.1136447181920271E-2"/>
  </r>
  <r>
    <x v="9"/>
    <s v="6"/>
    <x v="1"/>
    <x v="50"/>
    <x v="0"/>
    <x v="2"/>
    <x v="25"/>
    <x v="1"/>
    <x v="3"/>
    <s v="appsflyer"/>
    <x v="0"/>
    <x v="3"/>
    <n v="137220"/>
    <n v="535.13546798029552"/>
    <n v="2704.6970516232982"/>
    <n v="4232.1032820624541"/>
    <n v="1527.4062304391559"/>
    <n v="7.9084709111792355"/>
    <n v="5400"/>
    <n v="7.4999999999999997E-2"/>
    <n v="1671.7989671071521"/>
    <n v="6.5837987075007667E-2"/>
  </r>
  <r>
    <x v="9"/>
    <s v="6"/>
    <x v="1"/>
    <x v="51"/>
    <x v="0"/>
    <x v="6"/>
    <x v="22"/>
    <x v="1"/>
    <x v="0"/>
    <s v="adjust"/>
    <x v="0"/>
    <x v="5"/>
    <n v="223820"/>
    <n v="1126.1482706449456"/>
    <n v="4854.1851645641436"/>
    <n v="6371.2496835247803"/>
    <n v="1517.0645189606366"/>
    <n v="5.657558466857977"/>
    <n v="10000"/>
    <n v="0.08"/>
    <n v="2153.9726861380136"/>
    <n v="5.6346158998914181E-2"/>
  </r>
  <r>
    <x v="9"/>
    <s v="6"/>
    <x v="1"/>
    <x v="22"/>
    <x v="0"/>
    <x v="2"/>
    <x v="46"/>
    <x v="2"/>
    <x v="0"/>
    <s v="appsflyer"/>
    <x v="0"/>
    <x v="1"/>
    <n v="147540"/>
    <n v="819.83329945110791"/>
    <n v="2246.4808216536039"/>
    <n v="3743.3735450607933"/>
    <n v="1496.8927234071894"/>
    <n v="4.5660179301902524"/>
    <n v="3400"/>
    <n v="0.1"/>
    <n v="1579.4902476070865"/>
    <n v="7.0323832615776488E-2"/>
  </r>
  <r>
    <x v="9"/>
    <s v="6"/>
    <x v="1"/>
    <x v="88"/>
    <x v="0"/>
    <x v="0"/>
    <x v="1"/>
    <x v="2"/>
    <x v="0"/>
    <s v="adjust"/>
    <x v="0"/>
    <x v="0"/>
    <n v="131160"/>
    <n v="910.04336513443184"/>
    <n v="4175.2891520838311"/>
    <n v="5654.3068309102064"/>
    <n v="1479.0176788263752"/>
    <n v="6.2132279048866543"/>
    <n v="4800"/>
    <n v="0.12"/>
    <n v="2854.9146516360274"/>
    <n v="8.4151625094849899E-2"/>
  </r>
  <r>
    <x v="9"/>
    <s v="6"/>
    <x v="1"/>
    <x v="44"/>
    <x v="0"/>
    <x v="0"/>
    <x v="38"/>
    <x v="2"/>
    <x v="0"/>
    <s v="adjust"/>
    <x v="0"/>
    <x v="6"/>
    <n v="105640"/>
    <n v="88.360594795539029"/>
    <n v="2144.6482047434292"/>
    <n v="3509.3035370058219"/>
    <n v="1364.6553322623927"/>
    <n v="39.715707495248694"/>
    <n v="1400"/>
    <n v="7.0000000000000007E-2"/>
    <n v="722.03341719146908"/>
    <n v="3.4291391894791579E-2"/>
  </r>
  <r>
    <x v="9"/>
    <s v="6"/>
    <x v="1"/>
    <x v="92"/>
    <x v="0"/>
    <x v="5"/>
    <x v="41"/>
    <x v="2"/>
    <x v="1"/>
    <s v="appsflyer"/>
    <x v="1"/>
    <x v="2"/>
    <n v="162500"/>
    <n v="450.45045045045043"/>
    <n v="6732.255859361233"/>
    <n v="7897.259594783729"/>
    <n v="1165.003735422496"/>
    <n v="17.53191630041988"/>
    <n v="8200"/>
    <n v="0.1"/>
    <n v="486.77967295952044"/>
    <n v="1.0273176982410592E-2"/>
  </r>
  <r>
    <x v="9"/>
    <s v="6"/>
    <x v="1"/>
    <x v="31"/>
    <x v="0"/>
    <x v="1"/>
    <x v="5"/>
    <x v="2"/>
    <x v="0"/>
    <s v="adjust"/>
    <x v="0"/>
    <x v="4"/>
    <n v="240560"/>
    <n v="1023.9210011066656"/>
    <n v="7879.4706883740182"/>
    <n v="8964.3950171450579"/>
    <n v="1084.9243287710397"/>
    <n v="8.754967431526687"/>
    <n v="6600"/>
    <n v="0.1"/>
    <n v="5101.9292623828433"/>
    <n v="9.4855429965343116E-2"/>
  </r>
  <r>
    <x v="9"/>
    <s v="6"/>
    <x v="1"/>
    <x v="101"/>
    <x v="0"/>
    <x v="6"/>
    <x v="0"/>
    <x v="1"/>
    <x v="1"/>
    <s v="adjust"/>
    <x v="0"/>
    <x v="4"/>
    <n v="140970"/>
    <n v="913.53880449997405"/>
    <n v="4934.2114018767834"/>
    <n v="6010.1247802942098"/>
    <n v="1075.9133784174264"/>
    <n v="6.5789485358357105"/>
    <n v="8000"/>
    <n v="0.1"/>
    <n v="1331.1270004831283"/>
    <n v="3.6913459901519896E-2"/>
  </r>
  <r>
    <x v="9"/>
    <s v="6"/>
    <x v="1"/>
    <x v="98"/>
    <x v="0"/>
    <x v="3"/>
    <x v="41"/>
    <x v="1"/>
    <x v="0"/>
    <s v="appsflyer"/>
    <x v="2"/>
    <x v="1"/>
    <n v="601900"/>
    <n v="3671.8124726157444"/>
    <n v="8428.8725534867208"/>
    <n v="9499.4595985208889"/>
    <n v="1070.5870450341681"/>
    <n v="2.5871309249498835"/>
    <n v="6200"/>
    <n v="0.08"/>
    <n v="779.45954326494166"/>
    <n v="1.3675506751743845E-2"/>
  </r>
  <r>
    <x v="9"/>
    <s v="6"/>
    <x v="1"/>
    <x v="80"/>
    <x v="0"/>
    <x v="6"/>
    <x v="4"/>
    <x v="1"/>
    <x v="0"/>
    <s v="adjust"/>
    <x v="0"/>
    <x v="6"/>
    <n v="137530"/>
    <n v="626.98042370608744"/>
    <n v="4350.8859429855484"/>
    <n v="5348.8633569214489"/>
    <n v="997.97741393590059"/>
    <n v="8.5311489078148011"/>
    <n v="3200"/>
    <n v="0.09"/>
    <n v="700.93906216328696"/>
    <n v="2.1840748067726366E-2"/>
  </r>
  <r>
    <x v="9"/>
    <s v="6"/>
    <x v="1"/>
    <x v="75"/>
    <x v="0"/>
    <x v="3"/>
    <x v="18"/>
    <x v="1"/>
    <x v="3"/>
    <s v="appsflyer"/>
    <x v="0"/>
    <x v="3"/>
    <n v="156270"/>
    <n v="659.87332053742796"/>
    <n v="3817.0466809998093"/>
    <n v="4770.3925531017294"/>
    <n v="953.34587210192012"/>
    <n v="7.229255077651155"/>
    <n v="5200"/>
    <n v="0.15"/>
    <n v="3185.3148994278486"/>
    <n v="0.11128765833455864"/>
  </r>
  <r>
    <x v="9"/>
    <s v="6"/>
    <x v="1"/>
    <x v="32"/>
    <x v="0"/>
    <x v="3"/>
    <x v="1"/>
    <x v="0"/>
    <x v="3"/>
    <s v="appsflyer"/>
    <x v="0"/>
    <x v="1"/>
    <n v="107490"/>
    <n v="110.20578542658367"/>
    <n v="3036.4923443991765"/>
    <n v="3983.7979018609481"/>
    <n v="947.30555746177151"/>
    <n v="36.148718385704477"/>
    <n v="3800"/>
    <n v="0.04"/>
    <n v="485.13013572138777"/>
    <n v="2.0295964959081272E-2"/>
  </r>
  <r>
    <x v="9"/>
    <s v="6"/>
    <x v="1"/>
    <x v="52"/>
    <x v="0"/>
    <x v="6"/>
    <x v="42"/>
    <x v="1"/>
    <x v="0"/>
    <s v="adjust"/>
    <x v="0"/>
    <x v="2"/>
    <n v="113570"/>
    <n v="1185.616158559649"/>
    <n v="1970.5592251786177"/>
    <n v="2821.6507956166079"/>
    <n v="851.09157043799019"/>
    <n v="2.3799024458678959"/>
    <n v="7600"/>
    <n v="0.1"/>
    <n v="1524.2219625726686"/>
    <n v="9.0031337030349073E-2"/>
  </r>
  <r>
    <x v="9"/>
    <s v="6"/>
    <x v="1"/>
    <x v="70"/>
    <x v="0"/>
    <x v="6"/>
    <x v="43"/>
    <x v="1"/>
    <x v="0"/>
    <s v="appsflyer"/>
    <x v="2"/>
    <x v="0"/>
    <n v="287040"/>
    <n v="1735.3058321479375"/>
    <n v="2721.2020887352037"/>
    <n v="3561.1748529678348"/>
    <n v="839.97276423263111"/>
    <n v="2.0521886038727031"/>
    <n v="1800"/>
    <n v="0.08"/>
    <n v="1033.4112507530051"/>
    <n v="4.8364715457679848E-2"/>
  </r>
  <r>
    <x v="9"/>
    <s v="6"/>
    <x v="1"/>
    <x v="64"/>
    <x v="0"/>
    <x v="3"/>
    <x v="14"/>
    <x v="2"/>
    <x v="0"/>
    <s v="adjust"/>
    <x v="2"/>
    <x v="2"/>
    <n v="110590"/>
    <n v="456.7775608290778"/>
    <n v="2162.9512301173881"/>
    <n v="2993.9017790462844"/>
    <n v="830.9505489288963"/>
    <n v="6.5543976670223882"/>
    <n v="1800"/>
    <n v="7.0000000000000007E-2"/>
    <n v="173.66274676074886"/>
    <n v="9.6675820594260102E-3"/>
  </r>
  <r>
    <x v="9"/>
    <s v="6"/>
    <x v="1"/>
    <x v="63"/>
    <x v="0"/>
    <x v="4"/>
    <x v="23"/>
    <x v="1"/>
    <x v="1"/>
    <s v="adjust"/>
    <x v="2"/>
    <x v="1"/>
    <n v="184430"/>
    <n v="597.7831379791204"/>
    <n v="5184.3347283403682"/>
    <n v="6006.023027599681"/>
    <n v="821.68829925931277"/>
    <n v="10.047160326241022"/>
    <n v="8000"/>
    <n v="0.06"/>
    <n v="2126.2035228366281"/>
    <n v="5.9001980541477914E-2"/>
  </r>
  <r>
    <x v="9"/>
    <s v="6"/>
    <x v="1"/>
    <x v="59"/>
    <x v="0"/>
    <x v="0"/>
    <x v="33"/>
    <x v="1"/>
    <x v="1"/>
    <s v="appsflyer"/>
    <x v="2"/>
    <x v="0"/>
    <n v="114020"/>
    <n v="977.3142857142858"/>
    <n v="2238.6759559780048"/>
    <n v="2964.6205865344032"/>
    <n v="725.94463055639835"/>
    <n v="3.0334362547127434"/>
    <n v="4600"/>
    <n v="0.17"/>
    <n v="277.40859495621737"/>
    <n v="1.5595508590893236E-2"/>
  </r>
  <r>
    <x v="9"/>
    <s v="6"/>
    <x v="1"/>
    <x v="36"/>
    <x v="0"/>
    <x v="5"/>
    <x v="45"/>
    <x v="0"/>
    <x v="3"/>
    <s v="adjust"/>
    <x v="0"/>
    <x v="5"/>
    <n v="120810"/>
    <n v="76.656091370558372"/>
    <n v="2462.7099985398213"/>
    <n v="3146.3620444542707"/>
    <n v="683.65204591444945"/>
    <n v="41.045166642330365"/>
    <n v="600"/>
    <n v="8.5000000000000006E-2"/>
    <n v="1294.1230567674129"/>
    <n v="6.8551289737323468E-2"/>
  </r>
  <r>
    <x v="9"/>
    <s v="6"/>
    <x v="1"/>
    <x v="102"/>
    <x v="0"/>
    <x v="5"/>
    <x v="18"/>
    <x v="1"/>
    <x v="0"/>
    <s v="adjust"/>
    <x v="2"/>
    <x v="5"/>
    <n v="27410"/>
    <n v="445.38930264048747"/>
    <n v="1049.5829136857087"/>
    <n v="1623.1701457980862"/>
    <n v="573.58723211237748"/>
    <n v="3.6443851169642669"/>
    <n v="1600"/>
    <n v="0.06"/>
    <n v="423.99208203579735"/>
    <n v="4.353539103026148E-2"/>
  </r>
  <r>
    <x v="9"/>
    <s v="6"/>
    <x v="1"/>
    <x v="86"/>
    <x v="0"/>
    <x v="4"/>
    <x v="37"/>
    <x v="2"/>
    <x v="1"/>
    <s v="appsflyer"/>
    <x v="0"/>
    <x v="3"/>
    <n v="171070"/>
    <n v="963.75642770719901"/>
    <n v="6926.9152676666081"/>
    <n v="7467.4039299740789"/>
    <n v="540.4886623074708"/>
    <n v="7.7482273687545948"/>
    <n v="12400"/>
    <n v="7.0000000000000007E-2"/>
    <n v="875.30699846328537"/>
    <n v="1.9536173630343216E-2"/>
  </r>
  <r>
    <x v="9"/>
    <s v="6"/>
    <x v="1"/>
    <x v="58"/>
    <x v="0"/>
    <x v="0"/>
    <x v="48"/>
    <x v="2"/>
    <x v="3"/>
    <s v="appsflyer"/>
    <x v="2"/>
    <x v="5"/>
    <n v="152030"/>
    <n v="388.14227072486983"/>
    <n v="1646.3826662215845"/>
    <n v="2088.3356423180107"/>
    <n v="441.95297609642626"/>
    <n v="5.3803355105280541"/>
    <n v="2400"/>
    <n v="0.08"/>
    <n v="18.159987395174117"/>
    <n v="1.4493190196681294E-3"/>
  </r>
  <r>
    <x v="9"/>
    <s v="6"/>
    <x v="1"/>
    <x v="83"/>
    <x v="0"/>
    <x v="6"/>
    <x v="24"/>
    <x v="1"/>
    <x v="0"/>
    <s v="adjust"/>
    <x v="2"/>
    <x v="5"/>
    <n v="239740"/>
    <n v="1071.7576828354213"/>
    <n v="5365.556963592102"/>
    <n v="5739.0987010188919"/>
    <n v="373.54173742678995"/>
    <n v="5.3548472690539937"/>
    <n v="6200"/>
    <n v="0.21"/>
    <n v="742.41609609689203"/>
    <n v="2.1560182610935261E-2"/>
  </r>
  <r>
    <x v="9"/>
    <s v="6"/>
    <x v="1"/>
    <x v="37"/>
    <x v="0"/>
    <x v="0"/>
    <x v="17"/>
    <x v="2"/>
    <x v="1"/>
    <s v="adjust"/>
    <x v="2"/>
    <x v="0"/>
    <n v="143070"/>
    <n v="326.5069163057147"/>
    <n v="2579.1148385048969"/>
    <n v="2864.2817439406299"/>
    <n v="285.16690543573304"/>
    <n v="8.7724994506969285"/>
    <n v="3000"/>
    <n v="6.5000000000000002E-2"/>
    <n v="832.83268931229611"/>
    <n v="4.8460822163307805E-2"/>
  </r>
  <r>
    <x v="9"/>
    <s v="6"/>
    <x v="1"/>
    <x v="12"/>
    <x v="0"/>
    <x v="2"/>
    <x v="17"/>
    <x v="0"/>
    <x v="0"/>
    <s v="appsflyer"/>
    <x v="0"/>
    <x v="0"/>
    <n v="287600"/>
    <n v="322.35202827951889"/>
    <n v="8014.0173285600667"/>
    <n v="8279.9190401556061"/>
    <n v="265.90171159553938"/>
    <n v="25.685952976154059"/>
    <n v="9400"/>
    <n v="7.4999999999999997E-2"/>
    <n v="1573.7245107508152"/>
    <n v="3.167753418680045E-2"/>
  </r>
  <r>
    <x v="9"/>
    <s v="6"/>
    <x v="1"/>
    <x v="53"/>
    <x v="0"/>
    <x v="2"/>
    <x v="30"/>
    <x v="0"/>
    <x v="3"/>
    <s v="appsflyer"/>
    <x v="2"/>
    <x v="4"/>
    <n v="89430"/>
    <n v="111.72999191592562"/>
    <n v="1719.2291851689897"/>
    <n v="1883.2300290250453"/>
    <n v="164.00084385605555"/>
    <n v="16.855188089892057"/>
    <n v="1200"/>
    <n v="0.06"/>
    <n v="133.57628832126196"/>
    <n v="1.182155890522615E-2"/>
  </r>
  <r>
    <x v="9"/>
    <s v="6"/>
    <x v="1"/>
    <x v="15"/>
    <x v="0"/>
    <x v="6"/>
    <x v="0"/>
    <x v="2"/>
    <x v="0"/>
    <s v="adjust"/>
    <x v="0"/>
    <x v="5"/>
    <n v="1016880"/>
    <n v="1346.6369742210186"/>
    <n v="21581.020948265435"/>
    <n v="21720.329409844981"/>
    <n v="139.30846157954511"/>
    <n v="16.129313115295542"/>
    <n v="50000"/>
    <n v="0.06"/>
    <n v="7096.9722240784395"/>
    <n v="5.4457217553843501E-2"/>
  </r>
  <r>
    <x v="9"/>
    <s v="6"/>
    <x v="1"/>
    <x v="20"/>
    <x v="0"/>
    <x v="4"/>
    <x v="43"/>
    <x v="1"/>
    <x v="1"/>
    <s v="adjust"/>
    <x v="0"/>
    <x v="3"/>
    <n v="77390"/>
    <n v="398.07070542129327"/>
    <n v="1979.702997765349"/>
    <n v="2084.81949429921"/>
    <n v="105.11649653386098"/>
    <n v="5.2373095178977485"/>
    <n v="1600"/>
    <n v="0.12"/>
    <n v="192.47108379130751"/>
    <n v="1.5386710481619307E-2"/>
  </r>
  <r>
    <x v="9"/>
    <s v="6"/>
    <x v="1"/>
    <x v="26"/>
    <x v="0"/>
    <x v="3"/>
    <x v="9"/>
    <x v="2"/>
    <x v="0"/>
    <s v="appsflyer"/>
    <x v="1"/>
    <x v="6"/>
    <n v="151870"/>
    <n v="378.0327266791806"/>
    <n v="2248.6275399372162"/>
    <n v="2322.5540989299561"/>
    <n v="73.926558992739956"/>
    <n v="6.1437910927246344"/>
    <n v="3200"/>
    <n v="7.0000000000000007E-2"/>
    <n v="261.16836633449037"/>
    <n v="1.8741462718049315E-2"/>
  </r>
  <r>
    <x v="9"/>
    <s v="6"/>
    <x v="1"/>
    <x v="109"/>
    <x v="0"/>
    <x v="0"/>
    <x v="45"/>
    <x v="1"/>
    <x v="1"/>
    <s v="appsflyer"/>
    <x v="0"/>
    <x v="3"/>
    <n v="75460"/>
    <n v="444.77938699898959"/>
    <n v="1169.3601325502004"/>
    <n v="1238.3506736588936"/>
    <n v="68.990541108693151"/>
    <n v="2.784190791786191"/>
    <n v="1400"/>
    <n v="0.1"/>
    <n v="283.68775700806594"/>
    <n v="3.8180859299715125E-2"/>
  </r>
  <r>
    <x v="9"/>
    <s v="6"/>
    <x v="1"/>
    <x v="62"/>
    <x v="0"/>
    <x v="3"/>
    <x v="3"/>
    <x v="1"/>
    <x v="0"/>
    <s v="appsflyer"/>
    <x v="0"/>
    <x v="6"/>
    <n v="470"/>
    <n v="0"/>
    <n v="7.4126275308682681"/>
    <n v="11.850118841864239"/>
    <n v="4.4374913109959708"/>
    <n v="7"/>
    <n v="400"/>
    <n v="0.15"/>
    <n v="4.364311803925947"/>
    <n v="6.1382110201680773E-2"/>
  </r>
  <r>
    <x v="9"/>
    <s v="6"/>
    <x v="1"/>
    <x v="43"/>
    <x v="0"/>
    <x v="6"/>
    <x v="41"/>
    <x v="1"/>
    <x v="1"/>
    <s v="adjust"/>
    <x v="2"/>
    <x v="2"/>
    <n v="180"/>
    <n v="0"/>
    <n v="5.1433772727272729"/>
    <n v="7.0136962809917369"/>
    <n v="1.8703190082644641"/>
    <n v="52"/>
    <n v="100"/>
    <n v="0.08"/>
    <n v="0.46090444834245398"/>
    <n v="1.0952485676527424E-2"/>
  </r>
  <r>
    <x v="9"/>
    <s v="6"/>
    <x v="1"/>
    <x v="46"/>
    <x v="0"/>
    <x v="3"/>
    <x v="47"/>
    <x v="2"/>
    <x v="0"/>
    <s v="adjust"/>
    <x v="2"/>
    <x v="2"/>
    <n v="72650"/>
    <n v="227.36781419864931"/>
    <n v="840.9690101986929"/>
    <n v="838.63721779683522"/>
    <n v="-2.3317924018576832"/>
    <n v="3.6884605710468987"/>
    <n v="400"/>
    <n v="0.06"/>
    <n v="216.06914073419802"/>
    <n v="4.2940526238872061E-2"/>
  </r>
  <r>
    <x v="9"/>
    <s v="6"/>
    <x v="1"/>
    <x v="106"/>
    <x v="0"/>
    <x v="1"/>
    <x v="23"/>
    <x v="1"/>
    <x v="0"/>
    <s v="appsflyer"/>
    <x v="2"/>
    <x v="3"/>
    <n v="940"/>
    <n v="2.7317573507863631"/>
    <n v="13.710902078984727"/>
    <n v="5.2457783669717865E-2"/>
    <n v="-13.658444295315009"/>
    <n v="1.9202944088213904E-2"/>
    <n v="200"/>
    <n v="0.2"/>
    <n v="3.8573253246886714E-2"/>
    <n v="0.12255331985859254"/>
  </r>
  <r>
    <x v="9"/>
    <s v="6"/>
    <x v="1"/>
    <x v="85"/>
    <x v="0"/>
    <x v="0"/>
    <x v="16"/>
    <x v="1"/>
    <x v="0"/>
    <s v="adjust"/>
    <x v="0"/>
    <x v="0"/>
    <n v="146500"/>
    <n v="369.94949494949498"/>
    <n v="2482.4685487557581"/>
    <n v="2468.7849081725763"/>
    <n v="-13.683640583181841"/>
    <n v="6.673302550418704"/>
    <n v="1000"/>
    <n v="0.125"/>
    <n v="1045.603216199431"/>
    <n v="7.0588248544057985E-2"/>
  </r>
  <r>
    <x v="9"/>
    <s v="6"/>
    <x v="1"/>
    <x v="21"/>
    <x v="0"/>
    <x v="0"/>
    <x v="33"/>
    <x v="2"/>
    <x v="1"/>
    <s v="adjust"/>
    <x v="2"/>
    <x v="2"/>
    <n v="116210"/>
    <n v="818.59067304231587"/>
    <n v="7480.380460543779"/>
    <n v="7449.3548367507547"/>
    <n v="-31.025623793024351"/>
    <n v="9.1002195383744269"/>
    <n v="9800"/>
    <n v="0.11"/>
    <n v="3767.1780116452155"/>
    <n v="8.4284211948578533E-2"/>
  </r>
  <r>
    <x v="9"/>
    <s v="6"/>
    <x v="1"/>
    <x v="105"/>
    <x v="0"/>
    <x v="6"/>
    <x v="0"/>
    <x v="0"/>
    <x v="0"/>
    <s v="adjust"/>
    <x v="2"/>
    <x v="4"/>
    <n v="2930"/>
    <n v="5.4039099963113237"/>
    <n v="50.412723946628958"/>
    <n v="2.2702151906372623"/>
    <n v="-48.142508755991699"/>
    <n v="0.42010603288857468"/>
    <n v="200"/>
    <n v="0.08"/>
    <n v="0.95201007632752921"/>
    <n v="6.9891324271356442E-2"/>
  </r>
  <r>
    <x v="9"/>
    <s v="6"/>
    <x v="1"/>
    <x v="17"/>
    <x v="0"/>
    <x v="0"/>
    <x v="27"/>
    <x v="2"/>
    <x v="1"/>
    <s v="appsflyer"/>
    <x v="1"/>
    <x v="1"/>
    <n v="5980"/>
    <n v="13.68523729131495"/>
    <n v="112.55406470098384"/>
    <n v="4.2085494085655188"/>
    <n v="-108.34551529241833"/>
    <n v="0.30752476694257885"/>
    <n v="10000"/>
    <n v="7.4999999999999997E-2"/>
    <n v="0.60714320013304068"/>
    <n v="2.4044040720908991E-2"/>
  </r>
  <r>
    <x v="9"/>
    <s v="6"/>
    <x v="1"/>
    <x v="108"/>
    <x v="0"/>
    <x v="5"/>
    <x v="36"/>
    <x v="2"/>
    <x v="3"/>
    <s v="adjust"/>
    <x v="0"/>
    <x v="3"/>
    <n v="35790"/>
    <n v="230.47838086476543"/>
    <n v="1293.9431370403545"/>
    <n v="1183.4361871275244"/>
    <n v="-110.50694991283012"/>
    <n v="5.1346949882553741"/>
    <n v="1800"/>
    <n v="0.1"/>
    <n v="28.140388370252946"/>
    <n v="3.9630905150529255E-3"/>
  </r>
  <r>
    <x v="9"/>
    <s v="6"/>
    <x v="1"/>
    <x v="41"/>
    <x v="0"/>
    <x v="6"/>
    <x v="46"/>
    <x v="1"/>
    <x v="1"/>
    <s v="adjust"/>
    <x v="0"/>
    <x v="1"/>
    <n v="53000"/>
    <n v="94.198298844737849"/>
    <n v="280.62184714827703"/>
    <n v="157.3458370240223"/>
    <n v="-123.27601012425473"/>
    <n v="1.6703681377873634"/>
    <n v="200"/>
    <n v="0.1"/>
    <n v="78.40654130899307"/>
    <n v="8.3051176516586833E-2"/>
  </r>
  <r>
    <x v="9"/>
    <s v="6"/>
    <x v="1"/>
    <x v="54"/>
    <x v="0"/>
    <x v="4"/>
    <x v="38"/>
    <x v="1"/>
    <x v="0"/>
    <s v="adjust"/>
    <x v="2"/>
    <x v="6"/>
    <n v="46690"/>
    <n v="181.40492656772088"/>
    <n v="357.50425876058949"/>
    <n v="216.17677936037407"/>
    <n v="-141.32747940021542"/>
    <n v="1.1916808625352984"/>
    <n v="200"/>
    <n v="0.08"/>
    <n v="90.095850538520452"/>
    <n v="6.9461554262131298E-2"/>
  </r>
  <r>
    <x v="9"/>
    <s v="6"/>
    <x v="1"/>
    <x v="56"/>
    <x v="0"/>
    <x v="6"/>
    <x v="17"/>
    <x v="0"/>
    <x v="1"/>
    <s v="appsflyer"/>
    <x v="0"/>
    <x v="4"/>
    <n v="35200"/>
    <n v="51.764705882352942"/>
    <n v="1556.197436310704"/>
    <n v="1342.6017097582544"/>
    <n v="-213.59572655244961"/>
    <n v="25.936623938511733"/>
    <n v="800"/>
    <n v="0.05"/>
    <n v="323.8315989730491"/>
    <n v="4.0199511716615427E-2"/>
  </r>
  <r>
    <x v="9"/>
    <s v="6"/>
    <x v="1"/>
    <x v="81"/>
    <x v="0"/>
    <x v="0"/>
    <x v="24"/>
    <x v="2"/>
    <x v="0"/>
    <s v="appsflyer"/>
    <x v="2"/>
    <x v="2"/>
    <n v="109620"/>
    <n v="495.4154922733016"/>
    <n v="2034.6356564381963"/>
    <n v="1806.4337371525826"/>
    <n v="-228.20191928561371"/>
    <n v="3.6463004595666599"/>
    <n v="4000"/>
    <n v="0.1"/>
    <n v="213.80687017919789"/>
    <n v="1.9726424296840808E-2"/>
  </r>
  <r>
    <x v="9"/>
    <s v="6"/>
    <x v="1"/>
    <x v="30"/>
    <x v="0"/>
    <x v="6"/>
    <x v="45"/>
    <x v="1"/>
    <x v="3"/>
    <s v="appsflyer"/>
    <x v="0"/>
    <x v="3"/>
    <n v="49190"/>
    <n v="181.03575184016825"/>
    <n v="614.54142894465292"/>
    <n v="378.4148626732196"/>
    <n v="-236.12656627143332"/>
    <n v="2.0902769691994996"/>
    <n v="400"/>
    <n v="0.04"/>
    <n v="84.098217193380464"/>
    <n v="3.7039690865244695E-2"/>
  </r>
  <r>
    <x v="9"/>
    <s v="6"/>
    <x v="1"/>
    <x v="107"/>
    <x v="0"/>
    <x v="2"/>
    <x v="25"/>
    <x v="0"/>
    <x v="0"/>
    <s v="adjust"/>
    <x v="0"/>
    <x v="4"/>
    <n v="79240"/>
    <n v="206.80769230769229"/>
    <n v="2545.186094265784"/>
    <n v="2308.614309862875"/>
    <n v="-236.57178440290909"/>
    <n v="11.163096904674493"/>
    <n v="2000"/>
    <n v="0.1"/>
    <n v="1058.1363750058629"/>
    <n v="7.6390439818183484E-2"/>
  </r>
  <r>
    <x v="9"/>
    <s v="6"/>
    <x v="1"/>
    <x v="55"/>
    <x v="0"/>
    <x v="3"/>
    <x v="0"/>
    <x v="2"/>
    <x v="1"/>
    <s v="appsflyer"/>
    <x v="2"/>
    <x v="1"/>
    <n v="13300"/>
    <n v="58.320753360649846"/>
    <n v="294.88630295724892"/>
    <n v="46.989047388534381"/>
    <n v="-247.89725556871454"/>
    <n v="0.80570028130395877"/>
    <n v="200"/>
    <n v="0.1"/>
    <n v="11.608756906998739"/>
    <n v="4.1175399914687875E-2"/>
  </r>
  <r>
    <x v="9"/>
    <s v="6"/>
    <x v="1"/>
    <x v="39"/>
    <x v="0"/>
    <x v="5"/>
    <x v="23"/>
    <x v="1"/>
    <x v="0"/>
    <s v="adjust"/>
    <x v="0"/>
    <x v="0"/>
    <n v="11420"/>
    <n v="77.550301810865193"/>
    <n v="292.10731967885283"/>
    <n v="34.958350003484441"/>
    <n v="-257.14896967536839"/>
    <n v="0.45078290073897037"/>
    <n v="200"/>
    <n v="0.1"/>
    <n v="5.800332691573554"/>
    <n v="2.7653539573975941E-2"/>
  </r>
  <r>
    <x v="9"/>
    <s v="6"/>
    <x v="1"/>
    <x v="29"/>
    <x v="0"/>
    <x v="2"/>
    <x v="4"/>
    <x v="2"/>
    <x v="1"/>
    <s v="appsflyer"/>
    <x v="2"/>
    <x v="4"/>
    <n v="43240"/>
    <n v="102.44711457099341"/>
    <n v="725.05096591269591"/>
    <n v="442.13916294444874"/>
    <n v="-282.91180296824717"/>
    <n v="4.3157795590041417"/>
    <n v="600"/>
    <n v="0.05"/>
    <n v="58.506435854592368"/>
    <n v="2.2054306561523043E-2"/>
  </r>
  <r>
    <x v="9"/>
    <s v="6"/>
    <x v="1"/>
    <x v="79"/>
    <x v="0"/>
    <x v="2"/>
    <x v="46"/>
    <x v="0"/>
    <x v="1"/>
    <s v="appsflyer"/>
    <x v="0"/>
    <x v="1"/>
    <n v="11970"/>
    <n v="18.420222947866232"/>
    <n v="311.26785989826811"/>
    <n v="23.307412096875158"/>
    <n v="-287.96044780139295"/>
    <n v="1.2653165036514962"/>
    <n v="200"/>
    <n v="0.08"/>
    <n v="1.8200964324707709"/>
    <n v="1.3015147462573307E-2"/>
  </r>
  <r>
    <x v="9"/>
    <s v="6"/>
    <x v="1"/>
    <x v="103"/>
    <x v="0"/>
    <x v="6"/>
    <x v="9"/>
    <x v="2"/>
    <x v="0"/>
    <s v="appsflyer"/>
    <x v="1"/>
    <x v="1"/>
    <n v="26420"/>
    <n v="55.279942279942283"/>
    <n v="450.2306255526583"/>
    <n v="143.03863789203021"/>
    <n v="-307.19198766062812"/>
    <n v="2.5875323307624041"/>
    <n v="200"/>
    <n v="7.0000000000000007E-2"/>
    <n v="27.424328680728614"/>
    <n v="3.1954453105448456E-2"/>
  </r>
  <r>
    <x v="9"/>
    <s v="6"/>
    <x v="1"/>
    <x v="47"/>
    <x v="0"/>
    <x v="3"/>
    <x v="21"/>
    <x v="2"/>
    <x v="1"/>
    <s v="appsflyer"/>
    <x v="2"/>
    <x v="0"/>
    <n v="29030"/>
    <n v="73.197175995965708"/>
    <n v="477.72154637990536"/>
    <n v="166.51365765445158"/>
    <n v="-311.20788872545381"/>
    <n v="2.2748645065709781"/>
    <n v="200"/>
    <n v="7.0000000000000007E-2"/>
    <n v="43.132019499759771"/>
    <n v="4.3171653412025369E-2"/>
  </r>
  <r>
    <x v="9"/>
    <s v="6"/>
    <x v="1"/>
    <x v="16"/>
    <x v="0"/>
    <x v="5"/>
    <x v="24"/>
    <x v="0"/>
    <x v="1"/>
    <s v="adjust"/>
    <x v="2"/>
    <x v="3"/>
    <n v="103600"/>
    <n v="74.435982181347896"/>
    <n v="2409.2790089294449"/>
    <n v="1992.6338819840851"/>
    <n v="-416.64512694535983"/>
    <n v="26.769766765882718"/>
    <n v="1000"/>
    <n v="0.02"/>
    <n v="192.08173538455179"/>
    <n v="1.6065983246363193E-2"/>
  </r>
  <r>
    <x v="9"/>
    <s v="6"/>
    <x v="1"/>
    <x v="76"/>
    <x v="0"/>
    <x v="1"/>
    <x v="43"/>
    <x v="1"/>
    <x v="1"/>
    <s v="adjust"/>
    <x v="2"/>
    <x v="3"/>
    <n v="29800"/>
    <n v="153.3397103935086"/>
    <n v="548.67857908843041"/>
    <n v="89.886981214253964"/>
    <n v="-458.79159787417643"/>
    <n v="0.58619506312866487"/>
    <n v="200"/>
    <n v="7.0000000000000007E-2"/>
    <n v="10.587482117044187"/>
    <n v="1.9631100399674754E-2"/>
  </r>
  <r>
    <x v="9"/>
    <s v="6"/>
    <x v="1"/>
    <x v="6"/>
    <x v="0"/>
    <x v="2"/>
    <x v="4"/>
    <x v="1"/>
    <x v="0"/>
    <s v="adjust"/>
    <x v="2"/>
    <x v="2"/>
    <n v="51540"/>
    <n v="124.44881962889355"/>
    <n v="573.19703834163806"/>
    <n v="91.453454918454483"/>
    <n v="-481.74358342318357"/>
    <n v="0.73486799787389501"/>
    <n v="200"/>
    <n v="0.08"/>
    <n v="6.3922651530528363"/>
    <n v="1.164939614866122E-2"/>
  </r>
  <r>
    <x v="9"/>
    <s v="6"/>
    <x v="1"/>
    <x v="97"/>
    <x v="0"/>
    <x v="6"/>
    <x v="27"/>
    <x v="2"/>
    <x v="0"/>
    <s v="adjust"/>
    <x v="0"/>
    <x v="0"/>
    <n v="144370"/>
    <n v="388.78815080789946"/>
    <n v="4942.6039692090635"/>
    <n v="4448.2080031587402"/>
    <n v="-494.3959660503233"/>
    <n v="11.441212891687647"/>
    <n v="2200"/>
    <n v="0.108"/>
    <n v="1019.7905707401623"/>
    <n v="3.8209790325152412E-2"/>
  </r>
  <r>
    <x v="9"/>
    <s v="6"/>
    <x v="1"/>
    <x v="24"/>
    <x v="0"/>
    <x v="0"/>
    <x v="15"/>
    <x v="1"/>
    <x v="2"/>
    <s v="appsflyer"/>
    <x v="2"/>
    <x v="1"/>
    <n v="62710"/>
    <n v="367.04146386544267"/>
    <n v="1500.2010459662454"/>
    <n v="966.02804912968247"/>
    <n v="-534.1729968365629"/>
    <n v="2.6319316595899043"/>
    <n v="1000"/>
    <n v="0.06"/>
    <n v="318.08119277582369"/>
    <n v="5.4877839393033249E-2"/>
  </r>
  <r>
    <x v="9"/>
    <s v="6"/>
    <x v="1"/>
    <x v="65"/>
    <x v="1"/>
    <x v="4"/>
    <x v="6"/>
    <x v="1"/>
    <x v="3"/>
    <s v="adjust"/>
    <x v="2"/>
    <x v="4"/>
    <n v="61860"/>
    <n v="278.89292423293676"/>
    <n v="1529.3439705585815"/>
    <n v="987.3222502479008"/>
    <n v="-542.02172031068073"/>
    <n v="3.5401480799967167"/>
    <n v="2000"/>
    <n v="0.06"/>
    <n v="254.59414831199447"/>
    <n v="4.2977212395795793E-2"/>
  </r>
  <r>
    <x v="9"/>
    <s v="6"/>
    <x v="1"/>
    <x v="104"/>
    <x v="0"/>
    <x v="5"/>
    <x v="43"/>
    <x v="2"/>
    <x v="0"/>
    <s v="appsflyer"/>
    <x v="0"/>
    <x v="6"/>
    <n v="34350"/>
    <n v="154.46754431699685"/>
    <n v="895.85785826017059"/>
    <n v="334.25353483703577"/>
    <n v="-561.60432342313482"/>
    <n v="2.1639078701936492"/>
    <n v="400"/>
    <n v="0.15"/>
    <n v="218.31529548379808"/>
    <n v="0.10885713624052722"/>
  </r>
  <r>
    <x v="9"/>
    <s v="6"/>
    <x v="1"/>
    <x v="69"/>
    <x v="0"/>
    <x v="6"/>
    <x v="23"/>
    <x v="0"/>
    <x v="1"/>
    <s v="appsflyer"/>
    <x v="2"/>
    <x v="5"/>
    <n v="76420"/>
    <n v="62.058851628929013"/>
    <n v="1460.1836031864946"/>
    <n v="888.40507432495713"/>
    <n v="-571.77852886153744"/>
    <n v="14.315525521436221"/>
    <n v="600"/>
    <n v="5.7000000000000002E-2"/>
    <n v="138.2692102537678"/>
    <n v="2.5939595620993391E-2"/>
  </r>
  <r>
    <x v="9"/>
    <s v="6"/>
    <x v="1"/>
    <x v="57"/>
    <x v="0"/>
    <x v="0"/>
    <x v="10"/>
    <x v="2"/>
    <x v="0"/>
    <s v="adjust"/>
    <x v="0"/>
    <x v="3"/>
    <n v="53990"/>
    <n v="210.27922583737791"/>
    <n v="1322.9194438188592"/>
    <n v="713.28840126011346"/>
    <n v="-609.63104255874578"/>
    <n v="3.3921011379970745"/>
    <n v="1600"/>
    <n v="0.1"/>
    <n v="21.728497266086865"/>
    <n v="5.0770714967701587E-3"/>
  </r>
  <r>
    <x v="9"/>
    <s v="6"/>
    <x v="1"/>
    <x v="3"/>
    <x v="0"/>
    <x v="4"/>
    <x v="39"/>
    <x v="1"/>
    <x v="0"/>
    <s v="appsflyer"/>
    <x v="0"/>
    <x v="2"/>
    <n v="37720"/>
    <n v="98.835995027254469"/>
    <n v="735.13286834748351"/>
    <n v="88.391226910417515"/>
    <n v="-646.74164143706594"/>
    <n v="0.89432222426701158"/>
    <n v="200"/>
    <n v="0.09"/>
    <n v="34.844513788134257"/>
    <n v="6.5701305069277169E-2"/>
  </r>
  <r>
    <x v="9"/>
    <s v="6"/>
    <x v="1"/>
    <x v="73"/>
    <x v="0"/>
    <x v="2"/>
    <x v="15"/>
    <x v="1"/>
    <x v="0"/>
    <s v="appsflyer"/>
    <x v="2"/>
    <x v="5"/>
    <n v="124370"/>
    <n v="1127.190206091924"/>
    <n v="1135.2895698156437"/>
    <n v="475.01383970842875"/>
    <n v="-660.27573010721494"/>
    <n v="0.42141409421516096"/>
    <n v="200"/>
    <n v="0.105"/>
    <n v="146.67860138023855"/>
    <n v="5.1464676436330174E-2"/>
  </r>
  <r>
    <x v="9"/>
    <s v="6"/>
    <x v="1"/>
    <x v="45"/>
    <x v="0"/>
    <x v="5"/>
    <x v="39"/>
    <x v="1"/>
    <x v="3"/>
    <s v="adjust"/>
    <x v="2"/>
    <x v="4"/>
    <n v="57300"/>
    <n v="388.91402714932127"/>
    <n v="1584.547506028423"/>
    <n v="900.95431546626821"/>
    <n v="-683.59319056215475"/>
    <n v="2.3165899210941858"/>
    <n v="1400"/>
    <n v="7.0000000000000007E-2"/>
    <n v="263.59543295164929"/>
    <n v="4.8762263973253651E-2"/>
  </r>
  <r>
    <x v="9"/>
    <s v="6"/>
    <x v="1"/>
    <x v="87"/>
    <x v="0"/>
    <x v="2"/>
    <x v="41"/>
    <x v="1"/>
    <x v="0"/>
    <s v="appsflyer"/>
    <x v="2"/>
    <x v="0"/>
    <n v="110120"/>
    <n v="455.0055092082481"/>
    <n v="2505.1675774273704"/>
    <n v="1809.3096019354505"/>
    <n v="-695.85797549191989"/>
    <n v="3.9764564721069364"/>
    <n v="2000"/>
    <n v="0.08"/>
    <n v="589.65555824309115"/>
    <n v="5.4316810273223021E-2"/>
  </r>
  <r>
    <x v="9"/>
    <s v="6"/>
    <x v="1"/>
    <x v="5"/>
    <x v="0"/>
    <x v="0"/>
    <x v="11"/>
    <x v="2"/>
    <x v="0"/>
    <s v="appsflyer"/>
    <x v="1"/>
    <x v="2"/>
    <n v="75680"/>
    <n v="45.817741516994843"/>
    <n v="884.22293939826102"/>
    <n v="160.76626222518618"/>
    <n v="-723.45667717307481"/>
    <n v="3.5088211880883371"/>
    <n v="200"/>
    <n v="0.09"/>
    <n v="41.589374789010563"/>
    <n v="4.31157779554893E-2"/>
  </r>
  <r>
    <x v="9"/>
    <s v="6"/>
    <x v="1"/>
    <x v="91"/>
    <x v="0"/>
    <x v="3"/>
    <x v="47"/>
    <x v="2"/>
    <x v="0"/>
    <s v="appsflyer"/>
    <x v="2"/>
    <x v="5"/>
    <n v="73360"/>
    <n v="71.388873871438605"/>
    <n v="1134.1235730624078"/>
    <n v="374.83242922211815"/>
    <n v="-759.29114384028958"/>
    <n v="5.2505720975111476"/>
    <n v="200"/>
    <n v="0.12"/>
    <n v="73.000278057430791"/>
    <n v="3.2459072537616672E-2"/>
  </r>
  <r>
    <x v="9"/>
    <s v="6"/>
    <x v="1"/>
    <x v="35"/>
    <x v="0"/>
    <x v="6"/>
    <x v="30"/>
    <x v="0"/>
    <x v="1"/>
    <s v="adjust"/>
    <x v="0"/>
    <x v="4"/>
    <n v="118470"/>
    <n v="113.74737740478646"/>
    <n v="2858.1863313094655"/>
    <n v="2006.8592550658011"/>
    <n v="-851.32707624366435"/>
    <n v="17.64312550191028"/>
    <n v="1400"/>
    <n v="9.5000000000000001E-2"/>
    <n v="656.87383523309393"/>
    <n v="5.4552391884232748E-2"/>
  </r>
  <r>
    <x v="9"/>
    <s v="6"/>
    <x v="1"/>
    <x v="82"/>
    <x v="0"/>
    <x v="2"/>
    <x v="38"/>
    <x v="1"/>
    <x v="1"/>
    <s v="adjust"/>
    <x v="0"/>
    <x v="3"/>
    <n v="48110"/>
    <n v="197.70459081836327"/>
    <n v="1634.8002963888453"/>
    <n v="769.54172301737071"/>
    <n v="-865.25857337147454"/>
    <n v="3.8923816580686799"/>
    <n v="1000"/>
    <n v="0.11"/>
    <n v="348.06853261982491"/>
    <n v="7.5384375360235886E-2"/>
  </r>
  <r>
    <x v="9"/>
    <s v="6"/>
    <x v="1"/>
    <x v="9"/>
    <x v="0"/>
    <x v="4"/>
    <x v="40"/>
    <x v="2"/>
    <x v="1"/>
    <s v="appsflyer"/>
    <x v="2"/>
    <x v="0"/>
    <n v="124620"/>
    <n v="98.203309692671397"/>
    <n v="2039.5363966145962"/>
    <n v="1076.823787022679"/>
    <n v="-962.71260959191727"/>
    <n v="10.965249444164497"/>
    <n v="1000"/>
    <n v="7.0000000000000007E-2"/>
    <n v="216.90166104416969"/>
    <n v="3.3571209399680162E-2"/>
  </r>
  <r>
    <x v="9"/>
    <s v="6"/>
    <x v="1"/>
    <x v="2"/>
    <x v="0"/>
    <x v="2"/>
    <x v="21"/>
    <x v="1"/>
    <x v="0"/>
    <s v="appsflyer"/>
    <x v="0"/>
    <x v="2"/>
    <n v="89500"/>
    <n v="278.89518413597733"/>
    <n v="1690.5274376636485"/>
    <n v="649.42143390375361"/>
    <n v="-1041.106003759895"/>
    <n v="2.3285501896193503"/>
    <n v="400"/>
    <n v="0.1"/>
    <n v="194.25708633307028"/>
    <n v="4.9853884342705525E-2"/>
  </r>
  <r>
    <x v="9"/>
    <s v="6"/>
    <x v="1"/>
    <x v="89"/>
    <x v="0"/>
    <x v="5"/>
    <x v="6"/>
    <x v="1"/>
    <x v="0"/>
    <s v="adjust"/>
    <x v="2"/>
    <x v="3"/>
    <n v="69280"/>
    <n v="428.21950674013374"/>
    <n v="1385.7322528024513"/>
    <n v="325.3276215838597"/>
    <n v="-1060.4046312185915"/>
    <n v="0.75972162982590541"/>
    <n v="400"/>
    <n v="0.06"/>
    <n v="43.123769434059021"/>
    <n v="2.2092482865995546E-2"/>
  </r>
  <r>
    <x v="9"/>
    <s v="6"/>
    <x v="1"/>
    <x v="11"/>
    <x v="0"/>
    <x v="0"/>
    <x v="3"/>
    <x v="1"/>
    <x v="0"/>
    <s v="appsflyer"/>
    <x v="0"/>
    <x v="5"/>
    <n v="80210"/>
    <n v="226.75247988491324"/>
    <n v="1420.579063865109"/>
    <n v="317.67241183826633"/>
    <n v="-1102.9066520268427"/>
    <n v="1.4009655462180564"/>
    <n v="400"/>
    <n v="0.14000000000000001"/>
    <n v="0.96675923879747239"/>
    <n v="5.072097349190386E-4"/>
  </r>
  <r>
    <x v="9"/>
    <s v="6"/>
    <x v="1"/>
    <x v="4"/>
    <x v="0"/>
    <x v="1"/>
    <x v="7"/>
    <x v="2"/>
    <x v="0"/>
    <s v="appsflyer"/>
    <x v="0"/>
    <x v="6"/>
    <n v="109180"/>
    <n v="240.21149751596877"/>
    <n v="3211.4841363258479"/>
    <n v="2073.7511119236815"/>
    <n v="-1137.7330244021664"/>
    <n v="8.6330218718436775"/>
    <n v="2000"/>
    <n v="0.1"/>
    <n v="1170.0681648212556"/>
    <n v="9.4037977692821337E-2"/>
  </r>
  <r>
    <x v="9"/>
    <s v="6"/>
    <x v="1"/>
    <x v="66"/>
    <x v="0"/>
    <x v="2"/>
    <x v="22"/>
    <x v="0"/>
    <x v="1"/>
    <s v="appsflyer"/>
    <x v="1"/>
    <x v="6"/>
    <n v="72960"/>
    <n v="43.470913227169319"/>
    <n v="1719.7685285603056"/>
    <n v="566.36294299895235"/>
    <n v="-1153.4055855613533"/>
    <n v="13.028549458790195"/>
    <n v="600"/>
    <n v="5.5E-2"/>
    <n v="76.524762878616698"/>
    <n v="2.2519353188790298E-2"/>
  </r>
  <r>
    <x v="9"/>
    <s v="6"/>
    <x v="1"/>
    <x v="42"/>
    <x v="0"/>
    <x v="1"/>
    <x v="32"/>
    <x v="1"/>
    <x v="1"/>
    <s v="appsflyer"/>
    <x v="2"/>
    <x v="6"/>
    <n v="51010"/>
    <n v="184.70827167102237"/>
    <n v="1605.0069909027295"/>
    <n v="429.64937291239352"/>
    <n v="-1175.3576179903359"/>
    <n v="2.3260970882648255"/>
    <n v="600"/>
    <n v="0.11"/>
    <n v="232.89706833694322"/>
    <n v="9.0343848969312732E-2"/>
  </r>
  <r>
    <x v="9"/>
    <s v="6"/>
    <x v="1"/>
    <x v="23"/>
    <x v="0"/>
    <x v="5"/>
    <x v="49"/>
    <x v="1"/>
    <x v="1"/>
    <s v="adjust"/>
    <x v="0"/>
    <x v="1"/>
    <n v="117140"/>
    <n v="188.64389720190567"/>
    <n v="2212.4541581534131"/>
    <n v="966.12494160791937"/>
    <n v="-1246.3292165454936"/>
    <n v="5.1214216623921596"/>
    <n v="1000"/>
    <n v="0.06"/>
    <n v="3.3153293888818052"/>
    <n v="5.7192902734438445E-4"/>
  </r>
  <r>
    <x v="9"/>
    <s v="6"/>
    <x v="1"/>
    <x v="8"/>
    <x v="0"/>
    <x v="4"/>
    <x v="10"/>
    <x v="1"/>
    <x v="1"/>
    <s v="adjust"/>
    <x v="0"/>
    <x v="4"/>
    <n v="120860"/>
    <n v="259.37343746543064"/>
    <n v="2462.4600938460239"/>
    <n v="1097.4170775984369"/>
    <n v="-1365.043016247587"/>
    <n v="4.2310310890825162"/>
    <n v="1200"/>
    <n v="0.08"/>
    <n v="195.41530724077791"/>
    <n v="2.9678067289363438E-2"/>
  </r>
  <r>
    <x v="9"/>
    <s v="6"/>
    <x v="1"/>
    <x v="14"/>
    <x v="0"/>
    <x v="6"/>
    <x v="37"/>
    <x v="2"/>
    <x v="0"/>
    <s v="appsflyer"/>
    <x v="0"/>
    <x v="1"/>
    <n v="81550"/>
    <n v="438.90855314197051"/>
    <n v="4433.8241157632574"/>
    <n v="2921.9869782817236"/>
    <n v="-1511.8371374815338"/>
    <n v="6.6573935672120976"/>
    <n v="2400"/>
    <n v="0.1"/>
    <n v="821.96153070950947"/>
    <n v="4.6883709431225488E-2"/>
  </r>
  <r>
    <x v="9"/>
    <s v="6"/>
    <x v="1"/>
    <x v="10"/>
    <x v="0"/>
    <x v="5"/>
    <x v="28"/>
    <x v="1"/>
    <x v="0"/>
    <s v="appsflyer"/>
    <x v="2"/>
    <x v="0"/>
    <n v="211630"/>
    <n v="870.20559599205978"/>
    <n v="4125.1220132019116"/>
    <n v="2292.2760281215419"/>
    <n v="-1832.8459850803697"/>
    <n v="2.6341775307802755"/>
    <n v="2000"/>
    <n v="0.04"/>
    <n v="37.72453736728626"/>
    <n v="2.742873378866193E-3"/>
  </r>
  <r>
    <x v="9"/>
    <s v="6"/>
    <x v="1"/>
    <x v="13"/>
    <x v="0"/>
    <x v="2"/>
    <x v="47"/>
    <x v="1"/>
    <x v="0"/>
    <s v="appsflyer"/>
    <x v="0"/>
    <x v="3"/>
    <n v="272320"/>
    <n v="763.55259169445287"/>
    <n v="6566.4947030311996"/>
    <n v="4516.9946386012334"/>
    <n v="-2049.5000644299662"/>
    <n v="5.9157609937218014"/>
    <n v="2800"/>
    <n v="0.12"/>
    <n v="2355.638830753725"/>
    <n v="8.691763068239218E-2"/>
  </r>
  <r>
    <x v="9"/>
    <s v="6"/>
    <x v="1"/>
    <x v="0"/>
    <x v="0"/>
    <x v="6"/>
    <x v="3"/>
    <x v="0"/>
    <x v="0"/>
    <s v="adjust"/>
    <x v="0"/>
    <x v="6"/>
    <n v="391400"/>
    <n v="394.06892133083159"/>
    <n v="8836.0783532357091"/>
    <n v="6594.7421694210343"/>
    <n v="-2241.3361838146748"/>
    <n v="16.734996881128236"/>
    <n v="4800"/>
    <n v="0.06"/>
    <n v="1446.1326893462322"/>
    <n v="3.654761758672341E-2"/>
  </r>
  <r>
    <x v="9"/>
    <s v="6"/>
    <x v="1"/>
    <x v="38"/>
    <x v="0"/>
    <x v="1"/>
    <x v="27"/>
    <x v="1"/>
    <x v="0"/>
    <s v="appsflyer"/>
    <x v="2"/>
    <x v="3"/>
    <n v="286360"/>
    <n v="3628.2546721571111"/>
    <n v="4716.5510417983132"/>
    <n v="2037.2438516514549"/>
    <n v="-2679.3071901468584"/>
    <n v="0.56149417164265636"/>
    <n v="1800"/>
    <n v="0.13"/>
    <n v="1409.6296408062722"/>
    <n v="0.11532162596895976"/>
  </r>
  <r>
    <x v="9"/>
    <s v="6"/>
    <x v="1"/>
    <x v="84"/>
    <x v="0"/>
    <x v="3"/>
    <x v="11"/>
    <x v="1"/>
    <x v="0"/>
    <s v="appsflyer"/>
    <x v="0"/>
    <x v="4"/>
    <n v="173400"/>
    <n v="539.57030272704526"/>
    <n v="5029.3982579525145"/>
    <n v="2272.7922450404626"/>
    <n v="-2756.6060129120519"/>
    <n v="4.2122263466938987"/>
    <n v="1600"/>
    <n v="0.14000000000000001"/>
    <n v="1642.3696424083055"/>
    <n v="0.12043699741233692"/>
  </r>
  <r>
    <x v="9"/>
    <s v="6"/>
    <x v="1"/>
    <x v="95"/>
    <x v="0"/>
    <x v="5"/>
    <x v="23"/>
    <x v="2"/>
    <x v="0"/>
    <s v="adjust"/>
    <x v="0"/>
    <x v="4"/>
    <n v="468030"/>
    <n v="1435.3746427824631"/>
    <n v="16127.359245492071"/>
    <n v="12526.408287891036"/>
    <n v="-3600.950957601035"/>
    <n v="8.726925998642896"/>
    <n v="15200"/>
    <n v="7.0000000000000007E-2"/>
    <n v="5156.0111192943541"/>
    <n v="6.8601882263390437E-2"/>
  </r>
  <r>
    <x v="10"/>
    <s v="6"/>
    <x v="1"/>
    <x v="100"/>
    <x v="0"/>
    <x v="6"/>
    <x v="46"/>
    <x v="0"/>
    <x v="0"/>
    <s v="adjust"/>
    <x v="0"/>
    <x v="0"/>
    <n v="1133900"/>
    <n v="1122.7995949139192"/>
    <n v="24896.842513250496"/>
    <n v="35295.662485496592"/>
    <n v="10398.819972246096"/>
    <n v="31.435407213700124"/>
    <n v="30000"/>
    <n v="7.0000000000000007E-2"/>
    <n v="13940.421854591812"/>
    <n v="6.5826888598186334E-2"/>
  </r>
  <r>
    <x v="10"/>
    <s v="6"/>
    <x v="1"/>
    <x v="95"/>
    <x v="0"/>
    <x v="2"/>
    <x v="9"/>
    <x v="2"/>
    <x v="0"/>
    <s v="adjust"/>
    <x v="0"/>
    <x v="5"/>
    <n v="525720"/>
    <n v="1801.7633802816902"/>
    <n v="19967.67604791027"/>
    <n v="27379.7773915164"/>
    <n v="7412.1013436061294"/>
    <n v="15.196100493082398"/>
    <n v="23400"/>
    <n v="7.0000000000000007E-2"/>
    <n v="9568.1015339317364"/>
    <n v="5.824311739958609E-2"/>
  </r>
  <r>
    <x v="10"/>
    <s v="6"/>
    <x v="1"/>
    <x v="13"/>
    <x v="0"/>
    <x v="6"/>
    <x v="21"/>
    <x v="1"/>
    <x v="0"/>
    <s v="appsflyer"/>
    <x v="0"/>
    <x v="3"/>
    <n v="607340"/>
    <n v="1837.1148189966407"/>
    <n v="16379.3825883725"/>
    <n v="23111.218493943681"/>
    <n v="6731.8359055711808"/>
    <n v="12.580170958811443"/>
    <n v="16200"/>
    <n v="0.12"/>
    <n v="13866.692871786247"/>
    <n v="9.999972434325223E-2"/>
  </r>
  <r>
    <x v="10"/>
    <s v="6"/>
    <x v="1"/>
    <x v="38"/>
    <x v="0"/>
    <x v="2"/>
    <x v="47"/>
    <x v="1"/>
    <x v="0"/>
    <s v="appsflyer"/>
    <x v="2"/>
    <x v="6"/>
    <n v="803710"/>
    <n v="9860.7504904688012"/>
    <n v="12946.946716383603"/>
    <n v="16927.42126540083"/>
    <n v="3980.4745490172263"/>
    <n v="1.7166463426655534"/>
    <n v="12800"/>
    <n v="0.13"/>
    <n v="10017.56780082102"/>
    <n v="9.8632544632345984E-2"/>
  </r>
  <r>
    <x v="10"/>
    <s v="6"/>
    <x v="1"/>
    <x v="28"/>
    <x v="0"/>
    <x v="1"/>
    <x v="39"/>
    <x v="1"/>
    <x v="1"/>
    <s v="adjust"/>
    <x v="0"/>
    <x v="3"/>
    <n v="265380"/>
    <n v="784.41351442361656"/>
    <n v="5376.6793301936541"/>
    <n v="8897.763563978946"/>
    <n v="3521.0842337852919"/>
    <n v="11.343205337961294"/>
    <n v="11000"/>
    <n v="8.5000000000000006E-2"/>
    <n v="1383.567229364244"/>
    <n v="2.5916010980657659E-2"/>
  </r>
  <r>
    <x v="10"/>
    <s v="6"/>
    <x v="1"/>
    <x v="99"/>
    <x v="0"/>
    <x v="3"/>
    <x v="29"/>
    <x v="2"/>
    <x v="0"/>
    <s v="adjust"/>
    <x v="0"/>
    <x v="5"/>
    <n v="214910"/>
    <n v="897.89681799529978"/>
    <n v="10262.39916116212"/>
    <n v="13712.165999709972"/>
    <n v="3449.7668385478519"/>
    <n v="15.271427323157917"/>
    <n v="30000"/>
    <n v="7.4999999999999997E-2"/>
    <n v="5045.4135073234693"/>
    <n v="6.1325267739492373E-2"/>
  </r>
  <r>
    <x v="10"/>
    <s v="6"/>
    <x v="1"/>
    <x v="79"/>
    <x v="0"/>
    <x v="1"/>
    <x v="38"/>
    <x v="0"/>
    <x v="1"/>
    <s v="appsflyer"/>
    <x v="0"/>
    <x v="0"/>
    <n v="338310"/>
    <n v="670.30460003342"/>
    <n v="9144.3267685677802"/>
    <n v="12308.201399959282"/>
    <n v="3163.8746313915017"/>
    <n v="18.362101944915224"/>
    <n v="15400"/>
    <n v="0.08"/>
    <n v="5788.4057133092583"/>
    <n v="7.8381418551920559E-2"/>
  </r>
  <r>
    <x v="10"/>
    <s v="6"/>
    <x v="1"/>
    <x v="8"/>
    <x v="0"/>
    <x v="1"/>
    <x v="29"/>
    <x v="1"/>
    <x v="1"/>
    <s v="adjust"/>
    <x v="0"/>
    <x v="6"/>
    <n v="519470"/>
    <n v="1171.6246228990087"/>
    <n v="12786.067120831214"/>
    <n v="15902.83552951729"/>
    <n v="3116.7684086860754"/>
    <n v="13.573319661179633"/>
    <n v="26400"/>
    <n v="0.08"/>
    <n v="4633.2684052436798"/>
    <n v="4.8558095154832184E-2"/>
  </r>
  <r>
    <x v="10"/>
    <s v="6"/>
    <x v="1"/>
    <x v="68"/>
    <x v="0"/>
    <x v="6"/>
    <x v="44"/>
    <x v="1"/>
    <x v="0"/>
    <s v="adjust"/>
    <x v="2"/>
    <x v="5"/>
    <n v="257790"/>
    <n v="433.21086200970097"/>
    <n v="4756.4552564623418"/>
    <n v="7805.1063703129703"/>
    <n v="3048.6511138506285"/>
    <n v="18.016875971448261"/>
    <n v="3800"/>
    <n v="7.0000000000000007E-2"/>
    <n v="95.843533216257697"/>
    <n v="2.0465989116390595E-3"/>
  </r>
  <r>
    <x v="10"/>
    <s v="6"/>
    <x v="1"/>
    <x v="107"/>
    <x v="0"/>
    <x v="1"/>
    <x v="29"/>
    <x v="0"/>
    <x v="0"/>
    <s v="adjust"/>
    <x v="0"/>
    <x v="4"/>
    <n v="98410"/>
    <n v="212.38179321169315"/>
    <n v="4251.5954469684775"/>
    <n v="6840.6171593775398"/>
    <n v="2589.0217124090623"/>
    <n v="32.209056416427856"/>
    <n v="3000"/>
    <n v="0.1"/>
    <n v="1413.5013150826533"/>
    <n v="3.4438932485912191E-2"/>
  </r>
  <r>
    <x v="10"/>
    <s v="6"/>
    <x v="1"/>
    <x v="96"/>
    <x v="0"/>
    <x v="3"/>
    <x v="30"/>
    <x v="1"/>
    <x v="0"/>
    <s v="adjust"/>
    <x v="0"/>
    <x v="3"/>
    <n v="963210"/>
    <n v="3843.6313000103924"/>
    <n v="21279.565991938442"/>
    <n v="23666.321150825021"/>
    <n v="2386.755158886579"/>
    <n v="6.1572818263710758"/>
    <n v="30000"/>
    <n v="0.17"/>
    <n v="15059.969327735107"/>
    <n v="0.1060576703899056"/>
  </r>
  <r>
    <x v="10"/>
    <s v="6"/>
    <x v="1"/>
    <x v="55"/>
    <x v="0"/>
    <x v="0"/>
    <x v="17"/>
    <x v="2"/>
    <x v="1"/>
    <s v="appsflyer"/>
    <x v="2"/>
    <x v="5"/>
    <n v="187240"/>
    <n v="391.48615873546879"/>
    <n v="6999.891052768694"/>
    <n v="9134.5348660506406"/>
    <n v="2134.6438132819467"/>
    <n v="23.332970175895642"/>
    <n v="8000"/>
    <n v="0.1"/>
    <n v="680.81748373497351"/>
    <n v="1.2422042532698185E-2"/>
  </r>
  <r>
    <x v="10"/>
    <s v="6"/>
    <x v="1"/>
    <x v="92"/>
    <x v="0"/>
    <x v="1"/>
    <x v="20"/>
    <x v="2"/>
    <x v="1"/>
    <s v="appsflyer"/>
    <x v="1"/>
    <x v="5"/>
    <n v="119980"/>
    <n v="306.17419918071317"/>
    <n v="5584.05295764124"/>
    <n v="7498.6532565285061"/>
    <n v="1914.600298887266"/>
    <n v="24.491460340531752"/>
    <n v="4600"/>
    <n v="0.1"/>
    <n v="4291.8760364401714"/>
    <n v="9.5392152199764713E-2"/>
  </r>
  <r>
    <x v="10"/>
    <s v="6"/>
    <x v="1"/>
    <x v="47"/>
    <x v="0"/>
    <x v="6"/>
    <x v="5"/>
    <x v="2"/>
    <x v="1"/>
    <s v="appsflyer"/>
    <x v="2"/>
    <x v="5"/>
    <n v="187370"/>
    <n v="647.43001652561475"/>
    <n v="2944.913376353828"/>
    <n v="4605.3751592252729"/>
    <n v="1660.4617828714449"/>
    <n v="7.1133173341879914"/>
    <n v="2400"/>
    <n v="7.0000000000000007E-2"/>
    <n v="1522.6486829335454"/>
    <n v="5.5104040759974666E-2"/>
  </r>
  <r>
    <x v="10"/>
    <s v="6"/>
    <x v="1"/>
    <x v="29"/>
    <x v="0"/>
    <x v="1"/>
    <x v="22"/>
    <x v="2"/>
    <x v="1"/>
    <s v="appsflyer"/>
    <x v="2"/>
    <x v="6"/>
    <n v="210010"/>
    <n v="940.55447663588438"/>
    <n v="4002.2303609587848"/>
    <n v="5552.0880273271932"/>
    <n v="1549.8576663684084"/>
    <n v="5.9029946326825744"/>
    <n v="20800"/>
    <n v="0.05"/>
    <n v="1037.2775340428811"/>
    <n v="3.1137760812912054E-2"/>
  </r>
  <r>
    <x v="10"/>
    <s v="6"/>
    <x v="1"/>
    <x v="36"/>
    <x v="0"/>
    <x v="5"/>
    <x v="27"/>
    <x v="0"/>
    <x v="3"/>
    <s v="adjust"/>
    <x v="0"/>
    <x v="0"/>
    <n v="109090"/>
    <n v="119.43070887692728"/>
    <n v="2313.9113893003437"/>
    <n v="3838.2232986463296"/>
    <n v="1524.3119093459859"/>
    <n v="32.137658184727002"/>
    <n v="800"/>
    <n v="8.5000000000000006E-2"/>
    <n v="206.30266782066468"/>
    <n v="8.95825367488059E-3"/>
  </r>
  <r>
    <x v="10"/>
    <s v="6"/>
    <x v="1"/>
    <x v="21"/>
    <x v="0"/>
    <x v="6"/>
    <x v="48"/>
    <x v="2"/>
    <x v="1"/>
    <s v="adjust"/>
    <x v="2"/>
    <x v="4"/>
    <n v="82750"/>
    <n v="622.82434848057198"/>
    <n v="5020.2418784941156"/>
    <n v="6514.0184941416264"/>
    <n v="1493.7766156475109"/>
    <n v="10.458837246862743"/>
    <n v="5200"/>
    <n v="0.11"/>
    <n v="1046.3738985080486"/>
    <n v="2.6772360242480722E-2"/>
  </r>
  <r>
    <x v="10"/>
    <s v="6"/>
    <x v="1"/>
    <x v="25"/>
    <x v="0"/>
    <x v="0"/>
    <x v="28"/>
    <x v="1"/>
    <x v="0"/>
    <s v="adjust"/>
    <x v="2"/>
    <x v="3"/>
    <n v="205960"/>
    <n v="767.68903088391914"/>
    <n v="3623.2139076773333"/>
    <n v="5094.3252261354382"/>
    <n v="1471.111318458105"/>
    <n v="6.635922907833943"/>
    <n v="4000"/>
    <n v="0.08"/>
    <n v="1324.8969515755857"/>
    <n v="4.3345516588355386E-2"/>
  </r>
  <r>
    <x v="10"/>
    <s v="6"/>
    <x v="1"/>
    <x v="69"/>
    <x v="0"/>
    <x v="0"/>
    <x v="15"/>
    <x v="0"/>
    <x v="1"/>
    <s v="appsflyer"/>
    <x v="2"/>
    <x v="2"/>
    <n v="148420"/>
    <n v="86.932583611550399"/>
    <n v="3271.147715313075"/>
    <n v="4739.4887044530988"/>
    <n v="1468.3409891400238"/>
    <n v="54.519128588551247"/>
    <n v="2000"/>
    <n v="5.7000000000000002E-2"/>
    <n v="805.14883092620175"/>
    <n v="2.8313491220044656E-2"/>
  </r>
  <r>
    <x v="10"/>
    <s v="6"/>
    <x v="1"/>
    <x v="73"/>
    <x v="0"/>
    <x v="0"/>
    <x v="42"/>
    <x v="1"/>
    <x v="0"/>
    <s v="appsflyer"/>
    <x v="2"/>
    <x v="4"/>
    <n v="404630"/>
    <n v="3887.8444972786037"/>
    <n v="3792.8574811687467"/>
    <n v="5025.9168667770618"/>
    <n v="1233.0593856083151"/>
    <n v="1.292725794536042"/>
    <n v="2800"/>
    <n v="0.105"/>
    <n v="2869.8892593124178"/>
    <n v="9.5169675350956537E-2"/>
  </r>
  <r>
    <x v="10"/>
    <s v="6"/>
    <x v="1"/>
    <x v="101"/>
    <x v="0"/>
    <x v="2"/>
    <x v="18"/>
    <x v="1"/>
    <x v="1"/>
    <s v="adjust"/>
    <x v="0"/>
    <x v="0"/>
    <n v="133250"/>
    <n v="1056.9530729975595"/>
    <n v="4267.0242360468701"/>
    <n v="5256.461980005598"/>
    <n v="989.43774395872788"/>
    <n v="4.9732217203343474"/>
    <n v="8000"/>
    <n v="0.1"/>
    <n v="407.15040068093504"/>
    <n v="1.2909519819910675E-2"/>
  </r>
  <r>
    <x v="10"/>
    <s v="6"/>
    <x v="1"/>
    <x v="50"/>
    <x v="0"/>
    <x v="5"/>
    <x v="22"/>
    <x v="1"/>
    <x v="3"/>
    <s v="appsflyer"/>
    <x v="0"/>
    <x v="6"/>
    <n v="72580"/>
    <n v="350.36761975492021"/>
    <n v="1692.6722941556502"/>
    <n v="2534.4340287539112"/>
    <n v="841.761734598261"/>
    <n v="7.2336422827164526"/>
    <n v="2200"/>
    <n v="7.4999999999999997E-2"/>
    <n v="452.79794924284556"/>
    <n v="2.9776401365204066E-2"/>
  </r>
  <r>
    <x v="10"/>
    <s v="6"/>
    <x v="1"/>
    <x v="84"/>
    <x v="0"/>
    <x v="0"/>
    <x v="31"/>
    <x v="1"/>
    <x v="0"/>
    <s v="appsflyer"/>
    <x v="0"/>
    <x v="2"/>
    <n v="438730"/>
    <n v="1508.9103178058335"/>
    <n v="13138.736823216474"/>
    <n v="13941.754961664403"/>
    <n v="803.01813844792923"/>
    <n v="9.2396180191395754"/>
    <n v="12200"/>
    <n v="0.14000000000000001"/>
    <n v="5825.1597598980297"/>
    <n v="6.9636854373970519E-2"/>
  </r>
  <r>
    <x v="10"/>
    <s v="6"/>
    <x v="1"/>
    <x v="76"/>
    <x v="0"/>
    <x v="2"/>
    <x v="1"/>
    <x v="1"/>
    <x v="1"/>
    <s v="adjust"/>
    <x v="2"/>
    <x v="5"/>
    <n v="219870"/>
    <n v="1472.7725463547229"/>
    <n v="4052.5700370711447"/>
    <n v="4805.56674136725"/>
    <n v="752.99670429610524"/>
    <n v="3.2629388382215341"/>
    <n v="5600"/>
    <n v="7.0000000000000007E-2"/>
    <n v="738.08046050091332"/>
    <n v="2.559810667586037E-2"/>
  </r>
  <r>
    <x v="10"/>
    <s v="6"/>
    <x v="1"/>
    <x v="6"/>
    <x v="0"/>
    <x v="2"/>
    <x v="11"/>
    <x v="1"/>
    <x v="0"/>
    <s v="adjust"/>
    <x v="2"/>
    <x v="6"/>
    <n v="346080"/>
    <n v="841.1379392780301"/>
    <n v="4653.4759146254673"/>
    <n v="5347.2884444098527"/>
    <n v="693.81252978438533"/>
    <n v="6.3572075336413496"/>
    <n v="4800"/>
    <n v="0.08"/>
    <n v="135.93723570008598"/>
    <n v="4.2369522769431893E-3"/>
  </r>
  <r>
    <x v="10"/>
    <s v="6"/>
    <x v="1"/>
    <x v="52"/>
    <x v="0"/>
    <x v="4"/>
    <x v="36"/>
    <x v="1"/>
    <x v="0"/>
    <s v="adjust"/>
    <x v="0"/>
    <x v="2"/>
    <n v="87470"/>
    <n v="848.50348464870979"/>
    <n v="1802.110668534245"/>
    <n v="2474.2672847474482"/>
    <n v="672.15661621320328"/>
    <n v="2.9160366804761249"/>
    <n v="5600"/>
    <n v="0.1"/>
    <n v="1241.1377248681231"/>
    <n v="8.3603048366350866E-2"/>
  </r>
  <r>
    <x v="10"/>
    <s v="6"/>
    <x v="1"/>
    <x v="75"/>
    <x v="0"/>
    <x v="5"/>
    <x v="33"/>
    <x v="1"/>
    <x v="3"/>
    <s v="appsflyer"/>
    <x v="0"/>
    <x v="3"/>
    <n v="143960"/>
    <n v="700.36139793486893"/>
    <n v="3245.9074606596137"/>
    <n v="3866.170555637394"/>
    <n v="620.26309497778038"/>
    <n v="5.520250783434717"/>
    <n v="4600"/>
    <n v="0.15"/>
    <n v="208.02528253904421"/>
    <n v="8.9677576103359569E-3"/>
  </r>
  <r>
    <x v="10"/>
    <s v="6"/>
    <x v="1"/>
    <x v="109"/>
    <x v="0"/>
    <x v="5"/>
    <x v="19"/>
    <x v="1"/>
    <x v="1"/>
    <s v="appsflyer"/>
    <x v="0"/>
    <x v="4"/>
    <n v="154770"/>
    <n v="737.77696291882478"/>
    <n v="3352.8651034412842"/>
    <n v="3964.2093479061245"/>
    <n v="611.34424446484036"/>
    <n v="5.3731812555148784"/>
    <n v="6000"/>
    <n v="0.1"/>
    <n v="1729.8611700586616"/>
    <n v="7.2728297046688747E-2"/>
  </r>
  <r>
    <x v="10"/>
    <s v="6"/>
    <x v="1"/>
    <x v="33"/>
    <x v="0"/>
    <x v="5"/>
    <x v="23"/>
    <x v="2"/>
    <x v="0"/>
    <s v="adjust"/>
    <x v="2"/>
    <x v="2"/>
    <n v="85990"/>
    <n v="280.98683596302868"/>
    <n v="1778.3918606580162"/>
    <n v="2379.5462001366632"/>
    <n v="601.15433947864699"/>
    <n v="8.4685326698000765"/>
    <n v="800"/>
    <n v="7.0000000000000007E-2"/>
    <n v="529.66646671555065"/>
    <n v="3.7098562930831844E-2"/>
  </r>
  <r>
    <x v="10"/>
    <s v="6"/>
    <x v="1"/>
    <x v="93"/>
    <x v="0"/>
    <x v="6"/>
    <x v="16"/>
    <x v="1"/>
    <x v="1"/>
    <s v="adjust"/>
    <x v="2"/>
    <x v="1"/>
    <n v="439020"/>
    <n v="2633.3293635809105"/>
    <n v="8546.7184516044399"/>
    <n v="9082.4554725055459"/>
    <n v="535.73702090110601"/>
    <n v="3.4490389231656331"/>
    <n v="9200"/>
    <n v="0.06"/>
    <n v="1110.0121748576998"/>
    <n v="2.0369164451506428E-2"/>
  </r>
  <r>
    <x v="10"/>
    <s v="6"/>
    <x v="1"/>
    <x v="15"/>
    <x v="0"/>
    <x v="6"/>
    <x v="24"/>
    <x v="2"/>
    <x v="0"/>
    <s v="adjust"/>
    <x v="0"/>
    <x v="3"/>
    <n v="1132040"/>
    <n v="1688.2425028367645"/>
    <n v="25949.165454706297"/>
    <n v="26454.398571122383"/>
    <n v="505.23311641608598"/>
    <n v="15.66978590260042"/>
    <n v="50000"/>
    <n v="0.06"/>
    <n v="7841.1630544503378"/>
    <n v="4.9400499715069122E-2"/>
  </r>
  <r>
    <x v="10"/>
    <s v="6"/>
    <x v="1"/>
    <x v="59"/>
    <x v="0"/>
    <x v="6"/>
    <x v="26"/>
    <x v="1"/>
    <x v="1"/>
    <s v="appsflyer"/>
    <x v="2"/>
    <x v="6"/>
    <n v="66300"/>
    <n v="371.88147786855262"/>
    <n v="1413.0967338344001"/>
    <n v="1904.0018179331935"/>
    <n v="490.9050840987934"/>
    <n v="5.1199157022985506"/>
    <n v="1400"/>
    <n v="0.17"/>
    <n v="1668.6232702013676"/>
    <n v="0.14606282186682901"/>
  </r>
  <r>
    <x v="10"/>
    <s v="6"/>
    <x v="1"/>
    <x v="51"/>
    <x v="0"/>
    <x v="0"/>
    <x v="8"/>
    <x v="1"/>
    <x v="0"/>
    <s v="adjust"/>
    <x v="0"/>
    <x v="4"/>
    <n v="83600"/>
    <n v="311.23809523809524"/>
    <n v="2057.4780584297814"/>
    <n v="2482.0370228676729"/>
    <n v="424.55896443789152"/>
    <n v="7.9747211567045797"/>
    <n v="1200"/>
    <n v="0.08"/>
    <n v="651.51262880100455"/>
    <n v="4.374851669538931E-2"/>
  </r>
  <r>
    <x v="10"/>
    <s v="6"/>
    <x v="1"/>
    <x v="32"/>
    <x v="0"/>
    <x v="0"/>
    <x v="25"/>
    <x v="0"/>
    <x v="3"/>
    <s v="appsflyer"/>
    <x v="0"/>
    <x v="5"/>
    <n v="57750"/>
    <n v="69.586697192432823"/>
    <n v="2422.9995576495512"/>
    <n v="2810.1422752592994"/>
    <n v="387.14271760974816"/>
    <n v="40.383325960825843"/>
    <n v="2000"/>
    <n v="0.04"/>
    <n v="571.58891695022737"/>
    <n v="3.3900354558707962E-2"/>
  </r>
  <r>
    <x v="10"/>
    <s v="6"/>
    <x v="1"/>
    <x v="23"/>
    <x v="0"/>
    <x v="5"/>
    <x v="9"/>
    <x v="1"/>
    <x v="1"/>
    <s v="adjust"/>
    <x v="0"/>
    <x v="6"/>
    <n v="240880"/>
    <n v="404.298864441006"/>
    <n v="5020.2559493998433"/>
    <n v="5285.6348425665647"/>
    <n v="265.37889316672135"/>
    <n v="13.073583201562091"/>
    <n v="4400"/>
    <n v="0.06"/>
    <n v="256.73176416812493"/>
    <n v="8.0952673871388971E-3"/>
  </r>
  <r>
    <x v="10"/>
    <s v="6"/>
    <x v="1"/>
    <x v="17"/>
    <x v="0"/>
    <x v="0"/>
    <x v="33"/>
    <x v="2"/>
    <x v="1"/>
    <s v="appsflyer"/>
    <x v="1"/>
    <x v="3"/>
    <n v="143440"/>
    <n v="129.03341879188594"/>
    <n v="2556.5587675955317"/>
    <n v="2749.0126510435166"/>
    <n v="192.45388344798494"/>
    <n v="21.304656396629429"/>
    <n v="10000"/>
    <n v="7.4999999999999997E-2"/>
    <n v="1027.3479073309029"/>
    <n v="6.228587240470531E-2"/>
  </r>
  <r>
    <x v="10"/>
    <s v="6"/>
    <x v="1"/>
    <x v="35"/>
    <x v="0"/>
    <x v="6"/>
    <x v="38"/>
    <x v="0"/>
    <x v="1"/>
    <s v="adjust"/>
    <x v="0"/>
    <x v="1"/>
    <n v="114750"/>
    <n v="69.985029940119759"/>
    <n v="2642.2781705791695"/>
    <n v="2801.816922395577"/>
    <n v="159.53875181640751"/>
    <n v="40.034517736048031"/>
    <n v="800"/>
    <n v="9.5000000000000001E-2"/>
    <n v="1360.9012040181613"/>
    <n v="8.095349325766435E-2"/>
  </r>
  <r>
    <x v="10"/>
    <s v="6"/>
    <x v="1"/>
    <x v="41"/>
    <x v="0"/>
    <x v="6"/>
    <x v="29"/>
    <x v="1"/>
    <x v="1"/>
    <s v="adjust"/>
    <x v="0"/>
    <x v="3"/>
    <n v="141750"/>
    <n v="192.72118434966515"/>
    <n v="761.64965985064975"/>
    <n v="906.08657102430141"/>
    <n v="144.43691117365165"/>
    <n v="4.7015411101891962"/>
    <n v="400"/>
    <n v="0.1"/>
    <n v="450.47539205170341"/>
    <n v="8.2860991884851146E-2"/>
  </r>
  <r>
    <x v="10"/>
    <s v="6"/>
    <x v="1"/>
    <x v="108"/>
    <x v="0"/>
    <x v="0"/>
    <x v="8"/>
    <x v="2"/>
    <x v="3"/>
    <s v="adjust"/>
    <x v="0"/>
    <x v="2"/>
    <n v="17920"/>
    <n v="139.39498703543646"/>
    <n v="453.87605996814432"/>
    <n v="585.81525458291173"/>
    <n v="131.93919461476742"/>
    <n v="4.2025561108161513"/>
    <n v="400"/>
    <n v="0.1"/>
    <n v="68.795168535137094"/>
    <n v="1.9572486945028948E-2"/>
  </r>
  <r>
    <x v="10"/>
    <s v="6"/>
    <x v="1"/>
    <x v="104"/>
    <x v="0"/>
    <x v="1"/>
    <x v="4"/>
    <x v="2"/>
    <x v="0"/>
    <s v="appsflyer"/>
    <x v="0"/>
    <x v="5"/>
    <n v="165730"/>
    <n v="367.49944563530198"/>
    <n v="4533.1446251028347"/>
    <n v="4627.5781575276114"/>
    <n v="94.433532424776786"/>
    <n v="12.592068403063426"/>
    <n v="3400"/>
    <n v="0.15"/>
    <n v="327.42810320283758"/>
    <n v="1.1792637244826621E-2"/>
  </r>
  <r>
    <x v="10"/>
    <s v="6"/>
    <x v="1"/>
    <x v="91"/>
    <x v="0"/>
    <x v="0"/>
    <x v="19"/>
    <x v="2"/>
    <x v="0"/>
    <s v="appsflyer"/>
    <x v="2"/>
    <x v="3"/>
    <n v="206550"/>
    <n v="216.97079744290042"/>
    <n v="2550.7320008471165"/>
    <n v="2635.4016966043996"/>
    <n v="84.66969575728308"/>
    <n v="12.146342861176748"/>
    <n v="1200"/>
    <n v="0.12"/>
    <n v="1115.8062934192526"/>
    <n v="7.0565225714731367E-2"/>
  </r>
  <r>
    <x v="10"/>
    <s v="6"/>
    <x v="1"/>
    <x v="26"/>
    <x v="0"/>
    <x v="5"/>
    <x v="34"/>
    <x v="2"/>
    <x v="0"/>
    <s v="appsflyer"/>
    <x v="1"/>
    <x v="2"/>
    <n v="95160"/>
    <n v="181.66282667368839"/>
    <n v="1588.3023425947242"/>
    <n v="1658.2499607367736"/>
    <n v="69.94761814204935"/>
    <n v="9.1281743827283002"/>
    <n v="1200"/>
    <n v="7.0000000000000007E-2"/>
    <n v="631.22111724904505"/>
    <n v="6.344249783353817E-2"/>
  </r>
  <r>
    <x v="10"/>
    <s v="6"/>
    <x v="1"/>
    <x v="105"/>
    <x v="0"/>
    <x v="2"/>
    <x v="27"/>
    <x v="0"/>
    <x v="0"/>
    <s v="adjust"/>
    <x v="2"/>
    <x v="1"/>
    <n v="43940"/>
    <n v="114.6427018408465"/>
    <n v="953.89986243894487"/>
    <n v="1012.5709029223375"/>
    <n v="58.67104048339263"/>
    <n v="8.8324061336939348"/>
    <n v="800"/>
    <n v="0.08"/>
    <n v="176.59298015435974"/>
    <n v="2.9066767842248924E-2"/>
  </r>
  <r>
    <x v="10"/>
    <s v="6"/>
    <x v="1"/>
    <x v="54"/>
    <x v="0"/>
    <x v="3"/>
    <x v="36"/>
    <x v="1"/>
    <x v="0"/>
    <s v="adjust"/>
    <x v="2"/>
    <x v="6"/>
    <n v="81850"/>
    <n v="324.58691341705224"/>
    <n v="636.298561381117"/>
    <n v="637.45119151360348"/>
    <n v="1.1526301324864789"/>
    <n v="1.9638844487071512"/>
    <n v="600"/>
    <n v="0.08"/>
    <n v="195.06214361799707"/>
    <n v="5.1000543574907402E-2"/>
  </r>
  <r>
    <x v="10"/>
    <s v="6"/>
    <x v="1"/>
    <x v="30"/>
    <x v="0"/>
    <x v="5"/>
    <x v="9"/>
    <x v="1"/>
    <x v="3"/>
    <s v="appsflyer"/>
    <x v="0"/>
    <x v="4"/>
    <n v="46190"/>
    <n v="221.45092101942973"/>
    <n v="1077.344761800869"/>
    <n v="1046.3990778783357"/>
    <n v="-30.945683922533362"/>
    <n v="4.7251963236880208"/>
    <n v="800"/>
    <n v="0.04"/>
    <n v="156.12162384927365"/>
    <n v="2.4866488504848405E-2"/>
  </r>
  <r>
    <x v="10"/>
    <s v="6"/>
    <x v="1"/>
    <x v="12"/>
    <x v="0"/>
    <x v="6"/>
    <x v="43"/>
    <x v="0"/>
    <x v="0"/>
    <s v="appsflyer"/>
    <x v="0"/>
    <x v="4"/>
    <n v="2150"/>
    <n v="2.5182545418296911"/>
    <n v="56.468684919876139"/>
    <n v="0.5042642633710207"/>
    <n v="-55.964420656505119"/>
    <n v="0.20024356354566003"/>
    <n v="200"/>
    <n v="7.4999999999999997E-2"/>
    <n v="0.20025619323470564"/>
    <n v="6.6187581849771707E-2"/>
  </r>
  <r>
    <x v="10"/>
    <s v="6"/>
    <x v="1"/>
    <x v="81"/>
    <x v="0"/>
    <x v="0"/>
    <x v="28"/>
    <x v="2"/>
    <x v="0"/>
    <s v="appsflyer"/>
    <x v="2"/>
    <x v="4"/>
    <n v="5920"/>
    <n v="29.20652322872413"/>
    <n v="124.25781199484329"/>
    <n v="16.801567927675126"/>
    <n v="-107.45624406716817"/>
    <n v="0.57526764812427467"/>
    <n v="200"/>
    <n v="0.1"/>
    <n v="5.975935321807567"/>
    <n v="5.927954013510206E-2"/>
  </r>
  <r>
    <x v="10"/>
    <s v="6"/>
    <x v="1"/>
    <x v="46"/>
    <x v="0"/>
    <x v="1"/>
    <x v="34"/>
    <x v="2"/>
    <x v="0"/>
    <s v="adjust"/>
    <x v="2"/>
    <x v="3"/>
    <n v="15860"/>
    <n v="42.739726027397261"/>
    <n v="174.43338788503434"/>
    <n v="51.772466723868632"/>
    <n v="-122.6609211611657"/>
    <n v="1.2113429714238495"/>
    <n v="200"/>
    <n v="0.06"/>
    <n v="0.54802072761170084"/>
    <n v="1.7641961782974989E-3"/>
  </r>
  <r>
    <x v="10"/>
    <s v="6"/>
    <x v="1"/>
    <x v="70"/>
    <x v="0"/>
    <x v="1"/>
    <x v="39"/>
    <x v="1"/>
    <x v="0"/>
    <s v="appsflyer"/>
    <x v="2"/>
    <x v="1"/>
    <n v="14900"/>
    <n v="96.303861219921657"/>
    <n v="132.60453468814245"/>
    <n v="9.2138013749921779"/>
    <n v="-123.39073331315028"/>
    <n v="9.5674267451762232E-2"/>
    <n v="200"/>
    <n v="0.08"/>
    <n v="4.4156415174364341"/>
    <n v="7.9873683288152836E-2"/>
  </r>
  <r>
    <x v="10"/>
    <s v="6"/>
    <x v="1"/>
    <x v="102"/>
    <x v="0"/>
    <x v="3"/>
    <x v="24"/>
    <x v="1"/>
    <x v="1"/>
    <s v="adjust"/>
    <x v="2"/>
    <x v="4"/>
    <n v="6270"/>
    <n v="72.957877589015595"/>
    <n v="186.54623570977256"/>
    <n v="45.366724765350789"/>
    <n v="-141.17951094442176"/>
    <n v="0.62182078569924193"/>
    <n v="200"/>
    <n v="0.06"/>
    <n v="11.66769341920585"/>
    <n v="4.2864358842868419E-2"/>
  </r>
  <r>
    <x v="10"/>
    <s v="6"/>
    <x v="1"/>
    <x v="57"/>
    <x v="0"/>
    <x v="1"/>
    <x v="22"/>
    <x v="2"/>
    <x v="0"/>
    <s v="adjust"/>
    <x v="0"/>
    <x v="2"/>
    <n v="70660"/>
    <n v="327.02869484726938"/>
    <n v="1716.473292838936"/>
    <n v="1559.2667241592001"/>
    <n v="-157.20656867973594"/>
    <n v="4.7679813689970443"/>
    <n v="3000"/>
    <n v="0.1"/>
    <n v="918.88912826484432"/>
    <n v="9.821808268673371E-2"/>
  </r>
  <r>
    <x v="10"/>
    <s v="6"/>
    <x v="1"/>
    <x v="77"/>
    <x v="0"/>
    <x v="0"/>
    <x v="1"/>
    <x v="1"/>
    <x v="0"/>
    <s v="appsflyer"/>
    <x v="0"/>
    <x v="2"/>
    <n v="8590"/>
    <n v="30.169756097560978"/>
    <n v="245.4980511806661"/>
    <n v="68.579780801363299"/>
    <n v="-176.91827037930278"/>
    <n v="2.2731301035246854"/>
    <n v="200"/>
    <n v="0.15"/>
    <n v="38.644546702972001"/>
    <n v="9.3916278363208622E-2"/>
  </r>
  <r>
    <x v="10"/>
    <s v="6"/>
    <x v="1"/>
    <x v="16"/>
    <x v="0"/>
    <x v="1"/>
    <x v="31"/>
    <x v="0"/>
    <x v="1"/>
    <s v="adjust"/>
    <x v="2"/>
    <x v="5"/>
    <n v="11750"/>
    <n v="10.986442262739599"/>
    <n v="244.61126444615635"/>
    <n v="24.88340308938356"/>
    <n v="-219.72786135677279"/>
    <n v="2.2649191152421886"/>
    <n v="200"/>
    <n v="0.02"/>
    <n v="1.526461654312008"/>
    <n v="1.0224094944120063E-2"/>
  </r>
  <r>
    <x v="10"/>
    <s v="6"/>
    <x v="1"/>
    <x v="78"/>
    <x v="0"/>
    <x v="3"/>
    <x v="3"/>
    <x v="2"/>
    <x v="0"/>
    <s v="adjust"/>
    <x v="0"/>
    <x v="3"/>
    <n v="4410"/>
    <n v="25.804195804195807"/>
    <n v="260.3298990695252"/>
    <n v="13.653666035114957"/>
    <n v="-246.67623303441025"/>
    <n v="0.52912581111692103"/>
    <n v="200"/>
    <n v="0.13"/>
    <n v="9.7180459881722054"/>
    <n v="0.11862560042090538"/>
  </r>
  <r>
    <x v="10"/>
    <s v="6"/>
    <x v="1"/>
    <x v="20"/>
    <x v="0"/>
    <x v="6"/>
    <x v="42"/>
    <x v="1"/>
    <x v="1"/>
    <s v="adjust"/>
    <x v="0"/>
    <x v="6"/>
    <n v="10410"/>
    <n v="39.666587282686351"/>
    <n v="313.92346473011878"/>
    <n v="64.855586009377959"/>
    <n v="-249.06787872074082"/>
    <n v="1.6350180454693688"/>
    <n v="200"/>
    <n v="0.12"/>
    <n v="26.718232809791186"/>
    <n v="6.8660836724040483E-2"/>
  </r>
  <r>
    <x v="10"/>
    <s v="6"/>
    <x v="1"/>
    <x v="88"/>
    <x v="0"/>
    <x v="5"/>
    <x v="44"/>
    <x v="2"/>
    <x v="0"/>
    <s v="adjust"/>
    <x v="0"/>
    <x v="5"/>
    <n v="52700"/>
    <n v="326.02074807271345"/>
    <n v="1777.8103728767308"/>
    <n v="1486.1617120428239"/>
    <n v="-291.64866083390689"/>
    <n v="4.55848813558136"/>
    <n v="800"/>
    <n v="0.12"/>
    <n v="139.61413168352351"/>
    <n v="1.5657126515033929E-2"/>
  </r>
  <r>
    <x v="10"/>
    <s v="6"/>
    <x v="1"/>
    <x v="2"/>
    <x v="0"/>
    <x v="3"/>
    <x v="48"/>
    <x v="1"/>
    <x v="0"/>
    <s v="appsflyer"/>
    <x v="0"/>
    <x v="2"/>
    <n v="147350"/>
    <n v="437.33648455534791"/>
    <n v="2933.2005324993097"/>
    <n v="2639.4971386401699"/>
    <n v="-293.70339385913985"/>
    <n v="6.035392042179649"/>
    <n v="1200"/>
    <n v="0.1"/>
    <n v="1187.7587634467664"/>
    <n v="7.4999056073908207E-2"/>
  </r>
  <r>
    <x v="10"/>
    <s v="6"/>
    <x v="1"/>
    <x v="74"/>
    <x v="0"/>
    <x v="4"/>
    <x v="21"/>
    <x v="1"/>
    <x v="1"/>
    <s v="adjust"/>
    <x v="0"/>
    <x v="4"/>
    <n v="11420"/>
    <n v="39.268350924112895"/>
    <n v="324.57221846782681"/>
    <n v="29.503277256973291"/>
    <n v="-295.0689412108535"/>
    <n v="0.75132457978663625"/>
    <n v="200"/>
    <n v="0.1"/>
    <n v="16.111972999076119"/>
    <n v="9.1017984537451968E-2"/>
  </r>
  <r>
    <x v="10"/>
    <s v="6"/>
    <x v="1"/>
    <x v="58"/>
    <x v="0"/>
    <x v="6"/>
    <x v="16"/>
    <x v="2"/>
    <x v="3"/>
    <s v="appsflyer"/>
    <x v="2"/>
    <x v="5"/>
    <n v="33300"/>
    <n v="21.616996164060197"/>
    <n v="367.23751829649456"/>
    <n v="60.140697153896269"/>
    <n v="-307.09682114259829"/>
    <n v="2.7821024113370796"/>
    <n v="200"/>
    <n v="0.08"/>
    <n v="25.24508551532589"/>
    <n v="6.9961181889653695E-2"/>
  </r>
  <r>
    <x v="10"/>
    <s v="6"/>
    <x v="1"/>
    <x v="44"/>
    <x v="0"/>
    <x v="3"/>
    <x v="40"/>
    <x v="2"/>
    <x v="0"/>
    <s v="adjust"/>
    <x v="0"/>
    <x v="6"/>
    <n v="31870"/>
    <n v="27.613993284956134"/>
    <n v="734.48691735181887"/>
    <n v="422.5441000758596"/>
    <n v="-311.94281727595927"/>
    <n v="15.301810778162896"/>
    <n v="200"/>
    <n v="7.0000000000000007E-2"/>
    <n v="157.17331117086155"/>
    <n v="6.199483523047028E-2"/>
  </r>
  <r>
    <x v="10"/>
    <s v="6"/>
    <x v="1"/>
    <x v="64"/>
    <x v="0"/>
    <x v="4"/>
    <x v="33"/>
    <x v="2"/>
    <x v="0"/>
    <s v="adjust"/>
    <x v="2"/>
    <x v="1"/>
    <n v="46880"/>
    <n v="202.33853880561875"/>
    <n v="812.41730741210165"/>
    <n v="498.13130570351467"/>
    <n v="-314.28600170858698"/>
    <n v="2.4618706285215204"/>
    <n v="400"/>
    <n v="7.0000000000000007E-2"/>
    <n v="159.66511697258895"/>
    <n v="5.3421362046663805E-2"/>
  </r>
  <r>
    <x v="10"/>
    <s v="6"/>
    <x v="1"/>
    <x v="53"/>
    <x v="0"/>
    <x v="3"/>
    <x v="25"/>
    <x v="0"/>
    <x v="3"/>
    <s v="appsflyer"/>
    <x v="2"/>
    <x v="0"/>
    <n v="79130"/>
    <n v="65.647096362476063"/>
    <n v="2025.3378856767515"/>
    <n v="1704.5839916358364"/>
    <n v="-320.75389404091516"/>
    <n v="25.965870329189123"/>
    <n v="800"/>
    <n v="0.06"/>
    <n v="588.03636746438747"/>
    <n v="5.7495589378386218E-2"/>
  </r>
  <r>
    <x v="10"/>
    <s v="6"/>
    <x v="1"/>
    <x v="24"/>
    <x v="0"/>
    <x v="3"/>
    <x v="17"/>
    <x v="1"/>
    <x v="2"/>
    <s v="appsflyer"/>
    <x v="2"/>
    <x v="2"/>
    <n v="17850"/>
    <n v="108.28896867648879"/>
    <n v="407.42628315722584"/>
    <n v="75.033625875495048"/>
    <n v="-332.39265728173081"/>
    <n v="0.69290184210412564"/>
    <n v="200"/>
    <n v="0.06"/>
    <n v="21.492699720759649"/>
    <n v="4.7740150876761492E-2"/>
  </r>
  <r>
    <x v="10"/>
    <s v="6"/>
    <x v="1"/>
    <x v="22"/>
    <x v="0"/>
    <x v="1"/>
    <x v="38"/>
    <x v="2"/>
    <x v="0"/>
    <s v="appsflyer"/>
    <x v="0"/>
    <x v="2"/>
    <n v="62720"/>
    <n v="367.53459474724656"/>
    <n v="1304.1238501336243"/>
    <n v="962.4711461025712"/>
    <n v="-341.65270403105308"/>
    <n v="2.6187225906297673"/>
    <n v="1000"/>
    <n v="0.1"/>
    <n v="573.72265944102537"/>
    <n v="9.9348893343323738E-2"/>
  </r>
  <r>
    <x v="10"/>
    <s v="6"/>
    <x v="1"/>
    <x v="82"/>
    <x v="0"/>
    <x v="4"/>
    <x v="3"/>
    <x v="1"/>
    <x v="1"/>
    <s v="adjust"/>
    <x v="0"/>
    <x v="3"/>
    <n v="13480"/>
    <n v="62.634181211651878"/>
    <n v="416.13786587711019"/>
    <n v="55.693278846959402"/>
    <n v="-360.44458703015079"/>
    <n v="0.88918347409638909"/>
    <n v="200"/>
    <n v="0.11"/>
    <n v="1.8460264625675911"/>
    <n v="5.5243843326239347E-3"/>
  </r>
  <r>
    <x v="10"/>
    <s v="6"/>
    <x v="1"/>
    <x v="103"/>
    <x v="0"/>
    <x v="6"/>
    <x v="48"/>
    <x v="2"/>
    <x v="0"/>
    <s v="appsflyer"/>
    <x v="1"/>
    <x v="5"/>
    <n v="52210"/>
    <n v="102.4663090409525"/>
    <n v="836.85595748873311"/>
    <n v="476.38633979334855"/>
    <n v="-360.46961769538456"/>
    <n v="4.6491997638262959"/>
    <n v="600"/>
    <n v="7.4999999999999997E-2"/>
    <n v="104.26605212250276"/>
    <n v="3.6478114299601273E-2"/>
  </r>
  <r>
    <x v="10"/>
    <s v="6"/>
    <x v="1"/>
    <x v="87"/>
    <x v="0"/>
    <x v="5"/>
    <x v="15"/>
    <x v="1"/>
    <x v="0"/>
    <s v="appsflyer"/>
    <x v="2"/>
    <x v="2"/>
    <n v="105420"/>
    <n v="374.68012510662493"/>
    <n v="2193.1320336027811"/>
    <n v="1826.051077168082"/>
    <n v="-367.08095643469915"/>
    <n v="4.873626741339514"/>
    <n v="1600"/>
    <n v="0.08"/>
    <n v="408.19318926136708"/>
    <n v="3.7256459614336247E-2"/>
  </r>
  <r>
    <x v="10"/>
    <s v="6"/>
    <x v="1"/>
    <x v="65"/>
    <x v="1"/>
    <x v="5"/>
    <x v="18"/>
    <x v="1"/>
    <x v="3"/>
    <s v="adjust"/>
    <x v="2"/>
    <x v="1"/>
    <n v="16800"/>
    <n v="43.060257278266761"/>
    <n v="427.82927042388621"/>
    <n v="57.932196401338679"/>
    <n v="-369.89707402254754"/>
    <n v="1.3453750642260569"/>
    <n v="200"/>
    <n v="0.06"/>
    <n v="3.1045601920296697"/>
    <n v="8.9315912534546175E-3"/>
  </r>
  <r>
    <x v="10"/>
    <s v="6"/>
    <x v="1"/>
    <x v="39"/>
    <x v="0"/>
    <x v="5"/>
    <x v="43"/>
    <x v="1"/>
    <x v="0"/>
    <s v="adjust"/>
    <x v="0"/>
    <x v="0"/>
    <n v="14440"/>
    <n v="111.24565972222223"/>
    <n v="432.80089371451152"/>
    <n v="56.51082271084298"/>
    <n v="-376.29007100366852"/>
    <n v="0.50798226961797133"/>
    <n v="200"/>
    <n v="0.1"/>
    <n v="13.14262817145886"/>
    <n v="3.8761389827654862E-2"/>
  </r>
  <r>
    <x v="10"/>
    <s v="6"/>
    <x v="1"/>
    <x v="37"/>
    <x v="0"/>
    <x v="0"/>
    <x v="39"/>
    <x v="2"/>
    <x v="1"/>
    <s v="adjust"/>
    <x v="2"/>
    <x v="0"/>
    <n v="24170"/>
    <n v="29.296969696969697"/>
    <n v="506.74192354012524"/>
    <n v="48.51634894816727"/>
    <n v="-458.22557459195798"/>
    <n v="1.6560193579742655"/>
    <n v="200"/>
    <n v="6.5000000000000002E-2"/>
    <n v="16.478554683709632"/>
    <n v="5.6608253509604196E-2"/>
  </r>
  <r>
    <x v="10"/>
    <s v="6"/>
    <x v="1"/>
    <x v="85"/>
    <x v="0"/>
    <x v="4"/>
    <x v="38"/>
    <x v="1"/>
    <x v="0"/>
    <s v="adjust"/>
    <x v="0"/>
    <x v="6"/>
    <n v="35350"/>
    <n v="112.41114852225962"/>
    <n v="601.52975492337612"/>
    <n v="132.58558945343151"/>
    <n v="-468.94416546994461"/>
    <n v="1.1794701076928944"/>
    <n v="200"/>
    <n v="0.125"/>
    <n v="13.989827634074825"/>
    <n v="1.7585907704030082E-2"/>
  </r>
  <r>
    <x v="10"/>
    <s v="6"/>
    <x v="1"/>
    <x v="56"/>
    <x v="0"/>
    <x v="6"/>
    <x v="2"/>
    <x v="0"/>
    <x v="1"/>
    <s v="appsflyer"/>
    <x v="0"/>
    <x v="3"/>
    <n v="46460"/>
    <n v="138.81213218650973"/>
    <n v="1639.2713003451165"/>
    <n v="1149.2461840053436"/>
    <n v="-490.02511633977292"/>
    <n v="8.2791479815409943"/>
    <n v="1800"/>
    <n v="0.05"/>
    <n v="320.76833879645585"/>
    <n v="4.651865765878474E-2"/>
  </r>
  <r>
    <x v="10"/>
    <s v="6"/>
    <x v="1"/>
    <x v="106"/>
    <x v="0"/>
    <x v="2"/>
    <x v="17"/>
    <x v="1"/>
    <x v="0"/>
    <s v="appsflyer"/>
    <x v="2"/>
    <x v="5"/>
    <n v="66930"/>
    <n v="249.08657612953775"/>
    <n v="728.22960159132515"/>
    <n v="176.79553420717403"/>
    <n v="-551.43406738415115"/>
    <n v="0.70977544014749039"/>
    <n v="400"/>
    <n v="0.2"/>
    <n v="14.422203536520183"/>
    <n v="1.3595934988964742E-2"/>
  </r>
  <r>
    <x v="10"/>
    <s v="6"/>
    <x v="1"/>
    <x v="45"/>
    <x v="0"/>
    <x v="0"/>
    <x v="9"/>
    <x v="1"/>
    <x v="3"/>
    <s v="adjust"/>
    <x v="2"/>
    <x v="0"/>
    <n v="52570"/>
    <n v="296.69686618149416"/>
    <n v="1610.1901033519291"/>
    <n v="1047.6718368880997"/>
    <n v="-562.51826646382938"/>
    <n v="3.5311186477015983"/>
    <n v="1000"/>
    <n v="7.0000000000000007E-2"/>
    <n v="129.43931307527444"/>
    <n v="2.0591580384520039E-2"/>
  </r>
  <r>
    <x v="10"/>
    <s v="6"/>
    <x v="1"/>
    <x v="94"/>
    <x v="0"/>
    <x v="4"/>
    <x v="23"/>
    <x v="2"/>
    <x v="0"/>
    <s v="adjust"/>
    <x v="0"/>
    <x v="5"/>
    <n v="13600"/>
    <n v="33.434866640896793"/>
    <n v="584.69715159255111"/>
    <n v="20.491898625586124"/>
    <n v="-564.20525296696496"/>
    <n v="0.61289009600896338"/>
    <n v="200"/>
    <n v="0.06"/>
    <n v="4.6179896962807456"/>
    <n v="3.7559474768195607E-2"/>
  </r>
  <r>
    <x v="10"/>
    <s v="6"/>
    <x v="1"/>
    <x v="80"/>
    <x v="0"/>
    <x v="1"/>
    <x v="49"/>
    <x v="1"/>
    <x v="0"/>
    <s v="adjust"/>
    <x v="0"/>
    <x v="5"/>
    <n v="141910"/>
    <n v="581.22224617374434"/>
    <n v="3829.996705358702"/>
    <n v="3254.5018829336623"/>
    <n v="-575.49482242503973"/>
    <n v="5.599410387951318"/>
    <n v="2600"/>
    <n v="0.09"/>
    <n v="499.65217308731582"/>
    <n v="2.5587744354338336E-2"/>
  </r>
  <r>
    <x v="10"/>
    <s v="6"/>
    <x v="1"/>
    <x v="11"/>
    <x v="0"/>
    <x v="3"/>
    <x v="32"/>
    <x v="1"/>
    <x v="0"/>
    <s v="appsflyer"/>
    <x v="0"/>
    <x v="3"/>
    <n v="49310"/>
    <n v="151.84433840295245"/>
    <n v="852.91616170289865"/>
    <n v="164.77161614117333"/>
    <n v="-688.14454556172529"/>
    <n v="1.0851350657797691"/>
    <n v="200"/>
    <n v="0.14000000000000001"/>
    <n v="45.459904009435022"/>
    <n v="4.5982741722625536E-2"/>
  </r>
  <r>
    <x v="10"/>
    <s v="6"/>
    <x v="1"/>
    <x v="63"/>
    <x v="0"/>
    <x v="3"/>
    <x v="42"/>
    <x v="1"/>
    <x v="1"/>
    <s v="adjust"/>
    <x v="2"/>
    <x v="1"/>
    <n v="110300"/>
    <n v="390.31052443242811"/>
    <n v="2741.7702012365107"/>
    <n v="2004.0107961007989"/>
    <n v="-737.75940513571186"/>
    <n v="5.1344011259110696"/>
    <n v="2200"/>
    <n v="0.06"/>
    <n v="310.28394392705275"/>
    <n v="2.5805245538162085E-2"/>
  </r>
  <r>
    <x v="10"/>
    <s v="6"/>
    <x v="1"/>
    <x v="66"/>
    <x v="0"/>
    <x v="5"/>
    <x v="39"/>
    <x v="0"/>
    <x v="1"/>
    <s v="appsflyer"/>
    <x v="1"/>
    <x v="2"/>
    <n v="33720"/>
    <n v="19.131914893617022"/>
    <n v="890.5619484640863"/>
    <n v="141.98462837923873"/>
    <n v="-748.57732008484754"/>
    <n v="7.4213495705340522"/>
    <n v="200"/>
    <n v="5.5E-2"/>
    <n v="12.6969092335243"/>
    <n v="1.490408900651209E-2"/>
  </r>
  <r>
    <x v="10"/>
    <s v="6"/>
    <x v="1"/>
    <x v="3"/>
    <x v="0"/>
    <x v="4"/>
    <x v="1"/>
    <x v="1"/>
    <x v="0"/>
    <s v="appsflyer"/>
    <x v="0"/>
    <x v="4"/>
    <n v="120760"/>
    <n v="382.9517346356314"/>
    <n v="2093.1906853710107"/>
    <n v="1335.9850064766244"/>
    <n v="-757.20567889438621"/>
    <n v="3.4886511422850175"/>
    <n v="1000"/>
    <n v="0.09"/>
    <n v="405.04145676132993"/>
    <n v="5.0529690926889012E-2"/>
  </r>
  <r>
    <x v="10"/>
    <s v="6"/>
    <x v="1"/>
    <x v="61"/>
    <x v="1"/>
    <x v="4"/>
    <x v="16"/>
    <x v="0"/>
    <x v="0"/>
    <s v="adjust"/>
    <x v="2"/>
    <x v="3"/>
    <n v="40930"/>
    <n v="111.86116425252803"/>
    <n v="2170.32491575414"/>
    <n v="1348.7503993473772"/>
    <n v="-821.57451640676277"/>
    <n v="12.057360643078555"/>
    <n v="1000"/>
    <n v="0.12"/>
    <n v="737.08198021840826"/>
    <n v="9.1082083654996732E-2"/>
  </r>
  <r>
    <x v="10"/>
    <s v="6"/>
    <x v="1"/>
    <x v="9"/>
    <x v="0"/>
    <x v="5"/>
    <x v="17"/>
    <x v="2"/>
    <x v="1"/>
    <s v="appsflyer"/>
    <x v="2"/>
    <x v="2"/>
    <n v="68590"/>
    <n v="53.469900389779127"/>
    <n v="1272.7267932829811"/>
    <n v="420.07762259409884"/>
    <n v="-852.64917068888235"/>
    <n v="7.8563382301418585"/>
    <n v="400"/>
    <n v="7.0000000000000007E-2"/>
    <n v="64.380577976080531"/>
    <n v="2.5543127632187017E-2"/>
  </r>
  <r>
    <x v="10"/>
    <s v="6"/>
    <x v="1"/>
    <x v="97"/>
    <x v="0"/>
    <x v="4"/>
    <x v="34"/>
    <x v="2"/>
    <x v="0"/>
    <s v="adjust"/>
    <x v="0"/>
    <x v="3"/>
    <n v="60480"/>
    <n v="181.7217837786441"/>
    <n v="1115.3181197621252"/>
    <n v="213.79493481415273"/>
    <n v="-901.52318494797248"/>
    <n v="1.1764959069220728"/>
    <n v="400"/>
    <n v="0.108"/>
    <n v="19.226505985083211"/>
    <n v="1.4988276812853708E-2"/>
  </r>
  <r>
    <x v="10"/>
    <s v="6"/>
    <x v="1"/>
    <x v="19"/>
    <x v="0"/>
    <x v="1"/>
    <x v="9"/>
    <x v="2"/>
    <x v="0"/>
    <s v="adjust"/>
    <x v="0"/>
    <x v="4"/>
    <n v="67390"/>
    <n v="130.19319363947093"/>
    <n v="2078.9041950345459"/>
    <n v="1156.6631471027397"/>
    <n v="-922.24104793180618"/>
    <n v="8.884205961686094"/>
    <n v="1000"/>
    <n v="7.0000000000000007E-2"/>
    <n v="63.534199287058122"/>
    <n v="9.1548116156666345E-3"/>
  </r>
  <r>
    <x v="10"/>
    <s v="6"/>
    <x v="1"/>
    <x v="5"/>
    <x v="0"/>
    <x v="3"/>
    <x v="1"/>
    <x v="2"/>
    <x v="0"/>
    <s v="appsflyer"/>
    <x v="1"/>
    <x v="5"/>
    <n v="354810"/>
    <n v="347.789009373277"/>
    <n v="3627.8164959249875"/>
    <n v="2628.572302720384"/>
    <n v="-999.24419320460356"/>
    <n v="7.5579510331770567"/>
    <n v="2600"/>
    <n v="0.09"/>
    <n v="708.9092374508275"/>
    <n v="4.4948940325080476E-2"/>
  </r>
  <r>
    <x v="10"/>
    <s v="6"/>
    <x v="1"/>
    <x v="72"/>
    <x v="0"/>
    <x v="5"/>
    <x v="2"/>
    <x v="2"/>
    <x v="1"/>
    <s v="adjust"/>
    <x v="0"/>
    <x v="3"/>
    <n v="88600"/>
    <n v="123.98040941611936"/>
    <n v="1620.383439155519"/>
    <n v="540.04247902580846"/>
    <n v="-1080.3409601297105"/>
    <n v="4.3558694600954802"/>
    <n v="800"/>
    <n v="0.12"/>
    <n v="63.19139387337065"/>
    <n v="1.9501982506809047E-2"/>
  </r>
  <r>
    <x v="10"/>
    <s v="6"/>
    <x v="1"/>
    <x v="89"/>
    <x v="0"/>
    <x v="1"/>
    <x v="21"/>
    <x v="1"/>
    <x v="0"/>
    <s v="adjust"/>
    <x v="2"/>
    <x v="1"/>
    <n v="125390"/>
    <n v="829.26111744583818"/>
    <n v="2369.8176721831055"/>
    <n v="1254.9154859370733"/>
    <n v="-1114.9021862460322"/>
    <n v="1.5132935326839752"/>
    <n v="1200"/>
    <n v="0.06"/>
    <n v="137.91971847609364"/>
    <n v="1.8317265189257734E-2"/>
  </r>
  <r>
    <x v="10"/>
    <s v="6"/>
    <x v="1"/>
    <x v="40"/>
    <x v="0"/>
    <x v="5"/>
    <x v="28"/>
    <x v="0"/>
    <x v="1"/>
    <s v="adjust"/>
    <x v="0"/>
    <x v="2"/>
    <n v="48480"/>
    <n v="108.04651162790698"/>
    <n v="1851.4790430608557"/>
    <n v="724.80381143080012"/>
    <n v="-1126.6752316300556"/>
    <n v="6.7082574023944046"/>
    <n v="600"/>
    <n v="0.12"/>
    <n v="13.035232905271187"/>
    <n v="2.9974163812087219E-3"/>
  </r>
  <r>
    <x v="10"/>
    <s v="6"/>
    <x v="1"/>
    <x v="4"/>
    <x v="0"/>
    <x v="6"/>
    <x v="1"/>
    <x v="2"/>
    <x v="0"/>
    <s v="appsflyer"/>
    <x v="0"/>
    <x v="4"/>
    <n v="117880"/>
    <n v="226.37959481755971"/>
    <n v="2498.7391870517399"/>
    <n v="1327.8487434730785"/>
    <n v="-1170.8904435786615"/>
    <n v="5.8655849461308449"/>
    <n v="1600"/>
    <n v="0.1"/>
    <n v="288.3752578901076"/>
    <n v="3.6195796560362557E-2"/>
  </r>
  <r>
    <x v="10"/>
    <s v="6"/>
    <x v="1"/>
    <x v="27"/>
    <x v="0"/>
    <x v="0"/>
    <x v="9"/>
    <x v="2"/>
    <x v="1"/>
    <s v="appsflyer"/>
    <x v="0"/>
    <x v="4"/>
    <n v="189130"/>
    <n v="490.443887557202"/>
    <n v="3820.1002317020425"/>
    <n v="2624.0123368264954"/>
    <n v="-1196.0878948755471"/>
    <n v="5.3502804365574823"/>
    <n v="2400"/>
    <n v="7.0000000000000007E-2"/>
    <n v="532.96100891862818"/>
    <n v="3.3851530944858037E-2"/>
  </r>
  <r>
    <x v="10"/>
    <s v="6"/>
    <x v="1"/>
    <x v="67"/>
    <x v="0"/>
    <x v="1"/>
    <x v="46"/>
    <x v="1"/>
    <x v="1"/>
    <s v="adjust"/>
    <x v="0"/>
    <x v="5"/>
    <n v="155000"/>
    <n v="297.777219189888"/>
    <n v="2247.8868236567232"/>
    <n v="1042.6316003147806"/>
    <n v="-1205.2552233419426"/>
    <n v="3.5013813452596931"/>
    <n v="800"/>
    <n v="0.09"/>
    <n v="71.746260318438516"/>
    <n v="1.1468777705819522E-2"/>
  </r>
  <r>
    <x v="10"/>
    <s v="6"/>
    <x v="1"/>
    <x v="42"/>
    <x v="0"/>
    <x v="3"/>
    <x v="21"/>
    <x v="1"/>
    <x v="1"/>
    <s v="appsflyer"/>
    <x v="2"/>
    <x v="5"/>
    <n v="57570"/>
    <n v="249.50768605674813"/>
    <n v="1785.7513345883272"/>
    <n v="580.15453563266067"/>
    <n v="-1205.5967989556666"/>
    <n v="2.3251970502452179"/>
    <n v="800"/>
    <n v="0.11"/>
    <n v="262.42700457040536"/>
    <n v="7.5389971824267987E-2"/>
  </r>
  <r>
    <x v="10"/>
    <s v="6"/>
    <x v="1"/>
    <x v="31"/>
    <x v="0"/>
    <x v="5"/>
    <x v="33"/>
    <x v="2"/>
    <x v="0"/>
    <s v="adjust"/>
    <x v="0"/>
    <x v="6"/>
    <n v="158770"/>
    <n v="629.48669834448117"/>
    <n v="6194.1950653970734"/>
    <n v="4960.767685265243"/>
    <n v="-1233.4273801318304"/>
    <n v="7.88065529948737"/>
    <n v="3600"/>
    <n v="0.1"/>
    <n v="278.99738080287801"/>
    <n v="9.3734612094942497E-3"/>
  </r>
  <r>
    <x v="10"/>
    <s v="6"/>
    <x v="1"/>
    <x v="10"/>
    <x v="0"/>
    <x v="5"/>
    <x v="48"/>
    <x v="1"/>
    <x v="0"/>
    <s v="appsflyer"/>
    <x v="2"/>
    <x v="4"/>
    <n v="209150"/>
    <n v="854.90793405957777"/>
    <n v="3775.0810632762245"/>
    <n v="2537.2222898686409"/>
    <n v="-1237.8587734075836"/>
    <n v="2.9678310245882269"/>
    <n v="2000"/>
    <n v="0.04"/>
    <n v="31.101199508517155"/>
    <n v="2.0429953150411162E-3"/>
  </r>
  <r>
    <x v="10"/>
    <s v="6"/>
    <x v="1"/>
    <x v="14"/>
    <x v="0"/>
    <x v="1"/>
    <x v="31"/>
    <x v="2"/>
    <x v="0"/>
    <s v="appsflyer"/>
    <x v="0"/>
    <x v="4"/>
    <n v="48210"/>
    <n v="245.10651278661851"/>
    <n v="2489.6257860907549"/>
    <n v="1017.0391576205815"/>
    <n v="-1472.5866284701733"/>
    <n v="4.1493763101512586"/>
    <n v="800"/>
    <n v="0.1"/>
    <n v="51.355843943618424"/>
    <n v="8.4159073520447044E-3"/>
  </r>
  <r>
    <x v="10"/>
    <s v="6"/>
    <x v="1"/>
    <x v="83"/>
    <x v="0"/>
    <x v="5"/>
    <x v="46"/>
    <x v="1"/>
    <x v="0"/>
    <s v="adjust"/>
    <x v="2"/>
    <x v="6"/>
    <n v="101570"/>
    <n v="492.06944726109197"/>
    <n v="2441.3953668107943"/>
    <n v="931.26827030416928"/>
    <n v="-1510.1270965066251"/>
    <n v="1.8925545479153443"/>
    <n v="1400"/>
    <n v="0.21"/>
    <n v="694.45332387253234"/>
    <n v="0.12428450999153931"/>
  </r>
  <r>
    <x v="10"/>
    <s v="6"/>
    <x v="1"/>
    <x v="86"/>
    <x v="0"/>
    <x v="1"/>
    <x v="19"/>
    <x v="2"/>
    <x v="1"/>
    <s v="appsflyer"/>
    <x v="0"/>
    <x v="1"/>
    <n v="60050"/>
    <n v="271.33722665075237"/>
    <n v="2741.9422831514398"/>
    <n v="1169.7971929980247"/>
    <n v="-1572.1450901534151"/>
    <n v="4.3112300049550942"/>
    <n v="1400"/>
    <n v="7.0000000000000007E-2"/>
    <n v="321.17208153183611"/>
    <n v="4.5758940588769566E-2"/>
  </r>
  <r>
    <x v="10"/>
    <s v="6"/>
    <x v="1"/>
    <x v="1"/>
    <x v="0"/>
    <x v="1"/>
    <x v="43"/>
    <x v="1"/>
    <x v="0"/>
    <s v="appsflyer"/>
    <x v="0"/>
    <x v="1"/>
    <n v="561140"/>
    <n v="1367.4290948870052"/>
    <n v="9879.1212485015549"/>
    <n v="8217.1519629668273"/>
    <n v="-1661.9692855347275"/>
    <n v="6.009197839721141"/>
    <n v="7600"/>
    <n v="0.12"/>
    <n v="1151.6529388944336"/>
    <n v="2.335872055761572E-2"/>
  </r>
  <r>
    <x v="10"/>
    <s v="6"/>
    <x v="1"/>
    <x v="98"/>
    <x v="0"/>
    <x v="1"/>
    <x v="27"/>
    <x v="1"/>
    <x v="0"/>
    <s v="appsflyer"/>
    <x v="2"/>
    <x v="4"/>
    <n v="337750"/>
    <n v="2391.0604006627505"/>
    <n v="4645.2909667280619"/>
    <n v="2625.808813262377"/>
    <n v="-2019.4821534656849"/>
    <n v="1.098177533505452"/>
    <n v="2400"/>
    <n v="0.08"/>
    <n v="837.14787322301606"/>
    <n v="5.3135873728681747E-2"/>
  </r>
  <r>
    <x v="10"/>
    <s v="6"/>
    <x v="1"/>
    <x v="0"/>
    <x v="0"/>
    <x v="5"/>
    <x v="45"/>
    <x v="0"/>
    <x v="0"/>
    <s v="adjust"/>
    <x v="0"/>
    <x v="4"/>
    <n v="423040"/>
    <n v="430.18537914764238"/>
    <n v="9551.4437756831103"/>
    <n v="6848.1524367493794"/>
    <n v="-2703.2913389337309"/>
    <n v="15.919072959471851"/>
    <n v="5800"/>
    <n v="7.0000000000000007E-2"/>
    <n v="1203.2750351863738"/>
    <n v="2.928466342564686E-2"/>
  </r>
  <r>
    <x v="10"/>
    <s v="6"/>
    <x v="1"/>
    <x v="7"/>
    <x v="0"/>
    <x v="2"/>
    <x v="12"/>
    <x v="2"/>
    <x v="0"/>
    <s v="appsflyer"/>
    <x v="0"/>
    <x v="6"/>
    <n v="147570"/>
    <n v="494.75966859734143"/>
    <n v="4028.8292057497483"/>
    <n v="1064.7981851880534"/>
    <n v="-2964.0310205616952"/>
    <n v="2.1521523534987974"/>
    <n v="1200"/>
    <n v="0.04"/>
    <n v="74.047820380245838"/>
    <n v="1.1590274634557205E-2"/>
  </r>
  <r>
    <x v="10"/>
    <s v="6"/>
    <x v="1"/>
    <x v="18"/>
    <x v="0"/>
    <x v="0"/>
    <x v="20"/>
    <x v="0"/>
    <x v="0"/>
    <s v="adjust"/>
    <x v="0"/>
    <x v="6"/>
    <n v="624470"/>
    <n v="403.83099641664319"/>
    <n v="16232.700156076409"/>
    <n v="12853.465644237129"/>
    <n v="-3379.2345118392805"/>
    <n v="31.828823835443938"/>
    <n v="20000"/>
    <n v="4.4999999999999998E-2"/>
    <n v="2237.3122183632208"/>
    <n v="2.9010492582161075E-2"/>
  </r>
  <r>
    <x v="11"/>
    <s v="6"/>
    <x v="1"/>
    <x v="96"/>
    <x v="0"/>
    <x v="5"/>
    <x v="36"/>
    <x v="1"/>
    <x v="0"/>
    <s v="adjust"/>
    <x v="0"/>
    <x v="5"/>
    <n v="1015160"/>
    <n v="5553.6163663069392"/>
    <n v="19347.599724784024"/>
    <n v="28791.303987222982"/>
    <n v="9443.7042624389578"/>
    <n v="5.1842442992454503"/>
    <n v="39400"/>
    <n v="0.17"/>
    <n v="28079.06769451069"/>
    <n v="0.16254368394806312"/>
  </r>
  <r>
    <x v="11"/>
    <s v="6"/>
    <x v="1"/>
    <x v="13"/>
    <x v="0"/>
    <x v="3"/>
    <x v="41"/>
    <x v="1"/>
    <x v="0"/>
    <s v="appsflyer"/>
    <x v="0"/>
    <x v="0"/>
    <n v="714850"/>
    <n v="1880.4869007903767"/>
    <n v="18637.776585077088"/>
    <n v="26551.586915223535"/>
    <n v="7913.8103301464471"/>
    <n v="14.119527715967493"/>
    <n v="18800"/>
    <n v="0.12"/>
    <n v="15353.573177994751"/>
    <n v="9.6375740974334975E-2"/>
  </r>
  <r>
    <x v="11"/>
    <s v="6"/>
    <x v="1"/>
    <x v="99"/>
    <x v="0"/>
    <x v="2"/>
    <x v="30"/>
    <x v="2"/>
    <x v="0"/>
    <s v="adjust"/>
    <x v="0"/>
    <x v="2"/>
    <n v="283850"/>
    <n v="1074.3250937834941"/>
    <n v="13350.757308734987"/>
    <n v="21154.946309420917"/>
    <n v="7804.1890006859303"/>
    <n v="19.691382461261039"/>
    <n v="30000"/>
    <n v="7.4999999999999997E-2"/>
    <n v="8846.1511792392612"/>
    <n v="6.9693324119505573E-2"/>
  </r>
  <r>
    <x v="11"/>
    <s v="6"/>
    <x v="1"/>
    <x v="38"/>
    <x v="0"/>
    <x v="0"/>
    <x v="33"/>
    <x v="1"/>
    <x v="0"/>
    <s v="appsflyer"/>
    <x v="2"/>
    <x v="1"/>
    <n v="1075600"/>
    <n v="16206.980977029591"/>
    <n v="18077.043768043255"/>
    <n v="24887.385700782223"/>
    <n v="6810.3419327389674"/>
    <n v="1.535596650360453"/>
    <n v="29400"/>
    <n v="0.13"/>
    <n v="9616.6181160522101"/>
    <n v="6.4400885865578308E-2"/>
  </r>
  <r>
    <x v="11"/>
    <s v="6"/>
    <x v="1"/>
    <x v="7"/>
    <x v="0"/>
    <x v="2"/>
    <x v="26"/>
    <x v="2"/>
    <x v="0"/>
    <s v="appsflyer"/>
    <x v="0"/>
    <x v="5"/>
    <n v="650800"/>
    <n v="1953.3342033146287"/>
    <n v="14594.788988300628"/>
    <n v="20658.333710874871"/>
    <n v="6063.5447225742428"/>
    <n v="10.575934049493208"/>
    <n v="14600"/>
    <n v="0.04"/>
    <n v="4268.173763043751"/>
    <n v="3.4434640460191276E-2"/>
  </r>
  <r>
    <x v="11"/>
    <s v="6"/>
    <x v="1"/>
    <x v="97"/>
    <x v="0"/>
    <x v="3"/>
    <x v="45"/>
    <x v="2"/>
    <x v="0"/>
    <s v="adjust"/>
    <x v="0"/>
    <x v="1"/>
    <n v="329360"/>
    <n v="919.69477467514525"/>
    <n v="9184.0923420302806"/>
    <n v="13938.220688282614"/>
    <n v="4754.1283462523334"/>
    <n v="15.155267891139074"/>
    <n v="9200"/>
    <n v="0.108"/>
    <n v="3689.0082581400047"/>
    <n v="4.4111420204938447E-2"/>
  </r>
  <r>
    <x v="11"/>
    <s v="6"/>
    <x v="1"/>
    <x v="8"/>
    <x v="0"/>
    <x v="5"/>
    <x v="7"/>
    <x v="1"/>
    <x v="1"/>
    <s v="adjust"/>
    <x v="0"/>
    <x v="3"/>
    <n v="459710"/>
    <n v="1144.0704173636327"/>
    <n v="8350.1163210492414"/>
    <n v="13050.711836690827"/>
    <n v="4700.5955156415857"/>
    <n v="11.407262733673825"/>
    <n v="16800"/>
    <n v="0.08"/>
    <n v="2489.6153512939431"/>
    <n v="3.1794119514291265E-2"/>
  </r>
  <r>
    <x v="11"/>
    <s v="6"/>
    <x v="1"/>
    <x v="11"/>
    <x v="0"/>
    <x v="4"/>
    <x v="41"/>
    <x v="1"/>
    <x v="0"/>
    <s v="appsflyer"/>
    <x v="0"/>
    <x v="1"/>
    <n v="570400"/>
    <n v="1526.547455295736"/>
    <n v="9551.4092005540042"/>
    <n v="13576.051591800742"/>
    <n v="4024.642391246738"/>
    <n v="8.8933046560093167"/>
    <n v="14600"/>
    <n v="0.14000000000000001"/>
    <n v="5366.3792313507838"/>
    <n v="6.5880461083297218E-2"/>
  </r>
  <r>
    <x v="11"/>
    <s v="6"/>
    <x v="1"/>
    <x v="23"/>
    <x v="0"/>
    <x v="6"/>
    <x v="18"/>
    <x v="1"/>
    <x v="1"/>
    <s v="adjust"/>
    <x v="0"/>
    <x v="4"/>
    <n v="280490"/>
    <n v="426.98587460615283"/>
    <n v="5194.7021889655725"/>
    <n v="8597.1490599765966"/>
    <n v="3402.4468710110241"/>
    <n v="20.134504608393694"/>
    <n v="5000"/>
    <n v="0.06"/>
    <n v="1616.0979957693821"/>
    <n v="3.1330114679004636E-2"/>
  </r>
  <r>
    <x v="11"/>
    <s v="6"/>
    <x v="1"/>
    <x v="9"/>
    <x v="0"/>
    <x v="5"/>
    <x v="27"/>
    <x v="2"/>
    <x v="1"/>
    <s v="appsflyer"/>
    <x v="2"/>
    <x v="1"/>
    <n v="315310"/>
    <n v="308.20319687212515"/>
    <n v="5920.1784138654502"/>
    <n v="8944.2054568954845"/>
    <n v="3024.0270430300343"/>
    <n v="29.020482420909069"/>
    <n v="7400"/>
    <n v="7.0000000000000007E-2"/>
    <n v="891.05828770051471"/>
    <n v="1.6604014222667451E-2"/>
  </r>
  <r>
    <x v="11"/>
    <s v="6"/>
    <x v="1"/>
    <x v="5"/>
    <x v="0"/>
    <x v="6"/>
    <x v="29"/>
    <x v="2"/>
    <x v="0"/>
    <s v="appsflyer"/>
    <x v="1"/>
    <x v="1"/>
    <n v="546380"/>
    <n v="726.58051596551877"/>
    <n v="7079.8066656182527"/>
    <n v="10086.371725570647"/>
    <n v="3006.5650599523942"/>
    <n v="13.88197385415344"/>
    <n v="9800"/>
    <n v="0.09"/>
    <n v="90.528074317611427"/>
    <n v="1.4958810558228708E-3"/>
  </r>
  <r>
    <x v="11"/>
    <s v="6"/>
    <x v="1"/>
    <x v="42"/>
    <x v="0"/>
    <x v="5"/>
    <x v="19"/>
    <x v="1"/>
    <x v="1"/>
    <s v="appsflyer"/>
    <x v="2"/>
    <x v="0"/>
    <n v="239470"/>
    <n v="1129.1349664976779"/>
    <n v="6801.8113588013684"/>
    <n v="9624.2644620848459"/>
    <n v="2822.4531032834775"/>
    <n v="8.5235731313300356"/>
    <n v="12600"/>
    <n v="0.12"/>
    <n v="2362.2855210928351"/>
    <n v="4.0908503196948158E-2"/>
  </r>
  <r>
    <x v="11"/>
    <s v="6"/>
    <x v="1"/>
    <x v="109"/>
    <x v="0"/>
    <x v="5"/>
    <x v="17"/>
    <x v="1"/>
    <x v="1"/>
    <s v="appsflyer"/>
    <x v="0"/>
    <x v="1"/>
    <n v="308140"/>
    <n v="1178.9612540330641"/>
    <n v="5347.9107601926953"/>
    <n v="7842.014398375245"/>
    <n v="2494.1036381825497"/>
    <n v="6.6516302987471336"/>
    <n v="15200"/>
    <n v="0.1"/>
    <n v="32.837069766064928"/>
    <n v="6.9788764506026899E-4"/>
  </r>
  <r>
    <x v="11"/>
    <s v="6"/>
    <x v="1"/>
    <x v="21"/>
    <x v="0"/>
    <x v="2"/>
    <x v="2"/>
    <x v="2"/>
    <x v="1"/>
    <s v="adjust"/>
    <x v="2"/>
    <x v="5"/>
    <n v="174660"/>
    <n v="1173.1737351991389"/>
    <n v="9271.7778177240361"/>
    <n v="11621.160485422894"/>
    <n v="2349.3826676988574"/>
    <n v="9.9057455317564482"/>
    <n v="17600"/>
    <n v="0.11"/>
    <n v="7307.4306950215323"/>
    <n v="0.10480064511324942"/>
  </r>
  <r>
    <x v="11"/>
    <s v="6"/>
    <x v="1"/>
    <x v="92"/>
    <x v="0"/>
    <x v="6"/>
    <x v="42"/>
    <x v="2"/>
    <x v="1"/>
    <s v="appsflyer"/>
    <x v="1"/>
    <x v="3"/>
    <n v="156660"/>
    <n v="484.64651587382087"/>
    <n v="6805.0138977502738"/>
    <n v="9011.0007541464474"/>
    <n v="2205.9868563961736"/>
    <n v="18.592934146858671"/>
    <n v="8800"/>
    <n v="0.1"/>
    <n v="3343.1006781406932"/>
    <n v="6.1833692123529349E-2"/>
  </r>
  <r>
    <x v="11"/>
    <s v="6"/>
    <x v="1"/>
    <x v="98"/>
    <x v="0"/>
    <x v="4"/>
    <x v="29"/>
    <x v="1"/>
    <x v="0"/>
    <s v="appsflyer"/>
    <x v="2"/>
    <x v="2"/>
    <n v="1028690"/>
    <n v="7816.365335950697"/>
    <n v="14063.963591828677"/>
    <n v="16099.747730703331"/>
    <n v="2035.7841388746547"/>
    <n v="2.0597486221190215"/>
    <n v="22000"/>
    <n v="0.08"/>
    <n v="7022.827142696704"/>
    <n v="7.270121308902755E-2"/>
  </r>
  <r>
    <x v="11"/>
    <s v="6"/>
    <x v="1"/>
    <x v="3"/>
    <x v="0"/>
    <x v="3"/>
    <x v="30"/>
    <x v="1"/>
    <x v="0"/>
    <s v="appsflyer"/>
    <x v="0"/>
    <x v="3"/>
    <n v="344240"/>
    <n v="1075.75"/>
    <n v="6331.6916981591994"/>
    <n v="8286.2741414778084"/>
    <n v="1954.582443318609"/>
    <n v="7.7027879539649629"/>
    <n v="8200"/>
    <n v="0.09"/>
    <n v="4074.3366815530321"/>
    <n v="8.1949510962120581E-2"/>
  </r>
  <r>
    <x v="11"/>
    <s v="6"/>
    <x v="1"/>
    <x v="63"/>
    <x v="0"/>
    <x v="0"/>
    <x v="12"/>
    <x v="1"/>
    <x v="1"/>
    <s v="adjust"/>
    <x v="2"/>
    <x v="0"/>
    <n v="175440"/>
    <n v="570.64905623182688"/>
    <n v="3912.0190573827326"/>
    <n v="5637.3484420615596"/>
    <n v="1725.329384678827"/>
    <n v="9.8788360034917506"/>
    <n v="3800"/>
    <n v="0.06"/>
    <n v="175.28871921912437"/>
    <n v="5.1823630979668488E-3"/>
  </r>
  <r>
    <x v="11"/>
    <s v="6"/>
    <x v="1"/>
    <x v="78"/>
    <x v="0"/>
    <x v="5"/>
    <x v="23"/>
    <x v="2"/>
    <x v="0"/>
    <s v="adjust"/>
    <x v="0"/>
    <x v="4"/>
    <n v="119560"/>
    <n v="714.69279595735509"/>
    <n v="6403.5001637887408"/>
    <n v="7863.4629484047355"/>
    <n v="1459.9627846159947"/>
    <n v="11.002577601011581"/>
    <n v="12200"/>
    <n v="0.13"/>
    <n v="4465.3845150863172"/>
    <n v="9.4644148182241858E-2"/>
  </r>
  <r>
    <x v="11"/>
    <s v="6"/>
    <x v="1"/>
    <x v="40"/>
    <x v="0"/>
    <x v="4"/>
    <x v="33"/>
    <x v="0"/>
    <x v="1"/>
    <s v="adjust"/>
    <x v="0"/>
    <x v="6"/>
    <n v="137010"/>
    <n v="298.5601913366994"/>
    <n v="4932.2838493393556"/>
    <n v="5986.1122349010984"/>
    <n v="1053.8283855617428"/>
    <n v="20.04993434690795"/>
    <n v="4200"/>
    <n v="0.12"/>
    <n v="2972.3781344467552"/>
    <n v="8.2757612336901112E-2"/>
  </r>
  <r>
    <x v="11"/>
    <s v="6"/>
    <x v="1"/>
    <x v="64"/>
    <x v="0"/>
    <x v="1"/>
    <x v="19"/>
    <x v="2"/>
    <x v="0"/>
    <s v="adjust"/>
    <x v="2"/>
    <x v="5"/>
    <n v="158380"/>
    <n v="575.06094714456151"/>
    <n v="2780.845651114455"/>
    <n v="3807.5136523636029"/>
    <n v="1026.6680012491479"/>
    <n v="6.6210610740820348"/>
    <n v="3000"/>
    <n v="7.0000000000000007E-2"/>
    <n v="1244.4395996476333"/>
    <n v="5.4472976035823198E-2"/>
  </r>
  <r>
    <x v="11"/>
    <s v="6"/>
    <x v="1"/>
    <x v="36"/>
    <x v="0"/>
    <x v="2"/>
    <x v="6"/>
    <x v="0"/>
    <x v="3"/>
    <s v="adjust"/>
    <x v="0"/>
    <x v="1"/>
    <n v="84060"/>
    <n v="54.407766990291265"/>
    <n v="1841.2900059236167"/>
    <n v="2782.7910445512266"/>
    <n v="941.50103862760989"/>
    <n v="51.146944608989351"/>
    <n v="400"/>
    <n v="8.5000000000000006E-2"/>
    <n v="240.20676839381341"/>
    <n v="1.4386441798192991E-2"/>
  </r>
  <r>
    <x v="11"/>
    <s v="6"/>
    <x v="1"/>
    <x v="87"/>
    <x v="0"/>
    <x v="2"/>
    <x v="36"/>
    <x v="1"/>
    <x v="0"/>
    <s v="appsflyer"/>
    <x v="2"/>
    <x v="5"/>
    <n v="164480"/>
    <n v="451.24828532235938"/>
    <n v="2258.6238601328059"/>
    <n v="3145.6794570157322"/>
    <n v="887.05559688292624"/>
    <n v="6.9710612967061918"/>
    <n v="1800"/>
    <n v="0.08"/>
    <n v="713.12959473058402"/>
    <n v="3.7783548539892735E-2"/>
  </r>
  <r>
    <x v="11"/>
    <s v="6"/>
    <x v="1"/>
    <x v="91"/>
    <x v="0"/>
    <x v="0"/>
    <x v="39"/>
    <x v="2"/>
    <x v="0"/>
    <s v="appsflyer"/>
    <x v="2"/>
    <x v="0"/>
    <n v="165210"/>
    <n v="247.7699509180149"/>
    <n v="3355.0656111423868"/>
    <n v="4198.4062717144889"/>
    <n v="843.34066057210202"/>
    <n v="16.944775813850438"/>
    <n v="1800"/>
    <n v="0.12"/>
    <n v="1864.7335347582434"/>
    <n v="7.4025452123000809E-2"/>
  </r>
  <r>
    <x v="11"/>
    <s v="6"/>
    <x v="1"/>
    <x v="88"/>
    <x v="0"/>
    <x v="2"/>
    <x v="24"/>
    <x v="2"/>
    <x v="0"/>
    <s v="adjust"/>
    <x v="0"/>
    <x v="6"/>
    <n v="70140"/>
    <n v="175.39384846211553"/>
    <n v="1608.2121205900614"/>
    <n v="2350.587608114256"/>
    <n v="742.37548752419457"/>
    <n v="13.401767671583846"/>
    <n v="400"/>
    <n v="0.12"/>
    <n v="700.98026413624791"/>
    <n v="4.9702484442362117E-2"/>
  </r>
  <r>
    <x v="11"/>
    <s v="6"/>
    <x v="1"/>
    <x v="26"/>
    <x v="0"/>
    <x v="0"/>
    <x v="34"/>
    <x v="2"/>
    <x v="0"/>
    <s v="appsflyer"/>
    <x v="1"/>
    <x v="5"/>
    <n v="120000"/>
    <n v="195.10873247069983"/>
    <n v="2081.5636615336739"/>
    <n v="2820.3558858257215"/>
    <n v="738.79222429204765"/>
    <n v="14.455303205094955"/>
    <n v="1600"/>
    <n v="7.0000000000000007E-2"/>
    <n v="128.89493881839473"/>
    <n v="7.6169429223561678E-3"/>
  </r>
  <r>
    <x v="11"/>
    <s v="6"/>
    <x v="1"/>
    <x v="37"/>
    <x v="0"/>
    <x v="5"/>
    <x v="41"/>
    <x v="2"/>
    <x v="1"/>
    <s v="adjust"/>
    <x v="2"/>
    <x v="3"/>
    <n v="288530"/>
    <n v="307.47744334193766"/>
    <n v="5311.1086674560565"/>
    <n v="6048.3189421503457"/>
    <n v="737.21027469428918"/>
    <n v="19.670772842429834"/>
    <n v="6400"/>
    <n v="6.5000000000000002E-2"/>
    <n v="578.54556336345115"/>
    <n v="1.5942324054474166E-2"/>
  </r>
  <r>
    <x v="11"/>
    <s v="6"/>
    <x v="1"/>
    <x v="31"/>
    <x v="0"/>
    <x v="5"/>
    <x v="15"/>
    <x v="2"/>
    <x v="0"/>
    <s v="adjust"/>
    <x v="0"/>
    <x v="4"/>
    <n v="253600"/>
    <n v="923.00330872995676"/>
    <n v="8455.7887647851749"/>
    <n v="9096.411431023671"/>
    <n v="640.62266623849609"/>
    <n v="9.8552316605887818"/>
    <n v="7200"/>
    <n v="0.1"/>
    <n v="1025.1896105321571"/>
    <n v="1.8783773841402028E-2"/>
  </r>
  <r>
    <x v="11"/>
    <s v="6"/>
    <x v="1"/>
    <x v="41"/>
    <x v="0"/>
    <x v="4"/>
    <x v="32"/>
    <x v="1"/>
    <x v="1"/>
    <s v="adjust"/>
    <x v="0"/>
    <x v="4"/>
    <n v="216570"/>
    <n v="379.91636749347259"/>
    <n v="1088.9967543636064"/>
    <n v="1603.5957020542746"/>
    <n v="514.59894769066818"/>
    <n v="4.2209176525721182"/>
    <n v="1000"/>
    <n v="0.1"/>
    <n v="207.05638985103531"/>
    <n v="2.1520011723839039E-2"/>
  </r>
  <r>
    <x v="11"/>
    <s v="6"/>
    <x v="1"/>
    <x v="35"/>
    <x v="0"/>
    <x v="1"/>
    <x v="7"/>
    <x v="0"/>
    <x v="1"/>
    <s v="adjust"/>
    <x v="0"/>
    <x v="6"/>
    <n v="81600"/>
    <n v="124.89421085801746"/>
    <n v="1723.1344475470044"/>
    <n v="2109.8972257710684"/>
    <n v="386.76277822406405"/>
    <n v="16.893474975951023"/>
    <n v="1000"/>
    <n v="9.5000000000000001E-2"/>
    <n v="531.78186528422214"/>
    <n v="4.2006932753946569E-2"/>
  </r>
  <r>
    <x v="11"/>
    <s v="6"/>
    <x v="1"/>
    <x v="20"/>
    <x v="0"/>
    <x v="5"/>
    <x v="43"/>
    <x v="1"/>
    <x v="1"/>
    <s v="adjust"/>
    <x v="0"/>
    <x v="0"/>
    <n v="63440"/>
    <n v="337.25182017797295"/>
    <n v="1732.4644736195289"/>
    <n v="2116.9449171081883"/>
    <n v="384.48044348865938"/>
    <n v="6.277045194273656"/>
    <n v="1200"/>
    <n v="0.12"/>
    <n v="650.95290845726879"/>
    <n v="5.1249397437203234E-2"/>
  </r>
  <r>
    <x v="11"/>
    <s v="6"/>
    <x v="1"/>
    <x v="16"/>
    <x v="0"/>
    <x v="4"/>
    <x v="28"/>
    <x v="0"/>
    <x v="1"/>
    <s v="adjust"/>
    <x v="2"/>
    <x v="3"/>
    <n v="102630"/>
    <n v="62.045408745885673"/>
    <n v="2231.6555940329022"/>
    <n v="2564.1478428113651"/>
    <n v="332.49224877846291"/>
    <n v="41.326955445053741"/>
    <n v="800"/>
    <n v="0.02"/>
    <n v="157.31558340029179"/>
    <n v="1.0225332354978989E-2"/>
  </r>
  <r>
    <x v="11"/>
    <s v="6"/>
    <x v="1"/>
    <x v="58"/>
    <x v="0"/>
    <x v="1"/>
    <x v="42"/>
    <x v="2"/>
    <x v="3"/>
    <s v="appsflyer"/>
    <x v="2"/>
    <x v="2"/>
    <n v="289530"/>
    <n v="260.23069300085268"/>
    <n v="2659.1992255707928"/>
    <n v="2957.2874243487963"/>
    <n v="298.08819877800352"/>
    <n v="11.36409925457604"/>
    <n v="2600"/>
    <n v="0.08"/>
    <n v="639.14582944461745"/>
    <n v="3.6020950831620033E-2"/>
  </r>
  <r>
    <x v="11"/>
    <s v="6"/>
    <x v="1"/>
    <x v="104"/>
    <x v="0"/>
    <x v="4"/>
    <x v="31"/>
    <x v="2"/>
    <x v="0"/>
    <s v="appsflyer"/>
    <x v="0"/>
    <x v="1"/>
    <n v="149440"/>
    <n v="479.1139609443311"/>
    <n v="4198.4187095397929"/>
    <n v="4353.9415966025917"/>
    <n v="155.52288706279887"/>
    <n v="9.0874863842852669"/>
    <n v="4200"/>
    <n v="0.15"/>
    <n v="3090.4828785098766"/>
    <n v="0.1183021104723974"/>
  </r>
  <r>
    <x v="11"/>
    <s v="6"/>
    <x v="1"/>
    <x v="44"/>
    <x v="0"/>
    <x v="0"/>
    <x v="34"/>
    <x v="2"/>
    <x v="0"/>
    <s v="adjust"/>
    <x v="0"/>
    <x v="5"/>
    <n v="52650"/>
    <n v="44.227769110764434"/>
    <n v="1133.532467480507"/>
    <n v="1193.6574345543561"/>
    <n v="60.12496707384912"/>
    <n v="26.988868273345403"/>
    <n v="400"/>
    <n v="7.0000000000000007E-2"/>
    <n v="183.36392773807239"/>
    <n v="2.5602533640165934E-2"/>
  </r>
  <r>
    <x v="11"/>
    <s v="6"/>
    <x v="1"/>
    <x v="55"/>
    <x v="0"/>
    <x v="1"/>
    <x v="0"/>
    <x v="2"/>
    <x v="1"/>
    <s v="appsflyer"/>
    <x v="2"/>
    <x v="2"/>
    <n v="152690"/>
    <n v="582.55464589460291"/>
    <n v="4281.1214071497425"/>
    <n v="4329.8388287741709"/>
    <n v="48.717421624428425"/>
    <n v="7.4325024429683033"/>
    <n v="7000"/>
    <n v="0.1"/>
    <n v="2394.8779648561208"/>
    <n v="9.2185031189491923E-2"/>
  </r>
  <r>
    <x v="11"/>
    <s v="6"/>
    <x v="1"/>
    <x v="54"/>
    <x v="0"/>
    <x v="4"/>
    <x v="34"/>
    <x v="1"/>
    <x v="0"/>
    <s v="adjust"/>
    <x v="2"/>
    <x v="6"/>
    <n v="290"/>
    <n v="0.58116232464929851"/>
    <n v="2.8543919415802113"/>
    <n v="0.27647750937149673"/>
    <n v="-2.5779144322087144"/>
    <n v="0.4757319902633686"/>
    <n v="200"/>
    <n v="0.08"/>
    <n v="6.089485081817296E-2"/>
    <n v="3.6708742877857921E-2"/>
  </r>
  <r>
    <x v="11"/>
    <s v="6"/>
    <x v="1"/>
    <x v="52"/>
    <x v="0"/>
    <x v="1"/>
    <x v="3"/>
    <x v="1"/>
    <x v="0"/>
    <s v="adjust"/>
    <x v="0"/>
    <x v="4"/>
    <n v="61690"/>
    <n v="555.6042998256828"/>
    <n v="1450.5234223024172"/>
    <n v="1444.2957892994402"/>
    <n v="-6.2276330029769724"/>
    <n v="2.5995043410437582"/>
    <n v="2800"/>
    <n v="0.1"/>
    <n v="315.70711008256183"/>
    <n v="3.6431492821805848E-2"/>
  </r>
  <r>
    <x v="11"/>
    <s v="6"/>
    <x v="1"/>
    <x v="30"/>
    <x v="0"/>
    <x v="1"/>
    <x v="38"/>
    <x v="1"/>
    <x v="3"/>
    <s v="appsflyer"/>
    <x v="0"/>
    <x v="2"/>
    <n v="1040"/>
    <n v="6.7788575491822716"/>
    <n v="18.520150042333043"/>
    <n v="0.38044078462562941"/>
    <n v="-18.139709257707413"/>
    <n v="5.6121666794948614E-2"/>
    <n v="200"/>
    <n v="0.04"/>
    <n v="4.2323732942925584E-3"/>
    <n v="1.8541533335940841E-3"/>
  </r>
  <r>
    <x v="11"/>
    <s v="6"/>
    <x v="1"/>
    <x v="66"/>
    <x v="0"/>
    <x v="5"/>
    <x v="18"/>
    <x v="0"/>
    <x v="1"/>
    <s v="appsflyer"/>
    <x v="1"/>
    <x v="0"/>
    <n v="244860"/>
    <n v="89.018419777023752"/>
    <n v="4977.7639235756114"/>
    <n v="4923.4742055530951"/>
    <n v="-54.289718022516354"/>
    <n v="55.308488039729014"/>
    <n v="3600"/>
    <n v="5.5E-2"/>
    <n v="420.26452153844468"/>
    <n v="1.4226557101502165E-2"/>
  </r>
  <r>
    <x v="11"/>
    <s v="6"/>
    <x v="1"/>
    <x v="29"/>
    <x v="0"/>
    <x v="4"/>
    <x v="19"/>
    <x v="2"/>
    <x v="1"/>
    <s v="appsflyer"/>
    <x v="2"/>
    <x v="0"/>
    <n v="85950"/>
    <n v="390.5512863347812"/>
    <n v="1394.0213248521197"/>
    <n v="1334.4039745076254"/>
    <n v="-59.617350344494298"/>
    <n v="3.4167189334610772"/>
    <n v="3000"/>
    <n v="0.05"/>
    <n v="306.2737591603227"/>
    <n v="3.825350306345985E-2"/>
  </r>
  <r>
    <x v="11"/>
    <s v="6"/>
    <x v="1"/>
    <x v="6"/>
    <x v="0"/>
    <x v="2"/>
    <x v="35"/>
    <x v="1"/>
    <x v="0"/>
    <s v="adjust"/>
    <x v="2"/>
    <x v="6"/>
    <n v="144520"/>
    <n v="450.83026715725487"/>
    <n v="1711.3387465710073"/>
    <n v="1648.5540690452326"/>
    <n v="-62.784677525774669"/>
    <n v="3.6567067234423232"/>
    <n v="1200"/>
    <n v="0.08"/>
    <n v="302.9414216168318"/>
    <n v="3.0626982689976483E-2"/>
  </r>
  <r>
    <x v="11"/>
    <s v="6"/>
    <x v="1"/>
    <x v="69"/>
    <x v="0"/>
    <x v="1"/>
    <x v="46"/>
    <x v="0"/>
    <x v="1"/>
    <s v="appsflyer"/>
    <x v="2"/>
    <x v="0"/>
    <n v="182750"/>
    <n v="176.96901226597805"/>
    <n v="3980.5712193002882"/>
    <n v="3913.5430940775109"/>
    <n v="-67.028125222777362"/>
    <n v="22.11428455166827"/>
    <n v="4600"/>
    <n v="5.7000000000000002E-2"/>
    <n v="417.48964489692275"/>
    <n v="1.7779696252258094E-2"/>
  </r>
  <r>
    <x v="11"/>
    <s v="6"/>
    <x v="1"/>
    <x v="95"/>
    <x v="0"/>
    <x v="5"/>
    <x v="14"/>
    <x v="2"/>
    <x v="0"/>
    <s v="adjust"/>
    <x v="0"/>
    <x v="0"/>
    <n v="2270"/>
    <n v="6.8541309837020821"/>
    <n v="68.620265248540207"/>
    <n v="0.22920676712956853"/>
    <n v="-68.391058481410639"/>
    <n v="3.3440675072388008E-2"/>
    <n v="200"/>
    <n v="7.0000000000000007E-2"/>
    <n v="3.1667498483909477E-2"/>
    <n v="2.3026878656690595E-2"/>
  </r>
  <r>
    <x v="11"/>
    <s v="6"/>
    <x v="1"/>
    <x v="93"/>
    <x v="0"/>
    <x v="1"/>
    <x v="29"/>
    <x v="1"/>
    <x v="1"/>
    <s v="adjust"/>
    <x v="2"/>
    <x v="1"/>
    <n v="647490"/>
    <n v="3652.2689819167176"/>
    <n v="13043.76527764248"/>
    <n v="12973.676288381246"/>
    <n v="-70.088989261234019"/>
    <n v="3.5522236594886931"/>
    <n v="19200"/>
    <n v="0.06"/>
    <n v="4452.8105008808971"/>
    <n v="5.7203144812914657E-2"/>
  </r>
  <r>
    <x v="11"/>
    <s v="6"/>
    <x v="1"/>
    <x v="22"/>
    <x v="0"/>
    <x v="3"/>
    <x v="32"/>
    <x v="2"/>
    <x v="0"/>
    <s v="appsflyer"/>
    <x v="0"/>
    <x v="5"/>
    <n v="91370"/>
    <n v="438.28073718757889"/>
    <n v="1894.2074122611575"/>
    <n v="1820.602239105255"/>
    <n v="-73.605173155902548"/>
    <n v="4.153963623379731"/>
    <n v="1600"/>
    <n v="0.1"/>
    <n v="655.630035667573"/>
    <n v="6.0019520060001864E-2"/>
  </r>
  <r>
    <x v="11"/>
    <s v="6"/>
    <x v="1"/>
    <x v="32"/>
    <x v="0"/>
    <x v="6"/>
    <x v="37"/>
    <x v="0"/>
    <x v="3"/>
    <s v="appsflyer"/>
    <x v="0"/>
    <x v="6"/>
    <n v="27000"/>
    <n v="60.243407707910748"/>
    <n v="894.43284701799803"/>
    <n v="816.41943439776696"/>
    <n v="-78.013412620231065"/>
    <n v="13.552012833606032"/>
    <n v="800"/>
    <n v="0.04"/>
    <n v="27.140036598579488"/>
    <n v="5.5404602616218089E-3"/>
  </r>
  <r>
    <x v="11"/>
    <s v="6"/>
    <x v="1"/>
    <x v="59"/>
    <x v="0"/>
    <x v="4"/>
    <x v="13"/>
    <x v="1"/>
    <x v="1"/>
    <s v="appsflyer"/>
    <x v="2"/>
    <x v="4"/>
    <n v="4410"/>
    <n v="29.243444187682108"/>
    <n v="91.956351476464633"/>
    <n v="6.7907081618809917"/>
    <n v="-85.165643314583647"/>
    <n v="0.2322130087789511"/>
    <n v="200"/>
    <n v="0.17"/>
    <n v="5.63322829437642"/>
    <n v="0.13825824347250515"/>
  </r>
  <r>
    <x v="11"/>
    <s v="6"/>
    <x v="1"/>
    <x v="108"/>
    <x v="0"/>
    <x v="0"/>
    <x v="27"/>
    <x v="2"/>
    <x v="1"/>
    <s v="adjust"/>
    <x v="0"/>
    <x v="6"/>
    <n v="3290"/>
    <n v="23.082955014444906"/>
    <n v="111.96886007056852"/>
    <n v="25.338942745368723"/>
    <n v="-86.629917325199798"/>
    <n v="1.0977339222604758"/>
    <n v="200"/>
    <n v="0.1"/>
    <n v="9.1426191199104565"/>
    <n v="6.0135494548087004E-2"/>
  </r>
  <r>
    <x v="11"/>
    <s v="6"/>
    <x v="1"/>
    <x v="82"/>
    <x v="0"/>
    <x v="3"/>
    <x v="18"/>
    <x v="1"/>
    <x v="1"/>
    <s v="adjust"/>
    <x v="0"/>
    <x v="4"/>
    <n v="73740"/>
    <n v="480.80105565473878"/>
    <n v="2049.9343544470053"/>
    <n v="1955.5765905576106"/>
    <n v="-94.357763889394619"/>
    <n v="4.0673300683472338"/>
    <n v="2600"/>
    <n v="0.11"/>
    <n v="689.2626549179929"/>
    <n v="5.8743344396571501E-2"/>
  </r>
  <r>
    <x v="11"/>
    <s v="6"/>
    <x v="1"/>
    <x v="102"/>
    <x v="0"/>
    <x v="0"/>
    <x v="38"/>
    <x v="1"/>
    <x v="3"/>
    <s v="adjust"/>
    <x v="2"/>
    <x v="4"/>
    <n v="5940"/>
    <n v="62.228571428571428"/>
    <n v="142.14319578743272"/>
    <n v="33.505181864180564"/>
    <n v="-108.63801392325215"/>
    <n v="0.53842119616451778"/>
    <n v="200"/>
    <n v="0.06"/>
    <n v="8.2337804730823532"/>
    <n v="4.0957746508482884E-2"/>
  </r>
  <r>
    <x v="11"/>
    <s v="6"/>
    <x v="1"/>
    <x v="72"/>
    <x v="0"/>
    <x v="5"/>
    <x v="46"/>
    <x v="2"/>
    <x v="1"/>
    <s v="adjust"/>
    <x v="0"/>
    <x v="6"/>
    <n v="143840"/>
    <n v="396.82379752908719"/>
    <n v="2684.4851368082691"/>
    <n v="2573.11011207403"/>
    <n v="-111.3750247342391"/>
    <n v="6.4842636154789099"/>
    <n v="4000"/>
    <n v="0.12"/>
    <n v="1355.1181155238262"/>
    <n v="8.7774331224373614E-2"/>
  </r>
  <r>
    <x v="11"/>
    <s v="6"/>
    <x v="1"/>
    <x v="105"/>
    <x v="0"/>
    <x v="4"/>
    <x v="4"/>
    <x v="0"/>
    <x v="0"/>
    <s v="adjust"/>
    <x v="2"/>
    <x v="3"/>
    <n v="6120"/>
    <n v="17.060314242270653"/>
    <n v="153.62040532051199"/>
    <n v="19.854639309037282"/>
    <n v="-133.76576601147471"/>
    <n v="1.163790949397818"/>
    <n v="200"/>
    <n v="0.08"/>
    <n v="6.5701348918346465"/>
    <n v="5.5151970525801355E-2"/>
  </r>
  <r>
    <x v="11"/>
    <s v="6"/>
    <x v="1"/>
    <x v="47"/>
    <x v="0"/>
    <x v="0"/>
    <x v="46"/>
    <x v="2"/>
    <x v="1"/>
    <s v="appsflyer"/>
    <x v="2"/>
    <x v="4"/>
    <n v="7430"/>
    <n v="24.238272329875382"/>
    <n v="150.02524069721855"/>
    <n v="12.12117546791429"/>
    <n v="-137.90406522930425"/>
    <n v="0.50008413565739518"/>
    <n v="200"/>
    <n v="7.0000000000000007E-2"/>
    <n v="1.393033311593957"/>
    <n v="1.915426595494563E-2"/>
  </r>
  <r>
    <x v="11"/>
    <s v="6"/>
    <x v="1"/>
    <x v="46"/>
    <x v="0"/>
    <x v="4"/>
    <x v="32"/>
    <x v="2"/>
    <x v="0"/>
    <s v="adjust"/>
    <x v="2"/>
    <x v="3"/>
    <n v="44460"/>
    <n v="149.54727272727274"/>
    <n v="468.87083152536593"/>
    <n v="315.8484419639056"/>
    <n v="-153.02238956146033"/>
    <n v="2.1120307726367833"/>
    <n v="200"/>
    <n v="0.06"/>
    <n v="77.301437329802951"/>
    <n v="4.0790363910589732E-2"/>
  </r>
  <r>
    <x v="11"/>
    <s v="6"/>
    <x v="1"/>
    <x v="103"/>
    <x v="0"/>
    <x v="5"/>
    <x v="7"/>
    <x v="2"/>
    <x v="0"/>
    <s v="appsflyer"/>
    <x v="1"/>
    <x v="4"/>
    <n v="10400"/>
    <n v="23.13842731001877"/>
    <n v="191.41539481116044"/>
    <n v="23.06797499404469"/>
    <n v="-168.34741981711574"/>
    <n v="0.99695518130812744"/>
    <n v="200"/>
    <n v="7.4999999999999997E-2"/>
    <n v="2.8097545584259884"/>
    <n v="2.030054335177784E-2"/>
  </r>
  <r>
    <x v="11"/>
    <s v="6"/>
    <x v="1"/>
    <x v="89"/>
    <x v="0"/>
    <x v="5"/>
    <x v="21"/>
    <x v="1"/>
    <x v="0"/>
    <s v="adjust"/>
    <x v="2"/>
    <x v="6"/>
    <n v="332350"/>
    <n v="2048.8408240687077"/>
    <n v="7184.8861496733416"/>
    <n v="6989.880370245286"/>
    <n v="-195.00577942805558"/>
    <n v="3.4116268516967434"/>
    <n v="9200"/>
    <n v="0.06"/>
    <n v="1331.6365835827057"/>
    <n v="3.1751534910651039E-2"/>
  </r>
  <r>
    <x v="11"/>
    <s v="6"/>
    <x v="1"/>
    <x v="56"/>
    <x v="0"/>
    <x v="6"/>
    <x v="46"/>
    <x v="0"/>
    <x v="1"/>
    <s v="appsflyer"/>
    <x v="0"/>
    <x v="5"/>
    <n v="32610"/>
    <n v="66.012145748987848"/>
    <n v="946.47309425700291"/>
    <n v="743.79428387605697"/>
    <n v="-202.67881038094595"/>
    <n v="11.267536836392891"/>
    <n v="600"/>
    <n v="0.05"/>
    <n v="144.46085636895697"/>
    <n v="3.2370253330473601E-2"/>
  </r>
  <r>
    <x v="11"/>
    <s v="6"/>
    <x v="1"/>
    <x v="79"/>
    <x v="0"/>
    <x v="6"/>
    <x v="7"/>
    <x v="0"/>
    <x v="1"/>
    <s v="appsflyer"/>
    <x v="0"/>
    <x v="1"/>
    <n v="136060"/>
    <n v="289.16364545568194"/>
    <n v="4196.1809528892591"/>
    <n v="3965.303860552795"/>
    <n v="-230.8770923364641"/>
    <n v="13.713009649964897"/>
    <n v="3200"/>
    <n v="0.08"/>
    <n v="112.14739744032468"/>
    <n v="4.7136949812756779E-3"/>
  </r>
  <r>
    <x v="11"/>
    <s v="6"/>
    <x v="1"/>
    <x v="50"/>
    <x v="0"/>
    <x v="1"/>
    <x v="2"/>
    <x v="1"/>
    <x v="3"/>
    <s v="appsflyer"/>
    <x v="0"/>
    <x v="5"/>
    <n v="18780"/>
    <n v="148.63926940639269"/>
    <n v="344.9981785089617"/>
    <n v="109.57324188057333"/>
    <n v="-235.42493662838837"/>
    <n v="0.73717559510461916"/>
    <n v="200"/>
    <n v="7.4999999999999997E-2"/>
    <n v="33.435710863935967"/>
    <n v="5.0857475617965192E-2"/>
  </r>
  <r>
    <x v="11"/>
    <s v="6"/>
    <x v="1"/>
    <x v="45"/>
    <x v="0"/>
    <x v="3"/>
    <x v="11"/>
    <x v="1"/>
    <x v="3"/>
    <s v="adjust"/>
    <x v="2"/>
    <x v="4"/>
    <n v="10700"/>
    <n v="47.565465027436275"/>
    <n v="284.48992671185306"/>
    <n v="35.239311613725405"/>
    <n v="-249.25061509812764"/>
    <n v="0.74085918414545071"/>
    <n v="200"/>
    <n v="7.0000000000000007E-2"/>
    <n v="11.276884412198163"/>
    <n v="5.3334774412401378E-2"/>
  </r>
  <r>
    <x v="11"/>
    <s v="6"/>
    <x v="1"/>
    <x v="19"/>
    <x v="0"/>
    <x v="4"/>
    <x v="42"/>
    <x v="2"/>
    <x v="0"/>
    <s v="adjust"/>
    <x v="0"/>
    <x v="3"/>
    <n v="8670"/>
    <n v="18.467546299035558"/>
    <n v="279.3681696183055"/>
    <n v="23.885391698624428"/>
    <n v="-255.48277791968107"/>
    <n v="1.2933711556403034"/>
    <n v="200"/>
    <n v="7.0000000000000007E-2"/>
    <n v="1.1283276176870851"/>
    <n v="7.873205736821879E-3"/>
  </r>
  <r>
    <x v="11"/>
    <s v="6"/>
    <x v="1"/>
    <x v="10"/>
    <x v="0"/>
    <x v="1"/>
    <x v="3"/>
    <x v="1"/>
    <x v="0"/>
    <s v="appsflyer"/>
    <x v="2"/>
    <x v="6"/>
    <n v="354400"/>
    <n v="1241.4115204981836"/>
    <n v="6302.194118123266"/>
    <n v="6036.7410359985442"/>
    <n v="-265.45308212472173"/>
    <n v="4.8628041034901743"/>
    <n v="4800"/>
    <n v="0.04"/>
    <n v="685.17692397192275"/>
    <n v="1.8916854858331875E-2"/>
  </r>
  <r>
    <x v="11"/>
    <s v="6"/>
    <x v="1"/>
    <x v="77"/>
    <x v="0"/>
    <x v="2"/>
    <x v="1"/>
    <x v="1"/>
    <x v="0"/>
    <s v="appsflyer"/>
    <x v="0"/>
    <x v="1"/>
    <n v="31890"/>
    <n v="83.307210031347964"/>
    <n v="443.81262947933186"/>
    <n v="136.93626643925745"/>
    <n v="-306.87636304007441"/>
    <n v="1.6437504795530808"/>
    <n v="200"/>
    <n v="0.15"/>
    <n v="34.759061705246587"/>
    <n v="4.2305644089136778E-2"/>
  </r>
  <r>
    <x v="11"/>
    <s v="6"/>
    <x v="1"/>
    <x v="57"/>
    <x v="0"/>
    <x v="6"/>
    <x v="9"/>
    <x v="2"/>
    <x v="0"/>
    <s v="adjust"/>
    <x v="0"/>
    <x v="1"/>
    <n v="50520"/>
    <n v="197.08130153382393"/>
    <n v="1238.0824617815449"/>
    <n v="924.25342035646861"/>
    <n v="-313.8290414250763"/>
    <n v="4.6897062946270642"/>
    <n v="1600"/>
    <n v="0.1"/>
    <n v="165.69532066593669"/>
    <n v="2.9879128569527118E-2"/>
  </r>
  <r>
    <x v="11"/>
    <s v="6"/>
    <x v="1"/>
    <x v="81"/>
    <x v="0"/>
    <x v="0"/>
    <x v="28"/>
    <x v="2"/>
    <x v="0"/>
    <s v="appsflyer"/>
    <x v="2"/>
    <x v="5"/>
    <n v="37060"/>
    <n v="205.35106467189109"/>
    <n v="700.54810371889766"/>
    <n v="342.51975941083339"/>
    <n v="-358.02834430806428"/>
    <n v="1.6679716755211849"/>
    <n v="600"/>
    <n v="0.1"/>
    <n v="88.428117880133172"/>
    <n v="4.302823192460388E-2"/>
  </r>
  <r>
    <x v="11"/>
    <s v="6"/>
    <x v="1"/>
    <x v="53"/>
    <x v="0"/>
    <x v="1"/>
    <x v="2"/>
    <x v="0"/>
    <x v="3"/>
    <s v="appsflyer"/>
    <x v="2"/>
    <x v="4"/>
    <n v="55480"/>
    <n v="32.504184800803479"/>
    <n v="1670.0937784881078"/>
    <n v="1292.5008764440383"/>
    <n v="-377.59290204406943"/>
    <n v="39.764137583050186"/>
    <n v="400"/>
    <n v="0.06"/>
    <n v="104.76645548357014"/>
    <n v="1.3509527329658544E-2"/>
  </r>
  <r>
    <x v="11"/>
    <s v="6"/>
    <x v="1"/>
    <x v="65"/>
    <x v="1"/>
    <x v="0"/>
    <x v="2"/>
    <x v="1"/>
    <x v="3"/>
    <s v="adjust"/>
    <x v="2"/>
    <x v="0"/>
    <n v="93090"/>
    <n v="249.30112787763301"/>
    <n v="1943.821324433876"/>
    <n v="1553.1950274806402"/>
    <n v="-390.62629695323585"/>
    <n v="6.2301965526726804"/>
    <n v="2200"/>
    <n v="0.06"/>
    <n v="291.68643040506805"/>
    <n v="3.1299614154937344E-2"/>
  </r>
  <r>
    <x v="11"/>
    <s v="6"/>
    <x v="1"/>
    <x v="24"/>
    <x v="0"/>
    <x v="5"/>
    <x v="26"/>
    <x v="1"/>
    <x v="2"/>
    <s v="appsflyer"/>
    <x v="2"/>
    <x v="4"/>
    <n v="25920"/>
    <n v="217.43046357615896"/>
    <n v="529.27766106308923"/>
    <n v="112.16480234449573"/>
    <n v="-417.11285871859349"/>
    <n v="0.51586516672815708"/>
    <n v="400"/>
    <n v="0.06"/>
    <n v="3.9612006002117699"/>
    <n v="5.885982823805984E-3"/>
  </r>
  <r>
    <x v="11"/>
    <s v="6"/>
    <x v="1"/>
    <x v="27"/>
    <x v="0"/>
    <x v="0"/>
    <x v="16"/>
    <x v="2"/>
    <x v="1"/>
    <s v="appsflyer"/>
    <x v="0"/>
    <x v="3"/>
    <n v="29380"/>
    <n v="70.81921575284332"/>
    <n v="514.81501813043349"/>
    <n v="85.584027797612933"/>
    <n v="-429.23099033282057"/>
    <n v="1.2084859580526606"/>
    <n v="200"/>
    <n v="7.0000000000000007E-2"/>
    <n v="3.5019729375122362"/>
    <n v="6.8197556398288438E-3"/>
  </r>
  <r>
    <x v="11"/>
    <s v="6"/>
    <x v="1"/>
    <x v="100"/>
    <x v="0"/>
    <x v="6"/>
    <x v="30"/>
    <x v="0"/>
    <x v="0"/>
    <s v="adjust"/>
    <x v="0"/>
    <x v="3"/>
    <n v="682660"/>
    <n v="530.17837025910626"/>
    <n v="15786.220028673297"/>
    <n v="15328.77730284555"/>
    <n v="-457.44272582774647"/>
    <n v="28.912490895006041"/>
    <n v="9400"/>
    <n v="7.0000000000000007E-2"/>
    <n v="1971.8646770990135"/>
    <n v="2.1439682132300786E-2"/>
  </r>
  <r>
    <x v="11"/>
    <s v="6"/>
    <x v="1"/>
    <x v="70"/>
    <x v="0"/>
    <x v="0"/>
    <x v="33"/>
    <x v="1"/>
    <x v="0"/>
    <s v="appsflyer"/>
    <x v="2"/>
    <x v="6"/>
    <n v="69630"/>
    <n v="544.41095068960749"/>
    <n v="648.4084883334192"/>
    <n v="173.54999093845035"/>
    <n v="-474.85849739496882"/>
    <n v="0.31878490085222183"/>
    <n v="200"/>
    <n v="0.08"/>
    <n v="12.034852236459269"/>
    <n v="1.1557526999744452E-2"/>
  </r>
  <r>
    <x v="11"/>
    <s v="6"/>
    <x v="1"/>
    <x v="28"/>
    <x v="0"/>
    <x v="3"/>
    <x v="13"/>
    <x v="1"/>
    <x v="1"/>
    <s v="adjust"/>
    <x v="0"/>
    <x v="2"/>
    <n v="27480"/>
    <n v="89.825937729835744"/>
    <n v="584.24656284822368"/>
    <n v="109.33436536098981"/>
    <n v="-474.91219748723387"/>
    <n v="1.2171803392671328"/>
    <n v="200"/>
    <n v="8.5000000000000006E-2"/>
    <n v="39.314700413036874"/>
    <n v="5.9930380052101849E-2"/>
  </r>
  <r>
    <x v="11"/>
    <s v="6"/>
    <x v="1"/>
    <x v="33"/>
    <x v="0"/>
    <x v="5"/>
    <x v="42"/>
    <x v="2"/>
    <x v="0"/>
    <s v="adjust"/>
    <x v="2"/>
    <x v="1"/>
    <n v="24360"/>
    <n v="79.509683034742878"/>
    <n v="712.44900455867071"/>
    <n v="209.80220196621477"/>
    <n v="-502.64680259245597"/>
    <n v="2.6387000168839654"/>
    <n v="200"/>
    <n v="7.0000000000000007E-2"/>
    <n v="4.6048332471130609"/>
    <n v="3.6580750852927926E-3"/>
  </r>
  <r>
    <x v="11"/>
    <s v="6"/>
    <x v="1"/>
    <x v="2"/>
    <x v="0"/>
    <x v="3"/>
    <x v="25"/>
    <x v="1"/>
    <x v="0"/>
    <s v="appsflyer"/>
    <x v="0"/>
    <x v="4"/>
    <n v="34330"/>
    <n v="95.784965772312887"/>
    <n v="658.1565668724628"/>
    <n v="122.17345781143761"/>
    <n v="-535.98310906102517"/>
    <n v="1.2754972226210519"/>
    <n v="200"/>
    <n v="0.1"/>
    <n v="23.25859396790419"/>
    <n v="3.1728923756638806E-2"/>
  </r>
  <r>
    <x v="11"/>
    <s v="6"/>
    <x v="1"/>
    <x v="75"/>
    <x v="0"/>
    <x v="1"/>
    <x v="21"/>
    <x v="1"/>
    <x v="3"/>
    <s v="appsflyer"/>
    <x v="0"/>
    <x v="1"/>
    <n v="64890"/>
    <n v="385.66275051831371"/>
    <n v="2224.455255740962"/>
    <n v="1662.5766130503459"/>
    <n v="-561.87864269061606"/>
    <n v="4.3109597979476018"/>
    <n v="1800"/>
    <n v="0.15"/>
    <n v="722.21762734179265"/>
    <n v="7.239943327250474E-2"/>
  </r>
  <r>
    <x v="11"/>
    <s v="6"/>
    <x v="1"/>
    <x v="106"/>
    <x v="0"/>
    <x v="4"/>
    <x v="11"/>
    <x v="1"/>
    <x v="0"/>
    <s v="appsflyer"/>
    <x v="2"/>
    <x v="4"/>
    <n v="150620"/>
    <n v="498.42947857973348"/>
    <n v="2478.9633857583162"/>
    <n v="1855.2378795522045"/>
    <n v="-623.72550620611173"/>
    <n v="3.7221672458833575"/>
    <n v="2200"/>
    <n v="0.2"/>
    <n v="784.61838713859356"/>
    <n v="7.0486772952980697E-2"/>
  </r>
  <r>
    <x v="11"/>
    <s v="6"/>
    <x v="1"/>
    <x v="101"/>
    <x v="0"/>
    <x v="3"/>
    <x v="35"/>
    <x v="1"/>
    <x v="1"/>
    <s v="adjust"/>
    <x v="0"/>
    <x v="1"/>
    <n v="26140"/>
    <n v="194.59829670656899"/>
    <n v="859.36938225402571"/>
    <n v="222.97575737121306"/>
    <n v="-636.39362488281267"/>
    <n v="1.1458258430053676"/>
    <n v="400"/>
    <n v="0.1"/>
    <n v="19.902860895256136"/>
    <n v="1.4876700147362943E-2"/>
  </r>
  <r>
    <x v="11"/>
    <s v="6"/>
    <x v="1"/>
    <x v="76"/>
    <x v="0"/>
    <x v="2"/>
    <x v="45"/>
    <x v="1"/>
    <x v="1"/>
    <s v="adjust"/>
    <x v="2"/>
    <x v="2"/>
    <n v="168420"/>
    <n v="1122.2679618551206"/>
    <n v="3939.7212687697906"/>
    <n v="3275.1281174663277"/>
    <n v="-664.59315130346295"/>
    <n v="2.9183120509405853"/>
    <n v="4200"/>
    <n v="7.0000000000000007E-2"/>
    <n v="893.08425470918053"/>
    <n v="4.5447802481697497E-2"/>
  </r>
  <r>
    <x v="11"/>
    <s v="6"/>
    <x v="1"/>
    <x v="4"/>
    <x v="0"/>
    <x v="0"/>
    <x v="12"/>
    <x v="2"/>
    <x v="0"/>
    <s v="appsflyer"/>
    <x v="0"/>
    <x v="2"/>
    <n v="79510"/>
    <n v="237.89306051539427"/>
    <n v="1900.4539370690711"/>
    <n v="1215.335493166376"/>
    <n v="-685.11844390269516"/>
    <n v="5.1087471426587934"/>
    <n v="1200"/>
    <n v="0.1"/>
    <n v="76.130434217249459"/>
    <n v="1.0440249440767303E-2"/>
  </r>
  <r>
    <x v="11"/>
    <s v="6"/>
    <x v="1"/>
    <x v="73"/>
    <x v="0"/>
    <x v="4"/>
    <x v="45"/>
    <x v="1"/>
    <x v="0"/>
    <s v="appsflyer"/>
    <x v="2"/>
    <x v="0"/>
    <n v="133240"/>
    <n v="1665.2956334250705"/>
    <n v="1210.2981781467624"/>
    <n v="471.13236821180959"/>
    <n v="-739.1658099349529"/>
    <n v="0.28291215010443255"/>
    <n v="800"/>
    <n v="0.105"/>
    <n v="169.80154227793221"/>
    <n v="6.0068589967053443E-2"/>
  </r>
  <r>
    <x v="11"/>
    <s v="6"/>
    <x v="1"/>
    <x v="80"/>
    <x v="0"/>
    <x v="0"/>
    <x v="0"/>
    <x v="1"/>
    <x v="0"/>
    <s v="adjust"/>
    <x v="0"/>
    <x v="0"/>
    <n v="44340"/>
    <n v="206.45156020258128"/>
    <n v="1072.9428728590492"/>
    <n v="323.84609665203294"/>
    <n v="-749.09677620701632"/>
    <n v="1.5686299310804814"/>
    <n v="400"/>
    <n v="0.09"/>
    <n v="7.1714746593642342"/>
    <n v="3.6907833347918249E-3"/>
  </r>
  <r>
    <x v="11"/>
    <s v="6"/>
    <x v="1"/>
    <x v="74"/>
    <x v="0"/>
    <x v="6"/>
    <x v="25"/>
    <x v="1"/>
    <x v="1"/>
    <s v="adjust"/>
    <x v="0"/>
    <x v="1"/>
    <n v="50710"/>
    <n v="186.48165569143933"/>
    <n v="1223.7750392772587"/>
    <n v="442.27053395015383"/>
    <n v="-781.50450532710488"/>
    <n v="2.3716570528629042"/>
    <n v="1000"/>
    <n v="0.1"/>
    <n v="159.00550573291102"/>
    <n v="5.9920152006189553E-2"/>
  </r>
  <r>
    <x v="11"/>
    <s v="6"/>
    <x v="1"/>
    <x v="25"/>
    <x v="0"/>
    <x v="6"/>
    <x v="10"/>
    <x v="1"/>
    <x v="0"/>
    <s v="adjust"/>
    <x v="2"/>
    <x v="3"/>
    <n v="124370"/>
    <n v="502.55581371855749"/>
    <n v="2614.8853682374852"/>
    <n v="1825.1747833546376"/>
    <n v="-789.71058488284757"/>
    <n v="3.6317852336631735"/>
    <n v="2000"/>
    <n v="0.08"/>
    <n v="401.34621128021269"/>
    <n v="3.6649112086911642E-2"/>
  </r>
  <r>
    <x v="11"/>
    <s v="6"/>
    <x v="1"/>
    <x v="85"/>
    <x v="0"/>
    <x v="2"/>
    <x v="47"/>
    <x v="1"/>
    <x v="0"/>
    <s v="adjust"/>
    <x v="0"/>
    <x v="2"/>
    <n v="81620"/>
    <n v="245.36467051549207"/>
    <n v="1479.8116910828712"/>
    <n v="687.67709849909443"/>
    <n v="-792.13459258377679"/>
    <n v="2.8026736573539228"/>
    <n v="400"/>
    <n v="0.125"/>
    <n v="442.40982483767755"/>
    <n v="0.10722324615318957"/>
  </r>
  <r>
    <x v="11"/>
    <s v="6"/>
    <x v="1"/>
    <x v="68"/>
    <x v="0"/>
    <x v="6"/>
    <x v="3"/>
    <x v="1"/>
    <x v="0"/>
    <s v="adjust"/>
    <x v="2"/>
    <x v="6"/>
    <n v="146810"/>
    <n v="445.28899349703971"/>
    <n v="2049.1276318375103"/>
    <n v="1216.6053076371966"/>
    <n v="-832.52232420031373"/>
    <n v="2.732170175783347"/>
    <n v="1800"/>
    <n v="7.0000000000000007E-2"/>
    <n v="342.25473639813322"/>
    <n v="4.6886575052955584E-2"/>
  </r>
  <r>
    <x v="11"/>
    <s v="6"/>
    <x v="1"/>
    <x v="61"/>
    <x v="1"/>
    <x v="2"/>
    <x v="27"/>
    <x v="0"/>
    <x v="0"/>
    <s v="adjust"/>
    <x v="2"/>
    <x v="1"/>
    <n v="25290"/>
    <n v="82.522919148495362"/>
    <n v="1112.0243258802595"/>
    <n v="242.77114692004423"/>
    <n v="-869.25317896021534"/>
    <n v="2.9418632959795228"/>
    <n v="400"/>
    <n v="0.12"/>
    <n v="2.7010583298795803"/>
    <n v="1.854324099154696E-3"/>
  </r>
  <r>
    <x v="11"/>
    <s v="6"/>
    <x v="1"/>
    <x v="107"/>
    <x v="0"/>
    <x v="3"/>
    <x v="38"/>
    <x v="0"/>
    <x v="0"/>
    <s v="adjust"/>
    <x v="0"/>
    <x v="0"/>
    <n v="34930"/>
    <n v="58.308594631175275"/>
    <n v="1187.6322524788795"/>
    <n v="311.93318730045314"/>
    <n v="-875.69906517842639"/>
    <n v="5.3496948309859444"/>
    <n v="400"/>
    <n v="0.1"/>
    <n v="60.202033083237311"/>
    <n v="3.2166093859308235E-2"/>
  </r>
  <r>
    <x v="11"/>
    <s v="6"/>
    <x v="1"/>
    <x v="39"/>
    <x v="0"/>
    <x v="2"/>
    <x v="41"/>
    <x v="1"/>
    <x v="0"/>
    <s v="adjust"/>
    <x v="0"/>
    <x v="5"/>
    <n v="69130"/>
    <n v="584.12679047489951"/>
    <n v="1898.4007571718346"/>
    <n v="988.33042898565316"/>
    <n v="-910.07032818618143"/>
    <n v="1.6919792844668757"/>
    <n v="1800"/>
    <n v="0.1"/>
    <n v="113.4921966372392"/>
    <n v="1.9138706602021573E-2"/>
  </r>
  <r>
    <x v="11"/>
    <s v="6"/>
    <x v="1"/>
    <x v="17"/>
    <x v="0"/>
    <x v="1"/>
    <x v="41"/>
    <x v="2"/>
    <x v="1"/>
    <s v="appsflyer"/>
    <x v="1"/>
    <x v="3"/>
    <n v="98470"/>
    <n v="67.910344827586201"/>
    <n v="1668.7916772967035"/>
    <n v="726.46293750400707"/>
    <n v="-942.32873979269641"/>
    <n v="10.697382546773742"/>
    <n v="10000"/>
    <n v="7.4999999999999997E-2"/>
    <n v="156.84939605474312"/>
    <n v="3.5984720843352948E-2"/>
  </r>
  <r>
    <x v="11"/>
    <s v="6"/>
    <x v="1"/>
    <x v="83"/>
    <x v="0"/>
    <x v="2"/>
    <x v="19"/>
    <x v="1"/>
    <x v="0"/>
    <s v="adjust"/>
    <x v="2"/>
    <x v="6"/>
    <n v="67960"/>
    <n v="336.70728126834996"/>
    <n v="1649.2289686130396"/>
    <n v="685.56469408728572"/>
    <n v="-963.66427452575385"/>
    <n v="2.0360851464358514"/>
    <n v="600"/>
    <n v="0.21"/>
    <n v="397.72547348563859"/>
    <n v="9.6690479375580854E-2"/>
  </r>
  <r>
    <x v="11"/>
    <s v="6"/>
    <x v="1"/>
    <x v="12"/>
    <x v="0"/>
    <x v="2"/>
    <x v="43"/>
    <x v="0"/>
    <x v="0"/>
    <s v="appsflyer"/>
    <x v="0"/>
    <x v="5"/>
    <n v="154370"/>
    <n v="136.6635312344381"/>
    <n v="3446.7152738422283"/>
    <n v="2453.334794182043"/>
    <n v="-993.3804796601853"/>
    <n v="17.951642051261608"/>
    <n v="1800"/>
    <n v="7.4999999999999997E-2"/>
    <n v="520.81080106367278"/>
    <n v="3.5381147482652912E-2"/>
  </r>
  <r>
    <x v="11"/>
    <s v="6"/>
    <x v="1"/>
    <x v="51"/>
    <x v="0"/>
    <x v="0"/>
    <x v="26"/>
    <x v="1"/>
    <x v="0"/>
    <s v="adjust"/>
    <x v="0"/>
    <x v="1"/>
    <n v="97520"/>
    <n v="354.91419031719533"/>
    <n v="2405.5008253074188"/>
    <n v="1305.4225959041707"/>
    <n v="-1100.0782294032481"/>
    <n v="3.6781358185128727"/>
    <n v="1600"/>
    <n v="0.08"/>
    <n v="593.65134507003188"/>
    <n v="7.5792996961627973E-2"/>
  </r>
  <r>
    <x v="11"/>
    <s v="6"/>
    <x v="1"/>
    <x v="94"/>
    <x v="0"/>
    <x v="2"/>
    <x v="30"/>
    <x v="2"/>
    <x v="0"/>
    <s v="adjust"/>
    <x v="0"/>
    <x v="4"/>
    <n v="29160"/>
    <n v="83.438577612560834"/>
    <n v="1322.351376209564"/>
    <n v="157.17253267085232"/>
    <n v="-1165.1788435387116"/>
    <n v="1.8836914191019429"/>
    <n v="200"/>
    <n v="0.06"/>
    <n v="7.3061778751184239"/>
    <n v="7.7475134606999905E-3"/>
  </r>
  <r>
    <x v="11"/>
    <s v="6"/>
    <x v="1"/>
    <x v="67"/>
    <x v="0"/>
    <x v="0"/>
    <x v="44"/>
    <x v="1"/>
    <x v="1"/>
    <s v="adjust"/>
    <x v="0"/>
    <x v="6"/>
    <n v="129740"/>
    <n v="242.12250653174635"/>
    <n v="2161.5911915216507"/>
    <n v="969.2034766447523"/>
    <n v="-1192.3877148768984"/>
    <n v="4.0029466509660194"/>
    <n v="600"/>
    <n v="0.09"/>
    <n v="131.19686331398623"/>
    <n v="2.2560942477591932E-2"/>
  </r>
  <r>
    <x v="11"/>
    <s v="6"/>
    <x v="1"/>
    <x v="14"/>
    <x v="0"/>
    <x v="3"/>
    <x v="23"/>
    <x v="2"/>
    <x v="0"/>
    <s v="appsflyer"/>
    <x v="0"/>
    <x v="3"/>
    <n v="41220"/>
    <n v="176.50742673625049"/>
    <n v="2378.1824791979634"/>
    <n v="1093.1428898762217"/>
    <n v="-1285.0395893217417"/>
    <n v="6.1931835395780306"/>
    <n v="600"/>
    <n v="0.1"/>
    <n v="61.339043883469458"/>
    <n v="9.3520930111303472E-3"/>
  </r>
  <r>
    <x v="11"/>
    <s v="6"/>
    <x v="1"/>
    <x v="86"/>
    <x v="0"/>
    <x v="0"/>
    <x v="1"/>
    <x v="2"/>
    <x v="1"/>
    <s v="appsflyer"/>
    <x v="0"/>
    <x v="2"/>
    <n v="38170"/>
    <n v="186.70436017461736"/>
    <n v="2003.2463753442644"/>
    <n v="670.27747810174242"/>
    <n v="-1332.968897242522"/>
    <n v="3.590047267642051"/>
    <n v="800"/>
    <n v="7.0000000000000007E-2"/>
    <n v="154.21412112565184"/>
    <n v="3.8345840880305654E-2"/>
  </r>
  <r>
    <x v="11"/>
    <s v="6"/>
    <x v="1"/>
    <x v="84"/>
    <x v="0"/>
    <x v="0"/>
    <x v="48"/>
    <x v="1"/>
    <x v="0"/>
    <s v="appsflyer"/>
    <x v="0"/>
    <x v="0"/>
    <n v="99640"/>
    <n v="297.11149524632668"/>
    <n v="2597.700240813534"/>
    <n v="932.13357820030444"/>
    <n v="-1665.5666626132297"/>
    <n v="3.1373191314173119"/>
    <n v="600"/>
    <n v="0.14000000000000001"/>
    <n v="375.34374936928816"/>
    <n v="6.7111938701241811E-2"/>
  </r>
  <r>
    <x v="11"/>
    <s v="6"/>
    <x v="1"/>
    <x v="0"/>
    <x v="0"/>
    <x v="5"/>
    <x v="33"/>
    <x v="0"/>
    <x v="0"/>
    <s v="adjust"/>
    <x v="0"/>
    <x v="4"/>
    <n v="124120"/>
    <n v="100.46236809356631"/>
    <n v="2747.6693895861854"/>
    <n v="575.07786170006659"/>
    <n v="-2172.5915278861189"/>
    <n v="5.7243112283045514"/>
    <n v="400"/>
    <n v="7.0000000000000007E-2"/>
    <n v="208.70842349402412"/>
    <n v="6.0487004570428222E-2"/>
  </r>
  <r>
    <x v="11"/>
    <s v="6"/>
    <x v="1"/>
    <x v="18"/>
    <x v="0"/>
    <x v="4"/>
    <x v="3"/>
    <x v="0"/>
    <x v="0"/>
    <s v="adjust"/>
    <x v="0"/>
    <x v="1"/>
    <n v="195570"/>
    <n v="164.34022215803157"/>
    <n v="4995.4367041606047"/>
    <n v="2137.8936920264027"/>
    <n v="-2857.5430121342019"/>
    <n v="13.008949750418239"/>
    <n v="20000"/>
    <n v="4.4999999999999998E-2"/>
    <n v="552.68699116974051"/>
    <n v="4.3086566404983095E-2"/>
  </r>
  <r>
    <x v="11"/>
    <s v="6"/>
    <x v="1"/>
    <x v="1"/>
    <x v="0"/>
    <x v="2"/>
    <x v="9"/>
    <x v="1"/>
    <x v="0"/>
    <s v="appsflyer"/>
    <x v="0"/>
    <x v="4"/>
    <n v="406300"/>
    <n v="983.37895283442322"/>
    <n v="7163.2965410658171"/>
    <n v="4269.2333644822729"/>
    <n v="-2894.0631765835442"/>
    <n v="4.341391843070193"/>
    <n v="4000"/>
    <n v="0.12"/>
    <n v="2504.8739449749114"/>
    <n v="9.7787812280854161E-2"/>
  </r>
  <r>
    <x v="11"/>
    <s v="6"/>
    <x v="1"/>
    <x v="15"/>
    <x v="0"/>
    <x v="2"/>
    <x v="41"/>
    <x v="2"/>
    <x v="0"/>
    <s v="adjust"/>
    <x v="0"/>
    <x v="5"/>
    <n v="864450"/>
    <n v="1161.6606469432197"/>
    <n v="17428.49104477607"/>
    <n v="13337.280752515602"/>
    <n v="-4091.2102922604681"/>
    <n v="11.481219397085686"/>
    <n v="50000"/>
    <n v="0.06"/>
    <n v="1969.6393284853002"/>
    <n v="2.4613204708336042E-2"/>
  </r>
  <r>
    <x v="12"/>
    <s v="6"/>
    <x v="2"/>
    <x v="98"/>
    <x v="0"/>
    <x v="6"/>
    <x v="33"/>
    <x v="1"/>
    <x v="0"/>
    <s v="appsflyer"/>
    <x v="2"/>
    <x v="3"/>
    <n v="1530310"/>
    <n v="11057.480394574601"/>
    <n v="22298.672208591226"/>
    <n v="35063.585149536826"/>
    <n v="12764.9129409456"/>
    <n v="3.171028471073837"/>
    <n v="49400"/>
    <n v="0.08"/>
    <n v="2540.4671210202746"/>
    <n v="1.2075524651314942E-2"/>
  </r>
  <r>
    <x v="12"/>
    <s v="6"/>
    <x v="2"/>
    <x v="97"/>
    <x v="0"/>
    <x v="0"/>
    <x v="11"/>
    <x v="2"/>
    <x v="0"/>
    <s v="adjust"/>
    <x v="0"/>
    <x v="2"/>
    <n v="463900"/>
    <n v="1468.7781071651843"/>
    <n v="16467.228192613533"/>
    <n v="25675.906852445929"/>
    <n v="9208.6786598323961"/>
    <n v="17.48113396243475"/>
    <n v="25800"/>
    <n v="0.108"/>
    <n v="767.08104076248264"/>
    <n v="4.9792531520615616E-3"/>
  </r>
  <r>
    <x v="12"/>
    <s v="6"/>
    <x v="2"/>
    <x v="83"/>
    <x v="0"/>
    <x v="1"/>
    <x v="36"/>
    <x v="1"/>
    <x v="0"/>
    <s v="adjust"/>
    <x v="2"/>
    <x v="4"/>
    <n v="512090"/>
    <n v="2678.9187940181528"/>
    <n v="11880.017467420146"/>
    <n v="18742.99297216476"/>
    <n v="6862.9755047446142"/>
    <n v="6.9964767181508511"/>
    <n v="34000"/>
    <n v="0.21"/>
    <n v="13458.55158468543"/>
    <n v="0.11967629364809149"/>
  </r>
  <r>
    <x v="12"/>
    <s v="6"/>
    <x v="2"/>
    <x v="21"/>
    <x v="0"/>
    <x v="0"/>
    <x v="25"/>
    <x v="2"/>
    <x v="1"/>
    <s v="adjust"/>
    <x v="2"/>
    <x v="4"/>
    <n v="210320"/>
    <n v="1709.4888553712083"/>
    <n v="13567.805907763097"/>
    <n v="19926.127999278913"/>
    <n v="6358.3220915158163"/>
    <n v="11.656190642408159"/>
    <n v="37200"/>
    <n v="0.11"/>
    <n v="9525.0820564781116"/>
    <n v="7.9669952744313099E-2"/>
  </r>
  <r>
    <x v="12"/>
    <s v="6"/>
    <x v="2"/>
    <x v="13"/>
    <x v="0"/>
    <x v="2"/>
    <x v="41"/>
    <x v="1"/>
    <x v="0"/>
    <s v="appsflyer"/>
    <x v="0"/>
    <x v="4"/>
    <n v="887560"/>
    <n v="2853.1015174034774"/>
    <n v="20800.181973725128"/>
    <n v="26588.275426300901"/>
    <n v="5788.093452575773"/>
    <n v="9.3190779452173498"/>
    <n v="31800"/>
    <n v="0.12"/>
    <n v="16966.306062637337"/>
    <n v="0.10635205299208944"/>
  </r>
  <r>
    <x v="12"/>
    <s v="6"/>
    <x v="2"/>
    <x v="14"/>
    <x v="0"/>
    <x v="0"/>
    <x v="27"/>
    <x v="2"/>
    <x v="0"/>
    <s v="appsflyer"/>
    <x v="0"/>
    <x v="1"/>
    <n v="270420"/>
    <n v="1359.3498659517427"/>
    <n v="14292.427679352548"/>
    <n v="19624.656212174606"/>
    <n v="5332.2285328220587"/>
    <n v="14.436795635709643"/>
    <n v="23400"/>
    <n v="0.1"/>
    <n v="10552.978208519931"/>
    <n v="8.9623465624272078E-2"/>
  </r>
  <r>
    <x v="12"/>
    <s v="6"/>
    <x v="2"/>
    <x v="68"/>
    <x v="0"/>
    <x v="4"/>
    <x v="13"/>
    <x v="1"/>
    <x v="0"/>
    <s v="adjust"/>
    <x v="2"/>
    <x v="6"/>
    <n v="446270"/>
    <n v="1030.3492063492063"/>
    <n v="7242.6862514896284"/>
    <n v="11959.128254901676"/>
    <n v="4716.4420034120476"/>
    <n v="11.60686899277184"/>
    <n v="15600"/>
    <n v="7.0000000000000007E-2"/>
    <n v="2787.189892166371"/>
    <n v="3.8843270077315042E-2"/>
  </r>
  <r>
    <x v="12"/>
    <s v="6"/>
    <x v="2"/>
    <x v="99"/>
    <x v="0"/>
    <x v="2"/>
    <x v="8"/>
    <x v="2"/>
    <x v="0"/>
    <s v="adjust"/>
    <x v="0"/>
    <x v="2"/>
    <n v="341750"/>
    <n v="1080.0593112106847"/>
    <n v="16250.658250747842"/>
    <n v="20036.158398428019"/>
    <n v="3785.5001476801772"/>
    <n v="18.550979738296625"/>
    <n v="30000"/>
    <n v="7.4999999999999997E-2"/>
    <n v="5237.953656182568"/>
    <n v="4.3570841209706175E-2"/>
  </r>
  <r>
    <x v="12"/>
    <s v="6"/>
    <x v="2"/>
    <x v="12"/>
    <x v="0"/>
    <x v="0"/>
    <x v="44"/>
    <x v="0"/>
    <x v="0"/>
    <s v="appsflyer"/>
    <x v="0"/>
    <x v="3"/>
    <n v="392070"/>
    <n v="473.00670241286866"/>
    <n v="8047.4650548481477"/>
    <n v="11748.471939433695"/>
    <n v="3701.0068845855476"/>
    <n v="24.83785510755601"/>
    <n v="13800"/>
    <n v="7.4999999999999997E-2"/>
    <n v="1863.0340597733543"/>
    <n v="2.6429452121912247E-2"/>
  </r>
  <r>
    <x v="12"/>
    <s v="6"/>
    <x v="2"/>
    <x v="79"/>
    <x v="0"/>
    <x v="4"/>
    <x v="34"/>
    <x v="0"/>
    <x v="1"/>
    <s v="appsflyer"/>
    <x v="0"/>
    <x v="6"/>
    <n v="349940"/>
    <n v="806.78721576782243"/>
    <n v="11581.431160230275"/>
    <n v="15267.566340472034"/>
    <n v="3686.1351802417594"/>
    <n v="18.923907124559275"/>
    <n v="23400"/>
    <n v="0.08"/>
    <n v="985.9397565913946"/>
    <n v="1.0762900196453443E-2"/>
  </r>
  <r>
    <x v="12"/>
    <s v="6"/>
    <x v="2"/>
    <x v="0"/>
    <x v="0"/>
    <x v="1"/>
    <x v="8"/>
    <x v="0"/>
    <x v="0"/>
    <s v="adjust"/>
    <x v="0"/>
    <x v="3"/>
    <n v="956850"/>
    <n v="912.87069857554877"/>
    <n v="19891.560644513469"/>
    <n v="23280.029309378078"/>
    <n v="3388.4686648646093"/>
    <n v="25.502000826299316"/>
    <n v="25000"/>
    <n v="7.0000000000000007E-2"/>
    <n v="6697.5471002796785"/>
    <n v="4.7949159995126903E-2"/>
  </r>
  <r>
    <x v="12"/>
    <s v="6"/>
    <x v="2"/>
    <x v="27"/>
    <x v="0"/>
    <x v="4"/>
    <x v="6"/>
    <x v="2"/>
    <x v="1"/>
    <s v="appsflyer"/>
    <x v="0"/>
    <x v="3"/>
    <n v="342970"/>
    <n v="1286.4143772666303"/>
    <n v="7815.1208788722006"/>
    <n v="11096.560550394946"/>
    <n v="3281.4396715227458"/>
    <n v="8.6259612349582788"/>
    <n v="12200"/>
    <n v="7.0000000000000007E-2"/>
    <n v="790.68798228811204"/>
    <n v="1.1875871787737118E-2"/>
  </r>
  <r>
    <x v="12"/>
    <s v="6"/>
    <x v="2"/>
    <x v="74"/>
    <x v="0"/>
    <x v="4"/>
    <x v="33"/>
    <x v="1"/>
    <x v="1"/>
    <s v="adjust"/>
    <x v="0"/>
    <x v="0"/>
    <n v="212570"/>
    <n v="663.69267119530821"/>
    <n v="5059.7353058693661"/>
    <n v="7563.3091006613731"/>
    <n v="2503.573794792007"/>
    <n v="11.395800238444519"/>
    <n v="13600"/>
    <n v="0.1"/>
    <n v="1867.143959871815"/>
    <n v="4.1144776160400978E-2"/>
  </r>
  <r>
    <x v="12"/>
    <s v="6"/>
    <x v="2"/>
    <x v="35"/>
    <x v="0"/>
    <x v="3"/>
    <x v="3"/>
    <x v="0"/>
    <x v="1"/>
    <s v="adjust"/>
    <x v="0"/>
    <x v="5"/>
    <n v="208910"/>
    <n v="188.72622670216813"/>
    <n v="3752.1652533127822"/>
    <n v="6211.6841247430375"/>
    <n v="2459.5188714302553"/>
    <n v="32.913730292217387"/>
    <n v="3000"/>
    <n v="9.5000000000000001E-2"/>
    <n v="698.19724995504725"/>
    <n v="1.8733439432684452E-2"/>
  </r>
  <r>
    <x v="12"/>
    <s v="6"/>
    <x v="2"/>
    <x v="107"/>
    <x v="0"/>
    <x v="0"/>
    <x v="28"/>
    <x v="0"/>
    <x v="0"/>
    <s v="adjust"/>
    <x v="0"/>
    <x v="0"/>
    <n v="148020"/>
    <n v="211.82278933873948"/>
    <n v="4886.5290003566697"/>
    <n v="7188.0430766680001"/>
    <n v="2301.5140763113304"/>
    <n v="33.934229169143535"/>
    <n v="3400"/>
    <n v="0.1"/>
    <n v="1726.2679928430955"/>
    <n v="4.0026378399763821E-2"/>
  </r>
  <r>
    <x v="12"/>
    <s v="6"/>
    <x v="2"/>
    <x v="9"/>
    <x v="0"/>
    <x v="4"/>
    <x v="32"/>
    <x v="2"/>
    <x v="1"/>
    <s v="appsflyer"/>
    <x v="2"/>
    <x v="3"/>
    <n v="255000"/>
    <n v="204.57637169067632"/>
    <n v="4735.2506994939085"/>
    <n v="7019.7130952768193"/>
    <n v="2284.4623957829108"/>
    <n v="34.313410865897893"/>
    <n v="4000"/>
    <n v="7.0000000000000007E-2"/>
    <n v="1576.1476259649255"/>
    <n v="3.7421938393878924E-2"/>
  </r>
  <r>
    <x v="12"/>
    <s v="6"/>
    <x v="2"/>
    <x v="87"/>
    <x v="0"/>
    <x v="5"/>
    <x v="3"/>
    <x v="1"/>
    <x v="0"/>
    <s v="appsflyer"/>
    <x v="2"/>
    <x v="2"/>
    <n v="269790"/>
    <n v="1151.6065192083818"/>
    <n v="4980.7197611217134"/>
    <n v="7242.2087717901259"/>
    <n v="2261.4890106684124"/>
    <n v="6.2887875771738813"/>
    <n v="10000"/>
    <n v="0.08"/>
    <n v="2567.6457356967439"/>
    <n v="5.9089839776005119E-2"/>
  </r>
  <r>
    <x v="12"/>
    <s v="6"/>
    <x v="2"/>
    <x v="37"/>
    <x v="0"/>
    <x v="6"/>
    <x v="10"/>
    <x v="2"/>
    <x v="1"/>
    <s v="adjust"/>
    <x v="2"/>
    <x v="2"/>
    <n v="196860"/>
    <n v="467.82319391634979"/>
    <n v="3583.1425167149305"/>
    <n v="5587.5905880901555"/>
    <n v="2004.448071375225"/>
    <n v="11.943808389049769"/>
    <n v="6800"/>
    <n v="6.5000000000000002E-2"/>
    <n v="1218.2550636295719"/>
    <n v="3.6338115222276653E-2"/>
  </r>
  <r>
    <x v="12"/>
    <s v="6"/>
    <x v="2"/>
    <x v="84"/>
    <x v="0"/>
    <x v="2"/>
    <x v="5"/>
    <x v="1"/>
    <x v="0"/>
    <s v="appsflyer"/>
    <x v="0"/>
    <x v="0"/>
    <n v="533550"/>
    <n v="2072.5912102978141"/>
    <n v="13627.687650935663"/>
    <n v="15383.783029419019"/>
    <n v="1756.0953784833564"/>
    <n v="7.4224878273070054"/>
    <n v="18200"/>
    <n v="0.14000000000000001"/>
    <n v="4032.8639252129042"/>
    <n v="4.3691723046933022E-2"/>
  </r>
  <r>
    <x v="12"/>
    <s v="6"/>
    <x v="2"/>
    <x v="19"/>
    <x v="0"/>
    <x v="3"/>
    <x v="19"/>
    <x v="2"/>
    <x v="0"/>
    <s v="adjust"/>
    <x v="0"/>
    <x v="4"/>
    <n v="126610"/>
    <n v="359.17730496453902"/>
    <n v="4464.5916061655416"/>
    <n v="6074.1665942039463"/>
    <n v="1609.5749880384046"/>
    <n v="16.911331841536143"/>
    <n v="5400"/>
    <n v="7.0000000000000007E-2"/>
    <n v="2183.3626846099023"/>
    <n v="5.9908429432203841E-2"/>
  </r>
  <r>
    <x v="12"/>
    <s v="6"/>
    <x v="2"/>
    <x v="69"/>
    <x v="0"/>
    <x v="1"/>
    <x v="9"/>
    <x v="0"/>
    <x v="1"/>
    <s v="appsflyer"/>
    <x v="2"/>
    <x v="4"/>
    <n v="252040"/>
    <n v="147.93008999608713"/>
    <n v="4211.986369765792"/>
    <n v="5769.2548402013499"/>
    <n v="1557.2684704355579"/>
    <n v="38.999873794127694"/>
    <n v="4000"/>
    <n v="5.7000000000000002E-2"/>
    <n v="1680.8435199765315"/>
    <n v="4.855749909168134E-2"/>
  </r>
  <r>
    <x v="12"/>
    <s v="6"/>
    <x v="2"/>
    <x v="20"/>
    <x v="0"/>
    <x v="2"/>
    <x v="2"/>
    <x v="1"/>
    <x v="1"/>
    <s v="adjust"/>
    <x v="0"/>
    <x v="5"/>
    <n v="74740"/>
    <n v="283.89465687515826"/>
    <n v="2458.8097123279508"/>
    <n v="3878.0163311258348"/>
    <n v="1419.2066187978839"/>
    <n v="13.660053957377507"/>
    <n v="1400"/>
    <n v="0.12"/>
    <n v="2350.4205591183982"/>
    <n v="0.10101472670676982"/>
  </r>
  <r>
    <x v="12"/>
    <s v="6"/>
    <x v="2"/>
    <x v="24"/>
    <x v="0"/>
    <x v="4"/>
    <x v="1"/>
    <x v="1"/>
    <x v="2"/>
    <s v="appsflyer"/>
    <x v="2"/>
    <x v="6"/>
    <n v="142240"/>
    <n v="1235.7384545038867"/>
    <n v="2736.6128801586565"/>
    <n v="3708.0458016476841"/>
    <n v="971.43292148902765"/>
    <n v="3.0006720177178248"/>
    <n v="6400"/>
    <n v="0.06"/>
    <n v="892.41247693599598"/>
    <n v="4.0111536043210376E-2"/>
  </r>
  <r>
    <x v="12"/>
    <s v="6"/>
    <x v="2"/>
    <x v="52"/>
    <x v="0"/>
    <x v="1"/>
    <x v="11"/>
    <x v="1"/>
    <x v="0"/>
    <s v="adjust"/>
    <x v="0"/>
    <x v="0"/>
    <n v="72300"/>
    <n v="795.51417689377899"/>
    <n v="1676.1836693827231"/>
    <n v="2136.903641140691"/>
    <n v="460.71997175796787"/>
    <n v="2.6861917778569282"/>
    <n v="4400"/>
    <n v="0.1"/>
    <n v="132.43896082916459"/>
    <n v="1.0329506540786893E-2"/>
  </r>
  <r>
    <x v="12"/>
    <s v="6"/>
    <x v="2"/>
    <x v="64"/>
    <x v="0"/>
    <x v="2"/>
    <x v="47"/>
    <x v="2"/>
    <x v="0"/>
    <s v="adjust"/>
    <x v="2"/>
    <x v="2"/>
    <n v="169940"/>
    <n v="820.76284829721362"/>
    <n v="2675.2426231134496"/>
    <n v="3127.8344091633958"/>
    <n v="452.59178604994622"/>
    <n v="3.8108869275120361"/>
    <n v="4000"/>
    <n v="7.0000000000000007E-2"/>
    <n v="1108.243827334757"/>
    <n v="5.9052775944490182E-2"/>
  </r>
  <r>
    <x v="12"/>
    <s v="6"/>
    <x v="2"/>
    <x v="26"/>
    <x v="0"/>
    <x v="2"/>
    <x v="33"/>
    <x v="2"/>
    <x v="0"/>
    <s v="appsflyer"/>
    <x v="1"/>
    <x v="1"/>
    <n v="161600"/>
    <n v="217.12222362178275"/>
    <n v="3421.1368886465389"/>
    <n v="3868.7752530075209"/>
    <n v="447.638364360982"/>
    <n v="17.81842129503406"/>
    <n v="2800"/>
    <n v="7.0000000000000007E-2"/>
    <n v="901.31524653923373"/>
    <n v="3.8828620928486622E-2"/>
  </r>
  <r>
    <x v="12"/>
    <s v="6"/>
    <x v="2"/>
    <x v="51"/>
    <x v="0"/>
    <x v="5"/>
    <x v="49"/>
    <x v="1"/>
    <x v="0"/>
    <s v="adjust"/>
    <x v="0"/>
    <x v="2"/>
    <n v="277990"/>
    <n v="1169.7825473694108"/>
    <n v="4172.5058336567727"/>
    <n v="4544.6224422800251"/>
    <n v="372.11660862325243"/>
    <n v="3.8850147426971815"/>
    <n v="8800"/>
    <n v="0.08"/>
    <n v="1325.1263297374319"/>
    <n v="4.8596861696341476E-2"/>
  </r>
  <r>
    <x v="12"/>
    <s v="6"/>
    <x v="2"/>
    <x v="3"/>
    <x v="0"/>
    <x v="1"/>
    <x v="27"/>
    <x v="1"/>
    <x v="0"/>
    <s v="appsflyer"/>
    <x v="0"/>
    <x v="0"/>
    <n v="306430"/>
    <n v="1255.9386449729864"/>
    <n v="6047.4884237090855"/>
    <n v="6393.328633302197"/>
    <n v="345.84020959311147"/>
    <n v="5.0904784711355937"/>
    <n v="9200"/>
    <n v="0.09"/>
    <n v="2067.2264080809755"/>
    <n v="5.3890196240734545E-2"/>
  </r>
  <r>
    <x v="12"/>
    <s v="6"/>
    <x v="2"/>
    <x v="63"/>
    <x v="0"/>
    <x v="1"/>
    <x v="10"/>
    <x v="1"/>
    <x v="1"/>
    <s v="adjust"/>
    <x v="2"/>
    <x v="0"/>
    <n v="213750"/>
    <n v="933.04332227105567"/>
    <n v="5103.7079441866435"/>
    <n v="5436.050931672472"/>
    <n v="332.34298748582842"/>
    <n v="5.8261506212176295"/>
    <n v="5000"/>
    <n v="0.06"/>
    <n v="607.5795972746937"/>
    <n v="1.8628093718263596E-2"/>
  </r>
  <r>
    <x v="12"/>
    <s v="6"/>
    <x v="2"/>
    <x v="32"/>
    <x v="0"/>
    <x v="2"/>
    <x v="24"/>
    <x v="0"/>
    <x v="3"/>
    <s v="appsflyer"/>
    <x v="0"/>
    <x v="6"/>
    <n v="60470"/>
    <n v="110.22100706311232"/>
    <n v="1551.8857976198699"/>
    <n v="1781.775161047952"/>
    <n v="229.88936342808211"/>
    <n v="16.165477058540311"/>
    <n v="2000"/>
    <n v="0.04"/>
    <n v="66.838245999201348"/>
    <n v="6.2520277025198473E-3"/>
  </r>
  <r>
    <x v="12"/>
    <s v="6"/>
    <x v="2"/>
    <x v="6"/>
    <x v="0"/>
    <x v="4"/>
    <x v="39"/>
    <x v="1"/>
    <x v="0"/>
    <s v="adjust"/>
    <x v="2"/>
    <x v="2"/>
    <n v="359900"/>
    <n v="1057.2892440589644"/>
    <n v="4425.4347917767846"/>
    <n v="4641.8299659026961"/>
    <n v="216.39517412591158"/>
    <n v="4.3903122934293499"/>
    <n v="7600"/>
    <n v="0.08"/>
    <n v="896.6303464559727"/>
    <n v="3.2193852892871785E-2"/>
  </r>
  <r>
    <x v="12"/>
    <s v="6"/>
    <x v="2"/>
    <x v="106"/>
    <x v="0"/>
    <x v="2"/>
    <x v="16"/>
    <x v="1"/>
    <x v="0"/>
    <s v="appsflyer"/>
    <x v="2"/>
    <x v="6"/>
    <n v="240140"/>
    <n v="596.30142715249099"/>
    <n v="3845.0295714827575"/>
    <n v="4022.4502121380683"/>
    <n v="177.42064065531076"/>
    <n v="6.7456659148820304"/>
    <n v="4400"/>
    <n v="0.2"/>
    <n v="3259.3132454155184"/>
    <n v="0.13504676144821207"/>
  </r>
  <r>
    <x v="12"/>
    <s v="6"/>
    <x v="2"/>
    <x v="17"/>
    <x v="0"/>
    <x v="0"/>
    <x v="15"/>
    <x v="2"/>
    <x v="1"/>
    <s v="appsflyer"/>
    <x v="1"/>
    <x v="1"/>
    <n v="207960"/>
    <n v="85.883185840707966"/>
    <n v="3593.6336342159643"/>
    <n v="3674.1988720331956"/>
    <n v="80.565237817231264"/>
    <n v="42.78135278828529"/>
    <n v="10000"/>
    <n v="7.4999999999999997E-2"/>
    <n v="624.54423848033821"/>
    <n v="2.8330177553995303E-2"/>
  </r>
  <r>
    <x v="12"/>
    <s v="6"/>
    <x v="2"/>
    <x v="102"/>
    <x v="0"/>
    <x v="0"/>
    <x v="41"/>
    <x v="1"/>
    <x v="2"/>
    <s v="adjust"/>
    <x v="2"/>
    <x v="2"/>
    <n v="13390"/>
    <n v="232.56621797655234"/>
    <n v="412.7889743084877"/>
    <n v="400.00321073893838"/>
    <n v="-12.785763569549317"/>
    <n v="1.7199540596186986"/>
    <n v="600"/>
    <n v="0.06"/>
    <n v="76.613508251429678"/>
    <n v="3.1922038871429373E-2"/>
  </r>
  <r>
    <x v="12"/>
    <s v="6"/>
    <x v="2"/>
    <x v="108"/>
    <x v="0"/>
    <x v="3"/>
    <x v="2"/>
    <x v="2"/>
    <x v="2"/>
    <s v="adjust"/>
    <x v="0"/>
    <x v="1"/>
    <n v="350"/>
    <n v="2.1501068376068377"/>
    <n v="13.252698175272087"/>
    <n v="0.20648345625646503"/>
    <n v="-13.046214719015623"/>
    <n v="9.6034044748348452E-2"/>
    <n v="200"/>
    <n v="0.1"/>
    <n v="1.9161664771257574E-2"/>
    <n v="1.546666669141249E-2"/>
  </r>
  <r>
    <x v="12"/>
    <s v="6"/>
    <x v="2"/>
    <x v="53"/>
    <x v="0"/>
    <x v="1"/>
    <x v="42"/>
    <x v="0"/>
    <x v="3"/>
    <s v="appsflyer"/>
    <x v="2"/>
    <x v="5"/>
    <n v="74460"/>
    <n v="34.982381959126144"/>
    <n v="1620.6617318468946"/>
    <n v="1574.8502147224146"/>
    <n v="-45.811517124479906"/>
    <n v="45.018381440191511"/>
    <n v="400"/>
    <n v="0.06"/>
    <n v="58.081792681563627"/>
    <n v="6.1468060198771775E-3"/>
  </r>
  <r>
    <x v="12"/>
    <s v="6"/>
    <x v="2"/>
    <x v="50"/>
    <x v="0"/>
    <x v="2"/>
    <x v="24"/>
    <x v="1"/>
    <x v="3"/>
    <s v="appsflyer"/>
    <x v="0"/>
    <x v="3"/>
    <n v="49890"/>
    <n v="436.19053026002041"/>
    <n v="900.29984103448078"/>
    <n v="850.00490271394426"/>
    <n v="-50.294938320536517"/>
    <n v="1.9487009546200882"/>
    <n v="1600"/>
    <n v="7.4999999999999997E-2"/>
    <n v="315.7563564093843"/>
    <n v="6.191265395474374E-2"/>
  </r>
  <r>
    <x v="12"/>
    <s v="6"/>
    <x v="2"/>
    <x v="44"/>
    <x v="0"/>
    <x v="3"/>
    <x v="35"/>
    <x v="2"/>
    <x v="0"/>
    <s v="adjust"/>
    <x v="0"/>
    <x v="6"/>
    <n v="118220"/>
    <n v="73.667912951778362"/>
    <n v="1493.9057266237153"/>
    <n v="1410.9348336805006"/>
    <n v="-82.970892943214722"/>
    <n v="19.15263752081686"/>
    <n v="800"/>
    <n v="7.0000000000000007E-2"/>
    <n v="452.52338606559221"/>
    <n v="5.3454321591541336E-2"/>
  </r>
  <r>
    <x v="12"/>
    <s v="6"/>
    <x v="2"/>
    <x v="39"/>
    <x v="0"/>
    <x v="6"/>
    <x v="39"/>
    <x v="1"/>
    <x v="0"/>
    <s v="adjust"/>
    <x v="0"/>
    <x v="0"/>
    <n v="204770"/>
    <n v="846.27761151489233"/>
    <n v="3164.6413505594182"/>
    <n v="3078.3507166122849"/>
    <n v="-86.290633947133301"/>
    <n v="3.6375187937464584"/>
    <n v="4400"/>
    <n v="0.1"/>
    <n v="1489.4578602413096"/>
    <n v="8.0641551129065486E-2"/>
  </r>
  <r>
    <x v="12"/>
    <s v="6"/>
    <x v="2"/>
    <x v="91"/>
    <x v="0"/>
    <x v="5"/>
    <x v="39"/>
    <x v="2"/>
    <x v="0"/>
    <s v="appsflyer"/>
    <x v="2"/>
    <x v="6"/>
    <n v="163280"/>
    <n v="220.86857468318382"/>
    <n v="3045.5345295649699"/>
    <n v="2950.2757486554196"/>
    <n v="-95.258780909550296"/>
    <n v="13.357607585811271"/>
    <n v="1600"/>
    <n v="0.12"/>
    <n v="6.5374567472291059"/>
    <n v="3.6931331758895955E-4"/>
  </r>
  <r>
    <x v="12"/>
    <s v="6"/>
    <x v="2"/>
    <x v="8"/>
    <x v="0"/>
    <x v="3"/>
    <x v="0"/>
    <x v="1"/>
    <x v="1"/>
    <s v="adjust"/>
    <x v="0"/>
    <x v="5"/>
    <n v="4640"/>
    <n v="13.882978723404255"/>
    <n v="119.55555923539556"/>
    <n v="1.7076000875819897"/>
    <n v="-117.84795914781357"/>
    <n v="0.12299954653847282"/>
    <n v="200"/>
    <n v="0.08"/>
    <n v="0.58844179921555162"/>
    <n v="5.7433607503187115E-2"/>
  </r>
  <r>
    <x v="12"/>
    <s v="6"/>
    <x v="2"/>
    <x v="29"/>
    <x v="0"/>
    <x v="2"/>
    <x v="22"/>
    <x v="2"/>
    <x v="1"/>
    <s v="appsflyer"/>
    <x v="2"/>
    <x v="4"/>
    <n v="19220"/>
    <n v="181.00769110029822"/>
    <n v="244.0152778585377"/>
    <n v="122.69067232881009"/>
    <n v="-121.32460552972761"/>
    <n v="0.67782021627371591"/>
    <n v="400"/>
    <n v="0.05"/>
    <n v="36.146477621078994"/>
    <n v="4.9102452717033909E-2"/>
  </r>
  <r>
    <x v="12"/>
    <s v="6"/>
    <x v="2"/>
    <x v="36"/>
    <x v="0"/>
    <x v="6"/>
    <x v="14"/>
    <x v="0"/>
    <x v="3"/>
    <s v="adjust"/>
    <x v="0"/>
    <x v="3"/>
    <n v="61980"/>
    <n v="26.676422484290264"/>
    <n v="1285.4750796179007"/>
    <n v="1143.0625438971263"/>
    <n v="-142.41253572077449"/>
    <n v="42.849169320596694"/>
    <n v="200"/>
    <n v="8.5000000000000006E-2"/>
    <n v="320.84447557534389"/>
    <n v="4.6781411522981278E-2"/>
  </r>
  <r>
    <x v="12"/>
    <s v="6"/>
    <x v="2"/>
    <x v="81"/>
    <x v="0"/>
    <x v="0"/>
    <x v="10"/>
    <x v="2"/>
    <x v="0"/>
    <s v="appsflyer"/>
    <x v="2"/>
    <x v="3"/>
    <n v="118040"/>
    <n v="656.29430570356305"/>
    <n v="1664.1718106953676"/>
    <n v="1516.9256709329968"/>
    <n v="-147.24613976237083"/>
    <n v="2.3113497370768994"/>
    <n v="3800"/>
    <n v="0.1"/>
    <n v="491.86271235125633"/>
    <n v="5.4041618713452672E-2"/>
  </r>
  <r>
    <x v="12"/>
    <s v="6"/>
    <x v="2"/>
    <x v="28"/>
    <x v="0"/>
    <x v="5"/>
    <x v="9"/>
    <x v="1"/>
    <x v="1"/>
    <s v="adjust"/>
    <x v="0"/>
    <x v="3"/>
    <n v="117210"/>
    <n v="419.94480488041057"/>
    <n v="2996.6285311118008"/>
    <n v="2834.2760896324694"/>
    <n v="-162.35244147933145"/>
    <n v="6.7491633583599109"/>
    <n v="3200"/>
    <n v="8.5000000000000006E-2"/>
    <n v="1003.6894032315253"/>
    <n v="5.9020914658651405E-2"/>
  </r>
  <r>
    <x v="12"/>
    <s v="6"/>
    <x v="2"/>
    <x v="66"/>
    <x v="0"/>
    <x v="4"/>
    <x v="21"/>
    <x v="0"/>
    <x v="1"/>
    <s v="appsflyer"/>
    <x v="1"/>
    <x v="6"/>
    <n v="226890"/>
    <n v="29.033372575113884"/>
    <n v="5088.5387138072256"/>
    <n v="4924.5813446951997"/>
    <n v="-163.95736911202584"/>
    <n v="169.61795712690753"/>
    <n v="1200"/>
    <n v="5.5E-2"/>
    <n v="234.17588205279424"/>
    <n v="7.9254074496116125E-3"/>
  </r>
  <r>
    <x v="12"/>
    <s v="6"/>
    <x v="2"/>
    <x v="16"/>
    <x v="0"/>
    <x v="2"/>
    <x v="9"/>
    <x v="0"/>
    <x v="1"/>
    <s v="adjust"/>
    <x v="2"/>
    <x v="2"/>
    <n v="12360"/>
    <n v="21.619895049053159"/>
    <n v="199.38881757272401"/>
    <n v="31.237429781718109"/>
    <n v="-168.1513877910059"/>
    <n v="1.4448465041501739"/>
    <n v="200"/>
    <n v="0.02"/>
    <n v="1.2996419789457898"/>
    <n v="6.9342131540455834E-3"/>
  </r>
  <r>
    <x v="12"/>
    <s v="6"/>
    <x v="2"/>
    <x v="72"/>
    <x v="0"/>
    <x v="4"/>
    <x v="8"/>
    <x v="2"/>
    <x v="1"/>
    <s v="adjust"/>
    <x v="0"/>
    <x v="4"/>
    <n v="140870"/>
    <n v="362.46854018413541"/>
    <n v="3248.4538690269633"/>
    <n v="3066.3081556294528"/>
    <n v="-182.14571339751046"/>
    <n v="8.4595152839243823"/>
    <n v="4600"/>
    <n v="0.12"/>
    <n v="745.40788435131719"/>
    <n v="4.0516034620918025E-2"/>
  </r>
  <r>
    <x v="12"/>
    <s v="6"/>
    <x v="2"/>
    <x v="46"/>
    <x v="0"/>
    <x v="5"/>
    <x v="0"/>
    <x v="2"/>
    <x v="0"/>
    <s v="adjust"/>
    <x v="2"/>
    <x v="0"/>
    <n v="39940"/>
    <n v="133.76787324487955"/>
    <n v="400.77459250584485"/>
    <n v="171.82937464772473"/>
    <n v="-228.94521785812012"/>
    <n v="1.2845339503392466"/>
    <n v="200"/>
    <n v="0.06"/>
    <n v="25.371499346783992"/>
    <n v="2.4609198707340994E-2"/>
  </r>
  <r>
    <x v="12"/>
    <s v="6"/>
    <x v="2"/>
    <x v="61"/>
    <x v="1"/>
    <x v="3"/>
    <x v="40"/>
    <x v="0"/>
    <x v="0"/>
    <s v="adjust"/>
    <x v="2"/>
    <x v="2"/>
    <n v="6170"/>
    <n v="23.197305553379806"/>
    <n v="261.43975589964583"/>
    <n v="21.057978824323317"/>
    <n v="-240.3817770753225"/>
    <n v="0.90777693020710359"/>
    <n v="200"/>
    <n v="0.12"/>
    <n v="7.6030243944458524"/>
    <n v="6.0175325608361738E-2"/>
  </r>
  <r>
    <x v="12"/>
    <s v="6"/>
    <x v="2"/>
    <x v="41"/>
    <x v="0"/>
    <x v="6"/>
    <x v="27"/>
    <x v="1"/>
    <x v="1"/>
    <s v="adjust"/>
    <x v="0"/>
    <x v="2"/>
    <n v="95780"/>
    <n v="190.71964157929122"/>
    <n v="478.54898064636359"/>
    <n v="237.67888038283763"/>
    <n v="-240.87010026352596"/>
    <n v="1.2462213037665721"/>
    <n v="200"/>
    <n v="0.1"/>
    <n v="80.404692271235717"/>
    <n v="5.6381879717797588E-2"/>
  </r>
  <r>
    <x v="12"/>
    <s v="6"/>
    <x v="2"/>
    <x v="103"/>
    <x v="0"/>
    <x v="4"/>
    <x v="39"/>
    <x v="2"/>
    <x v="0"/>
    <s v="appsflyer"/>
    <x v="1"/>
    <x v="1"/>
    <n v="15530"/>
    <n v="28.057813911472447"/>
    <n v="287.57913430332206"/>
    <n v="42.025217891171629"/>
    <n v="-245.55391641215044"/>
    <n v="1.4978079911631357"/>
    <n v="200"/>
    <n v="7.4999999999999997E-2"/>
    <n v="15.68302223600757"/>
    <n v="6.219687060524895E-2"/>
  </r>
  <r>
    <x v="12"/>
    <s v="6"/>
    <x v="2"/>
    <x v="105"/>
    <x v="0"/>
    <x v="4"/>
    <x v="39"/>
    <x v="0"/>
    <x v="0"/>
    <s v="adjust"/>
    <x v="2"/>
    <x v="6"/>
    <n v="14820"/>
    <n v="16.554035185702315"/>
    <n v="321.3330728576596"/>
    <n v="73.879986033549216"/>
    <n v="-247.45308682411039"/>
    <n v="4.4629593452452729"/>
    <n v="200"/>
    <n v="0.08"/>
    <n v="0.87405804394932785"/>
    <n v="1.9717970790095853E-3"/>
  </r>
  <r>
    <x v="12"/>
    <s v="6"/>
    <x v="2"/>
    <x v="30"/>
    <x v="0"/>
    <x v="4"/>
    <x v="44"/>
    <x v="1"/>
    <x v="3"/>
    <s v="appsflyer"/>
    <x v="0"/>
    <x v="6"/>
    <n v="15210"/>
    <n v="105.22502184678125"/>
    <n v="306.66548662938607"/>
    <n v="56.612074614440267"/>
    <n v="-250.05341201494579"/>
    <n v="0.53800962566558963"/>
    <n v="200"/>
    <n v="0.04"/>
    <n v="10.766012279567938"/>
    <n v="3.1695276884806153E-2"/>
  </r>
  <r>
    <x v="12"/>
    <s v="6"/>
    <x v="2"/>
    <x v="82"/>
    <x v="0"/>
    <x v="0"/>
    <x v="10"/>
    <x v="1"/>
    <x v="1"/>
    <s v="adjust"/>
    <x v="0"/>
    <x v="4"/>
    <n v="98700"/>
    <n v="502.70719149642918"/>
    <n v="2925.4641944651853"/>
    <n v="2664.2244366357913"/>
    <n v="-261.23975782939397"/>
    <n v="5.2997539754804084"/>
    <n v="4000"/>
    <n v="0.11"/>
    <n v="195.50501092114777"/>
    <n v="1.2230264101924957E-2"/>
  </r>
  <r>
    <x v="12"/>
    <s v="6"/>
    <x v="2"/>
    <x v="78"/>
    <x v="0"/>
    <x v="6"/>
    <x v="38"/>
    <x v="2"/>
    <x v="0"/>
    <s v="adjust"/>
    <x v="0"/>
    <x v="2"/>
    <n v="6640"/>
    <n v="32.422141069303677"/>
    <n v="331.04423342116064"/>
    <n v="15.032440947003314"/>
    <n v="-316.01179247415735"/>
    <n v="0.4636473857439225"/>
    <n v="200"/>
    <n v="0.13"/>
    <n v="2.6625317222162188"/>
    <n v="2.9519842359633428E-2"/>
  </r>
  <r>
    <x v="12"/>
    <s v="6"/>
    <x v="2"/>
    <x v="58"/>
    <x v="0"/>
    <x v="6"/>
    <x v="36"/>
    <x v="2"/>
    <x v="3"/>
    <s v="appsflyer"/>
    <x v="2"/>
    <x v="1"/>
    <n v="74370"/>
    <n v="65.3738340577233"/>
    <n v="843.55954540691266"/>
    <n v="510.61779388185192"/>
    <n v="-332.94175152506074"/>
    <n v="7.8107365315454871"/>
    <n v="200"/>
    <n v="0.08"/>
    <n v="238.42581772071651"/>
    <n v="7.7822662592092667E-2"/>
  </r>
  <r>
    <x v="12"/>
    <s v="6"/>
    <x v="2"/>
    <x v="47"/>
    <x v="0"/>
    <x v="1"/>
    <x v="25"/>
    <x v="2"/>
    <x v="1"/>
    <s v="appsflyer"/>
    <x v="2"/>
    <x v="6"/>
    <n v="50770"/>
    <n v="231.24572990207241"/>
    <n v="946.61265864672384"/>
    <n v="608.05593106473054"/>
    <n v="-338.5567275819933"/>
    <n v="2.6294796073520108"/>
    <n v="400"/>
    <n v="7.0000000000000007E-2"/>
    <n v="68.776684060752999"/>
    <n v="1.8851523504951877E-2"/>
  </r>
  <r>
    <x v="12"/>
    <s v="6"/>
    <x v="2"/>
    <x v="104"/>
    <x v="0"/>
    <x v="2"/>
    <x v="10"/>
    <x v="2"/>
    <x v="0"/>
    <s v="appsflyer"/>
    <x v="0"/>
    <x v="6"/>
    <n v="99900"/>
    <n v="346.82187164956349"/>
    <n v="2431.8126855843411"/>
    <n v="2067.1711448909623"/>
    <n v="-364.64154069337883"/>
    <n v="5.9603252097655419"/>
    <n v="1800"/>
    <n v="0.15"/>
    <n v="834.92438024458716"/>
    <n v="6.7316179271377091E-2"/>
  </r>
  <r>
    <x v="12"/>
    <s v="6"/>
    <x v="2"/>
    <x v="57"/>
    <x v="0"/>
    <x v="5"/>
    <x v="2"/>
    <x v="2"/>
    <x v="0"/>
    <s v="adjust"/>
    <x v="0"/>
    <x v="6"/>
    <n v="23680"/>
    <n v="77.222637407432572"/>
    <n v="507.21293267277559"/>
    <n v="136.00111245885509"/>
    <n v="-371.21182021392053"/>
    <n v="1.7611560162249156"/>
    <n v="400"/>
    <n v="0.1"/>
    <n v="27.258113483061098"/>
    <n v="3.3404277595287558E-2"/>
  </r>
  <r>
    <x v="12"/>
    <s v="6"/>
    <x v="2"/>
    <x v="88"/>
    <x v="0"/>
    <x v="1"/>
    <x v="20"/>
    <x v="2"/>
    <x v="0"/>
    <s v="adjust"/>
    <x v="0"/>
    <x v="1"/>
    <n v="31710"/>
    <n v="51.827096774193549"/>
    <n v="754.30456057011554"/>
    <n v="342.92469699897293"/>
    <n v="-411.37986357114261"/>
    <n v="6.6167066716676795"/>
    <n v="200"/>
    <n v="0.12"/>
    <n v="135.29715737733599"/>
    <n v="6.5756495309008123E-2"/>
  </r>
  <r>
    <x v="12"/>
    <s v="6"/>
    <x v="2"/>
    <x v="59"/>
    <x v="0"/>
    <x v="3"/>
    <x v="20"/>
    <x v="1"/>
    <x v="1"/>
    <s v="appsflyer"/>
    <x v="2"/>
    <x v="1"/>
    <n v="47700"/>
    <n v="286.29776021080369"/>
    <n v="1069.1400532944986"/>
    <n v="622.13902969486628"/>
    <n v="-447.00102359963228"/>
    <n v="2.1730488888099564"/>
    <n v="1000"/>
    <n v="0.17"/>
    <n v="342.20923858691424"/>
    <n v="9.1675446123019005E-2"/>
  </r>
  <r>
    <x v="12"/>
    <s v="6"/>
    <x v="2"/>
    <x v="77"/>
    <x v="0"/>
    <x v="3"/>
    <x v="6"/>
    <x v="1"/>
    <x v="0"/>
    <s v="appsflyer"/>
    <x v="0"/>
    <x v="1"/>
    <n v="42880"/>
    <n v="144.09332995181333"/>
    <n v="932.05191857464627"/>
    <n v="422.33479445093445"/>
    <n v="-509.71712412371181"/>
    <n v="2.9309808760209002"/>
    <n v="600"/>
    <n v="0.15"/>
    <n v="219.84027528888174"/>
    <n v="8.6755925305929335E-2"/>
  </r>
  <r>
    <x v="12"/>
    <s v="6"/>
    <x v="2"/>
    <x v="45"/>
    <x v="0"/>
    <x v="1"/>
    <x v="33"/>
    <x v="1"/>
    <x v="3"/>
    <s v="adjust"/>
    <x v="2"/>
    <x v="1"/>
    <n v="24310"/>
    <n v="119.25747761478377"/>
    <n v="661.2298056530426"/>
    <n v="127.5996743461093"/>
    <n v="-533.63013130693332"/>
    <n v="1.0699511418334022"/>
    <n v="200"/>
    <n v="7.0000000000000007E-2"/>
    <n v="35.210580536497176"/>
    <n v="4.5990948797395056E-2"/>
  </r>
  <r>
    <x v="12"/>
    <s v="6"/>
    <x v="2"/>
    <x v="40"/>
    <x v="0"/>
    <x v="4"/>
    <x v="3"/>
    <x v="0"/>
    <x v="1"/>
    <s v="adjust"/>
    <x v="0"/>
    <x v="6"/>
    <n v="14930"/>
    <n v="35.905606493311289"/>
    <n v="612.84271968776613"/>
    <n v="76.404477553470855"/>
    <n v="-536.43824213429525"/>
    <n v="2.1279261100269657"/>
    <n v="200"/>
    <n v="0.12"/>
    <n v="13.576573020632502"/>
    <n v="2.9615570219976271E-2"/>
  </r>
  <r>
    <x v="12"/>
    <s v="6"/>
    <x v="2"/>
    <x v="65"/>
    <x v="1"/>
    <x v="6"/>
    <x v="15"/>
    <x v="1"/>
    <x v="3"/>
    <s v="adjust"/>
    <x v="2"/>
    <x v="6"/>
    <n v="32380"/>
    <n v="125.20145699075371"/>
    <n v="777.55750107597589"/>
    <n v="235.14814499710565"/>
    <n v="-542.40935607887025"/>
    <n v="1.8781582151593623"/>
    <n v="600"/>
    <n v="0.06"/>
    <n v="24.397567340363402"/>
    <n v="1.7292338085184343E-2"/>
  </r>
  <r>
    <x v="12"/>
    <s v="6"/>
    <x v="2"/>
    <x v="42"/>
    <x v="0"/>
    <x v="1"/>
    <x v="17"/>
    <x v="1"/>
    <x v="1"/>
    <s v="appsflyer"/>
    <x v="2"/>
    <x v="6"/>
    <n v="20310"/>
    <n v="105.57782451923076"/>
    <n v="606.31487350982695"/>
    <n v="61.669947320635941"/>
    <n v="-544.64492618919098"/>
    <n v="0.58411837525031496"/>
    <n v="200"/>
    <n v="0.12"/>
    <n v="31.272137821186366"/>
    <n v="8.4514795238906995E-2"/>
  </r>
  <r>
    <x v="12"/>
    <s v="6"/>
    <x v="2"/>
    <x v="56"/>
    <x v="0"/>
    <x v="3"/>
    <x v="41"/>
    <x v="0"/>
    <x v="1"/>
    <s v="appsflyer"/>
    <x v="0"/>
    <x v="2"/>
    <n v="40730"/>
    <n v="77.241919525065967"/>
    <n v="1239.8927115583267"/>
    <n v="693.99777569495711"/>
    <n v="-545.8949358633696"/>
    <n v="8.9847297939009163"/>
    <n v="800"/>
    <n v="0.05"/>
    <n v="27.893166807522803"/>
    <n v="6.6986686375642146E-3"/>
  </r>
  <r>
    <x v="12"/>
    <s v="6"/>
    <x v="2"/>
    <x v="101"/>
    <x v="0"/>
    <x v="0"/>
    <x v="29"/>
    <x v="1"/>
    <x v="1"/>
    <s v="adjust"/>
    <x v="0"/>
    <x v="0"/>
    <n v="83850"/>
    <n v="664.01445086705201"/>
    <n v="2858.390615219324"/>
    <n v="2309.017852467633"/>
    <n v="-549.37276275169097"/>
    <n v="3.4773608457656011"/>
    <n v="3400"/>
    <n v="0.1"/>
    <n v="525.80619754905399"/>
    <n v="3.7953091685506618E-2"/>
  </r>
  <r>
    <x v="12"/>
    <s v="6"/>
    <x v="2"/>
    <x v="4"/>
    <x v="0"/>
    <x v="0"/>
    <x v="37"/>
    <x v="2"/>
    <x v="0"/>
    <s v="appsflyer"/>
    <x v="0"/>
    <x v="1"/>
    <n v="33000"/>
    <n v="88.049278608603984"/>
    <n v="704.13350031651407"/>
    <n v="127.56882046711995"/>
    <n v="-576.56467984939411"/>
    <n v="1.4488343627911813"/>
    <n v="200"/>
    <n v="0.1"/>
    <n v="64.33956160557176"/>
    <n v="8.40586299091724E-2"/>
  </r>
  <r>
    <x v="12"/>
    <s v="6"/>
    <x v="2"/>
    <x v="25"/>
    <x v="0"/>
    <x v="4"/>
    <x v="24"/>
    <x v="1"/>
    <x v="0"/>
    <s v="adjust"/>
    <x v="2"/>
    <x v="5"/>
    <n v="115410"/>
    <n v="603.4199258954302"/>
    <n v="2798.5620921360437"/>
    <n v="2216.1524019035323"/>
    <n v="-582.40969023251137"/>
    <n v="3.6726536642205301"/>
    <n v="2400"/>
    <n v="0.08"/>
    <n v="981.05249988783555"/>
    <n v="7.3780462860253845E-2"/>
  </r>
  <r>
    <x v="12"/>
    <s v="6"/>
    <x v="2"/>
    <x v="85"/>
    <x v="0"/>
    <x v="6"/>
    <x v="44"/>
    <x v="1"/>
    <x v="0"/>
    <s v="adjust"/>
    <x v="0"/>
    <x v="4"/>
    <n v="44690"/>
    <n v="141.92875617981207"/>
    <n v="816.30291977266575"/>
    <n v="199.06676644206763"/>
    <n v="-617.23615333059809"/>
    <n v="1.4025823363791508"/>
    <n v="200"/>
    <n v="0.125"/>
    <n v="9.2737981079982159"/>
    <n v="7.7643950601343223E-3"/>
  </r>
  <r>
    <x v="12"/>
    <s v="6"/>
    <x v="2"/>
    <x v="22"/>
    <x v="0"/>
    <x v="5"/>
    <x v="43"/>
    <x v="2"/>
    <x v="0"/>
    <s v="appsflyer"/>
    <x v="0"/>
    <x v="6"/>
    <n v="55340"/>
    <n v="291.33392726978212"/>
    <n v="1053.4960042424282"/>
    <n v="393.4860618961149"/>
    <n v="-660.00994234631321"/>
    <n v="1.3506359028749078"/>
    <n v="600"/>
    <n v="0.1"/>
    <n v="59.605869627417604"/>
    <n v="2.5246921216722486E-2"/>
  </r>
  <r>
    <x v="12"/>
    <s v="6"/>
    <x v="2"/>
    <x v="109"/>
    <x v="0"/>
    <x v="2"/>
    <x v="38"/>
    <x v="1"/>
    <x v="1"/>
    <s v="appsflyer"/>
    <x v="0"/>
    <x v="6"/>
    <n v="55760"/>
    <n v="179.7326105270869"/>
    <n v="1138.7328895513367"/>
    <n v="387.62771767445957"/>
    <n v="-751.10517187687719"/>
    <n v="2.1566910786957134"/>
    <n v="600"/>
    <n v="0.1"/>
    <n v="183.36165145065112"/>
    <n v="7.8839241489538026E-2"/>
  </r>
  <r>
    <x v="12"/>
    <s v="6"/>
    <x v="2"/>
    <x v="75"/>
    <x v="0"/>
    <x v="0"/>
    <x v="25"/>
    <x v="1"/>
    <x v="3"/>
    <s v="appsflyer"/>
    <x v="0"/>
    <x v="0"/>
    <n v="70150"/>
    <n v="484.13681112351571"/>
    <n v="1878.8743862399228"/>
    <n v="1114.7454091370698"/>
    <n v="-764.12897710285301"/>
    <n v="2.3025421399999053"/>
    <n v="2000"/>
    <n v="0.15"/>
    <n v="123.92476264238306"/>
    <n v="1.8528111385587413E-2"/>
  </r>
  <r>
    <x v="12"/>
    <s v="6"/>
    <x v="2"/>
    <x v="33"/>
    <x v="0"/>
    <x v="3"/>
    <x v="29"/>
    <x v="2"/>
    <x v="0"/>
    <s v="adjust"/>
    <x v="2"/>
    <x v="0"/>
    <n v="62760"/>
    <n v="227.82696379953614"/>
    <n v="1650.7359575838359"/>
    <n v="870.56055845149365"/>
    <n v="-780.17539913234225"/>
    <n v="3.8211480499625834"/>
    <n v="1000"/>
    <n v="7.0000000000000007E-2"/>
    <n v="304.68435663801574"/>
    <n v="5.833106682051159E-2"/>
  </r>
  <r>
    <x v="12"/>
    <s v="6"/>
    <x v="2"/>
    <x v="73"/>
    <x v="0"/>
    <x v="1"/>
    <x v="36"/>
    <x v="1"/>
    <x v="0"/>
    <s v="appsflyer"/>
    <x v="2"/>
    <x v="6"/>
    <n v="242370"/>
    <n v="3337.8721459748203"/>
    <n v="2160.9258340617471"/>
    <n v="1375.4565505400669"/>
    <n v="-785.46928352168015"/>
    <n v="0.41207586461894485"/>
    <n v="2200"/>
    <n v="0.105"/>
    <n v="399.34962681954386"/>
    <n v="4.8389948130645663E-2"/>
  </r>
  <r>
    <x v="12"/>
    <s v="6"/>
    <x v="2"/>
    <x v="96"/>
    <x v="0"/>
    <x v="5"/>
    <x v="15"/>
    <x v="1"/>
    <x v="0"/>
    <s v="adjust"/>
    <x v="0"/>
    <x v="3"/>
    <n v="42430"/>
    <n v="202.96016633068058"/>
    <n v="843.51819410929716"/>
    <n v="41.899313015021598"/>
    <n v="-801.61888109427559"/>
    <n v="0.20644106561656805"/>
    <n v="200"/>
    <n v="0.17"/>
    <n v="37.826577006079617"/>
    <n v="0.15046617825817399"/>
  </r>
  <r>
    <x v="12"/>
    <s v="6"/>
    <x v="2"/>
    <x v="92"/>
    <x v="0"/>
    <x v="6"/>
    <x v="13"/>
    <x v="2"/>
    <x v="1"/>
    <s v="appsflyer"/>
    <x v="1"/>
    <x v="3"/>
    <n v="212110"/>
    <n v="685.82360337704336"/>
    <n v="8999.5384885542735"/>
    <n v="8164.1480356490501"/>
    <n v="-835.39045290522336"/>
    <n v="11.904151439886604"/>
    <n v="15600"/>
    <n v="0.1"/>
    <n v="1088.0669142631523"/>
    <n v="2.2212297586800003E-2"/>
  </r>
  <r>
    <x v="12"/>
    <s v="6"/>
    <x v="2"/>
    <x v="55"/>
    <x v="0"/>
    <x v="5"/>
    <x v="16"/>
    <x v="2"/>
    <x v="1"/>
    <s v="appsflyer"/>
    <x v="2"/>
    <x v="0"/>
    <n v="78690"/>
    <n v="232.37818528221007"/>
    <n v="2305.0648616550275"/>
    <n v="1439.9107244870536"/>
    <n v="-865.15413716797389"/>
    <n v="6.1964109184274934"/>
    <n v="1400"/>
    <n v="0.1"/>
    <n v="513.59647944562073"/>
    <n v="5.9447722546430985E-2"/>
  </r>
  <r>
    <x v="12"/>
    <s v="6"/>
    <x v="2"/>
    <x v="67"/>
    <x v="0"/>
    <x v="3"/>
    <x v="22"/>
    <x v="1"/>
    <x v="1"/>
    <s v="adjust"/>
    <x v="0"/>
    <x v="2"/>
    <n v="352620"/>
    <n v="687.56698201776555"/>
    <n v="5774.5682859299259"/>
    <n v="4901.7314676695569"/>
    <n v="-872.836818260369"/>
    <n v="7.1290966492962058"/>
    <n v="3600"/>
    <n v="0.09"/>
    <n v="1896.0202217666904"/>
    <n v="6.4467703377616217E-2"/>
  </r>
  <r>
    <x v="12"/>
    <s v="6"/>
    <x v="2"/>
    <x v="7"/>
    <x v="0"/>
    <x v="5"/>
    <x v="14"/>
    <x v="2"/>
    <x v="0"/>
    <s v="appsflyer"/>
    <x v="0"/>
    <x v="2"/>
    <n v="42530"/>
    <n v="150.76530675263399"/>
    <n v="931.74905155371948"/>
    <n v="40.78845283797105"/>
    <n v="-890.96059871574846"/>
    <n v="0.27054269789596963"/>
    <n v="200"/>
    <n v="0.04"/>
    <n v="4.2697288794819483"/>
    <n v="1.744664066422227E-2"/>
  </r>
  <r>
    <x v="12"/>
    <s v="6"/>
    <x v="2"/>
    <x v="70"/>
    <x v="0"/>
    <x v="3"/>
    <x v="1"/>
    <x v="1"/>
    <x v="0"/>
    <s v="appsflyer"/>
    <x v="2"/>
    <x v="1"/>
    <n v="190580"/>
    <n v="1650.8779362018272"/>
    <n v="1802.703653047475"/>
    <n v="905.12277564674889"/>
    <n v="-897.58087740072608"/>
    <n v="0.54826753438183551"/>
    <n v="1200"/>
    <n v="0.08"/>
    <n v="4.472882483012099"/>
    <n v="8.2362352809282945E-4"/>
  </r>
  <r>
    <x v="12"/>
    <s v="6"/>
    <x v="2"/>
    <x v="2"/>
    <x v="0"/>
    <x v="0"/>
    <x v="6"/>
    <x v="1"/>
    <x v="0"/>
    <s v="appsflyer"/>
    <x v="0"/>
    <x v="1"/>
    <n v="63510"/>
    <n v="185.10161191189007"/>
    <n v="1159.5829686393665"/>
    <n v="243.3567762366456"/>
    <n v="-916.22619240272093"/>
    <n v="1.3147199190922523"/>
    <n v="200"/>
    <n v="0.1"/>
    <n v="46.517471966022747"/>
    <n v="3.185821292602109E-2"/>
  </r>
  <r>
    <x v="12"/>
    <s v="6"/>
    <x v="2"/>
    <x v="5"/>
    <x v="0"/>
    <x v="0"/>
    <x v="25"/>
    <x v="2"/>
    <x v="0"/>
    <s v="appsflyer"/>
    <x v="1"/>
    <x v="0"/>
    <n v="241870"/>
    <n v="411.80781665486961"/>
    <n v="4049.0696533071227"/>
    <n v="3122.5440700597305"/>
    <n v="-926.52558324739221"/>
    <n v="7.5825274406500425"/>
    <n v="3200"/>
    <n v="0.09"/>
    <n v="1468.4974944799435"/>
    <n v="7.8381466176918407E-2"/>
  </r>
  <r>
    <x v="12"/>
    <s v="6"/>
    <x v="2"/>
    <x v="23"/>
    <x v="0"/>
    <x v="2"/>
    <x v="42"/>
    <x v="1"/>
    <x v="1"/>
    <s v="adjust"/>
    <x v="0"/>
    <x v="3"/>
    <n v="175620"/>
    <n v="313.83878577044959"/>
    <n v="3493.3534233105906"/>
    <n v="2436.3328814196425"/>
    <n v="-1057.0205418909482"/>
    <n v="7.7630076073568679"/>
    <n v="2600"/>
    <n v="0.06"/>
    <n v="806.58593971914775"/>
    <n v="5.5177595384608862E-2"/>
  </r>
  <r>
    <x v="12"/>
    <s v="6"/>
    <x v="2"/>
    <x v="86"/>
    <x v="0"/>
    <x v="2"/>
    <x v="7"/>
    <x v="2"/>
    <x v="1"/>
    <s v="appsflyer"/>
    <x v="0"/>
    <x v="5"/>
    <n v="27080"/>
    <n v="128.14398382204249"/>
    <n v="1338.138491907669"/>
    <n v="244.26552316049666"/>
    <n v="-1093.8729687471723"/>
    <n v="1.9061801879026623"/>
    <n v="400"/>
    <n v="7.0000000000000007E-2"/>
    <n v="4.8813202746889468"/>
    <n v="3.3306107574595065E-3"/>
  </r>
  <r>
    <x v="12"/>
    <s v="6"/>
    <x v="2"/>
    <x v="80"/>
    <x v="0"/>
    <x v="2"/>
    <x v="46"/>
    <x v="1"/>
    <x v="0"/>
    <s v="adjust"/>
    <x v="0"/>
    <x v="0"/>
    <n v="101960"/>
    <n v="724.59217624446819"/>
    <n v="2728.9198777316778"/>
    <n v="1497.9954492442305"/>
    <n v="-1230.9244284874474"/>
    <n v="2.0673635437361195"/>
    <n v="2200"/>
    <n v="0.09"/>
    <n v="678.79632827491253"/>
    <n v="7.5522740363617169E-2"/>
  </r>
  <r>
    <x v="12"/>
    <s v="6"/>
    <x v="2"/>
    <x v="76"/>
    <x v="0"/>
    <x v="6"/>
    <x v="35"/>
    <x v="1"/>
    <x v="1"/>
    <s v="adjust"/>
    <x v="2"/>
    <x v="3"/>
    <n v="158960"/>
    <n v="986.85586902850025"/>
    <n v="3610.0580939983056"/>
    <n v="2292.5399083629786"/>
    <n v="-1317.518185635327"/>
    <n v="2.3230747065626161"/>
    <n v="3400"/>
    <n v="7.0000000000000007E-2"/>
    <n v="704.57078818076536"/>
    <n v="5.1221993679772287E-2"/>
  </r>
  <r>
    <x v="12"/>
    <s v="6"/>
    <x v="2"/>
    <x v="11"/>
    <x v="0"/>
    <x v="1"/>
    <x v="3"/>
    <x v="1"/>
    <x v="0"/>
    <s v="appsflyer"/>
    <x v="0"/>
    <x v="1"/>
    <n v="115670"/>
    <n v="451.13104524180972"/>
    <n v="2425.6132564973668"/>
    <n v="911.89120313003912"/>
    <n v="-1513.7220533673276"/>
    <n v="2.0213443804144724"/>
    <n v="1200"/>
    <n v="0.14000000000000001"/>
    <n v="172.78271617098738"/>
    <n v="3.1579556051188985E-2"/>
  </r>
  <r>
    <x v="12"/>
    <s v="6"/>
    <x v="2"/>
    <x v="38"/>
    <x v="0"/>
    <x v="5"/>
    <x v="13"/>
    <x v="1"/>
    <x v="0"/>
    <s v="appsflyer"/>
    <x v="2"/>
    <x v="2"/>
    <n v="109860"/>
    <n v="1555.4822274881517"/>
    <n v="1933.2281351207664"/>
    <n v="190.63661758973092"/>
    <n v="-1742.5915175310356"/>
    <n v="0.12255788862183128"/>
    <n v="400"/>
    <n v="0.13"/>
    <n v="103.09897701299663"/>
    <n v="9.0135688792377364E-2"/>
  </r>
  <r>
    <x v="12"/>
    <s v="6"/>
    <x v="2"/>
    <x v="31"/>
    <x v="0"/>
    <x v="6"/>
    <x v="42"/>
    <x v="2"/>
    <x v="0"/>
    <s v="adjust"/>
    <x v="0"/>
    <x v="3"/>
    <n v="120890"/>
    <n v="445.07417433676233"/>
    <n v="3836.5486976188395"/>
    <n v="2092.584244969958"/>
    <n v="-1743.9644526488814"/>
    <n v="4.7016528157093616"/>
    <n v="1600"/>
    <n v="0.1"/>
    <n v="907.18822439454357"/>
    <n v="7.2254217607980342E-2"/>
  </r>
  <r>
    <x v="12"/>
    <s v="6"/>
    <x v="2"/>
    <x v="18"/>
    <x v="0"/>
    <x v="5"/>
    <x v="4"/>
    <x v="0"/>
    <x v="0"/>
    <s v="adjust"/>
    <x v="0"/>
    <x v="5"/>
    <n v="415860"/>
    <n v="349.5111360134473"/>
    <n v="9248.5759013658444"/>
    <n v="7482.5932171133527"/>
    <n v="-1765.9826842524917"/>
    <n v="21.408740512420934"/>
    <n v="20000"/>
    <n v="4.4999999999999998E-2"/>
    <n v="351.65634017853552"/>
    <n v="7.832764434622887E-3"/>
  </r>
  <r>
    <x v="12"/>
    <s v="6"/>
    <x v="2"/>
    <x v="89"/>
    <x v="0"/>
    <x v="4"/>
    <x v="44"/>
    <x v="1"/>
    <x v="0"/>
    <s v="adjust"/>
    <x v="2"/>
    <x v="3"/>
    <n v="341900"/>
    <n v="1946.3415890679132"/>
    <n v="6924.8451976163715"/>
    <n v="5082.245175708128"/>
    <n v="-1842.6000219082434"/>
    <n v="2.6111784304737449"/>
    <n v="9000"/>
    <n v="0.06"/>
    <n v="988.3876411867476"/>
    <n v="3.2413090639251178E-2"/>
  </r>
  <r>
    <x v="12"/>
    <s v="6"/>
    <x v="2"/>
    <x v="94"/>
    <x v="0"/>
    <x v="0"/>
    <x v="22"/>
    <x v="2"/>
    <x v="0"/>
    <s v="adjust"/>
    <x v="0"/>
    <x v="3"/>
    <n v="290220"/>
    <n v="828.44023118127996"/>
    <n v="12998.801262173489"/>
    <n v="11078.940249706293"/>
    <n v="-1919.8610124671959"/>
    <n v="13.373252327338978"/>
    <n v="12000"/>
    <n v="0.06"/>
    <n v="1285.7642728170104"/>
    <n v="1.9342467838941793E-2"/>
  </r>
  <r>
    <x v="12"/>
    <s v="6"/>
    <x v="2"/>
    <x v="10"/>
    <x v="0"/>
    <x v="4"/>
    <x v="16"/>
    <x v="1"/>
    <x v="0"/>
    <s v="appsflyer"/>
    <x v="2"/>
    <x v="4"/>
    <n v="203340"/>
    <n v="925.38308246767019"/>
    <n v="4236.2571215791622"/>
    <n v="2029.0686714764724"/>
    <n v="-2207.1884501026898"/>
    <n v="2.1926796695544315"/>
    <n v="2400"/>
    <n v="0.04"/>
    <n v="416.61338663392456"/>
    <n v="3.4220411272952105E-2"/>
  </r>
  <r>
    <x v="12"/>
    <s v="6"/>
    <x v="2"/>
    <x v="93"/>
    <x v="0"/>
    <x v="4"/>
    <x v="49"/>
    <x v="1"/>
    <x v="1"/>
    <s v="adjust"/>
    <x v="2"/>
    <x v="2"/>
    <n v="234400"/>
    <n v="1569.5191418929087"/>
    <n v="4910.1573889284446"/>
    <n v="2061.6870015061791"/>
    <n v="-2848.4703874222655"/>
    <n v="1.3135787557325962"/>
    <n v="3200"/>
    <n v="0.06"/>
    <n v="85.466634670823581"/>
    <n v="6.9091181645892716E-3"/>
  </r>
  <r>
    <x v="12"/>
    <s v="6"/>
    <x v="2"/>
    <x v="100"/>
    <x v="0"/>
    <x v="4"/>
    <x v="49"/>
    <x v="0"/>
    <x v="0"/>
    <s v="adjust"/>
    <x v="0"/>
    <x v="1"/>
    <n v="1430560"/>
    <n v="1028.8668396099831"/>
    <n v="22666.045365956401"/>
    <n v="19336.934048199055"/>
    <n v="-3329.1113177573461"/>
    <n v="18.794399142584076"/>
    <n v="26200"/>
    <n v="7.0000000000000007E-2"/>
    <n v="2579.3532492285385"/>
    <n v="2.2231663361586239E-2"/>
  </r>
  <r>
    <x v="12"/>
    <s v="6"/>
    <x v="2"/>
    <x v="95"/>
    <x v="0"/>
    <x v="2"/>
    <x v="41"/>
    <x v="2"/>
    <x v="0"/>
    <s v="adjust"/>
    <x v="0"/>
    <x v="4"/>
    <n v="153990"/>
    <n v="397.2813177418862"/>
    <n v="4737.9888326487444"/>
    <n v="928.16294224903083"/>
    <n v="-3809.8258903997134"/>
    <n v="2.336286406631531"/>
    <n v="1400"/>
    <n v="7.0000000000000007E-2"/>
    <n v="37.153840801368744"/>
    <n v="6.6715729731932098E-3"/>
  </r>
  <r>
    <x v="12"/>
    <s v="6"/>
    <x v="2"/>
    <x v="1"/>
    <x v="0"/>
    <x v="5"/>
    <x v="32"/>
    <x v="1"/>
    <x v="0"/>
    <s v="appsflyer"/>
    <x v="0"/>
    <x v="2"/>
    <n v="363110"/>
    <n v="950.31916659219439"/>
    <n v="6812.9854936217216"/>
    <n v="2631.9149171964655"/>
    <n v="-4181.0705764252561"/>
    <n v="2.7695062982202123"/>
    <n v="3800"/>
    <n v="0.12"/>
    <n v="1008.2029467983238"/>
    <n v="6.3844702337634118E-2"/>
  </r>
  <r>
    <x v="12"/>
    <s v="6"/>
    <x v="2"/>
    <x v="15"/>
    <x v="0"/>
    <x v="6"/>
    <x v="10"/>
    <x v="2"/>
    <x v="0"/>
    <s v="adjust"/>
    <x v="0"/>
    <x v="2"/>
    <n v="251340"/>
    <n v="408.56069078519596"/>
    <n v="5771.0160770549819"/>
    <n v="1571.8735433160366"/>
    <n v="-4199.1425337389455"/>
    <n v="3.8473440513699875"/>
    <n v="50000"/>
    <n v="0.06"/>
    <n v="197.10600555582343"/>
    <n v="2.0899264489602543E-2"/>
  </r>
  <r>
    <x v="13"/>
    <s v="6"/>
    <x v="2"/>
    <x v="0"/>
    <x v="0"/>
    <x v="2"/>
    <x v="23"/>
    <x v="0"/>
    <x v="0"/>
    <s v="adjust"/>
    <x v="0"/>
    <x v="4"/>
    <n v="1202110"/>
    <n v="1149.8201328640498"/>
    <n v="25288.166434904015"/>
    <n v="37860.472513111374"/>
    <n v="12572.306078207359"/>
    <n v="32.927300045447929"/>
    <n v="40000"/>
    <n v="7.0000000000000007E-2"/>
    <n v="13499.136084395424"/>
    <n v="5.9424932250561883E-2"/>
  </r>
  <r>
    <x v="13"/>
    <s v="6"/>
    <x v="2"/>
    <x v="95"/>
    <x v="0"/>
    <x v="3"/>
    <x v="24"/>
    <x v="2"/>
    <x v="0"/>
    <s v="adjust"/>
    <x v="0"/>
    <x v="4"/>
    <n v="866330"/>
    <n v="2233.9524860129768"/>
    <n v="31226.291848866975"/>
    <n v="41972.353973973011"/>
    <n v="10746.062125106037"/>
    <n v="18.788382580545715"/>
    <n v="45400"/>
    <n v="7.0000000000000007E-2"/>
    <n v="2406.7557242646658"/>
    <n v="9.5569086807198982E-3"/>
  </r>
  <r>
    <x v="13"/>
    <s v="6"/>
    <x v="2"/>
    <x v="13"/>
    <x v="0"/>
    <x v="0"/>
    <x v="4"/>
    <x v="1"/>
    <x v="0"/>
    <s v="appsflyer"/>
    <x v="0"/>
    <x v="5"/>
    <n v="853090"/>
    <n v="2912.7548113666367"/>
    <n v="21434.967462662713"/>
    <n v="30249.420837382815"/>
    <n v="8814.4533747201021"/>
    <n v="10.38515865439085"/>
    <n v="33600"/>
    <n v="0.12"/>
    <n v="20568.757785036749"/>
    <n v="0.11332865894971386"/>
  </r>
  <r>
    <x v="13"/>
    <s v="6"/>
    <x v="2"/>
    <x v="18"/>
    <x v="0"/>
    <x v="2"/>
    <x v="25"/>
    <x v="0"/>
    <x v="0"/>
    <s v="adjust"/>
    <x v="0"/>
    <x v="4"/>
    <n v="693620"/>
    <n v="619.21391690392318"/>
    <n v="16287.813245570873"/>
    <n v="22715.406841417887"/>
    <n v="6427.5935958470145"/>
    <n v="36.684264066601067"/>
    <n v="20000"/>
    <n v="4.4999999999999998E-2"/>
    <n v="2614.0747697145221"/>
    <n v="1.9179895448377483E-2"/>
  </r>
  <r>
    <x v="13"/>
    <s v="6"/>
    <x v="2"/>
    <x v="84"/>
    <x v="0"/>
    <x v="6"/>
    <x v="19"/>
    <x v="1"/>
    <x v="0"/>
    <s v="appsflyer"/>
    <x v="0"/>
    <x v="5"/>
    <n v="648770"/>
    <n v="2473.8994811527164"/>
    <n v="17389.55268153219"/>
    <n v="23508.199648262464"/>
    <n v="6118.6469667302736"/>
    <n v="9.5024878041159493"/>
    <n v="27600"/>
    <n v="0.14000000000000001"/>
    <n v="10757.687561945"/>
    <n v="7.6269044580934281E-2"/>
  </r>
  <r>
    <x v="13"/>
    <s v="6"/>
    <x v="2"/>
    <x v="93"/>
    <x v="0"/>
    <x v="0"/>
    <x v="5"/>
    <x v="1"/>
    <x v="1"/>
    <s v="adjust"/>
    <x v="2"/>
    <x v="3"/>
    <n v="664180"/>
    <n v="4623.4506111453784"/>
    <n v="14024.827400731441"/>
    <n v="19542.826044942805"/>
    <n v="5517.9986442113641"/>
    <n v="4.2268919230655335"/>
    <n v="26000"/>
    <n v="0.06"/>
    <n v="1870.3400865296851"/>
    <n v="1.5950781480532788E-2"/>
  </r>
  <r>
    <x v="13"/>
    <s v="6"/>
    <x v="2"/>
    <x v="68"/>
    <x v="0"/>
    <x v="6"/>
    <x v="23"/>
    <x v="1"/>
    <x v="0"/>
    <s v="adjust"/>
    <x v="2"/>
    <x v="5"/>
    <n v="546060"/>
    <n v="1092.0604330672872"/>
    <n v="7870.1673533753547"/>
    <n v="13022.270254907751"/>
    <n v="5152.1029015323966"/>
    <n v="11.924495989962658"/>
    <n v="19400"/>
    <n v="7.0000000000000007E-2"/>
    <n v="347.81093301406946"/>
    <n v="4.4514886959769124E-3"/>
  </r>
  <r>
    <x v="13"/>
    <s v="6"/>
    <x v="2"/>
    <x v="61"/>
    <x v="1"/>
    <x v="4"/>
    <x v="4"/>
    <x v="0"/>
    <x v="0"/>
    <s v="adjust"/>
    <x v="2"/>
    <x v="1"/>
    <n v="173780"/>
    <n v="677.00028645087366"/>
    <n v="7274.3589709232901"/>
    <n v="12070.448791817524"/>
    <n v="4796.0898208942335"/>
    <n v="17.829311203243357"/>
    <n v="17000"/>
    <n v="0.12"/>
    <n v="4392.9172486166908"/>
    <n v="6.0656640643367787E-2"/>
  </r>
  <r>
    <x v="13"/>
    <s v="6"/>
    <x v="2"/>
    <x v="27"/>
    <x v="0"/>
    <x v="6"/>
    <x v="36"/>
    <x v="2"/>
    <x v="1"/>
    <s v="appsflyer"/>
    <x v="0"/>
    <x v="4"/>
    <n v="675440"/>
    <n v="1598.7618804850515"/>
    <n v="12601.29985461722"/>
    <n v="17219.211839422082"/>
    <n v="4617.9119848048613"/>
    <n v="10.770341756083095"/>
    <n v="24200"/>
    <n v="7.0000000000000007E-2"/>
    <n v="4384.4322067455478"/>
    <n v="4.2437407004383733E-2"/>
  </r>
  <r>
    <x v="13"/>
    <s v="6"/>
    <x v="2"/>
    <x v="106"/>
    <x v="0"/>
    <x v="2"/>
    <x v="20"/>
    <x v="1"/>
    <x v="0"/>
    <s v="appsflyer"/>
    <x v="2"/>
    <x v="2"/>
    <n v="386080"/>
    <n v="1154.1408102257499"/>
    <n v="5579.6052181886998"/>
    <n v="9252.3708150289185"/>
    <n v="3672.7655968402187"/>
    <n v="8.0166741640642236"/>
    <n v="12800"/>
    <n v="0.2"/>
    <n v="4456.0105479294971"/>
    <n v="8.0267905329580641E-2"/>
  </r>
  <r>
    <x v="13"/>
    <s v="6"/>
    <x v="2"/>
    <x v="74"/>
    <x v="0"/>
    <x v="4"/>
    <x v="36"/>
    <x v="1"/>
    <x v="1"/>
    <s v="adjust"/>
    <x v="0"/>
    <x v="3"/>
    <n v="192600"/>
    <n v="894.72833770955356"/>
    <n v="5075.3944736934473"/>
    <n v="8226.6290954130309"/>
    <n v="3151.2346217195836"/>
    <n v="9.1945552059663918"/>
    <n v="18200"/>
    <n v="0.1"/>
    <n v="3782.1342321331008"/>
    <n v="7.6623814936179369E-2"/>
  </r>
  <r>
    <x v="13"/>
    <s v="6"/>
    <x v="2"/>
    <x v="55"/>
    <x v="0"/>
    <x v="6"/>
    <x v="28"/>
    <x v="2"/>
    <x v="1"/>
    <s v="appsflyer"/>
    <x v="2"/>
    <x v="3"/>
    <n v="268360"/>
    <n v="792.47248322147652"/>
    <n v="8596.262397869481"/>
    <n v="11468.520890341802"/>
    <n v="2872.2584924723214"/>
    <n v="14.471822218635488"/>
    <n v="16800"/>
    <n v="0.1"/>
    <n v="2199.4409262345716"/>
    <n v="3.1963449446603988E-2"/>
  </r>
  <r>
    <x v="13"/>
    <s v="6"/>
    <x v="2"/>
    <x v="6"/>
    <x v="0"/>
    <x v="5"/>
    <x v="0"/>
    <x v="1"/>
    <x v="0"/>
    <s v="adjust"/>
    <x v="2"/>
    <x v="3"/>
    <n v="333090"/>
    <n v="807.0440609015584"/>
    <n v="4003.7552465688455"/>
    <n v="6648.5738540058474"/>
    <n v="2644.8186074370019"/>
    <n v="8.238179519688984"/>
    <n v="5200"/>
    <n v="0.08"/>
    <n v="1928.6888907975547"/>
    <n v="4.8348436149593596E-2"/>
  </r>
  <r>
    <x v="13"/>
    <s v="6"/>
    <x v="2"/>
    <x v="23"/>
    <x v="0"/>
    <x v="1"/>
    <x v="40"/>
    <x v="1"/>
    <x v="1"/>
    <s v="adjust"/>
    <x v="0"/>
    <x v="5"/>
    <n v="369760"/>
    <n v="643.38477036494339"/>
    <n v="6341.703566932948"/>
    <n v="8947.7094147668813"/>
    <n v="2606.0058478339333"/>
    <n v="13.907244664326642"/>
    <n v="9600"/>
    <n v="0.06"/>
    <n v="1144.6245234536716"/>
    <n v="2.1320624649936233E-2"/>
  </r>
  <r>
    <x v="13"/>
    <s v="6"/>
    <x v="2"/>
    <x v="78"/>
    <x v="0"/>
    <x v="0"/>
    <x v="30"/>
    <x v="2"/>
    <x v="0"/>
    <s v="adjust"/>
    <x v="0"/>
    <x v="4"/>
    <n v="136860"/>
    <n v="767.38070717473397"/>
    <n v="8410.7995533924204"/>
    <n v="10976.67569589662"/>
    <n v="2565.8761425041994"/>
    <n v="14.304080873116362"/>
    <n v="15400"/>
    <n v="0.13"/>
    <n v="1953.5221396662912"/>
    <n v="2.9661714739320257E-2"/>
  </r>
  <r>
    <x v="13"/>
    <s v="6"/>
    <x v="2"/>
    <x v="85"/>
    <x v="0"/>
    <x v="2"/>
    <x v="8"/>
    <x v="1"/>
    <x v="0"/>
    <s v="adjust"/>
    <x v="0"/>
    <x v="1"/>
    <n v="284930"/>
    <n v="930.15004080607696"/>
    <n v="5114.7783207014145"/>
    <n v="7624.2167687731708"/>
    <n v="2509.4384480717563"/>
    <n v="8.1967601293291903"/>
    <n v="4600"/>
    <n v="0.125"/>
    <n v="835.51166308015684"/>
    <n v="1.8264426113516724E-2"/>
  </r>
  <r>
    <x v="13"/>
    <s v="6"/>
    <x v="2"/>
    <x v="40"/>
    <x v="0"/>
    <x v="5"/>
    <x v="2"/>
    <x v="0"/>
    <x v="1"/>
    <s v="adjust"/>
    <x v="0"/>
    <x v="2"/>
    <n v="171490"/>
    <n v="530.64642459991296"/>
    <n v="6446.1991848333118"/>
    <n v="8907.9493481527879"/>
    <n v="2461.7501633194761"/>
    <n v="16.78697704383675"/>
    <n v="10400"/>
    <n v="0.12"/>
    <n v="3813.547366577609"/>
    <n v="7.135101502286105E-2"/>
  </r>
  <r>
    <x v="13"/>
    <s v="6"/>
    <x v="2"/>
    <x v="45"/>
    <x v="0"/>
    <x v="1"/>
    <x v="49"/>
    <x v="1"/>
    <x v="3"/>
    <s v="adjust"/>
    <x v="2"/>
    <x v="4"/>
    <n v="132190"/>
    <n v="566.66814486326678"/>
    <n v="3869.0496185559905"/>
    <n v="6300.1930164685446"/>
    <n v="2431.1433979125541"/>
    <n v="11.117958674011469"/>
    <n v="4400"/>
    <n v="7.0000000000000007E-2"/>
    <n v="2331.6728813672094"/>
    <n v="6.1682577958915318E-2"/>
  </r>
  <r>
    <x v="13"/>
    <s v="6"/>
    <x v="2"/>
    <x v="39"/>
    <x v="0"/>
    <x v="3"/>
    <x v="31"/>
    <x v="1"/>
    <x v="0"/>
    <s v="adjust"/>
    <x v="0"/>
    <x v="2"/>
    <n v="157820"/>
    <n v="1469.5255087817118"/>
    <n v="4790.0836914215024"/>
    <n v="7025.0999737955717"/>
    <n v="2235.0162823740693"/>
    <n v="4.7805226461292438"/>
    <n v="11400"/>
    <n v="0.1"/>
    <n v="2163.1496111095885"/>
    <n v="5.131954513526224E-2"/>
  </r>
  <r>
    <x v="13"/>
    <s v="6"/>
    <x v="2"/>
    <x v="87"/>
    <x v="0"/>
    <x v="4"/>
    <x v="42"/>
    <x v="1"/>
    <x v="0"/>
    <s v="appsflyer"/>
    <x v="2"/>
    <x v="4"/>
    <n v="244270"/>
    <n v="900.73818966117028"/>
    <n v="4486.9937729211542"/>
    <n v="6354.7274340282156"/>
    <n v="1867.7336611070614"/>
    <n v="7.0550216555364065"/>
    <n v="7000"/>
    <n v="0.08"/>
    <n v="956.53558498513826"/>
    <n v="2.5087243969560191E-2"/>
  </r>
  <r>
    <x v="13"/>
    <s v="6"/>
    <x v="2"/>
    <x v="83"/>
    <x v="0"/>
    <x v="0"/>
    <x v="2"/>
    <x v="1"/>
    <x v="0"/>
    <s v="adjust"/>
    <x v="2"/>
    <x v="3"/>
    <n v="276120"/>
    <n v="1271.4595525979621"/>
    <n v="4927.7633781416371"/>
    <n v="6737.0449678285886"/>
    <n v="1809.2815896869515"/>
    <n v="5.2986702990770285"/>
    <n v="6800"/>
    <n v="0.21"/>
    <n v="8369.8600416695117"/>
    <n v="0.20706061489466338"/>
  </r>
  <r>
    <x v="13"/>
    <s v="6"/>
    <x v="2"/>
    <x v="57"/>
    <x v="0"/>
    <x v="6"/>
    <x v="8"/>
    <x v="2"/>
    <x v="0"/>
    <s v="adjust"/>
    <x v="0"/>
    <x v="5"/>
    <n v="121920"/>
    <n v="471.94838709677418"/>
    <n v="3046.0774796994983"/>
    <n v="4698.0109592025656"/>
    <n v="1651.9334795030672"/>
    <n v="9.9545015676454192"/>
    <n v="8800"/>
    <n v="0.1"/>
    <n v="262.36959944427815"/>
    <n v="9.3078255784802885E-3"/>
  </r>
  <r>
    <x v="13"/>
    <s v="6"/>
    <x v="2"/>
    <x v="14"/>
    <x v="0"/>
    <x v="2"/>
    <x v="9"/>
    <x v="2"/>
    <x v="0"/>
    <s v="appsflyer"/>
    <x v="0"/>
    <x v="5"/>
    <n v="202520"/>
    <n v="884.36681222707421"/>
    <n v="12299.804864910402"/>
    <n v="13839.108421623247"/>
    <n v="1539.3035567128445"/>
    <n v="15.648606698359291"/>
    <n v="13200"/>
    <n v="0.1"/>
    <n v="3406.5347157584497"/>
    <n v="4.1025459781255706E-2"/>
  </r>
  <r>
    <x v="13"/>
    <s v="6"/>
    <x v="2"/>
    <x v="59"/>
    <x v="0"/>
    <x v="3"/>
    <x v="1"/>
    <x v="1"/>
    <x v="1"/>
    <s v="appsflyer"/>
    <x v="2"/>
    <x v="5"/>
    <n v="109210"/>
    <n v="696.96153164332566"/>
    <n v="2275.8175192646654"/>
    <n v="3671.6603332579052"/>
    <n v="1395.8428139932398"/>
    <n v="5.2680961094089476"/>
    <n v="4800"/>
    <n v="0.17"/>
    <n v="2710.6277673647151"/>
    <n v="0.1230427799839328"/>
  </r>
  <r>
    <x v="13"/>
    <s v="6"/>
    <x v="2"/>
    <x v="77"/>
    <x v="0"/>
    <x v="2"/>
    <x v="24"/>
    <x v="1"/>
    <x v="0"/>
    <s v="appsflyer"/>
    <x v="0"/>
    <x v="3"/>
    <n v="114800"/>
    <n v="387.18381112984821"/>
    <n v="2086.6103534129852"/>
    <n v="3366.2572874059965"/>
    <n v="1279.6469339930113"/>
    <n v="8.6942098058874393"/>
    <n v="3400"/>
    <n v="0.15"/>
    <n v="2781.016109873889"/>
    <n v="0.1376908077445714"/>
  </r>
  <r>
    <x v="13"/>
    <s v="6"/>
    <x v="2"/>
    <x v="7"/>
    <x v="0"/>
    <x v="4"/>
    <x v="20"/>
    <x v="2"/>
    <x v="0"/>
    <s v="appsflyer"/>
    <x v="0"/>
    <x v="2"/>
    <n v="383010"/>
    <n v="1186.638908289905"/>
    <n v="8560.6853347926462"/>
    <n v="9786.5532754255728"/>
    <n v="1225.8679406329265"/>
    <n v="8.2472883764861713"/>
    <n v="5200"/>
    <n v="0.04"/>
    <n v="1126.7703628111713"/>
    <n v="1.9189090907019275E-2"/>
  </r>
  <r>
    <x v="13"/>
    <s v="6"/>
    <x v="2"/>
    <x v="81"/>
    <x v="0"/>
    <x v="2"/>
    <x v="24"/>
    <x v="2"/>
    <x v="0"/>
    <s v="appsflyer"/>
    <x v="2"/>
    <x v="6"/>
    <n v="112410"/>
    <n v="424.40221495091873"/>
    <n v="1920.6217306181804"/>
    <n v="3018.9485798415649"/>
    <n v="1098.3268492233844"/>
    <n v="7.1134138171043721"/>
    <n v="3000"/>
    <n v="0.1"/>
    <n v="164.17242885131779"/>
    <n v="9.0634440274751545E-3"/>
  </r>
  <r>
    <x v="13"/>
    <s v="6"/>
    <x v="2"/>
    <x v="69"/>
    <x v="0"/>
    <x v="5"/>
    <x v="19"/>
    <x v="0"/>
    <x v="1"/>
    <s v="appsflyer"/>
    <x v="2"/>
    <x v="5"/>
    <n v="203480"/>
    <n v="225.84604368063015"/>
    <n v="4656.1219436100509"/>
    <n v="5653.5845153704095"/>
    <n v="997.46257176035851"/>
    <n v="25.032913675322856"/>
    <n v="6800"/>
    <n v="5.7000000000000002E-2"/>
    <n v="848.15794119181351"/>
    <n v="2.5003545357991472E-2"/>
  </r>
  <r>
    <x v="13"/>
    <s v="6"/>
    <x v="2"/>
    <x v="17"/>
    <x v="0"/>
    <x v="6"/>
    <x v="30"/>
    <x v="2"/>
    <x v="1"/>
    <s v="appsflyer"/>
    <x v="1"/>
    <x v="2"/>
    <n v="179970"/>
    <n v="93.083918796603584"/>
    <n v="3239.6146995178333"/>
    <n v="4188.278216975018"/>
    <n v="948.66351745718475"/>
    <n v="44.994648604414351"/>
    <n v="10000"/>
    <n v="7.4999999999999997E-2"/>
    <n v="444.51055907604814"/>
    <n v="1.7688675236300151E-2"/>
  </r>
  <r>
    <x v="13"/>
    <s v="6"/>
    <x v="2"/>
    <x v="37"/>
    <x v="0"/>
    <x v="3"/>
    <x v="32"/>
    <x v="2"/>
    <x v="1"/>
    <s v="adjust"/>
    <x v="2"/>
    <x v="0"/>
    <n v="197380"/>
    <n v="369.65261457109284"/>
    <n v="4240.1060196157823"/>
    <n v="5122.1120137568732"/>
    <n v="882.00599414109092"/>
    <n v="13.856555619659417"/>
    <n v="6400"/>
    <n v="6.5000000000000002E-2"/>
    <n v="1428.1616433782601"/>
    <n v="4.6470467635958565E-2"/>
  </r>
  <r>
    <x v="13"/>
    <s v="6"/>
    <x v="2"/>
    <x v="9"/>
    <x v="0"/>
    <x v="4"/>
    <x v="11"/>
    <x v="2"/>
    <x v="1"/>
    <s v="appsflyer"/>
    <x v="2"/>
    <x v="2"/>
    <n v="188210"/>
    <n v="178.17517418963951"/>
    <n v="4290.2255764240044"/>
    <n v="5096.0779292812904"/>
    <n v="805.85235285728595"/>
    <n v="28.601503842826698"/>
    <n v="3200"/>
    <n v="7.0000000000000007E-2"/>
    <n v="625.85366602182"/>
    <n v="2.0468475126258694E-2"/>
  </r>
  <r>
    <x v="13"/>
    <s v="6"/>
    <x v="2"/>
    <x v="16"/>
    <x v="0"/>
    <x v="3"/>
    <x v="0"/>
    <x v="0"/>
    <x v="1"/>
    <s v="adjust"/>
    <x v="2"/>
    <x v="3"/>
    <n v="100930"/>
    <n v="72.781683793041282"/>
    <n v="1497.5317407314799"/>
    <n v="2270.6850338325262"/>
    <n v="773.1532931010463"/>
    <n v="31.198577931905835"/>
    <n v="600"/>
    <n v="0.02"/>
    <n v="126.35926851211585"/>
    <n v="9.2746804473393587E-3"/>
  </r>
  <r>
    <x v="13"/>
    <s v="6"/>
    <x v="2"/>
    <x v="8"/>
    <x v="0"/>
    <x v="6"/>
    <x v="29"/>
    <x v="1"/>
    <x v="1"/>
    <s v="adjust"/>
    <x v="0"/>
    <x v="4"/>
    <n v="417150"/>
    <n v="747.84157253458557"/>
    <n v="6808.1433853137896"/>
    <n v="7509.458193678468"/>
    <n v="701.31480836467836"/>
    <n v="10.041509417866946"/>
    <n v="9000"/>
    <n v="0.08"/>
    <n v="2565.1293304862515"/>
    <n v="5.6931078655039796E-2"/>
  </r>
  <r>
    <x v="13"/>
    <s v="6"/>
    <x v="2"/>
    <x v="19"/>
    <x v="0"/>
    <x v="6"/>
    <x v="0"/>
    <x v="2"/>
    <x v="0"/>
    <s v="adjust"/>
    <x v="0"/>
    <x v="3"/>
    <n v="87430"/>
    <n v="235.22448293257102"/>
    <n v="2889.4198864835853"/>
    <n v="3539.9078061103614"/>
    <n v="650.48791962677615"/>
    <n v="15.049061908768673"/>
    <n v="2400"/>
    <n v="7.0000000000000007E-2"/>
    <n v="872.00819986515478"/>
    <n v="4.1056069236226539E-2"/>
  </r>
  <r>
    <x v="13"/>
    <s v="6"/>
    <x v="2"/>
    <x v="25"/>
    <x v="0"/>
    <x v="3"/>
    <x v="39"/>
    <x v="1"/>
    <x v="0"/>
    <s v="adjust"/>
    <x v="2"/>
    <x v="2"/>
    <n v="257460"/>
    <n v="863.57182473655018"/>
    <n v="4355.4320311226475"/>
    <n v="4935.9952580480358"/>
    <n v="580.56322692538834"/>
    <n v="5.7157900670900883"/>
    <n v="5400"/>
    <n v="0.08"/>
    <n v="910.28833141968778"/>
    <n v="3.0736399443640802E-2"/>
  </r>
  <r>
    <x v="13"/>
    <s v="6"/>
    <x v="2"/>
    <x v="107"/>
    <x v="0"/>
    <x v="4"/>
    <x v="39"/>
    <x v="0"/>
    <x v="0"/>
    <s v="adjust"/>
    <x v="0"/>
    <x v="6"/>
    <n v="83510"/>
    <n v="224.92382796060937"/>
    <n v="3133.9894063235456"/>
    <n v="3671.4004898869243"/>
    <n v="537.41108356337872"/>
    <n v="16.322861491268466"/>
    <n v="2200"/>
    <n v="0.1"/>
    <n v="1593.287005620153"/>
    <n v="7.2328757105494676E-2"/>
  </r>
  <r>
    <x v="13"/>
    <s v="6"/>
    <x v="2"/>
    <x v="36"/>
    <x v="0"/>
    <x v="3"/>
    <x v="0"/>
    <x v="0"/>
    <x v="3"/>
    <s v="adjust"/>
    <x v="0"/>
    <x v="3"/>
    <n v="58950"/>
    <n v="63.73834301932694"/>
    <n v="1229.0235574007736"/>
    <n v="1631.998439175916"/>
    <n v="402.97488177514242"/>
    <n v="25.604657445849451"/>
    <n v="200"/>
    <n v="8.5000000000000006E-2"/>
    <n v="409.10431143601147"/>
    <n v="4.1779483527221828E-2"/>
  </r>
  <r>
    <x v="13"/>
    <s v="6"/>
    <x v="2"/>
    <x v="76"/>
    <x v="0"/>
    <x v="0"/>
    <x v="10"/>
    <x v="1"/>
    <x v="1"/>
    <s v="adjust"/>
    <x v="2"/>
    <x v="4"/>
    <n v="166450"/>
    <n v="1356.088590073166"/>
    <n v="4141.2336886541616"/>
    <n v="4543.5920339890918"/>
    <n v="402.35834533493016"/>
    <n v="3.3505126930858906"/>
    <n v="5400"/>
    <n v="7.0000000000000007E-2"/>
    <n v="144.25800607065625"/>
    <n v="5.2916284807083018E-3"/>
  </r>
  <r>
    <x v="13"/>
    <s v="6"/>
    <x v="2"/>
    <x v="41"/>
    <x v="0"/>
    <x v="5"/>
    <x v="36"/>
    <x v="1"/>
    <x v="1"/>
    <s v="adjust"/>
    <x v="0"/>
    <x v="0"/>
    <n v="150700"/>
    <n v="184.40402692029591"/>
    <n v="946.13380950210046"/>
    <n v="1321.7491248305109"/>
    <n v="375.61531532841047"/>
    <n v="7.1676803750159124"/>
    <n v="400"/>
    <n v="0.1"/>
    <n v="375.56872221889631"/>
    <n v="4.7357539990434495E-2"/>
  </r>
  <r>
    <x v="13"/>
    <s v="6"/>
    <x v="2"/>
    <x v="75"/>
    <x v="0"/>
    <x v="5"/>
    <x v="22"/>
    <x v="1"/>
    <x v="3"/>
    <s v="appsflyer"/>
    <x v="0"/>
    <x v="4"/>
    <n v="147270"/>
    <n v="798.58698574885716"/>
    <n v="3367.259741527665"/>
    <n v="3703.9253542975948"/>
    <n v="336.66561276992979"/>
    <n v="4.638098817531219"/>
    <n v="5400"/>
    <n v="0.15"/>
    <n v="2282.0462012887951"/>
    <n v="0.10268593375048177"/>
  </r>
  <r>
    <x v="13"/>
    <s v="6"/>
    <x v="2"/>
    <x v="102"/>
    <x v="0"/>
    <x v="6"/>
    <x v="3"/>
    <x v="1"/>
    <x v="0"/>
    <s v="adjust"/>
    <x v="2"/>
    <x v="3"/>
    <n v="23930"/>
    <n v="351.11738148984199"/>
    <n v="634.23807866928621"/>
    <n v="951.67527104063322"/>
    <n v="317.43719237134701"/>
    <n v="2.710419139612334"/>
    <n v="1200"/>
    <n v="0.06"/>
    <n v="250.51344369057711"/>
    <n v="4.3872360547354716E-2"/>
  </r>
  <r>
    <x v="13"/>
    <s v="6"/>
    <x v="2"/>
    <x v="30"/>
    <x v="0"/>
    <x v="0"/>
    <x v="38"/>
    <x v="1"/>
    <x v="3"/>
    <s v="appsflyer"/>
    <x v="0"/>
    <x v="0"/>
    <n v="78420"/>
    <n v="316.41737824903817"/>
    <n v="1373.6756156807812"/>
    <n v="1684.7086700711091"/>
    <n v="311.03305439032783"/>
    <n v="5.3243240917859733"/>
    <n v="1400"/>
    <n v="0.04"/>
    <n v="80.683247106326903"/>
    <n v="7.9819188266460912E-3"/>
  </r>
  <r>
    <x v="13"/>
    <s v="6"/>
    <x v="2"/>
    <x v="65"/>
    <x v="1"/>
    <x v="6"/>
    <x v="1"/>
    <x v="1"/>
    <x v="3"/>
    <s v="adjust"/>
    <x v="2"/>
    <x v="2"/>
    <n v="125100"/>
    <n v="387.59124087591243"/>
    <n v="3233.3709836820021"/>
    <n v="3540.1872084109509"/>
    <n v="306.81622472894878"/>
    <n v="9.1338163380847508"/>
    <n v="5600"/>
    <n v="0.06"/>
    <n v="882.4892632076992"/>
    <n v="4.154626159839974E-2"/>
  </r>
  <r>
    <x v="13"/>
    <s v="6"/>
    <x v="2"/>
    <x v="46"/>
    <x v="0"/>
    <x v="5"/>
    <x v="45"/>
    <x v="2"/>
    <x v="0"/>
    <s v="adjust"/>
    <x v="2"/>
    <x v="5"/>
    <n v="107870"/>
    <n v="356.76703645007922"/>
    <n v="998.94360246799238"/>
    <n v="1237.4657938655266"/>
    <n v="238.52219139753424"/>
    <n v="3.4685541752360844"/>
    <n v="1000"/>
    <n v="0.06"/>
    <n v="231.54985618362693"/>
    <n v="3.1186027838976244E-2"/>
  </r>
  <r>
    <x v="13"/>
    <s v="6"/>
    <x v="2"/>
    <x v="11"/>
    <x v="0"/>
    <x v="5"/>
    <x v="34"/>
    <x v="1"/>
    <x v="0"/>
    <s v="appsflyer"/>
    <x v="0"/>
    <x v="2"/>
    <n v="315320"/>
    <n v="1480.4047896159232"/>
    <n v="6462.9596077617061"/>
    <n v="6700.1375058996355"/>
    <n v="237.17789813792933"/>
    <n v="4.5258820782645008"/>
    <n v="9600"/>
    <n v="0.14000000000000001"/>
    <n v="3641.9084908489745"/>
    <n v="9.0592879316337027E-2"/>
  </r>
  <r>
    <x v="13"/>
    <s v="6"/>
    <x v="2"/>
    <x v="88"/>
    <x v="0"/>
    <x v="0"/>
    <x v="17"/>
    <x v="2"/>
    <x v="0"/>
    <s v="adjust"/>
    <x v="0"/>
    <x v="5"/>
    <n v="95030"/>
    <n v="199.57523203035026"/>
    <n v="2307.6877251609003"/>
    <n v="2476.1145871106332"/>
    <n v="168.42686194973294"/>
    <n v="12.406923253553225"/>
    <n v="400"/>
    <n v="0.12"/>
    <n v="1649.3737778462755"/>
    <n v="0.11101894519422074"/>
  </r>
  <r>
    <x v="13"/>
    <s v="6"/>
    <x v="2"/>
    <x v="70"/>
    <x v="0"/>
    <x v="2"/>
    <x v="21"/>
    <x v="1"/>
    <x v="0"/>
    <s v="appsflyer"/>
    <x v="2"/>
    <x v="2"/>
    <n v="364190"/>
    <n v="3061.8726693335143"/>
    <n v="3410.3793571747683"/>
    <n v="3508.7860704948325"/>
    <n v="98.406713320064227"/>
    <n v="1.1459608055022743"/>
    <n v="4400"/>
    <n v="0.08"/>
    <n v="146.60804178680829"/>
    <n v="6.9638539199081955E-3"/>
  </r>
  <r>
    <x v="13"/>
    <s v="6"/>
    <x v="2"/>
    <x v="64"/>
    <x v="0"/>
    <x v="2"/>
    <x v="6"/>
    <x v="2"/>
    <x v="0"/>
    <s v="adjust"/>
    <x v="2"/>
    <x v="2"/>
    <n v="132180"/>
    <n v="491.35204689510556"/>
    <n v="1961.9355298466094"/>
    <n v="2059.8312787742843"/>
    <n v="97.895748927674958"/>
    <n v="4.1921699355696784"/>
    <n v="1800"/>
    <n v="7.0000000000000007E-2"/>
    <n v="862.95240654763188"/>
    <n v="6.9823874689802848E-2"/>
  </r>
  <r>
    <x v="13"/>
    <s v="6"/>
    <x v="2"/>
    <x v="28"/>
    <x v="0"/>
    <x v="3"/>
    <x v="33"/>
    <x v="1"/>
    <x v="1"/>
    <s v="adjust"/>
    <x v="0"/>
    <x v="6"/>
    <n v="142770"/>
    <n v="562.80915245522328"/>
    <n v="3202.8742524880954"/>
    <n v="3265.5922888831192"/>
    <n v="62.718036395023773"/>
    <n v="5.8023084284204627"/>
    <n v="3200"/>
    <n v="8.5000000000000006E-2"/>
    <n v="874.31712238475723"/>
    <n v="4.4622692457207437E-2"/>
  </r>
  <r>
    <x v="13"/>
    <s v="6"/>
    <x v="2"/>
    <x v="108"/>
    <x v="0"/>
    <x v="2"/>
    <x v="15"/>
    <x v="2"/>
    <x v="1"/>
    <s v="adjust"/>
    <x v="0"/>
    <x v="2"/>
    <n v="18880"/>
    <n v="112.45532759761747"/>
    <n v="711.87949091395421"/>
    <n v="741.24667926623954"/>
    <n v="29.367188352285325"/>
    <n v="6.5914767677217982"/>
    <n v="600"/>
    <n v="0.1"/>
    <n v="435.34210883630209"/>
    <n v="9.7885117288090795E-2"/>
  </r>
  <r>
    <x v="13"/>
    <s v="6"/>
    <x v="2"/>
    <x v="105"/>
    <x v="0"/>
    <x v="5"/>
    <x v="18"/>
    <x v="0"/>
    <x v="0"/>
    <s v="adjust"/>
    <x v="2"/>
    <x v="3"/>
    <n v="48850"/>
    <n v="97.177670023623023"/>
    <n v="958.84628677966032"/>
    <n v="970.60883395885458"/>
    <n v="11.762547179194257"/>
    <n v="9.9879821539547944"/>
    <n v="600"/>
    <n v="0.08"/>
    <n v="336.4632726001222"/>
    <n v="5.7775295400203985E-2"/>
  </r>
  <r>
    <x v="13"/>
    <s v="6"/>
    <x v="2"/>
    <x v="21"/>
    <x v="0"/>
    <x v="4"/>
    <x v="27"/>
    <x v="2"/>
    <x v="1"/>
    <s v="adjust"/>
    <x v="2"/>
    <x v="1"/>
    <n v="450"/>
    <n v="3.435430463576159"/>
    <n v="23.105978247731461"/>
    <n v="0.15939554530719827"/>
    <n v="-22.946582702424262"/>
    <n v="4.639754668219169E-2"/>
    <n v="200"/>
    <n v="0.11"/>
    <n v="2.8479902702285204E-2"/>
    <n v="2.9779065915755611E-2"/>
  </r>
  <r>
    <x v="13"/>
    <s v="6"/>
    <x v="2"/>
    <x v="103"/>
    <x v="0"/>
    <x v="2"/>
    <x v="28"/>
    <x v="2"/>
    <x v="0"/>
    <s v="appsflyer"/>
    <x v="1"/>
    <x v="1"/>
    <n v="1460"/>
    <n v="2.0914181534053915"/>
    <n v="23.361085463432612"/>
    <n v="0.24675655667413013"/>
    <n v="-23.114328906758484"/>
    <n v="0.11798528011834652"/>
    <n v="200"/>
    <n v="7.4999999999999997E-2"/>
    <n v="8.3881906388558289E-2"/>
    <n v="5.6656317140496362E-2"/>
  </r>
  <r>
    <x v="13"/>
    <s v="6"/>
    <x v="2"/>
    <x v="29"/>
    <x v="0"/>
    <x v="0"/>
    <x v="20"/>
    <x v="2"/>
    <x v="1"/>
    <s v="appsflyer"/>
    <x v="2"/>
    <x v="5"/>
    <n v="3960"/>
    <n v="22.908868168515617"/>
    <n v="43.778649338688879"/>
    <n v="1.9665084437170528"/>
    <n v="-41.812140894971826"/>
    <n v="8.5840488899389958E-2"/>
    <n v="200"/>
    <n v="0.05"/>
    <n v="0.40462506125058689"/>
    <n v="3.4293018381839332E-2"/>
  </r>
  <r>
    <x v="13"/>
    <s v="6"/>
    <x v="2"/>
    <x v="50"/>
    <x v="0"/>
    <x v="6"/>
    <x v="8"/>
    <x v="1"/>
    <x v="3"/>
    <s v="appsflyer"/>
    <x v="0"/>
    <x v="3"/>
    <n v="4330"/>
    <n v="29.419613621480028"/>
    <n v="77.971233810638509"/>
    <n v="4.6061919122471178"/>
    <n v="-73.365041898391397"/>
    <n v="0.15656874259164358"/>
    <n v="200"/>
    <n v="7.4999999999999997E-2"/>
    <n v="0.56156494552733616"/>
    <n v="2.0319204968216296E-2"/>
  </r>
  <r>
    <x v="13"/>
    <s v="6"/>
    <x v="2"/>
    <x v="5"/>
    <x v="0"/>
    <x v="1"/>
    <x v="20"/>
    <x v="2"/>
    <x v="0"/>
    <s v="appsflyer"/>
    <x v="1"/>
    <x v="6"/>
    <n v="396320"/>
    <n v="472.25929456625363"/>
    <n v="5824.5406227686481"/>
    <n v="5730.6113451691854"/>
    <n v="-93.929277599462694"/>
    <n v="12.134459630768015"/>
    <n v="5400"/>
    <n v="0.09"/>
    <n v="1570.0731771152359"/>
    <n v="4.5663341499006117E-2"/>
  </r>
  <r>
    <x v="13"/>
    <s v="6"/>
    <x v="2"/>
    <x v="33"/>
    <x v="0"/>
    <x v="0"/>
    <x v="29"/>
    <x v="2"/>
    <x v="0"/>
    <s v="adjust"/>
    <x v="2"/>
    <x v="4"/>
    <n v="65850"/>
    <n v="307.65800203873602"/>
    <n v="1396.2067030436524"/>
    <n v="1301.6792869439421"/>
    <n v="-94.527416099710308"/>
    <n v="4.230929403162583"/>
    <n v="1000"/>
    <n v="7.0000000000000007E-2"/>
    <n v="448.83995091967353"/>
    <n v="5.7469346894381268E-2"/>
  </r>
  <r>
    <x v="13"/>
    <s v="6"/>
    <x v="2"/>
    <x v="24"/>
    <x v="0"/>
    <x v="1"/>
    <x v="18"/>
    <x v="1"/>
    <x v="2"/>
    <s v="appsflyer"/>
    <x v="2"/>
    <x v="5"/>
    <n v="99720"/>
    <n v="796.8038353975229"/>
    <n v="2078.4709910293595"/>
    <n v="1971.5876873984337"/>
    <n v="-106.88330363092587"/>
    <n v="2.4743702274159043"/>
    <n v="3200"/>
    <n v="0.06"/>
    <n v="416.48433423493731"/>
    <n v="3.5207186649363141E-2"/>
  </r>
  <r>
    <x v="13"/>
    <s v="6"/>
    <x v="2"/>
    <x v="53"/>
    <x v="0"/>
    <x v="0"/>
    <x v="40"/>
    <x v="0"/>
    <x v="3"/>
    <s v="appsflyer"/>
    <x v="2"/>
    <x v="5"/>
    <n v="34170"/>
    <n v="9.0217821782178209"/>
    <n v="726.30307160238112"/>
    <n v="546.04567561393537"/>
    <n v="-180.25739598844575"/>
    <n v="60.525255966865096"/>
    <n v="200"/>
    <n v="0.06"/>
    <n v="41.413188212589645"/>
    <n v="1.2640330916770399E-2"/>
  </r>
  <r>
    <x v="13"/>
    <s v="6"/>
    <x v="2"/>
    <x v="35"/>
    <x v="0"/>
    <x v="1"/>
    <x v="27"/>
    <x v="0"/>
    <x v="1"/>
    <s v="adjust"/>
    <x v="0"/>
    <x v="2"/>
    <n v="11010"/>
    <n v="12.483636551048807"/>
    <n v="202.92448834924548"/>
    <n v="19.191178483784231"/>
    <n v="-183.73330986546125"/>
    <n v="1.5373067299185263"/>
    <n v="200"/>
    <n v="9.5000000000000001E-2"/>
    <n v="10.417734897446948"/>
    <n v="9.0473294854799324E-2"/>
  </r>
  <r>
    <x v="13"/>
    <s v="6"/>
    <x v="2"/>
    <x v="101"/>
    <x v="0"/>
    <x v="1"/>
    <x v="49"/>
    <x v="1"/>
    <x v="1"/>
    <s v="adjust"/>
    <x v="0"/>
    <x v="2"/>
    <n v="5770"/>
    <n v="39.924917188075078"/>
    <n v="204.83653187653081"/>
    <n v="14.500144631671978"/>
    <n v="-190.33638724485883"/>
    <n v="0.36318534020661497"/>
    <n v="200"/>
    <n v="0.1"/>
    <n v="3.4248987080331044"/>
    <n v="3.9366259153859988E-2"/>
  </r>
  <r>
    <x v="13"/>
    <s v="6"/>
    <x v="2"/>
    <x v="52"/>
    <x v="0"/>
    <x v="4"/>
    <x v="6"/>
    <x v="1"/>
    <x v="0"/>
    <s v="adjust"/>
    <x v="0"/>
    <x v="4"/>
    <n v="12760"/>
    <n v="131.79627211207409"/>
    <n v="331.71170605104714"/>
    <n v="83.75165952770908"/>
    <n v="-247.96004652333806"/>
    <n v="0.63546303841196761"/>
    <n v="200"/>
    <n v="0.1"/>
    <n v="20.964805179594823"/>
    <n v="4.1720178636497456E-2"/>
  </r>
  <r>
    <x v="13"/>
    <s v="6"/>
    <x v="2"/>
    <x v="47"/>
    <x v="0"/>
    <x v="3"/>
    <x v="39"/>
    <x v="2"/>
    <x v="1"/>
    <s v="appsflyer"/>
    <x v="2"/>
    <x v="2"/>
    <n v="104320"/>
    <n v="270.4376556702079"/>
    <n v="2329.8188248166043"/>
    <n v="2059.0547095415727"/>
    <n v="-270.7641152750316"/>
    <n v="7.6137870092045894"/>
    <n v="1200"/>
    <n v="7.0000000000000007E-2"/>
    <n v="649.35660484780703"/>
    <n v="5.2561061299854085E-2"/>
  </r>
  <r>
    <x v="13"/>
    <s v="6"/>
    <x v="2"/>
    <x v="44"/>
    <x v="0"/>
    <x v="0"/>
    <x v="26"/>
    <x v="2"/>
    <x v="0"/>
    <s v="adjust"/>
    <x v="0"/>
    <x v="0"/>
    <n v="37170"/>
    <n v="58.522267206477729"/>
    <n v="919.38953828459717"/>
    <n v="640.53285983727835"/>
    <n v="-278.85667844731881"/>
    <n v="10.945113551007109"/>
    <n v="400"/>
    <n v="7.0000000000000007E-2"/>
    <n v="20.684720146637027"/>
    <n v="5.382164716184322E-3"/>
  </r>
  <r>
    <x v="13"/>
    <s v="6"/>
    <x v="2"/>
    <x v="58"/>
    <x v="0"/>
    <x v="0"/>
    <x v="1"/>
    <x v="2"/>
    <x v="3"/>
    <s v="appsflyer"/>
    <x v="2"/>
    <x v="5"/>
    <n v="117430"/>
    <n v="71.600929842612715"/>
    <n v="1203.2954231598503"/>
    <n v="897.46949139172295"/>
    <n v="-305.82593176812736"/>
    <n v="12.534327324581772"/>
    <n v="400"/>
    <n v="0.08"/>
    <n v="232.07473220619713"/>
    <n v="4.3097979825905547E-2"/>
  </r>
  <r>
    <x v="13"/>
    <s v="6"/>
    <x v="2"/>
    <x v="80"/>
    <x v="0"/>
    <x v="5"/>
    <x v="31"/>
    <x v="1"/>
    <x v="0"/>
    <s v="adjust"/>
    <x v="0"/>
    <x v="6"/>
    <n v="12930"/>
    <n v="78.007989781775677"/>
    <n v="341.62510803422703"/>
    <n v="20.007123075624623"/>
    <n v="-321.61798495860239"/>
    <n v="0.25647530633200233"/>
    <n v="200"/>
    <n v="0.09"/>
    <n v="8.4619685101551365"/>
    <n v="7.0491298508785008E-2"/>
  </r>
  <r>
    <x v="13"/>
    <s v="6"/>
    <x v="2"/>
    <x v="56"/>
    <x v="0"/>
    <x v="5"/>
    <x v="30"/>
    <x v="0"/>
    <x v="1"/>
    <s v="appsflyer"/>
    <x v="0"/>
    <x v="4"/>
    <n v="46550"/>
    <n v="57.064051486362239"/>
    <n v="1567.2108520720199"/>
    <n v="1242.1027882308802"/>
    <n v="-325.10806384113971"/>
    <n v="21.766817389889162"/>
    <n v="800"/>
    <n v="0.05"/>
    <n v="347.40864608466097"/>
    <n v="4.6615659801053054E-2"/>
  </r>
  <r>
    <x v="13"/>
    <s v="6"/>
    <x v="2"/>
    <x v="32"/>
    <x v="0"/>
    <x v="6"/>
    <x v="2"/>
    <x v="0"/>
    <x v="3"/>
    <s v="appsflyer"/>
    <x v="0"/>
    <x v="0"/>
    <n v="76810"/>
    <n v="80.24150433232964"/>
    <n v="1647.2424787219618"/>
    <n v="1295.8550440467225"/>
    <n v="-351.38743467523932"/>
    <n v="16.149436065901583"/>
    <n v="1600"/>
    <n v="0.04"/>
    <n v="263.06247029355194"/>
    <n v="3.3833834463466828E-2"/>
  </r>
  <r>
    <x v="13"/>
    <s v="6"/>
    <x v="2"/>
    <x v="79"/>
    <x v="0"/>
    <x v="0"/>
    <x v="19"/>
    <x v="0"/>
    <x v="1"/>
    <s v="appsflyer"/>
    <x v="0"/>
    <x v="2"/>
    <n v="21520"/>
    <n v="24.998063966545342"/>
    <n v="471.81903699593107"/>
    <n v="65.525347041433932"/>
    <n v="-406.29368995449715"/>
    <n v="2.621216872199617"/>
    <n v="200"/>
    <n v="0.08"/>
    <n v="14.111882453753166"/>
    <n v="3.5894207587662576E-2"/>
  </r>
  <r>
    <x v="13"/>
    <s v="6"/>
    <x v="2"/>
    <x v="22"/>
    <x v="0"/>
    <x v="6"/>
    <x v="40"/>
    <x v="2"/>
    <x v="0"/>
    <s v="appsflyer"/>
    <x v="0"/>
    <x v="1"/>
    <n v="136180"/>
    <n v="556.05382758130952"/>
    <n v="2570.5406049539147"/>
    <n v="2071.5346990402882"/>
    <n v="-499.00590591362652"/>
    <n v="3.7254211665998755"/>
    <n v="2600"/>
    <n v="0.1"/>
    <n v="1105.2180048389512"/>
    <n v="8.8921030814415228E-2"/>
  </r>
  <r>
    <x v="13"/>
    <s v="6"/>
    <x v="2"/>
    <x v="109"/>
    <x v="0"/>
    <x v="1"/>
    <x v="12"/>
    <x v="1"/>
    <x v="1"/>
    <s v="appsflyer"/>
    <x v="0"/>
    <x v="4"/>
    <n v="36460"/>
    <n v="153.48420586187251"/>
    <n v="706.69145543071102"/>
    <n v="135.92227672450318"/>
    <n v="-570.76917870620787"/>
    <n v="0.88557826495076553"/>
    <n v="400"/>
    <n v="0.1"/>
    <n v="47.979566026383893"/>
    <n v="5.8832110014892608E-2"/>
  </r>
  <r>
    <x v="13"/>
    <s v="6"/>
    <x v="2"/>
    <x v="42"/>
    <x v="0"/>
    <x v="0"/>
    <x v="36"/>
    <x v="1"/>
    <x v="1"/>
    <s v="appsflyer"/>
    <x v="2"/>
    <x v="0"/>
    <n v="26450"/>
    <n v="141.59403618988631"/>
    <n v="730.13451762744103"/>
    <n v="142.40040401160476"/>
    <n v="-587.73411361583624"/>
    <n v="1.0056949278614888"/>
    <n v="200"/>
    <n v="0.12"/>
    <n v="67.952716536248047"/>
    <n v="7.9532448202312589E-2"/>
  </r>
  <r>
    <x v="13"/>
    <s v="6"/>
    <x v="2"/>
    <x v="67"/>
    <x v="0"/>
    <x v="1"/>
    <x v="41"/>
    <x v="1"/>
    <x v="1"/>
    <s v="adjust"/>
    <x v="0"/>
    <x v="2"/>
    <n v="416570"/>
    <n v="633.41993917757509"/>
    <n v="7275.8055146117749"/>
    <n v="6679.1888210626894"/>
    <n v="-596.61669354908554"/>
    <n v="10.544645673350399"/>
    <n v="4200"/>
    <n v="0.09"/>
    <n v="257.61219630189106"/>
    <n v="6.4282306131126813E-3"/>
  </r>
  <r>
    <x v="13"/>
    <s v="6"/>
    <x v="2"/>
    <x v="20"/>
    <x v="0"/>
    <x v="2"/>
    <x v="46"/>
    <x v="1"/>
    <x v="1"/>
    <s v="adjust"/>
    <x v="0"/>
    <x v="1"/>
    <n v="56120"/>
    <n v="249.07741559953433"/>
    <n v="1972.9791515042018"/>
    <n v="1342.6900220995319"/>
    <n v="-630.28912940466989"/>
    <n v="5.3906534194103877"/>
    <n v="1000"/>
    <n v="0.12"/>
    <n v="70.123780839124478"/>
    <n v="8.7043894079480866E-3"/>
  </r>
  <r>
    <x v="13"/>
    <s v="6"/>
    <x v="2"/>
    <x v="2"/>
    <x v="0"/>
    <x v="6"/>
    <x v="47"/>
    <x v="1"/>
    <x v="0"/>
    <s v="appsflyer"/>
    <x v="0"/>
    <x v="2"/>
    <n v="43320"/>
    <n v="122.4513852692354"/>
    <n v="769.15027565139906"/>
    <n v="111.32803396421758"/>
    <n v="-657.82224168718153"/>
    <n v="0.90916108233025894"/>
    <n v="200"/>
    <n v="0.1"/>
    <n v="62.560741136722967"/>
    <n v="9.3658262148105006E-2"/>
  </r>
  <r>
    <x v="13"/>
    <s v="6"/>
    <x v="2"/>
    <x v="51"/>
    <x v="0"/>
    <x v="3"/>
    <x v="16"/>
    <x v="1"/>
    <x v="0"/>
    <s v="adjust"/>
    <x v="0"/>
    <x v="5"/>
    <n v="59310"/>
    <n v="220.0841705131686"/>
    <n v="1229.8530944886043"/>
    <n v="550.14471169426429"/>
    <n v="-679.70838279433997"/>
    <n v="2.4997014115622038"/>
    <n v="600"/>
    <n v="0.08"/>
    <n v="37.226031014354554"/>
    <n v="1.1277648172396511E-2"/>
  </r>
  <r>
    <x v="13"/>
    <s v="6"/>
    <x v="2"/>
    <x v="12"/>
    <x v="0"/>
    <x v="2"/>
    <x v="27"/>
    <x v="0"/>
    <x v="0"/>
    <s v="appsflyer"/>
    <x v="0"/>
    <x v="0"/>
    <n v="108820"/>
    <n v="112.61679479597872"/>
    <n v="2240.7706914097525"/>
    <n v="1502.0738877341398"/>
    <n v="-738.69680367561273"/>
    <n v="13.337920782200909"/>
    <n v="1000"/>
    <n v="7.4999999999999997E-2"/>
    <n v="424.50345492818468"/>
    <n v="4.7101927807353408E-2"/>
  </r>
  <r>
    <x v="13"/>
    <s v="6"/>
    <x v="2"/>
    <x v="82"/>
    <x v="0"/>
    <x v="3"/>
    <x v="30"/>
    <x v="1"/>
    <x v="1"/>
    <s v="adjust"/>
    <x v="0"/>
    <x v="1"/>
    <n v="57450"/>
    <n v="292.96988829528897"/>
    <n v="1798.5257048007054"/>
    <n v="1045.4640373644218"/>
    <n v="-753.06166743628364"/>
    <n v="3.5685033825410826"/>
    <n v="1400"/>
    <n v="0.12"/>
    <n v="287.40641760320079"/>
    <n v="4.5817998408907865E-2"/>
  </r>
  <r>
    <x v="13"/>
    <s v="6"/>
    <x v="2"/>
    <x v="4"/>
    <x v="0"/>
    <x v="5"/>
    <x v="28"/>
    <x v="2"/>
    <x v="0"/>
    <s v="appsflyer"/>
    <x v="0"/>
    <x v="5"/>
    <n v="62560"/>
    <n v="160.67605633802816"/>
    <n v="1390.0704045283949"/>
    <n v="600.40599632212366"/>
    <n v="-789.66440820627122"/>
    <n v="3.7367483992698793"/>
    <n v="600"/>
    <n v="0.1"/>
    <n v="110.26644374141888"/>
    <n v="3.0608855901082602E-2"/>
  </r>
  <r>
    <x v="13"/>
    <s v="6"/>
    <x v="2"/>
    <x v="72"/>
    <x v="0"/>
    <x v="6"/>
    <x v="17"/>
    <x v="2"/>
    <x v="1"/>
    <s v="adjust"/>
    <x v="0"/>
    <x v="6"/>
    <n v="40140"/>
    <n v="89.431364724660824"/>
    <n v="1033.3558796662703"/>
    <n v="229.88663324578837"/>
    <n v="-803.46924642048191"/>
    <n v="2.5705370140951995"/>
    <n v="400"/>
    <n v="0.12"/>
    <n v="37.064345992287656"/>
    <n v="2.6871466650737866E-2"/>
  </r>
  <r>
    <x v="13"/>
    <s v="6"/>
    <x v="2"/>
    <x v="26"/>
    <x v="0"/>
    <x v="5"/>
    <x v="23"/>
    <x v="2"/>
    <x v="0"/>
    <s v="appsflyer"/>
    <x v="1"/>
    <x v="1"/>
    <n v="63690"/>
    <n v="116.74081046269693"/>
    <n v="1805.0903225020331"/>
    <n v="949.22390633900147"/>
    <n v="-855.86641616303166"/>
    <n v="8.1310374887478964"/>
    <n v="800"/>
    <n v="7.0000000000000007E-2"/>
    <n v="337.45537654894116"/>
    <n v="5.9251102276885396E-2"/>
  </r>
  <r>
    <x v="13"/>
    <s v="6"/>
    <x v="2"/>
    <x v="91"/>
    <x v="0"/>
    <x v="4"/>
    <x v="0"/>
    <x v="2"/>
    <x v="0"/>
    <s v="appsflyer"/>
    <x v="2"/>
    <x v="0"/>
    <n v="125960"/>
    <n v="169.33211121295446"/>
    <n v="2446.6929105609174"/>
    <n v="1569.3321061933657"/>
    <n v="-877.36080436755174"/>
    <n v="9.2677761763671125"/>
    <n v="1000"/>
    <n v="0.12"/>
    <n v="158.36252050955659"/>
    <n v="1.6818462653058929E-2"/>
  </r>
  <r>
    <x v="13"/>
    <s v="6"/>
    <x v="2"/>
    <x v="73"/>
    <x v="0"/>
    <x v="2"/>
    <x v="46"/>
    <x v="1"/>
    <x v="0"/>
    <s v="appsflyer"/>
    <x v="2"/>
    <x v="0"/>
    <n v="138660"/>
    <n v="1562.0898527851098"/>
    <n v="1283.7184953967512"/>
    <n v="403.64002324714852"/>
    <n v="-880.0784721496027"/>
    <n v="0.25839744271271159"/>
    <n v="800"/>
    <n v="0.105"/>
    <n v="62.948279568432916"/>
    <n v="2.5991921821013987E-2"/>
  </r>
  <r>
    <x v="13"/>
    <s v="6"/>
    <x v="2"/>
    <x v="100"/>
    <x v="0"/>
    <x v="1"/>
    <x v="10"/>
    <x v="0"/>
    <x v="0"/>
    <s v="adjust"/>
    <x v="0"/>
    <x v="0"/>
    <n v="535440"/>
    <n v="592.1356002273784"/>
    <n v="11525.934786423995"/>
    <n v="10630.71076782055"/>
    <n v="-895.22401860344507"/>
    <n v="17.95316944925856"/>
    <n v="7800"/>
    <n v="7.0000000000000007E-2"/>
    <n v="3550.6053026129216"/>
    <n v="5.5665849947379185E-2"/>
  </r>
  <r>
    <x v="13"/>
    <s v="6"/>
    <x v="2"/>
    <x v="99"/>
    <x v="0"/>
    <x v="5"/>
    <x v="37"/>
    <x v="2"/>
    <x v="0"/>
    <s v="adjust"/>
    <x v="0"/>
    <x v="4"/>
    <n v="21700"/>
    <n v="86.602052451539336"/>
    <n v="1016.7166487037781"/>
    <n v="67.626534976496075"/>
    <n v="-949.09011372728207"/>
    <n v="0.78088836305973741"/>
    <n v="30000"/>
    <n v="0.08"/>
    <n v="0.9801443031951832"/>
    <n v="2.4155811608954905E-3"/>
  </r>
  <r>
    <x v="13"/>
    <s v="6"/>
    <x v="2"/>
    <x v="63"/>
    <x v="0"/>
    <x v="0"/>
    <x v="23"/>
    <x v="1"/>
    <x v="1"/>
    <s v="adjust"/>
    <x v="2"/>
    <x v="2"/>
    <n v="152230"/>
    <n v="537.70762837637278"/>
    <n v="3889.2511033407004"/>
    <n v="2928.9635671393826"/>
    <n v="-960.28753620131783"/>
    <n v="5.447130396835715"/>
    <n v="2200"/>
    <n v="0.06"/>
    <n v="134.55063424773758"/>
    <n v="7.6563279787935663E-3"/>
  </r>
  <r>
    <x v="13"/>
    <s v="6"/>
    <x v="2"/>
    <x v="89"/>
    <x v="0"/>
    <x v="0"/>
    <x v="37"/>
    <x v="1"/>
    <x v="0"/>
    <s v="adjust"/>
    <x v="2"/>
    <x v="0"/>
    <n v="66730"/>
    <n v="400.25264688508202"/>
    <n v="1306.1536809111499"/>
    <n v="330.04511870162912"/>
    <n v="-976.10856220952076"/>
    <n v="0.82459197027219056"/>
    <n v="400"/>
    <n v="0.06"/>
    <n v="12.189162519380663"/>
    <n v="6.1553011132396305E-3"/>
  </r>
  <r>
    <x v="13"/>
    <s v="6"/>
    <x v="2"/>
    <x v="96"/>
    <x v="0"/>
    <x v="0"/>
    <x v="8"/>
    <x v="1"/>
    <x v="0"/>
    <s v="adjust"/>
    <x v="0"/>
    <x v="4"/>
    <n v="57660"/>
    <n v="306.63066569811269"/>
    <n v="1180.5932504004561"/>
    <n v="77.750449804336441"/>
    <n v="-1102.8428005961196"/>
    <n v="0.2535638424399605"/>
    <n v="200"/>
    <n v="0.17"/>
    <n v="47.277879002973314"/>
    <n v="0.10134534938801182"/>
  </r>
  <r>
    <x v="13"/>
    <s v="6"/>
    <x v="2"/>
    <x v="10"/>
    <x v="0"/>
    <x v="1"/>
    <x v="11"/>
    <x v="1"/>
    <x v="0"/>
    <s v="appsflyer"/>
    <x v="2"/>
    <x v="5"/>
    <n v="297730"/>
    <n v="1313.2232023968043"/>
    <n v="6546.3803440224665"/>
    <n v="5406.8292826947654"/>
    <n v="-1139.5510613277011"/>
    <n v="4.1172203421524944"/>
    <n v="5200"/>
    <n v="0.04"/>
    <n v="447.5146450354639"/>
    <n v="1.379473445024396E-2"/>
  </r>
  <r>
    <x v="13"/>
    <s v="6"/>
    <x v="2"/>
    <x v="3"/>
    <x v="0"/>
    <x v="3"/>
    <x v="48"/>
    <x v="1"/>
    <x v="0"/>
    <s v="appsflyer"/>
    <x v="0"/>
    <x v="1"/>
    <n v="92440"/>
    <n v="336.65421179586622"/>
    <n v="1915.3892054902888"/>
    <n v="697.86130222580471"/>
    <n v="-1217.5279032644839"/>
    <n v="2.0729320405739053"/>
    <n v="800"/>
    <n v="0.09"/>
    <n v="156.98245622658808"/>
    <n v="3.7491321872960982E-2"/>
  </r>
  <r>
    <x v="13"/>
    <s v="6"/>
    <x v="2"/>
    <x v="104"/>
    <x v="0"/>
    <x v="2"/>
    <x v="12"/>
    <x v="2"/>
    <x v="0"/>
    <s v="appsflyer"/>
    <x v="0"/>
    <x v="0"/>
    <n v="67260"/>
    <n v="187.70232558139534"/>
    <n v="1763.9808866574353"/>
    <n v="510.961905411624"/>
    <n v="-1253.0189812458113"/>
    <n v="2.7221927263232026"/>
    <n v="800"/>
    <n v="0.15"/>
    <n v="288.06816936538945"/>
    <n v="9.3962702605433837E-2"/>
  </r>
  <r>
    <x v="13"/>
    <s v="6"/>
    <x v="2"/>
    <x v="66"/>
    <x v="0"/>
    <x v="0"/>
    <x v="18"/>
    <x v="0"/>
    <x v="1"/>
    <s v="appsflyer"/>
    <x v="1"/>
    <x v="4"/>
    <n v="121290"/>
    <n v="27.638145152102084"/>
    <n v="2449.6507778592713"/>
    <n v="1128.3967295072387"/>
    <n v="-1321.2540483520327"/>
    <n v="40.827512964321187"/>
    <n v="600"/>
    <n v="5.5E-2"/>
    <n v="367.39084838579106"/>
    <n v="5.4264432413800003E-2"/>
  </r>
  <r>
    <x v="13"/>
    <s v="6"/>
    <x v="2"/>
    <x v="31"/>
    <x v="0"/>
    <x v="0"/>
    <x v="28"/>
    <x v="2"/>
    <x v="0"/>
    <s v="adjust"/>
    <x v="0"/>
    <x v="4"/>
    <n v="49950"/>
    <n v="186.98026234376934"/>
    <n v="1876.1589483871062"/>
    <n v="483.20205560334921"/>
    <n v="-1392.956892783757"/>
    <n v="2.5842409757398159"/>
    <n v="400"/>
    <n v="0.1"/>
    <n v="164.58894465019316"/>
    <n v="5.6770227810351348E-2"/>
  </r>
  <r>
    <x v="13"/>
    <s v="6"/>
    <x v="2"/>
    <x v="86"/>
    <x v="0"/>
    <x v="2"/>
    <x v="26"/>
    <x v="2"/>
    <x v="1"/>
    <s v="appsflyer"/>
    <x v="0"/>
    <x v="5"/>
    <n v="47460"/>
    <n v="262.01768384731508"/>
    <n v="2155.2708531667736"/>
    <n v="735.31129819060516"/>
    <n v="-1419.9595549761684"/>
    <n v="2.8063422567275698"/>
    <n v="1200"/>
    <n v="7.0000000000000007E-2"/>
    <n v="53.027935524419924"/>
    <n v="1.2019384546134134E-2"/>
  </r>
  <r>
    <x v="13"/>
    <s v="6"/>
    <x v="2"/>
    <x v="92"/>
    <x v="0"/>
    <x v="5"/>
    <x v="16"/>
    <x v="2"/>
    <x v="1"/>
    <s v="appsflyer"/>
    <x v="1"/>
    <x v="6"/>
    <n v="59200"/>
    <n v="162.88144072036019"/>
    <n v="3053.4182464673167"/>
    <n v="1507.1065548679769"/>
    <n v="-1546.3116915993398"/>
    <n v="9.252782565052474"/>
    <n v="1200"/>
    <n v="0.1"/>
    <n v="808.4609670622923"/>
    <n v="8.9405419991810495E-2"/>
  </r>
  <r>
    <x v="13"/>
    <s v="6"/>
    <x v="2"/>
    <x v="97"/>
    <x v="0"/>
    <x v="1"/>
    <x v="22"/>
    <x v="2"/>
    <x v="0"/>
    <s v="adjust"/>
    <x v="0"/>
    <x v="2"/>
    <n v="141670"/>
    <n v="355.46970647401093"/>
    <n v="5225.691682640143"/>
    <n v="2668.9297249307069"/>
    <n v="-2556.761957709436"/>
    <n v="7.5081777049427343"/>
    <n v="2000"/>
    <n v="0.108"/>
    <n v="1371.0490152360253"/>
    <n v="8.5617904087728264E-2"/>
  </r>
  <r>
    <x v="13"/>
    <s v="6"/>
    <x v="2"/>
    <x v="1"/>
    <x v="0"/>
    <x v="2"/>
    <x v="9"/>
    <x v="1"/>
    <x v="0"/>
    <s v="appsflyer"/>
    <x v="0"/>
    <x v="3"/>
    <n v="369320"/>
    <n v="1276.71117738765"/>
    <n v="7634.9331025243982"/>
    <n v="4550.7023485526925"/>
    <n v="-3084.2307539717058"/>
    <n v="3.5643945389936498"/>
    <n v="5600"/>
    <n v="0.12"/>
    <n v="102.91472904385802"/>
    <n v="3.7691884739721941E-3"/>
  </r>
  <r>
    <x v="13"/>
    <s v="6"/>
    <x v="2"/>
    <x v="38"/>
    <x v="0"/>
    <x v="2"/>
    <x v="39"/>
    <x v="1"/>
    <x v="0"/>
    <s v="appsflyer"/>
    <x v="2"/>
    <x v="5"/>
    <n v="315250"/>
    <n v="4852.448697593155"/>
    <n v="5635.6245519164586"/>
    <n v="1967.0967498972111"/>
    <n v="-3668.5278020192472"/>
    <n v="0.40538228685918998"/>
    <n v="2800"/>
    <n v="0.13"/>
    <n v="389.86406672753412"/>
    <n v="3.3032104017244886E-2"/>
  </r>
  <r>
    <x v="13"/>
    <s v="6"/>
    <x v="2"/>
    <x v="15"/>
    <x v="0"/>
    <x v="2"/>
    <x v="18"/>
    <x v="2"/>
    <x v="0"/>
    <s v="adjust"/>
    <x v="0"/>
    <x v="3"/>
    <n v="204990"/>
    <n v="308.32636516596136"/>
    <n v="4855.7948602400656"/>
    <n v="1057.3231491874128"/>
    <n v="-3798.4717110526526"/>
    <n v="3.4292336583616279"/>
    <n v="50000"/>
    <n v="0.06"/>
    <n v="191.755970240463"/>
    <n v="3.0226642061107128E-2"/>
  </r>
  <r>
    <x v="13"/>
    <s v="6"/>
    <x v="2"/>
    <x v="94"/>
    <x v="0"/>
    <x v="6"/>
    <x v="45"/>
    <x v="2"/>
    <x v="0"/>
    <s v="adjust"/>
    <x v="0"/>
    <x v="0"/>
    <n v="216390"/>
    <n v="606.78148649725165"/>
    <n v="9024.3207984683177"/>
    <n v="5185.4079438661656"/>
    <n v="-3838.912854602152"/>
    <n v="8.545758331882876"/>
    <n v="6400"/>
    <n v="0.06"/>
    <n v="1573.8950006328607"/>
    <n v="5.0587308901916636E-2"/>
  </r>
  <r>
    <x v="13"/>
    <s v="6"/>
    <x v="2"/>
    <x v="98"/>
    <x v="0"/>
    <x v="5"/>
    <x v="14"/>
    <x v="1"/>
    <x v="0"/>
    <s v="appsflyer"/>
    <x v="2"/>
    <x v="1"/>
    <n v="463300"/>
    <n v="3445.822238669904"/>
    <n v="6326.6135908697461"/>
    <n v="2204.7315743214226"/>
    <n v="-4121.882016548323"/>
    <n v="0.6398274262610989"/>
    <n v="4600"/>
    <n v="0.08"/>
    <n v="376.12183817599782"/>
    <n v="2.843292750893129E-2"/>
  </r>
  <r>
    <x v="14"/>
    <s v="6"/>
    <x v="2"/>
    <x v="0"/>
    <x v="0"/>
    <x v="3"/>
    <x v="45"/>
    <x v="0"/>
    <x v="0"/>
    <s v="adjust"/>
    <x v="0"/>
    <x v="0"/>
    <n v="1138300"/>
    <n v="1391.6561366657368"/>
    <n v="25710.518391821912"/>
    <n v="40022.595857758672"/>
    <n v="14312.07746593676"/>
    <n v="28.758969118369027"/>
    <n v="48800"/>
    <n v="7.0000000000000007E-2"/>
    <n v="5469.6274270379527"/>
    <n v="2.2777247493212534E-2"/>
  </r>
  <r>
    <x v="14"/>
    <s v="6"/>
    <x v="2"/>
    <x v="18"/>
    <x v="0"/>
    <x v="2"/>
    <x v="18"/>
    <x v="0"/>
    <x v="0"/>
    <s v="adjust"/>
    <x v="0"/>
    <x v="4"/>
    <n v="902300"/>
    <n v="826.42285081366617"/>
    <n v="19537.712987466959"/>
    <n v="31291.497026127196"/>
    <n v="11753.784038660237"/>
    <n v="37.863784859432087"/>
    <n v="20000"/>
    <n v="4.4999999999999998E-2"/>
    <n v="5334.8800284187491"/>
    <n v="2.8414961120611187E-2"/>
  </r>
  <r>
    <x v="14"/>
    <s v="6"/>
    <x v="2"/>
    <x v="21"/>
    <x v="0"/>
    <x v="6"/>
    <x v="7"/>
    <x v="2"/>
    <x v="1"/>
    <s v="adjust"/>
    <x v="2"/>
    <x v="6"/>
    <n v="275820"/>
    <n v="1881.5205140879882"/>
    <n v="18595.246514808638"/>
    <n v="28170.159244875696"/>
    <n v="9574.9127300670589"/>
    <n v="14.972018127865246"/>
    <n v="56000"/>
    <n v="0.11"/>
    <n v="378.87435210648607"/>
    <n v="2.2415821224925294E-3"/>
  </r>
  <r>
    <x v="14"/>
    <s v="6"/>
    <x v="2"/>
    <x v="4"/>
    <x v="0"/>
    <x v="5"/>
    <x v="25"/>
    <x v="2"/>
    <x v="0"/>
    <s v="appsflyer"/>
    <x v="0"/>
    <x v="3"/>
    <n v="307650"/>
    <n v="845.72642821031343"/>
    <n v="7807.4469615500093"/>
    <n v="12649.356766730178"/>
    <n v="4841.9098051801684"/>
    <n v="14.9567949454981"/>
    <n v="16600"/>
    <n v="0.1"/>
    <n v="6362.8887610317352"/>
    <n v="8.383678946910493E-2"/>
  </r>
  <r>
    <x v="14"/>
    <s v="6"/>
    <x v="2"/>
    <x v="92"/>
    <x v="0"/>
    <x v="1"/>
    <x v="37"/>
    <x v="2"/>
    <x v="1"/>
    <s v="appsflyer"/>
    <x v="1"/>
    <x v="2"/>
    <n v="316560"/>
    <n v="752.26150555804929"/>
    <n v="11885.910445385436"/>
    <n v="16557.986826988505"/>
    <n v="4672.0763816030685"/>
    <n v="22.010945269232288"/>
    <n v="21600"/>
    <n v="0.1"/>
    <n v="4262.5363100620307"/>
    <n v="4.2905138515131939E-2"/>
  </r>
  <r>
    <x v="14"/>
    <s v="6"/>
    <x v="2"/>
    <x v="91"/>
    <x v="0"/>
    <x v="2"/>
    <x v="6"/>
    <x v="2"/>
    <x v="0"/>
    <s v="appsflyer"/>
    <x v="2"/>
    <x v="3"/>
    <n v="615930"/>
    <n v="706.4900886928707"/>
    <n v="5994.0609946997738"/>
    <n v="9940.7152201312656"/>
    <n v="3946.6542254314918"/>
    <n v="14.070565715257683"/>
    <n v="10200"/>
    <n v="0.12"/>
    <n v="6607.0335642374293"/>
    <n v="0.11077394697679482"/>
  </r>
  <r>
    <x v="14"/>
    <s v="6"/>
    <x v="2"/>
    <x v="38"/>
    <x v="0"/>
    <x v="0"/>
    <x v="11"/>
    <x v="1"/>
    <x v="0"/>
    <s v="appsflyer"/>
    <x v="2"/>
    <x v="5"/>
    <n v="1144880"/>
    <n v="15590.610047099683"/>
    <n v="18583.351587304809"/>
    <n v="22150.289599833352"/>
    <n v="3566.9380125285425"/>
    <n v="1.4207455341976156"/>
    <n v="29000"/>
    <n v="0.13"/>
    <n v="11991.42971460234"/>
    <n v="9.0227787320461328E-2"/>
  </r>
  <r>
    <x v="14"/>
    <s v="6"/>
    <x v="2"/>
    <x v="101"/>
    <x v="0"/>
    <x v="3"/>
    <x v="3"/>
    <x v="1"/>
    <x v="1"/>
    <s v="adjust"/>
    <x v="0"/>
    <x v="6"/>
    <n v="164210"/>
    <n v="1253.7357590217716"/>
    <n v="5423.4427998046285"/>
    <n v="8853.5991863596591"/>
    <n v="3430.1563865550306"/>
    <n v="7.0617744789122767"/>
    <n v="13600"/>
    <n v="0.1"/>
    <n v="3760.281146148669"/>
    <n v="7.0786299579007464E-2"/>
  </r>
  <r>
    <x v="14"/>
    <s v="6"/>
    <x v="2"/>
    <x v="19"/>
    <x v="0"/>
    <x v="5"/>
    <x v="49"/>
    <x v="2"/>
    <x v="0"/>
    <s v="adjust"/>
    <x v="0"/>
    <x v="6"/>
    <n v="211850"/>
    <n v="466.12628694785786"/>
    <n v="6665.4361603538664"/>
    <n v="9770.235875200422"/>
    <n v="3104.7997148465556"/>
    <n v="20.960491070295177"/>
    <n v="10400"/>
    <n v="7.0000000000000007E-2"/>
    <n v="1583.9128385878519"/>
    <n v="2.7019355158870207E-2"/>
  </r>
  <r>
    <x v="14"/>
    <s v="6"/>
    <x v="2"/>
    <x v="37"/>
    <x v="0"/>
    <x v="4"/>
    <x v="19"/>
    <x v="2"/>
    <x v="1"/>
    <s v="adjust"/>
    <x v="2"/>
    <x v="1"/>
    <n v="354890"/>
    <n v="528.20664804031651"/>
    <n v="5225.8582014805288"/>
    <n v="8071.1492506959867"/>
    <n v="2845.2910492154579"/>
    <n v="15.280287138831957"/>
    <n v="11200"/>
    <n v="6.5000000000000002E-2"/>
    <n v="1214.7750450263925"/>
    <n v="2.5084718571762272E-2"/>
  </r>
  <r>
    <x v="14"/>
    <s v="6"/>
    <x v="2"/>
    <x v="31"/>
    <x v="0"/>
    <x v="4"/>
    <x v="38"/>
    <x v="2"/>
    <x v="0"/>
    <s v="adjust"/>
    <x v="0"/>
    <x v="6"/>
    <n v="294150"/>
    <n v="1284.992933316202"/>
    <n v="9942.8086975326678"/>
    <n v="12525.920503572888"/>
    <n v="2583.1118060402205"/>
    <n v="9.7478516642477118"/>
    <n v="12800"/>
    <n v="0.09"/>
    <n v="6234.6327383616463"/>
    <n v="8.2956414747899263E-2"/>
  </r>
  <r>
    <x v="14"/>
    <s v="6"/>
    <x v="2"/>
    <x v="35"/>
    <x v="0"/>
    <x v="6"/>
    <x v="12"/>
    <x v="0"/>
    <x v="1"/>
    <s v="adjust"/>
    <x v="0"/>
    <x v="5"/>
    <n v="214660"/>
    <n v="251.52193724775421"/>
    <n v="4360.2735112776309"/>
    <n v="6769.7804968309692"/>
    <n v="2409.5069855533384"/>
    <n v="26.915268588133522"/>
    <n v="4000"/>
    <n v="9.5000000000000001E-2"/>
    <n v="2326.0651890483273"/>
    <n v="5.7265893877878594E-2"/>
  </r>
  <r>
    <x v="14"/>
    <s v="6"/>
    <x v="2"/>
    <x v="47"/>
    <x v="0"/>
    <x v="3"/>
    <x v="17"/>
    <x v="2"/>
    <x v="1"/>
    <s v="appsflyer"/>
    <x v="2"/>
    <x v="6"/>
    <n v="268280"/>
    <n v="1503.2967032967033"/>
    <n v="5972.6058998844037"/>
    <n v="8313.5173698024682"/>
    <n v="2340.9114699180645"/>
    <n v="5.5301906480411152"/>
    <n v="19400"/>
    <n v="7.0000000000000007E-2"/>
    <n v="194.60868823057348"/>
    <n v="3.9014510861042333E-3"/>
  </r>
  <r>
    <x v="14"/>
    <s v="6"/>
    <x v="2"/>
    <x v="74"/>
    <x v="0"/>
    <x v="5"/>
    <x v="16"/>
    <x v="1"/>
    <x v="1"/>
    <s v="adjust"/>
    <x v="0"/>
    <x v="6"/>
    <n v="180830"/>
    <n v="718.58783620063002"/>
    <n v="4742.5254584161648"/>
    <n v="6926.6689172554325"/>
    <n v="2184.1434588392676"/>
    <n v="9.6392793870247253"/>
    <n v="13800"/>
    <n v="0.1"/>
    <n v="1866.0267253306622"/>
    <n v="4.4899569755242022E-2"/>
  </r>
  <r>
    <x v="14"/>
    <s v="6"/>
    <x v="2"/>
    <x v="45"/>
    <x v="0"/>
    <x v="6"/>
    <x v="8"/>
    <x v="1"/>
    <x v="3"/>
    <s v="adjust"/>
    <x v="2"/>
    <x v="3"/>
    <n v="91980"/>
    <n v="348.71100519930678"/>
    <n v="2741.8943698520898"/>
    <n v="4552.9940088640096"/>
    <n v="1811.0996390119199"/>
    <n v="13.056639856438522"/>
    <n v="2000"/>
    <n v="7.0000000000000007E-2"/>
    <n v="367.54632492457301"/>
    <n v="1.3454382039928537E-2"/>
  </r>
  <r>
    <x v="14"/>
    <s v="6"/>
    <x v="2"/>
    <x v="20"/>
    <x v="0"/>
    <x v="4"/>
    <x v="13"/>
    <x v="1"/>
    <x v="1"/>
    <s v="adjust"/>
    <x v="0"/>
    <x v="6"/>
    <n v="214900"/>
    <n v="1219.4626080420894"/>
    <n v="5053.5073152332388"/>
    <n v="6801.9461483378618"/>
    <n v="1748.438833104623"/>
    <n v="5.5778226437452965"/>
    <n v="12400"/>
    <n v="0.11"/>
    <n v="3555.7299720138212"/>
    <n v="8.712530929800405E-2"/>
  </r>
  <r>
    <x v="14"/>
    <s v="6"/>
    <x v="2"/>
    <x v="69"/>
    <x v="0"/>
    <x v="5"/>
    <x v="36"/>
    <x v="0"/>
    <x v="1"/>
    <s v="appsflyer"/>
    <x v="2"/>
    <x v="5"/>
    <n v="178670"/>
    <n v="206.88976377952756"/>
    <n v="3928.1995691510615"/>
    <n v="5418.0285396033678"/>
    <n v="1489.8289704523063"/>
    <n v="26.187997127673746"/>
    <n v="5400"/>
    <n v="5.7000000000000002E-2"/>
    <n v="964.86937017426692"/>
    <n v="2.9680825879791976E-2"/>
  </r>
  <r>
    <x v="14"/>
    <s v="6"/>
    <x v="2"/>
    <x v="51"/>
    <x v="0"/>
    <x v="6"/>
    <x v="19"/>
    <x v="1"/>
    <x v="0"/>
    <s v="adjust"/>
    <x v="0"/>
    <x v="6"/>
    <n v="138200"/>
    <n v="478.54929834153455"/>
    <n v="3699.107482673905"/>
    <n v="5176.0388605950802"/>
    <n v="1476.9313779211752"/>
    <n v="10.816103750508494"/>
    <n v="3000"/>
    <n v="0.08"/>
    <n v="2412.6309561297435"/>
    <n v="7.7685884937256422E-2"/>
  </r>
  <r>
    <x v="14"/>
    <s v="6"/>
    <x v="2"/>
    <x v="88"/>
    <x v="0"/>
    <x v="5"/>
    <x v="1"/>
    <x v="2"/>
    <x v="0"/>
    <s v="adjust"/>
    <x v="0"/>
    <x v="6"/>
    <n v="113470"/>
    <n v="228.77016129032256"/>
    <n v="3729.11995874997"/>
    <n v="5078.0438954416177"/>
    <n v="1348.9239366916477"/>
    <n v="22.197142611606967"/>
    <n v="800"/>
    <n v="0.11"/>
    <n v="544.43173415366323"/>
    <n v="1.7868814099932608E-2"/>
  </r>
  <r>
    <x v="14"/>
    <s v="6"/>
    <x v="2"/>
    <x v="17"/>
    <x v="0"/>
    <x v="6"/>
    <x v="46"/>
    <x v="2"/>
    <x v="1"/>
    <s v="appsflyer"/>
    <x v="1"/>
    <x v="0"/>
    <n v="251320"/>
    <n v="122.33255451713396"/>
    <n v="3289.0447109763631"/>
    <n v="4470.6360157200788"/>
    <n v="1181.5913047437157"/>
    <n v="36.544941233070709"/>
    <n v="10000"/>
    <n v="7.4999999999999997E-2"/>
    <n v="88.64636910338173"/>
    <n v="3.3047635277424687E-3"/>
  </r>
  <r>
    <x v="14"/>
    <s v="6"/>
    <x v="2"/>
    <x v="83"/>
    <x v="0"/>
    <x v="4"/>
    <x v="8"/>
    <x v="1"/>
    <x v="0"/>
    <s v="adjust"/>
    <x v="2"/>
    <x v="3"/>
    <n v="262110"/>
    <n v="1001.2329323797139"/>
    <n v="5843.8245199649518"/>
    <n v="6916.1105915330772"/>
    <n v="1072.2860715681254"/>
    <n v="6.9075939952304397"/>
    <n v="5000"/>
    <n v="0.21"/>
    <n v="6931.0778353082324"/>
    <n v="0.16702735214099185"/>
  </r>
  <r>
    <x v="14"/>
    <s v="6"/>
    <x v="2"/>
    <x v="33"/>
    <x v="0"/>
    <x v="4"/>
    <x v="6"/>
    <x v="2"/>
    <x v="0"/>
    <s v="adjust"/>
    <x v="2"/>
    <x v="4"/>
    <n v="112680"/>
    <n v="710.64581231079717"/>
    <n v="1626.9541779603589"/>
    <n v="2569.3070519757434"/>
    <n v="942.35287401538449"/>
    <n v="3.6154537288007975"/>
    <n v="2800"/>
    <n v="7.0000000000000007E-2"/>
    <n v="175.99253691285219"/>
    <n v="1.1416342574905402E-2"/>
  </r>
  <r>
    <x v="14"/>
    <s v="6"/>
    <x v="2"/>
    <x v="29"/>
    <x v="0"/>
    <x v="2"/>
    <x v="36"/>
    <x v="2"/>
    <x v="1"/>
    <s v="appsflyer"/>
    <x v="2"/>
    <x v="0"/>
    <n v="145910"/>
    <n v="383.00776550366396"/>
    <n v="2496.247607589874"/>
    <n v="3319.7299247460583"/>
    <n v="823.48231715618431"/>
    <n v="8.6675264152426195"/>
    <n v="5000"/>
    <n v="0.05"/>
    <n v="44.365880682056208"/>
    <n v="2.2273840386503709E-3"/>
  </r>
  <r>
    <x v="14"/>
    <s v="6"/>
    <x v="2"/>
    <x v="30"/>
    <x v="0"/>
    <x v="0"/>
    <x v="3"/>
    <x v="1"/>
    <x v="3"/>
    <s v="appsflyer"/>
    <x v="0"/>
    <x v="2"/>
    <n v="92060"/>
    <n v="464.86564472497747"/>
    <n v="2018.7299280298944"/>
    <n v="2792.9708021405481"/>
    <n v="774.24087411065375"/>
    <n v="6.0081247858032567"/>
    <n v="3000"/>
    <n v="0.04"/>
    <n v="157.53725813711088"/>
    <n v="9.4008178207217827E-3"/>
  </r>
  <r>
    <x v="14"/>
    <s v="6"/>
    <x v="2"/>
    <x v="56"/>
    <x v="0"/>
    <x v="2"/>
    <x v="13"/>
    <x v="0"/>
    <x v="1"/>
    <s v="appsflyer"/>
    <x v="0"/>
    <x v="3"/>
    <n v="80490"/>
    <n v="142.06316767301439"/>
    <n v="2462.2122713140375"/>
    <n v="3068.3304802301732"/>
    <n v="606.1182089161357"/>
    <n v="21.598353257140683"/>
    <n v="2800"/>
    <n v="0.05"/>
    <n v="134.62940167179022"/>
    <n v="7.312847738057804E-3"/>
  </r>
  <r>
    <x v="14"/>
    <s v="6"/>
    <x v="2"/>
    <x v="59"/>
    <x v="0"/>
    <x v="0"/>
    <x v="48"/>
    <x v="1"/>
    <x v="1"/>
    <s v="appsflyer"/>
    <x v="2"/>
    <x v="1"/>
    <n v="120100"/>
    <n v="938.69860837516683"/>
    <n v="2122.094045950003"/>
    <n v="2699.196108095522"/>
    <n v="577.10206214551908"/>
    <n v="2.8754661869241236"/>
    <n v="6000"/>
    <n v="0.17"/>
    <n v="2003.0143058738856"/>
    <n v="0.12367968249672413"/>
  </r>
  <r>
    <x v="14"/>
    <s v="6"/>
    <x v="2"/>
    <x v="14"/>
    <x v="0"/>
    <x v="3"/>
    <x v="14"/>
    <x v="2"/>
    <x v="0"/>
    <s v="appsflyer"/>
    <x v="0"/>
    <x v="6"/>
    <n v="120320"/>
    <n v="498.73575129533674"/>
    <n v="6132.6782106860592"/>
    <n v="6707.4251641645906"/>
    <n v="574.7469534785314"/>
    <n v="13.448855725188727"/>
    <n v="3800"/>
    <n v="0.1"/>
    <n v="3415.2629232209138"/>
    <n v="8.4862741405536166E-2"/>
  </r>
  <r>
    <x v="14"/>
    <s v="6"/>
    <x v="2"/>
    <x v="6"/>
    <x v="0"/>
    <x v="1"/>
    <x v="27"/>
    <x v="1"/>
    <x v="0"/>
    <s v="adjust"/>
    <x v="2"/>
    <x v="0"/>
    <n v="295500"/>
    <n v="822.76718783465412"/>
    <n v="3336.7956983566446"/>
    <n v="3910.8347765180447"/>
    <n v="574.03907816140008"/>
    <n v="4.753270225579266"/>
    <n v="4400"/>
    <n v="0.08"/>
    <n v="377.34496177892299"/>
    <n v="1.6081177180066852E-2"/>
  </r>
  <r>
    <x v="14"/>
    <s v="6"/>
    <x v="2"/>
    <x v="40"/>
    <x v="0"/>
    <x v="5"/>
    <x v="48"/>
    <x v="0"/>
    <x v="1"/>
    <s v="adjust"/>
    <x v="0"/>
    <x v="5"/>
    <n v="112510"/>
    <n v="279.73984232868401"/>
    <n v="4105.9386581226909"/>
    <n v="4669.0838733109349"/>
    <n v="563.14521518824404"/>
    <n v="16.690807553344271"/>
    <n v="3800"/>
    <n v="0.12"/>
    <n v="1224.8504256163412"/>
    <n v="4.3722011242852826E-2"/>
  </r>
  <r>
    <x v="14"/>
    <s v="6"/>
    <x v="2"/>
    <x v="44"/>
    <x v="0"/>
    <x v="2"/>
    <x v="6"/>
    <x v="2"/>
    <x v="0"/>
    <s v="adjust"/>
    <x v="0"/>
    <x v="2"/>
    <n v="32410"/>
    <n v="27.883567536564382"/>
    <n v="917.9386906950931"/>
    <n v="1421.9669709123398"/>
    <n v="504.02828021724667"/>
    <n v="50.996593927505181"/>
    <n v="200"/>
    <n v="7.0000000000000007E-2"/>
    <n v="366.49952764497033"/>
    <n v="4.2956873019563732E-2"/>
  </r>
  <r>
    <x v="14"/>
    <s v="6"/>
    <x v="2"/>
    <x v="36"/>
    <x v="0"/>
    <x v="5"/>
    <x v="10"/>
    <x v="0"/>
    <x v="3"/>
    <s v="adjust"/>
    <x v="0"/>
    <x v="4"/>
    <n v="76750"/>
    <n v="140.10857033051499"/>
    <n v="1585.0737782525682"/>
    <n v="1948.0914117487289"/>
    <n v="363.01763349616067"/>
    <n v="13.904155949583933"/>
    <n v="600"/>
    <n v="7.4999999999999997E-2"/>
    <n v="817.28614943874481"/>
    <n v="6.9921954081978252E-2"/>
  </r>
  <r>
    <x v="14"/>
    <s v="6"/>
    <x v="2"/>
    <x v="75"/>
    <x v="0"/>
    <x v="3"/>
    <x v="4"/>
    <x v="1"/>
    <x v="3"/>
    <s v="appsflyer"/>
    <x v="0"/>
    <x v="4"/>
    <n v="139390"/>
    <n v="793.24909573185437"/>
    <n v="2933.6680206748106"/>
    <n v="3286.9060799120798"/>
    <n v="353.23805923726923"/>
    <n v="4.1435988992582073"/>
    <n v="4800"/>
    <n v="0.15"/>
    <n v="2148.2633610351354"/>
    <n v="0.10893036941153886"/>
  </r>
  <r>
    <x v="14"/>
    <s v="6"/>
    <x v="2"/>
    <x v="76"/>
    <x v="0"/>
    <x v="0"/>
    <x v="33"/>
    <x v="1"/>
    <x v="1"/>
    <s v="adjust"/>
    <x v="2"/>
    <x v="4"/>
    <n v="227090"/>
    <n v="1555.8779855329603"/>
    <n v="4860.9212078165547"/>
    <n v="5021.9125475777328"/>
    <n v="160.9913397611781"/>
    <n v="3.2277033252433962"/>
    <n v="7200"/>
    <n v="7.0000000000000007E-2"/>
    <n v="558.02665883980092"/>
    <n v="1.8519725753652669E-2"/>
  </r>
  <r>
    <x v="14"/>
    <s v="6"/>
    <x v="2"/>
    <x v="87"/>
    <x v="0"/>
    <x v="5"/>
    <x v="30"/>
    <x v="1"/>
    <x v="0"/>
    <s v="appsflyer"/>
    <x v="2"/>
    <x v="4"/>
    <n v="136580"/>
    <n v="736.06358407680818"/>
    <n v="2818.8162497439789"/>
    <n v="2905.921556919468"/>
    <n v="87.105307175489088"/>
    <n v="3.9479219184089338"/>
    <n v="3600"/>
    <n v="0.08"/>
    <n v="395.748808275464"/>
    <n v="2.2697837302428338E-2"/>
  </r>
  <r>
    <x v="14"/>
    <s v="6"/>
    <x v="2"/>
    <x v="39"/>
    <x v="0"/>
    <x v="6"/>
    <x v="11"/>
    <x v="1"/>
    <x v="0"/>
    <s v="adjust"/>
    <x v="0"/>
    <x v="3"/>
    <n v="860"/>
    <n v="9.5555555555555554"/>
    <n v="36.593330228715942"/>
    <n v="58.278266660547615"/>
    <n v="21.684936431831673"/>
    <n v="6.0988883714526576"/>
    <n v="200"/>
    <n v="0.1"/>
    <n v="15.05229022422184"/>
    <n v="4.3047180040250245E-2"/>
  </r>
  <r>
    <x v="14"/>
    <s v="6"/>
    <x v="2"/>
    <x v="64"/>
    <x v="0"/>
    <x v="6"/>
    <x v="34"/>
    <x v="2"/>
    <x v="0"/>
    <s v="adjust"/>
    <x v="2"/>
    <x v="0"/>
    <n v="67680"/>
    <n v="242.0516399162596"/>
    <n v="1084.3166861914806"/>
    <n v="1066.9131385415128"/>
    <n v="-17.403547649967777"/>
    <n v="4.407791407282442"/>
    <n v="600"/>
    <n v="7.0000000000000007E-2"/>
    <n v="23.676995809496248"/>
    <n v="3.6986759518622542E-3"/>
  </r>
  <r>
    <x v="14"/>
    <s v="6"/>
    <x v="2"/>
    <x v="106"/>
    <x v="0"/>
    <x v="0"/>
    <x v="42"/>
    <x v="1"/>
    <x v="0"/>
    <s v="appsflyer"/>
    <x v="2"/>
    <x v="2"/>
    <n v="265780"/>
    <n v="952.82860896479542"/>
    <n v="2252.0009060879897"/>
    <n v="2221.2949179454226"/>
    <n v="-30.705988142567094"/>
    <n v="2.3312638779378778"/>
    <n v="4400"/>
    <n v="0.2"/>
    <n v="225.13357197903284"/>
    <n v="1.6892066737005607E-2"/>
  </r>
  <r>
    <x v="14"/>
    <s v="6"/>
    <x v="2"/>
    <x v="46"/>
    <x v="0"/>
    <x v="1"/>
    <x v="41"/>
    <x v="2"/>
    <x v="0"/>
    <s v="adjust"/>
    <x v="2"/>
    <x v="3"/>
    <n v="59580"/>
    <n v="206.04355547247408"/>
    <n v="438.55891960044096"/>
    <n v="407.03711296685469"/>
    <n v="-31.521806633586266"/>
    <n v="1.9754906288308147"/>
    <n v="400"/>
    <n v="0.06"/>
    <n v="108.54309693819364"/>
    <n v="4.4444389909572522E-2"/>
  </r>
  <r>
    <x v="14"/>
    <s v="6"/>
    <x v="2"/>
    <x v="53"/>
    <x v="0"/>
    <x v="2"/>
    <x v="44"/>
    <x v="0"/>
    <x v="3"/>
    <s v="appsflyer"/>
    <x v="2"/>
    <x v="3"/>
    <n v="2270"/>
    <n v="1.6442126611618137"/>
    <n v="45.130918104043211"/>
    <n v="2.4734942318841586"/>
    <n v="-42.65742387215905"/>
    <n v="1.5043639368014403"/>
    <n v="200"/>
    <n v="0.06"/>
    <n v="0.20587941235476304"/>
    <n v="1.387237332117114E-2"/>
  </r>
  <r>
    <x v="14"/>
    <s v="6"/>
    <x v="2"/>
    <x v="41"/>
    <x v="0"/>
    <x v="4"/>
    <x v="1"/>
    <x v="1"/>
    <x v="1"/>
    <s v="adjust"/>
    <x v="0"/>
    <x v="4"/>
    <n v="11220"/>
    <n v="13.833797160672137"/>
    <n v="64.801413937002167"/>
    <n v="4.2688076958535257"/>
    <n v="-60.532606241148642"/>
    <n v="0.30857816160477219"/>
    <n v="200"/>
    <n v="0.1"/>
    <n v="2.0556956381621188"/>
    <n v="8.0260335930916693E-2"/>
  </r>
  <r>
    <x v="14"/>
    <s v="6"/>
    <x v="2"/>
    <x v="102"/>
    <x v="0"/>
    <x v="6"/>
    <x v="17"/>
    <x v="1"/>
    <x v="2"/>
    <s v="adjust"/>
    <x v="2"/>
    <x v="0"/>
    <n v="3280"/>
    <n v="37.55725190839695"/>
    <n v="85.752202214935849"/>
    <n v="19.88035222398852"/>
    <n v="-65.871849990947325"/>
    <n v="0.52933458157367808"/>
    <n v="200"/>
    <n v="0.06"/>
    <n v="4.4755981159359877"/>
    <n v="3.7521116875514335E-2"/>
  </r>
  <r>
    <x v="14"/>
    <s v="6"/>
    <x v="2"/>
    <x v="63"/>
    <x v="0"/>
    <x v="6"/>
    <x v="30"/>
    <x v="1"/>
    <x v="1"/>
    <s v="adjust"/>
    <x v="2"/>
    <x v="2"/>
    <n v="4580"/>
    <n v="12.194118358949535"/>
    <n v="110.62661556958574"/>
    <n v="5.1098259238846131"/>
    <n v="-105.51678964570112"/>
    <n v="0.41904021049085505"/>
    <n v="200"/>
    <n v="0.06"/>
    <n v="7.1006089258423805E-2"/>
    <n v="2.3159983111010838E-3"/>
  </r>
  <r>
    <x v="14"/>
    <s v="6"/>
    <x v="2"/>
    <x v="108"/>
    <x v="0"/>
    <x v="5"/>
    <x v="35"/>
    <x v="2"/>
    <x v="3"/>
    <s v="adjust"/>
    <x v="0"/>
    <x v="2"/>
    <n v="12830"/>
    <n v="128.52158894645942"/>
    <n v="441.09081535051064"/>
    <n v="325.80283022147677"/>
    <n v="-115.28798512903387"/>
    <n v="2.5350046859224746"/>
    <n v="400"/>
    <n v="0.1"/>
    <n v="33.517873463591407"/>
    <n v="1.7146297471186466E-2"/>
  </r>
  <r>
    <x v="14"/>
    <s v="6"/>
    <x v="2"/>
    <x v="16"/>
    <x v="0"/>
    <x v="3"/>
    <x v="23"/>
    <x v="0"/>
    <x v="1"/>
    <s v="adjust"/>
    <x v="2"/>
    <x v="2"/>
    <n v="9920"/>
    <n v="9.069196045940231"/>
    <n v="136.06231223040891"/>
    <n v="12.853914417515726"/>
    <n v="-123.20839781289318"/>
    <n v="1.417315752400093"/>
    <n v="200"/>
    <n v="0.02"/>
    <n v="0.90900417266529487"/>
    <n v="1.1786346985301954E-2"/>
  </r>
  <r>
    <x v="14"/>
    <s v="6"/>
    <x v="2"/>
    <x v="105"/>
    <x v="0"/>
    <x v="4"/>
    <x v="1"/>
    <x v="0"/>
    <x v="3"/>
    <s v="adjust"/>
    <x v="2"/>
    <x v="6"/>
    <n v="33610"/>
    <n v="71.928948494792408"/>
    <n v="745.6338257054656"/>
    <n v="595.91841161270509"/>
    <n v="-149.71541409276051"/>
    <n v="8.2848202856162843"/>
    <n v="400"/>
    <n v="0.08"/>
    <n v="250.19001031568166"/>
    <n v="6.9973228280977975E-2"/>
  </r>
  <r>
    <x v="14"/>
    <s v="6"/>
    <x v="2"/>
    <x v="93"/>
    <x v="0"/>
    <x v="0"/>
    <x v="28"/>
    <x v="1"/>
    <x v="1"/>
    <s v="adjust"/>
    <x v="2"/>
    <x v="6"/>
    <n v="521970"/>
    <n v="3153.5945387403872"/>
    <n v="10352.347819632556"/>
    <n v="10170.438488203794"/>
    <n v="-181.90933142876202"/>
    <n v="3.2250304734057802"/>
    <n v="13200"/>
    <n v="0.06"/>
    <n v="1383.6347382135887"/>
    <n v="2.2674124618101123E-2"/>
  </r>
  <r>
    <x v="14"/>
    <s v="6"/>
    <x v="2"/>
    <x v="70"/>
    <x v="0"/>
    <x v="5"/>
    <x v="41"/>
    <x v="1"/>
    <x v="0"/>
    <s v="appsflyer"/>
    <x v="2"/>
    <x v="6"/>
    <n v="188890"/>
    <n v="1012.1009588268472"/>
    <n v="1621.9223726907501"/>
    <n v="1439.9554285465113"/>
    <n v="-181.96694414423882"/>
    <n v="1.4227389234129384"/>
    <n v="1000"/>
    <n v="0.08"/>
    <n v="190.29509836635907"/>
    <n v="2.2025577388697676E-2"/>
  </r>
  <r>
    <x v="14"/>
    <s v="6"/>
    <x v="2"/>
    <x v="22"/>
    <x v="0"/>
    <x v="3"/>
    <x v="33"/>
    <x v="2"/>
    <x v="0"/>
    <s v="appsflyer"/>
    <x v="0"/>
    <x v="4"/>
    <n v="16190"/>
    <n v="58.382345472091018"/>
    <n v="279.9409739004825"/>
    <n v="38.365283216083533"/>
    <n v="-241.57569068439898"/>
    <n v="0.65713843638610914"/>
    <n v="200"/>
    <n v="0.1"/>
    <n v="14.746741686033209"/>
    <n v="6.4062873383798652E-2"/>
  </r>
  <r>
    <x v="14"/>
    <s v="6"/>
    <x v="2"/>
    <x v="65"/>
    <x v="1"/>
    <x v="4"/>
    <x v="49"/>
    <x v="1"/>
    <x v="3"/>
    <s v="adjust"/>
    <x v="2"/>
    <x v="0"/>
    <n v="109910"/>
    <n v="334.22283150548355"/>
    <n v="2908.7929321355114"/>
    <n v="2656.2431968346132"/>
    <n v="-252.54973530089819"/>
    <n v="7.9475216725013968"/>
    <n v="4400"/>
    <n v="0.06"/>
    <n v="509.56572042356834"/>
    <n v="3.1972832973954007E-2"/>
  </r>
  <r>
    <x v="14"/>
    <s v="6"/>
    <x v="2"/>
    <x v="24"/>
    <x v="0"/>
    <x v="2"/>
    <x v="9"/>
    <x v="1"/>
    <x v="2"/>
    <s v="appsflyer"/>
    <x v="2"/>
    <x v="4"/>
    <n v="113690"/>
    <n v="448.10855731788394"/>
    <n v="2523.7733323272437"/>
    <n v="2270.932584229939"/>
    <n v="-252.84074809730464"/>
    <n v="5.0678179364000879"/>
    <n v="2200"/>
    <n v="0.06"/>
    <n v="340.06857215845298"/>
    <n v="2.4958070421523062E-2"/>
  </r>
  <r>
    <x v="14"/>
    <s v="6"/>
    <x v="2"/>
    <x v="67"/>
    <x v="0"/>
    <x v="5"/>
    <x v="6"/>
    <x v="1"/>
    <x v="1"/>
    <s v="adjust"/>
    <x v="0"/>
    <x v="1"/>
    <n v="20710"/>
    <n v="31.256214488636363"/>
    <n v="299.74433106812711"/>
    <n v="18.370339418859235"/>
    <n v="-281.37399164926785"/>
    <n v="0.58773398248652375"/>
    <n v="200"/>
    <n v="0.09"/>
    <n v="2.6549980112312017"/>
    <n v="2.4087724154092525E-2"/>
  </r>
  <r>
    <x v="14"/>
    <s v="6"/>
    <x v="2"/>
    <x v="103"/>
    <x v="0"/>
    <x v="0"/>
    <x v="19"/>
    <x v="2"/>
    <x v="0"/>
    <s v="appsflyer"/>
    <x v="1"/>
    <x v="3"/>
    <n v="58300"/>
    <n v="96.763485477178421"/>
    <n v="921.67169816523619"/>
    <n v="619.33448597318204"/>
    <n v="-302.33721219205415"/>
    <n v="6.4004979039252516"/>
    <n v="600"/>
    <n v="7.4999999999999997E-2"/>
    <n v="270.33300629642054"/>
    <n v="7.2748251663406302E-2"/>
  </r>
  <r>
    <x v="14"/>
    <s v="6"/>
    <x v="2"/>
    <x v="77"/>
    <x v="0"/>
    <x v="6"/>
    <x v="16"/>
    <x v="1"/>
    <x v="0"/>
    <s v="appsflyer"/>
    <x v="0"/>
    <x v="4"/>
    <n v="87370"/>
    <n v="243.91123518687328"/>
    <n v="1830.6529180116775"/>
    <n v="1518.764674934293"/>
    <n v="-311.88824307738446"/>
    <n v="6.2267106054818964"/>
    <n v="1800"/>
    <n v="0.15"/>
    <n v="1048.2240944897464"/>
    <n v="0.11503033921687003"/>
  </r>
  <r>
    <x v="14"/>
    <s v="6"/>
    <x v="2"/>
    <x v="32"/>
    <x v="0"/>
    <x v="3"/>
    <x v="16"/>
    <x v="0"/>
    <x v="3"/>
    <s v="appsflyer"/>
    <x v="0"/>
    <x v="6"/>
    <n v="16870"/>
    <n v="30.635593220338986"/>
    <n v="549.24536378461903"/>
    <n v="233.70079920920409"/>
    <n v="-315.54456457541494"/>
    <n v="7.6284078303419305"/>
    <n v="200"/>
    <n v="0.04"/>
    <n v="27.306750000497665"/>
    <n v="1.9474152486782349E-2"/>
  </r>
  <r>
    <x v="14"/>
    <s v="6"/>
    <x v="2"/>
    <x v="81"/>
    <x v="0"/>
    <x v="6"/>
    <x v="7"/>
    <x v="2"/>
    <x v="0"/>
    <s v="appsflyer"/>
    <x v="2"/>
    <x v="2"/>
    <n v="33390"/>
    <n v="92.327586206896541"/>
    <n v="596.40841673313128"/>
    <n v="269.92622309042582"/>
    <n v="-326.48219364270545"/>
    <n v="2.9235706702604483"/>
    <n v="200"/>
    <n v="0.1"/>
    <n v="4.9343107885992756"/>
    <n v="3.0467033621913498E-3"/>
  </r>
  <r>
    <x v="14"/>
    <s v="6"/>
    <x v="2"/>
    <x v="52"/>
    <x v="0"/>
    <x v="1"/>
    <x v="47"/>
    <x v="1"/>
    <x v="0"/>
    <s v="adjust"/>
    <x v="0"/>
    <x v="5"/>
    <n v="20510"/>
    <n v="205.81588132635252"/>
    <n v="555.41980669984537"/>
    <n v="207.09097286601636"/>
    <n v="-348.32883383382898"/>
    <n v="1.0061953019924734"/>
    <n v="400"/>
    <n v="0.12"/>
    <n v="122.84730847464101"/>
    <n v="9.8867425890585711E-2"/>
  </r>
  <r>
    <x v="14"/>
    <s v="6"/>
    <x v="2"/>
    <x v="58"/>
    <x v="0"/>
    <x v="0"/>
    <x v="11"/>
    <x v="2"/>
    <x v="3"/>
    <s v="appsflyer"/>
    <x v="2"/>
    <x v="1"/>
    <n v="52160"/>
    <n v="126.54266865290488"/>
    <n v="553.70656810655453"/>
    <n v="204.87575081533578"/>
    <n v="-348.83081729121875"/>
    <n v="1.6190250529431418"/>
    <n v="400"/>
    <n v="0.08"/>
    <n v="43.579958068642625"/>
    <n v="3.5452347658852759E-2"/>
  </r>
  <r>
    <x v="14"/>
    <s v="6"/>
    <x v="2"/>
    <x v="79"/>
    <x v="0"/>
    <x v="2"/>
    <x v="1"/>
    <x v="0"/>
    <x v="1"/>
    <s v="appsflyer"/>
    <x v="0"/>
    <x v="3"/>
    <n v="92730"/>
    <n v="191.48946309435561"/>
    <n v="2088.7505418453652"/>
    <n v="1709.2894008376636"/>
    <n v="-379.4611410077016"/>
    <n v="8.9262843668605338"/>
    <n v="1000"/>
    <n v="0.08"/>
    <n v="501.33420681184396"/>
    <n v="4.8883296821684824E-2"/>
  </r>
  <r>
    <x v="14"/>
    <s v="6"/>
    <x v="2"/>
    <x v="50"/>
    <x v="0"/>
    <x v="2"/>
    <x v="4"/>
    <x v="1"/>
    <x v="3"/>
    <s v="appsflyer"/>
    <x v="0"/>
    <x v="0"/>
    <n v="44500"/>
    <n v="278.36126341802452"/>
    <n v="896.0296622211813"/>
    <n v="513.20977126731236"/>
    <n v="-382.81989095386893"/>
    <n v="1.8436824325538712"/>
    <n v="1000"/>
    <n v="7.4999999999999997E-2"/>
    <n v="149.94114973419312"/>
    <n v="4.8693912356062748E-2"/>
  </r>
  <r>
    <x v="14"/>
    <s v="6"/>
    <x v="2"/>
    <x v="28"/>
    <x v="0"/>
    <x v="0"/>
    <x v="31"/>
    <x v="1"/>
    <x v="1"/>
    <s v="adjust"/>
    <x v="0"/>
    <x v="6"/>
    <n v="93570"/>
    <n v="311.90000000000003"/>
    <n v="2071.7917091842237"/>
    <n v="1656.9021387039984"/>
    <n v="-414.8895704802253"/>
    <n v="5.312286433805701"/>
    <n v="1400"/>
    <n v="8.5000000000000006E-2"/>
    <n v="810.93802975208314"/>
    <n v="8.1571708512447771E-2"/>
  </r>
  <r>
    <x v="14"/>
    <s v="6"/>
    <x v="2"/>
    <x v="85"/>
    <x v="0"/>
    <x v="6"/>
    <x v="40"/>
    <x v="1"/>
    <x v="0"/>
    <s v="adjust"/>
    <x v="0"/>
    <x v="3"/>
    <n v="185500"/>
    <n v="607.00958723233248"/>
    <n v="3770.6477266956003"/>
    <n v="3346.2270762865924"/>
    <n v="-424.42065040900798"/>
    <n v="5.5126428752859651"/>
    <n v="2200"/>
    <n v="0.125"/>
    <n v="2440.7589437231222"/>
    <n v="0.12156770835128664"/>
  </r>
  <r>
    <x v="14"/>
    <s v="6"/>
    <x v="2"/>
    <x v="1"/>
    <x v="0"/>
    <x v="5"/>
    <x v="42"/>
    <x v="1"/>
    <x v="0"/>
    <s v="appsflyer"/>
    <x v="0"/>
    <x v="3"/>
    <n v="20470"/>
    <n v="76.837855453097092"/>
    <n v="446.6888054949884"/>
    <n v="18.393681601897384"/>
    <n v="-428.29512389309104"/>
    <n v="0.23938306832528852"/>
    <n v="200"/>
    <n v="0.12"/>
    <n v="3.8562422932869382"/>
    <n v="3.4941729599954501E-2"/>
  </r>
  <r>
    <x v="14"/>
    <s v="6"/>
    <x v="2"/>
    <x v="3"/>
    <x v="0"/>
    <x v="3"/>
    <x v="37"/>
    <x v="1"/>
    <x v="0"/>
    <s v="appsflyer"/>
    <x v="0"/>
    <x v="4"/>
    <n v="22680"/>
    <n v="72.913457181694611"/>
    <n v="503.77574329874165"/>
    <n v="41.08728309640847"/>
    <n v="-462.6884602023332"/>
    <n v="0.56350754283975568"/>
    <n v="200"/>
    <n v="0.09"/>
    <n v="20.612475581794811"/>
    <n v="8.3612552061542833E-2"/>
  </r>
  <r>
    <x v="14"/>
    <s v="6"/>
    <x v="2"/>
    <x v="86"/>
    <x v="0"/>
    <x v="6"/>
    <x v="38"/>
    <x v="2"/>
    <x v="1"/>
    <s v="appsflyer"/>
    <x v="0"/>
    <x v="3"/>
    <n v="111950"/>
    <n v="533.57321504412243"/>
    <n v="4052.0579482335247"/>
    <n v="3567.7715956832544"/>
    <n v="-484.28635255027029"/>
    <n v="6.6865642710124176"/>
    <n v="4000"/>
    <n v="7.0000000000000007E-2"/>
    <n v="296.45662194192255"/>
    <n v="1.384882290393877E-2"/>
  </r>
  <r>
    <x v="14"/>
    <s v="6"/>
    <x v="2"/>
    <x v="107"/>
    <x v="0"/>
    <x v="2"/>
    <x v="2"/>
    <x v="0"/>
    <x v="0"/>
    <s v="adjust"/>
    <x v="0"/>
    <x v="0"/>
    <n v="56560"/>
    <n v="160.50449314204636"/>
    <n v="2014.5356490972415"/>
    <n v="1496.9538114580375"/>
    <n v="-517.58183763920397"/>
    <n v="9.3265539310057477"/>
    <n v="1200"/>
    <n v="0.1"/>
    <n v="331.96373106930713"/>
    <n v="3.6959916924665992E-2"/>
  </r>
  <r>
    <x v="14"/>
    <s v="6"/>
    <x v="2"/>
    <x v="82"/>
    <x v="0"/>
    <x v="6"/>
    <x v="24"/>
    <x v="1"/>
    <x v="1"/>
    <s v="adjust"/>
    <x v="0"/>
    <x v="4"/>
    <n v="88910"/>
    <n v="281.4498258942703"/>
    <n v="2439.3117986760003"/>
    <n v="1907.0663362199994"/>
    <n v="-532.24546245600095"/>
    <n v="6.7758661074333357"/>
    <n v="1800"/>
    <n v="0.12"/>
    <n v="539.2371939032065"/>
    <n v="4.7126239891933507E-2"/>
  </r>
  <r>
    <x v="14"/>
    <s v="6"/>
    <x v="2"/>
    <x v="68"/>
    <x v="0"/>
    <x v="1"/>
    <x v="8"/>
    <x v="1"/>
    <x v="0"/>
    <s v="adjust"/>
    <x v="2"/>
    <x v="2"/>
    <n v="49280"/>
    <n v="90.298456473803526"/>
    <n v="741.48213174125237"/>
    <n v="189.13754802017101"/>
    <n v="-552.34458372108134"/>
    <n v="2.0945822930543856"/>
    <n v="200"/>
    <n v="7.0000000000000007E-2"/>
    <n v="26.993119557113634"/>
    <n v="2.3786145620536166E-2"/>
  </r>
  <r>
    <x v="14"/>
    <s v="6"/>
    <x v="2"/>
    <x v="57"/>
    <x v="0"/>
    <x v="0"/>
    <x v="46"/>
    <x v="2"/>
    <x v="0"/>
    <s v="adjust"/>
    <x v="0"/>
    <x v="2"/>
    <n v="62200"/>
    <n v="206.50999283900788"/>
    <n v="1706.1005880644411"/>
    <n v="1151.3948373327282"/>
    <n v="-554.7057507317129"/>
    <n v="5.5754921178576504"/>
    <n v="2200"/>
    <n v="0.09"/>
    <n v="373.41225407478123"/>
    <n v="5.405215800975971E-2"/>
  </r>
  <r>
    <x v="14"/>
    <s v="6"/>
    <x v="2"/>
    <x v="55"/>
    <x v="0"/>
    <x v="6"/>
    <x v="44"/>
    <x v="2"/>
    <x v="1"/>
    <s v="appsflyer"/>
    <x v="2"/>
    <x v="2"/>
    <n v="48210"/>
    <n v="168.66681554265296"/>
    <n v="1383.450472706448"/>
    <n v="827.45455919281733"/>
    <n v="-555.99591351363063"/>
    <n v="4.9058527400937866"/>
    <n v="600"/>
    <n v="0.1"/>
    <n v="434.8231514851779"/>
    <n v="8.7582483463774383E-2"/>
  </r>
  <r>
    <x v="14"/>
    <s v="6"/>
    <x v="2"/>
    <x v="2"/>
    <x v="0"/>
    <x v="6"/>
    <x v="15"/>
    <x v="1"/>
    <x v="0"/>
    <s v="appsflyer"/>
    <x v="0"/>
    <x v="6"/>
    <n v="38080"/>
    <n v="104.60870120743628"/>
    <n v="712.59829457535113"/>
    <n v="144.46508154682473"/>
    <n v="-568.13321302852637"/>
    <n v="1.3810044468514555"/>
    <n v="200"/>
    <n v="0.1"/>
    <n v="11.319822804879193"/>
    <n v="1.3059468170064516E-2"/>
  </r>
  <r>
    <x v="14"/>
    <s v="6"/>
    <x v="2"/>
    <x v="80"/>
    <x v="0"/>
    <x v="1"/>
    <x v="28"/>
    <x v="1"/>
    <x v="0"/>
    <s v="adjust"/>
    <x v="0"/>
    <x v="0"/>
    <n v="240070"/>
    <n v="1362.6731114609431"/>
    <n v="5208.2124113834434"/>
    <n v="4620.5019607873564"/>
    <n v="-587.71045059608696"/>
    <n v="3.3907632886610966"/>
    <n v="8000"/>
    <n v="0.09"/>
    <n v="582.5817996250812"/>
    <n v="2.1014376236220534E-2"/>
  </r>
  <r>
    <x v="14"/>
    <s v="6"/>
    <x v="2"/>
    <x v="15"/>
    <x v="0"/>
    <x v="4"/>
    <x v="0"/>
    <x v="2"/>
    <x v="0"/>
    <s v="adjust"/>
    <x v="0"/>
    <x v="5"/>
    <n v="1140980"/>
    <n v="1877.227427423323"/>
    <n v="23374.363515065135"/>
    <n v="22782.448748205246"/>
    <n v="-591.91476685988891"/>
    <n v="12.136221970438804"/>
    <n v="50000"/>
    <n v="0.06"/>
    <n v="8162.3615615846602"/>
    <n v="5.9712351759580382E-2"/>
  </r>
  <r>
    <x v="14"/>
    <s v="6"/>
    <x v="2"/>
    <x v="66"/>
    <x v="0"/>
    <x v="1"/>
    <x v="5"/>
    <x v="0"/>
    <x v="1"/>
    <s v="appsflyer"/>
    <x v="1"/>
    <x v="5"/>
    <n v="279320"/>
    <n v="72.546611505853107"/>
    <n v="4356.7458241434797"/>
    <n v="3762.7041277843437"/>
    <n v="-594.04169635913604"/>
    <n v="51.86602171599381"/>
    <n v="2600"/>
    <n v="5.5E-2"/>
    <n v="1099.1819105703435"/>
    <n v="4.8687587137746118E-2"/>
  </r>
  <r>
    <x v="14"/>
    <s v="6"/>
    <x v="2"/>
    <x v="73"/>
    <x v="0"/>
    <x v="4"/>
    <x v="22"/>
    <x v="1"/>
    <x v="0"/>
    <s v="appsflyer"/>
    <x v="2"/>
    <x v="1"/>
    <n v="98840"/>
    <n v="874.63003133285122"/>
    <n v="888.88849313497622"/>
    <n v="252.090976200407"/>
    <n v="-636.79751693456922"/>
    <n v="0.2882258408349469"/>
    <n v="400"/>
    <n v="0.105"/>
    <n v="71.036197919778161"/>
    <n v="4.6964657356679762E-2"/>
  </r>
  <r>
    <x v="14"/>
    <s v="6"/>
    <x v="2"/>
    <x v="9"/>
    <x v="0"/>
    <x v="6"/>
    <x v="10"/>
    <x v="2"/>
    <x v="1"/>
    <s v="appsflyer"/>
    <x v="2"/>
    <x v="5"/>
    <n v="34700"/>
    <n v="29.562792859079114"/>
    <n v="823.18383306654789"/>
    <n v="184.3607056203721"/>
    <n v="-638.82312744617582"/>
    <n v="6.2362411595950604"/>
    <n v="200"/>
    <n v="7.0000000000000007E-2"/>
    <n v="16.208607874602293"/>
    <n v="1.4652984955100631E-2"/>
  </r>
  <r>
    <x v="14"/>
    <s v="6"/>
    <x v="2"/>
    <x v="61"/>
    <x v="1"/>
    <x v="6"/>
    <x v="33"/>
    <x v="0"/>
    <x v="0"/>
    <s v="adjust"/>
    <x v="2"/>
    <x v="2"/>
    <n v="54570"/>
    <n v="212.18601757523913"/>
    <n v="2184.967148005845"/>
    <n v="1545.3982588936278"/>
    <n v="-639.56888911221722"/>
    <n v="7.2832238266861502"/>
    <n v="1600"/>
    <n v="0.12"/>
    <n v="1051.5956183583282"/>
    <n v="0.11341150113533197"/>
  </r>
  <r>
    <x v="14"/>
    <s v="6"/>
    <x v="2"/>
    <x v="26"/>
    <x v="0"/>
    <x v="6"/>
    <x v="49"/>
    <x v="2"/>
    <x v="0"/>
    <s v="appsflyer"/>
    <x v="1"/>
    <x v="4"/>
    <n v="96120"/>
    <n v="173.27554464559682"/>
    <n v="1773.8319369337773"/>
    <n v="1089.9350885884899"/>
    <n v="-683.89684834528748"/>
    <n v="6.2901841735240316"/>
    <n v="1200"/>
    <n v="7.0000000000000007E-2"/>
    <n v="267.56875835609162"/>
    <n v="4.0915090748294622E-2"/>
  </r>
  <r>
    <x v="14"/>
    <s v="6"/>
    <x v="2"/>
    <x v="78"/>
    <x v="0"/>
    <x v="5"/>
    <x v="35"/>
    <x v="2"/>
    <x v="0"/>
    <s v="adjust"/>
    <x v="0"/>
    <x v="6"/>
    <n v="44730"/>
    <n v="329.92002132764594"/>
    <n v="2264.9777371663704"/>
    <n v="1500.5251071336791"/>
    <n v="-764.45263003269133"/>
    <n v="4.5481480665991372"/>
    <n v="2000"/>
    <n v="0.13"/>
    <n v="363.42633519210057"/>
    <n v="4.0366572726699419E-2"/>
  </r>
  <r>
    <x v="14"/>
    <s v="6"/>
    <x v="2"/>
    <x v="109"/>
    <x v="0"/>
    <x v="6"/>
    <x v="30"/>
    <x v="1"/>
    <x v="1"/>
    <s v="appsflyer"/>
    <x v="0"/>
    <x v="5"/>
    <n v="80010"/>
    <n v="331.21586432529875"/>
    <n v="1385.2262545312155"/>
    <n v="616.67864406001729"/>
    <n v="-768.54761047119825"/>
    <n v="1.8618632453376553"/>
    <n v="1200"/>
    <n v="0.1"/>
    <n v="302.17712813626531"/>
    <n v="8.166790787143921E-2"/>
  </r>
  <r>
    <x v="14"/>
    <s v="6"/>
    <x v="2"/>
    <x v="13"/>
    <x v="0"/>
    <x v="3"/>
    <x v="0"/>
    <x v="1"/>
    <x v="0"/>
    <s v="appsflyer"/>
    <x v="0"/>
    <x v="6"/>
    <n v="596980"/>
    <n v="1923.7517850432168"/>
    <n v="12052.557951465049"/>
    <n v="11266.341046388583"/>
    <n v="-786.21690507646599"/>
    <n v="5.8564421532871958"/>
    <n v="12800"/>
    <n v="0.12"/>
    <n v="2764.2784838347384"/>
    <n v="4.0892875401353508E-2"/>
  </r>
  <r>
    <x v="14"/>
    <s v="6"/>
    <x v="2"/>
    <x v="25"/>
    <x v="0"/>
    <x v="1"/>
    <x v="21"/>
    <x v="1"/>
    <x v="0"/>
    <s v="adjust"/>
    <x v="2"/>
    <x v="4"/>
    <n v="110500"/>
    <n v="478.75611460517121"/>
    <n v="2216.7708074934631"/>
    <n v="1426.4685198464224"/>
    <n v="-790.30228764704066"/>
    <n v="2.9795306552331491"/>
    <n v="1600"/>
    <n v="0.08"/>
    <n v="249.81915845555952"/>
    <n v="2.9188535064021338E-2"/>
  </r>
  <r>
    <x v="14"/>
    <s v="6"/>
    <x v="2"/>
    <x v="8"/>
    <x v="0"/>
    <x v="0"/>
    <x v="2"/>
    <x v="1"/>
    <x v="1"/>
    <s v="adjust"/>
    <x v="0"/>
    <x v="6"/>
    <n v="211850"/>
    <n v="364.47526572553085"/>
    <n v="4791.4301672991141"/>
    <n v="3987.1182270129434"/>
    <n v="-804.31194028617074"/>
    <n v="10.939338281504826"/>
    <n v="3200"/>
    <n v="0.08"/>
    <n v="951.97298357990962"/>
    <n v="3.9793694316621997E-2"/>
  </r>
  <r>
    <x v="14"/>
    <s v="6"/>
    <x v="2"/>
    <x v="23"/>
    <x v="0"/>
    <x v="2"/>
    <x v="31"/>
    <x v="1"/>
    <x v="1"/>
    <s v="adjust"/>
    <x v="0"/>
    <x v="4"/>
    <n v="77360"/>
    <n v="139.99658551575786"/>
    <n v="1478.6033608285798"/>
    <n v="650.94157813875859"/>
    <n v="-827.66178268982117"/>
    <n v="4.6496961032345272"/>
    <n v="600"/>
    <n v="0.06"/>
    <n v="160.1658124066094"/>
    <n v="4.1008752496799208E-2"/>
  </r>
  <r>
    <x v="14"/>
    <s v="6"/>
    <x v="2"/>
    <x v="12"/>
    <x v="0"/>
    <x v="4"/>
    <x v="34"/>
    <x v="0"/>
    <x v="0"/>
    <s v="appsflyer"/>
    <x v="0"/>
    <x v="6"/>
    <n v="104510"/>
    <n v="136.69925770903501"/>
    <n v="1980.153225902777"/>
    <n v="1127.8561505460864"/>
    <n v="-852.29707535669058"/>
    <n v="8.2506384412615716"/>
    <n v="1000"/>
    <n v="7.4999999999999997E-2"/>
    <n v="330.41281885725499"/>
    <n v="4.8826087543356107E-2"/>
  </r>
  <r>
    <x v="14"/>
    <s v="6"/>
    <x v="2"/>
    <x v="72"/>
    <x v="0"/>
    <x v="4"/>
    <x v="16"/>
    <x v="2"/>
    <x v="1"/>
    <s v="adjust"/>
    <x v="0"/>
    <x v="3"/>
    <n v="63930"/>
    <n v="148.9376572546827"/>
    <n v="1424.8069945031275"/>
    <n v="471.57203511418084"/>
    <n v="-953.23495938894666"/>
    <n v="3.1662377655625056"/>
    <n v="800"/>
    <n v="0.12"/>
    <n v="26.264226712125289"/>
    <n v="9.2825078519078504E-3"/>
  </r>
  <r>
    <x v="14"/>
    <s v="6"/>
    <x v="2"/>
    <x v="89"/>
    <x v="0"/>
    <x v="6"/>
    <x v="39"/>
    <x v="1"/>
    <x v="0"/>
    <s v="adjust"/>
    <x v="2"/>
    <x v="5"/>
    <n v="60050"/>
    <n v="369.43572543181534"/>
    <n v="1210.1198928714784"/>
    <n v="217.23105951527953"/>
    <n v="-992.88883335619892"/>
    <n v="0.58800772248371158"/>
    <n v="400"/>
    <n v="0.06"/>
    <n v="71.204411641116636"/>
    <n v="5.4630318365460902E-2"/>
  </r>
  <r>
    <x v="14"/>
    <s v="6"/>
    <x v="2"/>
    <x v="104"/>
    <x v="0"/>
    <x v="4"/>
    <x v="29"/>
    <x v="2"/>
    <x v="0"/>
    <s v="appsflyer"/>
    <x v="0"/>
    <x v="6"/>
    <n v="59060"/>
    <n v="149.7211424708467"/>
    <n v="1580.6396157430029"/>
    <n v="525.90037578605006"/>
    <n v="-1054.7392399569528"/>
    <n v="3.5125324794288955"/>
    <n v="600"/>
    <n v="0.15"/>
    <n v="471.82004816765743"/>
    <n v="0.14952770204256521"/>
  </r>
  <r>
    <x v="14"/>
    <s v="6"/>
    <x v="2"/>
    <x v="100"/>
    <x v="0"/>
    <x v="4"/>
    <x v="15"/>
    <x v="0"/>
    <x v="0"/>
    <s v="adjust"/>
    <x v="0"/>
    <x v="0"/>
    <n v="74820"/>
    <n v="73.486452144647828"/>
    <n v="1357.2983088040678"/>
    <n v="116.25062612580599"/>
    <n v="-1241.0476826782617"/>
    <n v="1.5819327608439016"/>
    <n v="200"/>
    <n v="7.0000000000000007E-2"/>
    <n v="45.825069136576651"/>
    <n v="6.569866999681781E-2"/>
  </r>
  <r>
    <x v="14"/>
    <s v="6"/>
    <x v="2"/>
    <x v="42"/>
    <x v="0"/>
    <x v="6"/>
    <x v="39"/>
    <x v="1"/>
    <x v="1"/>
    <s v="appsflyer"/>
    <x v="2"/>
    <x v="2"/>
    <n v="61890"/>
    <n v="246.85858113498199"/>
    <n v="1735.9510494394192"/>
    <n v="492.56829078666436"/>
    <n v="-1243.3827586527548"/>
    <n v="1.9953460338384128"/>
    <n v="600"/>
    <n v="0.12"/>
    <n v="330.12976799876748"/>
    <n v="0.11170355264225673"/>
  </r>
  <r>
    <x v="14"/>
    <s v="6"/>
    <x v="2"/>
    <x v="11"/>
    <x v="0"/>
    <x v="6"/>
    <x v="31"/>
    <x v="1"/>
    <x v="0"/>
    <s v="appsflyer"/>
    <x v="0"/>
    <x v="3"/>
    <n v="98210"/>
    <n v="331.04138442681119"/>
    <n v="1689.4866014102356"/>
    <n v="446.00477153221095"/>
    <n v="-1243.4818298780247"/>
    <n v="1.3472779915552118"/>
    <n v="600"/>
    <n v="0.14000000000000001"/>
    <n v="25.081222529924325"/>
    <n v="9.372553886871339E-3"/>
  </r>
  <r>
    <x v="14"/>
    <s v="6"/>
    <x v="2"/>
    <x v="84"/>
    <x v="0"/>
    <x v="0"/>
    <x v="11"/>
    <x v="1"/>
    <x v="0"/>
    <s v="appsflyer"/>
    <x v="0"/>
    <x v="6"/>
    <n v="279780"/>
    <n v="1015.2238544332645"/>
    <n v="6886.416617232504"/>
    <n v="5629.0293247826603"/>
    <n v="-1257.3872924498437"/>
    <n v="5.5446188544545114"/>
    <n v="4800"/>
    <n v="0.14000000000000001"/>
    <n v="4317.1129507427158"/>
    <n v="0.12782289514037429"/>
  </r>
  <r>
    <x v="14"/>
    <s v="6"/>
    <x v="2"/>
    <x v="95"/>
    <x v="0"/>
    <x v="6"/>
    <x v="28"/>
    <x v="2"/>
    <x v="0"/>
    <s v="adjust"/>
    <x v="0"/>
    <x v="5"/>
    <n v="48170"/>
    <n v="117.42827981701899"/>
    <n v="1365.554460676891"/>
    <n v="80.49935306914881"/>
    <n v="-1285.0551076077422"/>
    <n v="0.68551930756872048"/>
    <n v="200"/>
    <n v="7.0000000000000007E-2"/>
    <n v="17.862861639603395"/>
    <n v="3.698344760663113E-2"/>
  </r>
  <r>
    <x v="14"/>
    <s v="6"/>
    <x v="2"/>
    <x v="7"/>
    <x v="0"/>
    <x v="1"/>
    <x v="32"/>
    <x v="2"/>
    <x v="0"/>
    <s v="appsflyer"/>
    <x v="0"/>
    <x v="6"/>
    <n v="63900"/>
    <n v="221.98356003522849"/>
    <n v="1382.5033031120279"/>
    <n v="90.050764373612253"/>
    <n v="-1292.4525387384156"/>
    <n v="0.40566411476291903"/>
    <n v="200"/>
    <n v="0.04"/>
    <n v="10.391283796653953"/>
    <n v="1.9232270206949571E-2"/>
  </r>
  <r>
    <x v="14"/>
    <s v="6"/>
    <x v="2"/>
    <x v="96"/>
    <x v="0"/>
    <x v="0"/>
    <x v="7"/>
    <x v="1"/>
    <x v="0"/>
    <s v="adjust"/>
    <x v="0"/>
    <x v="3"/>
    <n v="740970"/>
    <n v="3315.6771297174978"/>
    <n v="13886.378102912595"/>
    <n v="12518.419328558222"/>
    <n v="-1367.9587743543725"/>
    <n v="3.7755242259142454"/>
    <n v="14600"/>
    <n v="0.17"/>
    <n v="868.16350210196276"/>
    <n v="1.1558481404030308E-2"/>
  </r>
  <r>
    <x v="14"/>
    <s v="6"/>
    <x v="2"/>
    <x v="27"/>
    <x v="0"/>
    <x v="2"/>
    <x v="13"/>
    <x v="2"/>
    <x v="1"/>
    <s v="appsflyer"/>
    <x v="0"/>
    <x v="5"/>
    <n v="130770"/>
    <n v="243.95919841126556"/>
    <n v="2537.8412848732014"/>
    <n v="1109.551479485094"/>
    <n v="-1428.2898053881074"/>
    <n v="4.5481026610630844"/>
    <n v="800"/>
    <n v="7.0000000000000007E-2"/>
    <n v="366.70311410096656"/>
    <n v="5.5082785083443699E-2"/>
  </r>
  <r>
    <x v="14"/>
    <s v="6"/>
    <x v="2"/>
    <x v="98"/>
    <x v="0"/>
    <x v="2"/>
    <x v="47"/>
    <x v="1"/>
    <x v="0"/>
    <s v="appsflyer"/>
    <x v="2"/>
    <x v="6"/>
    <n v="649810"/>
    <n v="4563.8172760168327"/>
    <n v="8129.8384775210607"/>
    <n v="6488.8242908249385"/>
    <n v="-1641.0141866961221"/>
    <n v="1.4217975651488388"/>
    <n v="7800"/>
    <n v="0.08"/>
    <n v="2812.6973220246177"/>
    <n v="7.2244657274346619E-2"/>
  </r>
  <r>
    <x v="14"/>
    <s v="6"/>
    <x v="2"/>
    <x v="10"/>
    <x v="0"/>
    <x v="0"/>
    <x v="22"/>
    <x v="1"/>
    <x v="0"/>
    <s v="appsflyer"/>
    <x v="2"/>
    <x v="4"/>
    <n v="125220"/>
    <n v="488.31315772129096"/>
    <n v="2197.3719826058696"/>
    <n v="503.75852183782428"/>
    <n v="-1693.6134607680453"/>
    <n v="1.0316300387820982"/>
    <n v="800"/>
    <n v="0.04"/>
    <n v="116.42091926885936"/>
    <n v="3.8517435842120577E-2"/>
  </r>
  <r>
    <x v="14"/>
    <s v="6"/>
    <x v="2"/>
    <x v="97"/>
    <x v="0"/>
    <x v="2"/>
    <x v="15"/>
    <x v="2"/>
    <x v="0"/>
    <s v="adjust"/>
    <x v="0"/>
    <x v="4"/>
    <n v="182810"/>
    <n v="560.51728401167099"/>
    <n v="7215.0087263910464"/>
    <n v="5435.6681390285148"/>
    <n v="-1779.3405873625316"/>
    <n v="9.6975923741815144"/>
    <n v="4400"/>
    <n v="0.108"/>
    <n v="3185.1793392686695"/>
    <n v="9.7662920110925491E-2"/>
  </r>
  <r>
    <x v="14"/>
    <s v="6"/>
    <x v="2"/>
    <x v="5"/>
    <x v="0"/>
    <x v="2"/>
    <x v="41"/>
    <x v="2"/>
    <x v="0"/>
    <s v="appsflyer"/>
    <x v="1"/>
    <x v="3"/>
    <n v="323620"/>
    <n v="373.72517121568154"/>
    <n v="4276.2295969233301"/>
    <n v="2316.1371569097632"/>
    <n v="-1960.0924400135668"/>
    <n v="6.19743419843961"/>
    <n v="3200"/>
    <n v="0.09"/>
    <n v="577.83402128975354"/>
    <n v="4.1580296714142734E-2"/>
  </r>
  <r>
    <x v="14"/>
    <s v="6"/>
    <x v="2"/>
    <x v="99"/>
    <x v="0"/>
    <x v="2"/>
    <x v="36"/>
    <x v="2"/>
    <x v="0"/>
    <s v="adjust"/>
    <x v="0"/>
    <x v="4"/>
    <n v="80620"/>
    <n v="409.19055302919173"/>
    <n v="4528.8883919519994"/>
    <n v="1785.3355931698704"/>
    <n v="-2743.5527987821288"/>
    <n v="4.3630909363699413"/>
    <n v="30000"/>
    <n v="0.08"/>
    <n v="318.95153665753782"/>
    <n v="2.9775124433910873E-2"/>
  </r>
  <r>
    <x v="14"/>
    <s v="6"/>
    <x v="2"/>
    <x v="94"/>
    <x v="0"/>
    <x v="0"/>
    <x v="45"/>
    <x v="2"/>
    <x v="0"/>
    <s v="adjust"/>
    <x v="0"/>
    <x v="4"/>
    <n v="118180"/>
    <n v="311.59853733641262"/>
    <n v="4659.9110681828988"/>
    <n v="1766.4494804909384"/>
    <n v="-2893.4615876919606"/>
    <n v="5.6689915671324798"/>
    <n v="1800"/>
    <n v="0.06"/>
    <n v="128.97814877094345"/>
    <n v="1.2169245917248776E-2"/>
  </r>
  <r>
    <x v="15"/>
    <s v="6"/>
    <x v="2"/>
    <x v="14"/>
    <x v="0"/>
    <x v="6"/>
    <x v="22"/>
    <x v="2"/>
    <x v="0"/>
    <s v="appsflyer"/>
    <x v="0"/>
    <x v="4"/>
    <n v="378540"/>
    <n v="1454.3299696048632"/>
    <n v="18179.797810059474"/>
    <n v="27889.688603930754"/>
    <n v="9709.89079387128"/>
    <n v="19.177001909345439"/>
    <n v="31800"/>
    <n v="0.1"/>
    <n v="6851.363907011827"/>
    <n v="4.0943231769932115E-2"/>
  </r>
  <r>
    <x v="15"/>
    <s v="6"/>
    <x v="2"/>
    <x v="84"/>
    <x v="0"/>
    <x v="3"/>
    <x v="24"/>
    <x v="1"/>
    <x v="0"/>
    <s v="appsflyer"/>
    <x v="0"/>
    <x v="3"/>
    <n v="518680"/>
    <n v="1630.7928080579875"/>
    <n v="12950.101428963693"/>
    <n v="21076.778716542372"/>
    <n v="8126.6772875786792"/>
    <n v="12.924252923117457"/>
    <n v="15400"/>
    <n v="0.14000000000000001"/>
    <n v="4986.6647728948974"/>
    <n v="3.9432534101151578E-2"/>
  </r>
  <r>
    <x v="15"/>
    <s v="6"/>
    <x v="2"/>
    <x v="13"/>
    <x v="0"/>
    <x v="4"/>
    <x v="49"/>
    <x v="1"/>
    <x v="0"/>
    <s v="appsflyer"/>
    <x v="0"/>
    <x v="0"/>
    <n v="627370"/>
    <n v="1938.1107316451032"/>
    <n v="15555.151627298921"/>
    <n v="23048.62867066883"/>
    <n v="7493.4770433699086"/>
    <n v="11.892317757873792"/>
    <n v="16800"/>
    <n v="0.12"/>
    <n v="3740.5341346414084"/>
    <n v="2.7048132219984151E-2"/>
  </r>
  <r>
    <x v="15"/>
    <s v="6"/>
    <x v="2"/>
    <x v="18"/>
    <x v="0"/>
    <x v="6"/>
    <x v="48"/>
    <x v="0"/>
    <x v="0"/>
    <s v="adjust"/>
    <x v="0"/>
    <x v="5"/>
    <n v="943080"/>
    <n v="649.18557526007385"/>
    <n v="20514.081203120499"/>
    <n v="27744.678347457597"/>
    <n v="7230.5971443370981"/>
    <n v="42.737669173167696"/>
    <n v="20000"/>
    <n v="4.4999999999999998E-2"/>
    <n v="5249.3446175535946"/>
    <n v="3.153364254707379E-2"/>
  </r>
  <r>
    <x v="15"/>
    <s v="6"/>
    <x v="2"/>
    <x v="86"/>
    <x v="0"/>
    <x v="5"/>
    <x v="16"/>
    <x v="2"/>
    <x v="1"/>
    <s v="appsflyer"/>
    <x v="0"/>
    <x v="2"/>
    <n v="262120"/>
    <n v="1362.1340724060281"/>
    <n v="10850.372106103327"/>
    <n v="16421.846160008106"/>
    <n v="5571.4740539047798"/>
    <n v="12.055969006781474"/>
    <n v="26800"/>
    <n v="7.0000000000000007E-2"/>
    <n v="636.37780621208515"/>
    <n v="6.4586506698807019E-3"/>
  </r>
  <r>
    <x v="15"/>
    <s v="6"/>
    <x v="2"/>
    <x v="99"/>
    <x v="0"/>
    <x v="3"/>
    <x v="34"/>
    <x v="2"/>
    <x v="0"/>
    <s v="adjust"/>
    <x v="0"/>
    <x v="0"/>
    <n v="230600"/>
    <n v="841.79785535021676"/>
    <n v="9103.3519844369057"/>
    <n v="13304.135723953346"/>
    <n v="4200.7837395164406"/>
    <n v="15.804430528536296"/>
    <n v="30000"/>
    <n v="8.5000000000000006E-2"/>
    <n v="3500.5893783981182"/>
    <n v="4.3853398309513437E-2"/>
  </r>
  <r>
    <x v="15"/>
    <s v="6"/>
    <x v="2"/>
    <x v="89"/>
    <x v="0"/>
    <x v="2"/>
    <x v="35"/>
    <x v="1"/>
    <x v="0"/>
    <s v="adjust"/>
    <x v="2"/>
    <x v="5"/>
    <n v="397070"/>
    <n v="2624.906058637966"/>
    <n v="7766.6145908528233"/>
    <n v="11922.008008558834"/>
    <n v="4155.393417706011"/>
    <n v="4.5418798776917102"/>
    <n v="13600"/>
    <n v="0.06"/>
    <n v="370.02536308972304"/>
    <n v="5.172861300211635E-3"/>
  </r>
  <r>
    <x v="15"/>
    <s v="6"/>
    <x v="2"/>
    <x v="0"/>
    <x v="0"/>
    <x v="2"/>
    <x v="25"/>
    <x v="0"/>
    <x v="0"/>
    <s v="adjust"/>
    <x v="0"/>
    <x v="2"/>
    <n v="1051450"/>
    <n v="822.6864342758472"/>
    <n v="20795.913427331674"/>
    <n v="24581.200955518259"/>
    <n v="3785.2875281865854"/>
    <n v="29.879185958809877"/>
    <n v="22600"/>
    <n v="7.0000000000000007E-2"/>
    <n v="1275.6973387601283"/>
    <n v="8.6495457854738229E-3"/>
  </r>
  <r>
    <x v="15"/>
    <s v="6"/>
    <x v="2"/>
    <x v="23"/>
    <x v="0"/>
    <x v="2"/>
    <x v="2"/>
    <x v="1"/>
    <x v="1"/>
    <s v="adjust"/>
    <x v="0"/>
    <x v="1"/>
    <n v="370720"/>
    <n v="475.33179819970695"/>
    <n v="4779.6167567641105"/>
    <n v="7727.5640397895777"/>
    <n v="2947.9472830254672"/>
    <n v="16.257199852939149"/>
    <n v="5000"/>
    <n v="0.06"/>
    <n v="1305.398256730286"/>
    <n v="2.8154587267275325E-2"/>
  </r>
  <r>
    <x v="15"/>
    <s v="6"/>
    <x v="2"/>
    <x v="73"/>
    <x v="0"/>
    <x v="5"/>
    <x v="45"/>
    <x v="1"/>
    <x v="0"/>
    <s v="appsflyer"/>
    <x v="2"/>
    <x v="3"/>
    <n v="561500"/>
    <n v="5698.4380276933471"/>
    <n v="5038.4311509852514"/>
    <n v="7962.059808843348"/>
    <n v="2923.6286578580966"/>
    <n v="1.3972354828023434"/>
    <n v="8800"/>
    <n v="0.105"/>
    <n v="3228.7654411044714"/>
    <n v="6.7586477172618217E-2"/>
  </r>
  <r>
    <x v="15"/>
    <s v="6"/>
    <x v="2"/>
    <x v="107"/>
    <x v="0"/>
    <x v="1"/>
    <x v="20"/>
    <x v="0"/>
    <x v="0"/>
    <s v="adjust"/>
    <x v="0"/>
    <x v="3"/>
    <n v="137380"/>
    <n v="189.41127809182407"/>
    <n v="4955.4425210136233"/>
    <n v="7821.8058451313436"/>
    <n v="2866.3633241177204"/>
    <n v="41.295354341780197"/>
    <n v="3600"/>
    <n v="0.1"/>
    <n v="4534.4265164913213"/>
    <n v="9.6619344395892925E-2"/>
  </r>
  <r>
    <x v="15"/>
    <s v="6"/>
    <x v="2"/>
    <x v="10"/>
    <x v="0"/>
    <x v="2"/>
    <x v="44"/>
    <x v="1"/>
    <x v="0"/>
    <s v="appsflyer"/>
    <x v="2"/>
    <x v="3"/>
    <n v="407960"/>
    <n v="1539.9783189438228"/>
    <n v="8151.6348486419001"/>
    <n v="10729.351222953364"/>
    <n v="2577.7163743114643"/>
    <n v="6.9672092723435037"/>
    <n v="8400"/>
    <n v="0.04"/>
    <n v="2459.8576391157535"/>
    <n v="3.8210723525285879E-2"/>
  </r>
  <r>
    <x v="15"/>
    <s v="6"/>
    <x v="2"/>
    <x v="47"/>
    <x v="0"/>
    <x v="5"/>
    <x v="1"/>
    <x v="2"/>
    <x v="1"/>
    <s v="appsflyer"/>
    <x v="2"/>
    <x v="3"/>
    <n v="205820"/>
    <n v="685.25708024275116"/>
    <n v="5556.9776275876284"/>
    <n v="8033.6672237447019"/>
    <n v="2476.6895961570735"/>
    <n v="11.723581492800905"/>
    <n v="7800"/>
    <n v="7.0000000000000007E-2"/>
    <n v="64.296912612239538"/>
    <n v="1.3339054013049901E-3"/>
  </r>
  <r>
    <x v="15"/>
    <s v="6"/>
    <x v="2"/>
    <x v="12"/>
    <x v="0"/>
    <x v="3"/>
    <x v="28"/>
    <x v="0"/>
    <x v="0"/>
    <s v="appsflyer"/>
    <x v="0"/>
    <x v="2"/>
    <n v="273360"/>
    <n v="327.11607499002793"/>
    <n v="5507.9795266205856"/>
    <n v="7699.7805293741794"/>
    <n v="2191.8010027535938"/>
    <n v="23.538374045387119"/>
    <n v="6600"/>
    <n v="7.4999999999999997E-2"/>
    <n v="2513.3545933923897"/>
    <n v="5.4403165211529943E-2"/>
  </r>
  <r>
    <x v="15"/>
    <s v="6"/>
    <x v="2"/>
    <x v="97"/>
    <x v="0"/>
    <x v="6"/>
    <x v="39"/>
    <x v="2"/>
    <x v="0"/>
    <s v="adjust"/>
    <x v="0"/>
    <x v="3"/>
    <n v="249380"/>
    <n v="793.97184250496559"/>
    <n v="10117.071437738638"/>
    <n v="12282.369801491906"/>
    <n v="2165.2983637532689"/>
    <n v="15.469528192260913"/>
    <n v="8600"/>
    <n v="0.108"/>
    <n v="2620.513552320037"/>
    <n v="3.5559282596014576E-2"/>
  </r>
  <r>
    <x v="15"/>
    <s v="6"/>
    <x v="2"/>
    <x v="17"/>
    <x v="0"/>
    <x v="4"/>
    <x v="33"/>
    <x v="2"/>
    <x v="1"/>
    <s v="appsflyer"/>
    <x v="1"/>
    <x v="4"/>
    <n v="343720"/>
    <n v="471.45926998399756"/>
    <n v="4008.253696347293"/>
    <n v="5832.4949431807245"/>
    <n v="1824.2412468334314"/>
    <n v="12.371153383787941"/>
    <n v="10000"/>
    <n v="7.4999999999999997E-2"/>
    <n v="311.34959339349547"/>
    <n v="8.896981378369969E-3"/>
  </r>
  <r>
    <x v="15"/>
    <s v="6"/>
    <x v="2"/>
    <x v="19"/>
    <x v="0"/>
    <x v="2"/>
    <x v="37"/>
    <x v="2"/>
    <x v="0"/>
    <s v="adjust"/>
    <x v="0"/>
    <x v="6"/>
    <n v="234770"/>
    <n v="510.67526244443741"/>
    <n v="6850.8276276377819"/>
    <n v="8450.5995089505486"/>
    <n v="1599.7718813127667"/>
    <n v="16.547892820381119"/>
    <n v="11800"/>
    <n v="7.0000000000000007E-2"/>
    <n v="1545.5872770967337"/>
    <n v="3.0482793468473397E-2"/>
  </r>
  <r>
    <x v="15"/>
    <s v="6"/>
    <x v="2"/>
    <x v="20"/>
    <x v="0"/>
    <x v="0"/>
    <x v="40"/>
    <x v="1"/>
    <x v="1"/>
    <s v="adjust"/>
    <x v="0"/>
    <x v="4"/>
    <n v="123910"/>
    <n v="714.74042999475614"/>
    <n v="2735.7086367563966"/>
    <n v="4232.2977648823271"/>
    <n v="1496.5891281259305"/>
    <n v="5.9214472657064867"/>
    <n v="4000"/>
    <n v="0.11"/>
    <n v="1000.7236040662101"/>
    <n v="3.9408207222160235E-2"/>
  </r>
  <r>
    <x v="15"/>
    <s v="6"/>
    <x v="2"/>
    <x v="58"/>
    <x v="0"/>
    <x v="0"/>
    <x v="4"/>
    <x v="2"/>
    <x v="3"/>
    <s v="appsflyer"/>
    <x v="2"/>
    <x v="0"/>
    <n v="207050"/>
    <n v="128.15672196088141"/>
    <n v="3504.1111591391996"/>
    <n v="4989.7266615758244"/>
    <n v="1485.6155024366249"/>
    <n v="38.934568434879985"/>
    <n v="1800"/>
    <n v="0.08"/>
    <n v="527.89421344280368"/>
    <n v="1.7632703126737585E-2"/>
  </r>
  <r>
    <x v="15"/>
    <s v="6"/>
    <x v="2"/>
    <x v="7"/>
    <x v="0"/>
    <x v="6"/>
    <x v="25"/>
    <x v="2"/>
    <x v="0"/>
    <s v="appsflyer"/>
    <x v="0"/>
    <x v="3"/>
    <n v="938620"/>
    <n v="2555.6613267894563"/>
    <n v="18580.158204773939"/>
    <n v="20035.692729776612"/>
    <n v="1455.534525002673"/>
    <n v="7.8397292003265573"/>
    <n v="22800"/>
    <n v="0.04"/>
    <n v="3681.5157925040526"/>
    <n v="3.0624644412990218E-2"/>
  </r>
  <r>
    <x v="15"/>
    <s v="6"/>
    <x v="2"/>
    <x v="64"/>
    <x v="0"/>
    <x v="6"/>
    <x v="48"/>
    <x v="2"/>
    <x v="0"/>
    <s v="adjust"/>
    <x v="2"/>
    <x v="0"/>
    <n v="156790"/>
    <n v="397.96612039949235"/>
    <n v="2259.2586088835683"/>
    <n v="3257.6390708570566"/>
    <n v="998.38046197348831"/>
    <n v="8.1857195974042316"/>
    <n v="1800"/>
    <n v="7.0000000000000007E-2"/>
    <n v="201.99154061865852"/>
    <n v="1.0334250061938071E-2"/>
  </r>
  <r>
    <x v="15"/>
    <s v="6"/>
    <x v="2"/>
    <x v="57"/>
    <x v="0"/>
    <x v="5"/>
    <x v="42"/>
    <x v="2"/>
    <x v="0"/>
    <s v="adjust"/>
    <x v="0"/>
    <x v="5"/>
    <n v="113200"/>
    <n v="433.16326530612241"/>
    <n v="2888.6855854182581"/>
    <n v="3861.9521006867303"/>
    <n v="973.26651526847218"/>
    <n v="8.915696251290921"/>
    <n v="7600"/>
    <n v="0.09"/>
    <n v="1101.0793464947421"/>
    <n v="4.7518254921690546E-2"/>
  </r>
  <r>
    <x v="15"/>
    <s v="6"/>
    <x v="2"/>
    <x v="67"/>
    <x v="0"/>
    <x v="5"/>
    <x v="9"/>
    <x v="1"/>
    <x v="1"/>
    <s v="adjust"/>
    <x v="0"/>
    <x v="3"/>
    <n v="304410"/>
    <n v="685.96076126093021"/>
    <n v="4007.8752217901492"/>
    <n v="4980.5165546702729"/>
    <n v="972.64133288012363"/>
    <n v="7.2606435177357787"/>
    <n v="2600"/>
    <n v="0.09"/>
    <n v="594.93253107218754"/>
    <n v="1.9908662235523684E-2"/>
  </r>
  <r>
    <x v="15"/>
    <s v="6"/>
    <x v="2"/>
    <x v="32"/>
    <x v="0"/>
    <x v="5"/>
    <x v="24"/>
    <x v="0"/>
    <x v="3"/>
    <s v="appsflyer"/>
    <x v="0"/>
    <x v="2"/>
    <n v="85120"/>
    <n v="86.985352560463269"/>
    <n v="1584.9566551484152"/>
    <n v="2553.1113600210647"/>
    <n v="968.15470487264952"/>
    <n v="29.351049169415095"/>
    <n v="1600"/>
    <n v="0.04"/>
    <n v="70.695107843654625"/>
    <n v="4.614964375798016E-3"/>
  </r>
  <r>
    <x v="15"/>
    <s v="6"/>
    <x v="2"/>
    <x v="35"/>
    <x v="0"/>
    <x v="1"/>
    <x v="44"/>
    <x v="0"/>
    <x v="1"/>
    <s v="adjust"/>
    <x v="0"/>
    <x v="2"/>
    <n v="209060"/>
    <n v="261.60659042719595"/>
    <n v="4289.5032107666348"/>
    <n v="5195.1958777554119"/>
    <n v="905.69266698877709"/>
    <n v="19.858811160956641"/>
    <n v="4200"/>
    <n v="9.5000000000000001E-2"/>
    <n v="2735.6086832350234"/>
    <n v="8.7760845070611174E-2"/>
  </r>
  <r>
    <x v="15"/>
    <s v="6"/>
    <x v="2"/>
    <x v="74"/>
    <x v="0"/>
    <x v="3"/>
    <x v="30"/>
    <x v="1"/>
    <x v="1"/>
    <s v="adjust"/>
    <x v="0"/>
    <x v="2"/>
    <n v="155970"/>
    <n v="656.31662614550214"/>
    <n v="3946.9544538712771"/>
    <n v="4797.1330198421474"/>
    <n v="850.1785659708703"/>
    <n v="7.3091749145764391"/>
    <n v="10400"/>
    <n v="0.1"/>
    <n v="212.20776752959483"/>
    <n v="7.3727289004998815E-3"/>
  </r>
  <r>
    <x v="15"/>
    <s v="6"/>
    <x v="2"/>
    <x v="92"/>
    <x v="0"/>
    <x v="2"/>
    <x v="29"/>
    <x v="2"/>
    <x v="1"/>
    <s v="appsflyer"/>
    <x v="1"/>
    <x v="3"/>
    <n v="315020"/>
    <n v="905.88983394086677"/>
    <n v="11787.212039360515"/>
    <n v="12532.764738218406"/>
    <n v="745.5526988578913"/>
    <n v="13.834755914742388"/>
    <n v="25800"/>
    <n v="0.1"/>
    <n v="1213.7639292302172"/>
    <n v="1.6141210054645395E-2"/>
  </r>
  <r>
    <x v="15"/>
    <s v="6"/>
    <x v="2"/>
    <x v="109"/>
    <x v="0"/>
    <x v="4"/>
    <x v="31"/>
    <x v="1"/>
    <x v="1"/>
    <s v="appsflyer"/>
    <x v="0"/>
    <x v="2"/>
    <n v="218980"/>
    <n v="662.819853539463"/>
    <n v="3850.2233303330527"/>
    <n v="4573.4847023397442"/>
    <n v="723.26137200669154"/>
    <n v="6.9000418106327102"/>
    <n v="6200"/>
    <n v="0.1"/>
    <n v="1901.6582203187008"/>
    <n v="6.9300119569141422E-2"/>
  </r>
  <r>
    <x v="15"/>
    <s v="6"/>
    <x v="2"/>
    <x v="82"/>
    <x v="0"/>
    <x v="6"/>
    <x v="29"/>
    <x v="1"/>
    <x v="1"/>
    <s v="adjust"/>
    <x v="0"/>
    <x v="1"/>
    <n v="125030"/>
    <n v="407.40353284170811"/>
    <n v="3538.7585103134866"/>
    <n v="4215.5050262437853"/>
    <n v="676.74651593029876"/>
    <n v="10.347247106179784"/>
    <n v="3800"/>
    <n v="0.13"/>
    <n v="930.33594450345151"/>
    <n v="3.6782304797472271E-2"/>
  </r>
  <r>
    <x v="15"/>
    <s v="6"/>
    <x v="2"/>
    <x v="2"/>
    <x v="0"/>
    <x v="1"/>
    <x v="48"/>
    <x v="1"/>
    <x v="0"/>
    <s v="appsflyer"/>
    <x v="0"/>
    <x v="6"/>
    <n v="125780"/>
    <n v="404.1637070860815"/>
    <n v="2925.2131784115968"/>
    <n v="3456.9152111224853"/>
    <n v="531.70203271088849"/>
    <n v="8.5532549076362479"/>
    <n v="1000"/>
    <n v="0.1"/>
    <n v="1855.4680429635187"/>
    <n v="8.9456829265661716E-2"/>
  </r>
  <r>
    <x v="15"/>
    <s v="6"/>
    <x v="2"/>
    <x v="27"/>
    <x v="0"/>
    <x v="1"/>
    <x v="9"/>
    <x v="2"/>
    <x v="1"/>
    <s v="appsflyer"/>
    <x v="0"/>
    <x v="3"/>
    <n v="692890"/>
    <n v="1307.0328351204014"/>
    <n v="12416.792125761132"/>
    <n v="12941.909900505781"/>
    <n v="525.11777474464907"/>
    <n v="9.9017481066675703"/>
    <n v="19600"/>
    <n v="7.0000000000000007E-2"/>
    <n v="3896.1811207563992"/>
    <n v="5.0175246553114144E-2"/>
  </r>
  <r>
    <x v="15"/>
    <s v="6"/>
    <x v="2"/>
    <x v="45"/>
    <x v="0"/>
    <x v="0"/>
    <x v="49"/>
    <x v="1"/>
    <x v="3"/>
    <s v="adjust"/>
    <x v="2"/>
    <x v="2"/>
    <n v="70240"/>
    <n v="266.31279620853081"/>
    <n v="2011.1248675515892"/>
    <n v="2479.5754027878465"/>
    <n v="468.45053523625734"/>
    <n v="9.3107632757018006"/>
    <n v="1200"/>
    <n v="7.0000000000000007E-2"/>
    <n v="263.23278407365223"/>
    <n v="1.7693404535960286E-2"/>
  </r>
  <r>
    <x v="15"/>
    <s v="6"/>
    <x v="2"/>
    <x v="87"/>
    <x v="0"/>
    <x v="1"/>
    <x v="28"/>
    <x v="1"/>
    <x v="0"/>
    <s v="appsflyer"/>
    <x v="2"/>
    <x v="1"/>
    <n v="118360"/>
    <n v="320.56994818652851"/>
    <n v="2699.8219681288224"/>
    <n v="3135.8035812895218"/>
    <n v="435.98161316069945"/>
    <n v="9.7819636526406608"/>
    <n v="1600"/>
    <n v="0.08"/>
    <n v="1403.418894772881"/>
    <n v="7.4591135275324419E-2"/>
  </r>
  <r>
    <x v="15"/>
    <s v="6"/>
    <x v="2"/>
    <x v="53"/>
    <x v="0"/>
    <x v="1"/>
    <x v="17"/>
    <x v="0"/>
    <x v="3"/>
    <s v="appsflyer"/>
    <x v="2"/>
    <x v="3"/>
    <n v="89930"/>
    <n v="112.93009627459188"/>
    <n v="1362.828085570068"/>
    <n v="1710.0478545460612"/>
    <n v="347.21976897599325"/>
    <n v="15.142534284111866"/>
    <n v="1000"/>
    <n v="0.06"/>
    <n v="565.71671774312665"/>
    <n v="5.5136538649021051E-2"/>
  </r>
  <r>
    <x v="15"/>
    <s v="6"/>
    <x v="2"/>
    <x v="63"/>
    <x v="0"/>
    <x v="6"/>
    <x v="27"/>
    <x v="1"/>
    <x v="1"/>
    <s v="adjust"/>
    <x v="2"/>
    <x v="1"/>
    <n v="176020"/>
    <n v="504.09604934645319"/>
    <n v="4223.8494837877606"/>
    <n v="4549.627858571509"/>
    <n v="325.7783747837484"/>
    <n v="9.0253194098029095"/>
    <n v="2600"/>
    <n v="0.06"/>
    <n v="101.41595218219109"/>
    <n v="3.7151739048694285E-3"/>
  </r>
  <r>
    <x v="15"/>
    <s v="6"/>
    <x v="2"/>
    <x v="41"/>
    <x v="0"/>
    <x v="3"/>
    <x v="8"/>
    <x v="1"/>
    <x v="1"/>
    <s v="adjust"/>
    <x v="0"/>
    <x v="1"/>
    <n v="127110"/>
    <n v="217.95554969333244"/>
    <n v="761.46230001152594"/>
    <n v="1063.8777831394959"/>
    <n v="302.41548312796999"/>
    <n v="4.8811685898174737"/>
    <n v="400"/>
    <n v="0.1"/>
    <n v="368.93027545520516"/>
    <n v="5.7796468933755167E-2"/>
  </r>
  <r>
    <x v="15"/>
    <s v="6"/>
    <x v="2"/>
    <x v="100"/>
    <x v="0"/>
    <x v="6"/>
    <x v="25"/>
    <x v="0"/>
    <x v="0"/>
    <s v="adjust"/>
    <x v="0"/>
    <x v="5"/>
    <n v="1043140"/>
    <n v="904.43384094360806"/>
    <n v="21690.596885098243"/>
    <n v="21943.7470393164"/>
    <n v="253.1501542181577"/>
    <n v="24.262412623152393"/>
    <n v="22000"/>
    <n v="7.0000000000000007E-2"/>
    <n v="927.01871439734907"/>
    <n v="7.0408722261245124E-3"/>
  </r>
  <r>
    <x v="15"/>
    <s v="6"/>
    <x v="2"/>
    <x v="106"/>
    <x v="0"/>
    <x v="5"/>
    <x v="10"/>
    <x v="1"/>
    <x v="0"/>
    <s v="appsflyer"/>
    <x v="2"/>
    <x v="0"/>
    <n v="209410"/>
    <n v="736.60171206225687"/>
    <n v="2280.2361329031974"/>
    <n v="2477.324246906659"/>
    <n v="197.08811400346167"/>
    <n v="3.3631801370253642"/>
    <n v="3400"/>
    <n v="0.2"/>
    <n v="1976.7824375105572"/>
    <n v="0.13299177126146558"/>
  </r>
  <r>
    <x v="15"/>
    <s v="6"/>
    <x v="2"/>
    <x v="61"/>
    <x v="1"/>
    <x v="0"/>
    <x v="49"/>
    <x v="0"/>
    <x v="0"/>
    <s v="adjust"/>
    <x v="2"/>
    <x v="3"/>
    <n v="125320"/>
    <n v="353.10289308176101"/>
    <n v="3859.2567730765441"/>
    <n v="4055.6986063056811"/>
    <n v="196.44183322913705"/>
    <n v="11.485883253203999"/>
    <n v="4800"/>
    <n v="0.12"/>
    <n v="1815.0292584393339"/>
    <n v="7.4587612584482973E-2"/>
  </r>
  <r>
    <x v="15"/>
    <s v="6"/>
    <x v="2"/>
    <x v="8"/>
    <x v="0"/>
    <x v="2"/>
    <x v="14"/>
    <x v="1"/>
    <x v="1"/>
    <s v="adjust"/>
    <x v="0"/>
    <x v="6"/>
    <n v="274400"/>
    <n v="442.82524593787991"/>
    <n v="5391.6820482868852"/>
    <n v="5451.0797466929043"/>
    <n v="59.397698406019117"/>
    <n v="12.309776365951793"/>
    <n v="4200"/>
    <n v="0.08"/>
    <n v="1110.4858929393606"/>
    <n v="3.3953086499761115E-2"/>
  </r>
  <r>
    <x v="15"/>
    <s v="6"/>
    <x v="2"/>
    <x v="56"/>
    <x v="0"/>
    <x v="0"/>
    <x v="4"/>
    <x v="0"/>
    <x v="1"/>
    <s v="appsflyer"/>
    <x v="0"/>
    <x v="0"/>
    <n v="55870"/>
    <n v="114.11846914642011"/>
    <n v="1781.6744034373423"/>
    <n v="1783.5259248914983"/>
    <n v="1.8515214541559999"/>
    <n v="15.62872283716967"/>
    <n v="1800"/>
    <n v="0.05"/>
    <n v="176.57613952782859"/>
    <n v="1.6500660953252911E-2"/>
  </r>
  <r>
    <x v="15"/>
    <s v="6"/>
    <x v="2"/>
    <x v="102"/>
    <x v="0"/>
    <x v="6"/>
    <x v="1"/>
    <x v="1"/>
    <x v="0"/>
    <s v="adjust"/>
    <x v="2"/>
    <x v="0"/>
    <n v="14640"/>
    <n v="253.12424607961398"/>
    <n v="399.04963927332835"/>
    <n v="391.5082910441983"/>
    <n v="-7.5413482291300511"/>
    <n v="1.5467040281911952"/>
    <n v="600"/>
    <n v="0.06"/>
    <n v="36.81321135190835"/>
    <n v="1.5671533312752766E-2"/>
  </r>
  <r>
    <x v="15"/>
    <s v="6"/>
    <x v="2"/>
    <x v="16"/>
    <x v="0"/>
    <x v="4"/>
    <x v="11"/>
    <x v="0"/>
    <x v="1"/>
    <s v="adjust"/>
    <x v="2"/>
    <x v="4"/>
    <n v="82500"/>
    <n v="23.642355638343602"/>
    <n v="1156.8201690046312"/>
    <n v="1139.5814102173435"/>
    <n v="-17.238758787287679"/>
    <n v="48.200840375192975"/>
    <n v="200"/>
    <n v="0.02"/>
    <n v="103.78113796725793"/>
    <n v="1.5178254201757667E-2"/>
  </r>
  <r>
    <x v="15"/>
    <s v="6"/>
    <x v="2"/>
    <x v="44"/>
    <x v="0"/>
    <x v="5"/>
    <x v="45"/>
    <x v="2"/>
    <x v="0"/>
    <s v="adjust"/>
    <x v="0"/>
    <x v="2"/>
    <n v="1370"/>
    <n v="0.85893416927899691"/>
    <n v="36.007875460872604"/>
    <n v="1.2886831081869243"/>
    <n v="-34.719192352685681"/>
    <n v="1.500328144203025"/>
    <n v="200"/>
    <n v="7.0000000000000007E-2"/>
    <n v="0.46085381730122932"/>
    <n v="5.9602682042033638E-2"/>
  </r>
  <r>
    <x v="15"/>
    <s v="6"/>
    <x v="2"/>
    <x v="110"/>
    <x v="0"/>
    <x v="6"/>
    <x v="48"/>
    <x v="1"/>
    <x v="0"/>
    <s v="adjust"/>
    <x v="0"/>
    <x v="5"/>
    <n v="64920"/>
    <n v="377.50837004405287"/>
    <n v="1064.9140769492415"/>
    <n v="1015.1868116820082"/>
    <n v="-49.727265267233292"/>
    <n v="2.6891769619930339"/>
    <n v="800"/>
    <n v="0.32"/>
    <n v="459.58488306927421"/>
    <n v="7.5451611102626007E-2"/>
  </r>
  <r>
    <x v="15"/>
    <s v="6"/>
    <x v="2"/>
    <x v="52"/>
    <x v="0"/>
    <x v="6"/>
    <x v="42"/>
    <x v="1"/>
    <x v="0"/>
    <s v="adjust"/>
    <x v="0"/>
    <x v="6"/>
    <n v="41100"/>
    <n v="409.23800304245611"/>
    <n v="977.63725445112902"/>
    <n v="926.1257354432629"/>
    <n v="-51.511519007866127"/>
    <n v="2.263049200118354"/>
    <n v="1200"/>
    <n v="0.12"/>
    <n v="661.99525179421767"/>
    <n v="0.11913343700884794"/>
  </r>
  <r>
    <x v="15"/>
    <s v="6"/>
    <x v="2"/>
    <x v="105"/>
    <x v="0"/>
    <x v="6"/>
    <x v="48"/>
    <x v="0"/>
    <x v="0"/>
    <s v="adjust"/>
    <x v="2"/>
    <x v="4"/>
    <n v="6420"/>
    <n v="8.6097451944568633"/>
    <n v="133.89431251014392"/>
    <n v="64.044217427739824"/>
    <n v="-69.850095082404096"/>
    <n v="7.438572917230216"/>
    <n v="200"/>
    <n v="0.08"/>
    <n v="12.020987931013899"/>
    <n v="3.1283042700347374E-2"/>
  </r>
  <r>
    <x v="15"/>
    <s v="6"/>
    <x v="2"/>
    <x v="6"/>
    <x v="0"/>
    <x v="4"/>
    <x v="49"/>
    <x v="1"/>
    <x v="0"/>
    <s v="adjust"/>
    <x v="2"/>
    <x v="6"/>
    <n v="238220"/>
    <n v="648.7822950658782"/>
    <n v="2893.1242309888098"/>
    <n v="2818.3299977351712"/>
    <n v="-74.794233253638595"/>
    <n v="4.3440303768600748"/>
    <n v="3200"/>
    <n v="0.08"/>
    <n v="18.790966393560193"/>
    <n v="1.1112352828720519E-3"/>
  </r>
  <r>
    <x v="15"/>
    <s v="6"/>
    <x v="2"/>
    <x v="46"/>
    <x v="0"/>
    <x v="5"/>
    <x v="1"/>
    <x v="2"/>
    <x v="0"/>
    <s v="adjust"/>
    <x v="2"/>
    <x v="0"/>
    <n v="12180"/>
    <n v="47.275153132391296"/>
    <n v="94.293530633687851"/>
    <n v="11.608700781514122"/>
    <n v="-82.684829852173735"/>
    <n v="0.24555606935856211"/>
    <n v="200"/>
    <n v="0.06"/>
    <n v="3.1021557694267621"/>
    <n v="4.4537797235195117E-2"/>
  </r>
  <r>
    <x v="15"/>
    <s v="6"/>
    <x v="2"/>
    <x v="108"/>
    <x v="0"/>
    <x v="6"/>
    <x v="27"/>
    <x v="2"/>
    <x v="2"/>
    <s v="adjust"/>
    <x v="0"/>
    <x v="0"/>
    <n v="5000"/>
    <n v="44.094067343666488"/>
    <n v="138.27994554064671"/>
    <n v="30.794571873473789"/>
    <n v="-107.48537366717292"/>
    <n v="0.69838356333659946"/>
    <n v="200"/>
    <n v="0.1"/>
    <n v="8.3974445873619423"/>
    <n v="4.5448727251156867E-2"/>
  </r>
  <r>
    <x v="15"/>
    <s v="6"/>
    <x v="2"/>
    <x v="50"/>
    <x v="0"/>
    <x v="1"/>
    <x v="43"/>
    <x v="1"/>
    <x v="3"/>
    <s v="appsflyer"/>
    <x v="0"/>
    <x v="1"/>
    <n v="5110"/>
    <n v="32.321650767316463"/>
    <n v="124.10688182927697"/>
    <n v="10.959943421602469"/>
    <n v="-113.1469384076745"/>
    <n v="0.3390898410635983"/>
    <n v="200"/>
    <n v="7.4999999999999997E-2"/>
    <n v="4.0773984987457812"/>
    <n v="6.2004555162043874E-2"/>
  </r>
  <r>
    <x v="15"/>
    <s v="6"/>
    <x v="2"/>
    <x v="22"/>
    <x v="0"/>
    <x v="2"/>
    <x v="22"/>
    <x v="2"/>
    <x v="0"/>
    <s v="appsflyer"/>
    <x v="0"/>
    <x v="1"/>
    <n v="148780"/>
    <n v="682.55599676163308"/>
    <n v="2626.1018018169202"/>
    <n v="2510.450326241833"/>
    <n v="-115.65147557508726"/>
    <n v="3.6780137280349026"/>
    <n v="3000"/>
    <n v="0.1"/>
    <n v="302.0336110850227"/>
    <n v="2.0051755119247852E-2"/>
  </r>
  <r>
    <x v="15"/>
    <s v="6"/>
    <x v="2"/>
    <x v="59"/>
    <x v="0"/>
    <x v="3"/>
    <x v="49"/>
    <x v="1"/>
    <x v="1"/>
    <s v="appsflyer"/>
    <x v="2"/>
    <x v="4"/>
    <n v="35060"/>
    <n v="170.87729357798167"/>
    <n v="754.46078993556409"/>
    <n v="631.96185242595755"/>
    <n v="-122.49893750960655"/>
    <n v="3.6983372055664905"/>
    <n v="400"/>
    <n v="0.17"/>
    <n v="456.27302525457299"/>
    <n v="0.12033242816346294"/>
  </r>
  <r>
    <x v="15"/>
    <s v="6"/>
    <x v="2"/>
    <x v="30"/>
    <x v="0"/>
    <x v="0"/>
    <x v="35"/>
    <x v="1"/>
    <x v="3"/>
    <s v="appsflyer"/>
    <x v="0"/>
    <x v="1"/>
    <n v="76810"/>
    <n v="399.35875216637783"/>
    <n v="1565.59532211953"/>
    <n v="1389.4093205314973"/>
    <n v="-176.1860015880327"/>
    <n v="3.4791007158211773"/>
    <n v="2000"/>
    <n v="0.04"/>
    <n v="210.73709002852729"/>
    <n v="2.5278978497605138E-2"/>
  </r>
  <r>
    <x v="15"/>
    <s v="6"/>
    <x v="2"/>
    <x v="75"/>
    <x v="0"/>
    <x v="4"/>
    <x v="23"/>
    <x v="1"/>
    <x v="3"/>
    <s v="appsflyer"/>
    <x v="0"/>
    <x v="6"/>
    <n v="143410"/>
    <n v="840.39145212329572"/>
    <n v="2769.0022868819219"/>
    <n v="2585.6065031171388"/>
    <n v="-183.39578376478312"/>
    <n v="3.0766692076465798"/>
    <n v="4800"/>
    <n v="0.15"/>
    <n v="436.50705454367784"/>
    <n v="2.8136986687484253E-2"/>
  </r>
  <r>
    <x v="15"/>
    <s v="6"/>
    <x v="2"/>
    <x v="70"/>
    <x v="0"/>
    <x v="3"/>
    <x v="40"/>
    <x v="1"/>
    <x v="0"/>
    <s v="appsflyer"/>
    <x v="2"/>
    <x v="6"/>
    <n v="213510"/>
    <n v="1054.9276074826084"/>
    <n v="1905.9079551198938"/>
    <n v="1667.1599661498346"/>
    <n v="-238.74798897005917"/>
    <n v="1.5803548549916204"/>
    <n v="1400"/>
    <n v="0.08"/>
    <n v="391.43627859031716"/>
    <n v="3.9132045568319222E-2"/>
  </r>
  <r>
    <x v="15"/>
    <s v="6"/>
    <x v="2"/>
    <x v="68"/>
    <x v="0"/>
    <x v="3"/>
    <x v="39"/>
    <x v="1"/>
    <x v="0"/>
    <s v="adjust"/>
    <x v="2"/>
    <x v="5"/>
    <n v="17890"/>
    <n v="42.51849580250699"/>
    <n v="318.68334572549344"/>
    <n v="36.424560477307203"/>
    <n v="-282.25878524818626"/>
    <n v="0.85667566055240185"/>
    <n v="200"/>
    <n v="7.0000000000000007E-2"/>
    <n v="2.2736644807475863"/>
    <n v="1.0403531989375218E-2"/>
  </r>
  <r>
    <x v="15"/>
    <s v="6"/>
    <x v="2"/>
    <x v="9"/>
    <x v="0"/>
    <x v="3"/>
    <x v="37"/>
    <x v="2"/>
    <x v="1"/>
    <s v="appsflyer"/>
    <x v="2"/>
    <x v="6"/>
    <n v="24180"/>
    <n v="28.453145057766367"/>
    <n v="508.75645935507447"/>
    <n v="219.32911116826597"/>
    <n v="-289.4273481868085"/>
    <n v="7.7084312023496135"/>
    <n v="200"/>
    <n v="7.0000000000000007E-2"/>
    <n v="90.796291552219557"/>
    <n v="6.8995470679191651E-2"/>
  </r>
  <r>
    <x v="15"/>
    <s v="6"/>
    <x v="2"/>
    <x v="4"/>
    <x v="0"/>
    <x v="6"/>
    <x v="18"/>
    <x v="2"/>
    <x v="0"/>
    <s v="appsflyer"/>
    <x v="0"/>
    <x v="1"/>
    <n v="156290"/>
    <n v="431.92389455782313"/>
    <n v="4008.4044042637465"/>
    <n v="3699.4137633596761"/>
    <n v="-308.99064090407046"/>
    <n v="8.5649666757772369"/>
    <n v="4400"/>
    <n v="0.1"/>
    <n v="39.203424367402015"/>
    <n v="1.7661998573795135E-3"/>
  </r>
  <r>
    <x v="15"/>
    <s v="6"/>
    <x v="2"/>
    <x v="33"/>
    <x v="0"/>
    <x v="4"/>
    <x v="10"/>
    <x v="2"/>
    <x v="0"/>
    <s v="adjust"/>
    <x v="2"/>
    <x v="5"/>
    <n v="47660"/>
    <n v="244.08372300155867"/>
    <n v="780.08609695472308"/>
    <n v="459.91864446005712"/>
    <n v="-320.16745249466595"/>
    <n v="1.884265934673244"/>
    <n v="600"/>
    <n v="7.0000000000000007E-2"/>
    <n v="38.112063061133917"/>
    <n v="1.3811161140566989E-2"/>
  </r>
  <r>
    <x v="15"/>
    <s v="6"/>
    <x v="2"/>
    <x v="85"/>
    <x v="0"/>
    <x v="3"/>
    <x v="27"/>
    <x v="1"/>
    <x v="0"/>
    <s v="adjust"/>
    <x v="0"/>
    <x v="1"/>
    <n v="148790"/>
    <n v="598.8385798476354"/>
    <n v="2984.0244906215212"/>
    <n v="2659.1502800511244"/>
    <n v="-324.87421057039683"/>
    <n v="4.4405126348534543"/>
    <n v="1800"/>
    <n v="0.125"/>
    <n v="810.98195964736294"/>
    <n v="5.0829643196633675E-2"/>
  </r>
  <r>
    <x v="15"/>
    <s v="6"/>
    <x v="2"/>
    <x v="79"/>
    <x v="0"/>
    <x v="6"/>
    <x v="22"/>
    <x v="0"/>
    <x v="1"/>
    <s v="appsflyer"/>
    <x v="0"/>
    <x v="2"/>
    <n v="114780"/>
    <n v="219.59822593268979"/>
    <n v="2308.9370993577213"/>
    <n v="1920.6003439739632"/>
    <n v="-388.33675538375815"/>
    <n v="8.7459738612034901"/>
    <n v="1400"/>
    <n v="0.08"/>
    <n v="921.02106768876911"/>
    <n v="7.9924754654496985E-2"/>
  </r>
  <r>
    <x v="15"/>
    <s v="6"/>
    <x v="2"/>
    <x v="72"/>
    <x v="0"/>
    <x v="2"/>
    <x v="33"/>
    <x v="2"/>
    <x v="1"/>
    <s v="adjust"/>
    <x v="0"/>
    <x v="6"/>
    <n v="260210"/>
    <n v="507.69961406518007"/>
    <n v="5629.3262720679022"/>
    <n v="5234.4446442781191"/>
    <n v="-394.88162778978312"/>
    <n v="10.310121377413742"/>
    <n v="8200"/>
    <n v="0.12"/>
    <n v="645.28569546558947"/>
    <n v="2.0546136833922608E-2"/>
  </r>
  <r>
    <x v="15"/>
    <s v="6"/>
    <x v="2"/>
    <x v="25"/>
    <x v="0"/>
    <x v="3"/>
    <x v="11"/>
    <x v="1"/>
    <x v="0"/>
    <s v="adjust"/>
    <x v="2"/>
    <x v="4"/>
    <n v="80040"/>
    <n v="323.54477611940297"/>
    <n v="1308.7441546199234"/>
    <n v="904.78062928222323"/>
    <n v="-403.96352533770016"/>
    <n v="2.7964618688459906"/>
    <n v="600"/>
    <n v="0.08"/>
    <n v="184.97872641876421"/>
    <n v="3.4074323364900572E-2"/>
  </r>
  <r>
    <x v="15"/>
    <s v="6"/>
    <x v="2"/>
    <x v="69"/>
    <x v="0"/>
    <x v="3"/>
    <x v="3"/>
    <x v="0"/>
    <x v="1"/>
    <s v="appsflyer"/>
    <x v="2"/>
    <x v="0"/>
    <n v="113610"/>
    <n v="108.98316909392169"/>
    <n v="2339.4697608292672"/>
    <n v="1931.5365798073678"/>
    <n v="-407.93318102189937"/>
    <n v="17.723255763858084"/>
    <n v="1800"/>
    <n v="5.7000000000000002E-2"/>
    <n v="194.47709706908864"/>
    <n v="1.6780862371629176E-2"/>
  </r>
  <r>
    <x v="15"/>
    <s v="6"/>
    <x v="2"/>
    <x v="65"/>
    <x v="1"/>
    <x v="3"/>
    <x v="15"/>
    <x v="1"/>
    <x v="3"/>
    <s v="adjust"/>
    <x v="2"/>
    <x v="2"/>
    <n v="23020"/>
    <n v="87.068984983628766"/>
    <n v="570.53310854070298"/>
    <n v="123.57148920446146"/>
    <n v="-446.96161933624154"/>
    <n v="1.4192365884097089"/>
    <n v="400"/>
    <n v="0.06"/>
    <n v="21.330930637725963"/>
    <n v="2.877002720591397E-2"/>
  </r>
  <r>
    <x v="15"/>
    <s v="6"/>
    <x v="2"/>
    <x v="81"/>
    <x v="0"/>
    <x v="6"/>
    <x v="2"/>
    <x v="2"/>
    <x v="0"/>
    <s v="appsflyer"/>
    <x v="2"/>
    <x v="5"/>
    <n v="29120"/>
    <n v="34.565849605317823"/>
    <n v="631.02888561171596"/>
    <n v="181.76707963888234"/>
    <n v="-449.2618059728336"/>
    <n v="5.2585740467643003"/>
    <n v="200"/>
    <n v="0.1"/>
    <n v="60.999621632345672"/>
    <n v="5.5932040199958066E-2"/>
  </r>
  <r>
    <x v="15"/>
    <s v="6"/>
    <x v="2"/>
    <x v="77"/>
    <x v="0"/>
    <x v="3"/>
    <x v="20"/>
    <x v="1"/>
    <x v="0"/>
    <s v="appsflyer"/>
    <x v="0"/>
    <x v="2"/>
    <n v="65650"/>
    <n v="184.41011235955057"/>
    <n v="1379.3839348851111"/>
    <n v="921.63893630116775"/>
    <n v="-457.74499858394336"/>
    <n v="4.9977678800185181"/>
    <n v="1200"/>
    <n v="0.15"/>
    <n v="346.51780377359137"/>
    <n v="6.266333270095957E-2"/>
  </r>
  <r>
    <x v="15"/>
    <s v="6"/>
    <x v="2"/>
    <x v="88"/>
    <x v="0"/>
    <x v="6"/>
    <x v="11"/>
    <x v="2"/>
    <x v="0"/>
    <s v="adjust"/>
    <x v="0"/>
    <x v="6"/>
    <n v="100650"/>
    <n v="238.58249051833124"/>
    <n v="4106.778772518308"/>
    <n v="3628.909287241604"/>
    <n v="-477.86948527670393"/>
    <n v="15.210291750067805"/>
    <n v="1000"/>
    <n v="0.11"/>
    <n v="170.94628936953123"/>
    <n v="7.851132660830918E-3"/>
  </r>
  <r>
    <x v="15"/>
    <s v="6"/>
    <x v="2"/>
    <x v="55"/>
    <x v="0"/>
    <x v="6"/>
    <x v="5"/>
    <x v="2"/>
    <x v="1"/>
    <s v="appsflyer"/>
    <x v="2"/>
    <x v="5"/>
    <n v="18280"/>
    <n v="52.465389995658676"/>
    <n v="554.74593955209843"/>
    <n v="40.76325219483045"/>
    <n v="-513.98268735726799"/>
    <n v="0.77695509741190272"/>
    <n v="200"/>
    <n v="0.1"/>
    <n v="22.983146039227037"/>
    <n v="9.3970037561354247E-2"/>
  </r>
  <r>
    <x v="15"/>
    <s v="6"/>
    <x v="2"/>
    <x v="36"/>
    <x v="0"/>
    <x v="2"/>
    <x v="16"/>
    <x v="0"/>
    <x v="3"/>
    <s v="adjust"/>
    <x v="0"/>
    <x v="6"/>
    <n v="50910"/>
    <n v="43.957890541976624"/>
    <n v="1253.7580041755789"/>
    <n v="706.57124504714318"/>
    <n v="-547.18675912843571"/>
    <n v="16.073820566353575"/>
    <n v="200"/>
    <n v="6.5000000000000002E-2"/>
    <n v="168.01728686091687"/>
    <n v="3.9632070141232205E-2"/>
  </r>
  <r>
    <x v="15"/>
    <s v="6"/>
    <x v="2"/>
    <x v="80"/>
    <x v="0"/>
    <x v="0"/>
    <x v="25"/>
    <x v="1"/>
    <x v="0"/>
    <s v="adjust"/>
    <x v="0"/>
    <x v="5"/>
    <n v="133650"/>
    <n v="868.28577941567573"/>
    <n v="3572.9849339740135"/>
    <n v="3023.754393992293"/>
    <n v="-549.23053998172054"/>
    <n v="3.4824414561150223"/>
    <n v="3600"/>
    <n v="0.09"/>
    <n v="200.31685102878896"/>
    <n v="1.1041287580917389E-2"/>
  </r>
  <r>
    <x v="15"/>
    <s v="6"/>
    <x v="2"/>
    <x v="101"/>
    <x v="0"/>
    <x v="2"/>
    <x v="22"/>
    <x v="1"/>
    <x v="1"/>
    <s v="adjust"/>
    <x v="0"/>
    <x v="0"/>
    <n v="71030"/>
    <n v="512.66052762568438"/>
    <n v="2132.1814127539196"/>
    <n v="1570.5247816898016"/>
    <n v="-561.65663106411807"/>
    <n v="3.0634790413131037"/>
    <n v="2200"/>
    <n v="0.1"/>
    <n v="179.55840709945954"/>
    <n v="1.9055032771303382E-2"/>
  </r>
  <r>
    <x v="15"/>
    <s v="6"/>
    <x v="2"/>
    <x v="103"/>
    <x v="0"/>
    <x v="2"/>
    <x v="28"/>
    <x v="2"/>
    <x v="0"/>
    <s v="appsflyer"/>
    <x v="1"/>
    <x v="4"/>
    <n v="76390"/>
    <n v="148.69414353419091"/>
    <n v="1245.5140503621576"/>
    <n v="671.01682963189194"/>
    <n v="-574.49722073026567"/>
    <n v="4.5127320665295567"/>
    <n v="1200"/>
    <n v="7.4999999999999997E-2"/>
    <n v="279.072332201839"/>
    <n v="6.9315780637706007E-2"/>
  </r>
  <r>
    <x v="15"/>
    <s v="6"/>
    <x v="2"/>
    <x v="26"/>
    <x v="0"/>
    <x v="0"/>
    <x v="44"/>
    <x v="2"/>
    <x v="0"/>
    <s v="appsflyer"/>
    <x v="1"/>
    <x v="6"/>
    <n v="91100"/>
    <n v="141.88136875361545"/>
    <n v="1907.5494940952524"/>
    <n v="1288.7892056547671"/>
    <n v="-618.76028844048528"/>
    <n v="9.0835690195012013"/>
    <n v="1000"/>
    <n v="7.0000000000000007E-2"/>
    <n v="43.936952994429035"/>
    <n v="5.6819419862778548E-3"/>
  </r>
  <r>
    <x v="15"/>
    <s v="6"/>
    <x v="2"/>
    <x v="91"/>
    <x v="0"/>
    <x v="0"/>
    <x v="1"/>
    <x v="2"/>
    <x v="0"/>
    <s v="appsflyer"/>
    <x v="2"/>
    <x v="5"/>
    <n v="42900"/>
    <n v="58.663050057163346"/>
    <n v="744.18020910895029"/>
    <n v="119.27836300138974"/>
    <n v="-624.90184610756057"/>
    <n v="2.03327925986052"/>
    <n v="200"/>
    <n v="0.12"/>
    <n v="75.583119864525685"/>
    <n v="0.10561166608180933"/>
  </r>
  <r>
    <x v="15"/>
    <s v="6"/>
    <x v="2"/>
    <x v="3"/>
    <x v="0"/>
    <x v="5"/>
    <x v="46"/>
    <x v="1"/>
    <x v="0"/>
    <s v="appsflyer"/>
    <x v="0"/>
    <x v="4"/>
    <n v="36000"/>
    <n v="144.36639194645721"/>
    <n v="760.79305486878559"/>
    <n v="126.24476821762026"/>
    <n v="-634.54828665116531"/>
    <n v="0.87447477571124776"/>
    <n v="200"/>
    <n v="0.09"/>
    <n v="39.938088806311008"/>
    <n v="5.2725734526368494E-2"/>
  </r>
  <r>
    <x v="15"/>
    <s v="6"/>
    <x v="2"/>
    <x v="28"/>
    <x v="0"/>
    <x v="5"/>
    <x v="3"/>
    <x v="1"/>
    <x v="1"/>
    <s v="adjust"/>
    <x v="0"/>
    <x v="4"/>
    <n v="84920"/>
    <n v="140.25931125609051"/>
    <n v="1570.6686146184022"/>
    <n v="917.92040874139559"/>
    <n v="-652.74820587700663"/>
    <n v="6.5444525609100088"/>
    <n v="600"/>
    <n v="8.5000000000000006E-2"/>
    <n v="457.88701316607683"/>
    <n v="8.3138474172270105E-2"/>
  </r>
  <r>
    <x v="15"/>
    <s v="6"/>
    <x v="2"/>
    <x v="51"/>
    <x v="0"/>
    <x v="3"/>
    <x v="41"/>
    <x v="1"/>
    <x v="0"/>
    <s v="adjust"/>
    <x v="0"/>
    <x v="2"/>
    <n v="97830"/>
    <n v="345.11994355597369"/>
    <n v="1941.8868133143219"/>
    <n v="1241.081235931719"/>
    <n v="-700.80557738260291"/>
    <n v="3.5960866913228178"/>
    <n v="1200"/>
    <n v="0.08"/>
    <n v="96.324141873049996"/>
    <n v="1.2935513954053192E-2"/>
  </r>
  <r>
    <x v="15"/>
    <s v="6"/>
    <x v="2"/>
    <x v="40"/>
    <x v="0"/>
    <x v="1"/>
    <x v="28"/>
    <x v="0"/>
    <x v="1"/>
    <s v="adjust"/>
    <x v="0"/>
    <x v="1"/>
    <n v="166520"/>
    <n v="272.98360655737707"/>
    <n v="5023.8799370855359"/>
    <n v="4312.6945413108742"/>
    <n v="-711.18539577466163"/>
    <n v="15.798364582029985"/>
    <n v="4400"/>
    <n v="0.12"/>
    <n v="1745.4739925257095"/>
    <n v="6.7454889118855457E-2"/>
  </r>
  <r>
    <x v="15"/>
    <s v="6"/>
    <x v="2"/>
    <x v="11"/>
    <x v="0"/>
    <x v="1"/>
    <x v="44"/>
    <x v="1"/>
    <x v="0"/>
    <s v="appsflyer"/>
    <x v="0"/>
    <x v="5"/>
    <n v="36300"/>
    <n v="102.6327384886539"/>
    <n v="841.65521804450134"/>
    <n v="93.486341873563063"/>
    <n v="-748.16887617093823"/>
    <n v="0.91088227061093208"/>
    <n v="200"/>
    <n v="0.14000000000000001"/>
    <n v="14.989567137449304"/>
    <n v="2.6723274646404421E-2"/>
  </r>
  <r>
    <x v="15"/>
    <s v="6"/>
    <x v="2"/>
    <x v="24"/>
    <x v="0"/>
    <x v="4"/>
    <x v="11"/>
    <x v="1"/>
    <x v="2"/>
    <s v="appsflyer"/>
    <x v="2"/>
    <x v="4"/>
    <n v="60460"/>
    <n v="241.43142374443252"/>
    <n v="1417.6125703223715"/>
    <n v="548.48753392777985"/>
    <n v="-869.12503639459169"/>
    <n v="2.2718150165422619"/>
    <n v="800"/>
    <n v="0.06"/>
    <n v="187.91086729017468"/>
    <n v="5.7099707731588172E-2"/>
  </r>
  <r>
    <x v="15"/>
    <s v="6"/>
    <x v="2"/>
    <x v="29"/>
    <x v="0"/>
    <x v="0"/>
    <x v="42"/>
    <x v="2"/>
    <x v="1"/>
    <s v="appsflyer"/>
    <x v="2"/>
    <x v="2"/>
    <n v="166590"/>
    <n v="298.47304935903907"/>
    <n v="3133.1362124737202"/>
    <n v="2195.203566653196"/>
    <n v="-937.93264582052416"/>
    <n v="7.3547798414876073"/>
    <n v="4800"/>
    <n v="0.05"/>
    <n v="496.00005282182087"/>
    <n v="3.7657863136737232E-2"/>
  </r>
  <r>
    <x v="15"/>
    <s v="6"/>
    <x v="2"/>
    <x v="66"/>
    <x v="0"/>
    <x v="5"/>
    <x v="2"/>
    <x v="0"/>
    <x v="1"/>
    <s v="appsflyer"/>
    <x v="1"/>
    <x v="0"/>
    <n v="80410"/>
    <n v="20.853215767634854"/>
    <n v="1605.1947577769376"/>
    <n v="557.89121054998077"/>
    <n v="-1047.3035472269569"/>
    <n v="26.753245962948959"/>
    <n v="400"/>
    <n v="5.5E-2"/>
    <n v="97.970882636376388"/>
    <n v="2.9268215972248619E-2"/>
  </r>
  <r>
    <x v="15"/>
    <s v="6"/>
    <x v="2"/>
    <x v="76"/>
    <x v="0"/>
    <x v="5"/>
    <x v="2"/>
    <x v="1"/>
    <x v="1"/>
    <s v="adjust"/>
    <x v="2"/>
    <x v="0"/>
    <n v="130490"/>
    <n v="827.27912522538247"/>
    <n v="2877.370682716145"/>
    <n v="1819.8690377267385"/>
    <n v="-1057.5016449894065"/>
    <n v="2.1998246809756461"/>
    <n v="2400"/>
    <n v="7.0000000000000007E-2"/>
    <n v="516.83142193222704"/>
    <n v="4.7332290695838483E-2"/>
  </r>
  <r>
    <x v="15"/>
    <s v="6"/>
    <x v="2"/>
    <x v="83"/>
    <x v="0"/>
    <x v="5"/>
    <x v="5"/>
    <x v="1"/>
    <x v="0"/>
    <s v="adjust"/>
    <x v="2"/>
    <x v="0"/>
    <n v="49960"/>
    <n v="200.05397714771846"/>
    <n v="1209.7593103959834"/>
    <n v="147.75162480842349"/>
    <n v="-1062.00768558756"/>
    <n v="0.73855879755554532"/>
    <n v="200"/>
    <n v="0.21"/>
    <n v="4.4413448781865323"/>
    <n v="5.0099222077875996E-3"/>
  </r>
  <r>
    <x v="15"/>
    <s v="6"/>
    <x v="2"/>
    <x v="31"/>
    <x v="0"/>
    <x v="1"/>
    <x v="14"/>
    <x v="2"/>
    <x v="0"/>
    <s v="adjust"/>
    <x v="0"/>
    <x v="3"/>
    <n v="44340"/>
    <n v="219.3167578975137"/>
    <n v="1562.5918767911473"/>
    <n v="380.7806492609173"/>
    <n v="-1181.8112275302301"/>
    <n v="1.7362131964346079"/>
    <n v="400"/>
    <n v="0.09"/>
    <n v="110.50048216391997"/>
    <n v="4.8365764024685322E-2"/>
  </r>
  <r>
    <x v="15"/>
    <s v="6"/>
    <x v="2"/>
    <x v="98"/>
    <x v="0"/>
    <x v="5"/>
    <x v="8"/>
    <x v="1"/>
    <x v="0"/>
    <s v="appsflyer"/>
    <x v="2"/>
    <x v="6"/>
    <n v="94790"/>
    <n v="611.53607057022782"/>
    <n v="1341.4441025665003"/>
    <n v="142.27219135850214"/>
    <n v="-1199.1719112079982"/>
    <n v="0.23264726024393001"/>
    <n v="200"/>
    <n v="0.08"/>
    <n v="54.982864963127533"/>
    <n v="6.4410414570031119E-2"/>
  </r>
  <r>
    <x v="15"/>
    <s v="6"/>
    <x v="2"/>
    <x v="21"/>
    <x v="0"/>
    <x v="4"/>
    <x v="8"/>
    <x v="2"/>
    <x v="1"/>
    <s v="adjust"/>
    <x v="2"/>
    <x v="3"/>
    <n v="33820"/>
    <n v="304.39602084320228"/>
    <n v="2013.4019258912465"/>
    <n v="768.00944185380388"/>
    <n v="-1245.3924840374425"/>
    <n v="2.5230600575078279"/>
    <n v="1000"/>
    <n v="0.11"/>
    <n v="444.20665589669653"/>
    <n v="9.6397828743806521E-2"/>
  </r>
  <r>
    <x v="15"/>
    <s v="6"/>
    <x v="2"/>
    <x v="37"/>
    <x v="0"/>
    <x v="5"/>
    <x v="49"/>
    <x v="2"/>
    <x v="1"/>
    <s v="adjust"/>
    <x v="2"/>
    <x v="4"/>
    <n v="89570"/>
    <n v="206.32306363374605"/>
    <n v="1992.3796497979465"/>
    <n v="713.6699188677818"/>
    <n v="-1278.7097309301648"/>
    <n v="3.4589924475658789"/>
    <n v="1800"/>
    <n v="6.5000000000000002E-2"/>
    <n v="134.5998739707762"/>
    <n v="3.1433736711297219E-2"/>
  </r>
  <r>
    <x v="15"/>
    <s v="6"/>
    <x v="2"/>
    <x v="78"/>
    <x v="0"/>
    <x v="2"/>
    <x v="34"/>
    <x v="2"/>
    <x v="0"/>
    <s v="adjust"/>
    <x v="0"/>
    <x v="2"/>
    <n v="109550"/>
    <n v="482.68999020863146"/>
    <n v="5139.0830139829686"/>
    <n v="3533.5953414541073"/>
    <n v="-1605.4876725288614"/>
    <n v="7.3206310740498131"/>
    <n v="6000"/>
    <n v="0.13"/>
    <n v="185.81221164887398"/>
    <n v="8.764077079843299E-3"/>
  </r>
  <r>
    <x v="15"/>
    <s v="6"/>
    <x v="2"/>
    <x v="5"/>
    <x v="0"/>
    <x v="6"/>
    <x v="4"/>
    <x v="2"/>
    <x v="0"/>
    <s v="appsflyer"/>
    <x v="1"/>
    <x v="1"/>
    <n v="154610"/>
    <n v="277.28346872032915"/>
    <n v="2314.263228451402"/>
    <n v="699.02716287245357"/>
    <n v="-1615.2360655789485"/>
    <n v="2.5209839089884558"/>
    <n v="1400"/>
    <n v="0.09"/>
    <n v="156.29909949176476"/>
    <n v="3.7265862185168412E-2"/>
  </r>
  <r>
    <x v="15"/>
    <s v="6"/>
    <x v="2"/>
    <x v="42"/>
    <x v="0"/>
    <x v="0"/>
    <x v="31"/>
    <x v="1"/>
    <x v="1"/>
    <s v="appsflyer"/>
    <x v="2"/>
    <x v="3"/>
    <n v="78250"/>
    <n v="282.42448018830913"/>
    <n v="2647.5542029427684"/>
    <n v="903.0605308411649"/>
    <n v="-1744.4936721016034"/>
    <n v="3.1975292306072087"/>
    <n v="1200"/>
    <n v="0.12"/>
    <n v="321.98268627680676"/>
    <n v="5.9424345559814011E-2"/>
  </r>
  <r>
    <x v="15"/>
    <s v="6"/>
    <x v="2"/>
    <x v="104"/>
    <x v="0"/>
    <x v="4"/>
    <x v="43"/>
    <x v="2"/>
    <x v="0"/>
    <s v="appsflyer"/>
    <x v="0"/>
    <x v="3"/>
    <n v="162210"/>
    <n v="417.97806198435023"/>
    <n v="5058.1608276939742"/>
    <n v="3232.7221100377433"/>
    <n v="-1825.4387176562309"/>
    <n v="7.7341908680335996"/>
    <n v="4400"/>
    <n v="0.15"/>
    <n v="2760.7381654886208"/>
    <n v="0.14233299736860608"/>
  </r>
  <r>
    <x v="15"/>
    <s v="6"/>
    <x v="2"/>
    <x v="93"/>
    <x v="0"/>
    <x v="2"/>
    <x v="22"/>
    <x v="1"/>
    <x v="1"/>
    <s v="adjust"/>
    <x v="2"/>
    <x v="0"/>
    <n v="323060"/>
    <n v="1469.4529297417384"/>
    <n v="5795.7179090918917"/>
    <n v="2988.2577759549972"/>
    <n v="-2807.4601331368945"/>
    <n v="2.0335852312603127"/>
    <n v="3600"/>
    <n v="0.06"/>
    <n v="478.63751255641034"/>
    <n v="2.6695460947611063E-2"/>
  </r>
  <r>
    <x v="15"/>
    <s v="6"/>
    <x v="2"/>
    <x v="94"/>
    <x v="0"/>
    <x v="2"/>
    <x v="23"/>
    <x v="2"/>
    <x v="0"/>
    <s v="adjust"/>
    <x v="0"/>
    <x v="1"/>
    <n v="136640"/>
    <n v="360.6075482144505"/>
    <n v="4977.0735895937996"/>
    <n v="2091.8068816157506"/>
    <n v="-2885.266707978049"/>
    <n v="5.8007850694566416"/>
    <n v="2200"/>
    <n v="0.06"/>
    <n v="391.68452705067193"/>
    <n v="3.1207830456137158E-2"/>
  </r>
  <r>
    <x v="15"/>
    <s v="6"/>
    <x v="2"/>
    <x v="95"/>
    <x v="0"/>
    <x v="1"/>
    <x v="23"/>
    <x v="2"/>
    <x v="0"/>
    <s v="adjust"/>
    <x v="0"/>
    <x v="6"/>
    <n v="123230"/>
    <n v="304.91759710406131"/>
    <n v="3640.3859759215625"/>
    <n v="570.99678205212251"/>
    <n v="-3069.3891938694401"/>
    <n v="1.8726265308238492"/>
    <n v="800"/>
    <n v="7.0000000000000007E-2"/>
    <n v="8.9868857398427249"/>
    <n v="2.6231571473848726E-3"/>
  </r>
  <r>
    <x v="15"/>
    <s v="6"/>
    <x v="2"/>
    <x v="96"/>
    <x v="0"/>
    <x v="5"/>
    <x v="26"/>
    <x v="1"/>
    <x v="0"/>
    <s v="adjust"/>
    <x v="0"/>
    <x v="2"/>
    <n v="704130"/>
    <n v="3011.1333097241063"/>
    <n v="15127.127917305137"/>
    <n v="11861.926758399726"/>
    <n v="-3265.2011589054109"/>
    <n v="3.93935622846488"/>
    <n v="12600"/>
    <n v="0.17"/>
    <n v="119.97625936458799"/>
    <n v="1.6857331557262934E-3"/>
  </r>
  <r>
    <x v="15"/>
    <s v="6"/>
    <x v="2"/>
    <x v="1"/>
    <x v="0"/>
    <x v="1"/>
    <x v="22"/>
    <x v="1"/>
    <x v="0"/>
    <s v="appsflyer"/>
    <x v="0"/>
    <x v="6"/>
    <n v="363490"/>
    <n v="1164.1019197271012"/>
    <n v="7588.4316688968656"/>
    <n v="4170.7780328048966"/>
    <n v="-3417.653636091969"/>
    <n v="3.5828289277133454"/>
    <n v="5800"/>
    <n v="0.12"/>
    <n v="1045.6985638836725"/>
    <n v="4.1786710443424066E-2"/>
  </r>
  <r>
    <x v="15"/>
    <s v="6"/>
    <x v="2"/>
    <x v="38"/>
    <x v="0"/>
    <x v="5"/>
    <x v="21"/>
    <x v="1"/>
    <x v="0"/>
    <s v="appsflyer"/>
    <x v="2"/>
    <x v="4"/>
    <n v="396270"/>
    <n v="3838.951625610589"/>
    <n v="6927.5763585736722"/>
    <n v="2670.1436268361326"/>
    <n v="-4257.4327317375391"/>
    <n v="0.69553979503751728"/>
    <n v="2800"/>
    <n v="0.13"/>
    <n v="150.6960483907622"/>
    <n v="9.4062386055566334E-3"/>
  </r>
  <r>
    <x v="15"/>
    <s v="6"/>
    <x v="2"/>
    <x v="15"/>
    <x v="0"/>
    <x v="5"/>
    <x v="41"/>
    <x v="2"/>
    <x v="0"/>
    <s v="adjust"/>
    <x v="0"/>
    <x v="5"/>
    <n v="424890"/>
    <n v="662.7772552143831"/>
    <n v="9721.0220645432255"/>
    <n v="2304.3177116653837"/>
    <n v="-7416.7043528778413"/>
    <n v="3.4767603950440713"/>
    <n v="50000"/>
    <n v="0.06"/>
    <n v="358.5656858238109"/>
    <n v="2.5934335067932621E-2"/>
  </r>
  <r>
    <x v="16"/>
    <s v="6"/>
    <x v="2"/>
    <x v="7"/>
    <x v="0"/>
    <x v="6"/>
    <x v="38"/>
    <x v="2"/>
    <x v="0"/>
    <s v="appsflyer"/>
    <x v="0"/>
    <x v="1"/>
    <n v="1073090"/>
    <n v="2860.3519947172604"/>
    <n v="25664.114393058964"/>
    <n v="36962.940985316302"/>
    <n v="11298.826592257337"/>
    <n v="12.922514800130397"/>
    <n v="35400"/>
    <n v="0.04"/>
    <n v="8650.3095972566953"/>
    <n v="3.9004425183109169E-2"/>
  </r>
  <r>
    <x v="16"/>
    <s v="6"/>
    <x v="2"/>
    <x v="100"/>
    <x v="0"/>
    <x v="4"/>
    <x v="36"/>
    <x v="0"/>
    <x v="0"/>
    <s v="adjust"/>
    <x v="0"/>
    <x v="6"/>
    <n v="1155170"/>
    <n v="1213.2971885470834"/>
    <n v="21903.348122858486"/>
    <n v="31191.632273746753"/>
    <n v="9288.2841508882666"/>
    <n v="25.708155073777561"/>
    <n v="29800"/>
    <n v="7.0000000000000007E-2"/>
    <n v="6463.732274136798"/>
    <n v="3.4537747268290959E-2"/>
  </r>
  <r>
    <x v="16"/>
    <s v="6"/>
    <x v="2"/>
    <x v="38"/>
    <x v="0"/>
    <x v="1"/>
    <x v="7"/>
    <x v="1"/>
    <x v="0"/>
    <s v="appsflyer"/>
    <x v="2"/>
    <x v="1"/>
    <n v="927580"/>
    <n v="10748.50267480766"/>
    <n v="16232.882390011944"/>
    <n v="23719.301221979546"/>
    <n v="7486.4188319676014"/>
    <n v="2.2067539953795463"/>
    <n v="20800"/>
    <n v="0.13"/>
    <n v="5976.4330845434379"/>
    <n v="4.1994162114448258E-2"/>
  </r>
  <r>
    <x v="16"/>
    <s v="6"/>
    <x v="2"/>
    <x v="84"/>
    <x v="0"/>
    <x v="2"/>
    <x v="25"/>
    <x v="1"/>
    <x v="0"/>
    <s v="appsflyer"/>
    <x v="0"/>
    <x v="6"/>
    <n v="498030"/>
    <n v="1699.1333556090956"/>
    <n v="11830.009884733628"/>
    <n v="17268.697931560328"/>
    <n v="5438.6880468266991"/>
    <n v="10.163238732589029"/>
    <n v="14600"/>
    <n v="0.14000000000000001"/>
    <n v="12968.898899160386"/>
    <n v="0.1251676969755624"/>
  </r>
  <r>
    <x v="16"/>
    <s v="6"/>
    <x v="2"/>
    <x v="93"/>
    <x v="0"/>
    <x v="2"/>
    <x v="18"/>
    <x v="1"/>
    <x v="1"/>
    <s v="adjust"/>
    <x v="2"/>
    <x v="0"/>
    <n v="886230"/>
    <n v="4729.5902136433733"/>
    <n v="16712.848941957127"/>
    <n v="21386.614393392974"/>
    <n v="4673.7654514358474"/>
    <n v="4.5218747137329887"/>
    <n v="26200"/>
    <n v="0.06"/>
    <n v="7507.0947300846583"/>
    <n v="5.8503063271231982E-2"/>
  </r>
  <r>
    <x v="16"/>
    <s v="6"/>
    <x v="2"/>
    <x v="83"/>
    <x v="0"/>
    <x v="1"/>
    <x v="6"/>
    <x v="1"/>
    <x v="0"/>
    <s v="adjust"/>
    <x v="2"/>
    <x v="1"/>
    <n v="495030"/>
    <n v="2174.3155893536123"/>
    <n v="10259.22110062403"/>
    <n v="13872.378341860916"/>
    <n v="3613.157241236886"/>
    <n v="6.3801126247661877"/>
    <n v="18000"/>
    <n v="0.21"/>
    <n v="4047.2939794369308"/>
    <n v="4.8625331572548079E-2"/>
  </r>
  <r>
    <x v="16"/>
    <s v="6"/>
    <x v="2"/>
    <x v="91"/>
    <x v="0"/>
    <x v="3"/>
    <x v="38"/>
    <x v="2"/>
    <x v="0"/>
    <s v="appsflyer"/>
    <x v="2"/>
    <x v="0"/>
    <n v="261310"/>
    <n v="398.60259981429897"/>
    <n v="5214.4745556047219"/>
    <n v="7530.8083859766421"/>
    <n v="2316.3338303719202"/>
    <n v="18.89302375219102"/>
    <n v="5600"/>
    <n v="0.12"/>
    <n v="583.13079915987248"/>
    <n v="1.2905449394732064E-2"/>
  </r>
  <r>
    <x v="16"/>
    <s v="6"/>
    <x v="2"/>
    <x v="111"/>
    <x v="0"/>
    <x v="1"/>
    <x v="28"/>
    <x v="1"/>
    <x v="0"/>
    <s v="appsflyer"/>
    <x v="0"/>
    <x v="6"/>
    <n v="85090"/>
    <n v="392.88929931894268"/>
    <n v="3587.0771612637391"/>
    <n v="5872.1843020495508"/>
    <n v="2285.1071407858117"/>
    <n v="14.946154838598911"/>
    <n v="3000"/>
    <n v="0.15"/>
    <n v="5066.6826971818709"/>
    <n v="0.14380460025790465"/>
  </r>
  <r>
    <x v="16"/>
    <s v="6"/>
    <x v="2"/>
    <x v="17"/>
    <x v="0"/>
    <x v="3"/>
    <x v="17"/>
    <x v="2"/>
    <x v="1"/>
    <s v="appsflyer"/>
    <x v="1"/>
    <x v="0"/>
    <n v="225340"/>
    <n v="548.33921401630369"/>
    <n v="4347.7576712242353"/>
    <n v="6622.3500671456995"/>
    <n v="2274.5923959214642"/>
    <n v="12.077104642289541"/>
    <n v="10000"/>
    <n v="7.4999999999999997E-2"/>
    <n v="2298.2538148945159"/>
    <n v="5.7840841785567892E-2"/>
  </r>
  <r>
    <x v="16"/>
    <s v="6"/>
    <x v="2"/>
    <x v="58"/>
    <x v="0"/>
    <x v="1"/>
    <x v="39"/>
    <x v="2"/>
    <x v="3"/>
    <s v="appsflyer"/>
    <x v="2"/>
    <x v="5"/>
    <n v="208280"/>
    <n v="415.5549368968077"/>
    <n v="3418.2238276308103"/>
    <n v="5505.6580891096355"/>
    <n v="2087.4342614788252"/>
    <n v="13.248929564460505"/>
    <n v="5200"/>
    <n v="0.08"/>
    <n v="230.67577958302761"/>
    <n v="6.9829914320115984E-3"/>
  </r>
  <r>
    <x v="16"/>
    <s v="6"/>
    <x v="2"/>
    <x v="88"/>
    <x v="0"/>
    <x v="5"/>
    <x v="44"/>
    <x v="2"/>
    <x v="0"/>
    <s v="adjust"/>
    <x v="0"/>
    <x v="2"/>
    <n v="144300"/>
    <n v="407.26618705035975"/>
    <n v="6190.6990145124864"/>
    <n v="8239.4195516892814"/>
    <n v="2048.720537176795"/>
    <n v="20.231042531086558"/>
    <n v="3200"/>
    <n v="0.11"/>
    <n v="657.17539948617502"/>
    <n v="1.3293319093726656E-2"/>
  </r>
  <r>
    <x v="16"/>
    <s v="6"/>
    <x v="2"/>
    <x v="12"/>
    <x v="0"/>
    <x v="0"/>
    <x v="6"/>
    <x v="0"/>
    <x v="0"/>
    <s v="appsflyer"/>
    <x v="0"/>
    <x v="4"/>
    <n v="294590"/>
    <n v="411.54200776731579"/>
    <n v="5325.3847830031036"/>
    <n v="7305.3984857686955"/>
    <n v="1980.0137027655919"/>
    <n v="17.751282610010346"/>
    <n v="7800"/>
    <n v="7.4999999999999997E-2"/>
    <n v="363.4821555137658"/>
    <n v="8.2925468570000747E-3"/>
  </r>
  <r>
    <x v="16"/>
    <s v="6"/>
    <x v="2"/>
    <x v="57"/>
    <x v="0"/>
    <x v="0"/>
    <x v="42"/>
    <x v="2"/>
    <x v="0"/>
    <s v="adjust"/>
    <x v="0"/>
    <x v="2"/>
    <n v="124140"/>
    <n v="473.88914338066883"/>
    <n v="3347.6054452613412"/>
    <n v="5287.979589437864"/>
    <n v="1940.3741441765228"/>
    <n v="11.158684817537802"/>
    <n v="9600"/>
    <n v="0.09"/>
    <n v="1010.4083824721642"/>
    <n v="3.1846075468040122E-2"/>
  </r>
  <r>
    <x v="16"/>
    <s v="6"/>
    <x v="2"/>
    <x v="28"/>
    <x v="0"/>
    <x v="0"/>
    <x v="26"/>
    <x v="1"/>
    <x v="1"/>
    <s v="adjust"/>
    <x v="0"/>
    <x v="1"/>
    <n v="177830"/>
    <n v="497.22788096664669"/>
    <n v="3755.4981728270131"/>
    <n v="5557.5547572883597"/>
    <n v="1802.0565844613466"/>
    <n v="11.177077895318488"/>
    <n v="3800"/>
    <n v="8.5000000000000006E-2"/>
    <n v="2461.5672013537001"/>
    <n v="7.3820451285268332E-2"/>
  </r>
  <r>
    <x v="16"/>
    <s v="6"/>
    <x v="2"/>
    <x v="31"/>
    <x v="0"/>
    <x v="1"/>
    <x v="32"/>
    <x v="2"/>
    <x v="0"/>
    <s v="adjust"/>
    <x v="0"/>
    <x v="2"/>
    <n v="257530"/>
    <n v="1189.8980706224972"/>
    <n v="7702.9186775166054"/>
    <n v="9258.2707803424328"/>
    <n v="1555.3521028258274"/>
    <n v="7.7807259368854611"/>
    <n v="9000"/>
    <n v="0.09"/>
    <n v="4425.3115202386689"/>
    <n v="7.9664111964167311E-2"/>
  </r>
  <r>
    <x v="16"/>
    <s v="6"/>
    <x v="2"/>
    <x v="65"/>
    <x v="1"/>
    <x v="3"/>
    <x v="44"/>
    <x v="1"/>
    <x v="3"/>
    <s v="adjust"/>
    <x v="2"/>
    <x v="6"/>
    <n v="149370"/>
    <n v="322.45668951373523"/>
    <n v="3932.757324995102"/>
    <n v="5283.9329486617235"/>
    <n v="1351.1756236666215"/>
    <n v="16.386488854146261"/>
    <n v="5600"/>
    <n v="0.06"/>
    <n v="1443.624323840633"/>
    <n v="4.5535031634793416E-2"/>
  </r>
  <r>
    <x v="16"/>
    <s v="6"/>
    <x v="2"/>
    <x v="8"/>
    <x v="0"/>
    <x v="4"/>
    <x v="3"/>
    <x v="1"/>
    <x v="1"/>
    <s v="adjust"/>
    <x v="0"/>
    <x v="2"/>
    <n v="305000"/>
    <n v="585.95467907321256"/>
    <n v="7064.2248911237657"/>
    <n v="8311.8787730510558"/>
    <n v="1247.6538819272901"/>
    <n v="14.185190544425231"/>
    <n v="7400"/>
    <n v="0.08"/>
    <n v="3149.1017514276969"/>
    <n v="6.3144603793584733E-2"/>
  </r>
  <r>
    <x v="16"/>
    <s v="6"/>
    <x v="2"/>
    <x v="21"/>
    <x v="0"/>
    <x v="4"/>
    <x v="34"/>
    <x v="2"/>
    <x v="1"/>
    <s v="adjust"/>
    <x v="2"/>
    <x v="1"/>
    <n v="82670"/>
    <n v="542.09836065573768"/>
    <n v="5095.7633220490252"/>
    <n v="6221.6327548928211"/>
    <n v="1125.8694328437959"/>
    <n v="11.476944419029337"/>
    <n v="4600"/>
    <n v="0.11"/>
    <n v="2569.3917606165187"/>
    <n v="6.8829514208466031E-2"/>
  </r>
  <r>
    <x v="16"/>
    <s v="6"/>
    <x v="2"/>
    <x v="50"/>
    <x v="0"/>
    <x v="2"/>
    <x v="49"/>
    <x v="1"/>
    <x v="3"/>
    <s v="appsflyer"/>
    <x v="0"/>
    <x v="5"/>
    <n v="103910"/>
    <n v="445.46999047316609"/>
    <n v="2479.5241091016355"/>
    <n v="3409.1159915416397"/>
    <n v="929.59188244000416"/>
    <n v="7.6528521885852951"/>
    <n v="4200"/>
    <n v="7.4999999999999997E-2"/>
    <n v="419.71304352671126"/>
    <n v="2.0519153380136355E-2"/>
  </r>
  <r>
    <x v="16"/>
    <s v="6"/>
    <x v="2"/>
    <x v="52"/>
    <x v="0"/>
    <x v="3"/>
    <x v="26"/>
    <x v="1"/>
    <x v="0"/>
    <s v="adjust"/>
    <x v="0"/>
    <x v="6"/>
    <n v="60940"/>
    <n v="642.09758469768201"/>
    <n v="1185.3813461610562"/>
    <n v="1951.6166649120539"/>
    <n v="766.23531875099775"/>
    <n v="3.0394393491309128"/>
    <n v="2400"/>
    <n v="0.12"/>
    <n v="474.8162205652169"/>
    <n v="4.0548965472394963E-2"/>
  </r>
  <r>
    <x v="16"/>
    <s v="6"/>
    <x v="2"/>
    <x v="32"/>
    <x v="0"/>
    <x v="0"/>
    <x v="46"/>
    <x v="0"/>
    <x v="3"/>
    <s v="appsflyer"/>
    <x v="0"/>
    <x v="5"/>
    <n v="49360"/>
    <n v="91.103728313030629"/>
    <n v="1330.6956641897814"/>
    <n v="2020.5222709612281"/>
    <n v="689.82660677144668"/>
    <n v="22.178261069829688"/>
    <n v="1400"/>
    <n v="0.04"/>
    <n v="21.112102818344269"/>
    <n v="1.7414724171208595E-3"/>
  </r>
  <r>
    <x v="16"/>
    <s v="6"/>
    <x v="2"/>
    <x v="106"/>
    <x v="0"/>
    <x v="3"/>
    <x v="33"/>
    <x v="1"/>
    <x v="0"/>
    <s v="appsflyer"/>
    <x v="2"/>
    <x v="4"/>
    <n v="230620"/>
    <n v="549.59715330373456"/>
    <n v="2529.1992887394408"/>
    <n v="3173.6089708425275"/>
    <n v="644.40968210308665"/>
    <n v="5.7744275998617374"/>
    <n v="2800"/>
    <n v="0.2"/>
    <n v="3619.0571673726699"/>
    <n v="0.19006002317985032"/>
  </r>
  <r>
    <x v="16"/>
    <s v="6"/>
    <x v="2"/>
    <x v="46"/>
    <x v="0"/>
    <x v="3"/>
    <x v="0"/>
    <x v="2"/>
    <x v="0"/>
    <s v="adjust"/>
    <x v="2"/>
    <x v="5"/>
    <n v="125840"/>
    <n v="378.00349283967864"/>
    <n v="1309.4708683974147"/>
    <n v="1918.5448140543797"/>
    <n v="609.07394565696495"/>
    <n v="5.075468482160522"/>
    <n v="1400"/>
    <n v="0.06"/>
    <n v="586.80814515397958"/>
    <n v="5.0976842870291771E-2"/>
  </r>
  <r>
    <x v="16"/>
    <s v="6"/>
    <x v="2"/>
    <x v="4"/>
    <x v="0"/>
    <x v="2"/>
    <x v="31"/>
    <x v="2"/>
    <x v="0"/>
    <s v="appsflyer"/>
    <x v="0"/>
    <x v="2"/>
    <n v="138220"/>
    <n v="286.73446670714429"/>
    <n v="3243.3921762901018"/>
    <n v="3780.456609718156"/>
    <n v="537.06443342805414"/>
    <n v="13.184521041829681"/>
    <n v="2400"/>
    <n v="0.1"/>
    <n v="407.27942873514849"/>
    <n v="1.7955477815747779E-2"/>
  </r>
  <r>
    <x v="16"/>
    <s v="6"/>
    <x v="2"/>
    <x v="45"/>
    <x v="0"/>
    <x v="1"/>
    <x v="36"/>
    <x v="1"/>
    <x v="3"/>
    <s v="adjust"/>
    <x v="2"/>
    <x v="0"/>
    <n v="62170"/>
    <n v="199.97773104045527"/>
    <n v="1599.1535765932474"/>
    <n v="2049.9686143099138"/>
    <n v="450.81503771666644"/>
    <n v="10.250984465341331"/>
    <n v="800"/>
    <n v="7.0000000000000007E-2"/>
    <n v="444.16343414583787"/>
    <n v="3.6111401173440062E-2"/>
  </r>
  <r>
    <x v="16"/>
    <s v="6"/>
    <x v="2"/>
    <x v="110"/>
    <x v="0"/>
    <x v="6"/>
    <x v="24"/>
    <x v="1"/>
    <x v="0"/>
    <s v="adjust"/>
    <x v="0"/>
    <x v="4"/>
    <n v="85420"/>
    <n v="729.42606125297641"/>
    <n v="1683.7713946882996"/>
    <n v="1968.2479751248675"/>
    <n v="284.47658043656793"/>
    <n v="2.6983515940517626"/>
    <n v="2400"/>
    <n v="0.32"/>
    <n v="3536.9301724545353"/>
    <n v="0.29949903138518824"/>
  </r>
  <r>
    <x v="16"/>
    <s v="6"/>
    <x v="2"/>
    <x v="22"/>
    <x v="0"/>
    <x v="4"/>
    <x v="49"/>
    <x v="2"/>
    <x v="0"/>
    <s v="appsflyer"/>
    <x v="0"/>
    <x v="4"/>
    <n v="134050"/>
    <n v="520.89373785682255"/>
    <n v="2375.1053732404062"/>
    <n v="2643.5417001517499"/>
    <n v="268.43632691134371"/>
    <n v="5.0750114812829192"/>
    <n v="2200"/>
    <n v="0.1"/>
    <n v="1078.9961267689159"/>
    <n v="6.8027180272774282E-2"/>
  </r>
  <r>
    <x v="16"/>
    <s v="6"/>
    <x v="2"/>
    <x v="41"/>
    <x v="0"/>
    <x v="6"/>
    <x v="3"/>
    <x v="1"/>
    <x v="1"/>
    <s v="adjust"/>
    <x v="0"/>
    <x v="5"/>
    <n v="95230"/>
    <n v="107.85764070395538"/>
    <n v="589.50431251055409"/>
    <n v="815.16082477173813"/>
    <n v="225.65651226118405"/>
    <n v="7.5577475962891549"/>
    <n v="200"/>
    <n v="0.1"/>
    <n v="343.84525546823068"/>
    <n v="7.0302130372967495E-2"/>
  </r>
  <r>
    <x v="16"/>
    <s v="6"/>
    <x v="2"/>
    <x v="70"/>
    <x v="0"/>
    <x v="0"/>
    <x v="4"/>
    <x v="1"/>
    <x v="0"/>
    <s v="appsflyer"/>
    <x v="2"/>
    <x v="0"/>
    <n v="300860"/>
    <n v="2061.9245477592062"/>
    <n v="2398.4537312750431"/>
    <n v="2583.8195533859321"/>
    <n v="185.36582211088898"/>
    <n v="1.253110622400754"/>
    <n v="3400"/>
    <n v="0.08"/>
    <n v="466.12825256185687"/>
    <n v="3.0067131426355819E-2"/>
  </r>
  <r>
    <x v="16"/>
    <s v="6"/>
    <x v="2"/>
    <x v="101"/>
    <x v="0"/>
    <x v="4"/>
    <x v="49"/>
    <x v="1"/>
    <x v="1"/>
    <s v="adjust"/>
    <x v="0"/>
    <x v="5"/>
    <n v="137600"/>
    <n v="748.44135661395012"/>
    <n v="3662.6760625904617"/>
    <n v="3839.3532788832581"/>
    <n v="176.6772162927964"/>
    <n v="5.1297984069894422"/>
    <n v="5400"/>
    <n v="0.1"/>
    <n v="999.36614829592941"/>
    <n v="4.3382573214110522E-2"/>
  </r>
  <r>
    <x v="16"/>
    <s v="6"/>
    <x v="2"/>
    <x v="44"/>
    <x v="0"/>
    <x v="1"/>
    <x v="0"/>
    <x v="2"/>
    <x v="0"/>
    <s v="adjust"/>
    <x v="0"/>
    <x v="1"/>
    <n v="73020"/>
    <n v="69.261015779943094"/>
    <n v="1993.0352833439767"/>
    <n v="2091.5098213586439"/>
    <n v="98.474538014667132"/>
    <n v="30.19750429309055"/>
    <n v="800"/>
    <n v="7.0000000000000007E-2"/>
    <n v="602.37748675848934"/>
    <n v="4.8001805570228775E-2"/>
  </r>
  <r>
    <x v="16"/>
    <s v="6"/>
    <x v="2"/>
    <x v="102"/>
    <x v="0"/>
    <x v="2"/>
    <x v="46"/>
    <x v="1"/>
    <x v="1"/>
    <s v="adjust"/>
    <x v="2"/>
    <x v="5"/>
    <n v="12230"/>
    <n v="141.52362584378014"/>
    <n v="347.48807861056935"/>
    <n v="341.51231126705744"/>
    <n v="-5.9757673435119045"/>
    <n v="2.4131116570178426"/>
    <n v="400"/>
    <n v="0.06"/>
    <n v="63.499115276052159"/>
    <n v="3.0989178223405644E-2"/>
  </r>
  <r>
    <x v="16"/>
    <s v="6"/>
    <x v="2"/>
    <x v="81"/>
    <x v="0"/>
    <x v="0"/>
    <x v="26"/>
    <x v="2"/>
    <x v="0"/>
    <s v="appsflyer"/>
    <x v="2"/>
    <x v="5"/>
    <n v="650"/>
    <n v="1.9328802039082413"/>
    <n v="9.937208585705271"/>
    <n v="6.5331407338152139E-2"/>
    <n v="-9.871877178367118"/>
    <n v="3.3800029203079153E-2"/>
    <n v="200"/>
    <n v="0.11"/>
    <n v="1.3699843625597319E-3"/>
    <n v="3.4949610975232794E-3"/>
  </r>
  <r>
    <x v="16"/>
    <s v="6"/>
    <x v="2"/>
    <x v="14"/>
    <x v="0"/>
    <x v="6"/>
    <x v="36"/>
    <x v="2"/>
    <x v="0"/>
    <s v="appsflyer"/>
    <x v="0"/>
    <x v="0"/>
    <n v="380"/>
    <n v="1.048677654273668"/>
    <n v="11.132807555106695"/>
    <n v="2.7024829889744115E-2"/>
    <n v="-11.105782725216951"/>
    <n v="2.5770387859043276E-2"/>
    <n v="200"/>
    <n v="0.1"/>
    <n v="8.1147164032939912E-3"/>
    <n v="5.0044819501179755E-2"/>
  </r>
  <r>
    <x v="16"/>
    <s v="6"/>
    <x v="2"/>
    <x v="37"/>
    <x v="0"/>
    <x v="6"/>
    <x v="12"/>
    <x v="2"/>
    <x v="1"/>
    <s v="adjust"/>
    <x v="2"/>
    <x v="1"/>
    <n v="1280"/>
    <n v="1.5906514345513212"/>
    <n v="16.222866156689967"/>
    <n v="7.5452998025359583E-2"/>
    <n v="-16.147413158664609"/>
    <n v="4.743528115991219E-2"/>
    <n v="200"/>
    <n v="6.5000000000000002E-2"/>
    <n v="1.1584580576844665E-2"/>
    <n v="2.5588955773834004E-2"/>
  </r>
  <r>
    <x v="16"/>
    <s v="6"/>
    <x v="2"/>
    <x v="59"/>
    <x v="0"/>
    <x v="1"/>
    <x v="6"/>
    <x v="1"/>
    <x v="1"/>
    <s v="appsflyer"/>
    <x v="2"/>
    <x v="3"/>
    <n v="1550"/>
    <n v="11.869194074817976"/>
    <n v="29.382998013175047"/>
    <n v="0.9528756992305073"/>
    <n v="-28.43012231394454"/>
    <n v="8.0281415336543857E-2"/>
    <n v="200"/>
    <n v="0.17"/>
    <n v="0.32021726919103422"/>
    <n v="5.6008926356576026E-2"/>
  </r>
  <r>
    <x v="16"/>
    <s v="6"/>
    <x v="2"/>
    <x v="6"/>
    <x v="0"/>
    <x v="0"/>
    <x v="6"/>
    <x v="1"/>
    <x v="0"/>
    <s v="adjust"/>
    <x v="2"/>
    <x v="3"/>
    <n v="3440"/>
    <n v="8.6420831876966098"/>
    <n v="38.32780337741471"/>
    <n v="0.48004647128883621"/>
    <n v="-37.847756906125873"/>
    <n v="5.5547541126687985E-2"/>
    <n v="200"/>
    <n v="0.08"/>
    <n v="0.11974980785740628"/>
    <n v="4.1575769229140164E-2"/>
  </r>
  <r>
    <x v="16"/>
    <s v="6"/>
    <x v="2"/>
    <x v="16"/>
    <x v="0"/>
    <x v="6"/>
    <x v="1"/>
    <x v="0"/>
    <x v="1"/>
    <s v="adjust"/>
    <x v="2"/>
    <x v="0"/>
    <n v="3630"/>
    <n v="3.5633151030710981"/>
    <n v="44.824566530568788"/>
    <n v="3.8029536882616912"/>
    <n v="-41.0216128423071"/>
    <n v="1.0672515840611618"/>
    <n v="200"/>
    <n v="0.02"/>
    <n v="8.9053995150312051E-2"/>
    <n v="3.9028433532768986E-3"/>
  </r>
  <r>
    <x v="16"/>
    <s v="6"/>
    <x v="2"/>
    <x v="69"/>
    <x v="0"/>
    <x v="1"/>
    <x v="5"/>
    <x v="0"/>
    <x v="1"/>
    <s v="appsflyer"/>
    <x v="2"/>
    <x v="1"/>
    <n v="2670"/>
    <n v="2.8364795292963962"/>
    <n v="43.604531364712074"/>
    <n v="1.585684110263698"/>
    <n v="-42.018847254448374"/>
    <n v="0.55903245339374452"/>
    <n v="200"/>
    <n v="5.7000000000000002E-2"/>
    <n v="5.5985163071247096E-2"/>
    <n v="5.8844384272241975E-3"/>
  </r>
  <r>
    <x v="16"/>
    <s v="6"/>
    <x v="2"/>
    <x v="105"/>
    <x v="0"/>
    <x v="0"/>
    <x v="21"/>
    <x v="0"/>
    <x v="0"/>
    <s v="adjust"/>
    <x v="2"/>
    <x v="1"/>
    <n v="15840"/>
    <n v="10.212765957446809"/>
    <n v="303.63585397715741"/>
    <n v="258.41349274651697"/>
    <n v="-45.222361230640445"/>
    <n v="25.302987831429785"/>
    <n v="200"/>
    <n v="0.08"/>
    <n v="12.965705864964525"/>
    <n v="8.3623767262563497E-3"/>
  </r>
  <r>
    <x v="16"/>
    <s v="6"/>
    <x v="2"/>
    <x v="51"/>
    <x v="0"/>
    <x v="1"/>
    <x v="16"/>
    <x v="1"/>
    <x v="0"/>
    <s v="adjust"/>
    <x v="0"/>
    <x v="1"/>
    <n v="35570"/>
    <n v="111.39993736298152"/>
    <n v="757.69238230417591"/>
    <n v="703.39069940911213"/>
    <n v="-54.301682895063777"/>
    <n v="6.3141031858681336"/>
    <n v="400"/>
    <n v="0.08"/>
    <n v="89.82414441522873"/>
    <n v="2.1283606320708647E-2"/>
  </r>
  <r>
    <x v="16"/>
    <s v="6"/>
    <x v="2"/>
    <x v="56"/>
    <x v="0"/>
    <x v="2"/>
    <x v="0"/>
    <x v="0"/>
    <x v="2"/>
    <s v="appsflyer"/>
    <x v="0"/>
    <x v="3"/>
    <n v="45950"/>
    <n v="160.02487562189054"/>
    <n v="1330.1736167470735"/>
    <n v="1267.0289736635164"/>
    <n v="-63.144643083557185"/>
    <n v="7.9177000996849616"/>
    <n v="1200"/>
    <n v="0.05"/>
    <n v="94.171517641185218"/>
    <n v="1.2387445959357918E-2"/>
  </r>
  <r>
    <x v="16"/>
    <s v="6"/>
    <x v="2"/>
    <x v="20"/>
    <x v="0"/>
    <x v="0"/>
    <x v="40"/>
    <x v="1"/>
    <x v="1"/>
    <s v="adjust"/>
    <x v="0"/>
    <x v="2"/>
    <n v="58830"/>
    <n v="415.91045046678147"/>
    <n v="1131.5790818866863"/>
    <n v="1005.6315506117066"/>
    <n v="-125.94753127497961"/>
    <n v="2.4179040211253984"/>
    <n v="1000"/>
    <n v="0.11"/>
    <n v="108.38817958413132"/>
    <n v="1.796353404620888E-2"/>
  </r>
  <r>
    <x v="16"/>
    <s v="6"/>
    <x v="2"/>
    <x v="85"/>
    <x v="0"/>
    <x v="2"/>
    <x v="34"/>
    <x v="1"/>
    <x v="0"/>
    <s v="adjust"/>
    <x v="0"/>
    <x v="6"/>
    <n v="247260"/>
    <n v="730.85202214506899"/>
    <n v="4159.2142798052155"/>
    <n v="4020.8600091670487"/>
    <n v="-138.35427063816678"/>
    <n v="5.5016061902185394"/>
    <n v="3200"/>
    <n v="0.125"/>
    <n v="1158.5874392796227"/>
    <n v="4.8024031203863143E-2"/>
  </r>
  <r>
    <x v="16"/>
    <s v="6"/>
    <x v="2"/>
    <x v="108"/>
    <x v="0"/>
    <x v="6"/>
    <x v="37"/>
    <x v="2"/>
    <x v="1"/>
    <s v="adjust"/>
    <x v="0"/>
    <x v="2"/>
    <n v="14720"/>
    <n v="95.306988167001563"/>
    <n v="532.39931348348762"/>
    <n v="291.61709810511792"/>
    <n v="-240.7822153783697"/>
    <n v="3.0597661694453318"/>
    <n v="400"/>
    <n v="0.1"/>
    <n v="157.706291421374"/>
    <n v="9.013319889112853E-2"/>
  </r>
  <r>
    <x v="16"/>
    <s v="6"/>
    <x v="2"/>
    <x v="75"/>
    <x v="0"/>
    <x v="0"/>
    <x v="33"/>
    <x v="1"/>
    <x v="3"/>
    <s v="appsflyer"/>
    <x v="0"/>
    <x v="4"/>
    <n v="12860"/>
    <n v="56.91882892759979"/>
    <n v="263.92576731790581"/>
    <n v="22.969947399928728"/>
    <n v="-240.95581991797707"/>
    <n v="0.40355621914052875"/>
    <n v="200"/>
    <n v="0.15"/>
    <n v="10.54816077238709"/>
    <n v="7.6535952163447413E-2"/>
  </r>
  <r>
    <x v="16"/>
    <s v="6"/>
    <x v="2"/>
    <x v="3"/>
    <x v="0"/>
    <x v="4"/>
    <x v="46"/>
    <x v="1"/>
    <x v="0"/>
    <s v="appsflyer"/>
    <x v="0"/>
    <x v="2"/>
    <n v="15960"/>
    <n v="62.058047493403699"/>
    <n v="324.81121536663585"/>
    <n v="29.995758675019143"/>
    <n v="-294.8154566916167"/>
    <n v="0.48335002286701761"/>
    <n v="200"/>
    <n v="0.09"/>
    <n v="8.7437262112657717"/>
    <n v="4.8583125290018979E-2"/>
  </r>
  <r>
    <x v="16"/>
    <s v="6"/>
    <x v="2"/>
    <x v="25"/>
    <x v="0"/>
    <x v="2"/>
    <x v="22"/>
    <x v="1"/>
    <x v="0"/>
    <s v="adjust"/>
    <x v="2"/>
    <x v="2"/>
    <n v="111140"/>
    <n v="374.22490826678177"/>
    <n v="1601.0265320922961"/>
    <n v="1280.2222374036821"/>
    <n v="-320.80429468861394"/>
    <n v="3.4209968634450769"/>
    <n v="1000"/>
    <n v="0.08"/>
    <n v="55.002044457173582"/>
    <n v="7.1604813146503507E-3"/>
  </r>
  <r>
    <x v="16"/>
    <s v="6"/>
    <x v="2"/>
    <x v="77"/>
    <x v="0"/>
    <x v="6"/>
    <x v="41"/>
    <x v="1"/>
    <x v="0"/>
    <s v="appsflyer"/>
    <x v="0"/>
    <x v="1"/>
    <n v="23090"/>
    <n v="69.933515549974146"/>
    <n v="448.82414484023099"/>
    <n v="127.5928874487323"/>
    <n v="-321.23125739149867"/>
    <n v="1.8244883936594758"/>
    <n v="200"/>
    <n v="0.15"/>
    <n v="36.278222767869394"/>
    <n v="4.7387989896702037E-2"/>
  </r>
  <r>
    <x v="16"/>
    <s v="6"/>
    <x v="2"/>
    <x v="30"/>
    <x v="0"/>
    <x v="0"/>
    <x v="37"/>
    <x v="1"/>
    <x v="3"/>
    <s v="appsflyer"/>
    <x v="0"/>
    <x v="1"/>
    <n v="93050"/>
    <n v="371.88865136165066"/>
    <n v="1155.1917956858251"/>
    <n v="832.5634088403973"/>
    <n v="-322.62838684542783"/>
    <n v="2.2387437900888085"/>
    <n v="1400"/>
    <n v="0.04"/>
    <n v="194.53176816311401"/>
    <n v="3.894233281964269E-2"/>
  </r>
  <r>
    <x v="16"/>
    <s v="6"/>
    <x v="2"/>
    <x v="33"/>
    <x v="0"/>
    <x v="0"/>
    <x v="15"/>
    <x v="2"/>
    <x v="0"/>
    <s v="adjust"/>
    <x v="2"/>
    <x v="6"/>
    <n v="37990"/>
    <n v="157.79854620976116"/>
    <n v="669.1984826158324"/>
    <n v="338.45688359793741"/>
    <n v="-330.741599017895"/>
    <n v="2.1448669314610012"/>
    <n v="400"/>
    <n v="7.0000000000000007E-2"/>
    <n v="112.22865775739804"/>
    <n v="5.5264871832595402E-2"/>
  </r>
  <r>
    <x v="16"/>
    <s v="6"/>
    <x v="2"/>
    <x v="73"/>
    <x v="0"/>
    <x v="4"/>
    <x v="43"/>
    <x v="1"/>
    <x v="0"/>
    <s v="appsflyer"/>
    <x v="2"/>
    <x v="1"/>
    <n v="265640"/>
    <n v="2927.8334828918105"/>
    <n v="2502.8408540314008"/>
    <n v="2161.6227890214363"/>
    <n v="-341.21806500996445"/>
    <n v="0.73830113688241905"/>
    <n v="2200"/>
    <n v="0.105"/>
    <n v="399.98859986255587"/>
    <n v="3.0840147958441148E-2"/>
  </r>
  <r>
    <x v="16"/>
    <s v="6"/>
    <x v="2"/>
    <x v="74"/>
    <x v="0"/>
    <x v="3"/>
    <x v="45"/>
    <x v="1"/>
    <x v="1"/>
    <s v="adjust"/>
    <x v="0"/>
    <x v="6"/>
    <n v="130160"/>
    <n v="370.29871977240401"/>
    <n v="2906.7580006320209"/>
    <n v="2562.7827769576907"/>
    <n v="-343.97522367433021"/>
    <n v="6.920852382457193"/>
    <n v="4400"/>
    <n v="0.1"/>
    <n v="977.83938734945173"/>
    <n v="6.3592292210725737E-2"/>
  </r>
  <r>
    <x v="16"/>
    <s v="6"/>
    <x v="2"/>
    <x v="64"/>
    <x v="0"/>
    <x v="5"/>
    <x v="39"/>
    <x v="2"/>
    <x v="1"/>
    <s v="adjust"/>
    <x v="2"/>
    <x v="6"/>
    <n v="66330"/>
    <n v="259.34276671010986"/>
    <n v="1159.2324788974838"/>
    <n v="795.34010142193767"/>
    <n v="-363.89237747554614"/>
    <n v="3.0667525896758825"/>
    <n v="600"/>
    <n v="7.0000000000000007E-2"/>
    <n v="286.13419347831314"/>
    <n v="5.9960552927138151E-2"/>
  </r>
  <r>
    <x v="16"/>
    <s v="6"/>
    <x v="2"/>
    <x v="36"/>
    <x v="0"/>
    <x v="0"/>
    <x v="48"/>
    <x v="0"/>
    <x v="3"/>
    <s v="adjust"/>
    <x v="0"/>
    <x v="6"/>
    <n v="126220"/>
    <n v="154.64216307562316"/>
    <n v="3393.5020983414715"/>
    <n v="3015.9684189033978"/>
    <n v="-377.5336794380737"/>
    <n v="19.502885622652137"/>
    <n v="1800"/>
    <n v="6.5000000000000002E-2"/>
    <n v="736.84842074922778"/>
    <n v="4.0719282521374724E-2"/>
  </r>
  <r>
    <x v="16"/>
    <s v="6"/>
    <x v="2"/>
    <x v="103"/>
    <x v="0"/>
    <x v="4"/>
    <x v="48"/>
    <x v="2"/>
    <x v="0"/>
    <s v="appsflyer"/>
    <x v="1"/>
    <x v="4"/>
    <n v="60540"/>
    <n v="98.408252578930913"/>
    <n v="1046.1476580863746"/>
    <n v="659.93309597321161"/>
    <n v="-386.21456211316297"/>
    <n v="6.7060747313229143"/>
    <n v="800"/>
    <n v="7.4999999999999997E-2"/>
    <n v="295.68399261606822"/>
    <n v="7.467524471300617E-2"/>
  </r>
  <r>
    <x v="16"/>
    <s v="6"/>
    <x v="2"/>
    <x v="53"/>
    <x v="0"/>
    <x v="6"/>
    <x v="32"/>
    <x v="0"/>
    <x v="3"/>
    <s v="appsflyer"/>
    <x v="2"/>
    <x v="3"/>
    <n v="60120"/>
    <n v="62.696840129314843"/>
    <n v="816.57432410497211"/>
    <n v="426.63858210093963"/>
    <n v="-389.93574200403248"/>
    <n v="6.8047860342081004"/>
    <n v="400"/>
    <n v="0.06"/>
    <n v="50.104721103083151"/>
    <n v="1.9573445067699296E-2"/>
  </r>
  <r>
    <x v="16"/>
    <s v="6"/>
    <x v="2"/>
    <x v="40"/>
    <x v="0"/>
    <x v="0"/>
    <x v="17"/>
    <x v="0"/>
    <x v="1"/>
    <s v="adjust"/>
    <x v="0"/>
    <x v="4"/>
    <n v="13010"/>
    <n v="48.479889829478715"/>
    <n v="434.06761106045207"/>
    <n v="38.122373120934292"/>
    <n v="-395.94523793951777"/>
    <n v="0.78635436786313762"/>
    <n v="200"/>
    <n v="0.12"/>
    <n v="18.289490903225307"/>
    <n v="7.9959567947174501E-2"/>
  </r>
  <r>
    <x v="16"/>
    <s v="6"/>
    <x v="2"/>
    <x v="35"/>
    <x v="0"/>
    <x v="6"/>
    <x v="2"/>
    <x v="0"/>
    <x v="1"/>
    <s v="adjust"/>
    <x v="0"/>
    <x v="3"/>
    <n v="213140"/>
    <n v="200.26359226999162"/>
    <n v="4316.4911889951554"/>
    <n v="3893.8559977925092"/>
    <n v="-422.63519120264618"/>
    <n v="19.443654004482681"/>
    <n v="3200"/>
    <n v="9.5000000000000001E-2"/>
    <n v="1023.978015603171"/>
    <n v="4.3828791485170521E-2"/>
  </r>
  <r>
    <x v="16"/>
    <s v="6"/>
    <x v="2"/>
    <x v="61"/>
    <x v="1"/>
    <x v="0"/>
    <x v="12"/>
    <x v="0"/>
    <x v="0"/>
    <s v="adjust"/>
    <x v="2"/>
    <x v="4"/>
    <n v="56790"/>
    <n v="171.73405909797822"/>
    <n v="2405.0764774685476"/>
    <n v="1966.8264091273375"/>
    <n v="-438.25006834121018"/>
    <n v="11.452745130802608"/>
    <n v="1600"/>
    <n v="0.12"/>
    <n v="335.48797302135881"/>
    <n v="2.8428875019547498E-2"/>
  </r>
  <r>
    <x v="16"/>
    <s v="6"/>
    <x v="2"/>
    <x v="29"/>
    <x v="0"/>
    <x v="6"/>
    <x v="35"/>
    <x v="2"/>
    <x v="1"/>
    <s v="appsflyer"/>
    <x v="2"/>
    <x v="2"/>
    <n v="51880"/>
    <n v="220.73028866867728"/>
    <n v="821.19275123748287"/>
    <n v="382.40952116724662"/>
    <n v="-438.78323007023624"/>
    <n v="1.732474158728867"/>
    <n v="1000"/>
    <n v="0.05"/>
    <n v="53.656374688018737"/>
    <n v="2.3385215638390685E-2"/>
  </r>
  <r>
    <x v="16"/>
    <s v="6"/>
    <x v="2"/>
    <x v="26"/>
    <x v="0"/>
    <x v="2"/>
    <x v="3"/>
    <x v="2"/>
    <x v="0"/>
    <s v="appsflyer"/>
    <x v="1"/>
    <x v="5"/>
    <n v="136930"/>
    <n v="209.05343511450383"/>
    <n v="2729.8256325366006"/>
    <n v="2264.6008958150778"/>
    <n v="-465.22473672152273"/>
    <n v="10.832641398954765"/>
    <n v="2200"/>
    <n v="7.0000000000000007E-2"/>
    <n v="294.61905029583227"/>
    <n v="2.1682926620777525E-2"/>
  </r>
  <r>
    <x v="16"/>
    <s v="6"/>
    <x v="2"/>
    <x v="68"/>
    <x v="0"/>
    <x v="3"/>
    <x v="20"/>
    <x v="1"/>
    <x v="0"/>
    <s v="adjust"/>
    <x v="2"/>
    <x v="5"/>
    <n v="117200"/>
    <n v="272.70134354124446"/>
    <n v="1748.3828679965839"/>
    <n v="1281.6837557181793"/>
    <n v="-466.69911227840453"/>
    <n v="4.6999539462273763"/>
    <n v="1200"/>
    <n v="7.0000000000000007E-2"/>
    <n v="481.790464678023"/>
    <n v="6.2650720524015727E-2"/>
  </r>
  <r>
    <x v="16"/>
    <s v="6"/>
    <x v="2"/>
    <x v="87"/>
    <x v="0"/>
    <x v="3"/>
    <x v="37"/>
    <x v="1"/>
    <x v="0"/>
    <s v="appsflyer"/>
    <x v="2"/>
    <x v="0"/>
    <n v="23430"/>
    <n v="106.97408971578587"/>
    <n v="652.25518738388007"/>
    <n v="145.36334360997898"/>
    <n v="-506.89184377390109"/>
    <n v="1.3588649737164169"/>
    <n v="200"/>
    <n v="0.08"/>
    <n v="28.49501690875762"/>
    <n v="3.2671025355163287E-2"/>
  </r>
  <r>
    <x v="16"/>
    <s v="6"/>
    <x v="2"/>
    <x v="19"/>
    <x v="0"/>
    <x v="4"/>
    <x v="37"/>
    <x v="2"/>
    <x v="0"/>
    <s v="adjust"/>
    <x v="0"/>
    <x v="6"/>
    <n v="40730"/>
    <n v="94.106730267570981"/>
    <n v="1099.5520290624199"/>
    <n v="556.31852803299751"/>
    <n v="-543.23350102942243"/>
    <n v="5.9115700487226883"/>
    <n v="400"/>
    <n v="7.0000000000000007E-2"/>
    <n v="67.023788396334041"/>
    <n v="2.007956024561244E-2"/>
  </r>
  <r>
    <x v="16"/>
    <s v="6"/>
    <x v="2"/>
    <x v="97"/>
    <x v="0"/>
    <x v="1"/>
    <x v="13"/>
    <x v="2"/>
    <x v="0"/>
    <s v="adjust"/>
    <x v="0"/>
    <x v="0"/>
    <n v="15670"/>
    <n v="39.605912326108054"/>
    <n v="574.50339734414558"/>
    <n v="30.338308248351264"/>
    <n v="-544.16508909579431"/>
    <n v="0.76600452979219413"/>
    <n v="200"/>
    <n v="0.108"/>
    <n v="4.8204086035456788"/>
    <n v="2.6481418388513495E-2"/>
  </r>
  <r>
    <x v="16"/>
    <s v="6"/>
    <x v="2"/>
    <x v="109"/>
    <x v="0"/>
    <x v="1"/>
    <x v="19"/>
    <x v="1"/>
    <x v="1"/>
    <s v="appsflyer"/>
    <x v="0"/>
    <x v="6"/>
    <n v="125260"/>
    <n v="637.25278219395864"/>
    <n v="2083.9696544178178"/>
    <n v="1537.0549308860382"/>
    <n v="-546.9147235317796"/>
    <n v="2.4120019148354372"/>
    <n v="3200"/>
    <n v="0.1"/>
    <n v="391.78627634748773"/>
    <n v="4.2482354672217407E-2"/>
  </r>
  <r>
    <x v="16"/>
    <s v="6"/>
    <x v="2"/>
    <x v="79"/>
    <x v="0"/>
    <x v="2"/>
    <x v="46"/>
    <x v="0"/>
    <x v="1"/>
    <s v="appsflyer"/>
    <x v="0"/>
    <x v="5"/>
    <n v="85690"/>
    <n v="203.14529004789782"/>
    <n v="1830.9374356092069"/>
    <n v="1265.1235252258045"/>
    <n v="-565.81391038340234"/>
    <n v="6.2276783524122674"/>
    <n v="1000"/>
    <n v="0.08"/>
    <n v="435.90943228452647"/>
    <n v="5.7426465162327855E-2"/>
  </r>
  <r>
    <x v="16"/>
    <s v="6"/>
    <x v="2"/>
    <x v="82"/>
    <x v="0"/>
    <x v="3"/>
    <x v="11"/>
    <x v="1"/>
    <x v="1"/>
    <s v="adjust"/>
    <x v="0"/>
    <x v="5"/>
    <n v="50630"/>
    <n v="124.33323411221909"/>
    <n v="1523.785836705466"/>
    <n v="956.85465238375934"/>
    <n v="-566.93118432170661"/>
    <n v="7.6958880641690204"/>
    <n v="600"/>
    <n v="0.13"/>
    <n v="477.20333172394351"/>
    <n v="8.3120135772469572E-2"/>
  </r>
  <r>
    <x v="16"/>
    <s v="6"/>
    <x v="2"/>
    <x v="2"/>
    <x v="0"/>
    <x v="0"/>
    <x v="3"/>
    <x v="1"/>
    <x v="0"/>
    <s v="appsflyer"/>
    <x v="0"/>
    <x v="0"/>
    <n v="62400"/>
    <n v="192.5595748328476"/>
    <n v="1529.248896187089"/>
    <n v="908.8627076030474"/>
    <n v="-620.38618858404163"/>
    <n v="4.7199040005774355"/>
    <n v="400"/>
    <n v="0.1"/>
    <n v="156.21070828229563"/>
    <n v="2.8645820572517435E-2"/>
  </r>
  <r>
    <x v="16"/>
    <s v="6"/>
    <x v="2"/>
    <x v="24"/>
    <x v="0"/>
    <x v="6"/>
    <x v="38"/>
    <x v="1"/>
    <x v="2"/>
    <s v="appsflyer"/>
    <x v="2"/>
    <x v="5"/>
    <n v="125920"/>
    <n v="616.96913580246917"/>
    <n v="3376.0836990662901"/>
    <n v="2733.5163283592287"/>
    <n v="-642.5673707070614"/>
    <n v="4.4305560355200653"/>
    <n v="3200"/>
    <n v="0.06"/>
    <n v="314.09600942210261"/>
    <n v="1.9150913554303161E-2"/>
  </r>
  <r>
    <x v="16"/>
    <s v="6"/>
    <x v="2"/>
    <x v="78"/>
    <x v="0"/>
    <x v="3"/>
    <x v="19"/>
    <x v="2"/>
    <x v="0"/>
    <s v="adjust"/>
    <x v="0"/>
    <x v="0"/>
    <n v="18760"/>
    <n v="94.83455882352942"/>
    <n v="837.04383079745764"/>
    <n v="150.34220153339754"/>
    <n v="-686.7016292640601"/>
    <n v="1.5853102856012455"/>
    <n v="400"/>
    <n v="0.13"/>
    <n v="114.86165954768123"/>
    <n v="0.12733357453436592"/>
  </r>
  <r>
    <x v="16"/>
    <s v="6"/>
    <x v="2"/>
    <x v="47"/>
    <x v="0"/>
    <x v="0"/>
    <x v="9"/>
    <x v="2"/>
    <x v="1"/>
    <s v="appsflyer"/>
    <x v="2"/>
    <x v="2"/>
    <n v="112140"/>
    <n v="380.66788305681678"/>
    <n v="3322.0213340678542"/>
    <n v="2634.5558931441506"/>
    <n v="-687.46544092370368"/>
    <n v="6.9208777793080287"/>
    <n v="2600"/>
    <n v="7.0000000000000007E-2"/>
    <n v="991.07873771281004"/>
    <n v="6.2697394292770769E-2"/>
  </r>
  <r>
    <x v="16"/>
    <s v="6"/>
    <x v="2"/>
    <x v="107"/>
    <x v="0"/>
    <x v="5"/>
    <x v="25"/>
    <x v="0"/>
    <x v="0"/>
    <s v="adjust"/>
    <x v="0"/>
    <x v="2"/>
    <n v="44780"/>
    <n v="99.77314158395788"/>
    <n v="1448.0807923736008"/>
    <n v="729.69479758838986"/>
    <n v="-718.38599478521098"/>
    <n v="7.3135393554222263"/>
    <n v="600"/>
    <n v="0.11"/>
    <n v="32.278637624087736"/>
    <n v="7.3726343604584767E-3"/>
  </r>
  <r>
    <x v="16"/>
    <s v="6"/>
    <x v="2"/>
    <x v="55"/>
    <x v="0"/>
    <x v="6"/>
    <x v="23"/>
    <x v="2"/>
    <x v="1"/>
    <s v="appsflyer"/>
    <x v="2"/>
    <x v="5"/>
    <n v="45720"/>
    <n v="118.53516257966943"/>
    <n v="1280.3169315816424"/>
    <n v="526.95338763379686"/>
    <n v="-753.36354394784553"/>
    <n v="4.4455449013251478"/>
    <n v="400"/>
    <n v="0.1"/>
    <n v="123.91746996279328"/>
    <n v="3.9193052260664399E-2"/>
  </r>
  <r>
    <x v="16"/>
    <s v="6"/>
    <x v="2"/>
    <x v="80"/>
    <x v="0"/>
    <x v="1"/>
    <x v="42"/>
    <x v="1"/>
    <x v="0"/>
    <s v="adjust"/>
    <x v="0"/>
    <x v="3"/>
    <n v="35010"/>
    <n v="212.00526972680629"/>
    <n v="1054.0599498540448"/>
    <n v="284.30822388935201"/>
    <n v="-769.75172596469281"/>
    <n v="1.3410431931985303"/>
    <n v="400"/>
    <n v="0.09"/>
    <n v="69.835808744248141"/>
    <n v="4.0939024901033148E-2"/>
  </r>
  <r>
    <x v="16"/>
    <s v="6"/>
    <x v="2"/>
    <x v="72"/>
    <x v="0"/>
    <x v="6"/>
    <x v="8"/>
    <x v="2"/>
    <x v="1"/>
    <s v="adjust"/>
    <x v="0"/>
    <x v="5"/>
    <n v="98040"/>
    <n v="139.42814371257487"/>
    <n v="2054.0939446484399"/>
    <n v="1256.133796989353"/>
    <n v="-797.96014765908694"/>
    <n v="9.0091839677563144"/>
    <n v="1000"/>
    <n v="0.12"/>
    <n v="118.40278790018209"/>
    <n v="1.5709949076014668E-2"/>
  </r>
  <r>
    <x v="16"/>
    <s v="6"/>
    <x v="2"/>
    <x v="27"/>
    <x v="0"/>
    <x v="6"/>
    <x v="37"/>
    <x v="2"/>
    <x v="1"/>
    <s v="appsflyer"/>
    <x v="0"/>
    <x v="3"/>
    <n v="66990"/>
    <n v="125.29524929193609"/>
    <n v="2007.034619156482"/>
    <n v="1197.4852521178925"/>
    <n v="-809.54936703858948"/>
    <n v="9.5573077102689616"/>
    <n v="400"/>
    <n v="7.0000000000000007E-2"/>
    <n v="384.16308896463607"/>
    <n v="5.3468033431615519E-2"/>
  </r>
  <r>
    <x v="16"/>
    <s v="6"/>
    <x v="2"/>
    <x v="23"/>
    <x v="0"/>
    <x v="4"/>
    <x v="37"/>
    <x v="1"/>
    <x v="1"/>
    <s v="adjust"/>
    <x v="0"/>
    <x v="2"/>
    <n v="239050"/>
    <n v="291.47502116850126"/>
    <n v="2507.5492032088055"/>
    <n v="1691.8702710332063"/>
    <n v="-815.67893217559913"/>
    <n v="5.8045120444648282"/>
    <n v="1800"/>
    <n v="0.06"/>
    <n v="150.93055957359755"/>
    <n v="1.4868216371521395E-2"/>
  </r>
  <r>
    <x v="16"/>
    <s v="6"/>
    <x v="2"/>
    <x v="13"/>
    <x v="0"/>
    <x v="4"/>
    <x v="46"/>
    <x v="1"/>
    <x v="0"/>
    <s v="appsflyer"/>
    <x v="0"/>
    <x v="3"/>
    <n v="41370"/>
    <n v="142.62238565846931"/>
    <n v="986.90397492723685"/>
    <n v="111.70999946027676"/>
    <n v="-875.19397546696007"/>
    <n v="0.78325712295812455"/>
    <n v="200"/>
    <n v="0.12"/>
    <n v="47.432784150205364"/>
    <n v="7.0767738458770213E-2"/>
  </r>
  <r>
    <x v="16"/>
    <s v="6"/>
    <x v="2"/>
    <x v="67"/>
    <x v="0"/>
    <x v="5"/>
    <x v="17"/>
    <x v="1"/>
    <x v="1"/>
    <s v="adjust"/>
    <x v="0"/>
    <x v="6"/>
    <n v="270580"/>
    <n v="429.49206349206349"/>
    <n v="4204.5198789671513"/>
    <n v="3307.3405106428622"/>
    <n v="-897.17936832428904"/>
    <n v="7.700585858914196"/>
    <n v="1800"/>
    <n v="0.09"/>
    <n v="74.610970520155561"/>
    <n v="3.7598673959767701E-3"/>
  </r>
  <r>
    <x v="16"/>
    <s v="6"/>
    <x v="2"/>
    <x v="11"/>
    <x v="0"/>
    <x v="4"/>
    <x v="42"/>
    <x v="1"/>
    <x v="0"/>
    <s v="appsflyer"/>
    <x v="0"/>
    <x v="6"/>
    <n v="62430"/>
    <n v="216.95333631885359"/>
    <n v="1155.0868733530642"/>
    <n v="215.29205404816182"/>
    <n v="-939.79481930490238"/>
    <n v="0.99234267470194515"/>
    <n v="400"/>
    <n v="0.14000000000000001"/>
    <n v="48.294245748534465"/>
    <n v="3.7386614167787498E-2"/>
  </r>
  <r>
    <x v="16"/>
    <s v="6"/>
    <x v="2"/>
    <x v="104"/>
    <x v="0"/>
    <x v="0"/>
    <x v="38"/>
    <x v="2"/>
    <x v="0"/>
    <s v="appsflyer"/>
    <x v="0"/>
    <x v="0"/>
    <n v="119650"/>
    <n v="184.2982192501315"/>
    <n v="3955.5705511919555"/>
    <n v="2963.4333687111321"/>
    <n v="-992.13718248082341"/>
    <n v="16.079555086146161"/>
    <n v="1600"/>
    <n v="0.15"/>
    <n v="1671.7505398579328"/>
    <n v="9.4021040904153294E-2"/>
  </r>
  <r>
    <x v="16"/>
    <s v="6"/>
    <x v="2"/>
    <x v="86"/>
    <x v="0"/>
    <x v="2"/>
    <x v="8"/>
    <x v="2"/>
    <x v="1"/>
    <s v="appsflyer"/>
    <x v="0"/>
    <x v="3"/>
    <n v="74830"/>
    <n v="456.32887899034893"/>
    <n v="3258.9710537094411"/>
    <n v="2155.3081269582976"/>
    <n v="-1103.6629267511435"/>
    <n v="4.7231464546513635"/>
    <n v="2800"/>
    <n v="7.0000000000000007E-2"/>
    <n v="294.84395888285331"/>
    <n v="2.2799830427568227E-2"/>
  </r>
  <r>
    <x v="16"/>
    <s v="6"/>
    <x v="2"/>
    <x v="112"/>
    <x v="0"/>
    <x v="0"/>
    <x v="9"/>
    <x v="1"/>
    <x v="0"/>
    <s v="adjust"/>
    <x v="2"/>
    <x v="5"/>
    <n v="81830"/>
    <n v="217.20419220665499"/>
    <n v="1771.5034718298382"/>
    <n v="661.13055084207008"/>
    <n v="-1110.3729209877681"/>
    <n v="3.0438203983330552"/>
    <n v="400"/>
    <n v="0.15"/>
    <n v="533.06592048763457"/>
    <n v="0.13438241504361434"/>
  </r>
  <r>
    <x v="16"/>
    <s v="6"/>
    <x v="2"/>
    <x v="5"/>
    <x v="0"/>
    <x v="5"/>
    <x v="19"/>
    <x v="2"/>
    <x v="0"/>
    <s v="appsflyer"/>
    <x v="1"/>
    <x v="2"/>
    <n v="93920"/>
    <n v="318.86787663409063"/>
    <n v="2333.8989558712233"/>
    <n v="1159.1984491233304"/>
    <n v="-1174.7005067478929"/>
    <n v="3.635356629082902"/>
    <n v="1600"/>
    <n v="0.09"/>
    <n v="170.9806960221625"/>
    <n v="2.4583178740371629E-2"/>
  </r>
  <r>
    <x v="16"/>
    <s v="6"/>
    <x v="2"/>
    <x v="66"/>
    <x v="0"/>
    <x v="0"/>
    <x v="15"/>
    <x v="0"/>
    <x v="1"/>
    <s v="appsflyer"/>
    <x v="1"/>
    <x v="5"/>
    <n v="59790"/>
    <n v="40.409570154095704"/>
    <n v="2176.2623244750198"/>
    <n v="977.13138971765227"/>
    <n v="-1199.1309347573674"/>
    <n v="24.180692494166887"/>
    <n v="800"/>
    <n v="5.5E-2"/>
    <n v="157.97239442611669"/>
    <n v="2.6944925402468772E-2"/>
  </r>
  <r>
    <x v="16"/>
    <s v="6"/>
    <x v="2"/>
    <x v="89"/>
    <x v="0"/>
    <x v="5"/>
    <x v="8"/>
    <x v="1"/>
    <x v="0"/>
    <s v="adjust"/>
    <x v="2"/>
    <x v="2"/>
    <n v="99100"/>
    <n v="544.82480574695785"/>
    <n v="1595.7156403521897"/>
    <n v="386.39353945878412"/>
    <n v="-1209.3221008934056"/>
    <n v="0.70920695126763988"/>
    <n v="600"/>
    <n v="0.06"/>
    <n v="105.59392699930781"/>
    <n v="4.5546796299618823E-2"/>
  </r>
  <r>
    <x v="16"/>
    <s v="6"/>
    <x v="2"/>
    <x v="63"/>
    <x v="0"/>
    <x v="0"/>
    <x v="35"/>
    <x v="1"/>
    <x v="1"/>
    <s v="adjust"/>
    <x v="2"/>
    <x v="6"/>
    <n v="107820"/>
    <n v="292.10047410112196"/>
    <n v="2691.1761500182556"/>
    <n v="1424.0830241122546"/>
    <n v="-1267.093125906001"/>
    <n v="4.875319112351912"/>
    <n v="1400"/>
    <n v="0.06"/>
    <n v="212.32004448365748"/>
    <n v="2.4848743704861547E-2"/>
  </r>
  <r>
    <x v="16"/>
    <s v="6"/>
    <x v="2"/>
    <x v="10"/>
    <x v="0"/>
    <x v="5"/>
    <x v="3"/>
    <x v="1"/>
    <x v="0"/>
    <s v="appsflyer"/>
    <x v="2"/>
    <x v="4"/>
    <n v="114840"/>
    <n v="374.78535924084952"/>
    <n v="2440.4508930135034"/>
    <n v="1172.6221341637408"/>
    <n v="-1267.8287588497626"/>
    <n v="3.1287831961711583"/>
    <n v="800"/>
    <n v="0.04"/>
    <n v="67.908067520475896"/>
    <n v="9.6518826684813715E-3"/>
  </r>
  <r>
    <x v="16"/>
    <s v="6"/>
    <x v="2"/>
    <x v="1"/>
    <x v="0"/>
    <x v="5"/>
    <x v="40"/>
    <x v="1"/>
    <x v="0"/>
    <s v="appsflyer"/>
    <x v="0"/>
    <x v="4"/>
    <n v="75710"/>
    <n v="214.16688738915317"/>
    <n v="1605.2755533563427"/>
    <n v="214.6047869314784"/>
    <n v="-1390.6707664248643"/>
    <n v="1.0020446650164436"/>
    <n v="400"/>
    <n v="0.12"/>
    <n v="28.261322010691249"/>
    <n v="2.1948347017157376E-2"/>
  </r>
  <r>
    <x v="16"/>
    <s v="6"/>
    <x v="2"/>
    <x v="42"/>
    <x v="0"/>
    <x v="6"/>
    <x v="40"/>
    <x v="1"/>
    <x v="1"/>
    <s v="appsflyer"/>
    <x v="2"/>
    <x v="3"/>
    <n v="137450"/>
    <n v="456.12536487939775"/>
    <n v="4773.1091731579045"/>
    <n v="3359.7780296540896"/>
    <n v="-1413.3311435038149"/>
    <n v="7.3659092178362737"/>
    <n v="3200"/>
    <n v="0.12"/>
    <n v="313.06683667183319"/>
    <n v="1.5530134923033661E-2"/>
  </r>
  <r>
    <x v="16"/>
    <s v="6"/>
    <x v="2"/>
    <x v="92"/>
    <x v="0"/>
    <x v="2"/>
    <x v="6"/>
    <x v="2"/>
    <x v="1"/>
    <s v="appsflyer"/>
    <x v="1"/>
    <x v="5"/>
    <n v="87830"/>
    <n v="173.15831798490234"/>
    <n v="2290.7390193458841"/>
    <n v="869.86955160596051"/>
    <n v="-1420.8694677399235"/>
    <n v="5.023550481021676"/>
    <n v="1000"/>
    <n v="0.1"/>
    <n v="497.57342230076222"/>
    <n v="9.5334873560857097E-2"/>
  </r>
  <r>
    <x v="16"/>
    <s v="6"/>
    <x v="2"/>
    <x v="15"/>
    <x v="0"/>
    <x v="6"/>
    <x v="20"/>
    <x v="2"/>
    <x v="0"/>
    <s v="adjust"/>
    <x v="0"/>
    <x v="4"/>
    <n v="86050"/>
    <n v="115.70630743594397"/>
    <n v="1528.2659875627271"/>
    <n v="90.403892740710333"/>
    <n v="-1437.8620948220168"/>
    <n v="0.78132207953104649"/>
    <n v="50000"/>
    <n v="0.06"/>
    <n v="0.5311179842626732"/>
    <n v="9.7915765970016714E-4"/>
  </r>
  <r>
    <x v="16"/>
    <s v="6"/>
    <x v="2"/>
    <x v="99"/>
    <x v="0"/>
    <x v="1"/>
    <x v="32"/>
    <x v="2"/>
    <x v="0"/>
    <s v="adjust"/>
    <x v="0"/>
    <x v="4"/>
    <n v="96610"/>
    <n v="698.23258869908011"/>
    <n v="3539.2073078810963"/>
    <n v="1872.1135458519093"/>
    <n v="-1667.093762029187"/>
    <n v="2.681217657485679"/>
    <n v="30000"/>
    <n v="8.5000000000000006E-2"/>
    <n v="86.198740510534734"/>
    <n v="7.6739238298808967E-3"/>
  </r>
  <r>
    <x v="16"/>
    <s v="6"/>
    <x v="2"/>
    <x v="76"/>
    <x v="0"/>
    <x v="4"/>
    <x v="16"/>
    <x v="1"/>
    <x v="1"/>
    <s v="adjust"/>
    <x v="2"/>
    <x v="5"/>
    <n v="208610"/>
    <n v="1065.4152648858983"/>
    <n v="3812.9899464352175"/>
    <n v="1791.189459342392"/>
    <n v="-2021.8004870928255"/>
    <n v="1.6812124984282266"/>
    <n v="2000"/>
    <n v="7.0000000000000007E-2"/>
    <n v="315.9502027476891"/>
    <n v="2.939854678686395E-2"/>
  </r>
  <r>
    <x v="16"/>
    <s v="6"/>
    <x v="2"/>
    <x v="98"/>
    <x v="0"/>
    <x v="1"/>
    <x v="7"/>
    <x v="1"/>
    <x v="0"/>
    <s v="appsflyer"/>
    <x v="2"/>
    <x v="0"/>
    <n v="349820"/>
    <n v="2094.9086134751437"/>
    <n v="4817.9233878010582"/>
    <n v="2653.2884343238125"/>
    <n v="-2164.6349534772457"/>
    <n v="1.266541374290499"/>
    <n v="2200"/>
    <n v="0.08"/>
    <n v="47.297957520284022"/>
    <n v="2.9710275061204604E-3"/>
  </r>
  <r>
    <x v="16"/>
    <s v="6"/>
    <x v="2"/>
    <x v="94"/>
    <x v="0"/>
    <x v="6"/>
    <x v="1"/>
    <x v="2"/>
    <x v="0"/>
    <s v="adjust"/>
    <x v="0"/>
    <x v="5"/>
    <n v="184950"/>
    <n v="508.85234123089867"/>
    <n v="6340.4718574846383"/>
    <n v="3425.0148080569884"/>
    <n v="-2915.45704942765"/>
    <n v="6.7308618444635222"/>
    <n v="4000"/>
    <n v="0.06"/>
    <n v="197.21816243573696"/>
    <n v="9.5969493801799002E-3"/>
  </r>
  <r>
    <x v="16"/>
    <s v="6"/>
    <x v="2"/>
    <x v="18"/>
    <x v="0"/>
    <x v="1"/>
    <x v="10"/>
    <x v="0"/>
    <x v="0"/>
    <s v="adjust"/>
    <x v="0"/>
    <x v="2"/>
    <n v="480090"/>
    <n v="407.32965674107106"/>
    <n v="10908.72157615178"/>
    <n v="7878.4500267691838"/>
    <n v="-3030.2715493825963"/>
    <n v="19.341704922254927"/>
    <n v="20000"/>
    <n v="4.4999999999999998E-2"/>
    <n v="649.66449379934966"/>
    <n v="1.3743492091124888E-2"/>
  </r>
  <r>
    <x v="16"/>
    <s v="6"/>
    <x v="2"/>
    <x v="96"/>
    <x v="0"/>
    <x v="0"/>
    <x v="41"/>
    <x v="1"/>
    <x v="0"/>
    <s v="adjust"/>
    <x v="0"/>
    <x v="2"/>
    <n v="276640"/>
    <n v="996.02795014490698"/>
    <n v="5276.5111187487546"/>
    <n v="1081.3894143053769"/>
    <n v="-4195.1217044433779"/>
    <n v="1.085701876285752"/>
    <n v="1800"/>
    <n v="0.17"/>
    <n v="765.59650689713624"/>
    <n v="0.11799580810410651"/>
  </r>
  <r>
    <x v="16"/>
    <s v="6"/>
    <x v="2"/>
    <x v="95"/>
    <x v="0"/>
    <x v="0"/>
    <x v="23"/>
    <x v="2"/>
    <x v="0"/>
    <s v="adjust"/>
    <x v="0"/>
    <x v="4"/>
    <n v="339050"/>
    <n v="768.38684077037612"/>
    <n v="8339.6880450392982"/>
    <n v="3855.6597773394838"/>
    <n v="-4484.028267699814"/>
    <n v="5.0178628429839351"/>
    <n v="4400"/>
    <n v="7.0000000000000007E-2"/>
    <n v="559.58459435744669"/>
    <n v="2.4188881915283865E-2"/>
  </r>
  <r>
    <x v="16"/>
    <s v="6"/>
    <x v="2"/>
    <x v="0"/>
    <x v="0"/>
    <x v="2"/>
    <x v="6"/>
    <x v="0"/>
    <x v="0"/>
    <s v="adjust"/>
    <x v="0"/>
    <x v="0"/>
    <n v="495190"/>
    <n v="448.79296707642618"/>
    <n v="9090.1258182056117"/>
    <n v="4120.7924616671944"/>
    <n v="-4969.3333565384173"/>
    <n v="9.181945270914758"/>
    <n v="5400"/>
    <n v="7.0000000000000007E-2"/>
    <n v="66.665180321035464"/>
    <n v="2.6962928830305613E-3"/>
  </r>
  <r>
    <x v="17"/>
    <s v="6"/>
    <x v="2"/>
    <x v="18"/>
    <x v="0"/>
    <x v="3"/>
    <x v="34"/>
    <x v="0"/>
    <x v="0"/>
    <s v="adjust"/>
    <x v="0"/>
    <x v="6"/>
    <n v="927080"/>
    <n v="1030.7632199673722"/>
    <n v="22176.605381378562"/>
    <n v="35605.652914105172"/>
    <n v="13429.04753272661"/>
    <n v="34.54299903641521"/>
    <n v="20000"/>
    <n v="4.4999999999999998E-2"/>
    <n v="1621.7314603035506"/>
    <n v="7.5911703506547322E-3"/>
  </r>
  <r>
    <x v="17"/>
    <s v="6"/>
    <x v="2"/>
    <x v="0"/>
    <x v="0"/>
    <x v="5"/>
    <x v="28"/>
    <x v="0"/>
    <x v="0"/>
    <s v="adjust"/>
    <x v="0"/>
    <x v="5"/>
    <n v="1139040"/>
    <n v="1014.5843230403801"/>
    <n v="22662.217271943817"/>
    <n v="32753.177164457447"/>
    <n v="10090.959892513631"/>
    <n v="32.282360786244752"/>
    <n v="30400"/>
    <n v="7.0000000000000007E-2"/>
    <n v="12287.581778644657"/>
    <n v="6.2526156963578952E-2"/>
  </r>
  <r>
    <x v="17"/>
    <s v="6"/>
    <x v="2"/>
    <x v="89"/>
    <x v="0"/>
    <x v="3"/>
    <x v="3"/>
    <x v="1"/>
    <x v="0"/>
    <s v="adjust"/>
    <x v="2"/>
    <x v="4"/>
    <n v="666010"/>
    <n v="3274.9624808140529"/>
    <n v="9756.8698317548406"/>
    <n v="15391.802807891916"/>
    <n v="5634.9329761370755"/>
    <n v="4.699840959419479"/>
    <n v="16000"/>
    <n v="0.06"/>
    <n v="5237.2066828505331"/>
    <n v="5.670991185175131E-2"/>
  </r>
  <r>
    <x v="17"/>
    <s v="6"/>
    <x v="2"/>
    <x v="95"/>
    <x v="0"/>
    <x v="1"/>
    <x v="33"/>
    <x v="2"/>
    <x v="0"/>
    <s v="adjust"/>
    <x v="0"/>
    <x v="4"/>
    <n v="855940"/>
    <n v="1821.617780828971"/>
    <n v="21304.360678633184"/>
    <n v="26080.915471365439"/>
    <n v="4776.554792732255"/>
    <n v="14.317446692629828"/>
    <n v="33800"/>
    <n v="7.0000000000000007E-2"/>
    <n v="9441.9727974594334"/>
    <n v="6.0337687710297162E-2"/>
  </r>
  <r>
    <x v="17"/>
    <s v="6"/>
    <x v="2"/>
    <x v="86"/>
    <x v="0"/>
    <x v="6"/>
    <x v="0"/>
    <x v="2"/>
    <x v="1"/>
    <s v="appsflyer"/>
    <x v="0"/>
    <x v="2"/>
    <n v="140640"/>
    <n v="627.72369819341122"/>
    <n v="6961.3115908475302"/>
    <n v="11560.265227734048"/>
    <n v="4598.9536368865174"/>
    <n v="18.416168229755367"/>
    <n v="8000"/>
    <n v="7.0000000000000007E-2"/>
    <n v="1307.2264040410851"/>
    <n v="1.8846545736467175E-2"/>
  </r>
  <r>
    <x v="17"/>
    <s v="6"/>
    <x v="2"/>
    <x v="21"/>
    <x v="0"/>
    <x v="6"/>
    <x v="8"/>
    <x v="2"/>
    <x v="1"/>
    <s v="adjust"/>
    <x v="2"/>
    <x v="2"/>
    <n v="142600"/>
    <n v="1000.1544302168458"/>
    <n v="8662.1755713172315"/>
    <n v="13246.962191084198"/>
    <n v="4584.7866197669664"/>
    <n v="13.244916775714421"/>
    <n v="14000"/>
    <n v="0.11"/>
    <n v="5759.801599301536"/>
    <n v="7.2466948978160708E-2"/>
  </r>
  <r>
    <x v="17"/>
    <s v="6"/>
    <x v="2"/>
    <x v="94"/>
    <x v="0"/>
    <x v="5"/>
    <x v="43"/>
    <x v="2"/>
    <x v="0"/>
    <s v="adjust"/>
    <x v="0"/>
    <x v="0"/>
    <n v="322980"/>
    <n v="1075.3961982855012"/>
    <n v="10522.623002652714"/>
    <n v="14074.612901796385"/>
    <n v="3551.9898991436712"/>
    <n v="13.087839555538201"/>
    <n v="13600"/>
    <n v="0.06"/>
    <n v="3574.0640586761697"/>
    <n v="4.232282246545245E-2"/>
  </r>
  <r>
    <x v="17"/>
    <s v="6"/>
    <x v="2"/>
    <x v="107"/>
    <x v="0"/>
    <x v="5"/>
    <x v="26"/>
    <x v="0"/>
    <x v="0"/>
    <s v="adjust"/>
    <x v="0"/>
    <x v="6"/>
    <n v="137320"/>
    <n v="379.61297832096614"/>
    <n v="4521.5856695847451"/>
    <n v="7528.3008893178276"/>
    <n v="3006.7152197330824"/>
    <n v="19.831516094669929"/>
    <n v="6600"/>
    <n v="0.11"/>
    <n v="4404.9355303540597"/>
    <n v="9.7519471195339227E-2"/>
  </r>
  <r>
    <x v="17"/>
    <s v="6"/>
    <x v="2"/>
    <x v="47"/>
    <x v="0"/>
    <x v="1"/>
    <x v="15"/>
    <x v="2"/>
    <x v="1"/>
    <s v="appsflyer"/>
    <x v="2"/>
    <x v="0"/>
    <n v="171240"/>
    <n v="708.72661299467052"/>
    <n v="4358.8555522675897"/>
    <n v="7053.0523563735687"/>
    <n v="2694.196804105979"/>
    <n v="9.9517250051771455"/>
    <n v="5200"/>
    <n v="7.0000000000000007E-2"/>
    <n v="47.136155885156313"/>
    <n v="1.113847676709815E-3"/>
  </r>
  <r>
    <x v="17"/>
    <s v="6"/>
    <x v="2"/>
    <x v="26"/>
    <x v="0"/>
    <x v="3"/>
    <x v="4"/>
    <x v="2"/>
    <x v="0"/>
    <s v="appsflyer"/>
    <x v="1"/>
    <x v="6"/>
    <n v="192680"/>
    <n v="279.26033285021742"/>
    <n v="3563.0470465520043"/>
    <n v="5718.4925527649239"/>
    <n v="2155.4455062129196"/>
    <n v="20.477281876735656"/>
    <n v="3800"/>
    <n v="7.0000000000000007E-2"/>
    <n v="84.073472505859129"/>
    <n v="2.4503390165067519E-3"/>
  </r>
  <r>
    <x v="17"/>
    <s v="6"/>
    <x v="2"/>
    <x v="36"/>
    <x v="0"/>
    <x v="5"/>
    <x v="49"/>
    <x v="0"/>
    <x v="3"/>
    <s v="adjust"/>
    <x v="0"/>
    <x v="0"/>
    <n v="122770"/>
    <n v="211.46633715269977"/>
    <n v="3582.024180908094"/>
    <n v="5488.9676313698137"/>
    <n v="1906.9434504617197"/>
    <n v="25.956696963102132"/>
    <n v="2800"/>
    <n v="6.5000000000000002E-2"/>
    <n v="565.05902183432022"/>
    <n v="1.7157416469506654E-2"/>
  </r>
  <r>
    <x v="17"/>
    <s v="6"/>
    <x v="2"/>
    <x v="111"/>
    <x v="0"/>
    <x v="5"/>
    <x v="32"/>
    <x v="1"/>
    <x v="0"/>
    <s v="appsflyer"/>
    <x v="0"/>
    <x v="0"/>
    <n v="90370"/>
    <n v="437.77854671280272"/>
    <n v="3570.9139490764887"/>
    <n v="5317.2432621196622"/>
    <n v="1746.3293130431734"/>
    <n v="12.145965813185338"/>
    <n v="4000"/>
    <n v="0.15"/>
    <n v="3778.7088655378602"/>
    <n v="0.11844197827276379"/>
  </r>
  <r>
    <x v="17"/>
    <s v="6"/>
    <x v="2"/>
    <x v="91"/>
    <x v="0"/>
    <x v="4"/>
    <x v="9"/>
    <x v="2"/>
    <x v="0"/>
    <s v="appsflyer"/>
    <x v="2"/>
    <x v="2"/>
    <n v="225220"/>
    <n v="347.0261941448382"/>
    <n v="2974.6107982614658"/>
    <n v="4649.8552449676381"/>
    <n v="1675.2444467061723"/>
    <n v="13.399147739916513"/>
    <n v="2800"/>
    <n v="0.12"/>
    <n v="2745.2387034562998"/>
    <n v="9.8398715616913296E-2"/>
  </r>
  <r>
    <x v="17"/>
    <s v="6"/>
    <x v="2"/>
    <x v="17"/>
    <x v="0"/>
    <x v="0"/>
    <x v="29"/>
    <x v="2"/>
    <x v="1"/>
    <s v="appsflyer"/>
    <x v="1"/>
    <x v="1"/>
    <n v="137740"/>
    <n v="350.32346419720881"/>
    <n v="3206.8632609957185"/>
    <n v="4801.0232769178547"/>
    <n v="1594.1600159221362"/>
    <n v="13.704543850409054"/>
    <n v="10000"/>
    <n v="7.4999999999999997E-2"/>
    <n v="512.76438764960733"/>
    <n v="1.7800524251946212E-2"/>
  </r>
  <r>
    <x v="17"/>
    <s v="6"/>
    <x v="2"/>
    <x v="51"/>
    <x v="0"/>
    <x v="4"/>
    <x v="25"/>
    <x v="1"/>
    <x v="0"/>
    <s v="adjust"/>
    <x v="0"/>
    <x v="4"/>
    <n v="121720"/>
    <n v="527.81498434112268"/>
    <n v="2514.9074407576572"/>
    <n v="4096.9315785891222"/>
    <n v="1582.0241378314649"/>
    <n v="7.7620600023384476"/>
    <n v="4400"/>
    <n v="0.08"/>
    <n v="1304.0691511509083"/>
    <n v="5.3050643965110916E-2"/>
  </r>
  <r>
    <x v="17"/>
    <s v="6"/>
    <x v="2"/>
    <x v="28"/>
    <x v="0"/>
    <x v="2"/>
    <x v="19"/>
    <x v="1"/>
    <x v="1"/>
    <s v="adjust"/>
    <x v="0"/>
    <x v="0"/>
    <n v="166840"/>
    <n v="594.19634561783835"/>
    <n v="3548.2296323251658"/>
    <n v="5092.6209684554096"/>
    <n v="1544.3913361302439"/>
    <n v="8.570602976630834"/>
    <n v="7000"/>
    <n v="8.5000000000000006E-2"/>
    <n v="1972.7968480978682"/>
    <n v="6.456390073394816E-2"/>
  </r>
  <r>
    <x v="17"/>
    <s v="6"/>
    <x v="2"/>
    <x v="8"/>
    <x v="0"/>
    <x v="0"/>
    <x v="35"/>
    <x v="1"/>
    <x v="1"/>
    <s v="adjust"/>
    <x v="0"/>
    <x v="6"/>
    <n v="309850"/>
    <n v="608.20843821444237"/>
    <n v="6839.6513418953537"/>
    <n v="8156.7326678146828"/>
    <n v="1317.0813259193292"/>
    <n v="13.41108106253991"/>
    <n v="7400"/>
    <n v="0.08"/>
    <n v="3334.5990797231398"/>
    <n v="6.813592352734156E-2"/>
  </r>
  <r>
    <x v="17"/>
    <s v="6"/>
    <x v="2"/>
    <x v="96"/>
    <x v="0"/>
    <x v="4"/>
    <x v="46"/>
    <x v="1"/>
    <x v="0"/>
    <s v="adjust"/>
    <x v="0"/>
    <x v="0"/>
    <n v="1118180"/>
    <n v="4470.2130993777455"/>
    <n v="19536.148037695351"/>
    <n v="20822.78132319709"/>
    <n v="1286.633285501739"/>
    <n v="4.6581182731748569"/>
    <n v="28400"/>
    <n v="0.17"/>
    <n v="14519.019909297449"/>
    <n v="0.11621101974757894"/>
  </r>
  <r>
    <x v="17"/>
    <s v="6"/>
    <x v="2"/>
    <x v="82"/>
    <x v="0"/>
    <x v="0"/>
    <x v="5"/>
    <x v="1"/>
    <x v="1"/>
    <s v="adjust"/>
    <x v="0"/>
    <x v="0"/>
    <n v="124230"/>
    <n v="698.34676600067723"/>
    <n v="3092.8451628647358"/>
    <n v="4337.1052554767602"/>
    <n v="1244.2600926120244"/>
    <n v="6.2105324555516797"/>
    <n v="6200"/>
    <n v="0.13"/>
    <n v="459.05068593381895"/>
    <n v="1.764044060471533E-2"/>
  </r>
  <r>
    <x v="17"/>
    <s v="6"/>
    <x v="2"/>
    <x v="92"/>
    <x v="0"/>
    <x v="4"/>
    <x v="49"/>
    <x v="2"/>
    <x v="1"/>
    <s v="appsflyer"/>
    <x v="1"/>
    <x v="6"/>
    <n v="280040"/>
    <n v="522.76177912736148"/>
    <n v="7226.0316693171189"/>
    <n v="8394.4292699619436"/>
    <n v="1168.3976006448247"/>
    <n v="16.057848154038041"/>
    <n v="9200"/>
    <n v="0.1"/>
    <n v="966.35554902050944"/>
    <n v="1.9186445318731607E-2"/>
  </r>
  <r>
    <x v="17"/>
    <s v="6"/>
    <x v="2"/>
    <x v="58"/>
    <x v="0"/>
    <x v="3"/>
    <x v="36"/>
    <x v="2"/>
    <x v="3"/>
    <s v="appsflyer"/>
    <x v="2"/>
    <x v="1"/>
    <n v="111660"/>
    <n v="99.138772973452888"/>
    <n v="1697.2036736792982"/>
    <n v="2804.3114949100363"/>
    <n v="1107.1078212307382"/>
    <n v="28.286727894654973"/>
    <n v="800"/>
    <n v="0.08"/>
    <n v="1262.0038287026064"/>
    <n v="7.5003783221728723E-2"/>
  </r>
  <r>
    <x v="17"/>
    <s v="6"/>
    <x v="2"/>
    <x v="106"/>
    <x v="0"/>
    <x v="0"/>
    <x v="10"/>
    <x v="1"/>
    <x v="0"/>
    <s v="appsflyer"/>
    <x v="2"/>
    <x v="4"/>
    <n v="317360"/>
    <n v="850.00243486729971"/>
    <n v="3502.73621090194"/>
    <n v="4511.1125878250132"/>
    <n v="1008.3763769230732"/>
    <n v="5.3071760771241516"/>
    <n v="6000"/>
    <n v="0.2"/>
    <n v="4292.9281850960087"/>
    <n v="0.15860566920461189"/>
  </r>
  <r>
    <x v="17"/>
    <s v="6"/>
    <x v="2"/>
    <x v="38"/>
    <x v="0"/>
    <x v="1"/>
    <x v="29"/>
    <x v="1"/>
    <x v="0"/>
    <s v="appsflyer"/>
    <x v="2"/>
    <x v="3"/>
    <n v="630510"/>
    <n v="7529.0818799453164"/>
    <n v="11291.0675271538"/>
    <n v="12288.431905743373"/>
    <n v="997.36437858957288"/>
    <n v="1.6321288706495809"/>
    <n v="11400"/>
    <n v="0.13"/>
    <n v="7998.4427207327562"/>
    <n v="0.10848200950405561"/>
  </r>
  <r>
    <x v="17"/>
    <s v="6"/>
    <x v="2"/>
    <x v="33"/>
    <x v="0"/>
    <x v="1"/>
    <x v="32"/>
    <x v="2"/>
    <x v="0"/>
    <s v="adjust"/>
    <x v="2"/>
    <x v="4"/>
    <n v="105980"/>
    <n v="394.05093883621493"/>
    <n v="1387.7868003871033"/>
    <n v="2278.5778816543534"/>
    <n v="890.79108126725009"/>
    <n v="5.7824450016129303"/>
    <n v="1400"/>
    <n v="7.0000000000000007E-2"/>
    <n v="205.83881888430543"/>
    <n v="1.5056088312918587E-2"/>
  </r>
  <r>
    <x v="17"/>
    <s v="6"/>
    <x v="2"/>
    <x v="73"/>
    <x v="0"/>
    <x v="4"/>
    <x v="25"/>
    <x v="1"/>
    <x v="0"/>
    <s v="appsflyer"/>
    <x v="2"/>
    <x v="0"/>
    <n v="333170"/>
    <n v="4530.5079322756965"/>
    <n v="3054.4026306348187"/>
    <n v="3768.5172512131812"/>
    <n v="714.11462057836252"/>
    <n v="0.83180899527092023"/>
    <n v="4200"/>
    <n v="0.105"/>
    <n v="500.9422942194127"/>
    <n v="2.2154703509191697E-2"/>
  </r>
  <r>
    <x v="17"/>
    <s v="6"/>
    <x v="2"/>
    <x v="45"/>
    <x v="0"/>
    <x v="5"/>
    <x v="17"/>
    <x v="1"/>
    <x v="3"/>
    <s v="adjust"/>
    <x v="2"/>
    <x v="4"/>
    <n v="105500"/>
    <n v="577.81081292543627"/>
    <n v="1867.7243394475477"/>
    <n v="2569.5031402305017"/>
    <n v="701.77880078295402"/>
    <n v="4.4469627129703504"/>
    <n v="2200"/>
    <n v="7.0000000000000007E-2"/>
    <n v="116.49336341235119"/>
    <n v="7.5561536643942344E-3"/>
  </r>
  <r>
    <x v="17"/>
    <s v="6"/>
    <x v="2"/>
    <x v="80"/>
    <x v="0"/>
    <x v="1"/>
    <x v="11"/>
    <x v="1"/>
    <x v="0"/>
    <s v="adjust"/>
    <x v="0"/>
    <x v="0"/>
    <n v="233500"/>
    <n v="1011.0868933449578"/>
    <n v="5304.2856921227421"/>
    <n v="5998.986288436794"/>
    <n v="694.70059631405184"/>
    <n v="5.9332054721730909"/>
    <n v="6000"/>
    <n v="0.09"/>
    <n v="2819.6048184161577"/>
    <n v="7.8335591016186104E-2"/>
  </r>
  <r>
    <x v="17"/>
    <s v="6"/>
    <x v="2"/>
    <x v="40"/>
    <x v="0"/>
    <x v="1"/>
    <x v="18"/>
    <x v="0"/>
    <x v="1"/>
    <s v="adjust"/>
    <x v="0"/>
    <x v="3"/>
    <n v="91280"/>
    <n v="410.08830364058866"/>
    <n v="3658.0393566635753"/>
    <n v="4310.6872253582642"/>
    <n v="652.6478686946889"/>
    <n v="10.511607346734412"/>
    <n v="5000"/>
    <n v="0.12"/>
    <n v="1491.5653392904446"/>
    <n v="5.7669278752743018E-2"/>
  </r>
  <r>
    <x v="17"/>
    <s v="6"/>
    <x v="2"/>
    <x v="110"/>
    <x v="0"/>
    <x v="3"/>
    <x v="28"/>
    <x v="1"/>
    <x v="0"/>
    <s v="adjust"/>
    <x v="0"/>
    <x v="4"/>
    <n v="84910"/>
    <n v="787.14413875598086"/>
    <n v="1484.0382664065271"/>
    <n v="2093.4624069739871"/>
    <n v="609.42414056745997"/>
    <n v="2.6595667856747802"/>
    <n v="2400"/>
    <n v="0.32"/>
    <n v="3513.6832602832437"/>
    <n v="0.27973460367045927"/>
  </r>
  <r>
    <x v="17"/>
    <s v="6"/>
    <x v="2"/>
    <x v="59"/>
    <x v="0"/>
    <x v="0"/>
    <x v="1"/>
    <x v="1"/>
    <x v="1"/>
    <s v="appsflyer"/>
    <x v="2"/>
    <x v="0"/>
    <n v="64910"/>
    <n v="405.57228060210167"/>
    <n v="1123.5621859024845"/>
    <n v="1726.0821141467923"/>
    <n v="602.51992824430772"/>
    <n v="4.2559173708427442"/>
    <n v="1400"/>
    <n v="0.17"/>
    <n v="416.52926432171967"/>
    <n v="4.0219143391063542E-2"/>
  </r>
  <r>
    <x v="17"/>
    <s v="6"/>
    <x v="2"/>
    <x v="103"/>
    <x v="0"/>
    <x v="0"/>
    <x v="39"/>
    <x v="2"/>
    <x v="0"/>
    <s v="appsflyer"/>
    <x v="1"/>
    <x v="3"/>
    <n v="109580"/>
    <n v="169.59423995693427"/>
    <n v="1775.7691064087862"/>
    <n v="2182.3203763797278"/>
    <n v="406.55126997094158"/>
    <n v="12.867892075425987"/>
    <n v="2000"/>
    <n v="7.4999999999999997E-2"/>
    <n v="832.4777035733938"/>
    <n v="6.3577413028176238E-2"/>
  </r>
  <r>
    <x v="17"/>
    <s v="6"/>
    <x v="2"/>
    <x v="63"/>
    <x v="0"/>
    <x v="1"/>
    <x v="12"/>
    <x v="1"/>
    <x v="1"/>
    <s v="adjust"/>
    <x v="2"/>
    <x v="4"/>
    <n v="185390"/>
    <n v="495.57314199289505"/>
    <n v="4364.077718099963"/>
    <n v="4742.8063742543482"/>
    <n v="378.72865615438513"/>
    <n v="9.5703458730262359"/>
    <n v="4600"/>
    <n v="0.06"/>
    <n v="964.31113913620743"/>
    <n v="3.388679834407865E-2"/>
  </r>
  <r>
    <x v="17"/>
    <s v="6"/>
    <x v="2"/>
    <x v="77"/>
    <x v="0"/>
    <x v="6"/>
    <x v="30"/>
    <x v="1"/>
    <x v="0"/>
    <s v="appsflyer"/>
    <x v="0"/>
    <x v="4"/>
    <n v="129260"/>
    <n v="320.83095019694599"/>
    <n v="2163.6417882132819"/>
    <n v="2515.0842420227773"/>
    <n v="351.44245380949542"/>
    <n v="7.8392818413524701"/>
    <n v="2800"/>
    <n v="0.15"/>
    <n v="1988.9013596148591"/>
    <n v="0.13179819363394821"/>
  </r>
  <r>
    <x v="17"/>
    <s v="6"/>
    <x v="2"/>
    <x v="69"/>
    <x v="0"/>
    <x v="2"/>
    <x v="16"/>
    <x v="0"/>
    <x v="1"/>
    <s v="appsflyer"/>
    <x v="2"/>
    <x v="6"/>
    <n v="79730"/>
    <n v="64.686739385197868"/>
    <n v="1361.5217877119987"/>
    <n v="1630.9704638702735"/>
    <n v="269.44867615827479"/>
    <n v="25.213366439111091"/>
    <n v="600"/>
    <n v="5.7000000000000002E-2"/>
    <n v="283.34101197165319"/>
    <n v="2.895423494255973E-2"/>
  </r>
  <r>
    <x v="17"/>
    <s v="6"/>
    <x v="2"/>
    <x v="5"/>
    <x v="0"/>
    <x v="3"/>
    <x v="14"/>
    <x v="2"/>
    <x v="0"/>
    <s v="appsflyer"/>
    <x v="1"/>
    <x v="5"/>
    <n v="177020"/>
    <n v="380.93393587260596"/>
    <n v="4604.6560364136731"/>
    <n v="4872.4159646961507"/>
    <n v="267.75992828247763"/>
    <n v="12.790711212260204"/>
    <n v="3600"/>
    <n v="0.09"/>
    <n v="1574.8261444358163"/>
    <n v="5.3868763663531764E-2"/>
  </r>
  <r>
    <x v="17"/>
    <s v="6"/>
    <x v="2"/>
    <x v="85"/>
    <x v="0"/>
    <x v="2"/>
    <x v="47"/>
    <x v="1"/>
    <x v="0"/>
    <s v="adjust"/>
    <x v="0"/>
    <x v="6"/>
    <n v="203010"/>
    <n v="458.54937884301665"/>
    <n v="4211.5384812106277"/>
    <n v="4470.3665614180445"/>
    <n v="258.82808020741686"/>
    <n v="9.7489316694690462"/>
    <n v="2000"/>
    <n v="0.125"/>
    <n v="1120.6448671181522"/>
    <n v="4.1780498747388053E-2"/>
  </r>
  <r>
    <x v="17"/>
    <s v="6"/>
    <x v="2"/>
    <x v="109"/>
    <x v="0"/>
    <x v="4"/>
    <x v="46"/>
    <x v="1"/>
    <x v="1"/>
    <s v="appsflyer"/>
    <x v="0"/>
    <x v="2"/>
    <n v="217390"/>
    <n v="964.86270564563858"/>
    <n v="3184.8465395504277"/>
    <n v="3414.3773880186386"/>
    <n v="229.53084846821093"/>
    <n v="3.5387183772782529"/>
    <n v="7400"/>
    <n v="0.1"/>
    <n v="401.39215967455306"/>
    <n v="1.9593233458564299E-2"/>
  </r>
  <r>
    <x v="17"/>
    <s v="6"/>
    <x v="2"/>
    <x v="25"/>
    <x v="0"/>
    <x v="2"/>
    <x v="17"/>
    <x v="1"/>
    <x v="0"/>
    <s v="adjust"/>
    <x v="2"/>
    <x v="5"/>
    <n v="158320"/>
    <n v="504.4333181611288"/>
    <n v="2031.2746155161331"/>
    <n v="2217.8411134226712"/>
    <n v="186.56649790653819"/>
    <n v="4.3966983019829717"/>
    <n v="1600"/>
    <n v="0.08"/>
    <n v="169.16312212709323"/>
    <n v="1.2712296438737605E-2"/>
  </r>
  <r>
    <x v="17"/>
    <s v="6"/>
    <x v="2"/>
    <x v="6"/>
    <x v="0"/>
    <x v="1"/>
    <x v="38"/>
    <x v="1"/>
    <x v="0"/>
    <s v="adjust"/>
    <x v="2"/>
    <x v="4"/>
    <n v="290130"/>
    <n v="645.87598340105467"/>
    <n v="3168.495352076156"/>
    <n v="3311.4159408153046"/>
    <n v="142.92058873914857"/>
    <n v="5.1270151328093139"/>
    <n v="3400"/>
    <n v="0.08"/>
    <n v="1308.8607955902762"/>
    <n v="6.5876190074148022E-2"/>
  </r>
  <r>
    <x v="17"/>
    <s v="6"/>
    <x v="2"/>
    <x v="16"/>
    <x v="0"/>
    <x v="2"/>
    <x v="39"/>
    <x v="0"/>
    <x v="1"/>
    <s v="adjust"/>
    <x v="2"/>
    <x v="1"/>
    <n v="31610"/>
    <n v="50.715104286041715"/>
    <n v="304.00451404239595"/>
    <n v="367.08620554970344"/>
    <n v="63.081691507307482"/>
    <n v="7.2382027152951416"/>
    <n v="200"/>
    <n v="0.02"/>
    <n v="18.99104024684754"/>
    <n v="8.6224252685682193E-3"/>
  </r>
  <r>
    <x v="17"/>
    <s v="6"/>
    <x v="2"/>
    <x v="81"/>
    <x v="0"/>
    <x v="4"/>
    <x v="17"/>
    <x v="2"/>
    <x v="0"/>
    <s v="appsflyer"/>
    <x v="2"/>
    <x v="5"/>
    <n v="117240"/>
    <n v="800.05971104121124"/>
    <n v="858.67742095056303"/>
    <n v="894.52240792098962"/>
    <n v="35.844986970426589"/>
    <n v="1.1180695585293789"/>
    <n v="1600"/>
    <n v="0.11"/>
    <n v="150.2628257425886"/>
    <n v="2.7996843979165558E-2"/>
  </r>
  <r>
    <x v="17"/>
    <s v="6"/>
    <x v="2"/>
    <x v="29"/>
    <x v="0"/>
    <x v="6"/>
    <x v="30"/>
    <x v="2"/>
    <x v="1"/>
    <s v="appsflyer"/>
    <x v="2"/>
    <x v="5"/>
    <n v="240"/>
    <n v="0"/>
    <n v="1.3234394745767402"/>
    <n v="1.8906278208239142"/>
    <n v="0.56718834624717407"/>
    <n v="2"/>
    <n v="500"/>
    <n v="0.05"/>
    <n v="3.4054151788412909E-2"/>
    <n v="3.0020144114149775E-3"/>
  </r>
  <r>
    <x v="17"/>
    <s v="6"/>
    <x v="2"/>
    <x v="52"/>
    <x v="0"/>
    <x v="0"/>
    <x v="12"/>
    <x v="1"/>
    <x v="0"/>
    <s v="adjust"/>
    <x v="0"/>
    <x v="6"/>
    <n v="810"/>
    <n v="5.5102040816326525"/>
    <n v="31.21096920937595"/>
    <n v="28.663134988202405"/>
    <n v="-2.5478342211735452"/>
    <n v="5.2018282015626589"/>
    <n v="200"/>
    <n v="0.12"/>
    <n v="18.209369633010738"/>
    <n v="0.10588147249364975"/>
  </r>
  <r>
    <x v="17"/>
    <s v="6"/>
    <x v="2"/>
    <x v="112"/>
    <x v="0"/>
    <x v="5"/>
    <x v="4"/>
    <x v="1"/>
    <x v="0"/>
    <s v="adjust"/>
    <x v="2"/>
    <x v="0"/>
    <n v="300"/>
    <n v="0"/>
    <n v="6.0792029090380755"/>
    <n v="2.0962768651855437"/>
    <n v="-3.9829260438525318"/>
    <n v="6"/>
    <n v="500"/>
    <n v="0.15"/>
    <n v="0.33270419136339818"/>
    <n v="2.6451991853498974E-2"/>
  </r>
  <r>
    <x v="17"/>
    <s v="6"/>
    <x v="2"/>
    <x v="53"/>
    <x v="0"/>
    <x v="6"/>
    <x v="21"/>
    <x v="0"/>
    <x v="3"/>
    <s v="appsflyer"/>
    <x v="2"/>
    <x v="3"/>
    <n v="360"/>
    <n v="0.64841498559077804"/>
    <n v="6.7042749863200068"/>
    <n v="7.2452539477521685E-2"/>
    <n v="-6.6318224468424853"/>
    <n v="0.11173791643866679"/>
    <n v="200"/>
    <n v="0.06"/>
    <n v="7.6373390048378124E-4"/>
    <n v="1.7568602057551729E-3"/>
  </r>
  <r>
    <x v="17"/>
    <s v="6"/>
    <x v="2"/>
    <x v="2"/>
    <x v="0"/>
    <x v="3"/>
    <x v="10"/>
    <x v="1"/>
    <x v="0"/>
    <s v="appsflyer"/>
    <x v="0"/>
    <x v="3"/>
    <n v="390"/>
    <n v="0.99035043169121384"/>
    <n v="8.9748279463698228"/>
    <n v="3.2919350855710093E-2"/>
    <n v="-8.9419085955141124"/>
    <n v="3.3240103505073421E-2"/>
    <n v="200"/>
    <n v="0.1"/>
    <n v="5.4311411416204259E-3"/>
    <n v="2.749720655907343E-2"/>
  </r>
  <r>
    <x v="17"/>
    <s v="6"/>
    <x v="2"/>
    <x v="30"/>
    <x v="0"/>
    <x v="1"/>
    <x v="9"/>
    <x v="1"/>
    <x v="3"/>
    <s v="appsflyer"/>
    <x v="0"/>
    <x v="5"/>
    <n v="1440"/>
    <n v="5.2021089630931456"/>
    <n v="16.644038549663762"/>
    <n v="0.19500923901187769"/>
    <n v="-16.449029310651884"/>
    <n v="3.748657331005352E-2"/>
    <n v="200"/>
    <n v="0.04"/>
    <n v="3.8473484224281963E-2"/>
    <n v="3.2881761926793124E-2"/>
  </r>
  <r>
    <x v="17"/>
    <s v="6"/>
    <x v="2"/>
    <x v="37"/>
    <x v="0"/>
    <x v="1"/>
    <x v="27"/>
    <x v="2"/>
    <x v="1"/>
    <s v="adjust"/>
    <x v="2"/>
    <x v="3"/>
    <n v="2340"/>
    <n v="4.0365296803652972"/>
    <n v="36.032761878311916"/>
    <n v="0.71297702346735903"/>
    <n v="-35.319784854844556"/>
    <n v="0.17663118567799957"/>
    <n v="200"/>
    <n v="6.5000000000000002E-2"/>
    <n v="8.9600107850998978E-2"/>
    <n v="2.0945066694962714E-2"/>
  </r>
  <r>
    <x v="17"/>
    <s v="6"/>
    <x v="2"/>
    <x v="65"/>
    <x v="1"/>
    <x v="4"/>
    <x v="23"/>
    <x v="1"/>
    <x v="3"/>
    <s v="adjust"/>
    <x v="2"/>
    <x v="1"/>
    <n v="1810"/>
    <n v="6.2447793717087343"/>
    <n v="46.177808587632462"/>
    <n v="0.63239084758500363"/>
    <n v="-45.545417740047462"/>
    <n v="0.10126712409568522"/>
    <n v="200"/>
    <n v="0.06"/>
    <n v="0.22511431035195745"/>
    <n v="5.932889741938125E-2"/>
  </r>
  <r>
    <x v="17"/>
    <s v="6"/>
    <x v="2"/>
    <x v="46"/>
    <x v="0"/>
    <x v="3"/>
    <x v="32"/>
    <x v="2"/>
    <x v="0"/>
    <s v="adjust"/>
    <x v="2"/>
    <x v="5"/>
    <n v="12500"/>
    <n v="58.517064331017821"/>
    <n v="88.383891672893569"/>
    <n v="27.806268144346362"/>
    <n v="-60.577623528547207"/>
    <n v="0.47518221329512672"/>
    <n v="200"/>
    <n v="0.06"/>
    <n v="5.68149928362363"/>
    <n v="3.4054068038005827E-2"/>
  </r>
  <r>
    <x v="17"/>
    <s v="6"/>
    <x v="2"/>
    <x v="113"/>
    <x v="0"/>
    <x v="0"/>
    <x v="46"/>
    <x v="1"/>
    <x v="0"/>
    <s v="appsflyer"/>
    <x v="2"/>
    <x v="5"/>
    <n v="84500"/>
    <n v="441.83006535947709"/>
    <n v="507.27478233510294"/>
    <n v="444.70089332208937"/>
    <n v="-62.57388901301357"/>
    <n v="1.0064975839982202"/>
    <n v="400"/>
    <n v="0.08"/>
    <n v="191.23454941807816"/>
    <n v="7.1671600803213054E-2"/>
  </r>
  <r>
    <x v="17"/>
    <s v="6"/>
    <x v="2"/>
    <x v="56"/>
    <x v="0"/>
    <x v="5"/>
    <x v="20"/>
    <x v="0"/>
    <x v="1"/>
    <s v="appsflyer"/>
    <x v="0"/>
    <x v="5"/>
    <n v="2030"/>
    <n v="4.5957309184993527"/>
    <n v="73.267333153623156"/>
    <n v="8.0170701973833012"/>
    <n v="-65.250262956239851"/>
    <n v="1.744460313181504"/>
    <n v="200"/>
    <n v="0.05"/>
    <n v="0.46577413432051584"/>
    <n v="9.6829665296045489E-3"/>
  </r>
  <r>
    <x v="17"/>
    <s v="6"/>
    <x v="2"/>
    <x v="102"/>
    <x v="0"/>
    <x v="3"/>
    <x v="19"/>
    <x v="1"/>
    <x v="3"/>
    <s v="adjust"/>
    <x v="2"/>
    <x v="3"/>
    <n v="4180"/>
    <n v="52.486187845303867"/>
    <n v="115.04242072528866"/>
    <n v="40.254254029106534"/>
    <n v="-74.788166696182131"/>
    <n v="0.7669494715019245"/>
    <n v="200"/>
    <n v="0.06"/>
    <n v="0.22176237782066405"/>
    <n v="9.1817367368723696E-4"/>
  </r>
  <r>
    <x v="17"/>
    <s v="6"/>
    <x v="2"/>
    <x v="41"/>
    <x v="0"/>
    <x v="6"/>
    <x v="4"/>
    <x v="1"/>
    <x v="1"/>
    <s v="adjust"/>
    <x v="0"/>
    <x v="5"/>
    <n v="20720"/>
    <n v="34.149155335805524"/>
    <n v="130.86771708424715"/>
    <n v="46.552312491168813"/>
    <n v="-84.315404593078341"/>
    <n v="1.363205386294241"/>
    <n v="200"/>
    <n v="0.1"/>
    <n v="21.832936825465435"/>
    <n v="7.8166316763201404E-2"/>
  </r>
  <r>
    <x v="17"/>
    <s v="6"/>
    <x v="2"/>
    <x v="108"/>
    <x v="0"/>
    <x v="4"/>
    <x v="23"/>
    <x v="2"/>
    <x v="1"/>
    <s v="adjust"/>
    <x v="0"/>
    <x v="0"/>
    <n v="11830"/>
    <n v="55.977917981072558"/>
    <n v="442.67461268656734"/>
    <n v="344.1667105732185"/>
    <n v="-98.507902113348848"/>
    <n v="6.1482585095356583"/>
    <n v="200"/>
    <n v="0.1"/>
    <n v="124.32895889022784"/>
    <n v="6.0207720595228775E-2"/>
  </r>
  <r>
    <x v="17"/>
    <s v="6"/>
    <x v="2"/>
    <x v="105"/>
    <x v="0"/>
    <x v="5"/>
    <x v="4"/>
    <x v="0"/>
    <x v="0"/>
    <s v="adjust"/>
    <x v="2"/>
    <x v="6"/>
    <n v="17830"/>
    <n v="42.83998077847189"/>
    <n v="348.17193022475186"/>
    <n v="248.59464664053041"/>
    <n v="-99.577283584221448"/>
    <n v="5.8028655037458643"/>
    <n v="200"/>
    <n v="0.08"/>
    <n v="78.569974231546766"/>
    <n v="5.2676096940225944E-2"/>
  </r>
  <r>
    <x v="17"/>
    <s v="6"/>
    <x v="2"/>
    <x v="70"/>
    <x v="0"/>
    <x v="1"/>
    <x v="9"/>
    <x v="1"/>
    <x v="0"/>
    <s v="appsflyer"/>
    <x v="2"/>
    <x v="5"/>
    <n v="13310"/>
    <n v="88.755338789231487"/>
    <n v="115.921542354439"/>
    <n v="7.0858510775747119"/>
    <n v="-108.83569127686428"/>
    <n v="7.9835772971376728E-2"/>
    <n v="200"/>
    <n v="0.08"/>
    <n v="2.0944983286008654"/>
    <n v="4.9264802624992825E-2"/>
  </r>
  <r>
    <x v="17"/>
    <s v="6"/>
    <x v="2"/>
    <x v="32"/>
    <x v="0"/>
    <x v="3"/>
    <x v="25"/>
    <x v="0"/>
    <x v="3"/>
    <s v="appsflyer"/>
    <x v="0"/>
    <x v="1"/>
    <n v="16910"/>
    <n v="36.074666666666666"/>
    <n v="572.93165796956521"/>
    <n v="430.58997050068211"/>
    <n v="-142.34168746888309"/>
    <n v="11.936076207699275"/>
    <n v="400"/>
    <n v="0.04"/>
    <n v="56.347148113962412"/>
    <n v="2.1810055959750208E-2"/>
  </r>
  <r>
    <x v="17"/>
    <s v="6"/>
    <x v="2"/>
    <x v="27"/>
    <x v="0"/>
    <x v="0"/>
    <x v="40"/>
    <x v="2"/>
    <x v="1"/>
    <s v="appsflyer"/>
    <x v="0"/>
    <x v="3"/>
    <n v="5220"/>
    <n v="19.399467882934246"/>
    <n v="165.48559134809196"/>
    <n v="6.0801750273592639"/>
    <n v="-159.40541632073268"/>
    <n v="0.3134196805835075"/>
    <n v="200"/>
    <n v="7.0000000000000007E-2"/>
    <n v="2.0109782628047395"/>
    <n v="5.5123913751272E-2"/>
  </r>
  <r>
    <x v="17"/>
    <s v="6"/>
    <x v="2"/>
    <x v="64"/>
    <x v="0"/>
    <x v="2"/>
    <x v="35"/>
    <x v="2"/>
    <x v="0"/>
    <s v="adjust"/>
    <x v="2"/>
    <x v="4"/>
    <n v="23300"/>
    <n v="121.03896103896103"/>
    <n v="337.77031717434056"/>
    <n v="170.34736775242715"/>
    <n v="-167.42294942191342"/>
    <n v="1.4073763215597523"/>
    <n v="200"/>
    <n v="7.0000000000000007E-2"/>
    <n v="31.915139401475848"/>
    <n v="3.1225547951974068E-2"/>
  </r>
  <r>
    <x v="17"/>
    <s v="6"/>
    <x v="2"/>
    <x v="50"/>
    <x v="0"/>
    <x v="6"/>
    <x v="16"/>
    <x v="1"/>
    <x v="3"/>
    <s v="appsflyer"/>
    <x v="0"/>
    <x v="6"/>
    <n v="69230"/>
    <n v="326.35796836982968"/>
    <n v="1482.7290951564028"/>
    <n v="1300.8076751023643"/>
    <n v="-181.92142005403844"/>
    <n v="3.9858309009580726"/>
    <n v="1800"/>
    <n v="7.4999999999999997E-2"/>
    <n v="230.81363700361757"/>
    <n v="2.9573118483926304E-2"/>
  </r>
  <r>
    <x v="17"/>
    <s v="6"/>
    <x v="2"/>
    <x v="67"/>
    <x v="0"/>
    <x v="4"/>
    <x v="15"/>
    <x v="1"/>
    <x v="1"/>
    <s v="adjust"/>
    <x v="0"/>
    <x v="6"/>
    <n v="16280"/>
    <n v="27.730607966457022"/>
    <n v="272.52085040736074"/>
    <n v="13.840968617824176"/>
    <n v="-258.67988178953658"/>
    <n v="0.49912243664351785"/>
    <n v="200"/>
    <n v="0.09"/>
    <n v="1.2497120656561334"/>
    <n v="1.5048465900558123E-2"/>
  </r>
  <r>
    <x v="17"/>
    <s v="6"/>
    <x v="2"/>
    <x v="98"/>
    <x v="0"/>
    <x v="5"/>
    <x v="0"/>
    <x v="1"/>
    <x v="0"/>
    <s v="appsflyer"/>
    <x v="2"/>
    <x v="0"/>
    <n v="542620"/>
    <n v="3350.8613530376269"/>
    <n v="7008.1148701119646"/>
    <n v="6748.0520907777272"/>
    <n v="-260.06277933423735"/>
    <n v="2.0138261121011394"/>
    <n v="4600"/>
    <n v="0.08"/>
    <n v="753.93710881069035"/>
    <n v="1.8621104744213614E-2"/>
  </r>
  <r>
    <x v="17"/>
    <s v="6"/>
    <x v="2"/>
    <x v="44"/>
    <x v="0"/>
    <x v="0"/>
    <x v="1"/>
    <x v="2"/>
    <x v="0"/>
    <s v="adjust"/>
    <x v="0"/>
    <x v="3"/>
    <n v="22570"/>
    <n v="24.782745098039214"/>
    <n v="637.50221274068906"/>
    <n v="376.1679723282968"/>
    <n v="-261.33424041239226"/>
    <n v="15.17862411287355"/>
    <n v="200"/>
    <n v="7.0000000000000007E-2"/>
    <n v="48.426449354696032"/>
    <n v="2.1456039551940882E-2"/>
  </r>
  <r>
    <x v="17"/>
    <s v="6"/>
    <x v="2"/>
    <x v="20"/>
    <x v="0"/>
    <x v="6"/>
    <x v="34"/>
    <x v="1"/>
    <x v="1"/>
    <s v="adjust"/>
    <x v="0"/>
    <x v="2"/>
    <n v="40830"/>
    <n v="245.2372981488775"/>
    <n v="826.77815271371628"/>
    <n v="553.98043808751856"/>
    <n v="-272.79771462619772"/>
    <n v="2.2589567014035961"/>
    <n v="600"/>
    <n v="0.11"/>
    <n v="177.33120962433875"/>
    <n v="5.335062318461737E-2"/>
  </r>
  <r>
    <x v="17"/>
    <s v="6"/>
    <x v="2"/>
    <x v="22"/>
    <x v="0"/>
    <x v="3"/>
    <x v="22"/>
    <x v="2"/>
    <x v="0"/>
    <s v="appsflyer"/>
    <x v="0"/>
    <x v="0"/>
    <n v="30080"/>
    <n v="152.34549312162071"/>
    <n v="432.42649054309226"/>
    <n v="148.37438500143972"/>
    <n v="-284.05210554165251"/>
    <n v="0.97393353725921672"/>
    <n v="200"/>
    <n v="0.1"/>
    <n v="20.472317957286894"/>
    <n v="2.2996240172102757E-2"/>
  </r>
  <r>
    <x v="17"/>
    <s v="6"/>
    <x v="2"/>
    <x v="104"/>
    <x v="0"/>
    <x v="5"/>
    <x v="29"/>
    <x v="2"/>
    <x v="0"/>
    <s v="appsflyer"/>
    <x v="0"/>
    <x v="3"/>
    <n v="12750"/>
    <n v="35.974467494622907"/>
    <n v="322.04854744531309"/>
    <n v="15.827219947762211"/>
    <n v="-306.22132749755087"/>
    <n v="0.43995703202911624"/>
    <n v="200"/>
    <n v="0.15"/>
    <n v="4.6579578582590413"/>
    <n v="4.9050074003653681E-2"/>
  </r>
  <r>
    <x v="17"/>
    <s v="6"/>
    <x v="2"/>
    <x v="57"/>
    <x v="0"/>
    <x v="0"/>
    <x v="41"/>
    <x v="2"/>
    <x v="0"/>
    <s v="adjust"/>
    <x v="0"/>
    <x v="0"/>
    <n v="56120"/>
    <n v="269.46676775334851"/>
    <n v="1536.6487756250117"/>
    <n v="1210.7478910520829"/>
    <n v="-325.90088457292882"/>
    <n v="4.4931250749269349"/>
    <n v="2600"/>
    <n v="0.09"/>
    <n v="229.94582639450999"/>
    <n v="3.1653414127182977E-2"/>
  </r>
  <r>
    <x v="17"/>
    <s v="6"/>
    <x v="2"/>
    <x v="74"/>
    <x v="0"/>
    <x v="1"/>
    <x v="36"/>
    <x v="1"/>
    <x v="1"/>
    <s v="adjust"/>
    <x v="0"/>
    <x v="2"/>
    <n v="134220"/>
    <n v="538.0710699412291"/>
    <n v="2824.6660105176747"/>
    <n v="2459.3382888444471"/>
    <n v="-365.32772167322764"/>
    <n v="4.5706569749476937"/>
    <n v="6200"/>
    <n v="0.1"/>
    <n v="1321.784473600195"/>
    <n v="8.9575888468035381E-2"/>
  </r>
  <r>
    <x v="17"/>
    <s v="6"/>
    <x v="2"/>
    <x v="97"/>
    <x v="0"/>
    <x v="2"/>
    <x v="24"/>
    <x v="2"/>
    <x v="0"/>
    <s v="adjust"/>
    <x v="0"/>
    <x v="1"/>
    <n v="17010"/>
    <n v="23.172246594320018"/>
    <n v="475.45407589112779"/>
    <n v="31.122426810236604"/>
    <n v="-444.33164908089117"/>
    <n v="1.3430906098619428"/>
    <n v="200"/>
    <n v="0.108"/>
    <n v="11.511945675008445"/>
    <n v="6.164871474194724E-2"/>
  </r>
  <r>
    <x v="17"/>
    <s v="6"/>
    <x v="2"/>
    <x v="24"/>
    <x v="0"/>
    <x v="4"/>
    <x v="6"/>
    <x v="1"/>
    <x v="2"/>
    <s v="appsflyer"/>
    <x v="2"/>
    <x v="0"/>
    <n v="142350"/>
    <n v="779.25988102624001"/>
    <n v="3659.9042461928534"/>
    <n v="3168.9072749507482"/>
    <n v="-490.99697124210525"/>
    <n v="4.0665602735476147"/>
    <n v="4000"/>
    <n v="0.06"/>
    <n v="483.86721923596855"/>
    <n v="2.5448689261689264E-2"/>
  </r>
  <r>
    <x v="17"/>
    <s v="6"/>
    <x v="2"/>
    <x v="55"/>
    <x v="0"/>
    <x v="6"/>
    <x v="38"/>
    <x v="2"/>
    <x v="1"/>
    <s v="appsflyer"/>
    <x v="2"/>
    <x v="3"/>
    <n v="103460"/>
    <n v="344.19739395619627"/>
    <n v="2427.6644639840606"/>
    <n v="1934.2494951467124"/>
    <n v="-493.41496883734817"/>
    <n v="5.6195936666297701"/>
    <n v="1800"/>
    <n v="0.1"/>
    <n v="943.80711259343877"/>
    <n v="8.1324144494766187E-2"/>
  </r>
  <r>
    <x v="17"/>
    <s v="6"/>
    <x v="2"/>
    <x v="78"/>
    <x v="0"/>
    <x v="0"/>
    <x v="35"/>
    <x v="2"/>
    <x v="0"/>
    <s v="adjust"/>
    <x v="0"/>
    <x v="1"/>
    <n v="72610"/>
    <n v="351.63461538461542"/>
    <n v="3315.8295083687581"/>
    <n v="2816.3295503773111"/>
    <n v="-499.49995799144699"/>
    <n v="8.0092500202143917"/>
    <n v="3000"/>
    <n v="0.13"/>
    <n v="635.42672325940271"/>
    <n v="3.7603715041934216E-2"/>
  </r>
  <r>
    <x v="17"/>
    <s v="6"/>
    <x v="2"/>
    <x v="79"/>
    <x v="0"/>
    <x v="6"/>
    <x v="19"/>
    <x v="0"/>
    <x v="1"/>
    <s v="appsflyer"/>
    <x v="0"/>
    <x v="1"/>
    <n v="37070"/>
    <n v="138.45866533864543"/>
    <n v="1045.4403856918771"/>
    <n v="536.11214997783702"/>
    <n v="-509.32823571404003"/>
    <n v="3.8720014284884332"/>
    <n v="400"/>
    <n v="0.08"/>
    <n v="96.002246588512619"/>
    <n v="2.9845200173285066E-2"/>
  </r>
  <r>
    <x v="17"/>
    <s v="6"/>
    <x v="2"/>
    <x v="61"/>
    <x v="1"/>
    <x v="4"/>
    <x v="47"/>
    <x v="0"/>
    <x v="0"/>
    <s v="adjust"/>
    <x v="2"/>
    <x v="3"/>
    <n v="17860"/>
    <n v="71.050238690611508"/>
    <n v="806.91342646478381"/>
    <n v="273.00662644277185"/>
    <n v="-533.90680002201202"/>
    <n v="3.8424448879275421"/>
    <n v="200"/>
    <n v="0.12"/>
    <n v="111.88264266639115"/>
    <n v="6.8302763760842392E-2"/>
  </r>
  <r>
    <x v="17"/>
    <s v="6"/>
    <x v="2"/>
    <x v="68"/>
    <x v="0"/>
    <x v="5"/>
    <x v="45"/>
    <x v="1"/>
    <x v="0"/>
    <s v="adjust"/>
    <x v="2"/>
    <x v="2"/>
    <n v="191190"/>
    <n v="706.41532671912421"/>
    <n v="2019.9595940193069"/>
    <n v="1468.0354079923645"/>
    <n v="-551.92418602694238"/>
    <n v="2.078147730472538"/>
    <n v="3600"/>
    <n v="7.0000000000000007E-2"/>
    <n v="315.78274034458519"/>
    <n v="3.5850945036859268E-2"/>
  </r>
  <r>
    <x v="17"/>
    <s v="6"/>
    <x v="2"/>
    <x v="88"/>
    <x v="0"/>
    <x v="5"/>
    <x v="12"/>
    <x v="2"/>
    <x v="0"/>
    <s v="adjust"/>
    <x v="0"/>
    <x v="6"/>
    <n v="15330"/>
    <n v="54.3424317617866"/>
    <n v="722.66533268356648"/>
    <n v="163.63079803318968"/>
    <n v="-559.03453465037683"/>
    <n v="3.0111055528481936"/>
    <n v="200"/>
    <n v="0.11"/>
    <n v="106.14741249356311"/>
    <n v="0.10811678258762443"/>
  </r>
  <r>
    <x v="17"/>
    <s v="6"/>
    <x v="2"/>
    <x v="11"/>
    <x v="0"/>
    <x v="3"/>
    <x v="18"/>
    <x v="1"/>
    <x v="0"/>
    <s v="appsflyer"/>
    <x v="0"/>
    <x v="6"/>
    <n v="50710"/>
    <n v="203.77088777145866"/>
    <n v="715.36539821999793"/>
    <n v="132.76014779259748"/>
    <n v="-582.60525042740051"/>
    <n v="0.65151675612021664"/>
    <n v="200"/>
    <n v="0.14000000000000001"/>
    <n v="58.643355536465059"/>
    <n v="7.3620681747657873E-2"/>
  </r>
  <r>
    <x v="17"/>
    <s v="6"/>
    <x v="2"/>
    <x v="87"/>
    <x v="0"/>
    <x v="2"/>
    <x v="7"/>
    <x v="1"/>
    <x v="0"/>
    <s v="appsflyer"/>
    <x v="2"/>
    <x v="5"/>
    <n v="27980"/>
    <n v="138.10832443970119"/>
    <n v="848.07383622272653"/>
    <n v="263.79742459880703"/>
    <n v="-584.27641162391956"/>
    <n v="1.9100762077088433"/>
    <n v="400"/>
    <n v="0.08"/>
    <n v="121.72176580509326"/>
    <n v="7.6903559609684258E-2"/>
  </r>
  <r>
    <x v="17"/>
    <s v="6"/>
    <x v="2"/>
    <x v="4"/>
    <x v="0"/>
    <x v="6"/>
    <x v="41"/>
    <x v="2"/>
    <x v="0"/>
    <s v="appsflyer"/>
    <x v="0"/>
    <x v="2"/>
    <n v="34740"/>
    <n v="59.012027726787032"/>
    <n v="695.38942060874126"/>
    <n v="110.31274131687475"/>
    <n v="-585.07667929186653"/>
    <n v="1.8693263994858635"/>
    <n v="200"/>
    <n v="0.1"/>
    <n v="28.531756814043312"/>
    <n v="4.3107375862239818E-2"/>
  </r>
  <r>
    <x v="17"/>
    <s v="6"/>
    <x v="2"/>
    <x v="93"/>
    <x v="0"/>
    <x v="0"/>
    <x v="27"/>
    <x v="1"/>
    <x v="1"/>
    <s v="adjust"/>
    <x v="2"/>
    <x v="3"/>
    <n v="657650"/>
    <n v="3396.2637229332199"/>
    <n v="11663.011117278877"/>
    <n v="11076.806923316859"/>
    <n v="-586.2041939620176"/>
    <n v="3.2614684332435333"/>
    <n v="14600"/>
    <n v="0.06"/>
    <n v="1480.5530425237637"/>
    <n v="2.2277073359579454E-2"/>
  </r>
  <r>
    <x v="17"/>
    <s v="6"/>
    <x v="2"/>
    <x v="83"/>
    <x v="0"/>
    <x v="2"/>
    <x v="26"/>
    <x v="1"/>
    <x v="0"/>
    <s v="adjust"/>
    <x v="2"/>
    <x v="2"/>
    <n v="38940"/>
    <n v="179.04740303923793"/>
    <n v="728.16933360195947"/>
    <n v="97.441575601078725"/>
    <n v="-630.72775800088073"/>
    <n v="0.54422222242298912"/>
    <n v="200"/>
    <n v="0.21"/>
    <n v="113.89309910762297"/>
    <n v="0.19480579072649651"/>
  </r>
  <r>
    <x v="17"/>
    <s v="6"/>
    <x v="2"/>
    <x v="7"/>
    <x v="0"/>
    <x v="0"/>
    <x v="3"/>
    <x v="2"/>
    <x v="0"/>
    <s v="appsflyer"/>
    <x v="0"/>
    <x v="5"/>
    <n v="31680"/>
    <n v="89.156858696400292"/>
    <n v="686.81010611879003"/>
    <n v="27.732713579027472"/>
    <n v="-659.07739253976251"/>
    <n v="0.31105530168423462"/>
    <n v="200"/>
    <n v="0.04"/>
    <n v="2.8144790899151331"/>
    <n v="1.6914314821104445E-2"/>
  </r>
  <r>
    <x v="17"/>
    <s v="6"/>
    <x v="2"/>
    <x v="3"/>
    <x v="0"/>
    <x v="4"/>
    <x v="33"/>
    <x v="1"/>
    <x v="0"/>
    <s v="appsflyer"/>
    <x v="0"/>
    <x v="2"/>
    <n v="40540"/>
    <n v="161.4758209659812"/>
    <n v="825.6389293120809"/>
    <n v="164.59348633597773"/>
    <n v="-661.04544297610323"/>
    <n v="1.0193073201383713"/>
    <n v="200"/>
    <n v="0.09"/>
    <n v="44.207792386278065"/>
    <n v="4.4764623204305271E-2"/>
  </r>
  <r>
    <x v="17"/>
    <s v="6"/>
    <x v="2"/>
    <x v="31"/>
    <x v="0"/>
    <x v="4"/>
    <x v="38"/>
    <x v="2"/>
    <x v="0"/>
    <s v="adjust"/>
    <x v="0"/>
    <x v="5"/>
    <n v="177780"/>
    <n v="685.74244978427953"/>
    <n v="4322.4874979339702"/>
    <n v="3659.398970364397"/>
    <n v="-663.08852756957322"/>
    <n v="5.3364043184370002"/>
    <n v="2800"/>
    <n v="0.09"/>
    <n v="961.01856667877007"/>
    <n v="4.3769417439929729E-2"/>
  </r>
  <r>
    <x v="17"/>
    <s v="6"/>
    <x v="2"/>
    <x v="101"/>
    <x v="0"/>
    <x v="3"/>
    <x v="47"/>
    <x v="1"/>
    <x v="1"/>
    <s v="adjust"/>
    <x v="0"/>
    <x v="2"/>
    <n v="51560"/>
    <n v="289.76794778825234"/>
    <n v="1404.5666890967159"/>
    <n v="729.38782622095994"/>
    <n v="-675.17886287575595"/>
    <n v="2.5171446041159782"/>
    <n v="800"/>
    <n v="0.1"/>
    <n v="164.92250081000492"/>
    <n v="3.7685141539512405E-2"/>
  </r>
  <r>
    <x v="17"/>
    <s v="6"/>
    <x v="2"/>
    <x v="35"/>
    <x v="0"/>
    <x v="3"/>
    <x v="1"/>
    <x v="0"/>
    <x v="1"/>
    <s v="adjust"/>
    <x v="0"/>
    <x v="2"/>
    <n v="169040"/>
    <n v="196.94353669972435"/>
    <n v="3640.463985009967"/>
    <n v="2914.4953351050212"/>
    <n v="-725.96864990494578"/>
    <n v="14.798634085406372"/>
    <n v="2600"/>
    <n v="9.5000000000000001E-2"/>
    <n v="1207.779429588225"/>
    <n v="6.9067385071242174E-2"/>
  </r>
  <r>
    <x v="17"/>
    <s v="6"/>
    <x v="2"/>
    <x v="75"/>
    <x v="0"/>
    <x v="3"/>
    <x v="22"/>
    <x v="1"/>
    <x v="3"/>
    <s v="appsflyer"/>
    <x v="0"/>
    <x v="4"/>
    <n v="90910"/>
    <n v="415.19381332514587"/>
    <n v="1768.5787419131177"/>
    <n v="1028.4355070317874"/>
    <n v="-740.14323488133027"/>
    <n v="2.4770010390940023"/>
    <n v="1600"/>
    <n v="0.15"/>
    <n v="81.107222007923482"/>
    <n v="1.3144110877373759E-2"/>
  </r>
  <r>
    <x v="17"/>
    <s v="6"/>
    <x v="2"/>
    <x v="12"/>
    <x v="0"/>
    <x v="2"/>
    <x v="47"/>
    <x v="0"/>
    <x v="0"/>
    <s v="appsflyer"/>
    <x v="0"/>
    <x v="1"/>
    <n v="111180"/>
    <n v="71.811939080772362"/>
    <n v="2002.1798725144565"/>
    <n v="1261.2317459101469"/>
    <n v="-740.94812660430966"/>
    <n v="17.562981337846111"/>
    <n v="600"/>
    <n v="7.4999999999999997E-2"/>
    <n v="320.93629408882748"/>
    <n v="4.2410431327621075E-2"/>
  </r>
  <r>
    <x v="17"/>
    <s v="6"/>
    <x v="2"/>
    <x v="19"/>
    <x v="0"/>
    <x v="4"/>
    <x v="44"/>
    <x v="2"/>
    <x v="0"/>
    <s v="adjust"/>
    <x v="0"/>
    <x v="4"/>
    <n v="60410"/>
    <n v="121.31180461329714"/>
    <n v="1737.6195475908034"/>
    <n v="949.52145517829433"/>
    <n v="-788.09809241250912"/>
    <n v="7.8271150792378545"/>
    <n v="800"/>
    <n v="7.0000000000000007E-2"/>
    <n v="230.81268070919171"/>
    <n v="4.0513860859494981E-2"/>
  </r>
  <r>
    <x v="17"/>
    <s v="6"/>
    <x v="2"/>
    <x v="23"/>
    <x v="0"/>
    <x v="5"/>
    <x v="11"/>
    <x v="1"/>
    <x v="1"/>
    <s v="adjust"/>
    <x v="0"/>
    <x v="6"/>
    <n v="295380"/>
    <n v="413.57680415378331"/>
    <n v="2980.745431478133"/>
    <n v="2140.2207804630493"/>
    <n v="-840.52465101508369"/>
    <n v="5.1749052629828709"/>
    <n v="2800"/>
    <n v="0.06"/>
    <n v="263.65301632876123"/>
    <n v="2.0531605799388477E-2"/>
  </r>
  <r>
    <x v="17"/>
    <s v="6"/>
    <x v="2"/>
    <x v="76"/>
    <x v="0"/>
    <x v="0"/>
    <x v="9"/>
    <x v="1"/>
    <x v="1"/>
    <s v="adjust"/>
    <x v="2"/>
    <x v="1"/>
    <n v="406510"/>
    <n v="1992.1126993622952"/>
    <n v="6637.6662341423325"/>
    <n v="5724.2334195511876"/>
    <n v="-913.43281459114496"/>
    <n v="2.8734485862088022"/>
    <n v="6200"/>
    <n v="7.0000000000000007E-2"/>
    <n v="811.37415516704618"/>
    <n v="2.3623953803018936E-2"/>
  </r>
  <r>
    <x v="17"/>
    <s v="6"/>
    <x v="2"/>
    <x v="66"/>
    <x v="0"/>
    <x v="1"/>
    <x v="26"/>
    <x v="0"/>
    <x v="1"/>
    <s v="appsflyer"/>
    <x v="1"/>
    <x v="0"/>
    <n v="55850"/>
    <n v="18.225163161711386"/>
    <n v="1513.4644499207516"/>
    <n v="510.79882480102719"/>
    <n v="-1002.6656251197244"/>
    <n v="28.027119442976883"/>
    <n v="400"/>
    <n v="5.5E-2"/>
    <n v="134.80468205779133"/>
    <n v="4.3984923063172067E-2"/>
  </r>
  <r>
    <x v="17"/>
    <s v="6"/>
    <x v="2"/>
    <x v="14"/>
    <x v="0"/>
    <x v="1"/>
    <x v="35"/>
    <x v="2"/>
    <x v="0"/>
    <s v="appsflyer"/>
    <x v="0"/>
    <x v="6"/>
    <n v="190180"/>
    <n v="483.38600214867807"/>
    <n v="5950.6382235940728"/>
    <n v="4942.362922914519"/>
    <n v="-1008.2753006795538"/>
    <n v="10.224464301708029"/>
    <n v="3600"/>
    <n v="0.1"/>
    <n v="2052.4455021090371"/>
    <n v="6.9212693540883163E-2"/>
  </r>
  <r>
    <x v="17"/>
    <s v="6"/>
    <x v="2"/>
    <x v="42"/>
    <x v="0"/>
    <x v="0"/>
    <x v="43"/>
    <x v="1"/>
    <x v="1"/>
    <s v="appsflyer"/>
    <x v="2"/>
    <x v="0"/>
    <n v="36810"/>
    <n v="94.520336894001645"/>
    <n v="1228.2852349380091"/>
    <n v="193.49655701378094"/>
    <n v="-1034.7886779242281"/>
    <n v="2.047142058230015"/>
    <n v="200"/>
    <n v="0.12"/>
    <n v="43.066362702973578"/>
    <n v="3.7094857024515746E-2"/>
  </r>
  <r>
    <x v="17"/>
    <s v="6"/>
    <x v="2"/>
    <x v="99"/>
    <x v="0"/>
    <x v="6"/>
    <x v="6"/>
    <x v="2"/>
    <x v="0"/>
    <s v="adjust"/>
    <x v="0"/>
    <x v="0"/>
    <n v="35840"/>
    <n v="183.01540592002772"/>
    <n v="2143.421915079598"/>
    <n v="1108.1334232942818"/>
    <n v="-1035.2884917853162"/>
    <n v="6.0548641668915186"/>
    <n v="30000"/>
    <n v="8.5000000000000006E-2"/>
    <n v="118.65010580589973"/>
    <n v="1.7845339937070975E-2"/>
  </r>
  <r>
    <x v="17"/>
    <s v="6"/>
    <x v="2"/>
    <x v="72"/>
    <x v="0"/>
    <x v="3"/>
    <x v="30"/>
    <x v="2"/>
    <x v="1"/>
    <s v="adjust"/>
    <x v="0"/>
    <x v="5"/>
    <n v="87920"/>
    <n v="220.94586285255983"/>
    <n v="1813.2198544777752"/>
    <n v="710.32522214359039"/>
    <n v="-1102.8946323341847"/>
    <n v="3.2149288199960551"/>
    <n v="1200"/>
    <n v="0.12"/>
    <n v="452.26270103006823"/>
    <n v="0.1061163457083429"/>
  </r>
  <r>
    <x v="17"/>
    <s v="6"/>
    <x v="2"/>
    <x v="10"/>
    <x v="0"/>
    <x v="5"/>
    <x v="10"/>
    <x v="1"/>
    <x v="0"/>
    <s v="appsflyer"/>
    <x v="2"/>
    <x v="2"/>
    <n v="102640"/>
    <n v="399.18852157460452"/>
    <n v="1559.8532456725347"/>
    <n v="350.60558052554478"/>
    <n v="-1209.2476651469899"/>
    <n v="0.87829574643723807"/>
    <n v="600"/>
    <n v="0.04"/>
    <n v="4.7098809720322814"/>
    <n v="2.2389266047298053E-3"/>
  </r>
  <r>
    <x v="17"/>
    <s v="6"/>
    <x v="2"/>
    <x v="13"/>
    <x v="0"/>
    <x v="6"/>
    <x v="12"/>
    <x v="1"/>
    <x v="0"/>
    <s v="appsflyer"/>
    <x v="0"/>
    <x v="5"/>
    <n v="294160"/>
    <n v="779.05874224803006"/>
    <n v="6425.7317327369474"/>
    <n v="5182.217889988925"/>
    <n v="-1243.5138427480224"/>
    <n v="6.6518962036614369"/>
    <n v="2800"/>
    <n v="0.12"/>
    <n v="2409.8391770469766"/>
    <n v="7.7503468855884231E-2"/>
  </r>
  <r>
    <x v="17"/>
    <s v="6"/>
    <x v="2"/>
    <x v="84"/>
    <x v="0"/>
    <x v="6"/>
    <x v="46"/>
    <x v="1"/>
    <x v="0"/>
    <s v="appsflyer"/>
    <x v="0"/>
    <x v="3"/>
    <n v="137900"/>
    <n v="425.86632858721799"/>
    <n v="3177.4746727778165"/>
    <n v="1186.9995377848777"/>
    <n v="-1990.4751349929388"/>
    <n v="2.7872584848928215"/>
    <n v="1000"/>
    <n v="0.14000000000000001"/>
    <n v="45.1685286666576"/>
    <n v="6.3421154528485848E-3"/>
  </r>
  <r>
    <x v="17"/>
    <s v="6"/>
    <x v="2"/>
    <x v="100"/>
    <x v="0"/>
    <x v="6"/>
    <x v="8"/>
    <x v="0"/>
    <x v="0"/>
    <s v="adjust"/>
    <x v="0"/>
    <x v="2"/>
    <n v="168650"/>
    <n v="166.70942734017504"/>
    <n v="3451.9778311036803"/>
    <n v="1077.6727479668052"/>
    <n v="-2374.3050831368751"/>
    <n v="6.4643779608683145"/>
    <n v="800"/>
    <n v="7.0000000000000007E-2"/>
    <n v="323.7383945038797"/>
    <n v="5.0067517421941835E-2"/>
  </r>
  <r>
    <x v="17"/>
    <s v="6"/>
    <x v="2"/>
    <x v="1"/>
    <x v="0"/>
    <x v="4"/>
    <x v="40"/>
    <x v="1"/>
    <x v="0"/>
    <s v="appsflyer"/>
    <x v="0"/>
    <x v="5"/>
    <n v="273520"/>
    <n v="732.78849320433289"/>
    <n v="5515.7992403283015"/>
    <n v="2238.0477376178183"/>
    <n v="-3277.7515027104832"/>
    <n v="3.0541524032825587"/>
    <n v="2600"/>
    <n v="0.12"/>
    <n v="129.88629966827892"/>
    <n v="9.6725893051868884E-3"/>
  </r>
  <r>
    <x v="17"/>
    <s v="6"/>
    <x v="2"/>
    <x v="15"/>
    <x v="0"/>
    <x v="6"/>
    <x v="46"/>
    <x v="2"/>
    <x v="0"/>
    <s v="adjust"/>
    <x v="0"/>
    <x v="0"/>
    <n v="1089790"/>
    <n v="1334.0647764204864"/>
    <n v="18370.869571932093"/>
    <n v="14382.588032939851"/>
    <n v="-3988.2815389922416"/>
    <n v="10.781026744091605"/>
    <n v="50000"/>
    <n v="0.06"/>
    <n v="1365.3354976321332"/>
    <n v="1.5821625131086297E-2"/>
  </r>
  <r>
    <x v="18"/>
    <s v="6"/>
    <x v="2"/>
    <x v="38"/>
    <x v="0"/>
    <x v="5"/>
    <x v="32"/>
    <x v="1"/>
    <x v="0"/>
    <s v="appsflyer"/>
    <x v="2"/>
    <x v="4"/>
    <n v="1240280"/>
    <n v="17146.951452061647"/>
    <n v="22368.685142193266"/>
    <n v="36136.683453894912"/>
    <n v="13767.998311701645"/>
    <n v="2.1074698645367689"/>
    <n v="51200"/>
    <n v="0.13"/>
    <n v="4675.7961199584088"/>
    <n v="2.1565325836297975E-2"/>
  </r>
  <r>
    <x v="18"/>
    <s v="6"/>
    <x v="2"/>
    <x v="7"/>
    <x v="0"/>
    <x v="0"/>
    <x v="3"/>
    <x v="2"/>
    <x v="0"/>
    <s v="appsflyer"/>
    <x v="0"/>
    <x v="4"/>
    <n v="1041080"/>
    <n v="3015.321810812432"/>
    <n v="25451.281803414226"/>
    <n v="37842.112985684653"/>
    <n v="12390.831182270427"/>
    <n v="12.549941717659873"/>
    <n v="37000"/>
    <n v="0.04"/>
    <n v="3935.7314096423343"/>
    <n v="1.7334001280227964E-2"/>
  </r>
  <r>
    <x v="18"/>
    <s v="6"/>
    <x v="2"/>
    <x v="18"/>
    <x v="0"/>
    <x v="2"/>
    <x v="11"/>
    <x v="0"/>
    <x v="0"/>
    <s v="adjust"/>
    <x v="0"/>
    <x v="3"/>
    <n v="1271530"/>
    <n v="806.99761310172607"/>
    <n v="25347.641226972552"/>
    <n v="37057.039796966943"/>
    <n v="11709.398569994391"/>
    <n v="45.919639903935774"/>
    <n v="20000"/>
    <n v="4.4999999999999998E-2"/>
    <n v="6676.0630626133307"/>
    <n v="3.002606746784163E-2"/>
  </r>
  <r>
    <x v="18"/>
    <s v="6"/>
    <x v="2"/>
    <x v="76"/>
    <x v="0"/>
    <x v="1"/>
    <x v="23"/>
    <x v="1"/>
    <x v="1"/>
    <s v="adjust"/>
    <x v="2"/>
    <x v="1"/>
    <n v="697600"/>
    <n v="3535.2176165077763"/>
    <n v="12188.039826530603"/>
    <n v="19837.648759414998"/>
    <n v="7649.6089328843955"/>
    <n v="5.6114363842221939"/>
    <n v="20200"/>
    <n v="7.0000000000000007E-2"/>
    <n v="6900.26485510575"/>
    <n v="5.7972804966204029E-2"/>
  </r>
  <r>
    <x v="18"/>
    <s v="6"/>
    <x v="2"/>
    <x v="78"/>
    <x v="0"/>
    <x v="0"/>
    <x v="7"/>
    <x v="2"/>
    <x v="0"/>
    <s v="adjust"/>
    <x v="0"/>
    <x v="1"/>
    <n v="210880"/>
    <n v="898.02629142751346"/>
    <n v="9428.092268035567"/>
    <n v="15338.17886721086"/>
    <n v="5910.0865991752926"/>
    <n v="17.079877297165883"/>
    <n v="19800"/>
    <n v="0.13"/>
    <n v="2275.8490558066196"/>
    <n v="2.4729674836341538E-2"/>
  </r>
  <r>
    <x v="18"/>
    <s v="6"/>
    <x v="2"/>
    <x v="5"/>
    <x v="0"/>
    <x v="5"/>
    <x v="10"/>
    <x v="2"/>
    <x v="0"/>
    <s v="appsflyer"/>
    <x v="1"/>
    <x v="5"/>
    <n v="424740"/>
    <n v="974.0952264978082"/>
    <n v="12714.864373083861"/>
    <n v="18267.682435675564"/>
    <n v="5552.818062591703"/>
    <n v="18.753487275934894"/>
    <n v="24800"/>
    <n v="0.09"/>
    <n v="6832.1669004582745"/>
    <n v="6.2333822991465962E-2"/>
  </r>
  <r>
    <x v="18"/>
    <s v="6"/>
    <x v="2"/>
    <x v="1"/>
    <x v="0"/>
    <x v="5"/>
    <x v="23"/>
    <x v="1"/>
    <x v="0"/>
    <s v="appsflyer"/>
    <x v="0"/>
    <x v="4"/>
    <n v="605930"/>
    <n v="2200.8220385380641"/>
    <n v="13140.020687938471"/>
    <n v="17719.881811802134"/>
    <n v="4579.8611238636622"/>
    <n v="8.0514832646681818"/>
    <n v="18600"/>
    <n v="0.12"/>
    <n v="139.01391024468759"/>
    <n v="1.3075135199462683E-3"/>
  </r>
  <r>
    <x v="18"/>
    <s v="6"/>
    <x v="2"/>
    <x v="86"/>
    <x v="0"/>
    <x v="5"/>
    <x v="9"/>
    <x v="2"/>
    <x v="1"/>
    <s v="appsflyer"/>
    <x v="0"/>
    <x v="1"/>
    <n v="164620"/>
    <n v="873.60530679933663"/>
    <n v="8056.145170103443"/>
    <n v="12218.561064146203"/>
    <n v="4162.4158940427596"/>
    <n v="13.9863631425407"/>
    <n v="12800"/>
    <n v="7.0000000000000007E-2"/>
    <n v="4618.7128179256788"/>
    <n v="6.3001319518148205E-2"/>
  </r>
  <r>
    <x v="18"/>
    <s v="6"/>
    <x v="2"/>
    <x v="4"/>
    <x v="0"/>
    <x v="4"/>
    <x v="29"/>
    <x v="2"/>
    <x v="0"/>
    <s v="appsflyer"/>
    <x v="0"/>
    <x v="4"/>
    <n v="344370"/>
    <n v="456.49567305287383"/>
    <n v="7479.9140542230352"/>
    <n v="10737.573586667279"/>
    <n v="3257.6595324442433"/>
    <n v="23.521742308877467"/>
    <n v="8600"/>
    <n v="0.1"/>
    <n v="168.75127665834444"/>
    <n v="2.6193266615945235E-3"/>
  </r>
  <r>
    <x v="18"/>
    <s v="6"/>
    <x v="2"/>
    <x v="66"/>
    <x v="0"/>
    <x v="0"/>
    <x v="17"/>
    <x v="0"/>
    <x v="1"/>
    <s v="appsflyer"/>
    <x v="1"/>
    <x v="2"/>
    <n v="253740"/>
    <n v="90.430877793221427"/>
    <n v="6312.4055913922393"/>
    <n v="9513.9396436073202"/>
    <n v="3201.5340522150809"/>
    <n v="105.20675985653732"/>
    <n v="4600"/>
    <n v="5.5E-2"/>
    <n v="1333.9198092127472"/>
    <n v="2.3367813600910059E-2"/>
  </r>
  <r>
    <x v="18"/>
    <s v="6"/>
    <x v="2"/>
    <x v="89"/>
    <x v="0"/>
    <x v="4"/>
    <x v="38"/>
    <x v="1"/>
    <x v="0"/>
    <s v="adjust"/>
    <x v="2"/>
    <x v="6"/>
    <n v="547420"/>
    <n v="3282.6092274646103"/>
    <n v="8854.5698863899524"/>
    <n v="12050.618911398806"/>
    <n v="3196.0490250088533"/>
    <n v="3.6710488749543746"/>
    <n v="14600"/>
    <n v="0.06"/>
    <n v="2124.1463551727311"/>
    <n v="2.9378108720533282E-2"/>
  </r>
  <r>
    <x v="18"/>
    <s v="6"/>
    <x v="2"/>
    <x v="99"/>
    <x v="0"/>
    <x v="5"/>
    <x v="42"/>
    <x v="2"/>
    <x v="0"/>
    <s v="adjust"/>
    <x v="0"/>
    <x v="2"/>
    <n v="131280"/>
    <n v="345.81230090664053"/>
    <n v="9068.4231511600155"/>
    <n v="12154.931300378652"/>
    <n v="3086.5081492186364"/>
    <n v="35.148926942480678"/>
    <n v="30000"/>
    <n v="8.5000000000000006E-2"/>
    <n v="5843.6629640714991"/>
    <n v="8.0127464588377342E-2"/>
  </r>
  <r>
    <x v="18"/>
    <s v="6"/>
    <x v="2"/>
    <x v="79"/>
    <x v="0"/>
    <x v="6"/>
    <x v="33"/>
    <x v="0"/>
    <x v="1"/>
    <s v="appsflyer"/>
    <x v="0"/>
    <x v="2"/>
    <n v="169030"/>
    <n v="317.32790988735917"/>
    <n v="4976.6532102563506"/>
    <n v="7975.913946691232"/>
    <n v="2999.2607364348814"/>
    <n v="25.13461217301187"/>
    <n v="4000"/>
    <n v="0.08"/>
    <n v="2685.8081122975395"/>
    <n v="5.6123309300324414E-2"/>
  </r>
  <r>
    <x v="18"/>
    <s v="6"/>
    <x v="2"/>
    <x v="107"/>
    <x v="0"/>
    <x v="2"/>
    <x v="18"/>
    <x v="0"/>
    <x v="0"/>
    <s v="adjust"/>
    <x v="0"/>
    <x v="3"/>
    <n v="145650"/>
    <n v="271.53605433118048"/>
    <n v="4752.7800737408961"/>
    <n v="7681.8520733777395"/>
    <n v="2929.0719996368434"/>
    <n v="28.290357581791056"/>
    <n v="5000"/>
    <n v="0.11"/>
    <n v="4993.6464072880581"/>
    <n v="0.10834293517562128"/>
  </r>
  <r>
    <x v="18"/>
    <s v="6"/>
    <x v="2"/>
    <x v="93"/>
    <x v="0"/>
    <x v="3"/>
    <x v="10"/>
    <x v="1"/>
    <x v="1"/>
    <s v="adjust"/>
    <x v="2"/>
    <x v="5"/>
    <n v="828230"/>
    <n v="4629.6160797964922"/>
    <n v="15058.659383028196"/>
    <n v="17394.164575809798"/>
    <n v="2335.5051927816021"/>
    <n v="3.7571505446677143"/>
    <n v="27200"/>
    <n v="0.06"/>
    <n v="5623.9165573123946"/>
    <n v="5.3887004583265244E-2"/>
  </r>
  <r>
    <x v="18"/>
    <s v="6"/>
    <x v="2"/>
    <x v="101"/>
    <x v="0"/>
    <x v="3"/>
    <x v="32"/>
    <x v="1"/>
    <x v="1"/>
    <s v="adjust"/>
    <x v="0"/>
    <x v="1"/>
    <n v="136380"/>
    <n v="648.8106565176023"/>
    <n v="3904.3010131549722"/>
    <n v="6031.3145323509934"/>
    <n v="2127.0135191960212"/>
    <n v="9.2959547932261248"/>
    <n v="5200"/>
    <n v="0.1"/>
    <n v="3486.3168212337896"/>
    <n v="9.6339330410027846E-2"/>
  </r>
  <r>
    <x v="18"/>
    <s v="6"/>
    <x v="2"/>
    <x v="87"/>
    <x v="0"/>
    <x v="1"/>
    <x v="12"/>
    <x v="1"/>
    <x v="0"/>
    <s v="appsflyer"/>
    <x v="2"/>
    <x v="3"/>
    <n v="159650"/>
    <n v="659.2154654654654"/>
    <n v="4544.9784725937743"/>
    <n v="6485.1084401329545"/>
    <n v="1940.1299675391801"/>
    <n v="9.8376157415449654"/>
    <n v="6000"/>
    <n v="0.08"/>
    <n v="2379.505285010131"/>
    <n v="6.115305824558033E-2"/>
  </r>
  <r>
    <x v="18"/>
    <s v="6"/>
    <x v="2"/>
    <x v="35"/>
    <x v="0"/>
    <x v="0"/>
    <x v="37"/>
    <x v="0"/>
    <x v="1"/>
    <s v="adjust"/>
    <x v="0"/>
    <x v="2"/>
    <n v="351110"/>
    <n v="444.45273794713984"/>
    <n v="6830.3510116847228"/>
    <n v="8723.4718628830215"/>
    <n v="1893.1208511982986"/>
    <n v="19.627445435875639"/>
    <n v="11000"/>
    <n v="9.5000000000000001E-2"/>
    <n v="3116.5478431871743"/>
    <n v="5.9543338787079091E-2"/>
  </r>
  <r>
    <x v="18"/>
    <s v="6"/>
    <x v="2"/>
    <x v="28"/>
    <x v="0"/>
    <x v="6"/>
    <x v="47"/>
    <x v="1"/>
    <x v="1"/>
    <s v="adjust"/>
    <x v="0"/>
    <x v="2"/>
    <n v="146440"/>
    <n v="526.86233667865929"/>
    <n v="3199.4782560910294"/>
    <n v="4928.9023103996542"/>
    <n v="1729.4240543086248"/>
    <n v="9.3551995792135365"/>
    <n v="6000"/>
    <n v="8.5000000000000006E-2"/>
    <n v="1468.544030587748"/>
    <n v="4.9657575463581356E-2"/>
  </r>
  <r>
    <x v="18"/>
    <s v="6"/>
    <x v="2"/>
    <x v="42"/>
    <x v="0"/>
    <x v="2"/>
    <x v="24"/>
    <x v="1"/>
    <x v="1"/>
    <s v="appsflyer"/>
    <x v="2"/>
    <x v="0"/>
    <n v="292380"/>
    <n v="976.074645147345"/>
    <n v="9503.6265902067407"/>
    <n v="11122.60066144954"/>
    <n v="1618.9740712427993"/>
    <n v="11.39523571967235"/>
    <n v="14600"/>
    <n v="0.12"/>
    <n v="1153.3259058950407"/>
    <n v="1.7282017953055697E-2"/>
  </r>
  <r>
    <x v="18"/>
    <s v="6"/>
    <x v="2"/>
    <x v="82"/>
    <x v="0"/>
    <x v="1"/>
    <x v="22"/>
    <x v="1"/>
    <x v="1"/>
    <s v="adjust"/>
    <x v="0"/>
    <x v="6"/>
    <n v="110670"/>
    <n v="783.1578947368422"/>
    <n v="2523.8174147999002"/>
    <n v="4117.8073609893108"/>
    <n v="1593.9899461894106"/>
    <n v="5.257952947499791"/>
    <n v="5600"/>
    <n v="0.13"/>
    <n v="167.8892941701221"/>
    <n v="6.7952545069109461E-3"/>
  </r>
  <r>
    <x v="18"/>
    <s v="6"/>
    <x v="2"/>
    <x v="12"/>
    <x v="0"/>
    <x v="4"/>
    <x v="33"/>
    <x v="0"/>
    <x v="0"/>
    <s v="appsflyer"/>
    <x v="0"/>
    <x v="4"/>
    <n v="235910"/>
    <n v="157.30092998771713"/>
    <n v="3958.0718289321167"/>
    <n v="5461.4770144667227"/>
    <n v="1503.4051855346061"/>
    <n v="34.719928323965938"/>
    <n v="2400"/>
    <n v="7.4999999999999997E-2"/>
    <n v="228.94141080971929"/>
    <n v="6.9865535825834931E-3"/>
  </r>
  <r>
    <x v="18"/>
    <s v="6"/>
    <x v="2"/>
    <x v="96"/>
    <x v="0"/>
    <x v="5"/>
    <x v="30"/>
    <x v="1"/>
    <x v="0"/>
    <s v="adjust"/>
    <x v="0"/>
    <x v="3"/>
    <n v="1030560"/>
    <n v="4707.4730495158046"/>
    <n v="18250.422341639438"/>
    <n v="19750.200302425004"/>
    <n v="1499.7779607855664"/>
    <n v="4.1954993888826291"/>
    <n v="28000"/>
    <n v="0.17"/>
    <n v="16899.177874563517"/>
    <n v="0.14260764967607756"/>
  </r>
  <r>
    <x v="18"/>
    <s v="6"/>
    <x v="2"/>
    <x v="114"/>
    <x v="1"/>
    <x v="6"/>
    <x v="23"/>
    <x v="1"/>
    <x v="1"/>
    <s v="adjust"/>
    <x v="2"/>
    <x v="5"/>
    <n v="94970"/>
    <n v="1087.224342237397"/>
    <n v="1913.600921803192"/>
    <n v="3041.6864086437895"/>
    <n v="1128.0854868405975"/>
    <n v="2.7976621663789358"/>
    <n v="16800"/>
    <n v="7.0000000000000007E-2"/>
    <n v="466.68664701352736"/>
    <n v="2.5571705095749336E-2"/>
  </r>
  <r>
    <x v="18"/>
    <s v="6"/>
    <x v="2"/>
    <x v="19"/>
    <x v="0"/>
    <x v="4"/>
    <x v="24"/>
    <x v="2"/>
    <x v="0"/>
    <s v="adjust"/>
    <x v="0"/>
    <x v="5"/>
    <n v="127560"/>
    <n v="260.6080999879822"/>
    <n v="3987.0354915962021"/>
    <n v="5093.4007061251805"/>
    <n v="1106.3652145289784"/>
    <n v="19.54429162547158"/>
    <n v="3600"/>
    <n v="7.0000000000000007E-2"/>
    <n v="898.27392649994169"/>
    <n v="2.9393391512135259E-2"/>
  </r>
  <r>
    <x v="18"/>
    <s v="6"/>
    <x v="2"/>
    <x v="115"/>
    <x v="0"/>
    <x v="5"/>
    <x v="42"/>
    <x v="1"/>
    <x v="0"/>
    <m/>
    <x v="0"/>
    <x v="6"/>
    <n v="177190"/>
    <n v="834.0756040155627"/>
    <n v="2363.7974502665988"/>
    <n v="3353.0370511931301"/>
    <n v="989.23960092653124"/>
    <n v="4.0200636909295895"/>
    <n v="6400"/>
    <n v="0.12"/>
    <n v="688.60899124990408"/>
    <n v="3.4228123177904864E-2"/>
  </r>
  <r>
    <x v="18"/>
    <s v="6"/>
    <x v="2"/>
    <x v="88"/>
    <x v="0"/>
    <x v="1"/>
    <x v="35"/>
    <x v="2"/>
    <x v="0"/>
    <s v="adjust"/>
    <x v="0"/>
    <x v="6"/>
    <n v="114190"/>
    <n v="414.32718173287458"/>
    <n v="4928.0690285325318"/>
    <n v="5867.3360688992789"/>
    <n v="939.2670403667471"/>
    <n v="14.161117898081988"/>
    <n v="3600"/>
    <n v="0.11"/>
    <n v="2748.8899229495455"/>
    <n v="7.8084554065358025E-2"/>
  </r>
  <r>
    <x v="18"/>
    <s v="6"/>
    <x v="2"/>
    <x v="26"/>
    <x v="0"/>
    <x v="5"/>
    <x v="2"/>
    <x v="2"/>
    <x v="0"/>
    <s v="appsflyer"/>
    <x v="1"/>
    <x v="4"/>
    <n v="125810"/>
    <n v="130.83912902177445"/>
    <n v="2560.6331847753977"/>
    <n v="3489.9064129194321"/>
    <n v="929.27322814403442"/>
    <n v="26.673262341410393"/>
    <n v="1400"/>
    <n v="7.0000000000000007E-2"/>
    <n v="654.34631031033985"/>
    <n v="3.1249467888689295E-2"/>
  </r>
  <r>
    <x v="18"/>
    <s v="6"/>
    <x v="2"/>
    <x v="74"/>
    <x v="0"/>
    <x v="6"/>
    <x v="13"/>
    <x v="1"/>
    <x v="1"/>
    <s v="adjust"/>
    <x v="0"/>
    <x v="6"/>
    <n v="166600"/>
    <n v="662.49944149055"/>
    <n v="3797.6793621113893"/>
    <n v="4711.5364351291828"/>
    <n v="913.85707301779348"/>
    <n v="7.1117591050775077"/>
    <n v="10200"/>
    <n v="0.1"/>
    <n v="2219.3725460221758"/>
    <n v="7.8508450360076087E-2"/>
  </r>
  <r>
    <x v="18"/>
    <s v="6"/>
    <x v="2"/>
    <x v="27"/>
    <x v="0"/>
    <x v="5"/>
    <x v="18"/>
    <x v="2"/>
    <x v="1"/>
    <s v="appsflyer"/>
    <x v="0"/>
    <x v="1"/>
    <n v="227350"/>
    <n v="537.04724409448818"/>
    <n v="8456.9019933051459"/>
    <n v="9345.1767676578438"/>
    <n v="888.27477435269793"/>
    <n v="17.40103290803528"/>
    <n v="5600"/>
    <n v="7.0000000000000007E-2"/>
    <n v="1909.8364132242666"/>
    <n v="3.4061000319685474E-2"/>
  </r>
  <r>
    <x v="18"/>
    <s v="6"/>
    <x v="2"/>
    <x v="70"/>
    <x v="0"/>
    <x v="0"/>
    <x v="40"/>
    <x v="1"/>
    <x v="0"/>
    <s v="appsflyer"/>
    <x v="2"/>
    <x v="5"/>
    <n v="377640"/>
    <n v="3107.8284127147413"/>
    <n v="2992.7436183310842"/>
    <n v="3875.389020425027"/>
    <n v="882.64540209394272"/>
    <n v="1.2469765076379518"/>
    <n v="7400"/>
    <n v="0.08"/>
    <n v="1575.3934828503182"/>
    <n v="6.7752057687941888E-2"/>
  </r>
  <r>
    <x v="18"/>
    <s v="6"/>
    <x v="2"/>
    <x v="57"/>
    <x v="0"/>
    <x v="2"/>
    <x v="19"/>
    <x v="2"/>
    <x v="0"/>
    <s v="adjust"/>
    <x v="0"/>
    <x v="6"/>
    <n v="106210"/>
    <n v="363.75882982518732"/>
    <n v="3296.8759626206397"/>
    <n v="4164.1241050058052"/>
    <n v="867.24814238516547"/>
    <n v="11.447485981321666"/>
    <n v="7200"/>
    <n v="0.09"/>
    <n v="743.46780972414638"/>
    <n v="2.9756870471687902E-2"/>
  </r>
  <r>
    <x v="18"/>
    <s v="6"/>
    <x v="2"/>
    <x v="104"/>
    <x v="0"/>
    <x v="5"/>
    <x v="4"/>
    <x v="2"/>
    <x v="0"/>
    <s v="appsflyer"/>
    <x v="0"/>
    <x v="1"/>
    <n v="206660"/>
    <n v="519.2288365548892"/>
    <n v="5485.6215068683696"/>
    <n v="6329.5397173149831"/>
    <n v="843.91821044661356"/>
    <n v="12.190270015263046"/>
    <n v="7000"/>
    <n v="0.15"/>
    <n v="4040.7428361912807"/>
    <n v="0.10639906998654505"/>
  </r>
  <r>
    <x v="18"/>
    <s v="6"/>
    <x v="2"/>
    <x v="33"/>
    <x v="0"/>
    <x v="1"/>
    <x v="18"/>
    <x v="2"/>
    <x v="0"/>
    <s v="adjust"/>
    <x v="2"/>
    <x v="1"/>
    <n v="78660"/>
    <n v="473.00060132291043"/>
    <n v="1421.3977702469761"/>
    <n v="2241.0733334862125"/>
    <n v="819.67556323923645"/>
    <n v="4.7379925674899201"/>
    <n v="1800"/>
    <n v="7.0000000000000007E-2"/>
    <n v="865.15925340965384"/>
    <n v="6.4341138126569955E-2"/>
  </r>
  <r>
    <x v="18"/>
    <s v="6"/>
    <x v="2"/>
    <x v="97"/>
    <x v="0"/>
    <x v="1"/>
    <x v="25"/>
    <x v="2"/>
    <x v="0"/>
    <s v="adjust"/>
    <x v="0"/>
    <x v="3"/>
    <n v="265570"/>
    <n v="822.47884507523111"/>
    <n v="9772.7146111969123"/>
    <n v="10548.36092738461"/>
    <n v="775.64631618769818"/>
    <n v="12.825084791596998"/>
    <n v="8600"/>
    <n v="0.108"/>
    <n v="5000.2845325813487"/>
    <n v="7.9005711045275692E-2"/>
  </r>
  <r>
    <x v="18"/>
    <s v="6"/>
    <x v="2"/>
    <x v="31"/>
    <x v="0"/>
    <x v="2"/>
    <x v="12"/>
    <x v="2"/>
    <x v="0"/>
    <s v="adjust"/>
    <x v="0"/>
    <x v="5"/>
    <n v="263150"/>
    <n v="969.88027803200828"/>
    <n v="6937.515353916493"/>
    <n v="7526.3527072794795"/>
    <n v="588.83735336298651"/>
    <n v="7.7600842884971959"/>
    <n v="6400"/>
    <n v="0.09"/>
    <n v="2330.4195971446657"/>
    <n v="5.1605775240258729E-2"/>
  </r>
  <r>
    <x v="18"/>
    <s v="6"/>
    <x v="2"/>
    <x v="92"/>
    <x v="0"/>
    <x v="3"/>
    <x v="33"/>
    <x v="2"/>
    <x v="1"/>
    <s v="appsflyer"/>
    <x v="1"/>
    <x v="5"/>
    <n v="312000"/>
    <n v="552.20115550492312"/>
    <n v="8831.5120039795802"/>
    <n v="9342.473435733953"/>
    <n v="510.96143175437282"/>
    <n v="16.91860537160839"/>
    <n v="11800"/>
    <n v="0.1"/>
    <n v="4186.774400112824"/>
    <n v="7.4690684233914326E-2"/>
  </r>
  <r>
    <x v="18"/>
    <s v="6"/>
    <x v="2"/>
    <x v="85"/>
    <x v="0"/>
    <x v="2"/>
    <x v="0"/>
    <x v="1"/>
    <x v="0"/>
    <s v="adjust"/>
    <x v="0"/>
    <x v="2"/>
    <n v="269440"/>
    <n v="701.39606633243352"/>
    <n v="5171.2526022434604"/>
    <n v="5597.3707302853754"/>
    <n v="426.11812804191504"/>
    <n v="7.9803280898818825"/>
    <n v="4000"/>
    <n v="0.125"/>
    <n v="1496.0750202869517"/>
    <n v="4.4546957621615202E-2"/>
  </r>
  <r>
    <x v="18"/>
    <s v="6"/>
    <x v="2"/>
    <x v="64"/>
    <x v="0"/>
    <x v="0"/>
    <x v="49"/>
    <x v="2"/>
    <x v="0"/>
    <s v="adjust"/>
    <x v="2"/>
    <x v="0"/>
    <n v="56320"/>
    <n v="281.47205815538393"/>
    <n v="946.33703283313287"/>
    <n v="1345.2900623242476"/>
    <n v="398.95302949111476"/>
    <n v="4.7794799638037011"/>
    <n v="600"/>
    <n v="7.0000000000000007E-2"/>
    <n v="382.64574929327023"/>
    <n v="4.7405606667974637E-2"/>
  </r>
  <r>
    <x v="18"/>
    <s v="6"/>
    <x v="2"/>
    <x v="22"/>
    <x v="0"/>
    <x v="2"/>
    <x v="47"/>
    <x v="2"/>
    <x v="0"/>
    <s v="appsflyer"/>
    <x v="0"/>
    <x v="3"/>
    <n v="99690"/>
    <n v="550.24804088586029"/>
    <n v="1404.9271269587057"/>
    <n v="1590.6551423794817"/>
    <n v="185.72801542077605"/>
    <n v="2.8907965575282009"/>
    <n v="1200"/>
    <n v="0.1"/>
    <n v="399.85187317342945"/>
    <n v="4.1895931485530946E-2"/>
  </r>
  <r>
    <x v="18"/>
    <s v="6"/>
    <x v="2"/>
    <x v="105"/>
    <x v="0"/>
    <x v="1"/>
    <x v="32"/>
    <x v="0"/>
    <x v="0"/>
    <s v="adjust"/>
    <x v="2"/>
    <x v="0"/>
    <n v="34520"/>
    <n v="21.304258383048754"/>
    <n v="619.30446590638735"/>
    <n v="732.99013108031579"/>
    <n v="113.68566517392844"/>
    <n v="34.405803661465967"/>
    <n v="200"/>
    <n v="0.08"/>
    <n v="165.11499152234154"/>
    <n v="3.7543705006184099E-2"/>
  </r>
  <r>
    <x v="18"/>
    <s v="6"/>
    <x v="2"/>
    <x v="68"/>
    <x v="0"/>
    <x v="2"/>
    <x v="39"/>
    <x v="1"/>
    <x v="0"/>
    <s v="adjust"/>
    <x v="2"/>
    <x v="5"/>
    <n v="127160"/>
    <n v="338.54163585268452"/>
    <n v="2096.1524664739945"/>
    <n v="2190.231126533165"/>
    <n v="94.078660059170488"/>
    <n v="6.469606378006155"/>
    <n v="1800"/>
    <n v="7.0000000000000007E-2"/>
    <n v="447.61520105711264"/>
    <n v="3.4061489039106267E-2"/>
  </r>
  <r>
    <x v="18"/>
    <s v="6"/>
    <x v="2"/>
    <x v="53"/>
    <x v="0"/>
    <x v="0"/>
    <x v="45"/>
    <x v="0"/>
    <x v="3"/>
    <s v="appsflyer"/>
    <x v="2"/>
    <x v="0"/>
    <n v="60860"/>
    <n v="58.494233233660829"/>
    <n v="870.36521533275175"/>
    <n v="942.80270192850764"/>
    <n v="72.4374865957559"/>
    <n v="16.117874358013921"/>
    <n v="400"/>
    <n v="0.06"/>
    <n v="6.6617571768580213"/>
    <n v="1.1776513373779696E-3"/>
  </r>
  <r>
    <x v="18"/>
    <s v="6"/>
    <x v="2"/>
    <x v="21"/>
    <x v="0"/>
    <x v="1"/>
    <x v="29"/>
    <x v="2"/>
    <x v="1"/>
    <s v="adjust"/>
    <x v="2"/>
    <x v="1"/>
    <n v="117950"/>
    <n v="872.67833452393097"/>
    <n v="7315.9125923015408"/>
    <n v="7338.434961577429"/>
    <n v="22.522369275888195"/>
    <n v="8.409094933679933"/>
    <n v="10400"/>
    <n v="0.11"/>
    <n v="118.88070533416419"/>
    <n v="2.6999559160456712E-3"/>
  </r>
  <r>
    <x v="18"/>
    <s v="6"/>
    <x v="2"/>
    <x v="46"/>
    <x v="0"/>
    <x v="3"/>
    <x v="6"/>
    <x v="2"/>
    <x v="0"/>
    <s v="adjust"/>
    <x v="2"/>
    <x v="4"/>
    <n v="39370"/>
    <n v="111.14491844416563"/>
    <n v="282.7464200003563"/>
    <n v="290.97988695666112"/>
    <n v="8.2334669563048237"/>
    <n v="2.6180224074107064"/>
    <n v="200"/>
    <n v="0.06"/>
    <n v="36.298389816786177"/>
    <n v="2.0790892798140663E-2"/>
  </r>
  <r>
    <x v="18"/>
    <s v="6"/>
    <x v="2"/>
    <x v="30"/>
    <x v="0"/>
    <x v="0"/>
    <x v="13"/>
    <x v="1"/>
    <x v="3"/>
    <s v="appsflyer"/>
    <x v="0"/>
    <x v="3"/>
    <n v="105750"/>
    <n v="473.20729388074727"/>
    <n v="1341.1388207045247"/>
    <n v="1322.1597334666767"/>
    <n v="-18.979087237848034"/>
    <n v="2.7940392098010931"/>
    <n v="2000"/>
    <n v="0.04"/>
    <n v="121.11998770715466"/>
    <n v="1.526794691056736E-2"/>
  </r>
  <r>
    <x v="18"/>
    <s v="6"/>
    <x v="2"/>
    <x v="102"/>
    <x v="0"/>
    <x v="3"/>
    <x v="33"/>
    <x v="1"/>
    <x v="2"/>
    <s v="adjust"/>
    <x v="2"/>
    <x v="5"/>
    <n v="13430"/>
    <n v="155.22917497010761"/>
    <n v="368.84682342328813"/>
    <n v="329.05625339276997"/>
    <n v="-39.790570030518154"/>
    <n v="2.1198093300188972"/>
    <n v="400"/>
    <n v="0.06"/>
    <n v="74.788189437657479"/>
    <n v="3.7880143930075674E-2"/>
  </r>
  <r>
    <x v="18"/>
    <s v="6"/>
    <x v="2"/>
    <x v="47"/>
    <x v="0"/>
    <x v="4"/>
    <x v="47"/>
    <x v="2"/>
    <x v="1"/>
    <s v="appsflyer"/>
    <x v="2"/>
    <x v="3"/>
    <n v="2480"/>
    <n v="9.6192599197503341"/>
    <n v="65.211272792223454"/>
    <n v="1.2016938365634877"/>
    <n v="-64.009578955659961"/>
    <n v="0.12492580994678824"/>
    <n v="200"/>
    <n v="7.0000000000000007E-2"/>
    <n v="7.6182196943661946E-3"/>
    <n v="1.0565946531151116E-3"/>
  </r>
  <r>
    <x v="18"/>
    <s v="6"/>
    <x v="2"/>
    <x v="16"/>
    <x v="0"/>
    <x v="6"/>
    <x v="41"/>
    <x v="0"/>
    <x v="1"/>
    <s v="adjust"/>
    <x v="2"/>
    <x v="6"/>
    <n v="14570"/>
    <n v="11.72972972972973"/>
    <n v="91.4807689937861"/>
    <n v="25.548683232498817"/>
    <n v="-65.932085761287283"/>
    <n v="2.1781135474710971"/>
    <n v="200"/>
    <n v="0.02"/>
    <n v="1.2733231925511432"/>
    <n v="8.3065154536772871E-3"/>
  </r>
  <r>
    <x v="18"/>
    <s v="6"/>
    <x v="2"/>
    <x v="41"/>
    <x v="0"/>
    <x v="6"/>
    <x v="47"/>
    <x v="1"/>
    <x v="3"/>
    <s v="adjust"/>
    <x v="0"/>
    <x v="4"/>
    <n v="88550"/>
    <n v="76.879666608786252"/>
    <n v="500.79192641666799"/>
    <n v="427.78573714761387"/>
    <n v="-73.006189269054119"/>
    <n v="5.5643547379629776"/>
    <n v="200"/>
    <n v="0.1"/>
    <n v="231.95998874473926"/>
    <n v="9.0372340092262124E-2"/>
  </r>
  <r>
    <x v="18"/>
    <s v="6"/>
    <x v="2"/>
    <x v="91"/>
    <x v="0"/>
    <x v="0"/>
    <x v="39"/>
    <x v="2"/>
    <x v="0"/>
    <s v="appsflyer"/>
    <x v="2"/>
    <x v="4"/>
    <n v="151170"/>
    <n v="330.62558920019609"/>
    <n v="2195.3810927309582"/>
    <n v="2085.7734692619065"/>
    <n v="-109.60762346905176"/>
    <n v="6.3085663584222944"/>
    <n v="1800"/>
    <n v="0.12"/>
    <n v="1160.5822139801512"/>
    <n v="9.2737956373153588E-2"/>
  </r>
  <r>
    <x v="18"/>
    <s v="6"/>
    <x v="2"/>
    <x v="56"/>
    <x v="0"/>
    <x v="1"/>
    <x v="43"/>
    <x v="0"/>
    <x v="1"/>
    <s v="appsflyer"/>
    <x v="0"/>
    <x v="3"/>
    <n v="8570"/>
    <n v="12.759305210918114"/>
    <n v="223.11671179513496"/>
    <n v="79.078172873627238"/>
    <n v="-144.03853892150772"/>
    <n v="6.1976864387537489"/>
    <n v="200"/>
    <n v="0.05"/>
    <n v="3.9973854427580178"/>
    <n v="8.4249658649931444E-3"/>
  </r>
  <r>
    <x v="18"/>
    <s v="6"/>
    <x v="2"/>
    <x v="80"/>
    <x v="0"/>
    <x v="1"/>
    <x v="29"/>
    <x v="1"/>
    <x v="0"/>
    <s v="adjust"/>
    <x v="0"/>
    <x v="5"/>
    <n v="7740"/>
    <n v="34.435318275154003"/>
    <n v="153.52618382085456"/>
    <n v="5.2137307726241877"/>
    <n v="-148.31245304823037"/>
    <n v="0.15140649291997493"/>
    <n v="200"/>
    <n v="0.09"/>
    <n v="0.41442229601465597"/>
    <n v="1.3247784682664897E-2"/>
  </r>
  <r>
    <x v="18"/>
    <s v="6"/>
    <x v="2"/>
    <x v="108"/>
    <x v="0"/>
    <x v="1"/>
    <x v="29"/>
    <x v="2"/>
    <x v="0"/>
    <s v="adjust"/>
    <x v="0"/>
    <x v="1"/>
    <n v="10600"/>
    <n v="73.530485578678352"/>
    <n v="424.11408809060026"/>
    <n v="273.55539331631752"/>
    <n v="-150.55869477428274"/>
    <n v="3.720299018338598"/>
    <n v="200"/>
    <n v="0.1"/>
    <n v="68.625601385486746"/>
    <n v="4.1810911100147577E-2"/>
  </r>
  <r>
    <x v="18"/>
    <s v="6"/>
    <x v="2"/>
    <x v="110"/>
    <x v="0"/>
    <x v="1"/>
    <x v="10"/>
    <x v="1"/>
    <x v="0"/>
    <s v="adjust"/>
    <x v="0"/>
    <x v="2"/>
    <n v="8370"/>
    <n v="94.985814543825597"/>
    <n v="174.64754162468495"/>
    <n v="12.126490496562418"/>
    <n v="-162.52105112812254"/>
    <n v="0.12766633159699195"/>
    <n v="200"/>
    <n v="0.32"/>
    <n v="2.385555881397007"/>
    <n v="3.2787115696186753E-2"/>
  </r>
  <r>
    <x v="18"/>
    <s v="6"/>
    <x v="2"/>
    <x v="113"/>
    <x v="0"/>
    <x v="1"/>
    <x v="31"/>
    <x v="1"/>
    <x v="0"/>
    <s v="appsflyer"/>
    <x v="2"/>
    <x v="6"/>
    <n v="64160"/>
    <n v="353.87047250810258"/>
    <n v="415.02845040817994"/>
    <n v="252.34761829939563"/>
    <n v="-162.6808321087843"/>
    <n v="0.71310730310683845"/>
    <n v="400"/>
    <n v="0.08"/>
    <n v="65.032501085367812"/>
    <n v="4.2951664271445963E-2"/>
  </r>
  <r>
    <x v="18"/>
    <s v="6"/>
    <x v="2"/>
    <x v="59"/>
    <x v="0"/>
    <x v="3"/>
    <x v="48"/>
    <x v="1"/>
    <x v="1"/>
    <s v="appsflyer"/>
    <x v="2"/>
    <x v="4"/>
    <n v="40530"/>
    <n v="348.59518348623857"/>
    <n v="725.7279207961451"/>
    <n v="562.18946158004121"/>
    <n v="-163.53845921610389"/>
    <n v="1.612728712880322"/>
    <n v="800"/>
    <n v="0.17"/>
    <n v="468.97272587264951"/>
    <n v="0.13903163669966206"/>
  </r>
  <r>
    <x v="18"/>
    <s v="6"/>
    <x v="2"/>
    <x v="81"/>
    <x v="0"/>
    <x v="1"/>
    <x v="4"/>
    <x v="2"/>
    <x v="0"/>
    <s v="appsflyer"/>
    <x v="2"/>
    <x v="4"/>
    <n v="54300"/>
    <n v="377.27562468128508"/>
    <n v="404.95179786696121"/>
    <n v="233.60618120193774"/>
    <n v="-171.34561666502347"/>
    <n v="0.61919235147853402"/>
    <n v="400"/>
    <n v="0.11"/>
    <n v="62.573561668737511"/>
    <n v="4.4643197757573194E-2"/>
  </r>
  <r>
    <x v="18"/>
    <s v="6"/>
    <x v="2"/>
    <x v="103"/>
    <x v="0"/>
    <x v="4"/>
    <x v="2"/>
    <x v="2"/>
    <x v="0"/>
    <s v="appsflyer"/>
    <x v="1"/>
    <x v="2"/>
    <n v="85760"/>
    <n v="223.30628557587502"/>
    <n v="1385.8990688572344"/>
    <n v="1199.5347800371042"/>
    <n v="-186.36428882013024"/>
    <n v="5.3717018172761026"/>
    <n v="2000"/>
    <n v="7.4999999999999997E-2"/>
    <n v="445.01139474223038"/>
    <n v="6.1831109047190393E-2"/>
  </r>
  <r>
    <x v="18"/>
    <s v="6"/>
    <x v="2"/>
    <x v="58"/>
    <x v="0"/>
    <x v="5"/>
    <x v="41"/>
    <x v="2"/>
    <x v="3"/>
    <s v="appsflyer"/>
    <x v="2"/>
    <x v="2"/>
    <n v="13210"/>
    <n v="7.0566239316239328"/>
    <n v="265.36753572586167"/>
    <n v="78.024954303299339"/>
    <n v="-187.34258142256232"/>
    <n v="11.056980655244235"/>
    <n v="200"/>
    <n v="0.08"/>
    <n v="13.887708744517891"/>
    <n v="2.9665100668805389E-2"/>
  </r>
  <r>
    <x v="18"/>
    <s v="6"/>
    <x v="2"/>
    <x v="77"/>
    <x v="0"/>
    <x v="6"/>
    <x v="48"/>
    <x v="1"/>
    <x v="0"/>
    <s v="appsflyer"/>
    <x v="0"/>
    <x v="4"/>
    <n v="15680"/>
    <n v="54.307580582090381"/>
    <n v="240.35851279033812"/>
    <n v="35.089487370840565"/>
    <n v="-205.26902541949755"/>
    <n v="0.64612503438262947"/>
    <n v="200"/>
    <n v="0.15"/>
    <n v="1.6093489622665103"/>
    <n v="7.6440223879506936E-3"/>
  </r>
  <r>
    <x v="18"/>
    <s v="6"/>
    <x v="2"/>
    <x v="32"/>
    <x v="0"/>
    <x v="2"/>
    <x v="35"/>
    <x v="0"/>
    <x v="3"/>
    <s v="appsflyer"/>
    <x v="0"/>
    <x v="1"/>
    <n v="15120"/>
    <n v="55.04854368932039"/>
    <n v="499.11801558157447"/>
    <n v="254.40481376730739"/>
    <n v="-244.71320181426708"/>
    <n v="4.6214631072368011"/>
    <n v="400"/>
    <n v="0.04"/>
    <n v="7.2799581337437367"/>
    <n v="4.7692743610336357E-3"/>
  </r>
  <r>
    <x v="18"/>
    <s v="6"/>
    <x v="2"/>
    <x v="69"/>
    <x v="0"/>
    <x v="2"/>
    <x v="31"/>
    <x v="0"/>
    <x v="1"/>
    <s v="appsflyer"/>
    <x v="2"/>
    <x v="2"/>
    <n v="98370"/>
    <n v="109.70631970260223"/>
    <n v="1897.8612337071488"/>
    <n v="1652.4394544146946"/>
    <n v="-245.42177929245418"/>
    <n v="15.062390743707528"/>
    <n v="1400"/>
    <n v="5.7000000000000002E-2"/>
    <n v="296.47621177097432"/>
    <n v="2.9902881966305608E-2"/>
  </r>
  <r>
    <x v="18"/>
    <s v="6"/>
    <x v="2"/>
    <x v="45"/>
    <x v="0"/>
    <x v="6"/>
    <x v="7"/>
    <x v="1"/>
    <x v="3"/>
    <s v="adjust"/>
    <x v="2"/>
    <x v="0"/>
    <n v="12940"/>
    <n v="63.716309606081552"/>
    <n v="325.46343774805717"/>
    <n v="60.63546539478029"/>
    <n v="-264.82797235327689"/>
    <n v="0.95164747879548872"/>
    <n v="200"/>
    <n v="7.0000000000000007E-2"/>
    <n v="4.7907192582495028"/>
    <n v="1.3168089079711823E-2"/>
  </r>
  <r>
    <x v="18"/>
    <s v="6"/>
    <x v="2"/>
    <x v="50"/>
    <x v="0"/>
    <x v="6"/>
    <x v="9"/>
    <x v="1"/>
    <x v="3"/>
    <s v="appsflyer"/>
    <x v="0"/>
    <x v="1"/>
    <n v="29220"/>
    <n v="151.52981849611064"/>
    <n v="662.04644983512594"/>
    <n v="309.6289456157748"/>
    <n v="-352.41750421935114"/>
    <n v="2.0433532402318697"/>
    <n v="400"/>
    <n v="7.4999999999999997E-2"/>
    <n v="1.5688035989319389"/>
    <n v="8.4445356350215661E-4"/>
  </r>
  <r>
    <x v="18"/>
    <s v="6"/>
    <x v="2"/>
    <x v="73"/>
    <x v="0"/>
    <x v="5"/>
    <x v="4"/>
    <x v="1"/>
    <x v="0"/>
    <s v="appsflyer"/>
    <x v="2"/>
    <x v="0"/>
    <n v="47880"/>
    <n v="625.7828502577147"/>
    <n v="407.68330443286675"/>
    <n v="54.443282170397566"/>
    <n v="-353.24002226246921"/>
    <n v="8.7000278368089365E-2"/>
    <n v="200"/>
    <n v="0.105"/>
    <n v="29.245156795715261"/>
    <n v="8.9527901422815401E-2"/>
  </r>
  <r>
    <x v="18"/>
    <s v="6"/>
    <x v="2"/>
    <x v="44"/>
    <x v="0"/>
    <x v="0"/>
    <x v="0"/>
    <x v="2"/>
    <x v="0"/>
    <s v="adjust"/>
    <x v="0"/>
    <x v="0"/>
    <n v="11870"/>
    <n v="5.1110919738201863"/>
    <n v="454.77444284859786"/>
    <n v="77.479800158067178"/>
    <n v="-377.29464269053068"/>
    <n v="15.159148094953261"/>
    <n v="200"/>
    <n v="7.0000000000000007E-2"/>
    <n v="31.358246197906045"/>
    <n v="6.7454670193460811E-2"/>
  </r>
  <r>
    <x v="18"/>
    <s v="6"/>
    <x v="2"/>
    <x v="25"/>
    <x v="0"/>
    <x v="1"/>
    <x v="23"/>
    <x v="1"/>
    <x v="0"/>
    <s v="adjust"/>
    <x v="2"/>
    <x v="0"/>
    <n v="63840"/>
    <n v="224.33891356337546"/>
    <n v="828.5886430899875"/>
    <n v="430.28860180962801"/>
    <n v="-398.30004128035949"/>
    <n v="1.9180292664120084"/>
    <n v="400"/>
    <n v="0.08"/>
    <n v="140.96930894233796"/>
    <n v="5.4602619555601903E-2"/>
  </r>
  <r>
    <x v="18"/>
    <s v="6"/>
    <x v="2"/>
    <x v="51"/>
    <x v="0"/>
    <x v="6"/>
    <x v="30"/>
    <x v="1"/>
    <x v="0"/>
    <s v="adjust"/>
    <x v="0"/>
    <x v="4"/>
    <n v="32340"/>
    <n v="142.91405149225054"/>
    <n v="650.66937461479665"/>
    <n v="224.61303504379109"/>
    <n v="-426.05633957100554"/>
    <n v="1.5716651560743882"/>
    <n v="400"/>
    <n v="0.08"/>
    <n v="63.005642266114748"/>
    <n v="4.6751250993240456E-2"/>
  </r>
  <r>
    <x v="18"/>
    <s v="6"/>
    <x v="2"/>
    <x v="24"/>
    <x v="0"/>
    <x v="2"/>
    <x v="25"/>
    <x v="1"/>
    <x v="2"/>
    <s v="appsflyer"/>
    <x v="2"/>
    <x v="0"/>
    <n v="145450"/>
    <n v="853.24803858058021"/>
    <n v="3537.7454551826404"/>
    <n v="3086.4768615868602"/>
    <n v="-451.2685935957802"/>
    <n v="3.6173266412910428"/>
    <n v="4600"/>
    <n v="0.06"/>
    <n v="205.42670746883161"/>
    <n v="1.1092836950844925E-2"/>
  </r>
  <r>
    <x v="18"/>
    <s v="6"/>
    <x v="2"/>
    <x v="20"/>
    <x v="0"/>
    <x v="2"/>
    <x v="4"/>
    <x v="1"/>
    <x v="1"/>
    <s v="adjust"/>
    <x v="0"/>
    <x v="5"/>
    <n v="61490"/>
    <n v="463.35886349598519"/>
    <n v="1250.9171570113658"/>
    <n v="791.83545382570401"/>
    <n v="-459.08170318566181"/>
    <n v="1.7089032199608822"/>
    <n v="1400"/>
    <n v="0.11"/>
    <n v="311.28948878005406"/>
    <n v="6.552065989553725E-2"/>
  </r>
  <r>
    <x v="18"/>
    <s v="6"/>
    <x v="2"/>
    <x v="61"/>
    <x v="1"/>
    <x v="0"/>
    <x v="43"/>
    <x v="0"/>
    <x v="0"/>
    <s v="adjust"/>
    <x v="2"/>
    <x v="0"/>
    <n v="46090"/>
    <n v="113.98258977149074"/>
    <n v="1931.7057599203122"/>
    <n v="1467.8721679481514"/>
    <n v="-463.83359197216078"/>
    <n v="12.878038399468748"/>
    <n v="800"/>
    <n v="0.12"/>
    <n v="479.03893637682012"/>
    <n v="5.4391536588007675E-2"/>
  </r>
  <r>
    <x v="18"/>
    <s v="6"/>
    <x v="2"/>
    <x v="3"/>
    <x v="0"/>
    <x v="2"/>
    <x v="6"/>
    <x v="1"/>
    <x v="0"/>
    <s v="appsflyer"/>
    <x v="0"/>
    <x v="6"/>
    <n v="178910"/>
    <n v="710.7983302144811"/>
    <n v="3596.0390905941972"/>
    <n v="3087.0272717154062"/>
    <n v="-509.01181887879102"/>
    <n v="4.3430423799446825"/>
    <n v="4000"/>
    <n v="0.09"/>
    <n v="156.64830914755862"/>
    <n v="8.4573439839050468E-3"/>
  </r>
  <r>
    <x v="18"/>
    <s v="6"/>
    <x v="2"/>
    <x v="72"/>
    <x v="0"/>
    <x v="5"/>
    <x v="47"/>
    <x v="2"/>
    <x v="1"/>
    <s v="adjust"/>
    <x v="0"/>
    <x v="0"/>
    <n v="32880"/>
    <n v="63.635044064282013"/>
    <n v="636.14689108740527"/>
    <n v="120.47986739792573"/>
    <n v="-515.66702368947949"/>
    <n v="1.8932943187125157"/>
    <n v="200"/>
    <n v="0.12"/>
    <n v="35.163616305658167"/>
    <n v="4.8643834394779512E-2"/>
  </r>
  <r>
    <x v="18"/>
    <s v="6"/>
    <x v="2"/>
    <x v="36"/>
    <x v="0"/>
    <x v="2"/>
    <x v="29"/>
    <x v="0"/>
    <x v="3"/>
    <s v="adjust"/>
    <x v="0"/>
    <x v="1"/>
    <n v="29050"/>
    <n v="31.096541111928818"/>
    <n v="814.08510928494422"/>
    <n v="263.70032364050343"/>
    <n v="-550.38478564444085"/>
    <n v="8.4800532217181672"/>
    <n v="200"/>
    <n v="6.5000000000000002E-2"/>
    <n v="60.29485894133348"/>
    <n v="3.810819424927471E-2"/>
  </r>
  <r>
    <x v="18"/>
    <s v="6"/>
    <x v="2"/>
    <x v="65"/>
    <x v="1"/>
    <x v="6"/>
    <x v="27"/>
    <x v="1"/>
    <x v="3"/>
    <s v="adjust"/>
    <x v="2"/>
    <x v="6"/>
    <n v="63250"/>
    <n v="190.04065040650408"/>
    <n v="1459.174521388647"/>
    <n v="906.21723889313"/>
    <n v="-552.95728249551701"/>
    <n v="4.768544187544598"/>
    <n v="1400"/>
    <n v="0.06"/>
    <n v="230.91586756180246"/>
    <n v="4.2468821244202482E-2"/>
  </r>
  <r>
    <x v="18"/>
    <s v="6"/>
    <x v="2"/>
    <x v="109"/>
    <x v="0"/>
    <x v="3"/>
    <x v="11"/>
    <x v="1"/>
    <x v="1"/>
    <s v="appsflyer"/>
    <x v="0"/>
    <x v="5"/>
    <n v="143170"/>
    <n v="618.37861847143506"/>
    <n v="2088.5274775748044"/>
    <n v="1526.5966149200221"/>
    <n v="-561.93086265478223"/>
    <n v="2.4687086023342846"/>
    <n v="3200"/>
    <n v="0.1"/>
    <n v="717.99496400726184"/>
    <n v="7.8387326530796012E-2"/>
  </r>
  <r>
    <x v="18"/>
    <s v="6"/>
    <x v="2"/>
    <x v="17"/>
    <x v="0"/>
    <x v="1"/>
    <x v="1"/>
    <x v="2"/>
    <x v="1"/>
    <s v="appsflyer"/>
    <x v="1"/>
    <x v="2"/>
    <n v="35920"/>
    <n v="72.363775901765152"/>
    <n v="806.75859608711835"/>
    <n v="231.6670565637734"/>
    <n v="-575.09153952334498"/>
    <n v="3.2014230003457076"/>
    <n v="10000"/>
    <n v="7.4999999999999997E-2"/>
    <n v="28.448397328518411"/>
    <n v="2.0466438453012648E-2"/>
  </r>
  <r>
    <x v="18"/>
    <s v="6"/>
    <x v="2"/>
    <x v="6"/>
    <x v="0"/>
    <x v="1"/>
    <x v="4"/>
    <x v="1"/>
    <x v="0"/>
    <s v="adjust"/>
    <x v="2"/>
    <x v="1"/>
    <n v="109880"/>
    <n v="232.10473313192347"/>
    <n v="1120.6546416634917"/>
    <n v="504.08768708596136"/>
    <n v="-616.5669545775304"/>
    <n v="2.1718113210532786"/>
    <n v="600"/>
    <n v="0.08"/>
    <n v="108.04396185210274"/>
    <n v="3.5722608261763975E-2"/>
  </r>
  <r>
    <x v="18"/>
    <s v="6"/>
    <x v="2"/>
    <x v="40"/>
    <x v="0"/>
    <x v="0"/>
    <x v="42"/>
    <x v="0"/>
    <x v="1"/>
    <s v="adjust"/>
    <x v="0"/>
    <x v="6"/>
    <n v="21760"/>
    <n v="69.606013754864861"/>
    <n v="804.75093582914246"/>
    <n v="155.59862419045459"/>
    <n v="-649.15231163868793"/>
    <n v="2.235419266192062"/>
    <n v="200"/>
    <n v="0.12"/>
    <n v="88.555271679985026"/>
    <n v="9.485438591409856E-2"/>
  </r>
  <r>
    <x v="18"/>
    <s v="6"/>
    <x v="2"/>
    <x v="2"/>
    <x v="0"/>
    <x v="1"/>
    <x v="32"/>
    <x v="1"/>
    <x v="0"/>
    <s v="appsflyer"/>
    <x v="0"/>
    <x v="6"/>
    <n v="111670"/>
    <n v="383.21894303363075"/>
    <n v="2502.3287660244891"/>
    <n v="1775.8144163676932"/>
    <n v="-726.51434965679596"/>
    <n v="4.6339421593046097"/>
    <n v="800"/>
    <n v="0.1"/>
    <n v="858.02922762932053"/>
    <n v="8.0529175770551575E-2"/>
  </r>
  <r>
    <x v="18"/>
    <s v="6"/>
    <x v="2"/>
    <x v="106"/>
    <x v="0"/>
    <x v="5"/>
    <x v="3"/>
    <x v="1"/>
    <x v="0"/>
    <s v="appsflyer"/>
    <x v="2"/>
    <x v="6"/>
    <n v="122630"/>
    <n v="334.02892611787394"/>
    <n v="1464.9476659434854"/>
    <n v="721.73288447490904"/>
    <n v="-743.21478146857635"/>
    <n v="2.1606897727780021"/>
    <n v="1000"/>
    <n v="0.2"/>
    <n v="375.8555459134119"/>
    <n v="8.6794702490442521E-2"/>
  </r>
  <r>
    <x v="18"/>
    <s v="6"/>
    <x v="2"/>
    <x v="75"/>
    <x v="0"/>
    <x v="0"/>
    <x v="18"/>
    <x v="1"/>
    <x v="3"/>
    <s v="appsflyer"/>
    <x v="0"/>
    <x v="4"/>
    <n v="75280"/>
    <n v="335.41156924935808"/>
    <n v="1414.7792945433484"/>
    <n v="670.24483520379147"/>
    <n v="-744.53445933955697"/>
    <n v="1.9982758397504925"/>
    <n v="1000"/>
    <n v="0.15"/>
    <n v="233.35041366854733"/>
    <n v="5.8026162334543496E-2"/>
  </r>
  <r>
    <x v="18"/>
    <s v="6"/>
    <x v="2"/>
    <x v="83"/>
    <x v="0"/>
    <x v="6"/>
    <x v="21"/>
    <x v="1"/>
    <x v="0"/>
    <s v="adjust"/>
    <x v="2"/>
    <x v="2"/>
    <n v="48170"/>
    <n v="230.04857751906206"/>
    <n v="926.05672163157317"/>
    <n v="152.3877192512943"/>
    <n v="-773.66900238027893"/>
    <n v="0.66241539458624688"/>
    <n v="200"/>
    <n v="0.21"/>
    <n v="151.96735164518313"/>
    <n v="0.16620691001416593"/>
  </r>
  <r>
    <x v="18"/>
    <s v="6"/>
    <x v="2"/>
    <x v="111"/>
    <x v="0"/>
    <x v="2"/>
    <x v="23"/>
    <x v="1"/>
    <x v="0"/>
    <s v="appsflyer"/>
    <x v="0"/>
    <x v="0"/>
    <n v="41820"/>
    <n v="251.06346483704974"/>
    <n v="1621.9975203878828"/>
    <n v="807.98475679699425"/>
    <n v="-814.01276359088854"/>
    <n v="3.2182490483886563"/>
    <n v="1600"/>
    <n v="0.15"/>
    <n v="149.17322882138552"/>
    <n v="3.0770635948780489E-2"/>
  </r>
  <r>
    <x v="18"/>
    <s v="6"/>
    <x v="2"/>
    <x v="23"/>
    <x v="0"/>
    <x v="1"/>
    <x v="18"/>
    <x v="1"/>
    <x v="1"/>
    <s v="adjust"/>
    <x v="0"/>
    <x v="4"/>
    <n v="88050"/>
    <n v="152.38051402901539"/>
    <n v="1185.0921698838868"/>
    <n v="320.18608868558141"/>
    <n v="-864.9060811983054"/>
    <n v="2.1012272515671753"/>
    <n v="400"/>
    <n v="0.06"/>
    <n v="51.060064317234627"/>
    <n v="2.6578327479729529E-2"/>
  </r>
  <r>
    <x v="18"/>
    <s v="6"/>
    <x v="2"/>
    <x v="37"/>
    <x v="0"/>
    <x v="4"/>
    <x v="38"/>
    <x v="2"/>
    <x v="1"/>
    <s v="adjust"/>
    <x v="2"/>
    <x v="6"/>
    <n v="117230"/>
    <n v="155.50378189207495"/>
    <n v="1960.7654959708782"/>
    <n v="1081.2285461948993"/>
    <n v="-879.53694977597888"/>
    <n v="6.9530691346485041"/>
    <n v="1200"/>
    <n v="6.5000000000000002E-2"/>
    <n v="255.55285532448372"/>
    <n v="3.939235853878674E-2"/>
  </r>
  <r>
    <x v="18"/>
    <s v="6"/>
    <x v="2"/>
    <x v="11"/>
    <x v="0"/>
    <x v="3"/>
    <x v="32"/>
    <x v="1"/>
    <x v="0"/>
    <s v="appsflyer"/>
    <x v="0"/>
    <x v="3"/>
    <n v="146230"/>
    <n v="586.66064146368353"/>
    <n v="2105.6126450425836"/>
    <n v="1131.2088507460855"/>
    <n v="-974.40379429649806"/>
    <n v="1.9282167079144537"/>
    <n v="1600"/>
    <n v="0.14000000000000001"/>
    <n v="617.01541771708742"/>
    <n v="9.0907972373998655E-2"/>
  </r>
  <r>
    <x v="18"/>
    <s v="6"/>
    <x v="2"/>
    <x v="55"/>
    <x v="0"/>
    <x v="4"/>
    <x v="11"/>
    <x v="2"/>
    <x v="1"/>
    <s v="appsflyer"/>
    <x v="2"/>
    <x v="6"/>
    <n v="84750"/>
    <n v="226.56519489479132"/>
    <n v="2530.1311807715333"/>
    <n v="1540.9668389271262"/>
    <n v="-989.16434184440709"/>
    <n v="6.8014279052998212"/>
    <n v="1200"/>
    <n v="0.1"/>
    <n v="512.07587389882599"/>
    <n v="5.5384695391990695E-2"/>
  </r>
  <r>
    <x v="18"/>
    <s v="6"/>
    <x v="2"/>
    <x v="67"/>
    <x v="0"/>
    <x v="5"/>
    <x v="6"/>
    <x v="1"/>
    <x v="1"/>
    <s v="adjust"/>
    <x v="0"/>
    <x v="5"/>
    <n v="103220"/>
    <n v="228.28046395960286"/>
    <n v="1319.8376927712709"/>
    <n v="215.5172824443473"/>
    <n v="-1104.3204103269236"/>
    <n v="0.94408990899232548"/>
    <n v="400"/>
    <n v="0.09"/>
    <n v="61.787235673821492"/>
    <n v="4.7782119816598863E-2"/>
  </r>
  <r>
    <x v="18"/>
    <s v="6"/>
    <x v="2"/>
    <x v="98"/>
    <x v="0"/>
    <x v="3"/>
    <x v="29"/>
    <x v="1"/>
    <x v="0"/>
    <s v="appsflyer"/>
    <x v="2"/>
    <x v="5"/>
    <n v="678050"/>
    <n v="4506.9793205317574"/>
    <n v="8698.9650429250378"/>
    <n v="7562.8965197707948"/>
    <n v="-1136.0685231542429"/>
    <n v="1.6780410962432559"/>
    <n v="7600"/>
    <n v="0.08"/>
    <n v="2695.6986007654796"/>
    <n v="5.9406220745328427E-2"/>
  </r>
  <r>
    <x v="18"/>
    <s v="6"/>
    <x v="2"/>
    <x v="63"/>
    <x v="0"/>
    <x v="4"/>
    <x v="38"/>
    <x v="1"/>
    <x v="1"/>
    <s v="adjust"/>
    <x v="2"/>
    <x v="0"/>
    <n v="108130"/>
    <n v="348.82809107264717"/>
    <n v="2674.8176223400146"/>
    <n v="1495.2748800774746"/>
    <n v="-1179.5427422625401"/>
    <n v="4.2865667024679723"/>
    <n v="2200"/>
    <n v="0.06"/>
    <n v="25.541320424633227"/>
    <n v="2.8468924303859831E-3"/>
  </r>
  <r>
    <x v="18"/>
    <s v="6"/>
    <x v="2"/>
    <x v="8"/>
    <x v="0"/>
    <x v="5"/>
    <x v="24"/>
    <x v="1"/>
    <x v="1"/>
    <s v="adjust"/>
    <x v="0"/>
    <x v="5"/>
    <n v="105820"/>
    <n v="187.09335219236209"/>
    <n v="2427.915076663508"/>
    <n v="1009.4372678474479"/>
    <n v="-1418.4778088160601"/>
    <n v="5.3953668370300178"/>
    <n v="800"/>
    <n v="0.08"/>
    <n v="250.72165060268875"/>
    <n v="4.1396274041102556E-2"/>
  </r>
  <r>
    <x v="18"/>
    <s v="6"/>
    <x v="2"/>
    <x v="10"/>
    <x v="0"/>
    <x v="4"/>
    <x v="17"/>
    <x v="1"/>
    <x v="0"/>
    <s v="appsflyer"/>
    <x v="2"/>
    <x v="4"/>
    <n v="338770"/>
    <n v="1229.1995758326839"/>
    <n v="5718.8179308451836"/>
    <n v="4125.3336706920463"/>
    <n v="-1593.4842601531373"/>
    <n v="3.356113809181446"/>
    <n v="4800"/>
    <n v="0.04"/>
    <n v="891.57601561041247"/>
    <n v="3.6020359675974438E-2"/>
  </r>
  <r>
    <x v="18"/>
    <s v="6"/>
    <x v="2"/>
    <x v="0"/>
    <x v="0"/>
    <x v="3"/>
    <x v="30"/>
    <x v="0"/>
    <x v="0"/>
    <s v="adjust"/>
    <x v="0"/>
    <x v="1"/>
    <n v="862640"/>
    <n v="821.99968654985423"/>
    <n v="16866.748439938205"/>
    <n v="15202.260888974175"/>
    <n v="-1664.4875509640297"/>
    <n v="18.49424171045856"/>
    <n v="18400"/>
    <n v="7.0000000000000007E-2"/>
    <n v="4673.8962821870309"/>
    <n v="5.1241240982965598E-2"/>
  </r>
  <r>
    <x v="18"/>
    <s v="6"/>
    <x v="2"/>
    <x v="14"/>
    <x v="0"/>
    <x v="5"/>
    <x v="39"/>
    <x v="2"/>
    <x v="0"/>
    <s v="appsflyer"/>
    <x v="0"/>
    <x v="6"/>
    <n v="56880"/>
    <n v="229.27707666227158"/>
    <n v="2663.8915964760654"/>
    <n v="951.35401524178178"/>
    <n v="-1712.5375812342836"/>
    <n v="4.1493638574393543"/>
    <n v="800"/>
    <n v="0.1"/>
    <n v="539.58727176405728"/>
    <n v="9.4529702423992668E-2"/>
  </r>
  <r>
    <x v="18"/>
    <s v="6"/>
    <x v="2"/>
    <x v="13"/>
    <x v="0"/>
    <x v="2"/>
    <x v="16"/>
    <x v="1"/>
    <x v="0"/>
    <s v="appsflyer"/>
    <x v="0"/>
    <x v="3"/>
    <n v="304590"/>
    <n v="916.33046407185634"/>
    <n v="7001.5136933436324"/>
    <n v="5116.1884304840723"/>
    <n v="-1885.3252628595601"/>
    <n v="5.5833442530650972"/>
    <n v="3600"/>
    <n v="0.12"/>
    <n v="2942.5716581969941"/>
    <n v="9.5858199197150495E-2"/>
  </r>
  <r>
    <x v="18"/>
    <s v="6"/>
    <x v="2"/>
    <x v="94"/>
    <x v="0"/>
    <x v="0"/>
    <x v="33"/>
    <x v="2"/>
    <x v="0"/>
    <s v="adjust"/>
    <x v="0"/>
    <x v="6"/>
    <n v="178020"/>
    <n v="513.60866898384791"/>
    <n v="5788.2625999930833"/>
    <n v="3901.4459969966333"/>
    <n v="-1886.81660299645"/>
    <n v="7.5961451443478794"/>
    <n v="3600"/>
    <n v="0.06"/>
    <n v="1404.0076924515802"/>
    <n v="5.9978090752864338E-2"/>
  </r>
  <r>
    <x v="18"/>
    <s v="6"/>
    <x v="2"/>
    <x v="84"/>
    <x v="0"/>
    <x v="1"/>
    <x v="14"/>
    <x v="1"/>
    <x v="0"/>
    <s v="appsflyer"/>
    <x v="0"/>
    <x v="0"/>
    <n v="338500"/>
    <n v="1512.9081294580794"/>
    <n v="7671.1015099622118"/>
    <n v="5622.9030214728582"/>
    <n v="-2048.1984884893536"/>
    <n v="3.7166189486251029"/>
    <n v="8400"/>
    <n v="0.14000000000000001"/>
    <n v="3609.6936364617577"/>
    <n v="0.10699377239470387"/>
  </r>
  <r>
    <x v="18"/>
    <s v="6"/>
    <x v="2"/>
    <x v="95"/>
    <x v="0"/>
    <x v="6"/>
    <x v="8"/>
    <x v="2"/>
    <x v="0"/>
    <s v="adjust"/>
    <x v="0"/>
    <x v="5"/>
    <n v="149720"/>
    <n v="330.67337178583261"/>
    <n v="3785.080782503192"/>
    <n v="802.32399027697966"/>
    <n v="-2982.7567922262124"/>
    <n v="2.4263338349379437"/>
    <n v="1200"/>
    <n v="7.0000000000000007E-2"/>
    <n v="298.73888010145731"/>
    <n v="6.2056991880617154E-2"/>
  </r>
  <r>
    <x v="18"/>
    <s v="6"/>
    <x v="2"/>
    <x v="100"/>
    <x v="0"/>
    <x v="2"/>
    <x v="2"/>
    <x v="0"/>
    <x v="0"/>
    <s v="adjust"/>
    <x v="0"/>
    <x v="4"/>
    <n v="212800"/>
    <n v="161.08280326739049"/>
    <n v="3777.7188905402081"/>
    <n v="756.87257318954369"/>
    <n v="-3020.8463173506643"/>
    <n v="4.6986553364927968"/>
    <n v="800"/>
    <n v="7.0000000000000007E-2"/>
    <n v="213.35101703209429"/>
    <n v="4.6980831514127894E-2"/>
  </r>
  <r>
    <x v="18"/>
    <s v="6"/>
    <x v="2"/>
    <x v="15"/>
    <x v="0"/>
    <x v="4"/>
    <x v="0"/>
    <x v="2"/>
    <x v="0"/>
    <s v="adjust"/>
    <x v="0"/>
    <x v="1"/>
    <n v="691050"/>
    <n v="839.32451550904909"/>
    <n v="13090.110639812521"/>
    <n v="6707.4791030039642"/>
    <n v="-6382.631536808557"/>
    <n v="7.9915205371260818"/>
    <n v="50000"/>
    <n v="0.06"/>
    <n v="1776.2948347390452"/>
    <n v="4.4137169058132093E-2"/>
  </r>
  <r>
    <x v="19"/>
    <s v="6"/>
    <x v="3"/>
    <x v="18"/>
    <x v="0"/>
    <x v="3"/>
    <x v="36"/>
    <x v="0"/>
    <x v="0"/>
    <s v="adjust"/>
    <x v="0"/>
    <x v="4"/>
    <n v="1601460"/>
    <n v="1093.0254418333657"/>
    <n v="32987.90087353604"/>
    <n v="48857.201798715447"/>
    <n v="15869.300925179406"/>
    <n v="44.699052674168072"/>
    <n v="20000"/>
    <n v="4.4999999999999998E-2"/>
    <n v="3465.2260941668105"/>
    <n v="1.1820932454144759E-2"/>
  </r>
  <r>
    <x v="19"/>
    <s v="6"/>
    <x v="3"/>
    <x v="95"/>
    <x v="0"/>
    <x v="5"/>
    <x v="22"/>
    <x v="2"/>
    <x v="0"/>
    <s v="adjust"/>
    <x v="0"/>
    <x v="2"/>
    <n v="1272800"/>
    <n v="2101.0729866760994"/>
    <n v="28396.194837087005"/>
    <n v="41780.446706298899"/>
    <n v="13384.251869211894"/>
    <n v="19.885290502161769"/>
    <n v="51800"/>
    <n v="7.0000000000000007E-2"/>
    <n v="3747.526822842251"/>
    <n v="1.4949284965708081E-2"/>
  </r>
  <r>
    <x v="19"/>
    <s v="6"/>
    <x v="3"/>
    <x v="98"/>
    <x v="0"/>
    <x v="5"/>
    <x v="16"/>
    <x v="1"/>
    <x v="0"/>
    <s v="appsflyer"/>
    <x v="2"/>
    <x v="5"/>
    <n v="1574390"/>
    <n v="11441.924107940667"/>
    <n v="22724.802943646704"/>
    <n v="35521.239159714794"/>
    <n v="12796.43621606809"/>
    <n v="3.104481276454468"/>
    <n v="50600"/>
    <n v="0.08"/>
    <n v="11930.718078965807"/>
    <n v="5.5979269310404693E-2"/>
  </r>
  <r>
    <x v="19"/>
    <s v="6"/>
    <x v="3"/>
    <x v="31"/>
    <x v="0"/>
    <x v="4"/>
    <x v="44"/>
    <x v="2"/>
    <x v="0"/>
    <s v="adjust"/>
    <x v="0"/>
    <x v="4"/>
    <n v="495120"/>
    <n v="1669.471074982685"/>
    <n v="14218.541788297929"/>
    <n v="21385.084904500876"/>
    <n v="7166.5431162029472"/>
    <n v="12.809497106574712"/>
    <n v="23400"/>
    <n v="0.09"/>
    <n v="1800.4629439592675"/>
    <n v="1.4032076967035465E-2"/>
  </r>
  <r>
    <x v="19"/>
    <s v="6"/>
    <x v="3"/>
    <x v="27"/>
    <x v="0"/>
    <x v="1"/>
    <x v="1"/>
    <x v="2"/>
    <x v="1"/>
    <s v="appsflyer"/>
    <x v="0"/>
    <x v="3"/>
    <n v="574860"/>
    <n v="1455.0007030700726"/>
    <n v="13965.574406909936"/>
    <n v="20905.268087275075"/>
    <n v="6939.6936803651388"/>
    <n v="14.367874904228332"/>
    <n v="24400"/>
    <n v="7.0000000000000007E-2"/>
    <n v="4357.3756363881575"/>
    <n v="3.4739055710718753E-2"/>
  </r>
  <r>
    <x v="19"/>
    <s v="6"/>
    <x v="3"/>
    <x v="88"/>
    <x v="0"/>
    <x v="4"/>
    <x v="35"/>
    <x v="2"/>
    <x v="0"/>
    <s v="adjust"/>
    <x v="0"/>
    <x v="3"/>
    <n v="341640"/>
    <n v="878.07439066651261"/>
    <n v="10749.526614260536"/>
    <n v="17675.812793577305"/>
    <n v="6926.2861793167685"/>
    <n v="20.130199652173289"/>
    <n v="15800"/>
    <n v="0.11"/>
    <n v="8590.5793952028162"/>
    <n v="8.1001267056531004E-2"/>
  </r>
  <r>
    <x v="19"/>
    <s v="6"/>
    <x v="3"/>
    <x v="38"/>
    <x v="0"/>
    <x v="1"/>
    <x v="18"/>
    <x v="1"/>
    <x v="0"/>
    <s v="appsflyer"/>
    <x v="2"/>
    <x v="1"/>
    <n v="1059020"/>
    <n v="16081.564692395872"/>
    <n v="19585.465557716198"/>
    <n v="26418.799815224313"/>
    <n v="6833.3342575081151"/>
    <n v="1.6428003319674718"/>
    <n v="42000"/>
    <n v="0.13"/>
    <n v="2980.4397503582823"/>
    <n v="1.8802517974597453E-2"/>
  </r>
  <r>
    <x v="19"/>
    <s v="6"/>
    <x v="3"/>
    <x v="40"/>
    <x v="0"/>
    <x v="5"/>
    <x v="43"/>
    <x v="0"/>
    <x v="1"/>
    <s v="adjust"/>
    <x v="0"/>
    <x v="1"/>
    <n v="285010"/>
    <n v="976.71286468126414"/>
    <n v="10017.771299727237"/>
    <n v="14431.395433448879"/>
    <n v="4413.6241337216416"/>
    <n v="14.775473893403003"/>
    <n v="31400"/>
    <n v="0.12"/>
    <n v="2946.8411860102983"/>
    <n v="3.4032758643008663E-2"/>
  </r>
  <r>
    <x v="19"/>
    <s v="6"/>
    <x v="3"/>
    <x v="24"/>
    <x v="0"/>
    <x v="6"/>
    <x v="32"/>
    <x v="1"/>
    <x v="2"/>
    <s v="appsflyer"/>
    <x v="2"/>
    <x v="3"/>
    <n v="310940"/>
    <n v="1284.1356127545141"/>
    <n v="6341.3065484254394"/>
    <n v="10520.797894349502"/>
    <n v="4179.4913459240624"/>
    <n v="8.1929025173455283"/>
    <n v="12800"/>
    <n v="0.06"/>
    <n v="2197.7624933389225"/>
    <n v="3.4816156775195638E-2"/>
  </r>
  <r>
    <x v="19"/>
    <s v="6"/>
    <x v="3"/>
    <x v="86"/>
    <x v="0"/>
    <x v="6"/>
    <x v="46"/>
    <x v="2"/>
    <x v="1"/>
    <s v="appsflyer"/>
    <x v="0"/>
    <x v="5"/>
    <n v="270180"/>
    <n v="1320.6459857512539"/>
    <n v="9472.7739068087903"/>
    <n v="13627.647967272605"/>
    <n v="4154.8740604638151"/>
    <n v="10.318925824410448"/>
    <n v="22600"/>
    <n v="7.0000000000000007E-2"/>
    <n v="1346.1329219625734"/>
    <n v="1.6463258188981825E-2"/>
  </r>
  <r>
    <x v="19"/>
    <s v="6"/>
    <x v="3"/>
    <x v="93"/>
    <x v="0"/>
    <x v="5"/>
    <x v="36"/>
    <x v="1"/>
    <x v="1"/>
    <s v="adjust"/>
    <x v="2"/>
    <x v="1"/>
    <n v="676610"/>
    <n v="4310.9682473365365"/>
    <n v="13313.59204667668"/>
    <n v="17423.944314273049"/>
    <n v="4110.3522675963686"/>
    <n v="4.0417705059734912"/>
    <n v="25000"/>
    <n v="0.06"/>
    <n v="3124.7790204418461"/>
    <n v="2.988970201083329E-2"/>
  </r>
  <r>
    <x v="19"/>
    <s v="6"/>
    <x v="3"/>
    <x v="42"/>
    <x v="0"/>
    <x v="5"/>
    <x v="12"/>
    <x v="1"/>
    <x v="1"/>
    <s v="appsflyer"/>
    <x v="2"/>
    <x v="5"/>
    <n v="271620"/>
    <n v="1284.5589973989122"/>
    <n v="9248.7124874334495"/>
    <n v="12375.538375091992"/>
    <n v="3126.8258876585423"/>
    <n v="9.6340755077431766"/>
    <n v="19600"/>
    <n v="0.12"/>
    <n v="2374.7861958497638"/>
    <n v="3.1982261079235824E-2"/>
  </r>
  <r>
    <x v="19"/>
    <s v="6"/>
    <x v="3"/>
    <x v="19"/>
    <x v="0"/>
    <x v="1"/>
    <x v="12"/>
    <x v="2"/>
    <x v="0"/>
    <s v="adjust"/>
    <x v="0"/>
    <x v="1"/>
    <n v="173520"/>
    <n v="673.84708493040148"/>
    <n v="6302.5968060822133"/>
    <n v="9192.6114399786984"/>
    <n v="2890.0146338964851"/>
    <n v="13.64198442874938"/>
    <n v="14200"/>
    <n v="7.0000000000000007E-2"/>
    <n v="1449.8712268075326"/>
    <n v="2.6286894213433876E-2"/>
  </r>
  <r>
    <x v="19"/>
    <s v="6"/>
    <x v="3"/>
    <x v="36"/>
    <x v="0"/>
    <x v="2"/>
    <x v="20"/>
    <x v="0"/>
    <x v="3"/>
    <s v="adjust"/>
    <x v="0"/>
    <x v="6"/>
    <n v="407430"/>
    <n v="402.95870818038304"/>
    <n v="9351.370016790941"/>
    <n v="12077.615325906554"/>
    <n v="2726.2453091156131"/>
    <n v="29.972339797406864"/>
    <n v="14400"/>
    <n v="6.5000000000000002E-2"/>
    <n v="1876.2359657380584"/>
    <n v="2.589136893761803E-2"/>
  </r>
  <r>
    <x v="19"/>
    <s v="6"/>
    <x v="3"/>
    <x v="83"/>
    <x v="0"/>
    <x v="2"/>
    <x v="16"/>
    <x v="1"/>
    <x v="0"/>
    <s v="adjust"/>
    <x v="2"/>
    <x v="2"/>
    <n v="464270"/>
    <n v="2368.2396838641625"/>
    <n v="11931.76602252408"/>
    <n v="14535.63878247098"/>
    <n v="2603.8727599469003"/>
    <n v="6.1377397235206175"/>
    <n v="22800"/>
    <n v="0.21"/>
    <n v="16992.176565081412"/>
    <n v="0.19483350335650945"/>
  </r>
  <r>
    <x v="19"/>
    <s v="6"/>
    <x v="3"/>
    <x v="97"/>
    <x v="0"/>
    <x v="5"/>
    <x v="17"/>
    <x v="2"/>
    <x v="0"/>
    <s v="adjust"/>
    <x v="0"/>
    <x v="2"/>
    <n v="398400"/>
    <n v="912.91743640755999"/>
    <n v="13667.391795092515"/>
    <n v="16120.413798389636"/>
    <n v="2453.022003297121"/>
    <n v="17.658128934228056"/>
    <n v="13400"/>
    <n v="0.108"/>
    <n v="8982.8177709209249"/>
    <n v="9.2872075982506436E-2"/>
  </r>
  <r>
    <x v="19"/>
    <s v="6"/>
    <x v="3"/>
    <x v="21"/>
    <x v="0"/>
    <x v="6"/>
    <x v="25"/>
    <x v="2"/>
    <x v="1"/>
    <s v="adjust"/>
    <x v="2"/>
    <x v="3"/>
    <n v="215880"/>
    <n v="1187.6567084555882"/>
    <n v="11556.360683681498"/>
    <n v="13863.625546774483"/>
    <n v="2307.2648630929853"/>
    <n v="11.673091599678282"/>
    <n v="22000"/>
    <n v="0.11"/>
    <n v="348.5181348101205"/>
    <n v="4.1898387694985851E-3"/>
  </r>
  <r>
    <x v="19"/>
    <s v="6"/>
    <x v="3"/>
    <x v="47"/>
    <x v="0"/>
    <x v="3"/>
    <x v="13"/>
    <x v="2"/>
    <x v="1"/>
    <s v="appsflyer"/>
    <x v="2"/>
    <x v="3"/>
    <n v="233270"/>
    <n v="788.10149274313096"/>
    <n v="5730.588480706987"/>
    <n v="7680.7573740506241"/>
    <n v="1950.1688933436371"/>
    <n v="9.7458987767125613"/>
    <n v="7800"/>
    <n v="7.0000000000000007E-2"/>
    <n v="1810.7754309790089"/>
    <n v="3.9292466935979924E-2"/>
  </r>
  <r>
    <x v="19"/>
    <s v="6"/>
    <x v="3"/>
    <x v="35"/>
    <x v="0"/>
    <x v="2"/>
    <x v="36"/>
    <x v="0"/>
    <x v="1"/>
    <s v="adjust"/>
    <x v="0"/>
    <x v="0"/>
    <n v="503080"/>
    <n v="474.1564561734213"/>
    <n v="7023.1076074647617"/>
    <n v="8951.7521894625988"/>
    <n v="1928.6445819978371"/>
    <n v="18.879321525442908"/>
    <n v="12000"/>
    <n v="9.5000000000000001E-2"/>
    <n v="1740.4113132425982"/>
    <n v="3.2403550284663699E-2"/>
  </r>
  <r>
    <x v="19"/>
    <s v="6"/>
    <x v="3"/>
    <x v="22"/>
    <x v="0"/>
    <x v="5"/>
    <x v="32"/>
    <x v="2"/>
    <x v="0"/>
    <s v="appsflyer"/>
    <x v="0"/>
    <x v="6"/>
    <n v="212790"/>
    <n v="768.728636932055"/>
    <n v="2861.9329041023361"/>
    <n v="4700.9610691486896"/>
    <n v="1839.0281650463535"/>
    <n v="6.1152412480819152"/>
    <n v="3000"/>
    <n v="0.1"/>
    <n v="439.27858929811111"/>
    <n v="1.5574070310182387E-2"/>
  </r>
  <r>
    <x v="19"/>
    <s v="6"/>
    <x v="3"/>
    <x v="78"/>
    <x v="0"/>
    <x v="1"/>
    <x v="39"/>
    <x v="2"/>
    <x v="0"/>
    <s v="adjust"/>
    <x v="0"/>
    <x v="0"/>
    <n v="214420"/>
    <n v="1130.9444536014505"/>
    <n v="10228.890220571004"/>
    <n v="12050.31943901343"/>
    <n v="1821.4292184424266"/>
    <n v="10.65509397976146"/>
    <n v="26200"/>
    <n v="0.13"/>
    <n v="5824.4210033421541"/>
    <n v="8.0556937830839281E-2"/>
  </r>
  <r>
    <x v="19"/>
    <s v="6"/>
    <x v="3"/>
    <x v="110"/>
    <x v="0"/>
    <x v="3"/>
    <x v="37"/>
    <x v="1"/>
    <x v="0"/>
    <s v="adjust"/>
    <x v="0"/>
    <x v="2"/>
    <n v="138090"/>
    <n v="1383.6308503625576"/>
    <n v="3037.3350396269434"/>
    <n v="4608.0597189857681"/>
    <n v="1570.7246793588247"/>
    <n v="3.3304112276611222"/>
    <n v="7200"/>
    <n v="0.32"/>
    <n v="8339.3886230859262"/>
    <n v="0.30162328368295765"/>
  </r>
  <r>
    <x v="19"/>
    <s v="6"/>
    <x v="3"/>
    <x v="107"/>
    <x v="0"/>
    <x v="3"/>
    <x v="36"/>
    <x v="0"/>
    <x v="0"/>
    <s v="adjust"/>
    <x v="0"/>
    <x v="0"/>
    <n v="126000"/>
    <n v="303.10122878876535"/>
    <n v="4210.0867848713051"/>
    <n v="5748.1192693776356"/>
    <n v="1538.0324845063305"/>
    <n v="18.964354886807683"/>
    <n v="4800"/>
    <n v="0.11"/>
    <n v="3191.7040301302686"/>
    <n v="9.2543429730534074E-2"/>
  </r>
  <r>
    <x v="19"/>
    <s v="6"/>
    <x v="3"/>
    <x v="53"/>
    <x v="0"/>
    <x v="1"/>
    <x v="0"/>
    <x v="0"/>
    <x v="3"/>
    <s v="appsflyer"/>
    <x v="2"/>
    <x v="0"/>
    <n v="136010"/>
    <n v="157.48733535967577"/>
    <n v="2261.7465960421841"/>
    <n v="3710.3796319739649"/>
    <n v="1448.6330359317808"/>
    <n v="23.55986037543942"/>
    <n v="2200"/>
    <n v="0.06"/>
    <n v="1088.5315144216891"/>
    <n v="4.8895783468324759E-2"/>
  </r>
  <r>
    <x v="19"/>
    <s v="6"/>
    <x v="3"/>
    <x v="3"/>
    <x v="0"/>
    <x v="6"/>
    <x v="10"/>
    <x v="1"/>
    <x v="0"/>
    <s v="appsflyer"/>
    <x v="0"/>
    <x v="1"/>
    <n v="265430"/>
    <n v="938.79095693509146"/>
    <n v="5527.0587381145097"/>
    <n v="6918.3370157213067"/>
    <n v="1391.278277606797"/>
    <n v="7.3694116508193472"/>
    <n v="7800"/>
    <n v="0.09"/>
    <n v="2047.5540788259812"/>
    <n v="4.9326740279084805E-2"/>
  </r>
  <r>
    <x v="19"/>
    <s v="6"/>
    <x v="3"/>
    <x v="5"/>
    <x v="0"/>
    <x v="5"/>
    <x v="29"/>
    <x v="2"/>
    <x v="0"/>
    <s v="appsflyer"/>
    <x v="1"/>
    <x v="5"/>
    <n v="688720"/>
    <n v="1093.4322861866829"/>
    <n v="17440.770383988413"/>
    <n v="18807.003386411674"/>
    <n v="1366.2330024232615"/>
    <n v="17.199970792887978"/>
    <n v="38200"/>
    <n v="0.09"/>
    <n v="4928.8940279259614"/>
    <n v="4.3679597494048032E-2"/>
  </r>
  <r>
    <x v="19"/>
    <s v="6"/>
    <x v="3"/>
    <x v="115"/>
    <x v="0"/>
    <x v="3"/>
    <x v="37"/>
    <x v="1"/>
    <x v="0"/>
    <m/>
    <x v="0"/>
    <x v="2"/>
    <n v="153540"/>
    <n v="665.08663366336634"/>
    <n v="3086.9214585885643"/>
    <n v="4443.8748945365305"/>
    <n v="1356.9534359479662"/>
    <n v="6.681648178763127"/>
    <n v="6600"/>
    <n v="0.12"/>
    <n v="1549.5025795455178"/>
    <n v="5.8113793941804243E-2"/>
  </r>
  <r>
    <x v="19"/>
    <s v="6"/>
    <x v="3"/>
    <x v="68"/>
    <x v="0"/>
    <x v="5"/>
    <x v="17"/>
    <x v="1"/>
    <x v="0"/>
    <s v="adjust"/>
    <x v="2"/>
    <x v="1"/>
    <n v="201130"/>
    <n v="492.37186710705271"/>
    <n v="4395.8152545007297"/>
    <n v="5725.8618103602857"/>
    <n v="1330.0465558595561"/>
    <n v="11.629140884922563"/>
    <n v="4800"/>
    <n v="7.0000000000000007E-2"/>
    <n v="1404.9407153435188"/>
    <n v="4.0894592577646008E-2"/>
  </r>
  <r>
    <x v="19"/>
    <s v="6"/>
    <x v="3"/>
    <x v="45"/>
    <x v="0"/>
    <x v="3"/>
    <x v="31"/>
    <x v="1"/>
    <x v="3"/>
    <s v="adjust"/>
    <x v="2"/>
    <x v="3"/>
    <n v="108380"/>
    <n v="500.03284329058494"/>
    <n v="3127.6426219256468"/>
    <n v="4417.8645001081959"/>
    <n v="1290.2218781825491"/>
    <n v="8.8351486495074774"/>
    <n v="3200"/>
    <n v="7.0000000000000007E-2"/>
    <n v="1689.5029865005188"/>
    <n v="6.3737543574847913E-2"/>
  </r>
  <r>
    <x v="19"/>
    <s v="6"/>
    <x v="3"/>
    <x v="84"/>
    <x v="0"/>
    <x v="4"/>
    <x v="6"/>
    <x v="1"/>
    <x v="0"/>
    <s v="appsflyer"/>
    <x v="0"/>
    <x v="2"/>
    <n v="383390"/>
    <n v="1528.1537316870094"/>
    <n v="9555.4377590997465"/>
    <n v="10816.428051460172"/>
    <n v="1260.9902923604259"/>
    <n v="7.0781020437775899"/>
    <n v="10600"/>
    <n v="0.14000000000000001"/>
    <n v="1423.478683229793"/>
    <n v="2.1933899627145231E-2"/>
  </r>
  <r>
    <x v="19"/>
    <s v="6"/>
    <x v="3"/>
    <x v="58"/>
    <x v="0"/>
    <x v="2"/>
    <x v="2"/>
    <x v="2"/>
    <x v="3"/>
    <s v="appsflyer"/>
    <x v="2"/>
    <x v="5"/>
    <n v="169740"/>
    <n v="48.703087340755197"/>
    <n v="1965.62708492928"/>
    <n v="3191.0702532221585"/>
    <n v="1225.4431682928785"/>
    <n v="65.520902830975999"/>
    <n v="400"/>
    <n v="0.08"/>
    <n v="798.87718904210135"/>
    <n v="4.1724621399118436E-2"/>
  </r>
  <r>
    <x v="19"/>
    <s v="6"/>
    <x v="3"/>
    <x v="55"/>
    <x v="0"/>
    <x v="0"/>
    <x v="14"/>
    <x v="2"/>
    <x v="1"/>
    <s v="appsflyer"/>
    <x v="2"/>
    <x v="3"/>
    <n v="152600"/>
    <n v="447.05525810687948"/>
    <n v="4259.5130420633013"/>
    <n v="5471.9474207736448"/>
    <n v="1212.4343787103435"/>
    <n v="12.239980005929025"/>
    <n v="4000"/>
    <n v="0.1"/>
    <n v="826.24069377882745"/>
    <n v="2.5165954953017756E-2"/>
  </r>
  <r>
    <x v="19"/>
    <s v="6"/>
    <x v="3"/>
    <x v="30"/>
    <x v="0"/>
    <x v="4"/>
    <x v="19"/>
    <x v="1"/>
    <x v="3"/>
    <s v="appsflyer"/>
    <x v="0"/>
    <x v="0"/>
    <n v="67830"/>
    <n v="339.10155692043992"/>
    <n v="1442.2127525016531"/>
    <n v="2328.8409037324936"/>
    <n v="886.62815123084056"/>
    <n v="6.8676797738173958"/>
    <n v="1600"/>
    <n v="0.04"/>
    <n v="480.65469288436486"/>
    <n v="3.439870682120643E-2"/>
  </r>
  <r>
    <x v="19"/>
    <s v="6"/>
    <x v="3"/>
    <x v="57"/>
    <x v="0"/>
    <x v="6"/>
    <x v="14"/>
    <x v="2"/>
    <x v="0"/>
    <s v="adjust"/>
    <x v="0"/>
    <x v="3"/>
    <n v="187280"/>
    <n v="490.35346923508513"/>
    <n v="4857.3082629709952"/>
    <n v="5670.9475187906492"/>
    <n v="813.63925581965395"/>
    <n v="11.565019673740464"/>
    <n v="14400"/>
    <n v="0.09"/>
    <n v="404.70766687844826"/>
    <n v="1.1894181279155789E-2"/>
  </r>
  <r>
    <x v="19"/>
    <s v="6"/>
    <x v="3"/>
    <x v="114"/>
    <x v="1"/>
    <x v="5"/>
    <x v="0"/>
    <x v="1"/>
    <x v="1"/>
    <s v="adjust"/>
    <x v="2"/>
    <x v="3"/>
    <n v="63720"/>
    <n v="368.95774647887322"/>
    <n v="1228.4743503873619"/>
    <n v="2041.6897654325169"/>
    <n v="813.21541504515494"/>
    <n v="5.5336682449881165"/>
    <n v="3800"/>
    <n v="7.0000000000000007E-2"/>
    <n v="850.27557040627516"/>
    <n v="6.94094653688445E-2"/>
  </r>
  <r>
    <x v="19"/>
    <s v="6"/>
    <x v="3"/>
    <x v="16"/>
    <x v="0"/>
    <x v="0"/>
    <x v="29"/>
    <x v="0"/>
    <x v="1"/>
    <s v="adjust"/>
    <x v="2"/>
    <x v="1"/>
    <n v="175740"/>
    <n v="217.86670633739959"/>
    <n v="1741.4335156820093"/>
    <n v="2529.335895781318"/>
    <n v="787.90238009930863"/>
    <n v="11.609556771213397"/>
    <n v="1800"/>
    <n v="0.02"/>
    <n v="33.825531406882355"/>
    <n v="2.2288809395449079E-3"/>
  </r>
  <r>
    <x v="19"/>
    <s v="6"/>
    <x v="3"/>
    <x v="108"/>
    <x v="0"/>
    <x v="4"/>
    <x v="36"/>
    <x v="2"/>
    <x v="3"/>
    <s v="adjust"/>
    <x v="0"/>
    <x v="4"/>
    <n v="45820"/>
    <n v="260.69845006866785"/>
    <n v="1204.5095258937126"/>
    <n v="1804.676818927798"/>
    <n v="600.16729303408533"/>
    <n v="6.9224685396190386"/>
    <n v="1800"/>
    <n v="0.1"/>
    <n v="216.29326016491643"/>
    <n v="1.9975253361746093E-2"/>
  </r>
  <r>
    <x v="19"/>
    <s v="6"/>
    <x v="3"/>
    <x v="32"/>
    <x v="0"/>
    <x v="3"/>
    <x v="37"/>
    <x v="0"/>
    <x v="3"/>
    <s v="appsflyer"/>
    <x v="0"/>
    <x v="1"/>
    <n v="33140"/>
    <n v="150.06792452830189"/>
    <n v="1327.8619555358698"/>
    <n v="1845.0878493274101"/>
    <n v="517.22589379154033"/>
    <n v="12.295018106813611"/>
    <n v="2400"/>
    <n v="0.04"/>
    <n v="147.85207954868"/>
    <n v="1.3355468828812724E-2"/>
  </r>
  <r>
    <x v="19"/>
    <s v="6"/>
    <x v="3"/>
    <x v="26"/>
    <x v="0"/>
    <x v="5"/>
    <x v="16"/>
    <x v="2"/>
    <x v="0"/>
    <s v="appsflyer"/>
    <x v="1"/>
    <x v="6"/>
    <n v="122680"/>
    <n v="194.18809016975055"/>
    <n v="2638.4668756278129"/>
    <n v="2944.5910549098494"/>
    <n v="306.12417928203649"/>
    <n v="15.163602733493178"/>
    <n v="2000"/>
    <n v="7.0000000000000007E-2"/>
    <n v="1036.695177938798"/>
    <n v="5.8677937423047763E-2"/>
  </r>
  <r>
    <x v="19"/>
    <s v="6"/>
    <x v="3"/>
    <x v="63"/>
    <x v="0"/>
    <x v="2"/>
    <x v="48"/>
    <x v="1"/>
    <x v="1"/>
    <s v="adjust"/>
    <x v="2"/>
    <x v="0"/>
    <n v="96290"/>
    <n v="259.23719453265221"/>
    <n v="2609.1555197689991"/>
    <n v="2890.5562266850397"/>
    <n v="281.40070691604069"/>
    <n v="11.150237263970082"/>
    <n v="1800"/>
    <n v="0.06"/>
    <n v="808.21802349394227"/>
    <n v="4.6601066836931146E-2"/>
  </r>
  <r>
    <x v="19"/>
    <s v="6"/>
    <x v="3"/>
    <x v="6"/>
    <x v="0"/>
    <x v="3"/>
    <x v="16"/>
    <x v="1"/>
    <x v="0"/>
    <s v="adjust"/>
    <x v="2"/>
    <x v="2"/>
    <n v="201700"/>
    <n v="730.79710144927537"/>
    <n v="2675.7097251614296"/>
    <n v="2936.037404606021"/>
    <n v="260.32767944459147"/>
    <n v="4.0175821699120569"/>
    <n v="3200"/>
    <n v="0.08"/>
    <n v="442.31335072680793"/>
    <n v="2.5108294489760923E-2"/>
  </r>
  <r>
    <x v="19"/>
    <s v="6"/>
    <x v="3"/>
    <x v="64"/>
    <x v="0"/>
    <x v="3"/>
    <x v="29"/>
    <x v="2"/>
    <x v="0"/>
    <s v="adjust"/>
    <x v="2"/>
    <x v="3"/>
    <n v="105100"/>
    <n v="450.72124756335285"/>
    <n v="1244.7900831333322"/>
    <n v="1416.8013616776395"/>
    <n v="172.01127854430729"/>
    <n v="3.1434093008417485"/>
    <n v="1200"/>
    <n v="7.0000000000000007E-2"/>
    <n v="212.04915753942845"/>
    <n v="2.4944588008246536E-2"/>
  </r>
  <r>
    <x v="19"/>
    <s v="6"/>
    <x v="3"/>
    <x v="33"/>
    <x v="0"/>
    <x v="4"/>
    <x v="33"/>
    <x v="2"/>
    <x v="0"/>
    <s v="adjust"/>
    <x v="2"/>
    <x v="2"/>
    <n v="106300"/>
    <n v="432.37615347255951"/>
    <n v="1651.175267977464"/>
    <n v="1775.9423161122349"/>
    <n v="124.7670481347709"/>
    <n v="4.1074011641230443"/>
    <n v="1800"/>
    <n v="7.0000000000000007E-2"/>
    <n v="164.73194934191932"/>
    <n v="1.5459581452185399E-2"/>
  </r>
  <r>
    <x v="19"/>
    <s v="6"/>
    <x v="3"/>
    <x v="28"/>
    <x v="0"/>
    <x v="6"/>
    <x v="13"/>
    <x v="1"/>
    <x v="1"/>
    <s v="adjust"/>
    <x v="0"/>
    <x v="1"/>
    <n v="96400"/>
    <n v="419.56606470053271"/>
    <n v="2472.2625004798238"/>
    <n v="2580.292159783628"/>
    <n v="108.02965930380424"/>
    <n v="6.1499067176115014"/>
    <n v="3800"/>
    <n v="8.5000000000000006E-2"/>
    <n v="455.02682741867136"/>
    <n v="2.9391169632565172E-2"/>
  </r>
  <r>
    <x v="19"/>
    <s v="6"/>
    <x v="3"/>
    <x v="41"/>
    <x v="0"/>
    <x v="2"/>
    <x v="28"/>
    <x v="1"/>
    <x v="1"/>
    <s v="adjust"/>
    <x v="0"/>
    <x v="1"/>
    <n v="158160"/>
    <n v="95.634296771072684"/>
    <n v="1164.9314692635849"/>
    <n v="1237.8600205501712"/>
    <n v="72.928551286586298"/>
    <n v="12.943682991817608"/>
    <n v="400"/>
    <n v="0.1"/>
    <n v="87.656166323130208"/>
    <n v="1.1802110748646566E-2"/>
  </r>
  <r>
    <x v="19"/>
    <s v="6"/>
    <x v="3"/>
    <x v="105"/>
    <x v="0"/>
    <x v="3"/>
    <x v="3"/>
    <x v="0"/>
    <x v="0"/>
    <s v="adjust"/>
    <x v="2"/>
    <x v="6"/>
    <n v="46890"/>
    <n v="125.63026282214851"/>
    <n v="937.82200312058296"/>
    <n v="935.07003755898904"/>
    <n v="-2.75196556159392"/>
    <n v="7.443031770798278"/>
    <n v="600"/>
    <n v="0.08"/>
    <n v="194.85437563850581"/>
    <n v="3.4730798730181284E-2"/>
  </r>
  <r>
    <x v="19"/>
    <s v="6"/>
    <x v="3"/>
    <x v="91"/>
    <x v="0"/>
    <x v="2"/>
    <x v="20"/>
    <x v="2"/>
    <x v="0"/>
    <s v="appsflyer"/>
    <x v="2"/>
    <x v="6"/>
    <n v="98990"/>
    <n v="161.24095077220076"/>
    <n v="2371.1456539407823"/>
    <n v="2360.0356769184168"/>
    <n v="-11.109977022365456"/>
    <n v="14.636701567535695"/>
    <n v="1200"/>
    <n v="0.12"/>
    <n v="736.00637318329393"/>
    <n v="5.1977065458626445E-2"/>
  </r>
  <r>
    <x v="19"/>
    <s v="6"/>
    <x v="3"/>
    <x v="111"/>
    <x v="0"/>
    <x v="3"/>
    <x v="39"/>
    <x v="1"/>
    <x v="0"/>
    <s v="appsflyer"/>
    <x v="0"/>
    <x v="1"/>
    <n v="580"/>
    <n v="2.8773919206236713"/>
    <n v="18.775938734857416"/>
    <n v="0.12863270099477087"/>
    <n v="-18.647306033862645"/>
    <n v="4.4704616035374796E-2"/>
    <n v="200"/>
    <n v="0.15"/>
    <n v="9.2929083913370542E-2"/>
    <n v="0.12040624609801238"/>
  </r>
  <r>
    <x v="19"/>
    <s v="6"/>
    <x v="3"/>
    <x v="87"/>
    <x v="0"/>
    <x v="6"/>
    <x v="30"/>
    <x v="1"/>
    <x v="0"/>
    <s v="appsflyer"/>
    <x v="2"/>
    <x v="0"/>
    <n v="720"/>
    <n v="3.5645112259521432"/>
    <n v="23.704791753977716"/>
    <n v="0.12353215835659558"/>
    <n v="-23.58125959562112"/>
    <n v="3.4656128295289065E-2"/>
    <n v="200"/>
    <n v="0.08"/>
    <n v="6.5864515010058741E-3"/>
    <n v="8.8862846034431179E-3"/>
  </r>
  <r>
    <x v="19"/>
    <s v="6"/>
    <x v="3"/>
    <x v="4"/>
    <x v="0"/>
    <x v="2"/>
    <x v="19"/>
    <x v="2"/>
    <x v="0"/>
    <s v="appsflyer"/>
    <x v="0"/>
    <x v="5"/>
    <n v="328270"/>
    <n v="541.55236489548781"/>
    <n v="6409.2733038830047"/>
    <n v="6357.064313149006"/>
    <n v="-52.208990733998689"/>
    <n v="11.738595794657517"/>
    <n v="8800"/>
    <n v="0.1"/>
    <n v="2758.8606603209037"/>
    <n v="7.2330573894369574E-2"/>
  </r>
  <r>
    <x v="19"/>
    <s v="6"/>
    <x v="3"/>
    <x v="51"/>
    <x v="0"/>
    <x v="6"/>
    <x v="21"/>
    <x v="1"/>
    <x v="0"/>
    <s v="adjust"/>
    <x v="0"/>
    <x v="6"/>
    <n v="53510"/>
    <n v="228.31824331356023"/>
    <n v="1400.0365725891922"/>
    <n v="1299.4060602776508"/>
    <n v="-100.63051231154145"/>
    <n v="5.6912055796308625"/>
    <n v="1200"/>
    <n v="0.08"/>
    <n v="430.73521313892343"/>
    <n v="5.5247704612429623E-2"/>
  </r>
  <r>
    <x v="19"/>
    <s v="6"/>
    <x v="3"/>
    <x v="102"/>
    <x v="0"/>
    <x v="2"/>
    <x v="23"/>
    <x v="1"/>
    <x v="3"/>
    <s v="adjust"/>
    <x v="2"/>
    <x v="2"/>
    <n v="7620"/>
    <n v="64.119824974755971"/>
    <n v="183.05238826865974"/>
    <n v="78.24858064665024"/>
    <n v="-104.8038076220095"/>
    <n v="1.2203492551243982"/>
    <n v="200"/>
    <n v="0.06"/>
    <n v="4.8977489107151696E-2"/>
    <n v="1.043202928888065E-4"/>
  </r>
  <r>
    <x v="19"/>
    <s v="6"/>
    <x v="3"/>
    <x v="59"/>
    <x v="0"/>
    <x v="0"/>
    <x v="26"/>
    <x v="1"/>
    <x v="1"/>
    <s v="appsflyer"/>
    <x v="2"/>
    <x v="6"/>
    <n v="24630"/>
    <n v="166.23172103487065"/>
    <n v="501.04052174883049"/>
    <n v="385.5964270301742"/>
    <n v="-115.44409471865629"/>
    <n v="2.3196320451334747"/>
    <n v="400"/>
    <n v="0.17"/>
    <n v="335.7836176796601"/>
    <n v="0.14513603435325398"/>
  </r>
  <r>
    <x v="19"/>
    <s v="6"/>
    <x v="3"/>
    <x v="46"/>
    <x v="0"/>
    <x v="2"/>
    <x v="26"/>
    <x v="2"/>
    <x v="0"/>
    <s v="adjust"/>
    <x v="2"/>
    <x v="5"/>
    <n v="37890"/>
    <n v="135.60682558956989"/>
    <n v="235.45015172811767"/>
    <n v="95.0257370846209"/>
    <n v="-140.42441464349679"/>
    <n v="0.70074449919082638"/>
    <n v="200"/>
    <n v="0.06"/>
    <n v="27.161370576199911"/>
    <n v="4.7638621229552744E-2"/>
  </r>
  <r>
    <x v="19"/>
    <s v="6"/>
    <x v="3"/>
    <x v="81"/>
    <x v="0"/>
    <x v="2"/>
    <x v="2"/>
    <x v="2"/>
    <x v="0"/>
    <s v="appsflyer"/>
    <x v="2"/>
    <x v="5"/>
    <n v="17660"/>
    <n v="67.227618797584668"/>
    <n v="297.46726657065568"/>
    <n v="114.93112644696288"/>
    <n v="-182.5361401236928"/>
    <n v="1.7095819917853774"/>
    <n v="200"/>
    <n v="0.11"/>
    <n v="37.75003001680831"/>
    <n v="5.4742974022546118E-2"/>
  </r>
  <r>
    <x v="19"/>
    <s v="6"/>
    <x v="3"/>
    <x v="25"/>
    <x v="0"/>
    <x v="2"/>
    <x v="46"/>
    <x v="1"/>
    <x v="0"/>
    <s v="adjust"/>
    <x v="2"/>
    <x v="6"/>
    <n v="6810"/>
    <n v="29.401400233372229"/>
    <n v="212.72036644187256"/>
    <n v="28.172417259221159"/>
    <n v="-184.54794918265139"/>
    <n v="0.95819984883726372"/>
    <n v="200"/>
    <n v="0.08"/>
    <n v="0.67514877989288247"/>
    <n v="3.9941477372511611E-3"/>
  </r>
  <r>
    <x v="19"/>
    <s v="6"/>
    <x v="3"/>
    <x v="113"/>
    <x v="0"/>
    <x v="0"/>
    <x v="33"/>
    <x v="1"/>
    <x v="0"/>
    <s v="appsflyer"/>
    <x v="2"/>
    <x v="1"/>
    <n v="25450"/>
    <n v="120.71230691739422"/>
    <n v="276.22698641519878"/>
    <n v="49.179936228640649"/>
    <n v="-227.04705018655812"/>
    <n v="0.40741443424070617"/>
    <n v="200"/>
    <n v="0.08"/>
    <n v="11.508610277943662"/>
    <n v="3.9001712081797618E-2"/>
  </r>
  <r>
    <x v="19"/>
    <s v="6"/>
    <x v="3"/>
    <x v="50"/>
    <x v="0"/>
    <x v="0"/>
    <x v="39"/>
    <x v="1"/>
    <x v="3"/>
    <s v="appsflyer"/>
    <x v="0"/>
    <x v="1"/>
    <n v="18170"/>
    <n v="130.20063940028663"/>
    <n v="397.16826096102483"/>
    <n v="132.59374750416751"/>
    <n v="-264.57451345685729"/>
    <n v="1.0183801563103201"/>
    <n v="200"/>
    <n v="7.4999999999999997E-2"/>
    <n v="3.2095087600222674"/>
    <n v="4.0342635813469642E-3"/>
  </r>
  <r>
    <x v="19"/>
    <s v="6"/>
    <x v="3"/>
    <x v="61"/>
    <x v="1"/>
    <x v="6"/>
    <x v="45"/>
    <x v="0"/>
    <x v="0"/>
    <s v="adjust"/>
    <x v="2"/>
    <x v="5"/>
    <n v="9130"/>
    <n v="35.711216394887614"/>
    <n v="293.02465561615224"/>
    <n v="24.564006774051254"/>
    <n v="-268.46064884210097"/>
    <n v="0.68785130426326824"/>
    <n v="200"/>
    <n v="0.12"/>
    <n v="1.5986939826135198"/>
    <n v="1.0847130907964199E-2"/>
  </r>
  <r>
    <x v="19"/>
    <s v="6"/>
    <x v="3"/>
    <x v="14"/>
    <x v="0"/>
    <x v="4"/>
    <x v="14"/>
    <x v="2"/>
    <x v="0"/>
    <s v="appsflyer"/>
    <x v="0"/>
    <x v="3"/>
    <n v="5230"/>
    <n v="29.751831046007251"/>
    <n v="285.75889934326216"/>
    <n v="8.8560942637018005"/>
    <n v="-276.90280507956038"/>
    <n v="0.29766552014923142"/>
    <n v="200"/>
    <n v="0.1"/>
    <n v="3.7577404802693666"/>
    <n v="7.0718542666359172E-2"/>
  </r>
  <r>
    <x v="19"/>
    <s v="6"/>
    <x v="3"/>
    <x v="17"/>
    <x v="0"/>
    <x v="1"/>
    <x v="3"/>
    <x v="2"/>
    <x v="1"/>
    <s v="appsflyer"/>
    <x v="1"/>
    <x v="6"/>
    <n v="214380"/>
    <n v="322.25061552416742"/>
    <n v="4080.3250779174941"/>
    <n v="3778.4116893609448"/>
    <n v="-301.91338855654931"/>
    <n v="11.725072062981305"/>
    <n v="10000"/>
    <n v="7.4999999999999997E-2"/>
    <n v="591.35046196695987"/>
    <n v="2.6084613967647382E-2"/>
  </r>
  <r>
    <x v="19"/>
    <s v="6"/>
    <x v="3"/>
    <x v="56"/>
    <x v="0"/>
    <x v="1"/>
    <x v="19"/>
    <x v="0"/>
    <x v="1"/>
    <s v="appsflyer"/>
    <x v="0"/>
    <x v="1"/>
    <n v="21600"/>
    <n v="38.359408033826639"/>
    <n v="517.55668730799403"/>
    <n v="157.56482658002355"/>
    <n v="-359.99186072797045"/>
    <n v="4.1075927564126511"/>
    <n v="200"/>
    <n v="0.05"/>
    <n v="23.266927649055528"/>
    <n v="2.4610957654772853E-2"/>
  </r>
  <r>
    <x v="19"/>
    <s v="6"/>
    <x v="3"/>
    <x v="77"/>
    <x v="0"/>
    <x v="2"/>
    <x v="25"/>
    <x v="1"/>
    <x v="0"/>
    <s v="appsflyer"/>
    <x v="0"/>
    <x v="0"/>
    <n v="66530"/>
    <n v="221.01604613263129"/>
    <n v="1350.1325271175724"/>
    <n v="938.36777641063998"/>
    <n v="-411.76475070693243"/>
    <n v="4.2456997708099768"/>
    <n v="1200"/>
    <n v="0.15"/>
    <n v="625.57984733570618"/>
    <n v="0.11111134728869633"/>
  </r>
  <r>
    <x v="19"/>
    <s v="6"/>
    <x v="3"/>
    <x v="70"/>
    <x v="0"/>
    <x v="3"/>
    <x v="19"/>
    <x v="1"/>
    <x v="0"/>
    <s v="appsflyer"/>
    <x v="2"/>
    <x v="1"/>
    <n v="88080"/>
    <n v="721.00054774511602"/>
    <n v="779.99247600328306"/>
    <n v="348.43556532554913"/>
    <n v="-431.55691067773392"/>
    <n v="0.4832667137566809"/>
    <n v="600"/>
    <n v="0.08"/>
    <n v="138.9354291795548"/>
    <n v="6.6456777572703254E-2"/>
  </r>
  <r>
    <x v="19"/>
    <s v="6"/>
    <x v="3"/>
    <x v="109"/>
    <x v="0"/>
    <x v="6"/>
    <x v="45"/>
    <x v="1"/>
    <x v="1"/>
    <s v="appsflyer"/>
    <x v="0"/>
    <x v="5"/>
    <n v="165280"/>
    <n v="647.52203721841329"/>
    <n v="2958.4847977539184"/>
    <n v="2494.3803428663059"/>
    <n v="-464.10445488761252"/>
    <n v="3.8521937470754151"/>
    <n v="4600"/>
    <n v="0.1"/>
    <n v="708.69989572708289"/>
    <n v="4.7353102996361279E-2"/>
  </r>
  <r>
    <x v="19"/>
    <s v="6"/>
    <x v="3"/>
    <x v="73"/>
    <x v="0"/>
    <x v="1"/>
    <x v="18"/>
    <x v="1"/>
    <x v="0"/>
    <s v="appsflyer"/>
    <x v="2"/>
    <x v="6"/>
    <n v="243270"/>
    <n v="3365.4493307839389"/>
    <n v="2096.5365051985914"/>
    <n v="1593.4479174310518"/>
    <n v="-503.08858776753959"/>
    <n v="0.47347256214963673"/>
    <n v="2400"/>
    <n v="0.105"/>
    <n v="624.99286527268237"/>
    <n v="6.5371121582299394E-2"/>
  </r>
  <r>
    <x v="19"/>
    <s v="6"/>
    <x v="3"/>
    <x v="67"/>
    <x v="0"/>
    <x v="0"/>
    <x v="28"/>
    <x v="1"/>
    <x v="1"/>
    <s v="adjust"/>
    <x v="0"/>
    <x v="0"/>
    <n v="503370"/>
    <n v="720.90425650021086"/>
    <n v="7385.7195496480617"/>
    <n v="6879.0654530466518"/>
    <n v="-506.65409660140995"/>
    <n v="9.5422733199587366"/>
    <n v="4800"/>
    <n v="0.09"/>
    <n v="1336.030247972787"/>
    <n v="3.2369470753741122E-2"/>
  </r>
  <r>
    <x v="19"/>
    <s v="6"/>
    <x v="3"/>
    <x v="106"/>
    <x v="0"/>
    <x v="5"/>
    <x v="48"/>
    <x v="1"/>
    <x v="0"/>
    <s v="appsflyer"/>
    <x v="2"/>
    <x v="4"/>
    <n v="66220"/>
    <n v="217.01310861423221"/>
    <n v="835.63371138014895"/>
    <n v="308.40726083240514"/>
    <n v="-527.22645054774375"/>
    <n v="1.4211457676533146"/>
    <n v="400"/>
    <n v="0.2"/>
    <n v="282.23474363784419"/>
    <n v="0.15252275128892873"/>
  </r>
  <r>
    <x v="19"/>
    <s v="6"/>
    <x v="3"/>
    <x v="44"/>
    <x v="0"/>
    <x v="5"/>
    <x v="45"/>
    <x v="2"/>
    <x v="0"/>
    <s v="adjust"/>
    <x v="0"/>
    <x v="1"/>
    <n v="26160"/>
    <n v="12.0264803236484"/>
    <n v="905.80596537914118"/>
    <n v="363.12192065585288"/>
    <n v="-542.68404472328825"/>
    <n v="30.193532179304707"/>
    <n v="200"/>
    <n v="7.0000000000000007E-2"/>
    <n v="29.248815215659285"/>
    <n v="1.342469913999845E-2"/>
  </r>
  <r>
    <x v="19"/>
    <s v="6"/>
    <x v="3"/>
    <x v="69"/>
    <x v="0"/>
    <x v="2"/>
    <x v="23"/>
    <x v="0"/>
    <x v="1"/>
    <s v="appsflyer"/>
    <x v="2"/>
    <x v="3"/>
    <n v="130080"/>
    <n v="82.956071575946282"/>
    <n v="2996.5353049858709"/>
    <n v="2437.066639610372"/>
    <n v="-559.46866537549886"/>
    <n v="29.37779710770462"/>
    <n v="1600"/>
    <n v="5.7000000000000002E-2"/>
    <n v="248.4666047366608"/>
    <n v="1.6992190577137481E-2"/>
  </r>
  <r>
    <x v="19"/>
    <s v="6"/>
    <x v="3"/>
    <x v="76"/>
    <x v="0"/>
    <x v="1"/>
    <x v="18"/>
    <x v="1"/>
    <x v="1"/>
    <s v="adjust"/>
    <x v="2"/>
    <x v="2"/>
    <n v="364810"/>
    <n v="2283.8551338273101"/>
    <n v="7333.6528907920592"/>
    <n v="6742.7539469979611"/>
    <n v="-590.89894379409816"/>
    <n v="2.9523562362286868"/>
    <n v="8000"/>
    <n v="7.0000000000000007E-2"/>
    <n v="1757.4173490053658"/>
    <n v="4.3439652967212576E-2"/>
  </r>
  <r>
    <x v="19"/>
    <s v="6"/>
    <x v="3"/>
    <x v="92"/>
    <x v="0"/>
    <x v="2"/>
    <x v="21"/>
    <x v="2"/>
    <x v="1"/>
    <s v="appsflyer"/>
    <x v="1"/>
    <x v="3"/>
    <n v="301870"/>
    <n v="675.13714834941402"/>
    <n v="8777.8156112717152"/>
    <n v="8162.850413954483"/>
    <n v="-614.9651973172322"/>
    <n v="12.090655111944512"/>
    <n v="14400"/>
    <n v="0.1"/>
    <n v="340.18478641057442"/>
    <n v="6.9457924041873243E-3"/>
  </r>
  <r>
    <x v="19"/>
    <s v="6"/>
    <x v="3"/>
    <x v="65"/>
    <x v="1"/>
    <x v="3"/>
    <x v="34"/>
    <x v="1"/>
    <x v="3"/>
    <s v="adjust"/>
    <x v="2"/>
    <x v="3"/>
    <n v="89800"/>
    <n v="242.02562768925245"/>
    <n v="2149.515826940722"/>
    <n v="1521.1635007114348"/>
    <n v="-628.3523262292872"/>
    <n v="6.2851339969026956"/>
    <n v="2400"/>
    <n v="0.06"/>
    <n v="318.79980598793617"/>
    <n v="3.492938199814772E-2"/>
  </r>
  <r>
    <x v="19"/>
    <s v="6"/>
    <x v="3"/>
    <x v="103"/>
    <x v="0"/>
    <x v="6"/>
    <x v="24"/>
    <x v="2"/>
    <x v="0"/>
    <s v="appsflyer"/>
    <x v="1"/>
    <x v="0"/>
    <n v="153610"/>
    <n v="216.32867511645543"/>
    <n v="2100.8274825953222"/>
    <n v="1456.6321344810394"/>
    <n v="-644.19534811428275"/>
    <n v="6.7334214185747499"/>
    <n v="2800"/>
    <n v="7.4999999999999997E-2"/>
    <n v="525.81207023848287"/>
    <n v="6.0162990342767196E-2"/>
  </r>
  <r>
    <x v="19"/>
    <s v="6"/>
    <x v="3"/>
    <x v="75"/>
    <x v="0"/>
    <x v="3"/>
    <x v="19"/>
    <x v="1"/>
    <x v="3"/>
    <s v="appsflyer"/>
    <x v="0"/>
    <x v="2"/>
    <n v="93930"/>
    <n v="547.40662251655624"/>
    <n v="2099.94508204352"/>
    <n v="1451.4189959996163"/>
    <n v="-648.52608604390366"/>
    <n v="2.6514458106610106"/>
    <n v="2400"/>
    <n v="0.15"/>
    <n v="946.74732078910301"/>
    <n v="0.10871514053930632"/>
  </r>
  <r>
    <x v="19"/>
    <s v="6"/>
    <x v="3"/>
    <x v="20"/>
    <x v="0"/>
    <x v="3"/>
    <x v="48"/>
    <x v="1"/>
    <x v="1"/>
    <s v="adjust"/>
    <x v="0"/>
    <x v="3"/>
    <n v="44340"/>
    <n v="220.37302265925609"/>
    <n v="1085.3071230424139"/>
    <n v="428.6243928646557"/>
    <n v="-656.68273017775823"/>
    <n v="1.9449948441620317"/>
    <n v="600"/>
    <n v="0.11"/>
    <n v="271.52590685245559"/>
    <n v="0.10558036024569488"/>
  </r>
  <r>
    <x v="19"/>
    <s v="6"/>
    <x v="3"/>
    <x v="82"/>
    <x v="0"/>
    <x v="0"/>
    <x v="9"/>
    <x v="1"/>
    <x v="1"/>
    <s v="adjust"/>
    <x v="0"/>
    <x v="1"/>
    <n v="61930"/>
    <n v="254.72493573264779"/>
    <n v="1424.141418703405"/>
    <n v="755.75902365297225"/>
    <n v="-668.38239505043271"/>
    <n v="2.9669612889654271"/>
    <n v="1200"/>
    <n v="0.13"/>
    <n v="25.546347265076221"/>
    <n v="5.633706526717467E-3"/>
  </r>
  <r>
    <x v="19"/>
    <s v="6"/>
    <x v="3"/>
    <x v="101"/>
    <x v="0"/>
    <x v="5"/>
    <x v="0"/>
    <x v="1"/>
    <x v="1"/>
    <s v="adjust"/>
    <x v="0"/>
    <x v="4"/>
    <n v="32910"/>
    <n v="126.13320869362001"/>
    <n v="933.99851259706452"/>
    <n v="239.44762054661831"/>
    <n v="-694.55089205044624"/>
    <n v="1.8983709605631391"/>
    <n v="400"/>
    <n v="0.1"/>
    <n v="13.147367459690464"/>
    <n v="9.1511784704571674E-3"/>
  </r>
  <r>
    <x v="19"/>
    <s v="6"/>
    <x v="3"/>
    <x v="72"/>
    <x v="0"/>
    <x v="3"/>
    <x v="6"/>
    <x v="2"/>
    <x v="1"/>
    <s v="adjust"/>
    <x v="0"/>
    <x v="5"/>
    <n v="30550"/>
    <n v="66.586229712373026"/>
    <n v="868.93615618185845"/>
    <n v="172.19994791937995"/>
    <n v="-696.7362082624785"/>
    <n v="2.586119512446007"/>
    <n v="200"/>
    <n v="0.12"/>
    <n v="64.234094550553891"/>
    <n v="6.2170067729082408E-2"/>
  </r>
  <r>
    <x v="19"/>
    <s v="6"/>
    <x v="3"/>
    <x v="74"/>
    <x v="0"/>
    <x v="4"/>
    <x v="34"/>
    <x v="1"/>
    <x v="1"/>
    <s v="adjust"/>
    <x v="0"/>
    <x v="3"/>
    <n v="39750"/>
    <n v="126.35852055500665"/>
    <n v="992.60192805942813"/>
    <n v="282.48583587755962"/>
    <n v="-710.11609218186845"/>
    <n v="2.235589928061775"/>
    <n v="600"/>
    <n v="0.1"/>
    <n v="75.542727727094714"/>
    <n v="4.4570215643093859E-2"/>
  </r>
  <r>
    <x v="19"/>
    <s v="6"/>
    <x v="3"/>
    <x v="85"/>
    <x v="0"/>
    <x v="2"/>
    <x v="31"/>
    <x v="1"/>
    <x v="0"/>
    <s v="adjust"/>
    <x v="0"/>
    <x v="1"/>
    <n v="47420"/>
    <n v="105.36274130093565"/>
    <n v="909.18955709574448"/>
    <n v="146.47508271833513"/>
    <n v="-762.71447437740937"/>
    <n v="1.3901980995347774"/>
    <n v="200"/>
    <n v="0.125"/>
    <n v="88.505072981288421"/>
    <n v="0.1007054935428615"/>
  </r>
  <r>
    <x v="19"/>
    <s v="6"/>
    <x v="3"/>
    <x v="2"/>
    <x v="0"/>
    <x v="1"/>
    <x v="41"/>
    <x v="1"/>
    <x v="0"/>
    <s v="appsflyer"/>
    <x v="0"/>
    <x v="2"/>
    <n v="149910"/>
    <n v="359.47485162760023"/>
    <n v="3092.8116883244807"/>
    <n v="2316.2250474428138"/>
    <n v="-776.58664088166688"/>
    <n v="6.4433576840093361"/>
    <n v="1000"/>
    <n v="0.1"/>
    <n v="482.61227997669005"/>
    <n v="3.4726927802165956E-2"/>
  </r>
  <r>
    <x v="19"/>
    <s v="6"/>
    <x v="3"/>
    <x v="116"/>
    <x v="0"/>
    <x v="0"/>
    <x v="12"/>
    <x v="2"/>
    <x v="0"/>
    <s v="appsflyer"/>
    <x v="0"/>
    <x v="1"/>
    <n v="1116260"/>
    <n v="195.03271628126393"/>
    <n v="4170.6450332181548"/>
    <n v="3389.2176228062458"/>
    <n v="-781.42741041190902"/>
    <n v="17.377687638408979"/>
    <n v="2800"/>
    <n v="0.1"/>
    <n v="168.84872314701516"/>
    <n v="8.3032301226307666E-3"/>
  </r>
  <r>
    <x v="19"/>
    <s v="6"/>
    <x v="3"/>
    <x v="11"/>
    <x v="0"/>
    <x v="3"/>
    <x v="31"/>
    <x v="1"/>
    <x v="0"/>
    <s v="appsflyer"/>
    <x v="0"/>
    <x v="1"/>
    <n v="80650"/>
    <n v="389.13237025761799"/>
    <n v="1361.5244940234311"/>
    <n v="525.60838643168825"/>
    <n v="-835.91610759174284"/>
    <n v="1.3507187440708641"/>
    <n v="800"/>
    <n v="0.14000000000000001"/>
    <n v="349.85204054031436"/>
    <n v="0.1109355842269536"/>
  </r>
  <r>
    <x v="19"/>
    <s v="6"/>
    <x v="3"/>
    <x v="13"/>
    <x v="0"/>
    <x v="5"/>
    <x v="8"/>
    <x v="1"/>
    <x v="0"/>
    <s v="appsflyer"/>
    <x v="0"/>
    <x v="3"/>
    <n v="454650"/>
    <n v="1461.9328532479124"/>
    <n v="11781.900690978533"/>
    <n v="10915.302721068312"/>
    <n v="-866.59796991022085"/>
    <n v="7.4663502477683981"/>
    <n v="9200"/>
    <n v="0.12"/>
    <n v="3745.1606345690707"/>
    <n v="5.7185169760802887E-2"/>
  </r>
  <r>
    <x v="19"/>
    <s v="6"/>
    <x v="3"/>
    <x v="99"/>
    <x v="0"/>
    <x v="3"/>
    <x v="42"/>
    <x v="2"/>
    <x v="0"/>
    <s v="adjust"/>
    <x v="0"/>
    <x v="4"/>
    <n v="27870"/>
    <n v="76.678785496708272"/>
    <n v="1183.0248568965012"/>
    <n v="269.97889654535953"/>
    <n v="-913.04596035114173"/>
    <n v="3.5209073121919672"/>
    <n v="30000"/>
    <n v="8.5000000000000006E-2"/>
    <n v="67.269260070477571"/>
    <n v="4.1527480438442073E-2"/>
  </r>
  <r>
    <x v="19"/>
    <s v="6"/>
    <x v="3"/>
    <x v="15"/>
    <x v="0"/>
    <x v="2"/>
    <x v="7"/>
    <x v="2"/>
    <x v="0"/>
    <s v="adjust"/>
    <x v="0"/>
    <x v="0"/>
    <n v="39000"/>
    <n v="55.237837008601588"/>
    <n v="935.71798535344226"/>
    <n v="21.699008211994329"/>
    <n v="-914.01897714144798"/>
    <n v="0.39282870921639051"/>
    <n v="50000"/>
    <n v="0.06"/>
    <n v="2.4565673486082082"/>
    <n v="1.886850714257006E-2"/>
  </r>
  <r>
    <x v="19"/>
    <s v="6"/>
    <x v="3"/>
    <x v="104"/>
    <x v="0"/>
    <x v="5"/>
    <x v="5"/>
    <x v="2"/>
    <x v="0"/>
    <s v="appsflyer"/>
    <x v="0"/>
    <x v="6"/>
    <n v="122790"/>
    <n v="345.28718439631444"/>
    <n v="2413.6117893023029"/>
    <n v="1477.6404591381963"/>
    <n v="-935.97133016410658"/>
    <n v="4.2794535271317429"/>
    <n v="2200"/>
    <n v="0.15"/>
    <n v="381.61622935380905"/>
    <n v="4.3043424060949499E-2"/>
  </r>
  <r>
    <x v="19"/>
    <s v="6"/>
    <x v="3"/>
    <x v="37"/>
    <x v="0"/>
    <x v="2"/>
    <x v="10"/>
    <x v="2"/>
    <x v="1"/>
    <s v="adjust"/>
    <x v="2"/>
    <x v="2"/>
    <n v="85700"/>
    <n v="101.62808508535711"/>
    <n v="1455.5001665089067"/>
    <n v="513.61005126291195"/>
    <n v="-941.89011524599471"/>
    <n v="5.0538200226003713"/>
    <n v="600"/>
    <n v="6.5000000000000002E-2"/>
    <n v="65.644065396107678"/>
    <n v="2.1301525425984159E-2"/>
  </r>
  <r>
    <x v="19"/>
    <s v="6"/>
    <x v="3"/>
    <x v="1"/>
    <x v="0"/>
    <x v="4"/>
    <x v="14"/>
    <x v="1"/>
    <x v="0"/>
    <s v="appsflyer"/>
    <x v="0"/>
    <x v="1"/>
    <n v="47330"/>
    <n v="183.8812585499316"/>
    <n v="1059.8346936956239"/>
    <n v="91.494712362268828"/>
    <n v="-968.33998133335501"/>
    <n v="0.49757497356602065"/>
    <n v="200"/>
    <n v="0.12"/>
    <n v="38.765920703171929"/>
    <n v="7.0615958201825133E-2"/>
  </r>
  <r>
    <x v="19"/>
    <s v="6"/>
    <x v="3"/>
    <x v="80"/>
    <x v="0"/>
    <x v="1"/>
    <x v="7"/>
    <x v="1"/>
    <x v="0"/>
    <s v="adjust"/>
    <x v="0"/>
    <x v="2"/>
    <n v="105450"/>
    <n v="472.60697461397541"/>
    <n v="2374.8042767822626"/>
    <n v="1365.388156387342"/>
    <n v="-1009.4161203949207"/>
    <n v="2.8890562977886409"/>
    <n v="1400"/>
    <n v="0.09"/>
    <n v="111.69495035351909"/>
    <n v="1.3634090036473697E-2"/>
  </r>
  <r>
    <x v="19"/>
    <s v="6"/>
    <x v="3"/>
    <x v="66"/>
    <x v="0"/>
    <x v="3"/>
    <x v="44"/>
    <x v="0"/>
    <x v="1"/>
    <s v="appsflyer"/>
    <x v="1"/>
    <x v="2"/>
    <n v="87740"/>
    <n v="34.650928079336524"/>
    <n v="2985.9609804615338"/>
    <n v="1916.0429478088474"/>
    <n v="-1069.9180326526864"/>
    <n v="55.295573712250615"/>
    <n v="1000"/>
    <n v="5.5E-2"/>
    <n v="95.801316658583815"/>
    <n v="8.3332610722653237E-3"/>
  </r>
  <r>
    <x v="19"/>
    <s v="6"/>
    <x v="3"/>
    <x v="7"/>
    <x v="0"/>
    <x v="0"/>
    <x v="2"/>
    <x v="2"/>
    <x v="0"/>
    <s v="appsflyer"/>
    <x v="0"/>
    <x v="2"/>
    <n v="56070"/>
    <n v="170.597974909253"/>
    <n v="1214.5983122600496"/>
    <n v="80.313183100682565"/>
    <n v="-1134.285129159367"/>
    <n v="0.47077453963567822"/>
    <n v="200"/>
    <n v="0.04"/>
    <n v="1.1410513743418622"/>
    <n v="2.3679204548345289E-3"/>
  </r>
  <r>
    <x v="19"/>
    <s v="6"/>
    <x v="3"/>
    <x v="117"/>
    <x v="0"/>
    <x v="0"/>
    <x v="29"/>
    <x v="1"/>
    <x v="0"/>
    <s v="appsflyer"/>
    <x v="0"/>
    <x v="1"/>
    <n v="174870"/>
    <n v="174.30402457901403"/>
    <n v="1928.9615631318381"/>
    <n v="659.26620335706912"/>
    <n v="-1269.695359774769"/>
    <n v="3.7822775747683104"/>
    <n v="1000"/>
    <n v="7.0000000000000007E-2"/>
    <n v="196.42520832472101"/>
    <n v="4.9657535232479774E-2"/>
  </r>
  <r>
    <x v="19"/>
    <s v="6"/>
    <x v="3"/>
    <x v="23"/>
    <x v="0"/>
    <x v="5"/>
    <x v="46"/>
    <x v="1"/>
    <x v="1"/>
    <s v="adjust"/>
    <x v="0"/>
    <x v="4"/>
    <n v="92790"/>
    <n v="247.97862022888424"/>
    <n v="1945.7691364921839"/>
    <n v="648.53379805279485"/>
    <n v="-1297.2353384393891"/>
    <n v="2.6152810974357314"/>
    <n v="1200"/>
    <n v="0.06"/>
    <n v="116.18194552299687"/>
    <n v="2.9857592072001494E-2"/>
  </r>
  <r>
    <x v="19"/>
    <s v="6"/>
    <x v="3"/>
    <x v="79"/>
    <x v="0"/>
    <x v="4"/>
    <x v="25"/>
    <x v="0"/>
    <x v="1"/>
    <s v="appsflyer"/>
    <x v="0"/>
    <x v="5"/>
    <n v="62150"/>
    <n v="133.54857614169126"/>
    <n v="1683.1969057489928"/>
    <n v="378.43190257386954"/>
    <n v="-1304.7650031751232"/>
    <n v="2.8336648244932543"/>
    <n v="600"/>
    <n v="0.08"/>
    <n v="146.75090881403798"/>
    <n v="6.463113874910531E-2"/>
  </r>
  <r>
    <x v="19"/>
    <s v="6"/>
    <x v="3"/>
    <x v="8"/>
    <x v="0"/>
    <x v="3"/>
    <x v="39"/>
    <x v="1"/>
    <x v="1"/>
    <s v="adjust"/>
    <x v="0"/>
    <x v="1"/>
    <n v="124860"/>
    <n v="341.18991429636071"/>
    <n v="3926.8047022653045"/>
    <n v="2537.4737875462984"/>
    <n v="-1389.3309147190062"/>
    <n v="7.4371301179267135"/>
    <n v="2400"/>
    <n v="0.08"/>
    <n v="1013.8255798049554"/>
    <n v="6.6590216930234813E-2"/>
  </r>
  <r>
    <x v="19"/>
    <s v="6"/>
    <x v="3"/>
    <x v="12"/>
    <x v="0"/>
    <x v="2"/>
    <x v="49"/>
    <x v="0"/>
    <x v="0"/>
    <s v="appsflyer"/>
    <x v="0"/>
    <x v="6"/>
    <n v="157980"/>
    <n v="164.07766167150641"/>
    <n v="3246.3654249381907"/>
    <n v="1811.755264813213"/>
    <n v="-1434.6101601249777"/>
    <n v="11.042059268497248"/>
    <n v="2000"/>
    <n v="7.4999999999999997E-2"/>
    <n v="651.3664169738588"/>
    <n v="5.9920383069418312E-2"/>
  </r>
  <r>
    <x v="19"/>
    <s v="6"/>
    <x v="3"/>
    <x v="96"/>
    <x v="0"/>
    <x v="1"/>
    <x v="47"/>
    <x v="1"/>
    <x v="0"/>
    <s v="adjust"/>
    <x v="0"/>
    <x v="1"/>
    <n v="84160"/>
    <n v="414.75494665253927"/>
    <n v="1774.4689120715439"/>
    <n v="204.43604415633959"/>
    <n v="-1570.0328679152042"/>
    <n v="0.49290803113098436"/>
    <n v="400"/>
    <n v="0.17"/>
    <n v="55.410623523555181"/>
    <n v="4.5173560067177362E-2"/>
  </r>
  <r>
    <x v="19"/>
    <s v="6"/>
    <x v="3"/>
    <x v="89"/>
    <x v="0"/>
    <x v="6"/>
    <x v="34"/>
    <x v="1"/>
    <x v="0"/>
    <s v="adjust"/>
    <x v="2"/>
    <x v="4"/>
    <n v="251770"/>
    <n v="1495.961834917309"/>
    <n v="5167.0114015252275"/>
    <n v="3245.025968624826"/>
    <n v="-1921.9854329004015"/>
    <n v="2.1691903448888441"/>
    <n v="4000"/>
    <n v="0.06"/>
    <n v="569.43737859432156"/>
    <n v="2.9246678049217441E-2"/>
  </r>
  <r>
    <x v="19"/>
    <s v="6"/>
    <x v="3"/>
    <x v="94"/>
    <x v="0"/>
    <x v="4"/>
    <x v="8"/>
    <x v="2"/>
    <x v="0"/>
    <s v="adjust"/>
    <x v="0"/>
    <x v="1"/>
    <n v="432210"/>
    <n v="1071.1650577100102"/>
    <n v="13770.793383222017"/>
    <n v="11706.978324644157"/>
    <n v="-2063.8150585778603"/>
    <n v="10.929201097795252"/>
    <n v="17800"/>
    <n v="0.06"/>
    <n v="2501.7194255243189"/>
    <n v="3.5615786245171865E-2"/>
  </r>
  <r>
    <x v="19"/>
    <s v="6"/>
    <x v="3"/>
    <x v="10"/>
    <x v="0"/>
    <x v="3"/>
    <x v="38"/>
    <x v="1"/>
    <x v="0"/>
    <s v="appsflyer"/>
    <x v="2"/>
    <x v="2"/>
    <n v="350170"/>
    <n v="1192.9462476311494"/>
    <n v="7026.5025463598331"/>
    <n v="4492.0899499735688"/>
    <n v="-2534.4125963862643"/>
    <n v="3.7655426293461058"/>
    <n v="5600"/>
    <n v="0.04"/>
    <n v="568.41975961670994"/>
    <n v="2.1089654850598532E-2"/>
  </r>
  <r>
    <x v="19"/>
    <s v="6"/>
    <x v="3"/>
    <x v="100"/>
    <x v="0"/>
    <x v="6"/>
    <x v="32"/>
    <x v="0"/>
    <x v="0"/>
    <s v="adjust"/>
    <x v="0"/>
    <x v="1"/>
    <n v="1446270"/>
    <n v="1043.4591411889335"/>
    <n v="28144.854059843339"/>
    <n v="23876.427029408133"/>
    <n v="-4268.4270304352067"/>
    <n v="22.881995170604345"/>
    <n v="31600"/>
    <n v="7.0000000000000007E-2"/>
    <n v="6378.7168694259062"/>
    <n v="4.452590318175443E-2"/>
  </r>
  <r>
    <x v="19"/>
    <s v="6"/>
    <x v="3"/>
    <x v="0"/>
    <x v="0"/>
    <x v="0"/>
    <x v="39"/>
    <x v="0"/>
    <x v="0"/>
    <s v="adjust"/>
    <x v="0"/>
    <x v="2"/>
    <n v="1015990"/>
    <n v="791.03137647253516"/>
    <n v="18440.75847314252"/>
    <n v="11744.942478427934"/>
    <n v="-6695.815994714585"/>
    <n v="14.847631620887698"/>
    <n v="19200"/>
    <n v="7.0000000000000007E-2"/>
    <n v="2652.9282198821734"/>
    <n v="3.7646391553283975E-2"/>
  </r>
  <r>
    <x v="20"/>
    <s v="6"/>
    <x v="3"/>
    <x v="18"/>
    <x v="0"/>
    <x v="0"/>
    <x v="25"/>
    <x v="0"/>
    <x v="0"/>
    <s v="adjust"/>
    <x v="0"/>
    <x v="6"/>
    <n v="1216500"/>
    <n v="991.76882400017951"/>
    <n v="27714.448380904574"/>
    <n v="42028.021221014387"/>
    <n v="14313.572840109813"/>
    <n v="42.376832386704244"/>
    <n v="20000"/>
    <n v="4.4999999999999998E-2"/>
    <n v="4213.5140452081778"/>
    <n v="1.6709145957052512E-2"/>
  </r>
  <r>
    <x v="20"/>
    <s v="6"/>
    <x v="3"/>
    <x v="93"/>
    <x v="0"/>
    <x v="3"/>
    <x v="13"/>
    <x v="1"/>
    <x v="1"/>
    <s v="adjust"/>
    <x v="2"/>
    <x v="4"/>
    <n v="951830"/>
    <n v="5053.7658302524969"/>
    <n v="16673.130185506365"/>
    <n v="26006.819634217147"/>
    <n v="9333.689448710782"/>
    <n v="5.1460278350328297"/>
    <n v="37200"/>
    <n v="0.06"/>
    <n v="8635.5619930984085"/>
    <n v="5.5341650860277994E-2"/>
  </r>
  <r>
    <x v="20"/>
    <s v="6"/>
    <x v="3"/>
    <x v="100"/>
    <x v="0"/>
    <x v="1"/>
    <x v="35"/>
    <x v="0"/>
    <x v="0"/>
    <s v="adjust"/>
    <x v="0"/>
    <x v="4"/>
    <n v="1156630"/>
    <n v="972.10214070302072"/>
    <n v="21397.925298615868"/>
    <n v="29133.009789058557"/>
    <n v="7735.0844904426885"/>
    <n v="29.969083051282727"/>
    <n v="22400"/>
    <n v="7.0000000000000007E-2"/>
    <n v="2966.9723470246186"/>
    <n v="1.6973714516667848E-2"/>
  </r>
  <r>
    <x v="20"/>
    <s v="6"/>
    <x v="3"/>
    <x v="76"/>
    <x v="0"/>
    <x v="0"/>
    <x v="22"/>
    <x v="1"/>
    <x v="1"/>
    <s v="adjust"/>
    <x v="2"/>
    <x v="3"/>
    <n v="573530"/>
    <n v="3960.8177869441579"/>
    <n v="11412.065558704302"/>
    <n v="17044.159973864564"/>
    <n v="5632.0944151602616"/>
    <n v="4.3031921412912153"/>
    <n v="21200"/>
    <n v="7.0000000000000007E-2"/>
    <n v="2975.2304146187771"/>
    <n v="2.9093351419498741E-2"/>
  </r>
  <r>
    <x v="20"/>
    <s v="6"/>
    <x v="3"/>
    <x v="86"/>
    <x v="0"/>
    <x v="2"/>
    <x v="42"/>
    <x v="2"/>
    <x v="1"/>
    <s v="appsflyer"/>
    <x v="0"/>
    <x v="0"/>
    <n v="229210"/>
    <n v="1095.8819610455776"/>
    <n v="10127.253943573851"/>
    <n v="15161.577748210751"/>
    <n v="5034.3238046369006"/>
    <n v="13.835046371002528"/>
    <n v="20000"/>
    <n v="7.0000000000000007E-2"/>
    <n v="2675.506244283863"/>
    <n v="2.9411035895210016E-2"/>
  </r>
  <r>
    <x v="20"/>
    <s v="6"/>
    <x v="3"/>
    <x v="27"/>
    <x v="0"/>
    <x v="3"/>
    <x v="35"/>
    <x v="2"/>
    <x v="1"/>
    <s v="appsflyer"/>
    <x v="0"/>
    <x v="6"/>
    <n v="336070"/>
    <n v="893.89375823285025"/>
    <n v="9809.8726918385837"/>
    <n v="13919.022171894285"/>
    <n v="4109.1494800557011"/>
    <n v="15.571226494981881"/>
    <n v="10800"/>
    <n v="7.0000000000000007E-2"/>
    <n v="3304.6855355082093"/>
    <n v="3.9570374684570531E-2"/>
  </r>
  <r>
    <x v="20"/>
    <s v="6"/>
    <x v="3"/>
    <x v="67"/>
    <x v="0"/>
    <x v="6"/>
    <x v="1"/>
    <x v="1"/>
    <x v="1"/>
    <s v="adjust"/>
    <x v="0"/>
    <x v="6"/>
    <n v="747220"/>
    <n v="1162.526750277822"/>
    <n v="10102.779082812203"/>
    <n v="13316.04414502996"/>
    <n v="3213.2650622177571"/>
    <n v="11.45439805307506"/>
    <n v="10600"/>
    <n v="0.09"/>
    <n v="6935.8237289483095"/>
    <n v="8.6810362664863638E-2"/>
  </r>
  <r>
    <x v="20"/>
    <s v="6"/>
    <x v="3"/>
    <x v="99"/>
    <x v="0"/>
    <x v="6"/>
    <x v="6"/>
    <x v="2"/>
    <x v="0"/>
    <s v="adjust"/>
    <x v="0"/>
    <x v="0"/>
    <n v="166800"/>
    <n v="582.57832455820255"/>
    <n v="7074.6004213816614"/>
    <n v="10252.509603003191"/>
    <n v="3177.9091816215296"/>
    <n v="17.598508510899659"/>
    <n v="30000"/>
    <n v="8.5000000000000006E-2"/>
    <n v="494.36192549339216"/>
    <n v="8.0364376566654221E-3"/>
  </r>
  <r>
    <x v="20"/>
    <s v="6"/>
    <x v="3"/>
    <x v="89"/>
    <x v="0"/>
    <x v="0"/>
    <x v="11"/>
    <x v="1"/>
    <x v="0"/>
    <s v="adjust"/>
    <x v="2"/>
    <x v="3"/>
    <n v="549100"/>
    <n v="2895.0653347963007"/>
    <n v="10143.466970377553"/>
    <n v="13227.927748014103"/>
    <n v="3084.4607776365501"/>
    <n v="4.5691292659358345"/>
    <n v="14800"/>
    <n v="0.06"/>
    <n v="1795.0796241012076"/>
    <n v="2.2617294488557885E-2"/>
  </r>
  <r>
    <x v="20"/>
    <s v="6"/>
    <x v="3"/>
    <x v="97"/>
    <x v="0"/>
    <x v="4"/>
    <x v="32"/>
    <x v="2"/>
    <x v="0"/>
    <s v="adjust"/>
    <x v="0"/>
    <x v="2"/>
    <n v="462620"/>
    <n v="1030.5093974785366"/>
    <n v="14122.216930582053"/>
    <n v="16843.839421522338"/>
    <n v="2721.6224909402845"/>
    <n v="16.34515848446997"/>
    <n v="15600"/>
    <n v="0.108"/>
    <n v="1348.6824520730602"/>
    <n v="1.3344962692509914E-2"/>
  </r>
  <r>
    <x v="20"/>
    <s v="6"/>
    <x v="3"/>
    <x v="55"/>
    <x v="0"/>
    <x v="1"/>
    <x v="39"/>
    <x v="2"/>
    <x v="1"/>
    <s v="appsflyer"/>
    <x v="2"/>
    <x v="5"/>
    <n v="274000"/>
    <n v="888.53194326585049"/>
    <n v="6933.9445099187551"/>
    <n v="9596.621791114776"/>
    <n v="2662.6772811960209"/>
    <n v="10.800536619811144"/>
    <n v="12400"/>
    <n v="0.1"/>
    <n v="2602.3884343259415"/>
    <n v="4.5196259179721886E-2"/>
  </r>
  <r>
    <x v="20"/>
    <s v="6"/>
    <x v="3"/>
    <x v="14"/>
    <x v="0"/>
    <x v="5"/>
    <x v="42"/>
    <x v="2"/>
    <x v="0"/>
    <s v="appsflyer"/>
    <x v="0"/>
    <x v="6"/>
    <n v="129230"/>
    <n v="984.94783532204667"/>
    <n v="7429.351946234714"/>
    <n v="9996.6176465703775"/>
    <n v="2567.2657003356635"/>
    <n v="10.149387904692233"/>
    <n v="8800"/>
    <n v="0.1"/>
    <n v="1546.9199690560665"/>
    <n v="2.5790722818245449E-2"/>
  </r>
  <r>
    <x v="20"/>
    <s v="6"/>
    <x v="3"/>
    <x v="10"/>
    <x v="0"/>
    <x v="5"/>
    <x v="35"/>
    <x v="1"/>
    <x v="0"/>
    <s v="appsflyer"/>
    <x v="2"/>
    <x v="0"/>
    <n v="488140"/>
    <n v="1566.8599680535483"/>
    <n v="10474.53601817468"/>
    <n v="12963.768697324582"/>
    <n v="2489.2326791499017"/>
    <n v="8.2737251328394006"/>
    <n v="10200"/>
    <n v="0.04"/>
    <n v="1953.4084543810284"/>
    <n v="2.5113690573433402E-2"/>
  </r>
  <r>
    <x v="20"/>
    <s v="6"/>
    <x v="3"/>
    <x v="107"/>
    <x v="0"/>
    <x v="4"/>
    <x v="9"/>
    <x v="0"/>
    <x v="0"/>
    <s v="adjust"/>
    <x v="0"/>
    <x v="0"/>
    <n v="207760"/>
    <n v="361.01478935784064"/>
    <n v="6483.298172407568"/>
    <n v="8668.7649039103399"/>
    <n v="2185.4667315027718"/>
    <n v="24.012215453361367"/>
    <n v="8600"/>
    <n v="0.11"/>
    <n v="4643.9110206365358"/>
    <n v="8.928436503762574E-2"/>
  </r>
  <r>
    <x v="20"/>
    <s v="6"/>
    <x v="3"/>
    <x v="115"/>
    <x v="0"/>
    <x v="2"/>
    <x v="12"/>
    <x v="1"/>
    <x v="0"/>
    <s v="adjust"/>
    <x v="0"/>
    <x v="6"/>
    <n v="111950"/>
    <n v="927.18152322404376"/>
    <n v="3466.4077875184271"/>
    <n v="5522.3183033453997"/>
    <n v="2055.9105158269726"/>
    <n v="5.9560271263203211"/>
    <n v="10400"/>
    <n v="0.12"/>
    <n v="1278.7111174892621"/>
    <n v="3.859221940402046E-2"/>
  </r>
  <r>
    <x v="20"/>
    <s v="6"/>
    <x v="3"/>
    <x v="22"/>
    <x v="0"/>
    <x v="1"/>
    <x v="38"/>
    <x v="2"/>
    <x v="0"/>
    <s v="appsflyer"/>
    <x v="0"/>
    <x v="1"/>
    <n v="292840"/>
    <n v="863.61566513397815"/>
    <n v="3699.7504724971027"/>
    <n v="5726.0976077694177"/>
    <n v="2026.347135272315"/>
    <n v="6.6303771908550226"/>
    <n v="4400"/>
    <n v="0.1"/>
    <n v="3156.9124246836259"/>
    <n v="9.188667515319654E-2"/>
  </r>
  <r>
    <x v="20"/>
    <s v="6"/>
    <x v="3"/>
    <x v="26"/>
    <x v="0"/>
    <x v="5"/>
    <x v="33"/>
    <x v="2"/>
    <x v="0"/>
    <s v="appsflyer"/>
    <x v="1"/>
    <x v="6"/>
    <n v="276830"/>
    <n v="312.75576036866363"/>
    <n v="5037.8201132394825"/>
    <n v="6910.5581584068486"/>
    <n v="1872.7380451673662"/>
    <n v="22.095702251050362"/>
    <n v="5800"/>
    <n v="7.0000000000000007E-2"/>
    <n v="139.89284839188369"/>
    <n v="3.3738916882736628E-3"/>
  </r>
  <r>
    <x v="20"/>
    <s v="6"/>
    <x v="3"/>
    <x v="70"/>
    <x v="0"/>
    <x v="4"/>
    <x v="31"/>
    <x v="1"/>
    <x v="0"/>
    <s v="appsflyer"/>
    <x v="2"/>
    <x v="2"/>
    <n v="323410"/>
    <n v="2694.1107301816432"/>
    <n v="3011.0258618224352"/>
    <n v="4880.88873838162"/>
    <n v="1869.8628765591848"/>
    <n v="1.8116882441771571"/>
    <n v="8600"/>
    <n v="0.08"/>
    <n v="428.61971426041487"/>
    <n v="1.4635985959206491E-2"/>
  </r>
  <r>
    <x v="20"/>
    <s v="6"/>
    <x v="3"/>
    <x v="12"/>
    <x v="0"/>
    <x v="4"/>
    <x v="22"/>
    <x v="0"/>
    <x v="0"/>
    <s v="appsflyer"/>
    <x v="0"/>
    <x v="1"/>
    <n v="336350"/>
    <n v="238.36647916020729"/>
    <n v="6254.082204148719"/>
    <n v="7764.3935176116611"/>
    <n v="1510.3113134629421"/>
    <n v="32.573344813274581"/>
    <n v="5400"/>
    <n v="7.4999999999999997E-2"/>
    <n v="1550.4817318078128"/>
    <n v="3.3281881113034727E-2"/>
  </r>
  <r>
    <x v="20"/>
    <s v="6"/>
    <x v="3"/>
    <x v="111"/>
    <x v="0"/>
    <x v="1"/>
    <x v="10"/>
    <x v="1"/>
    <x v="0"/>
    <s v="appsflyer"/>
    <x v="0"/>
    <x v="5"/>
    <n v="147560"/>
    <n v="647.40594493802791"/>
    <n v="4115.0075426908197"/>
    <n v="5550.1673887559627"/>
    <n v="1435.159846065143"/>
    <n v="8.5729323806058737"/>
    <n v="9000"/>
    <n v="0.15"/>
    <n v="3596.9375762901532"/>
    <n v="0.10801288574879017"/>
  </r>
  <r>
    <x v="20"/>
    <s v="6"/>
    <x v="3"/>
    <x v="61"/>
    <x v="1"/>
    <x v="6"/>
    <x v="36"/>
    <x v="0"/>
    <x v="0"/>
    <s v="adjust"/>
    <x v="2"/>
    <x v="2"/>
    <n v="81740"/>
    <n v="230.97645211930927"/>
    <n v="3328.3730450577482"/>
    <n v="4745.5296128208674"/>
    <n v="1417.1565677631193"/>
    <n v="20.545512623813259"/>
    <n v="2800"/>
    <n v="0.12"/>
    <n v="490.48360293150972"/>
    <n v="1.7226163110308546E-2"/>
  </r>
  <r>
    <x v="20"/>
    <s v="6"/>
    <x v="3"/>
    <x v="108"/>
    <x v="0"/>
    <x v="4"/>
    <x v="22"/>
    <x v="2"/>
    <x v="1"/>
    <s v="adjust"/>
    <x v="0"/>
    <x v="0"/>
    <n v="60690"/>
    <n v="460.79946404644932"/>
    <n v="2655.135005433433"/>
    <n v="3998.3162989369025"/>
    <n v="1343.1812935034695"/>
    <n v="8.6769117824621986"/>
    <n v="6600"/>
    <n v="0.1"/>
    <n v="64.106780146186878"/>
    <n v="2.6722406530315435E-3"/>
  </r>
  <r>
    <x v="20"/>
    <s v="6"/>
    <x v="3"/>
    <x v="45"/>
    <x v="0"/>
    <x v="2"/>
    <x v="28"/>
    <x v="1"/>
    <x v="3"/>
    <s v="adjust"/>
    <x v="2"/>
    <x v="3"/>
    <n v="121940"/>
    <n v="626.00040002666844"/>
    <n v="3434.8594142673783"/>
    <n v="4654.1631328284557"/>
    <n v="1219.3037185610774"/>
    <n v="7.434760636942376"/>
    <n v="4400"/>
    <n v="7.0000000000000007E-2"/>
    <n v="1612.5610427380118"/>
    <n v="5.7746186826574786E-2"/>
  </r>
  <r>
    <x v="20"/>
    <s v="6"/>
    <x v="3"/>
    <x v="63"/>
    <x v="0"/>
    <x v="3"/>
    <x v="6"/>
    <x v="1"/>
    <x v="1"/>
    <s v="adjust"/>
    <x v="2"/>
    <x v="3"/>
    <n v="150350"/>
    <n v="459.8781527352956"/>
    <n v="4479.3999462699076"/>
    <n v="5628.3556629868508"/>
    <n v="1148.9557167169432"/>
    <n v="12.238797667404119"/>
    <n v="5200"/>
    <n v="0.06"/>
    <n v="945.65684765030255"/>
    <n v="2.8002756763374777E-2"/>
  </r>
  <r>
    <x v="20"/>
    <s v="6"/>
    <x v="3"/>
    <x v="1"/>
    <x v="0"/>
    <x v="0"/>
    <x v="49"/>
    <x v="1"/>
    <x v="0"/>
    <s v="appsflyer"/>
    <x v="0"/>
    <x v="4"/>
    <n v="527600"/>
    <n v="2208.5098000590961"/>
    <n v="12258.068390146524"/>
    <n v="13270.619690898639"/>
    <n v="1012.5513007521149"/>
    <n v="6.0088570539933936"/>
    <n v="17400"/>
    <n v="0.12"/>
    <n v="511.05458473524192"/>
    <n v="6.418371267240537E-3"/>
  </r>
  <r>
    <x v="20"/>
    <s v="6"/>
    <x v="3"/>
    <x v="37"/>
    <x v="0"/>
    <x v="3"/>
    <x v="38"/>
    <x v="2"/>
    <x v="1"/>
    <s v="adjust"/>
    <x v="2"/>
    <x v="2"/>
    <n v="229690"/>
    <n v="488.06309251389337"/>
    <n v="3875.8849992652968"/>
    <n v="4850.4523563323846"/>
    <n v="974.56735706708787"/>
    <n v="9.9381666647828126"/>
    <n v="7200"/>
    <n v="6.5000000000000002E-2"/>
    <n v="138.91442144490068"/>
    <n v="4.7732462610263725E-3"/>
  </r>
  <r>
    <x v="20"/>
    <s v="6"/>
    <x v="3"/>
    <x v="42"/>
    <x v="0"/>
    <x v="5"/>
    <x v="34"/>
    <x v="1"/>
    <x v="1"/>
    <s v="appsflyer"/>
    <x v="2"/>
    <x v="0"/>
    <n v="240390"/>
    <n v="878.98988744786607"/>
    <n v="6678.1229930345271"/>
    <n v="7643.2325234510754"/>
    <n v="965.1095304165483"/>
    <n v="8.6954726471803738"/>
    <n v="9800"/>
    <n v="0.12"/>
    <n v="1197.3288013267302"/>
    <n v="2.6108691526634156E-2"/>
  </r>
  <r>
    <x v="20"/>
    <s v="6"/>
    <x v="3"/>
    <x v="95"/>
    <x v="0"/>
    <x v="3"/>
    <x v="14"/>
    <x v="2"/>
    <x v="0"/>
    <s v="adjust"/>
    <x v="0"/>
    <x v="0"/>
    <n v="741530"/>
    <n v="1463.3394596425851"/>
    <n v="19172.114844424999"/>
    <n v="20068.17752263695"/>
    <n v="896.0626782119507"/>
    <n v="13.71395911618383"/>
    <n v="24600"/>
    <n v="7.0000000000000007E-2"/>
    <n v="1195.7413831550198"/>
    <n v="9.9306591393780921E-3"/>
  </r>
  <r>
    <x v="20"/>
    <s v="6"/>
    <x v="3"/>
    <x v="72"/>
    <x v="0"/>
    <x v="0"/>
    <x v="17"/>
    <x v="2"/>
    <x v="1"/>
    <s v="adjust"/>
    <x v="0"/>
    <x v="3"/>
    <n v="238160"/>
    <n v="549.7908279609245"/>
    <n v="7077.0380793985278"/>
    <n v="7908.3142788282676"/>
    <n v="831.27619942973979"/>
    <n v="14.384223738614894"/>
    <n v="11000"/>
    <n v="0.12"/>
    <n v="1968.8756861874149"/>
    <n v="4.149379199261187E-2"/>
  </r>
  <r>
    <x v="20"/>
    <s v="6"/>
    <x v="3"/>
    <x v="81"/>
    <x v="0"/>
    <x v="6"/>
    <x v="35"/>
    <x v="2"/>
    <x v="0"/>
    <s v="appsflyer"/>
    <x v="2"/>
    <x v="2"/>
    <n v="92990"/>
    <n v="352.05938029291622"/>
    <n v="1432.7055893062532"/>
    <n v="2212.2694820761262"/>
    <n v="779.56389276987306"/>
    <n v="6.2837964443256711"/>
    <n v="600"/>
    <n v="0.11"/>
    <n v="643.89212722603918"/>
    <n v="4.8509169161869939E-2"/>
  </r>
  <r>
    <x v="20"/>
    <s v="6"/>
    <x v="3"/>
    <x v="46"/>
    <x v="0"/>
    <x v="6"/>
    <x v="47"/>
    <x v="2"/>
    <x v="0"/>
    <s v="adjust"/>
    <x v="2"/>
    <x v="0"/>
    <n v="143540"/>
    <n v="481.67785234899327"/>
    <n v="1224.9885413180891"/>
    <n v="1928.2674827915791"/>
    <n v="703.27894147349002"/>
    <n v="4.0032305271832982"/>
    <n v="1800"/>
    <n v="0.06"/>
    <n v="268.30321744223693"/>
    <n v="2.3190352638370368E-2"/>
  </r>
  <r>
    <x v="20"/>
    <s v="6"/>
    <x v="3"/>
    <x v="50"/>
    <x v="0"/>
    <x v="1"/>
    <x v="34"/>
    <x v="1"/>
    <x v="3"/>
    <s v="appsflyer"/>
    <x v="0"/>
    <x v="6"/>
    <n v="94390"/>
    <n v="530.62158689367175"/>
    <n v="1658.2525532601505"/>
    <n v="2095.0109554318665"/>
    <n v="436.75840217171594"/>
    <n v="3.94822036490512"/>
    <n v="3400"/>
    <n v="7.4999999999999997E-2"/>
    <n v="870.62578122393688"/>
    <n v="6.9261832017839878E-2"/>
  </r>
  <r>
    <x v="20"/>
    <s v="6"/>
    <x v="3"/>
    <x v="101"/>
    <x v="0"/>
    <x v="2"/>
    <x v="33"/>
    <x v="1"/>
    <x v="1"/>
    <s v="adjust"/>
    <x v="0"/>
    <x v="3"/>
    <n v="130020"/>
    <n v="760.19489178377262"/>
    <n v="3821.9921082641772"/>
    <n v="4247.7468964039754"/>
    <n v="425.75478813979817"/>
    <n v="5.587707760620142"/>
    <n v="6800"/>
    <n v="0.1"/>
    <n v="2058.6909949862443"/>
    <n v="8.0775802843034844E-2"/>
  </r>
  <r>
    <x v="20"/>
    <s v="6"/>
    <x v="3"/>
    <x v="19"/>
    <x v="0"/>
    <x v="3"/>
    <x v="9"/>
    <x v="2"/>
    <x v="0"/>
    <s v="adjust"/>
    <x v="0"/>
    <x v="2"/>
    <n v="53560"/>
    <n v="96.571428571428569"/>
    <n v="1696.9057100082359"/>
    <n v="2100.9308790578161"/>
    <n v="404.0251690495802"/>
    <n v="21.755201410362002"/>
    <n v="600"/>
    <n v="7.0000000000000007E-2"/>
    <n v="759.11800348732356"/>
    <n v="6.0220766189426608E-2"/>
  </r>
  <r>
    <x v="20"/>
    <s v="6"/>
    <x v="3"/>
    <x v="79"/>
    <x v="0"/>
    <x v="6"/>
    <x v="31"/>
    <x v="0"/>
    <x v="1"/>
    <s v="appsflyer"/>
    <x v="0"/>
    <x v="0"/>
    <n v="167580"/>
    <n v="261.88367129135537"/>
    <n v="4628.4941011362771"/>
    <n v="4927.3456412843507"/>
    <n v="298.85154014807358"/>
    <n v="18.815016671285683"/>
    <n v="3200"/>
    <n v="0.08"/>
    <n v="1141.8624883373925"/>
    <n v="3.8623313357268943E-2"/>
  </r>
  <r>
    <x v="20"/>
    <s v="6"/>
    <x v="3"/>
    <x v="66"/>
    <x v="0"/>
    <x v="6"/>
    <x v="20"/>
    <x v="0"/>
    <x v="1"/>
    <s v="appsflyer"/>
    <x v="1"/>
    <x v="6"/>
    <n v="146860"/>
    <n v="63.378215087174176"/>
    <n v="4713.3897508247837"/>
    <n v="4978.7704902909236"/>
    <n v="265.38073946613986"/>
    <n v="78.556495847079717"/>
    <n v="2400"/>
    <n v="5.5E-2"/>
    <n v="641.42921798231305"/>
    <n v="2.1472142544468258E-2"/>
  </r>
  <r>
    <x v="20"/>
    <s v="6"/>
    <x v="3"/>
    <x v="103"/>
    <x v="0"/>
    <x v="5"/>
    <x v="43"/>
    <x v="2"/>
    <x v="0"/>
    <s v="appsflyer"/>
    <x v="1"/>
    <x v="3"/>
    <n v="173900"/>
    <n v="155.58620689655172"/>
    <n v="2767.1213717522023"/>
    <n v="2989.7633212035289"/>
    <n v="222.64194945132658"/>
    <n v="19.216120637168071"/>
    <n v="2600"/>
    <n v="7.4999999999999997E-2"/>
    <n v="1305.6096738903418"/>
    <n v="7.2782220175027584E-2"/>
  </r>
  <r>
    <x v="20"/>
    <s v="6"/>
    <x v="3"/>
    <x v="114"/>
    <x v="1"/>
    <x v="5"/>
    <x v="22"/>
    <x v="1"/>
    <x v="1"/>
    <s v="adjust"/>
    <x v="2"/>
    <x v="0"/>
    <n v="73200"/>
    <n v="477.65089722675367"/>
    <n v="1832.8835809760365"/>
    <n v="2026.570571679141"/>
    <n v="193.68699070310458"/>
    <n v="4.2427860670741584"/>
    <n v="7200"/>
    <n v="7.0000000000000007E-2"/>
    <n v="49.226974101463632"/>
    <n v="4.0484628555418779E-3"/>
  </r>
  <r>
    <x v="20"/>
    <s v="6"/>
    <x v="3"/>
    <x v="116"/>
    <x v="0"/>
    <x v="4"/>
    <x v="17"/>
    <x v="2"/>
    <x v="0"/>
    <s v="appsflyer"/>
    <x v="0"/>
    <x v="3"/>
    <n v="396940"/>
    <n v="116.48059993478969"/>
    <n v="1875.7900677109001"/>
    <n v="2023.0847448026427"/>
    <n v="147.29467709174264"/>
    <n v="17.368426552878702"/>
    <n v="1000"/>
    <n v="0.1"/>
    <n v="97.097419756847515"/>
    <n v="7.99912279225189E-3"/>
  </r>
  <r>
    <x v="20"/>
    <s v="6"/>
    <x v="3"/>
    <x v="6"/>
    <x v="0"/>
    <x v="2"/>
    <x v="37"/>
    <x v="1"/>
    <x v="0"/>
    <s v="adjust"/>
    <x v="2"/>
    <x v="1"/>
    <n v="221340"/>
    <n v="780.9184544471633"/>
    <n v="2773.0967306875959"/>
    <n v="2910.7021679583854"/>
    <n v="137.60543727078948"/>
    <n v="3.7272805519994567"/>
    <n v="3600"/>
    <n v="0.08"/>
    <n v="560.27578279853367"/>
    <n v="3.2081364476595257E-2"/>
  </r>
  <r>
    <x v="20"/>
    <s v="6"/>
    <x v="3"/>
    <x v="25"/>
    <x v="0"/>
    <x v="0"/>
    <x v="24"/>
    <x v="1"/>
    <x v="0"/>
    <s v="adjust"/>
    <x v="2"/>
    <x v="6"/>
    <n v="54330"/>
    <n v="195.84069767441861"/>
    <n v="1574.7112989471859"/>
    <n v="1658.0245130193916"/>
    <n v="83.31321407220571"/>
    <n v="8.466189779285946"/>
    <n v="600"/>
    <n v="0.08"/>
    <n v="687.39546178547687"/>
    <n v="6.9097838661592553E-2"/>
  </r>
  <r>
    <x v="20"/>
    <s v="6"/>
    <x v="3"/>
    <x v="113"/>
    <x v="0"/>
    <x v="2"/>
    <x v="32"/>
    <x v="1"/>
    <x v="0"/>
    <s v="appsflyer"/>
    <x v="2"/>
    <x v="2"/>
    <n v="140900"/>
    <n v="599.654209336348"/>
    <n v="1509.050722772387"/>
    <n v="1571.0219062717363"/>
    <n v="61.971183499349308"/>
    <n v="2.6198797270353937"/>
    <n v="1400"/>
    <n v="0.08"/>
    <n v="143.54888219548991"/>
    <n v="1.5228822465006477E-2"/>
  </r>
  <r>
    <x v="20"/>
    <s v="6"/>
    <x v="3"/>
    <x v="65"/>
    <x v="1"/>
    <x v="4"/>
    <x v="23"/>
    <x v="1"/>
    <x v="3"/>
    <s v="adjust"/>
    <x v="2"/>
    <x v="6"/>
    <n v="91040"/>
    <n v="325.20860012131834"/>
    <n v="2665.528337336903"/>
    <n v="2725.9520099655329"/>
    <n v="60.423672628629902"/>
    <n v="8.3821645828204492"/>
    <n v="4000"/>
    <n v="0.06"/>
    <n v="969.6992312251391"/>
    <n v="5.9288108501795188E-2"/>
  </r>
  <r>
    <x v="20"/>
    <s v="6"/>
    <x v="3"/>
    <x v="58"/>
    <x v="0"/>
    <x v="6"/>
    <x v="25"/>
    <x v="2"/>
    <x v="3"/>
    <s v="appsflyer"/>
    <x v="2"/>
    <x v="2"/>
    <n v="2710"/>
    <n v="3.2966884433430952"/>
    <n v="36.573246965993562"/>
    <n v="0.7442629667180487"/>
    <n v="-35.828983999275515"/>
    <n v="0.22576078374070099"/>
    <n v="200"/>
    <n v="0.08"/>
    <n v="0.25850360528504601"/>
    <n v="5.7888053202700795E-2"/>
  </r>
  <r>
    <x v="20"/>
    <s v="6"/>
    <x v="3"/>
    <x v="24"/>
    <x v="0"/>
    <x v="3"/>
    <x v="4"/>
    <x v="1"/>
    <x v="2"/>
    <s v="appsflyer"/>
    <x v="2"/>
    <x v="5"/>
    <n v="1860"/>
    <n v="7.8434726195039959"/>
    <n v="38.183621974285522"/>
    <n v="0.34905850054638649"/>
    <n v="-37.834563473739138"/>
    <n v="4.4503055914085689E-2"/>
    <n v="200"/>
    <n v="0.06"/>
    <n v="3.0834692281053979E-2"/>
    <n v="1.472279108553818E-2"/>
  </r>
  <r>
    <x v="20"/>
    <s v="6"/>
    <x v="3"/>
    <x v="117"/>
    <x v="0"/>
    <x v="2"/>
    <x v="12"/>
    <x v="1"/>
    <x v="0"/>
    <s v="appsflyer"/>
    <x v="0"/>
    <x v="1"/>
    <n v="53760"/>
    <n v="125.42099681866384"/>
    <n v="843.03194421297701"/>
    <n v="801.01444540278624"/>
    <n v="-42.017498810190773"/>
    <n v="6.386605637977099"/>
    <n v="400"/>
    <n v="7.0000000000000007E-2"/>
    <n v="282.18297342886501"/>
    <n v="5.8713667202129477E-2"/>
  </r>
  <r>
    <x v="20"/>
    <s v="6"/>
    <x v="3"/>
    <x v="32"/>
    <x v="0"/>
    <x v="2"/>
    <x v="8"/>
    <x v="0"/>
    <x v="3"/>
    <s v="appsflyer"/>
    <x v="0"/>
    <x v="5"/>
    <n v="3500"/>
    <n v="5.5408970976253293"/>
    <n v="111.19184571693734"/>
    <n v="17.113960422571708"/>
    <n v="-94.077885294365629"/>
    <n v="3.0886623810260372"/>
    <n v="200"/>
    <n v="0.04"/>
    <n v="3.7155529099720588"/>
    <n v="3.6184425056396192E-2"/>
  </r>
  <r>
    <x v="20"/>
    <s v="6"/>
    <x v="3"/>
    <x v="102"/>
    <x v="0"/>
    <x v="6"/>
    <x v="9"/>
    <x v="1"/>
    <x v="3"/>
    <s v="adjust"/>
    <x v="2"/>
    <x v="3"/>
    <n v="10340"/>
    <n v="66.709677419354833"/>
    <n v="253.59957149940533"/>
    <n v="122.59091020588365"/>
    <n v="-131.0086612935217"/>
    <n v="1.8376780543435172"/>
    <n v="200"/>
    <n v="0.06"/>
    <n v="43.971946253523946"/>
    <n v="5.9781411987337746E-2"/>
  </r>
  <r>
    <x v="20"/>
    <s v="6"/>
    <x v="3"/>
    <x v="64"/>
    <x v="0"/>
    <x v="0"/>
    <x v="33"/>
    <x v="2"/>
    <x v="0"/>
    <s v="adjust"/>
    <x v="2"/>
    <x v="0"/>
    <n v="86220"/>
    <n v="353.71271171540764"/>
    <n v="921.63923520008507"/>
    <n v="776.17979310937244"/>
    <n v="-145.45944209071263"/>
    <n v="2.1943791314287737"/>
    <n v="600"/>
    <n v="7.0000000000000007E-2"/>
    <n v="173.4496607645122"/>
    <n v="3.7244304799895593E-2"/>
  </r>
  <r>
    <x v="20"/>
    <s v="6"/>
    <x v="3"/>
    <x v="11"/>
    <x v="0"/>
    <x v="5"/>
    <x v="46"/>
    <x v="1"/>
    <x v="0"/>
    <s v="appsflyer"/>
    <x v="0"/>
    <x v="1"/>
    <n v="170130"/>
    <n v="899.59701786652658"/>
    <n v="3301.0896217695317"/>
    <n v="3074.1722354596386"/>
    <n v="-226.91738630989312"/>
    <n v="3.4172770411692874"/>
    <n v="3600"/>
    <n v="0.14000000000000001"/>
    <n v="543.2917150737278"/>
    <n v="2.9454634367750754E-2"/>
  </r>
  <r>
    <x v="20"/>
    <s v="6"/>
    <x v="3"/>
    <x v="105"/>
    <x v="0"/>
    <x v="1"/>
    <x v="5"/>
    <x v="0"/>
    <x v="0"/>
    <s v="adjust"/>
    <x v="2"/>
    <x v="2"/>
    <n v="39810"/>
    <n v="70.855210465426723"/>
    <n v="663.29878185897519"/>
    <n v="391.65145658399041"/>
    <n v="-271.64732527498478"/>
    <n v="5.5274898488247928"/>
    <n v="200"/>
    <n v="0.08"/>
    <n v="91.828255688584875"/>
    <n v="3.9077371025042232E-2"/>
  </r>
  <r>
    <x v="20"/>
    <s v="6"/>
    <x v="3"/>
    <x v="59"/>
    <x v="0"/>
    <x v="6"/>
    <x v="13"/>
    <x v="1"/>
    <x v="1"/>
    <s v="appsflyer"/>
    <x v="2"/>
    <x v="1"/>
    <n v="63390"/>
    <n v="510.81218632925703"/>
    <n v="1092.6551677318826"/>
    <n v="815.99645487292992"/>
    <n v="-276.65871285895264"/>
    <n v="1.5974490756314075"/>
    <n v="1200"/>
    <n v="0.17"/>
    <n v="203.38565790076896"/>
    <n v="4.1541368773969523E-2"/>
  </r>
  <r>
    <x v="20"/>
    <s v="6"/>
    <x v="3"/>
    <x v="41"/>
    <x v="0"/>
    <x v="6"/>
    <x v="26"/>
    <x v="1"/>
    <x v="1"/>
    <s v="adjust"/>
    <x v="0"/>
    <x v="5"/>
    <n v="71670"/>
    <n v="69.04624277456648"/>
    <n v="575.3342040399441"/>
    <n v="287.85989223662278"/>
    <n v="-287.47431180332131"/>
    <n v="4.1690884350720587"/>
    <n v="200"/>
    <n v="0.1"/>
    <n v="95.683197597117243"/>
    <n v="5.5399171713754532E-2"/>
  </r>
  <r>
    <x v="20"/>
    <s v="6"/>
    <x v="3"/>
    <x v="33"/>
    <x v="0"/>
    <x v="1"/>
    <x v="38"/>
    <x v="2"/>
    <x v="0"/>
    <s v="adjust"/>
    <x v="2"/>
    <x v="6"/>
    <n v="52690"/>
    <n v="203.29675040727088"/>
    <n v="1199.8234027336587"/>
    <n v="903.40814384572968"/>
    <n v="-296.41525888792899"/>
    <n v="4.4437903804950318"/>
    <n v="800"/>
    <n v="7.0000000000000007E-2"/>
    <n v="203.46877305140779"/>
    <n v="3.7537255343832183E-2"/>
  </r>
  <r>
    <x v="20"/>
    <s v="6"/>
    <x v="3"/>
    <x v="106"/>
    <x v="0"/>
    <x v="1"/>
    <x v="23"/>
    <x v="1"/>
    <x v="0"/>
    <s v="appsflyer"/>
    <x v="2"/>
    <x v="2"/>
    <n v="24480"/>
    <n v="63.167071673722972"/>
    <n v="354.61415683162022"/>
    <n v="36.245854144174423"/>
    <n v="-318.36830268744581"/>
    <n v="0.57380931526152135"/>
    <n v="200"/>
    <n v="0.2"/>
    <n v="42.256307579547901"/>
    <n v="0.19430409618465519"/>
  </r>
  <r>
    <x v="20"/>
    <s v="6"/>
    <x v="3"/>
    <x v="16"/>
    <x v="0"/>
    <x v="6"/>
    <x v="17"/>
    <x v="0"/>
    <x v="1"/>
    <s v="adjust"/>
    <x v="2"/>
    <x v="4"/>
    <n v="98860"/>
    <n v="134.23774842612022"/>
    <n v="1052.64350813899"/>
    <n v="713.65906276742624"/>
    <n v="-338.98444537156377"/>
    <n v="5.3163813542373237"/>
    <n v="800"/>
    <n v="0.02"/>
    <n v="7.0861987196121934"/>
    <n v="1.6548982301935E-3"/>
  </r>
  <r>
    <x v="20"/>
    <s v="6"/>
    <x v="3"/>
    <x v="74"/>
    <x v="0"/>
    <x v="1"/>
    <x v="41"/>
    <x v="1"/>
    <x v="1"/>
    <s v="adjust"/>
    <x v="0"/>
    <x v="2"/>
    <n v="105090"/>
    <n v="399.35903931901095"/>
    <n v="3107.6220483827069"/>
    <n v="2757.9043462415443"/>
    <n v="-349.71770214116259"/>
    <n v="6.9058267741837938"/>
    <n v="5000"/>
    <n v="0.1"/>
    <n v="243.76637886667461"/>
    <n v="1.4731377419408932E-2"/>
  </r>
  <r>
    <x v="20"/>
    <s v="6"/>
    <x v="3"/>
    <x v="56"/>
    <x v="0"/>
    <x v="2"/>
    <x v="44"/>
    <x v="0"/>
    <x v="1"/>
    <s v="appsflyer"/>
    <x v="0"/>
    <x v="2"/>
    <n v="75910"/>
    <n v="157.79654410809405"/>
    <n v="2101.297784616761"/>
    <n v="1726.9662945547868"/>
    <n v="-374.33149006197414"/>
    <n v="10.944259294878965"/>
    <n v="1800"/>
    <n v="0.05"/>
    <n v="51.383231115676658"/>
    <n v="4.9589108250781173E-3"/>
  </r>
  <r>
    <x v="20"/>
    <s v="6"/>
    <x v="3"/>
    <x v="110"/>
    <x v="0"/>
    <x v="6"/>
    <x v="42"/>
    <x v="1"/>
    <x v="0"/>
    <s v="adjust"/>
    <x v="0"/>
    <x v="4"/>
    <n v="22760"/>
    <n v="253.57380278222331"/>
    <n v="565.82513511282673"/>
    <n v="132.11641917156979"/>
    <n v="-433.70871594125697"/>
    <n v="0.52101761980923278"/>
    <n v="400"/>
    <n v="0.32"/>
    <n v="0.73208476333964845"/>
    <n v="9.2353492463963965E-4"/>
  </r>
  <r>
    <x v="20"/>
    <s v="6"/>
    <x v="3"/>
    <x v="28"/>
    <x v="0"/>
    <x v="2"/>
    <x v="26"/>
    <x v="1"/>
    <x v="1"/>
    <s v="adjust"/>
    <x v="0"/>
    <x v="4"/>
    <n v="39240"/>
    <n v="170.05417118093175"/>
    <n v="959.51225970522171"/>
    <n v="522.97776301959755"/>
    <n v="-436.53449668562416"/>
    <n v="3.0753598067475059"/>
    <n v="600"/>
    <n v="8.5000000000000006E-2"/>
    <n v="174.65787557471654"/>
    <n v="5.566134544812109E-2"/>
  </r>
  <r>
    <x v="20"/>
    <s v="6"/>
    <x v="3"/>
    <x v="20"/>
    <x v="0"/>
    <x v="1"/>
    <x v="45"/>
    <x v="1"/>
    <x v="1"/>
    <s v="adjust"/>
    <x v="0"/>
    <x v="4"/>
    <n v="83700"/>
    <n v="488.3645839234124"/>
    <n v="2100.8927853984678"/>
    <n v="1660.1968139301323"/>
    <n v="-440.69597146833553"/>
    <n v="3.3995028889942849"/>
    <n v="2200"/>
    <n v="0.11"/>
    <n v="1027.4017534227294"/>
    <n v="0.1031405578746407"/>
  </r>
  <r>
    <x v="20"/>
    <s v="6"/>
    <x v="3"/>
    <x v="36"/>
    <x v="0"/>
    <x v="3"/>
    <x v="23"/>
    <x v="0"/>
    <x v="3"/>
    <s v="adjust"/>
    <x v="0"/>
    <x v="3"/>
    <n v="109680"/>
    <n v="123.43011478730588"/>
    <n v="2553.1744594322322"/>
    <n v="2100.9241106649201"/>
    <n v="-452.25034876731206"/>
    <n v="17.021163062881545"/>
    <n v="1200"/>
    <n v="6.5000000000000002E-2"/>
    <n v="222.73103781684236"/>
    <n v="1.766929107419864E-2"/>
  </r>
  <r>
    <x v="20"/>
    <s v="6"/>
    <x v="3"/>
    <x v="77"/>
    <x v="0"/>
    <x v="0"/>
    <x v="35"/>
    <x v="1"/>
    <x v="0"/>
    <s v="appsflyer"/>
    <x v="0"/>
    <x v="2"/>
    <n v="67310"/>
    <n v="201.0184851449462"/>
    <n v="1096.7273168744766"/>
    <n v="633.51282717008246"/>
    <n v="-463.21448970439417"/>
    <n v="3.1515152783749332"/>
    <n v="1000"/>
    <n v="0.15"/>
    <n v="161.50138939818538"/>
    <n v="4.2488323959073336E-2"/>
  </r>
  <r>
    <x v="20"/>
    <s v="6"/>
    <x v="3"/>
    <x v="68"/>
    <x v="0"/>
    <x v="1"/>
    <x v="13"/>
    <x v="1"/>
    <x v="0"/>
    <s v="adjust"/>
    <x v="2"/>
    <x v="0"/>
    <n v="32190"/>
    <n v="74.501995211492414"/>
    <n v="599.96807438993301"/>
    <n v="85.629920699707114"/>
    <n v="-514.33815369022591"/>
    <n v="1.1493641271837798"/>
    <n v="200"/>
    <n v="7.0000000000000007E-2"/>
    <n v="24.362000795383913"/>
    <n v="4.7417227911916153E-2"/>
  </r>
  <r>
    <x v="20"/>
    <s v="6"/>
    <x v="3"/>
    <x v="83"/>
    <x v="0"/>
    <x v="4"/>
    <x v="8"/>
    <x v="1"/>
    <x v="0"/>
    <s v="adjust"/>
    <x v="2"/>
    <x v="2"/>
    <n v="263800"/>
    <n v="960.53738464435935"/>
    <n v="6668.7790884985088"/>
    <n v="6135.6433184265816"/>
    <n v="-533.13577007192725"/>
    <n v="6.387719433427689"/>
    <n v="5200"/>
    <n v="0.21"/>
    <n v="1061.993268022838"/>
    <n v="2.8847647885958883E-2"/>
  </r>
  <r>
    <x v="20"/>
    <s v="6"/>
    <x v="3"/>
    <x v="44"/>
    <x v="0"/>
    <x v="5"/>
    <x v="22"/>
    <x v="2"/>
    <x v="0"/>
    <s v="adjust"/>
    <x v="0"/>
    <x v="0"/>
    <n v="52660"/>
    <n v="27.370062370062371"/>
    <n v="1588.0337545758109"/>
    <n v="1034.871021631054"/>
    <n v="-553.16273294475695"/>
    <n v="37.81032748990026"/>
    <n v="400"/>
    <n v="7.0000000000000007E-2"/>
    <n v="154.41010966987926"/>
    <n v="2.486785091126854E-2"/>
  </r>
  <r>
    <x v="20"/>
    <s v="6"/>
    <x v="3"/>
    <x v="51"/>
    <x v="0"/>
    <x v="0"/>
    <x v="47"/>
    <x v="1"/>
    <x v="0"/>
    <s v="adjust"/>
    <x v="0"/>
    <x v="0"/>
    <n v="30390"/>
    <n v="155.86372090401849"/>
    <n v="777.68539008335995"/>
    <n v="222.00171903129225"/>
    <n v="-555.68367105206767"/>
    <n v="1.4243322162698902"/>
    <n v="400"/>
    <n v="0.08"/>
    <n v="88.046158301764009"/>
    <n v="6.6100207606465622E-2"/>
  </r>
  <r>
    <x v="20"/>
    <s v="6"/>
    <x v="3"/>
    <x v="40"/>
    <x v="0"/>
    <x v="6"/>
    <x v="10"/>
    <x v="0"/>
    <x v="1"/>
    <s v="adjust"/>
    <x v="0"/>
    <x v="4"/>
    <n v="52320"/>
    <n v="183.24961558175295"/>
    <n v="2185.6849320769934"/>
    <n v="1628.1541609184505"/>
    <n v="-557.53077115854285"/>
    <n v="8.8848980978739558"/>
    <n v="1400"/>
    <n v="0.12"/>
    <n v="615.63418716293381"/>
    <n v="6.3019645389481141E-2"/>
  </r>
  <r>
    <x v="20"/>
    <s v="6"/>
    <x v="3"/>
    <x v="57"/>
    <x v="0"/>
    <x v="1"/>
    <x v="26"/>
    <x v="2"/>
    <x v="0"/>
    <s v="adjust"/>
    <x v="0"/>
    <x v="4"/>
    <n v="37630"/>
    <n v="106.10487261934207"/>
    <n v="816.47531815735852"/>
    <n v="253.30996967813834"/>
    <n v="-563.16534847922014"/>
    <n v="2.3873547314542645"/>
    <n v="600"/>
    <n v="0.09"/>
    <n v="10.106388330862579"/>
    <n v="6.649552946076301E-3"/>
  </r>
  <r>
    <x v="20"/>
    <s v="6"/>
    <x v="3"/>
    <x v="104"/>
    <x v="0"/>
    <x v="0"/>
    <x v="35"/>
    <x v="2"/>
    <x v="0"/>
    <s v="appsflyer"/>
    <x v="0"/>
    <x v="2"/>
    <n v="206600"/>
    <n v="599.21490186273286"/>
    <n v="4133.3135451715161"/>
    <n v="3558.5388941635842"/>
    <n v="-574.77465100793188"/>
    <n v="5.9386688867406843"/>
    <n v="6200"/>
    <n v="0.17"/>
    <n v="3402.5907459361783"/>
    <n v="0.15936272569231627"/>
  </r>
  <r>
    <x v="20"/>
    <s v="6"/>
    <x v="3"/>
    <x v="82"/>
    <x v="0"/>
    <x v="3"/>
    <x v="3"/>
    <x v="1"/>
    <x v="1"/>
    <s v="adjust"/>
    <x v="0"/>
    <x v="5"/>
    <n v="29770"/>
    <n v="138.74906785980613"/>
    <n v="842.37939871016192"/>
    <n v="259.73190301186429"/>
    <n v="-582.64749569829769"/>
    <n v="1.8719542193559151"/>
    <n v="400"/>
    <n v="0.13"/>
    <n v="100.85363163207849"/>
    <n v="6.4716495780568775E-2"/>
  </r>
  <r>
    <x v="20"/>
    <s v="6"/>
    <x v="3"/>
    <x v="73"/>
    <x v="0"/>
    <x v="4"/>
    <x v="40"/>
    <x v="1"/>
    <x v="0"/>
    <s v="appsflyer"/>
    <x v="2"/>
    <x v="5"/>
    <n v="93730"/>
    <n v="1276.4556404230316"/>
    <n v="887.33771151370831"/>
    <n v="290.86985794086746"/>
    <n v="-596.4678535728408"/>
    <n v="0.22787306407645311"/>
    <n v="400"/>
    <n v="0.105"/>
    <n v="165.6137278144042"/>
    <n v="9.4895662838597683E-2"/>
  </r>
  <r>
    <x v="20"/>
    <s v="6"/>
    <x v="3"/>
    <x v="38"/>
    <x v="0"/>
    <x v="3"/>
    <x v="47"/>
    <x v="1"/>
    <x v="0"/>
    <s v="appsflyer"/>
    <x v="2"/>
    <x v="4"/>
    <n v="36140"/>
    <n v="496.1647475642161"/>
    <n v="637.53968312052348"/>
    <n v="37.792678128753273"/>
    <n v="-599.74700499177015"/>
    <n v="7.6169615665534471E-2"/>
    <n v="200"/>
    <n v="0.13"/>
    <n v="9.2337651366331777"/>
    <n v="4.0721137858040914E-2"/>
  </r>
  <r>
    <x v="20"/>
    <s v="6"/>
    <x v="3"/>
    <x v="53"/>
    <x v="0"/>
    <x v="4"/>
    <x v="2"/>
    <x v="0"/>
    <x v="3"/>
    <s v="appsflyer"/>
    <x v="2"/>
    <x v="2"/>
    <n v="55500"/>
    <n v="39.327611999055193"/>
    <n v="1000.9026804422168"/>
    <n v="364.47326171523918"/>
    <n v="-636.4294187269777"/>
    <n v="9.2676174115020071"/>
    <n v="400"/>
    <n v="0.06"/>
    <n v="48.423673386119141"/>
    <n v="2.2143221681170618E-2"/>
  </r>
  <r>
    <x v="20"/>
    <s v="6"/>
    <x v="3"/>
    <x v="69"/>
    <x v="0"/>
    <x v="0"/>
    <x v="48"/>
    <x v="0"/>
    <x v="1"/>
    <s v="appsflyer"/>
    <x v="2"/>
    <x v="0"/>
    <n v="126030"/>
    <n v="138.17058909516152"/>
    <n v="2863.2543962667751"/>
    <n v="2197.8752592305077"/>
    <n v="-665.37913703626737"/>
    <n v="15.906968868148752"/>
    <n v="2600"/>
    <n v="5.7000000000000002E-2"/>
    <n v="96.74560211155773"/>
    <n v="7.3362976132859241E-3"/>
  </r>
  <r>
    <x v="20"/>
    <s v="6"/>
    <x v="3"/>
    <x v="30"/>
    <x v="0"/>
    <x v="0"/>
    <x v="5"/>
    <x v="1"/>
    <x v="3"/>
    <s v="appsflyer"/>
    <x v="0"/>
    <x v="0"/>
    <n v="73920"/>
    <n v="309.96536007292616"/>
    <n v="1643.5141917266467"/>
    <n v="922.88490620201856"/>
    <n v="-720.62928552462813"/>
    <n v="2.9773807821134906"/>
    <n v="1600"/>
    <n v="0.04"/>
    <n v="176.899274152478"/>
    <n v="3.1946792238784855E-2"/>
  </r>
  <r>
    <x v="20"/>
    <s v="6"/>
    <x v="3"/>
    <x v="75"/>
    <x v="0"/>
    <x v="1"/>
    <x v="25"/>
    <x v="1"/>
    <x v="3"/>
    <s v="appsflyer"/>
    <x v="0"/>
    <x v="1"/>
    <n v="52840"/>
    <n v="238.37593984962407"/>
    <n v="1129.3817593538806"/>
    <n v="404.23038789039532"/>
    <n v="-725.15137146348525"/>
    <n v="1.6957684074382593"/>
    <n v="600"/>
    <n v="0.15"/>
    <n v="228.7598308973202"/>
    <n v="9.4319080467608271E-2"/>
  </r>
  <r>
    <x v="20"/>
    <s v="6"/>
    <x v="3"/>
    <x v="109"/>
    <x v="0"/>
    <x v="4"/>
    <x v="8"/>
    <x v="1"/>
    <x v="1"/>
    <s v="appsflyer"/>
    <x v="0"/>
    <x v="0"/>
    <n v="44240"/>
    <n v="185.49713239192252"/>
    <n v="1153.4422740967077"/>
    <n v="409.88550617731261"/>
    <n v="-743.55676791939504"/>
    <n v="2.2096595289208962"/>
    <n v="600"/>
    <n v="0.1"/>
    <n v="198.55845581564017"/>
    <n v="8.0737365607062017E-2"/>
  </r>
  <r>
    <x v="20"/>
    <s v="6"/>
    <x v="3"/>
    <x v="47"/>
    <x v="0"/>
    <x v="4"/>
    <x v="34"/>
    <x v="2"/>
    <x v="1"/>
    <s v="appsflyer"/>
    <x v="2"/>
    <x v="1"/>
    <n v="39140"/>
    <n v="95.987247478618059"/>
    <n v="938.12491804522324"/>
    <n v="187.60005973805235"/>
    <n v="-750.52485830717092"/>
    <n v="1.9544269125942151"/>
    <n v="200"/>
    <n v="7.0000000000000007E-2"/>
    <n v="12.817244822186009"/>
    <n v="1.1387029798109554E-2"/>
  </r>
  <r>
    <x v="20"/>
    <s v="6"/>
    <x v="3"/>
    <x v="91"/>
    <x v="0"/>
    <x v="3"/>
    <x v="27"/>
    <x v="2"/>
    <x v="0"/>
    <s v="appsflyer"/>
    <x v="2"/>
    <x v="4"/>
    <n v="48810"/>
    <n v="109.27500230011961"/>
    <n v="1002.7093066521471"/>
    <n v="250.16224153142628"/>
    <n v="-752.54706512072084"/>
    <n v="2.2892906544569569"/>
    <n v="400"/>
    <n v="0.12"/>
    <n v="110.73254072611802"/>
    <n v="7.3773817109144213E-2"/>
  </r>
  <r>
    <x v="20"/>
    <s v="6"/>
    <x v="3"/>
    <x v="4"/>
    <x v="0"/>
    <x v="1"/>
    <x v="41"/>
    <x v="2"/>
    <x v="0"/>
    <s v="appsflyer"/>
    <x v="0"/>
    <x v="2"/>
    <n v="47630"/>
    <n v="83.659981648971041"/>
    <n v="999.64679274022217"/>
    <n v="208.03590133358139"/>
    <n v="-791.6108914066408"/>
    <n v="2.4866835640304026"/>
    <n v="400"/>
    <n v="0.1"/>
    <n v="117.96825745922662"/>
    <n v="9.4509534734958142E-2"/>
  </r>
  <r>
    <x v="20"/>
    <s v="6"/>
    <x v="3"/>
    <x v="87"/>
    <x v="0"/>
    <x v="2"/>
    <x v="17"/>
    <x v="1"/>
    <x v="0"/>
    <s v="appsflyer"/>
    <x v="2"/>
    <x v="5"/>
    <n v="52050"/>
    <n v="216.00108257653216"/>
    <n v="1661.8027107835721"/>
    <n v="867.03184675813361"/>
    <n v="-794.77086402543853"/>
    <n v="4.0140162096221541"/>
    <n v="1000"/>
    <n v="0.08"/>
    <n v="356.58454864706846"/>
    <n v="6.8545069399767386E-2"/>
  </r>
  <r>
    <x v="20"/>
    <s v="6"/>
    <x v="3"/>
    <x v="5"/>
    <x v="0"/>
    <x v="3"/>
    <x v="16"/>
    <x v="2"/>
    <x v="0"/>
    <s v="appsflyer"/>
    <x v="1"/>
    <x v="2"/>
    <n v="139870"/>
    <n v="256.65932672738796"/>
    <n v="4074.7371982254667"/>
    <n v="3169.149411780581"/>
    <n v="-905.58778644488575"/>
    <n v="12.347688479471115"/>
    <n v="2200"/>
    <n v="0.09"/>
    <n v="288.50158195273463"/>
    <n v="1.5172398250894318E-2"/>
  </r>
  <r>
    <x v="20"/>
    <s v="6"/>
    <x v="3"/>
    <x v="23"/>
    <x v="0"/>
    <x v="3"/>
    <x v="22"/>
    <x v="1"/>
    <x v="1"/>
    <s v="adjust"/>
    <x v="0"/>
    <x v="2"/>
    <n v="59020"/>
    <n v="151.69483837803514"/>
    <n v="1324.9142387657773"/>
    <n v="394.08363002810205"/>
    <n v="-930.83060873767522"/>
    <n v="2.597871056403485"/>
    <n v="600"/>
    <n v="0.06"/>
    <n v="134.5376724985997"/>
    <n v="5.6898951663722518E-2"/>
  </r>
  <r>
    <x v="20"/>
    <s v="6"/>
    <x v="3"/>
    <x v="15"/>
    <x v="0"/>
    <x v="0"/>
    <x v="16"/>
    <x v="2"/>
    <x v="0"/>
    <s v="adjust"/>
    <x v="0"/>
    <x v="3"/>
    <n v="887660"/>
    <n v="1329.0810406138874"/>
    <n v="21714.092432022029"/>
    <n v="20732.60672811636"/>
    <n v="-981.48570390566965"/>
    <n v="15.599204333349158"/>
    <n v="50000"/>
    <n v="0.06"/>
    <n v="6131.9656515758015"/>
    <n v="4.9294055912258453E-2"/>
  </r>
  <r>
    <x v="20"/>
    <s v="6"/>
    <x v="3"/>
    <x v="2"/>
    <x v="0"/>
    <x v="2"/>
    <x v="30"/>
    <x v="1"/>
    <x v="0"/>
    <s v="appsflyer"/>
    <x v="0"/>
    <x v="0"/>
    <n v="61880"/>
    <n v="188.23482587064674"/>
    <n v="1460.5854605930183"/>
    <n v="428.24462592511713"/>
    <n v="-1032.3408346679012"/>
    <n v="2.2750552345685646"/>
    <n v="400"/>
    <n v="0.1"/>
    <n v="238.61230604414942"/>
    <n v="9.2864487413273133E-2"/>
  </r>
  <r>
    <x v="20"/>
    <s v="6"/>
    <x v="3"/>
    <x v="3"/>
    <x v="0"/>
    <x v="0"/>
    <x v="7"/>
    <x v="1"/>
    <x v="0"/>
    <s v="appsflyer"/>
    <x v="0"/>
    <x v="6"/>
    <n v="83250"/>
    <n v="262.00169847137579"/>
    <n v="1580.8666483041932"/>
    <n v="547.87003559847835"/>
    <n v="-1032.9966127057148"/>
    <n v="2.0910934501378216"/>
    <n v="800"/>
    <n v="0.09"/>
    <n v="181.76502117789471"/>
    <n v="5.5294446178687714E-2"/>
  </r>
  <r>
    <x v="20"/>
    <s v="6"/>
    <x v="3"/>
    <x v="88"/>
    <x v="0"/>
    <x v="6"/>
    <x v="29"/>
    <x v="2"/>
    <x v="0"/>
    <s v="adjust"/>
    <x v="0"/>
    <x v="6"/>
    <n v="39010"/>
    <n v="104.69798860106751"/>
    <n v="1380.5443958545943"/>
    <n v="270.67457194841194"/>
    <n v="-1109.8698239061823"/>
    <n v="2.5852891308138477"/>
    <n v="400"/>
    <n v="0.11"/>
    <n v="115.14577341540546"/>
    <n v="7.0900499067043987E-2"/>
  </r>
  <r>
    <x v="20"/>
    <s v="6"/>
    <x v="3"/>
    <x v="80"/>
    <x v="0"/>
    <x v="2"/>
    <x v="43"/>
    <x v="1"/>
    <x v="0"/>
    <s v="adjust"/>
    <x v="0"/>
    <x v="5"/>
    <n v="135180"/>
    <n v="574.69908330011958"/>
    <n v="3044.5760761123179"/>
    <n v="1822.6198749783582"/>
    <n v="-1221.9562011339597"/>
    <n v="3.1714334126169974"/>
    <n v="2000"/>
    <n v="0.09"/>
    <n v="939.27995466955724"/>
    <n v="8.5891008465740395E-2"/>
  </r>
  <r>
    <x v="20"/>
    <s v="6"/>
    <x v="3"/>
    <x v="92"/>
    <x v="0"/>
    <x v="6"/>
    <x v="0"/>
    <x v="2"/>
    <x v="1"/>
    <s v="appsflyer"/>
    <x v="1"/>
    <x v="4"/>
    <n v="124210"/>
    <n v="327.98728606356968"/>
    <n v="4150.6035771771276"/>
    <n v="2801.1218164692805"/>
    <n v="-1349.4817607078471"/>
    <n v="8.5403365785537613"/>
    <n v="3400"/>
    <n v="0.1"/>
    <n v="880.54112789844805"/>
    <n v="5.2392171517454171E-2"/>
  </r>
  <r>
    <x v="20"/>
    <s v="6"/>
    <x v="3"/>
    <x v="17"/>
    <x v="0"/>
    <x v="6"/>
    <x v="10"/>
    <x v="2"/>
    <x v="1"/>
    <s v="appsflyer"/>
    <x v="1"/>
    <x v="4"/>
    <n v="200770"/>
    <n v="158.40002427577278"/>
    <n v="4208.0195237709786"/>
    <n v="2848.5059603343966"/>
    <n v="-1359.513563436582"/>
    <n v="17.982989417824694"/>
    <n v="10000"/>
    <n v="7.4999999999999997E-2"/>
    <n v="658.56950441808056"/>
    <n v="3.8533036475301867E-2"/>
  </r>
  <r>
    <x v="20"/>
    <s v="6"/>
    <x v="3"/>
    <x v="35"/>
    <x v="0"/>
    <x v="5"/>
    <x v="10"/>
    <x v="0"/>
    <x v="1"/>
    <s v="adjust"/>
    <x v="0"/>
    <x v="6"/>
    <n v="152480"/>
    <n v="176.34072419843676"/>
    <n v="2773.9693151540396"/>
    <n v="1405.6429825819107"/>
    <n v="-1368.3263325721289"/>
    <n v="7.9711761929713774"/>
    <n v="1800"/>
    <n v="9.5000000000000001E-2"/>
    <n v="132.42884304841263"/>
    <n v="1.5702048183572771E-2"/>
  </r>
  <r>
    <x v="20"/>
    <s v="6"/>
    <x v="3"/>
    <x v="85"/>
    <x v="0"/>
    <x v="3"/>
    <x v="27"/>
    <x v="1"/>
    <x v="0"/>
    <s v="adjust"/>
    <x v="0"/>
    <x v="0"/>
    <n v="159450"/>
    <n v="367.6464129647116"/>
    <n v="3503.5324971264495"/>
    <n v="2044.5415163076789"/>
    <n v="-1458.9909808187706"/>
    <n v="5.5611626938515064"/>
    <n v="1400"/>
    <n v="0.125"/>
    <n v="899.23579242107439"/>
    <n v="7.330378516394237E-2"/>
  </r>
  <r>
    <x v="20"/>
    <s v="6"/>
    <x v="3"/>
    <x v="78"/>
    <x v="0"/>
    <x v="3"/>
    <x v="9"/>
    <x v="2"/>
    <x v="0"/>
    <s v="adjust"/>
    <x v="0"/>
    <x v="4"/>
    <n v="95650"/>
    <n v="519.83695652173913"/>
    <n v="5371.5150638214536"/>
    <n v="3878.2111703994719"/>
    <n v="-1493.3038934219817"/>
    <n v="7.4604375886409082"/>
    <n v="6200"/>
    <n v="0.13"/>
    <n v="2548.1508920462848"/>
    <n v="0.10950714045241183"/>
  </r>
  <r>
    <x v="20"/>
    <s v="6"/>
    <x v="3"/>
    <x v="8"/>
    <x v="0"/>
    <x v="5"/>
    <x v="37"/>
    <x v="1"/>
    <x v="1"/>
    <s v="adjust"/>
    <x v="0"/>
    <x v="6"/>
    <n v="201580"/>
    <n v="462.01833587998328"/>
    <n v="6798.7694456238032"/>
    <n v="5288.1416587521662"/>
    <n v="-1510.627786871637"/>
    <n v="11.445739807447483"/>
    <n v="5600"/>
    <n v="0.08"/>
    <n v="2021.2722034960286"/>
    <n v="6.3704553002115333E-2"/>
  </r>
  <r>
    <x v="20"/>
    <s v="6"/>
    <x v="3"/>
    <x v="21"/>
    <x v="0"/>
    <x v="0"/>
    <x v="46"/>
    <x v="2"/>
    <x v="1"/>
    <s v="adjust"/>
    <x v="2"/>
    <x v="1"/>
    <n v="107520"/>
    <n v="696.52772636410748"/>
    <n v="5059.1303611994772"/>
    <n v="3356.0233979675218"/>
    <n v="-1703.1069632319554"/>
    <n v="4.8182193916185501"/>
    <n v="5800"/>
    <n v="0.11"/>
    <n v="898.90554493103127"/>
    <n v="4.4641402355112068E-2"/>
  </r>
  <r>
    <x v="20"/>
    <s v="6"/>
    <x v="3"/>
    <x v="31"/>
    <x v="0"/>
    <x v="5"/>
    <x v="25"/>
    <x v="2"/>
    <x v="0"/>
    <s v="adjust"/>
    <x v="0"/>
    <x v="3"/>
    <n v="106090"/>
    <n v="345.19866264664614"/>
    <n v="2711.4357210351054"/>
    <n v="715.58408620310638"/>
    <n v="-1995.851634831999"/>
    <n v="2.0729630894763802"/>
    <n v="1000"/>
    <n v="0.09"/>
    <n v="11.590726383265503"/>
    <n v="2.699595711797237E-3"/>
  </r>
  <r>
    <x v="20"/>
    <s v="6"/>
    <x v="3"/>
    <x v="0"/>
    <x v="0"/>
    <x v="6"/>
    <x v="5"/>
    <x v="0"/>
    <x v="0"/>
    <s v="adjust"/>
    <x v="0"/>
    <x v="5"/>
    <n v="855950"/>
    <n v="742.58698661744347"/>
    <n v="16717.61704772184"/>
    <n v="14674.095587342983"/>
    <n v="-2043.5214603788572"/>
    <n v="19.760776652153478"/>
    <n v="16800"/>
    <n v="7.0000000000000007E-2"/>
    <n v="686.95319675516578"/>
    <n v="7.802334309308206E-3"/>
  </r>
  <r>
    <x v="20"/>
    <s v="6"/>
    <x v="3"/>
    <x v="84"/>
    <x v="0"/>
    <x v="5"/>
    <x v="37"/>
    <x v="1"/>
    <x v="0"/>
    <s v="appsflyer"/>
    <x v="0"/>
    <x v="4"/>
    <n v="303390"/>
    <n v="1112.7130585850787"/>
    <n v="8197.0904232029134"/>
    <n v="5714.9182683587533"/>
    <n v="-2482.1721548441601"/>
    <n v="5.136021568422878"/>
    <n v="6600"/>
    <n v="0.14000000000000001"/>
    <n v="4674.9678524186456"/>
    <n v="0.13633813681122084"/>
  </r>
  <r>
    <x v="20"/>
    <s v="6"/>
    <x v="3"/>
    <x v="94"/>
    <x v="0"/>
    <x v="1"/>
    <x v="33"/>
    <x v="2"/>
    <x v="0"/>
    <s v="adjust"/>
    <x v="0"/>
    <x v="3"/>
    <n v="108420"/>
    <n v="335.18238440905026"/>
    <n v="3672.7837004887228"/>
    <n v="1005.7617631932234"/>
    <n v="-2667.0219372954994"/>
    <n v="3.0006402781770616"/>
    <n v="1600"/>
    <n v="0.06"/>
    <n v="316.50380395039849"/>
    <n v="5.2448438509188802E-2"/>
  </r>
  <r>
    <x v="20"/>
    <s v="6"/>
    <x v="3"/>
    <x v="13"/>
    <x v="0"/>
    <x v="4"/>
    <x v="18"/>
    <x v="1"/>
    <x v="0"/>
    <s v="appsflyer"/>
    <x v="0"/>
    <x v="0"/>
    <n v="150490"/>
    <n v="518.3214534174241"/>
    <n v="3784.4481312347066"/>
    <n v="1082.5389932474766"/>
    <n v="-2701.9091379872298"/>
    <n v="2.0885475337939883"/>
    <n v="1200"/>
    <n v="0.12"/>
    <n v="367.71947086224077"/>
    <n v="5.6613737573727792E-2"/>
  </r>
  <r>
    <x v="20"/>
    <s v="6"/>
    <x v="3"/>
    <x v="98"/>
    <x v="0"/>
    <x v="1"/>
    <x v="34"/>
    <x v="1"/>
    <x v="0"/>
    <s v="appsflyer"/>
    <x v="2"/>
    <x v="4"/>
    <n v="630300"/>
    <n v="4355.3914423606384"/>
    <n v="8902.7580400301122"/>
    <n v="5048.827627728454"/>
    <n v="-3853.9304123016582"/>
    <n v="1.1592132864622544"/>
    <n v="7600"/>
    <n v="0.08"/>
    <n v="599.45162193888984"/>
    <n v="1.9788475864729031E-2"/>
  </r>
  <r>
    <x v="20"/>
    <s v="6"/>
    <x v="3"/>
    <x v="7"/>
    <x v="0"/>
    <x v="6"/>
    <x v="27"/>
    <x v="2"/>
    <x v="0"/>
    <s v="appsflyer"/>
    <x v="0"/>
    <x v="6"/>
    <n v="439360"/>
    <n v="1431.9024787690767"/>
    <n v="9854.5688963897865"/>
    <n v="5653.358024816177"/>
    <n v="-4201.2108715736094"/>
    <n v="3.9481445898997536"/>
    <n v="6800"/>
    <n v="0.04"/>
    <n v="1126.2040232329514"/>
    <n v="3.3201624541535815E-2"/>
  </r>
  <r>
    <x v="20"/>
    <s v="6"/>
    <x v="3"/>
    <x v="96"/>
    <x v="0"/>
    <x v="0"/>
    <x v="21"/>
    <x v="1"/>
    <x v="0"/>
    <s v="adjust"/>
    <x v="0"/>
    <x v="0"/>
    <n v="335050"/>
    <n v="1395.8286620274241"/>
    <n v="6749.1884264562041"/>
    <n v="2500.1886016643684"/>
    <n v="-4248.9998247918356"/>
    <n v="1.7911858881253198"/>
    <n v="3200"/>
    <n v="0.17"/>
    <n v="1947.1308815152611"/>
    <n v="0.12979893331640804"/>
  </r>
  <r>
    <x v="21"/>
    <s v="6"/>
    <x v="3"/>
    <x v="15"/>
    <x v="0"/>
    <x v="2"/>
    <x v="34"/>
    <x v="2"/>
    <x v="0"/>
    <s v="adjust"/>
    <x v="0"/>
    <x v="0"/>
    <n v="1450870"/>
    <n v="2157.8317514038285"/>
    <n v="31578.33439420968"/>
    <n v="44711.766805953557"/>
    <n v="13133.432411743877"/>
    <n v="20.720691859717636"/>
    <n v="50000"/>
    <n v="0.06"/>
    <n v="13573.507252907777"/>
    <n v="5.0596327777338794E-2"/>
  </r>
  <r>
    <x v="21"/>
    <s v="6"/>
    <x v="3"/>
    <x v="94"/>
    <x v="0"/>
    <x v="4"/>
    <x v="21"/>
    <x v="2"/>
    <x v="0"/>
    <s v="adjust"/>
    <x v="0"/>
    <x v="4"/>
    <n v="610200"/>
    <n v="1720.569575637953"/>
    <n v="21724.497163112454"/>
    <n v="34609.730430448435"/>
    <n v="12885.233267335982"/>
    <n v="20.115275151030051"/>
    <n v="45000"/>
    <n v="0.06"/>
    <n v="6970.2278990769573"/>
    <n v="3.3565839300040673E-2"/>
  </r>
  <r>
    <x v="21"/>
    <s v="6"/>
    <x v="3"/>
    <x v="13"/>
    <x v="0"/>
    <x v="3"/>
    <x v="0"/>
    <x v="1"/>
    <x v="0"/>
    <s v="appsflyer"/>
    <x v="0"/>
    <x v="1"/>
    <n v="439940"/>
    <n v="1151.7455098934549"/>
    <n v="12302.838843160383"/>
    <n v="18307.156843091423"/>
    <n v="6004.3179999310396"/>
    <n v="15.895140624238223"/>
    <n v="8200"/>
    <n v="0.12"/>
    <n v="9078.2643130639208"/>
    <n v="8.2647680639077389E-2"/>
  </r>
  <r>
    <x v="21"/>
    <s v="6"/>
    <x v="3"/>
    <x v="14"/>
    <x v="0"/>
    <x v="0"/>
    <x v="35"/>
    <x v="2"/>
    <x v="0"/>
    <s v="appsflyer"/>
    <x v="0"/>
    <x v="1"/>
    <n v="186730"/>
    <n v="984.86286919831218"/>
    <n v="11432.922435723231"/>
    <n v="15638.695546344634"/>
    <n v="4205.7731106214032"/>
    <n v="15.879058938504487"/>
    <n v="13600"/>
    <n v="0.1"/>
    <n v="3997.3602215795663"/>
    <n v="4.2601168468447949E-2"/>
  </r>
  <r>
    <x v="21"/>
    <s v="6"/>
    <x v="3"/>
    <x v="92"/>
    <x v="0"/>
    <x v="5"/>
    <x v="37"/>
    <x v="2"/>
    <x v="1"/>
    <s v="appsflyer"/>
    <x v="1"/>
    <x v="3"/>
    <n v="259620"/>
    <n v="592.49744533006333"/>
    <n v="8785.5665081824682"/>
    <n v="12948.82017879472"/>
    <n v="4163.2536706122519"/>
    <n v="21.854643055180269"/>
    <n v="12600"/>
    <n v="0.1"/>
    <n v="1414.1654321685619"/>
    <n v="1.8201985620337712E-2"/>
  </r>
  <r>
    <x v="21"/>
    <s v="6"/>
    <x v="3"/>
    <x v="23"/>
    <x v="0"/>
    <x v="6"/>
    <x v="26"/>
    <x v="1"/>
    <x v="1"/>
    <s v="adjust"/>
    <x v="0"/>
    <x v="4"/>
    <n v="395860"/>
    <n v="892.41884232222606"/>
    <n v="9869.9816492911996"/>
    <n v="13981.202535241377"/>
    <n v="4111.220885950177"/>
    <n v="15.66663753855746"/>
    <n v="19400"/>
    <n v="0.06"/>
    <n v="1121.2043513159865"/>
    <n v="1.336561654228061E-2"/>
  </r>
  <r>
    <x v="21"/>
    <s v="6"/>
    <x v="3"/>
    <x v="11"/>
    <x v="0"/>
    <x v="1"/>
    <x v="15"/>
    <x v="1"/>
    <x v="0"/>
    <s v="appsflyer"/>
    <x v="0"/>
    <x v="0"/>
    <n v="459290"/>
    <n v="1931.1079096768685"/>
    <n v="6183.763328545946"/>
    <n v="10102.803955435564"/>
    <n v="3919.0406268896177"/>
    <n v="5.2316102610371793"/>
    <n v="14400"/>
    <n v="0.14000000000000001"/>
    <n v="7881.0941170963333"/>
    <n v="0.13001496336826546"/>
  </r>
  <r>
    <x v="21"/>
    <s v="6"/>
    <x v="3"/>
    <x v="93"/>
    <x v="0"/>
    <x v="3"/>
    <x v="34"/>
    <x v="1"/>
    <x v="1"/>
    <s v="adjust"/>
    <x v="2"/>
    <x v="5"/>
    <n v="601560"/>
    <n v="3964.2684205009959"/>
    <n v="12196.288204854571"/>
    <n v="16020.331404186136"/>
    <n v="3824.0431993315651"/>
    <n v="4.0411823077715612"/>
    <n v="21400"/>
    <n v="0.06"/>
    <n v="2874.5263379849803"/>
    <n v="2.9904982045022514E-2"/>
  </r>
  <r>
    <x v="21"/>
    <s v="6"/>
    <x v="3"/>
    <x v="109"/>
    <x v="0"/>
    <x v="6"/>
    <x v="48"/>
    <x v="1"/>
    <x v="1"/>
    <s v="appsflyer"/>
    <x v="0"/>
    <x v="1"/>
    <n v="289330"/>
    <n v="1006.3988762165958"/>
    <n v="5076.2379102757832"/>
    <n v="8187.0514876756888"/>
    <n v="3110.8135773999056"/>
    <n v="8.1349966510829876"/>
    <n v="12400"/>
    <n v="0.1"/>
    <n v="833.6689036994037"/>
    <n v="1.6971289052278883E-2"/>
  </r>
  <r>
    <x v="21"/>
    <s v="6"/>
    <x v="3"/>
    <x v="74"/>
    <x v="0"/>
    <x v="3"/>
    <x v="15"/>
    <x v="1"/>
    <x v="1"/>
    <s v="adjust"/>
    <x v="0"/>
    <x v="0"/>
    <n v="202790"/>
    <n v="817.81800066423125"/>
    <n v="5135.2417548510639"/>
    <n v="8234.6924409407347"/>
    <n v="3099.4506860896709"/>
    <n v="10.069101480100123"/>
    <n v="16800"/>
    <n v="0.1"/>
    <n v="4692.3949082363688"/>
    <n v="9.4972073777906785E-2"/>
  </r>
  <r>
    <x v="21"/>
    <s v="6"/>
    <x v="3"/>
    <x v="110"/>
    <x v="0"/>
    <x v="6"/>
    <x v="36"/>
    <x v="1"/>
    <x v="0"/>
    <s v="adjust"/>
    <x v="0"/>
    <x v="4"/>
    <n v="216880"/>
    <n v="2019.9274616039045"/>
    <n v="4963.0490927457076"/>
    <n v="8032.8518876004791"/>
    <n v="3069.8027948547715"/>
    <n v="3.976802157648804"/>
    <n v="12600"/>
    <n v="0.32"/>
    <n v="1615.1848989685657"/>
    <n v="3.3512068556493767E-2"/>
  </r>
  <r>
    <x v="21"/>
    <s v="6"/>
    <x v="3"/>
    <x v="98"/>
    <x v="0"/>
    <x v="2"/>
    <x v="37"/>
    <x v="1"/>
    <x v="0"/>
    <s v="appsflyer"/>
    <x v="2"/>
    <x v="5"/>
    <n v="812130"/>
    <n v="4308.0838599566405"/>
    <n v="11685.090661804079"/>
    <n v="14591.405936883539"/>
    <n v="2906.3152750794598"/>
    <n v="3.3869828005229214"/>
    <n v="10600"/>
    <n v="0.08"/>
    <n v="3162.0133829821848"/>
    <n v="3.6117303073920852E-2"/>
  </r>
  <r>
    <x v="21"/>
    <s v="6"/>
    <x v="3"/>
    <x v="61"/>
    <x v="1"/>
    <x v="1"/>
    <x v="28"/>
    <x v="0"/>
    <x v="0"/>
    <s v="adjust"/>
    <x v="2"/>
    <x v="3"/>
    <n v="134290"/>
    <n v="597.05844388669777"/>
    <n v="4490.034548940037"/>
    <n v="7206.486668784004"/>
    <n v="2716.452119843967"/>
    <n v="12.069985346613002"/>
    <n v="9200"/>
    <n v="0.12"/>
    <n v="3013.3586576869611"/>
    <n v="6.9690886284893477E-2"/>
  </r>
  <r>
    <x v="21"/>
    <s v="6"/>
    <x v="3"/>
    <x v="79"/>
    <x v="0"/>
    <x v="0"/>
    <x v="41"/>
    <x v="0"/>
    <x v="1"/>
    <s v="appsflyer"/>
    <x v="0"/>
    <x v="1"/>
    <n v="318660"/>
    <n v="694.66414334994249"/>
    <n v="8071.696924592733"/>
    <n v="10269.44767308164"/>
    <n v="2197.7507484889074"/>
    <n v="14.78332770071929"/>
    <n v="14200"/>
    <n v="0.08"/>
    <n v="1684.2462981747221"/>
    <n v="2.7334256456483734E-2"/>
  </r>
  <r>
    <x v="21"/>
    <s v="6"/>
    <x v="3"/>
    <x v="68"/>
    <x v="0"/>
    <x v="3"/>
    <x v="7"/>
    <x v="1"/>
    <x v="0"/>
    <s v="adjust"/>
    <x v="2"/>
    <x v="4"/>
    <n v="230630"/>
    <n v="472.52937992886967"/>
    <n v="3968.5017889447208"/>
    <n v="5896.9612879769147"/>
    <n v="1928.4594990321939"/>
    <n v="12.479565374040002"/>
    <n v="3800"/>
    <n v="7.0000000000000007E-2"/>
    <n v="1905.0339294503517"/>
    <n v="5.3842248473928753E-2"/>
  </r>
  <r>
    <x v="21"/>
    <s v="6"/>
    <x v="3"/>
    <x v="82"/>
    <x v="0"/>
    <x v="1"/>
    <x v="43"/>
    <x v="1"/>
    <x v="1"/>
    <s v="adjust"/>
    <x v="0"/>
    <x v="4"/>
    <n v="126680"/>
    <n v="350.94113120430933"/>
    <n v="3036.6921733494032"/>
    <n v="4933.7971594190385"/>
    <n v="1897.1049860696353"/>
    <n v="14.058760061802795"/>
    <n v="3000"/>
    <n v="0.14000000000000001"/>
    <n v="3964.7841028592247"/>
    <n v="0.13393281667751969"/>
  </r>
  <r>
    <x v="21"/>
    <s v="6"/>
    <x v="3"/>
    <x v="56"/>
    <x v="0"/>
    <x v="2"/>
    <x v="48"/>
    <x v="0"/>
    <x v="1"/>
    <s v="appsflyer"/>
    <x v="0"/>
    <x v="4"/>
    <n v="153520"/>
    <n v="271.22129138884139"/>
    <n v="4055.0905877633586"/>
    <n v="5913.04788124685"/>
    <n v="1857.9572934834914"/>
    <n v="21.801562299803006"/>
    <n v="5600"/>
    <n v="0.05"/>
    <n v="1517.261905181296"/>
    <n v="4.2765928718229825E-2"/>
  </r>
  <r>
    <x v="21"/>
    <s v="6"/>
    <x v="3"/>
    <x v="75"/>
    <x v="0"/>
    <x v="6"/>
    <x v="39"/>
    <x v="1"/>
    <x v="3"/>
    <s v="appsflyer"/>
    <x v="0"/>
    <x v="2"/>
    <n v="156450"/>
    <n v="685.25658357216253"/>
    <n v="4297.4696819592"/>
    <n v="6059.4020416961093"/>
    <n v="1761.9323597369093"/>
    <n v="8.8425302097925922"/>
    <n v="6000"/>
    <n v="0.15"/>
    <n v="146.25891094635085"/>
    <n v="4.022919256716267E-3"/>
  </r>
  <r>
    <x v="21"/>
    <s v="6"/>
    <x v="3"/>
    <x v="63"/>
    <x v="0"/>
    <x v="1"/>
    <x v="17"/>
    <x v="1"/>
    <x v="1"/>
    <s v="adjust"/>
    <x v="2"/>
    <x v="3"/>
    <n v="170050"/>
    <n v="507.43522156462922"/>
    <n v="4262.3153873980282"/>
    <n v="6007.9137582851299"/>
    <n v="1745.5983708871017"/>
    <n v="11.839764964994522"/>
    <n v="6000"/>
    <n v="0.06"/>
    <n v="1935.0411914805238"/>
    <n v="5.3680341999251459E-2"/>
  </r>
  <r>
    <x v="21"/>
    <s v="6"/>
    <x v="3"/>
    <x v="53"/>
    <x v="0"/>
    <x v="4"/>
    <x v="23"/>
    <x v="0"/>
    <x v="3"/>
    <s v="appsflyer"/>
    <x v="2"/>
    <x v="6"/>
    <n v="222380"/>
    <n v="131.73682846458587"/>
    <n v="4394.0255611778557"/>
    <n v="6029.7394960613847"/>
    <n v="1635.713934883529"/>
    <n v="45.771099595602671"/>
    <n v="3600"/>
    <n v="0.06"/>
    <n v="1665.976561932129"/>
    <n v="4.6048881631352456E-2"/>
  </r>
  <r>
    <x v="21"/>
    <s v="6"/>
    <x v="3"/>
    <x v="31"/>
    <x v="0"/>
    <x v="4"/>
    <x v="10"/>
    <x v="2"/>
    <x v="0"/>
    <s v="adjust"/>
    <x v="0"/>
    <x v="1"/>
    <n v="224980"/>
    <n v="684.50915864638307"/>
    <n v="9614.0754818977839"/>
    <n v="11192.045440946722"/>
    <n v="1577.9699590489381"/>
    <n v="16.350468506628886"/>
    <n v="5600"/>
    <n v="0.09"/>
    <n v="5152.7425925638081"/>
    <n v="7.6732214555887635E-2"/>
  </r>
  <r>
    <x v="21"/>
    <s v="6"/>
    <x v="3"/>
    <x v="3"/>
    <x v="0"/>
    <x v="2"/>
    <x v="19"/>
    <x v="1"/>
    <x v="0"/>
    <s v="appsflyer"/>
    <x v="0"/>
    <x v="5"/>
    <n v="239090"/>
    <n v="626.6692877268855"/>
    <n v="4757.2166876420933"/>
    <n v="6210.8366525148422"/>
    <n v="1453.6199648727488"/>
    <n v="9.9108680992543619"/>
    <n v="6000"/>
    <n v="0.09"/>
    <n v="2061.6967400896783"/>
    <n v="5.5325255287328387E-2"/>
  </r>
  <r>
    <x v="21"/>
    <s v="6"/>
    <x v="3"/>
    <x v="107"/>
    <x v="0"/>
    <x v="0"/>
    <x v="22"/>
    <x v="0"/>
    <x v="0"/>
    <s v="adjust"/>
    <x v="0"/>
    <x v="6"/>
    <n v="95100"/>
    <n v="254.2327570842987"/>
    <n v="3508.2978286900284"/>
    <n v="4955.1346092262474"/>
    <n v="1446.8367805362191"/>
    <n v="19.490543492722381"/>
    <n v="3400"/>
    <n v="0.11"/>
    <n v="1755.836198003936"/>
    <n v="5.9057803553733426E-2"/>
  </r>
  <r>
    <x v="21"/>
    <s v="6"/>
    <x v="3"/>
    <x v="40"/>
    <x v="0"/>
    <x v="2"/>
    <x v="15"/>
    <x v="0"/>
    <x v="1"/>
    <s v="adjust"/>
    <x v="0"/>
    <x v="2"/>
    <n v="137760"/>
    <n v="463.91396447775787"/>
    <n v="5774.3466927328236"/>
    <n v="7201.0754475664335"/>
    <n v="1426.7287548336099"/>
    <n v="15.522437346055975"/>
    <n v="8600"/>
    <n v="0.125"/>
    <n v="4357.5898990394016"/>
    <n v="0.10085507205992003"/>
  </r>
  <r>
    <x v="21"/>
    <s v="6"/>
    <x v="3"/>
    <x v="111"/>
    <x v="0"/>
    <x v="1"/>
    <x v="10"/>
    <x v="1"/>
    <x v="0"/>
    <s v="appsflyer"/>
    <x v="0"/>
    <x v="3"/>
    <n v="98870"/>
    <n v="573.15942028985512"/>
    <n v="2889.8081570956429"/>
    <n v="4313.3353335151905"/>
    <n v="1423.5271764195477"/>
    <n v="7.525542075769903"/>
    <n v="6600"/>
    <n v="0.15"/>
    <n v="1204.278031544517"/>
    <n v="4.653313265441078E-2"/>
  </r>
  <r>
    <x v="21"/>
    <s v="6"/>
    <x v="3"/>
    <x v="12"/>
    <x v="0"/>
    <x v="2"/>
    <x v="37"/>
    <x v="0"/>
    <x v="0"/>
    <s v="appsflyer"/>
    <x v="0"/>
    <x v="2"/>
    <n v="369580"/>
    <n v="300.65195917023379"/>
    <n v="6892.5745073270828"/>
    <n v="8223.2778942646673"/>
    <n v="1330.7033869375846"/>
    <n v="27.351486140186832"/>
    <n v="7600"/>
    <n v="7.4999999999999997E-2"/>
    <n v="743.0769928143751"/>
    <n v="1.5060437828014925E-2"/>
  </r>
  <r>
    <x v="21"/>
    <s v="6"/>
    <x v="3"/>
    <x v="67"/>
    <x v="0"/>
    <x v="0"/>
    <x v="48"/>
    <x v="1"/>
    <x v="1"/>
    <s v="adjust"/>
    <x v="0"/>
    <x v="2"/>
    <n v="350470"/>
    <n v="654.91905851722765"/>
    <n v="5414.1432704223052"/>
    <n v="6640.1228714276403"/>
    <n v="1225.9796010053351"/>
    <n v="10.138845075697201"/>
    <n v="3200"/>
    <n v="0.09"/>
    <n v="1674.414397557134"/>
    <n v="4.2027696122966758E-2"/>
  </r>
  <r>
    <x v="21"/>
    <s v="6"/>
    <x v="3"/>
    <x v="44"/>
    <x v="0"/>
    <x v="2"/>
    <x v="5"/>
    <x v="2"/>
    <x v="0"/>
    <s v="adjust"/>
    <x v="0"/>
    <x v="6"/>
    <n v="115040"/>
    <n v="107.44229486324215"/>
    <n v="3783.7331958398722"/>
    <n v="4839.67830608649"/>
    <n v="1055.9451102466178"/>
    <n v="45.044442807617529"/>
    <n v="2400"/>
    <n v="7.0000000000000007E-2"/>
    <n v="1945.8317369010963"/>
    <n v="6.7009678944086493E-2"/>
  </r>
  <r>
    <x v="21"/>
    <s v="6"/>
    <x v="3"/>
    <x v="81"/>
    <x v="0"/>
    <x v="2"/>
    <x v="1"/>
    <x v="2"/>
    <x v="0"/>
    <s v="appsflyer"/>
    <x v="2"/>
    <x v="3"/>
    <n v="79120"/>
    <n v="152.85196812364163"/>
    <n v="1772.2911740544894"/>
    <n v="2821.8561879415442"/>
    <n v="1049.5650138870549"/>
    <n v="18.461366396400933"/>
    <n v="400"/>
    <n v="0.11"/>
    <n v="638.52823659703972"/>
    <n v="3.7713251731586066E-2"/>
  </r>
  <r>
    <x v="21"/>
    <s v="6"/>
    <x v="3"/>
    <x v="50"/>
    <x v="0"/>
    <x v="1"/>
    <x v="42"/>
    <x v="1"/>
    <x v="3"/>
    <s v="appsflyer"/>
    <x v="0"/>
    <x v="5"/>
    <n v="96150"/>
    <n v="650.71960935492166"/>
    <n v="2448.9830979586636"/>
    <n v="3362.0281114355853"/>
    <n v="913.04501347692167"/>
    <n v="5.1666310083516107"/>
    <n v="4400"/>
    <n v="0.08"/>
    <n v="659.01124776589893"/>
    <n v="3.2669330630338944E-2"/>
  </r>
  <r>
    <x v="21"/>
    <s v="6"/>
    <x v="3"/>
    <x v="105"/>
    <x v="0"/>
    <x v="0"/>
    <x v="47"/>
    <x v="0"/>
    <x v="0"/>
    <s v="adjust"/>
    <x v="2"/>
    <x v="6"/>
    <n v="126040"/>
    <n v="219.24236567452647"/>
    <n v="2148.0025888017703"/>
    <n v="2906.9948706414029"/>
    <n v="758.9922818396326"/>
    <n v="13.259275239517102"/>
    <n v="2000"/>
    <n v="0.08"/>
    <n v="1028.8386486480551"/>
    <n v="5.8986381379536164E-2"/>
  </r>
  <r>
    <x v="21"/>
    <s v="6"/>
    <x v="3"/>
    <x v="115"/>
    <x v="0"/>
    <x v="1"/>
    <x v="3"/>
    <x v="1"/>
    <x v="0"/>
    <s v="adjust"/>
    <x v="0"/>
    <x v="2"/>
    <n v="103230"/>
    <n v="770.21045963257552"/>
    <n v="2866.5374518973103"/>
    <n v="3471.442025754433"/>
    <n v="604.90457385712261"/>
    <n v="4.5071343583291048"/>
    <n v="6200"/>
    <n v="0.12"/>
    <n v="1771.2572705107123"/>
    <n v="8.5039457059912199E-2"/>
  </r>
  <r>
    <x v="21"/>
    <s v="6"/>
    <x v="3"/>
    <x v="32"/>
    <x v="0"/>
    <x v="1"/>
    <x v="31"/>
    <x v="0"/>
    <x v="3"/>
    <s v="appsflyer"/>
    <x v="0"/>
    <x v="5"/>
    <n v="165710"/>
    <n v="110.73910719059074"/>
    <n v="2361.6134978240534"/>
    <n v="2905.8107808698205"/>
    <n v="544.19728304576711"/>
    <n v="26.24014997582282"/>
    <n v="3200"/>
    <n v="0.04"/>
    <n v="142.62542845445691"/>
    <n v="8.180472348338505E-3"/>
  </r>
  <r>
    <x v="21"/>
    <s v="6"/>
    <x v="3"/>
    <x v="22"/>
    <x v="0"/>
    <x v="0"/>
    <x v="49"/>
    <x v="2"/>
    <x v="0"/>
    <s v="appsflyer"/>
    <x v="0"/>
    <x v="5"/>
    <n v="180260"/>
    <n v="672.66067676255341"/>
    <n v="2991.4591557611875"/>
    <n v="3256.0468288379561"/>
    <n v="264.58767307676862"/>
    <n v="4.8405487957300766"/>
    <n v="2800"/>
    <n v="0.1"/>
    <n v="551.85840646375755"/>
    <n v="2.8247874159143527E-2"/>
  </r>
  <r>
    <x v="21"/>
    <s v="6"/>
    <x v="3"/>
    <x v="64"/>
    <x v="0"/>
    <x v="1"/>
    <x v="48"/>
    <x v="2"/>
    <x v="0"/>
    <s v="adjust"/>
    <x v="2"/>
    <x v="3"/>
    <n v="102390"/>
    <n v="425.1729067392784"/>
    <n v="1409.1937742185767"/>
    <n v="1637.0246260748816"/>
    <n v="227.83085185630489"/>
    <n v="3.8502562137119583"/>
    <n v="1200"/>
    <n v="7.0000000000000007E-2"/>
    <n v="629.30995688239364"/>
    <n v="6.4070503975994911E-2"/>
  </r>
  <r>
    <x v="21"/>
    <s v="6"/>
    <x v="3"/>
    <x v="10"/>
    <x v="0"/>
    <x v="1"/>
    <x v="45"/>
    <x v="1"/>
    <x v="0"/>
    <s v="appsflyer"/>
    <x v="2"/>
    <x v="5"/>
    <n v="299010"/>
    <n v="1030.704985775692"/>
    <n v="5212.8300714303086"/>
    <n v="5394.467815888228"/>
    <n v="181.63774445791933"/>
    <n v="5.2337651319581404"/>
    <n v="3400"/>
    <n v="0.04"/>
    <n v="398.53117969147303"/>
    <n v="1.2312959414880753E-2"/>
  </r>
  <r>
    <x v="21"/>
    <s v="6"/>
    <x v="3"/>
    <x v="21"/>
    <x v="0"/>
    <x v="0"/>
    <x v="8"/>
    <x v="2"/>
    <x v="1"/>
    <s v="adjust"/>
    <x v="2"/>
    <x v="0"/>
    <n v="101110"/>
    <n v="534.74589665653491"/>
    <n v="5452.1658788083805"/>
    <n v="5585.2937386658086"/>
    <n v="133.12785985742812"/>
    <n v="10.444762219939426"/>
    <n v="4800"/>
    <n v="0.11"/>
    <n v="524.39583609297938"/>
    <n v="1.5648112723320107E-2"/>
  </r>
  <r>
    <x v="21"/>
    <s v="6"/>
    <x v="3"/>
    <x v="45"/>
    <x v="0"/>
    <x v="3"/>
    <x v="26"/>
    <x v="1"/>
    <x v="3"/>
    <s v="adjust"/>
    <x v="2"/>
    <x v="2"/>
    <n v="48850"/>
    <n v="289.62450592885375"/>
    <n v="1481.8690538765577"/>
    <n v="1589.5762688157629"/>
    <n v="107.70721493920519"/>
    <n v="5.4884039032465104"/>
    <n v="1000"/>
    <n v="7.0000000000000007E-2"/>
    <n v="653.81068814062019"/>
    <n v="6.8551884021657156E-2"/>
  </r>
  <r>
    <x v="21"/>
    <s v="6"/>
    <x v="3"/>
    <x v="102"/>
    <x v="0"/>
    <x v="5"/>
    <x v="15"/>
    <x v="1"/>
    <x v="1"/>
    <s v="adjust"/>
    <x v="2"/>
    <x v="1"/>
    <n v="11490"/>
    <n v="86.013724266999375"/>
    <n v="185.85664235366986"/>
    <n v="222.0308609527622"/>
    <n v="36.174218599092342"/>
    <n v="2.5813422549120815"/>
    <n v="200"/>
    <n v="0.06"/>
    <n v="71.836904329705632"/>
    <n v="5.3924113688103605E-2"/>
  </r>
  <r>
    <x v="21"/>
    <s v="6"/>
    <x v="3"/>
    <x v="117"/>
    <x v="0"/>
    <x v="5"/>
    <x v="35"/>
    <x v="1"/>
    <x v="0"/>
    <s v="appsflyer"/>
    <x v="0"/>
    <x v="0"/>
    <n v="34810"/>
    <n v="145.36975813467896"/>
    <n v="480.8827776698343"/>
    <n v="485.45703528469727"/>
    <n v="4.5742576148629723"/>
    <n v="3.3394637338182935"/>
    <n v="400"/>
    <n v="7.0000000000000007E-2"/>
    <n v="79.490025992366171"/>
    <n v="2.7290443236907352E-2"/>
  </r>
  <r>
    <x v="21"/>
    <s v="6"/>
    <x v="3"/>
    <x v="51"/>
    <x v="0"/>
    <x v="5"/>
    <x v="42"/>
    <x v="1"/>
    <x v="0"/>
    <s v="adjust"/>
    <x v="0"/>
    <x v="3"/>
    <n v="90"/>
    <n v="0"/>
    <n v="0.63356364996097203"/>
    <n v="0.63356364996097203"/>
    <n v="0"/>
    <n v="6"/>
    <n v="500"/>
    <n v="0.08"/>
    <n v="0.25226239426441605"/>
    <n v="6.6360708004622099E-2"/>
  </r>
  <r>
    <x v="21"/>
    <s v="6"/>
    <x v="3"/>
    <x v="116"/>
    <x v="0"/>
    <x v="2"/>
    <x v="24"/>
    <x v="2"/>
    <x v="0"/>
    <s v="appsflyer"/>
    <x v="0"/>
    <x v="2"/>
    <n v="110"/>
    <n v="8.5910652920962199E-2"/>
    <n v="0.24934741816197339"/>
    <n v="3.5702665830752203E-4"/>
    <n v="-0.24899039150366586"/>
    <n v="6"/>
    <n v="200"/>
    <n v="0.1"/>
    <n v="1.0041773591609501E-4"/>
    <n v="4.6876861797063629E-2"/>
  </r>
  <r>
    <x v="21"/>
    <s v="6"/>
    <x v="3"/>
    <x v="114"/>
    <x v="1"/>
    <x v="3"/>
    <x v="7"/>
    <x v="1"/>
    <x v="1"/>
    <s v="adjust"/>
    <x v="2"/>
    <x v="4"/>
    <n v="60"/>
    <n v="0.46402151983860118"/>
    <n v="1.7849058650865033"/>
    <n v="2.000566986198726E-3"/>
    <n v="-1.7829052981003046"/>
    <n v="3"/>
    <n v="200"/>
    <n v="7.0000000000000007E-2"/>
    <n v="4.6049252292745455E-4"/>
    <n v="3.8363501122785498E-2"/>
  </r>
  <r>
    <x v="21"/>
    <s v="6"/>
    <x v="3"/>
    <x v="33"/>
    <x v="0"/>
    <x v="4"/>
    <x v="5"/>
    <x v="2"/>
    <x v="0"/>
    <s v="adjust"/>
    <x v="2"/>
    <x v="5"/>
    <n v="490"/>
    <n v="2.5873417721518988"/>
    <n v="5.7812798025389416"/>
    <n v="3.4151019930609781E-2"/>
    <n v="-5.7471287826083319"/>
    <n v="1.3199268955568359E-2"/>
    <n v="200"/>
    <n v="7.0000000000000007E-2"/>
    <n v="1.0882686954751416E-2"/>
    <n v="5.311059999995877E-2"/>
  </r>
  <r>
    <x v="21"/>
    <s v="6"/>
    <x v="3"/>
    <x v="28"/>
    <x v="0"/>
    <x v="0"/>
    <x v="36"/>
    <x v="1"/>
    <x v="1"/>
    <s v="adjust"/>
    <x v="0"/>
    <x v="3"/>
    <n v="39410"/>
    <n v="166.94099848714069"/>
    <n v="1102.7300771532421"/>
    <n v="1095.7789294152615"/>
    <n v="-6.951147737980591"/>
    <n v="6.5638695068645365"/>
    <n v="800"/>
    <n v="8.5000000000000006E-2"/>
    <n v="386.02573704213609"/>
    <n v="5.8714053640991602E-2"/>
  </r>
  <r>
    <x v="21"/>
    <s v="6"/>
    <x v="3"/>
    <x v="84"/>
    <x v="0"/>
    <x v="1"/>
    <x v="9"/>
    <x v="1"/>
    <x v="0"/>
    <s v="appsflyer"/>
    <x v="0"/>
    <x v="5"/>
    <n v="1170"/>
    <n v="4.3893893008193388"/>
    <n v="29.31960454198888"/>
    <n v="0.10117543905727992"/>
    <n v="-29.218429102931601"/>
    <n v="2.3050003570745971E-2"/>
    <n v="200"/>
    <n v="0.14000000000000001"/>
    <n v="5.5374045210996613E-2"/>
    <n v="9.1217864939940121E-2"/>
  </r>
  <r>
    <x v="21"/>
    <s v="6"/>
    <x v="3"/>
    <x v="59"/>
    <x v="0"/>
    <x v="0"/>
    <x v="45"/>
    <x v="1"/>
    <x v="1"/>
    <s v="appsflyer"/>
    <x v="2"/>
    <x v="1"/>
    <n v="6570"/>
    <n v="32.27745935197099"/>
    <n v="123.96954643787089"/>
    <n v="15.878658714407372"/>
    <n v="-108.09088772346351"/>
    <n v="0.49194264459472575"/>
    <n v="200"/>
    <n v="0.17"/>
    <n v="3.840270364682981"/>
    <n v="4.0308509194152346E-2"/>
  </r>
  <r>
    <x v="21"/>
    <s v="6"/>
    <x v="3"/>
    <x v="46"/>
    <x v="0"/>
    <x v="0"/>
    <x v="23"/>
    <x v="2"/>
    <x v="0"/>
    <s v="adjust"/>
    <x v="2"/>
    <x v="2"/>
    <n v="37660"/>
    <n v="117.38540520718738"/>
    <n v="295.70284016768312"/>
    <n v="170.15292997058651"/>
    <n v="-125.54991019709661"/>
    <n v="1.4495237263121723"/>
    <n v="200"/>
    <n v="0.06"/>
    <n v="31.667616141076607"/>
    <n v="3.101877836852494E-2"/>
  </r>
  <r>
    <x v="21"/>
    <s v="6"/>
    <x v="3"/>
    <x v="108"/>
    <x v="0"/>
    <x v="2"/>
    <x v="36"/>
    <x v="2"/>
    <x v="1"/>
    <s v="adjust"/>
    <x v="0"/>
    <x v="0"/>
    <n v="3420"/>
    <n v="25.641986879100283"/>
    <n v="153.26582428459909"/>
    <n v="20.468959663125933"/>
    <n v="-132.79686462147316"/>
    <n v="0.79825950148228686"/>
    <n v="200"/>
    <n v="0.1"/>
    <n v="7.8239717054608935"/>
    <n v="6.3705987295122821E-2"/>
  </r>
  <r>
    <x v="21"/>
    <s v="6"/>
    <x v="3"/>
    <x v="2"/>
    <x v="0"/>
    <x v="1"/>
    <x v="24"/>
    <x v="1"/>
    <x v="0"/>
    <s v="appsflyer"/>
    <x v="0"/>
    <x v="1"/>
    <n v="176870"/>
    <n v="515.4027241176085"/>
    <n v="4401.5129512436752"/>
    <n v="4248.2242796066012"/>
    <n v="-153.288671637074"/>
    <n v="8.2425336165611913"/>
    <n v="1600"/>
    <n v="0.1"/>
    <n v="836.02921870303544"/>
    <n v="3.2799163590787571E-2"/>
  </r>
  <r>
    <x v="21"/>
    <s v="6"/>
    <x v="3"/>
    <x v="25"/>
    <x v="0"/>
    <x v="2"/>
    <x v="18"/>
    <x v="1"/>
    <x v="0"/>
    <s v="adjust"/>
    <x v="2"/>
    <x v="0"/>
    <n v="12880"/>
    <n v="54.704370179948583"/>
    <n v="225.47606386541472"/>
    <n v="54.098798528120078"/>
    <n v="-171.37726533729463"/>
    <n v="0.98893010467287179"/>
    <n v="200"/>
    <n v="0.08"/>
    <n v="24.821532348884755"/>
    <n v="7.6469758491902989E-2"/>
  </r>
  <r>
    <x v="21"/>
    <s v="6"/>
    <x v="3"/>
    <x v="30"/>
    <x v="0"/>
    <x v="6"/>
    <x v="15"/>
    <x v="1"/>
    <x v="3"/>
    <s v="appsflyer"/>
    <x v="0"/>
    <x v="5"/>
    <n v="33580"/>
    <n v="175.43661371148309"/>
    <n v="483.75809399637404"/>
    <n v="288.66966621171838"/>
    <n v="-195.08842778465566"/>
    <n v="1.6454356938652179"/>
    <n v="400"/>
    <n v="0.05"/>
    <n v="65.242968653024391"/>
    <n v="3.7668759075164586E-2"/>
  </r>
  <r>
    <x v="21"/>
    <s v="6"/>
    <x v="3"/>
    <x v="41"/>
    <x v="0"/>
    <x v="3"/>
    <x v="36"/>
    <x v="1"/>
    <x v="1"/>
    <s v="adjust"/>
    <x v="0"/>
    <x v="5"/>
    <n v="96690"/>
    <n v="73.472644376899694"/>
    <n v="526.34159568808195"/>
    <n v="322.26424067300303"/>
    <n v="-204.07735501507892"/>
    <n v="4.3861799640673489"/>
    <n v="200"/>
    <n v="0.1"/>
    <n v="44.629239328595574"/>
    <n v="2.3081079486921331E-2"/>
  </r>
  <r>
    <x v="21"/>
    <s v="6"/>
    <x v="3"/>
    <x v="88"/>
    <x v="0"/>
    <x v="1"/>
    <x v="7"/>
    <x v="2"/>
    <x v="0"/>
    <s v="adjust"/>
    <x v="0"/>
    <x v="3"/>
    <n v="5600"/>
    <n v="24.401893828298487"/>
    <n v="229.11359491100933"/>
    <n v="8.9596243872407673"/>
    <n v="-220.15397052376855"/>
    <n v="0.36716922261379703"/>
    <n v="200"/>
    <n v="0.11"/>
    <n v="2.1478927959060852"/>
    <n v="3.9955037976905576E-2"/>
  </r>
  <r>
    <x v="21"/>
    <s v="6"/>
    <x v="3"/>
    <x v="113"/>
    <x v="0"/>
    <x v="0"/>
    <x v="22"/>
    <x v="1"/>
    <x v="0"/>
    <s v="appsflyer"/>
    <x v="2"/>
    <x v="1"/>
    <n v="95220"/>
    <n v="379.84325136099119"/>
    <n v="1003.604674547067"/>
    <n v="747.47541698244584"/>
    <n v="-256.12925756462118"/>
    <n v="1.9678523030334649"/>
    <n v="800"/>
    <n v="0.08"/>
    <n v="88.689271844500482"/>
    <n v="1.9775292901390344E-2"/>
  </r>
  <r>
    <x v="21"/>
    <s v="6"/>
    <x v="3"/>
    <x v="66"/>
    <x v="0"/>
    <x v="0"/>
    <x v="12"/>
    <x v="0"/>
    <x v="1"/>
    <s v="appsflyer"/>
    <x v="1"/>
    <x v="2"/>
    <n v="19180"/>
    <n v="1.395619588153969"/>
    <n v="268.15603975879947"/>
    <n v="8.9105671849803603"/>
    <n v="-259.24547257381909"/>
    <n v="6.3846676133047504"/>
    <n v="200"/>
    <n v="5.5E-2"/>
    <n v="2.5269989901921579"/>
    <n v="4.7265958453831906E-2"/>
  </r>
  <r>
    <x v="21"/>
    <s v="6"/>
    <x v="3"/>
    <x v="65"/>
    <x v="1"/>
    <x v="1"/>
    <x v="17"/>
    <x v="1"/>
    <x v="3"/>
    <s v="adjust"/>
    <x v="2"/>
    <x v="0"/>
    <n v="107950"/>
    <n v="275.57191948944529"/>
    <n v="2497.7763044541471"/>
    <n v="2206.1442649797514"/>
    <n v="-291.6320394743957"/>
    <n v="8.005693283506881"/>
    <n v="3200"/>
    <n v="0.06"/>
    <n v="547.78453537559767"/>
    <n v="4.1383251318534042E-2"/>
  </r>
  <r>
    <x v="21"/>
    <s v="6"/>
    <x v="3"/>
    <x v="103"/>
    <x v="0"/>
    <x v="2"/>
    <x v="27"/>
    <x v="2"/>
    <x v="0"/>
    <s v="appsflyer"/>
    <x v="1"/>
    <x v="0"/>
    <n v="17520"/>
    <n v="17.794931694682852"/>
    <n v="353.58206027647748"/>
    <n v="52.433071759042924"/>
    <n v="-301.14898851743453"/>
    <n v="2.9465171689706455"/>
    <n v="200"/>
    <n v="7.4999999999999997E-2"/>
    <n v="11.771443555875969"/>
    <n v="3.7417362620459083E-2"/>
  </r>
  <r>
    <x v="21"/>
    <s v="6"/>
    <x v="3"/>
    <x v="87"/>
    <x v="0"/>
    <x v="0"/>
    <x v="48"/>
    <x v="1"/>
    <x v="0"/>
    <s v="appsflyer"/>
    <x v="2"/>
    <x v="2"/>
    <n v="63870"/>
    <n v="316.82016732064858"/>
    <n v="1532.3388164765786"/>
    <n v="1207.6513438508314"/>
    <n v="-324.6874726257472"/>
    <n v="3.8117881006880063"/>
    <n v="1200"/>
    <n v="0.08"/>
    <n v="153.33668105293077"/>
    <n v="2.1161830886827944E-2"/>
  </r>
  <r>
    <x v="21"/>
    <s v="6"/>
    <x v="3"/>
    <x v="37"/>
    <x v="0"/>
    <x v="0"/>
    <x v="16"/>
    <x v="2"/>
    <x v="1"/>
    <s v="adjust"/>
    <x v="2"/>
    <x v="3"/>
    <n v="145820"/>
    <n v="298.35026382856529"/>
    <n v="2600.8077943799713"/>
    <n v="2268.8645953820273"/>
    <n v="-331.94319899794391"/>
    <n v="7.6047011531578104"/>
    <n v="3000"/>
    <n v="6.5000000000000002E-2"/>
    <n v="125.53732951515094"/>
    <n v="9.2217439044669832E-3"/>
  </r>
  <r>
    <x v="21"/>
    <s v="6"/>
    <x v="3"/>
    <x v="101"/>
    <x v="0"/>
    <x v="4"/>
    <x v="23"/>
    <x v="1"/>
    <x v="1"/>
    <s v="adjust"/>
    <x v="0"/>
    <x v="1"/>
    <n v="50380"/>
    <n v="277.56234293446744"/>
    <n v="1844.8827472163455"/>
    <n v="1497.2806367156306"/>
    <n v="-347.60211050071484"/>
    <n v="5.3943939977086126"/>
    <n v="1200"/>
    <n v="0.11"/>
    <n v="288.39473883728033"/>
    <n v="3.2102057976017381E-2"/>
  </r>
  <r>
    <x v="21"/>
    <s v="6"/>
    <x v="3"/>
    <x v="57"/>
    <x v="0"/>
    <x v="1"/>
    <x v="43"/>
    <x v="2"/>
    <x v="0"/>
    <s v="adjust"/>
    <x v="0"/>
    <x v="4"/>
    <n v="17680"/>
    <n v="63.740986851406753"/>
    <n v="479.98614152912302"/>
    <n v="99.982974954461739"/>
    <n v="-380.00316657466129"/>
    <n v="1.5685821618598792"/>
    <n v="200"/>
    <n v="0.09"/>
    <n v="3.1042213269405199"/>
    <n v="5.1745831867114856E-3"/>
  </r>
  <r>
    <x v="21"/>
    <s v="6"/>
    <x v="3"/>
    <x v="106"/>
    <x v="0"/>
    <x v="2"/>
    <x v="7"/>
    <x v="1"/>
    <x v="0"/>
    <s v="appsflyer"/>
    <x v="2"/>
    <x v="4"/>
    <n v="197300"/>
    <n v="590.58254662675574"/>
    <n v="2416.0330234954204"/>
    <n v="2032.573982550236"/>
    <n v="-383.45904094518437"/>
    <n v="3.4416424836117097"/>
    <n v="3000"/>
    <n v="0.2"/>
    <n v="2066.7736858781891"/>
    <n v="0.1694709683076368"/>
  </r>
  <r>
    <x v="21"/>
    <s v="6"/>
    <x v="3"/>
    <x v="58"/>
    <x v="0"/>
    <x v="1"/>
    <x v="3"/>
    <x v="2"/>
    <x v="3"/>
    <s v="appsflyer"/>
    <x v="2"/>
    <x v="5"/>
    <n v="36700"/>
    <n v="51.354322838580714"/>
    <n v="552.40748893484522"/>
    <n v="168.86019360243895"/>
    <n v="-383.54729533240629"/>
    <n v="3.2881398150883645"/>
    <n v="200"/>
    <n v="0.08"/>
    <n v="60.666138425505707"/>
    <n v="5.9878073423999548E-2"/>
  </r>
  <r>
    <x v="21"/>
    <s v="6"/>
    <x v="3"/>
    <x v="69"/>
    <x v="0"/>
    <x v="3"/>
    <x v="33"/>
    <x v="0"/>
    <x v="1"/>
    <s v="appsflyer"/>
    <x v="2"/>
    <x v="5"/>
    <n v="22020"/>
    <n v="17.954857121678216"/>
    <n v="443.97042234232447"/>
    <n v="60.389587116724016"/>
    <n v="-383.58083522560048"/>
    <n v="3.3634122904721551"/>
    <n v="200"/>
    <n v="5.7000000000000002E-2"/>
    <n v="4.7922774548423988"/>
    <n v="1.3226003807520781E-2"/>
  </r>
  <r>
    <x v="21"/>
    <s v="6"/>
    <x v="3"/>
    <x v="99"/>
    <x v="0"/>
    <x v="2"/>
    <x v="40"/>
    <x v="2"/>
    <x v="0"/>
    <s v="adjust"/>
    <x v="0"/>
    <x v="6"/>
    <n v="8560"/>
    <n v="24.449126750011708"/>
    <n v="419.53636457341031"/>
    <n v="28.025403698618661"/>
    <n v="-391.51096087479164"/>
    <n v="1.1462742201459297"/>
    <n v="30000"/>
    <n v="8.5000000000000006E-2"/>
    <n v="13.388261449536319"/>
    <n v="7.9619795391780032E-2"/>
  </r>
  <r>
    <x v="21"/>
    <s v="6"/>
    <x v="3"/>
    <x v="17"/>
    <x v="0"/>
    <x v="3"/>
    <x v="13"/>
    <x v="2"/>
    <x v="1"/>
    <s v="appsflyer"/>
    <x v="1"/>
    <x v="6"/>
    <n v="218180"/>
    <n v="263.52230693741978"/>
    <n v="4709.7628078570906"/>
    <n v="4309.4706953283339"/>
    <n v="-400.29211252875666"/>
    <n v="16.353343082837117"/>
    <n v="10000"/>
    <n v="7.4999999999999997E-2"/>
    <n v="187.11385838103544"/>
    <n v="7.2365367508619074E-3"/>
  </r>
  <r>
    <x v="21"/>
    <s v="6"/>
    <x v="3"/>
    <x v="77"/>
    <x v="0"/>
    <x v="4"/>
    <x v="24"/>
    <x v="1"/>
    <x v="0"/>
    <s v="appsflyer"/>
    <x v="0"/>
    <x v="5"/>
    <n v="66910"/>
    <n v="177.6806599242895"/>
    <n v="1111.6251146684997"/>
    <n v="700.40526227912426"/>
    <n v="-411.21985238937543"/>
    <n v="3.941933030739361"/>
    <n v="800"/>
    <n v="0.15"/>
    <n v="600.11964717913509"/>
    <n v="0.1428029550649817"/>
  </r>
  <r>
    <x v="21"/>
    <s v="6"/>
    <x v="3"/>
    <x v="35"/>
    <x v="0"/>
    <x v="0"/>
    <x v="48"/>
    <x v="0"/>
    <x v="1"/>
    <s v="adjust"/>
    <x v="0"/>
    <x v="3"/>
    <n v="160140"/>
    <n v="92.45365321701199"/>
    <n v="2978.9391634848798"/>
    <n v="2550.1278553278416"/>
    <n v="-428.81130815703818"/>
    <n v="27.582770032267408"/>
    <n v="1600"/>
    <n v="9.5000000000000001E-2"/>
    <n v="1354.7276570297611"/>
    <n v="8.8539851979016343E-2"/>
  </r>
  <r>
    <x v="21"/>
    <s v="6"/>
    <x v="3"/>
    <x v="73"/>
    <x v="0"/>
    <x v="4"/>
    <x v="10"/>
    <x v="1"/>
    <x v="0"/>
    <s v="appsflyer"/>
    <x v="2"/>
    <x v="6"/>
    <n v="55760"/>
    <n v="507.32028149869552"/>
    <n v="540.77870362846238"/>
    <n v="110.17992134670328"/>
    <n v="-430.5987822817591"/>
    <n v="0.21718020226042667"/>
    <n v="200"/>
    <n v="0.105"/>
    <n v="0.50633704750047004"/>
    <n v="7.6592456125646022E-4"/>
  </r>
  <r>
    <x v="21"/>
    <s v="6"/>
    <x v="3"/>
    <x v="70"/>
    <x v="0"/>
    <x v="5"/>
    <x v="15"/>
    <x v="1"/>
    <x v="0"/>
    <s v="appsflyer"/>
    <x v="2"/>
    <x v="2"/>
    <n v="195510"/>
    <n v="1210.0923861102262"/>
    <n v="1861.4379130447721"/>
    <n v="1380.2155917845514"/>
    <n v="-481.22232126022072"/>
    <n v="1.1405869565225317"/>
    <n v="2600"/>
    <n v="0.08"/>
    <n v="620.63229987360171"/>
    <n v="7.4943883594199276E-2"/>
  </r>
  <r>
    <x v="21"/>
    <s v="6"/>
    <x v="3"/>
    <x v="26"/>
    <x v="0"/>
    <x v="2"/>
    <x v="44"/>
    <x v="2"/>
    <x v="0"/>
    <s v="appsflyer"/>
    <x v="1"/>
    <x v="3"/>
    <n v="37140"/>
    <n v="65.915992900808519"/>
    <n v="694.5862177177213"/>
    <n v="211.96453794481832"/>
    <n v="-482.62167977290301"/>
    <n v="3.2156769338783393"/>
    <n v="200"/>
    <n v="7.0000000000000007E-2"/>
    <n v="4.1039480119192699"/>
    <n v="3.226914001520126E-3"/>
  </r>
  <r>
    <x v="21"/>
    <s v="6"/>
    <x v="3"/>
    <x v="80"/>
    <x v="0"/>
    <x v="2"/>
    <x v="5"/>
    <x v="1"/>
    <x v="0"/>
    <s v="adjust"/>
    <x v="0"/>
    <x v="3"/>
    <n v="154430"/>
    <n v="588.49323845816616"/>
    <n v="3667.9737393275914"/>
    <n v="3183.7429858944001"/>
    <n v="-484.23075343319124"/>
    <n v="5.4099907659698978"/>
    <n v="2400"/>
    <n v="0.09"/>
    <n v="1642.9192409083032"/>
    <n v="8.6005646403581701E-2"/>
  </r>
  <r>
    <x v="21"/>
    <s v="6"/>
    <x v="3"/>
    <x v="20"/>
    <x v="0"/>
    <x v="4"/>
    <x v="1"/>
    <x v="1"/>
    <x v="1"/>
    <s v="adjust"/>
    <x v="0"/>
    <x v="6"/>
    <n v="75770"/>
    <n v="605.55886127639712"/>
    <n v="1924.1802780913993"/>
    <n v="1417.5236229823952"/>
    <n v="-506.65665510900408"/>
    <n v="2.3408519198192206"/>
    <n v="2600"/>
    <n v="0.11"/>
    <n v="831.97712838337816"/>
    <n v="9.7820489537115196E-2"/>
  </r>
  <r>
    <x v="21"/>
    <s v="6"/>
    <x v="3"/>
    <x v="16"/>
    <x v="0"/>
    <x v="3"/>
    <x v="42"/>
    <x v="0"/>
    <x v="1"/>
    <s v="adjust"/>
    <x v="2"/>
    <x v="0"/>
    <n v="70240"/>
    <n v="48.138306103950654"/>
    <n v="723.23676266303971"/>
    <n v="187.17953046614903"/>
    <n v="-536.05723219689071"/>
    <n v="3.8883696917367732"/>
    <n v="200"/>
    <n v="0.02"/>
    <n v="2.5803706995914455"/>
    <n v="2.29758981761639E-3"/>
  </r>
  <r>
    <x v="21"/>
    <s v="6"/>
    <x v="3"/>
    <x v="6"/>
    <x v="0"/>
    <x v="6"/>
    <x v="14"/>
    <x v="1"/>
    <x v="0"/>
    <s v="adjust"/>
    <x v="2"/>
    <x v="1"/>
    <n v="155680"/>
    <n v="395.11697449428317"/>
    <n v="1802.0152913623699"/>
    <n v="1174.9287622368545"/>
    <n v="-627.08652912551543"/>
    <n v="2.9736225930072111"/>
    <n v="1200"/>
    <n v="0.08"/>
    <n v="151.91271494032014"/>
    <n v="2.1549209311366457E-2"/>
  </r>
  <r>
    <x v="21"/>
    <s v="6"/>
    <x v="3"/>
    <x v="85"/>
    <x v="0"/>
    <x v="6"/>
    <x v="1"/>
    <x v="1"/>
    <x v="0"/>
    <s v="adjust"/>
    <x v="0"/>
    <x v="0"/>
    <n v="108520"/>
    <n v="331.2027128862095"/>
    <n v="2171.0273157871661"/>
    <n v="1479.5270303266973"/>
    <n v="-691.50028546046883"/>
    <n v="4.4671343946237991"/>
    <n v="800"/>
    <n v="0.125"/>
    <n v="740.35124513704909"/>
    <n v="8.3399540299214245E-2"/>
  </r>
  <r>
    <x v="21"/>
    <s v="6"/>
    <x v="3"/>
    <x v="97"/>
    <x v="0"/>
    <x v="3"/>
    <x v="2"/>
    <x v="2"/>
    <x v="0"/>
    <s v="adjust"/>
    <x v="0"/>
    <x v="6"/>
    <n v="254950"/>
    <n v="582.94398067257703"/>
    <n v="8529.7039061338546"/>
    <n v="7818.1439449687086"/>
    <n v="-711.55996116514598"/>
    <n v="13.411484129141281"/>
    <n v="5400"/>
    <n v="0.108"/>
    <n v="5018.2075922973791"/>
    <n v="0.10697781186131777"/>
  </r>
  <r>
    <x v="21"/>
    <s v="6"/>
    <x v="3"/>
    <x v="24"/>
    <x v="0"/>
    <x v="3"/>
    <x v="17"/>
    <x v="1"/>
    <x v="2"/>
    <s v="appsflyer"/>
    <x v="2"/>
    <x v="5"/>
    <n v="132020"/>
    <n v="433.84520590148225"/>
    <n v="2974.7508398291943"/>
    <n v="2240.5926920335137"/>
    <n v="-734.15814779568063"/>
    <n v="5.164497985814573"/>
    <n v="1800"/>
    <n v="0.06"/>
    <n v="548.87474721001263"/>
    <n v="4.0828091986668771E-2"/>
  </r>
  <r>
    <x v="21"/>
    <s v="6"/>
    <x v="3"/>
    <x v="91"/>
    <x v="0"/>
    <x v="0"/>
    <x v="38"/>
    <x v="2"/>
    <x v="0"/>
    <s v="appsflyer"/>
    <x v="2"/>
    <x v="5"/>
    <n v="54910"/>
    <n v="77.222013875867248"/>
    <n v="1287.1189909145701"/>
    <n v="552.18844764609537"/>
    <n v="-734.93054326847471"/>
    <n v="7.1506610606364998"/>
    <n v="400"/>
    <n v="0.12"/>
    <n v="17.116017925277234"/>
    <n v="5.166116144539816E-3"/>
  </r>
  <r>
    <x v="21"/>
    <s v="6"/>
    <x v="3"/>
    <x v="78"/>
    <x v="0"/>
    <x v="3"/>
    <x v="45"/>
    <x v="2"/>
    <x v="0"/>
    <s v="adjust"/>
    <x v="0"/>
    <x v="1"/>
    <n v="56490"/>
    <n v="345.29888068587758"/>
    <n v="3020.7940362505187"/>
    <n v="2257.741990259477"/>
    <n v="-763.05204599104172"/>
    <n v="6.5385152299794775"/>
    <n v="2400"/>
    <n v="0.13500000000000001"/>
    <n v="300.62395232874616"/>
    <n v="2.2192080526009392E-2"/>
  </r>
  <r>
    <x v="21"/>
    <s v="6"/>
    <x v="3"/>
    <x v="55"/>
    <x v="0"/>
    <x v="3"/>
    <x v="8"/>
    <x v="2"/>
    <x v="1"/>
    <s v="appsflyer"/>
    <x v="2"/>
    <x v="3"/>
    <n v="48300"/>
    <n v="132.50329728303879"/>
    <n v="1379.5464152659431"/>
    <n v="585.87964351837729"/>
    <n v="-793.6667717475658"/>
    <n v="4.4216231258523813"/>
    <n v="400"/>
    <n v="0.1"/>
    <n v="125.6858202671164"/>
    <n v="3.5754163748358672E-2"/>
  </r>
  <r>
    <x v="21"/>
    <s v="6"/>
    <x v="3"/>
    <x v="0"/>
    <x v="0"/>
    <x v="1"/>
    <x v="9"/>
    <x v="0"/>
    <x v="0"/>
    <s v="adjust"/>
    <x v="0"/>
    <x v="4"/>
    <n v="44580"/>
    <n v="38.030478887625065"/>
    <n v="833.17664535591257"/>
    <n v="35.925291180125065"/>
    <n v="-797.25135417578747"/>
    <n v="0.94464472262575117"/>
    <n v="200"/>
    <n v="7.0000000000000007E-2"/>
    <n v="12.274644237825759"/>
    <n v="5.6945231964310686E-2"/>
  </r>
  <r>
    <x v="21"/>
    <s v="6"/>
    <x v="3"/>
    <x v="76"/>
    <x v="0"/>
    <x v="2"/>
    <x v="16"/>
    <x v="1"/>
    <x v="1"/>
    <s v="adjust"/>
    <x v="2"/>
    <x v="5"/>
    <n v="52700"/>
    <n v="336.897505954883"/>
    <n v="1021.2250881089496"/>
    <n v="157.09962794632912"/>
    <n v="-864.12546016262058"/>
    <n v="0.46631282562052495"/>
    <n v="200"/>
    <n v="7.0000000000000007E-2"/>
    <n v="16.063913338956727"/>
    <n v="1.7042172058744719E-2"/>
  </r>
  <r>
    <x v="21"/>
    <s v="6"/>
    <x v="3"/>
    <x v="36"/>
    <x v="0"/>
    <x v="5"/>
    <x v="18"/>
    <x v="0"/>
    <x v="3"/>
    <s v="adjust"/>
    <x v="0"/>
    <x v="1"/>
    <n v="65790"/>
    <n v="85.53783479240704"/>
    <n v="1671.1932623032003"/>
    <n v="794.16807320597172"/>
    <n v="-877.02518909722858"/>
    <n v="9.2844070127955565"/>
    <n v="600"/>
    <n v="6.5000000000000002E-2"/>
    <n v="83.990007401279527"/>
    <n v="1.7626413147496776E-2"/>
  </r>
  <r>
    <x v="21"/>
    <s v="6"/>
    <x v="3"/>
    <x v="47"/>
    <x v="0"/>
    <x v="0"/>
    <x v="10"/>
    <x v="2"/>
    <x v="1"/>
    <s v="appsflyer"/>
    <x v="2"/>
    <x v="1"/>
    <n v="60280"/>
    <n v="145.3630976987736"/>
    <n v="1467.9698980178525"/>
    <n v="508.06821834387574"/>
    <n v="-959.90167967397679"/>
    <n v="3.4951664238520297"/>
    <n v="600"/>
    <n v="7.0000000000000007E-2"/>
    <n v="70.460487343465516"/>
    <n v="2.3113853874827412E-2"/>
  </r>
  <r>
    <x v="21"/>
    <s v="6"/>
    <x v="3"/>
    <x v="104"/>
    <x v="0"/>
    <x v="4"/>
    <x v="16"/>
    <x v="2"/>
    <x v="0"/>
    <s v="appsflyer"/>
    <x v="0"/>
    <x v="2"/>
    <n v="75260"/>
    <n v="219.67939515743134"/>
    <n v="1521.1427948382959"/>
    <n v="456.50782666415512"/>
    <n v="-1064.6349681741408"/>
    <n v="2.0780639273747212"/>
    <n v="1000"/>
    <n v="0.17"/>
    <n v="372.48438405673232"/>
    <n v="0.13599050673405819"/>
  </r>
  <r>
    <x v="21"/>
    <s v="6"/>
    <x v="3"/>
    <x v="72"/>
    <x v="0"/>
    <x v="2"/>
    <x v="39"/>
    <x v="2"/>
    <x v="1"/>
    <s v="adjust"/>
    <x v="0"/>
    <x v="2"/>
    <n v="113930"/>
    <n v="263.89434751746558"/>
    <n v="3669.5709527027702"/>
    <n v="2603.1694414853278"/>
    <n v="-1066.4015112174425"/>
    <n v="9.8644380448999183"/>
    <n v="2800"/>
    <n v="0.12"/>
    <n v="114.33346758678449"/>
    <n v="7.3201450614209483E-3"/>
  </r>
  <r>
    <x v="21"/>
    <s v="6"/>
    <x v="3"/>
    <x v="83"/>
    <x v="0"/>
    <x v="3"/>
    <x v="7"/>
    <x v="1"/>
    <x v="0"/>
    <s v="adjust"/>
    <x v="2"/>
    <x v="1"/>
    <n v="213840"/>
    <n v="851.95219123505979"/>
    <n v="5281.5351024324154"/>
    <n v="4143.2922685102967"/>
    <n v="-1138.2428339221187"/>
    <n v="4.8632919911900698"/>
    <n v="3600"/>
    <n v="0.21"/>
    <n v="1058.4979479145243"/>
    <n v="4.2578778714988032E-2"/>
  </r>
  <r>
    <x v="21"/>
    <s v="6"/>
    <x v="3"/>
    <x v="4"/>
    <x v="0"/>
    <x v="0"/>
    <x v="2"/>
    <x v="2"/>
    <x v="0"/>
    <s v="appsflyer"/>
    <x v="0"/>
    <x v="6"/>
    <n v="178120"/>
    <n v="327.24678485361835"/>
    <n v="4100.5661284292237"/>
    <n v="2904.5391376798984"/>
    <n v="-1196.0269907493253"/>
    <n v="8.8756842606693169"/>
    <n v="3400"/>
    <n v="0.1"/>
    <n v="491.21674324579482"/>
    <n v="2.818672888430367E-2"/>
  </r>
  <r>
    <x v="21"/>
    <s v="6"/>
    <x v="3"/>
    <x v="42"/>
    <x v="0"/>
    <x v="4"/>
    <x v="26"/>
    <x v="1"/>
    <x v="1"/>
    <s v="appsflyer"/>
    <x v="2"/>
    <x v="3"/>
    <n v="104790"/>
    <n v="345.15084621044889"/>
    <n v="3309.2852347460735"/>
    <n v="2025.1819133410481"/>
    <n v="-1284.1033214050253"/>
    <n v="5.8675270119611227"/>
    <n v="2000"/>
    <n v="0.12"/>
    <n v="167.99909308990223"/>
    <n v="1.3825843823641616E-2"/>
  </r>
  <r>
    <x v="21"/>
    <s v="6"/>
    <x v="3"/>
    <x v="1"/>
    <x v="0"/>
    <x v="5"/>
    <x v="49"/>
    <x v="1"/>
    <x v="0"/>
    <s v="appsflyer"/>
    <x v="0"/>
    <x v="1"/>
    <n v="307850"/>
    <n v="962.10873942811122"/>
    <n v="7730.8774619899714"/>
    <n v="6389.9869154882872"/>
    <n v="-1340.8905465016842"/>
    <n v="6.6416473041150947"/>
    <n v="4800"/>
    <n v="0.12"/>
    <n v="1476.3147028606966"/>
    <n v="3.8505939641346014E-2"/>
  </r>
  <r>
    <x v="21"/>
    <s v="6"/>
    <x v="3"/>
    <x v="86"/>
    <x v="0"/>
    <x v="4"/>
    <x v="29"/>
    <x v="2"/>
    <x v="1"/>
    <s v="appsflyer"/>
    <x v="0"/>
    <x v="0"/>
    <n v="46750"/>
    <n v="281.10040863981317"/>
    <n v="2459.9790855384094"/>
    <n v="1118.9338611492572"/>
    <n v="-1341.0452243891523"/>
    <n v="3.980548682100987"/>
    <n v="1600"/>
    <n v="7.0000000000000007E-2"/>
    <n v="137.98987520572172"/>
    <n v="2.0553772955503716E-2"/>
  </r>
  <r>
    <x v="21"/>
    <s v="6"/>
    <x v="3"/>
    <x v="8"/>
    <x v="0"/>
    <x v="6"/>
    <x v="1"/>
    <x v="1"/>
    <x v="1"/>
    <s v="adjust"/>
    <x v="0"/>
    <x v="1"/>
    <n v="105630"/>
    <n v="285.17472547473153"/>
    <n v="2900.3124285799686"/>
    <n v="1548.8685404704954"/>
    <n v="-1351.4438881094732"/>
    <n v="5.4312966827340246"/>
    <n v="1600"/>
    <n v="0.08"/>
    <n v="451.78374527924024"/>
    <n v="4.8614384573270844E-2"/>
  </r>
  <r>
    <x v="21"/>
    <s v="6"/>
    <x v="3"/>
    <x v="19"/>
    <x v="0"/>
    <x v="5"/>
    <x v="45"/>
    <x v="2"/>
    <x v="0"/>
    <s v="adjust"/>
    <x v="0"/>
    <x v="3"/>
    <n v="68580"/>
    <n v="191.57235366318196"/>
    <n v="2727.0113192472327"/>
    <n v="1319.2423658947757"/>
    <n v="-1407.7689533524569"/>
    <n v="6.8863922203212935"/>
    <n v="1800"/>
    <n v="7.0000000000000007E-2"/>
    <n v="103.64712242101673"/>
    <n v="1.3094273539181217E-2"/>
  </r>
  <r>
    <x v="21"/>
    <s v="6"/>
    <x v="3"/>
    <x v="5"/>
    <x v="0"/>
    <x v="0"/>
    <x v="26"/>
    <x v="2"/>
    <x v="0"/>
    <s v="appsflyer"/>
    <x v="1"/>
    <x v="0"/>
    <n v="146430"/>
    <n v="225.45633129811523"/>
    <n v="4479.5904231023442"/>
    <n v="2902.160984226512"/>
    <n v="-1577.4294388758321"/>
    <n v="12.872386273282597"/>
    <n v="2000"/>
    <n v="0.09"/>
    <n v="1222.5508000014106"/>
    <n v="7.0209222635941315E-2"/>
  </r>
  <r>
    <x v="21"/>
    <s v="6"/>
    <x v="3"/>
    <x v="89"/>
    <x v="0"/>
    <x v="5"/>
    <x v="18"/>
    <x v="1"/>
    <x v="0"/>
    <s v="adjust"/>
    <x v="2"/>
    <x v="6"/>
    <n v="193690"/>
    <n v="1104.3220091501994"/>
    <n v="3426.8805047649644"/>
    <n v="1538.3656764795508"/>
    <n v="-1888.5148282854136"/>
    <n v="1.393040855595514"/>
    <n v="2000"/>
    <n v="0.06"/>
    <n v="541.75274571125226"/>
    <n v="5.8693537996659106E-2"/>
  </r>
  <r>
    <x v="21"/>
    <s v="6"/>
    <x v="3"/>
    <x v="27"/>
    <x v="0"/>
    <x v="4"/>
    <x v="15"/>
    <x v="2"/>
    <x v="1"/>
    <s v="appsflyer"/>
    <x v="0"/>
    <x v="0"/>
    <n v="148990"/>
    <n v="349.42965069218155"/>
    <n v="4447.7864960741217"/>
    <n v="2292.3133948032187"/>
    <n v="-2155.473101270903"/>
    <n v="6.5601570738556356"/>
    <n v="2200"/>
    <n v="7.0000000000000007E-2"/>
    <n v="710.27603021039772"/>
    <n v="5.1641864780256966E-2"/>
  </r>
  <r>
    <x v="21"/>
    <s v="6"/>
    <x v="3"/>
    <x v="38"/>
    <x v="0"/>
    <x v="3"/>
    <x v="7"/>
    <x v="1"/>
    <x v="0"/>
    <s v="appsflyer"/>
    <x v="2"/>
    <x v="0"/>
    <n v="174020"/>
    <n v="1594.3623080313253"/>
    <n v="2955.846905993998"/>
    <n v="726.59434092319498"/>
    <n v="-2229.252565070803"/>
    <n v="0.45572724421739103"/>
    <n v="800"/>
    <n v="0.13"/>
    <n v="527.79605897655881"/>
    <n v="0.1210661917868212"/>
  </r>
  <r>
    <x v="21"/>
    <s v="6"/>
    <x v="3"/>
    <x v="18"/>
    <x v="0"/>
    <x v="0"/>
    <x v="2"/>
    <x v="0"/>
    <x v="0"/>
    <s v="adjust"/>
    <x v="0"/>
    <x v="5"/>
    <n v="877360"/>
    <n v="549.83809392392254"/>
    <n v="14530.376155966107"/>
    <n v="12216.138118645287"/>
    <n v="-2314.2380373208198"/>
    <n v="22.217700544290686"/>
    <n v="20000"/>
    <n v="4.4999999999999998E-2"/>
    <n v="704.58971670275776"/>
    <n v="9.6128267632489932E-3"/>
  </r>
  <r>
    <x v="21"/>
    <s v="6"/>
    <x v="3"/>
    <x v="7"/>
    <x v="0"/>
    <x v="4"/>
    <x v="4"/>
    <x v="2"/>
    <x v="0"/>
    <s v="appsflyer"/>
    <x v="0"/>
    <x v="0"/>
    <n v="544010"/>
    <n v="1823.9402332361517"/>
    <n v="11536.413613381854"/>
    <n v="8025.0682443556116"/>
    <n v="-3511.3453690262422"/>
    <n v="4.3998526366826294"/>
    <n v="10200"/>
    <n v="0.04"/>
    <n v="529.16527471080121"/>
    <n v="1.0989839558539719E-2"/>
  </r>
  <r>
    <x v="21"/>
    <s v="6"/>
    <x v="3"/>
    <x v="100"/>
    <x v="0"/>
    <x v="1"/>
    <x v="6"/>
    <x v="0"/>
    <x v="0"/>
    <s v="adjust"/>
    <x v="0"/>
    <x v="1"/>
    <n v="283470"/>
    <n v="226.79689280467048"/>
    <n v="4683.3180434822816"/>
    <n v="1072.8908891695255"/>
    <n v="-3610.4271543127561"/>
    <n v="4.7306242863457397"/>
    <n v="1200"/>
    <n v="7.0000000000000007E-2"/>
    <n v="423.32726566059341"/>
    <n v="6.5761155201325763E-2"/>
  </r>
  <r>
    <x v="21"/>
    <s v="6"/>
    <x v="3"/>
    <x v="96"/>
    <x v="0"/>
    <x v="4"/>
    <x v="36"/>
    <x v="1"/>
    <x v="0"/>
    <s v="adjust"/>
    <x v="0"/>
    <x v="4"/>
    <n v="483310"/>
    <n v="1872.1446563512056"/>
    <n v="9843.4572238515884"/>
    <n v="5594.5281850805777"/>
    <n v="-4248.9290387710107"/>
    <n v="2.9882990964941065"/>
    <n v="6000"/>
    <n v="0.17"/>
    <n v="3101.6401834829267"/>
    <n v="9.2401005675341374E-2"/>
  </r>
  <r>
    <x v="21"/>
    <s v="6"/>
    <x v="3"/>
    <x v="95"/>
    <x v="0"/>
    <x v="6"/>
    <x v="39"/>
    <x v="2"/>
    <x v="0"/>
    <s v="adjust"/>
    <x v="0"/>
    <x v="6"/>
    <n v="329750"/>
    <n v="547.14044328076477"/>
    <n v="7338.7947740197733"/>
    <n v="3069.8405396053045"/>
    <n v="-4268.9542344144684"/>
    <n v="5.610699368516646"/>
    <n v="3800"/>
    <n v="7.0000000000000007E-2"/>
    <n v="509.84081427200749"/>
    <n v="2.7680092157574995E-2"/>
  </r>
  <r>
    <x v="22"/>
    <s v="6"/>
    <x v="3"/>
    <x v="100"/>
    <x v="0"/>
    <x v="2"/>
    <x v="3"/>
    <x v="0"/>
    <x v="0"/>
    <s v="adjust"/>
    <x v="0"/>
    <x v="6"/>
    <n v="1838790"/>
    <n v="1721.621891923523"/>
    <n v="40199.319395417122"/>
    <n v="65537.905598083322"/>
    <n v="25338.5862026662"/>
    <n v="38.06753730626621"/>
    <n v="75600"/>
    <n v="7.0000000000000007E-2"/>
    <n v="10984.421363770318"/>
    <n v="2.7934015853189852E-2"/>
  </r>
  <r>
    <x v="22"/>
    <s v="6"/>
    <x v="3"/>
    <x v="0"/>
    <x v="0"/>
    <x v="1"/>
    <x v="17"/>
    <x v="0"/>
    <x v="0"/>
    <s v="adjust"/>
    <x v="0"/>
    <x v="1"/>
    <n v="1521660"/>
    <n v="1278.3210873435814"/>
    <n v="33340.335723446187"/>
    <n v="53009.520167158938"/>
    <n v="19669.184443712751"/>
    <n v="41.468079258017653"/>
    <n v="61000"/>
    <n v="7.0000000000000007E-2"/>
    <n v="13108.22355297381"/>
    <n v="4.1213425788545956E-2"/>
  </r>
  <r>
    <x v="22"/>
    <s v="6"/>
    <x v="3"/>
    <x v="17"/>
    <x v="0"/>
    <x v="3"/>
    <x v="23"/>
    <x v="2"/>
    <x v="1"/>
    <s v="appsflyer"/>
    <x v="1"/>
    <x v="6"/>
    <n v="536120"/>
    <n v="579.08630520239399"/>
    <n v="11351.10738054421"/>
    <n v="17959.756374193912"/>
    <n v="6608.6489936497019"/>
    <n v="31.013954591650847"/>
    <n v="10000"/>
    <n v="7.4999999999999997E-2"/>
    <n v="3778.0813388595225"/>
    <n v="3.5060621648967977E-2"/>
  </r>
  <r>
    <x v="22"/>
    <s v="6"/>
    <x v="3"/>
    <x v="92"/>
    <x v="0"/>
    <x v="5"/>
    <x v="10"/>
    <x v="2"/>
    <x v="1"/>
    <s v="appsflyer"/>
    <x v="1"/>
    <x v="5"/>
    <n v="369560"/>
    <n v="879.53520929581418"/>
    <n v="13795.257043007819"/>
    <n v="19825.840344136337"/>
    <n v="6030.5833011285176"/>
    <n v="22.541269678117356"/>
    <n v="29200"/>
    <n v="0.1"/>
    <n v="10310.002633005544"/>
    <n v="8.6671421858584813E-2"/>
  </r>
  <r>
    <x v="22"/>
    <s v="6"/>
    <x v="3"/>
    <x v="97"/>
    <x v="0"/>
    <x v="3"/>
    <x v="47"/>
    <x v="2"/>
    <x v="0"/>
    <s v="adjust"/>
    <x v="0"/>
    <x v="6"/>
    <n v="449560"/>
    <n v="1294.9809400603708"/>
    <n v="20357.611593841921"/>
    <n v="26310.098801574164"/>
    <n v="5952.4872077322434"/>
    <n v="20.31697763856479"/>
    <n v="28200"/>
    <n v="0.108"/>
    <n v="15499.591605533635"/>
    <n v="9.8185312304276837E-2"/>
  </r>
  <r>
    <x v="22"/>
    <s v="6"/>
    <x v="3"/>
    <x v="7"/>
    <x v="0"/>
    <x v="3"/>
    <x v="18"/>
    <x v="2"/>
    <x v="0"/>
    <s v="appsflyer"/>
    <x v="0"/>
    <x v="6"/>
    <n v="934060"/>
    <n v="3249.5174643287905"/>
    <n v="21333.000870218053"/>
    <n v="27249.197678582885"/>
    <n v="5916.1968083648317"/>
    <n v="8.3856135496140158"/>
    <n v="33400"/>
    <n v="0.04"/>
    <n v="5148.4180582514236"/>
    <n v="3.1489722614829734E-2"/>
  </r>
  <r>
    <x v="22"/>
    <s v="6"/>
    <x v="3"/>
    <x v="36"/>
    <x v="0"/>
    <x v="5"/>
    <x v="10"/>
    <x v="0"/>
    <x v="3"/>
    <s v="adjust"/>
    <x v="0"/>
    <x v="2"/>
    <n v="352380"/>
    <n v="545.72123893805303"/>
    <n v="8678.5845751406123"/>
    <n v="14095.499781471464"/>
    <n v="5416.915206330852"/>
    <n v="25.829120759347063"/>
    <n v="20600"/>
    <n v="6.5000000000000002E-2"/>
    <n v="3948.0902435067233"/>
    <n v="4.6682632810892931E-2"/>
  </r>
  <r>
    <x v="22"/>
    <s v="6"/>
    <x v="3"/>
    <x v="98"/>
    <x v="0"/>
    <x v="1"/>
    <x v="40"/>
    <x v="1"/>
    <x v="0"/>
    <s v="appsflyer"/>
    <x v="2"/>
    <x v="4"/>
    <n v="872900"/>
    <n v="4772.5112967273717"/>
    <n v="11236.565568453474"/>
    <n v="15988.859902165184"/>
    <n v="4752.2943337117104"/>
    <n v="3.3501984402067606"/>
    <n v="11200"/>
    <n v="0.08"/>
    <n v="5347.5365581999204"/>
    <n v="5.5742316743461341E-2"/>
  </r>
  <r>
    <x v="22"/>
    <s v="6"/>
    <x v="3"/>
    <x v="24"/>
    <x v="0"/>
    <x v="4"/>
    <x v="1"/>
    <x v="1"/>
    <x v="2"/>
    <s v="appsflyer"/>
    <x v="2"/>
    <x v="0"/>
    <n v="348100"/>
    <n v="862.25716671305327"/>
    <n v="7281.2244920760113"/>
    <n v="11757.09363434298"/>
    <n v="4475.869142266969"/>
    <n v="13.635251857820245"/>
    <n v="8200"/>
    <n v="0.06"/>
    <n v="635.18830518507127"/>
    <n v="9.0043271596995517E-3"/>
  </r>
  <r>
    <x v="22"/>
    <s v="6"/>
    <x v="3"/>
    <x v="31"/>
    <x v="0"/>
    <x v="5"/>
    <x v="32"/>
    <x v="2"/>
    <x v="0"/>
    <s v="adjust"/>
    <x v="0"/>
    <x v="5"/>
    <n v="317790"/>
    <n v="1157.6084472167993"/>
    <n v="15187.814066222021"/>
    <n v="19152.00638106398"/>
    <n v="3964.1923148419592"/>
    <n v="16.544459767126384"/>
    <n v="14000"/>
    <n v="0.09"/>
    <n v="807.18390310320069"/>
    <n v="7.0243632881311895E-3"/>
  </r>
  <r>
    <x v="22"/>
    <s v="6"/>
    <x v="3"/>
    <x v="91"/>
    <x v="0"/>
    <x v="5"/>
    <x v="1"/>
    <x v="2"/>
    <x v="0"/>
    <s v="appsflyer"/>
    <x v="2"/>
    <x v="5"/>
    <n v="227840"/>
    <n v="441.01858224363389"/>
    <n v="6127.1967469466917"/>
    <n v="10008.176379504575"/>
    <n v="3880.9796325578836"/>
    <n v="22.693321284987746"/>
    <n v="8200"/>
    <n v="0.12"/>
    <n v="2117.3187386820496"/>
    <n v="3.5259815881110282E-2"/>
  </r>
  <r>
    <x v="22"/>
    <s v="6"/>
    <x v="3"/>
    <x v="11"/>
    <x v="0"/>
    <x v="1"/>
    <x v="21"/>
    <x v="1"/>
    <x v="0"/>
    <s v="appsflyer"/>
    <x v="0"/>
    <x v="0"/>
    <n v="519330"/>
    <n v="1560.4336980554453"/>
    <n v="6028.3881581269452"/>
    <n v="9860.4822084902353"/>
    <n v="3832.0940503632901"/>
    <n v="6.3190651552693353"/>
    <n v="10800"/>
    <n v="0.14000000000000001"/>
    <n v="6181.5638357812923"/>
    <n v="0.10448379881561878"/>
  </r>
  <r>
    <x v="22"/>
    <s v="6"/>
    <x v="3"/>
    <x v="79"/>
    <x v="0"/>
    <x v="3"/>
    <x v="4"/>
    <x v="0"/>
    <x v="1"/>
    <s v="appsflyer"/>
    <x v="0"/>
    <x v="5"/>
    <n v="310230"/>
    <n v="664.92230463352041"/>
    <n v="7738.787925361109"/>
    <n v="11284.413821055196"/>
    <n v="3545.6258956940865"/>
    <n v="16.971026152107697"/>
    <n v="13000"/>
    <n v="0.08"/>
    <n v="2051.8873251788204"/>
    <n v="3.030562564313672E-2"/>
  </r>
  <r>
    <x v="22"/>
    <s v="6"/>
    <x v="3"/>
    <x v="72"/>
    <x v="0"/>
    <x v="4"/>
    <x v="14"/>
    <x v="2"/>
    <x v="1"/>
    <s v="adjust"/>
    <x v="0"/>
    <x v="5"/>
    <n v="185770"/>
    <n v="330.11968849631529"/>
    <n v="5502.8909004106263"/>
    <n v="8904.9638719253126"/>
    <n v="3402.0729715146863"/>
    <n v="26.974955394169733"/>
    <n v="5200"/>
    <n v="0.12"/>
    <n v="1895.4743431771778"/>
    <n v="3.547598789541493E-2"/>
  </r>
  <r>
    <x v="22"/>
    <s v="6"/>
    <x v="3"/>
    <x v="18"/>
    <x v="0"/>
    <x v="1"/>
    <x v="43"/>
    <x v="0"/>
    <x v="0"/>
    <s v="adjust"/>
    <x v="0"/>
    <x v="4"/>
    <n v="784590"/>
    <n v="812.25527584833878"/>
    <n v="21431.127539800564"/>
    <n v="24797.074660372698"/>
    <n v="3365.9471205721347"/>
    <n v="30.528671709117607"/>
    <n v="20000"/>
    <n v="4.4999999999999998E-2"/>
    <n v="4960.0053403822949"/>
    <n v="3.3337301599186207E-2"/>
  </r>
  <r>
    <x v="22"/>
    <s v="6"/>
    <x v="3"/>
    <x v="16"/>
    <x v="0"/>
    <x v="5"/>
    <x v="44"/>
    <x v="0"/>
    <x v="1"/>
    <s v="adjust"/>
    <x v="2"/>
    <x v="6"/>
    <n v="411090"/>
    <n v="435.30901039661148"/>
    <n v="4982.5374855160817"/>
    <n v="8215.6949321364627"/>
    <n v="3233.1574466203811"/>
    <n v="18.873248051197276"/>
    <n v="10000"/>
    <n v="0.02"/>
    <n v="661.17465239485523"/>
    <n v="1.3412836809227349E-2"/>
  </r>
  <r>
    <x v="22"/>
    <s v="6"/>
    <x v="3"/>
    <x v="27"/>
    <x v="0"/>
    <x v="0"/>
    <x v="1"/>
    <x v="2"/>
    <x v="1"/>
    <s v="appsflyer"/>
    <x v="0"/>
    <x v="1"/>
    <n v="351840"/>
    <n v="839.32360826701006"/>
    <n v="10864.264912240513"/>
    <n v="13449.312724646576"/>
    <n v="2585.0478124060628"/>
    <n v="16.023989546077452"/>
    <n v="12000"/>
    <n v="7.0000000000000007E-2"/>
    <n v="4710.8544390292054"/>
    <n v="5.8377883136441065E-2"/>
  </r>
  <r>
    <x v="22"/>
    <s v="6"/>
    <x v="3"/>
    <x v="82"/>
    <x v="0"/>
    <x v="3"/>
    <x v="32"/>
    <x v="1"/>
    <x v="1"/>
    <s v="adjust"/>
    <x v="0"/>
    <x v="1"/>
    <n v="173390"/>
    <n v="539.01733494915436"/>
    <n v="4793.0788831604195"/>
    <n v="7298.1712028310685"/>
    <n v="2505.092319670649"/>
    <n v="13.539770856385365"/>
    <n v="7400"/>
    <n v="0.14000000000000001"/>
    <n v="2904.1017901159958"/>
    <n v="6.6320308412547962E-2"/>
  </r>
  <r>
    <x v="22"/>
    <s v="6"/>
    <x v="3"/>
    <x v="28"/>
    <x v="0"/>
    <x v="1"/>
    <x v="43"/>
    <x v="1"/>
    <x v="1"/>
    <s v="adjust"/>
    <x v="0"/>
    <x v="1"/>
    <n v="140520"/>
    <n v="557.46380846325167"/>
    <n v="3775.4737444943753"/>
    <n v="6154.0642466632989"/>
    <n v="2378.5905021689236"/>
    <n v="11.039396913726245"/>
    <n v="7400"/>
    <n v="8.5000000000000006E-2"/>
    <n v="2614.2463993617835"/>
    <n v="7.0799997491609284E-2"/>
  </r>
  <r>
    <x v="22"/>
    <s v="6"/>
    <x v="3"/>
    <x v="57"/>
    <x v="0"/>
    <x v="2"/>
    <x v="14"/>
    <x v="2"/>
    <x v="0"/>
    <s v="adjust"/>
    <x v="0"/>
    <x v="2"/>
    <n v="143560"/>
    <n v="529.16550848993893"/>
    <n v="4915.2770539103349"/>
    <n v="7106.5439388016166"/>
    <n v="2191.2668848912817"/>
    <n v="13.429718726530972"/>
    <n v="15800"/>
    <n v="0.09"/>
    <n v="2627.9218822901444"/>
    <n v="6.1631502479044531E-2"/>
  </r>
  <r>
    <x v="22"/>
    <s v="6"/>
    <x v="3"/>
    <x v="101"/>
    <x v="0"/>
    <x v="0"/>
    <x v="17"/>
    <x v="1"/>
    <x v="1"/>
    <s v="adjust"/>
    <x v="0"/>
    <x v="0"/>
    <n v="95610"/>
    <n v="529.01491947436023"/>
    <n v="3265.1331279768647"/>
    <n v="5140.786127290914"/>
    <n v="1875.6529993140493"/>
    <n v="9.7176581189787647"/>
    <n v="3400"/>
    <n v="0.11"/>
    <n v="2798.0720969976837"/>
    <n v="9.0714793020453488E-2"/>
  </r>
  <r>
    <x v="22"/>
    <s v="6"/>
    <x v="3"/>
    <x v="61"/>
    <x v="1"/>
    <x v="6"/>
    <x v="33"/>
    <x v="0"/>
    <x v="0"/>
    <s v="adjust"/>
    <x v="2"/>
    <x v="1"/>
    <n v="109960"/>
    <n v="499.10176779741994"/>
    <n v="4037.1353148773674"/>
    <n v="5891.6414400370986"/>
    <n v="1854.5061251597313"/>
    <n v="11.804489224787625"/>
    <n v="6800"/>
    <n v="0.12"/>
    <n v="3310.8665670537457"/>
    <n v="9.3659992741425724E-2"/>
  </r>
  <r>
    <x v="22"/>
    <s v="6"/>
    <x v="3"/>
    <x v="77"/>
    <x v="0"/>
    <x v="3"/>
    <x v="10"/>
    <x v="1"/>
    <x v="0"/>
    <s v="appsflyer"/>
    <x v="0"/>
    <x v="6"/>
    <n v="190340"/>
    <n v="509.76926246394726"/>
    <n v="4748.0344782566945"/>
    <n v="6206.1590618828404"/>
    <n v="1458.124583626146"/>
    <n v="12.17444738014537"/>
    <n v="6200"/>
    <n v="0.15"/>
    <n v="1795.5753256210878"/>
    <n v="4.8220252057057378E-2"/>
  </r>
  <r>
    <x v="22"/>
    <s v="6"/>
    <x v="3"/>
    <x v="74"/>
    <x v="0"/>
    <x v="3"/>
    <x v="32"/>
    <x v="1"/>
    <x v="1"/>
    <s v="adjust"/>
    <x v="0"/>
    <x v="5"/>
    <n v="161500"/>
    <n v="648.14447802606151"/>
    <n v="4279.0285943324343"/>
    <n v="5706.6435282555294"/>
    <n v="1427.6149339230951"/>
    <n v="8.8045855850461603"/>
    <n v="11200"/>
    <n v="0.1"/>
    <n v="3296.1744305949055"/>
    <n v="9.6267166922039391E-2"/>
  </r>
  <r>
    <x v="22"/>
    <s v="6"/>
    <x v="3"/>
    <x v="95"/>
    <x v="0"/>
    <x v="6"/>
    <x v="44"/>
    <x v="2"/>
    <x v="0"/>
    <s v="adjust"/>
    <x v="0"/>
    <x v="2"/>
    <n v="569880"/>
    <n v="1447.7942399784167"/>
    <n v="18591.241886130087"/>
    <n v="19849.773537451783"/>
    <n v="1258.5316513216967"/>
    <n v="13.710355373252277"/>
    <n v="25200"/>
    <n v="7.0000000000000007E-2"/>
    <n v="7765.8553911140871"/>
    <n v="6.520523921395352E-2"/>
  </r>
  <r>
    <x v="22"/>
    <s v="6"/>
    <x v="3"/>
    <x v="70"/>
    <x v="0"/>
    <x v="2"/>
    <x v="7"/>
    <x v="1"/>
    <x v="0"/>
    <s v="appsflyer"/>
    <x v="2"/>
    <x v="1"/>
    <n v="318530"/>
    <n v="2324.7905648402793"/>
    <n v="2983.6562315877059"/>
    <n v="4188.6327632379243"/>
    <n v="1204.9765316502185"/>
    <n v="1.8017247775288081"/>
    <n v="5000"/>
    <n v="0.08"/>
    <n v="1451.7924853759484"/>
    <n v="5.7767158857411759E-2"/>
  </r>
  <r>
    <x v="22"/>
    <s v="6"/>
    <x v="3"/>
    <x v="33"/>
    <x v="0"/>
    <x v="6"/>
    <x v="39"/>
    <x v="2"/>
    <x v="0"/>
    <s v="adjust"/>
    <x v="2"/>
    <x v="2"/>
    <n v="86680"/>
    <n v="623.87764282501132"/>
    <n v="1763.0077754967408"/>
    <n v="2864.3258730705033"/>
    <n v="1101.3180975737625"/>
    <n v="4.5911660820227622"/>
    <n v="2800"/>
    <n v="7.0000000000000007E-2"/>
    <n v="1160.9491229590767"/>
    <n v="6.755220218213516E-2"/>
  </r>
  <r>
    <x v="22"/>
    <s v="6"/>
    <x v="3"/>
    <x v="63"/>
    <x v="0"/>
    <x v="6"/>
    <x v="43"/>
    <x v="1"/>
    <x v="1"/>
    <s v="adjust"/>
    <x v="2"/>
    <x v="4"/>
    <n v="150270"/>
    <n v="475.90233437196713"/>
    <n v="3873.7369335496978"/>
    <n v="4955.7001328473298"/>
    <n v="1081.9631992976319"/>
    <n v="10.413271326746498"/>
    <n v="5400"/>
    <n v="7.0000000000000007E-2"/>
    <n v="549.31013488933763"/>
    <n v="1.8474017130576729E-2"/>
  </r>
  <r>
    <x v="22"/>
    <s v="6"/>
    <x v="3"/>
    <x v="4"/>
    <x v="0"/>
    <x v="1"/>
    <x v="30"/>
    <x v="2"/>
    <x v="0"/>
    <s v="appsflyer"/>
    <x v="0"/>
    <x v="6"/>
    <n v="262680"/>
    <n v="515.05882352941171"/>
    <n v="6660.8538389324849"/>
    <n v="7726.8728423016482"/>
    <n v="1066.0190033691633"/>
    <n v="15.001923060658752"/>
    <n v="8600"/>
    <n v="0.1"/>
    <n v="1660.3406485273049"/>
    <n v="3.5813122212425108E-2"/>
  </r>
  <r>
    <x v="22"/>
    <s v="6"/>
    <x v="3"/>
    <x v="23"/>
    <x v="0"/>
    <x v="5"/>
    <x v="19"/>
    <x v="1"/>
    <x v="1"/>
    <s v="adjust"/>
    <x v="0"/>
    <x v="6"/>
    <n v="319230"/>
    <n v="408.67302344060386"/>
    <n v="5843.3925130372054"/>
    <n v="6862.1749581985723"/>
    <n v="1018.7824451613669"/>
    <n v="16.791357796083926"/>
    <n v="5400"/>
    <n v="0.06"/>
    <n v="1238.8512085550678"/>
    <n v="3.0088886203514634E-2"/>
  </r>
  <r>
    <x v="22"/>
    <s v="6"/>
    <x v="3"/>
    <x v="107"/>
    <x v="0"/>
    <x v="1"/>
    <x v="6"/>
    <x v="0"/>
    <x v="0"/>
    <s v="adjust"/>
    <x v="0"/>
    <x v="5"/>
    <n v="105730"/>
    <n v="342.84364866770056"/>
    <n v="4123.0890359768837"/>
    <n v="5121.6481481018373"/>
    <n v="998.55911212495357"/>
    <n v="14.938728391220595"/>
    <n v="5200"/>
    <n v="0.11"/>
    <n v="1049.1187784379556"/>
    <n v="3.4140012098344275E-2"/>
  </r>
  <r>
    <x v="22"/>
    <s v="6"/>
    <x v="3"/>
    <x v="87"/>
    <x v="0"/>
    <x v="2"/>
    <x v="9"/>
    <x v="1"/>
    <x v="0"/>
    <s v="appsflyer"/>
    <x v="2"/>
    <x v="2"/>
    <n v="124100"/>
    <n v="762.58085381630019"/>
    <n v="2893.2838738793571"/>
    <n v="3870.8120822383376"/>
    <n v="977.52820835898046"/>
    <n v="5.0759366208409764"/>
    <n v="4800"/>
    <n v="0.08"/>
    <n v="1440.7891619924267"/>
    <n v="6.2036472424122226E-2"/>
  </r>
  <r>
    <x v="22"/>
    <s v="6"/>
    <x v="3"/>
    <x v="20"/>
    <x v="0"/>
    <x v="3"/>
    <x v="15"/>
    <x v="1"/>
    <x v="1"/>
    <s v="adjust"/>
    <x v="0"/>
    <x v="0"/>
    <n v="132180"/>
    <n v="795.3475867366534"/>
    <n v="2051.0221134810145"/>
    <n v="2892.3324260649565"/>
    <n v="841.31031258394205"/>
    <n v="3.6365640309947067"/>
    <n v="3600"/>
    <n v="0.11"/>
    <n v="1015.9968110167567"/>
    <n v="5.8545414873526443E-2"/>
  </r>
  <r>
    <x v="22"/>
    <s v="6"/>
    <x v="3"/>
    <x v="8"/>
    <x v="0"/>
    <x v="4"/>
    <x v="47"/>
    <x v="1"/>
    <x v="1"/>
    <s v="adjust"/>
    <x v="0"/>
    <x v="5"/>
    <n v="187770"/>
    <n v="472.09790726909711"/>
    <n v="4806.2524855843631"/>
    <n v="5561.3277947335146"/>
    <n v="755.07530914915151"/>
    <n v="11.780030601922457"/>
    <n v="4000"/>
    <n v="0.08"/>
    <n v="733.38582963614988"/>
    <n v="2.1978738912274816E-2"/>
  </r>
  <r>
    <x v="22"/>
    <s v="6"/>
    <x v="3"/>
    <x v="53"/>
    <x v="0"/>
    <x v="3"/>
    <x v="25"/>
    <x v="0"/>
    <x v="3"/>
    <s v="appsflyer"/>
    <x v="2"/>
    <x v="4"/>
    <n v="190290"/>
    <n v="157.98256537982564"/>
    <n v="2997.152986132171"/>
    <n v="3587.1054362497375"/>
    <n v="589.95245011756651"/>
    <n v="22.705704440395234"/>
    <n v="3000"/>
    <n v="0.06"/>
    <n v="643.10588248093188"/>
    <n v="2.9880446965306239E-2"/>
  </r>
  <r>
    <x v="22"/>
    <s v="6"/>
    <x v="3"/>
    <x v="113"/>
    <x v="0"/>
    <x v="5"/>
    <x v="31"/>
    <x v="1"/>
    <x v="0"/>
    <s v="appsflyer"/>
    <x v="2"/>
    <x v="0"/>
    <n v="169040"/>
    <n v="582.50048534265193"/>
    <n v="1513.2051326810304"/>
    <n v="2069.1143760790897"/>
    <n v="555.90924339805929"/>
    <n v="3.5521247246033578"/>
    <n v="2200"/>
    <n v="0.08"/>
    <n v="752.85300700529672"/>
    <n v="6.0642129124500982E-2"/>
  </r>
  <r>
    <x v="22"/>
    <s v="6"/>
    <x v="3"/>
    <x v="35"/>
    <x v="0"/>
    <x v="4"/>
    <x v="14"/>
    <x v="0"/>
    <x v="1"/>
    <s v="adjust"/>
    <x v="0"/>
    <x v="3"/>
    <n v="269050"/>
    <n v="157.32768072509319"/>
    <n v="5978.1228207717277"/>
    <n v="6531.4180450122776"/>
    <n v="553.29522424054994"/>
    <n v="41.514741810914778"/>
    <n v="4800"/>
    <n v="9.5000000000000001E-2"/>
    <n v="1814.1880063194442"/>
    <n v="4.629387762904081E-2"/>
  </r>
  <r>
    <x v="22"/>
    <s v="6"/>
    <x v="3"/>
    <x v="75"/>
    <x v="0"/>
    <x v="4"/>
    <x v="30"/>
    <x v="1"/>
    <x v="3"/>
    <s v="appsflyer"/>
    <x v="0"/>
    <x v="4"/>
    <n v="142260"/>
    <n v="664.47825877594266"/>
    <n v="3174.5352801691374"/>
    <n v="3624.4152498102881"/>
    <n v="449.87996964115064"/>
    <n v="5.4545279727992053"/>
    <n v="4400"/>
    <n v="0.15"/>
    <n v="1076.466796369896"/>
    <n v="4.9500711249271696E-2"/>
  </r>
  <r>
    <x v="22"/>
    <s v="6"/>
    <x v="3"/>
    <x v="58"/>
    <x v="0"/>
    <x v="4"/>
    <x v="24"/>
    <x v="2"/>
    <x v="3"/>
    <s v="appsflyer"/>
    <x v="2"/>
    <x v="5"/>
    <n v="165140"/>
    <n v="323.46037705051828"/>
    <n v="1876.7065597834553"/>
    <n v="2107.778511947005"/>
    <n v="231.07195216354967"/>
    <n v="6.5163422214703308"/>
    <n v="2200"/>
    <n v="0.08"/>
    <n v="113.07730645687987"/>
    <n v="8.9412704589177227E-3"/>
  </r>
  <r>
    <x v="22"/>
    <s v="6"/>
    <x v="3"/>
    <x v="102"/>
    <x v="0"/>
    <x v="6"/>
    <x v="42"/>
    <x v="1"/>
    <x v="3"/>
    <s v="adjust"/>
    <x v="2"/>
    <x v="1"/>
    <n v="19190"/>
    <n v="242.91139240506328"/>
    <n v="373.34686506906144"/>
    <n v="559.81609162957409"/>
    <n v="186.46922656051265"/>
    <n v="2.3046102782040832"/>
    <n v="600"/>
    <n v="0.06"/>
    <n v="78.23455999734837"/>
    <n v="2.3291744427952708E-2"/>
  </r>
  <r>
    <x v="22"/>
    <s v="6"/>
    <x v="3"/>
    <x v="64"/>
    <x v="0"/>
    <x v="4"/>
    <x v="2"/>
    <x v="2"/>
    <x v="0"/>
    <s v="adjust"/>
    <x v="2"/>
    <x v="1"/>
    <n v="31020"/>
    <n v="191.21917808219177"/>
    <n v="474.92570202140485"/>
    <n v="560.58581722617885"/>
    <n v="85.660115204774002"/>
    <n v="2.931640135934598"/>
    <n v="200"/>
    <n v="7.0000000000000007E-2"/>
    <n v="231.54280477466114"/>
    <n v="6.8839535850892711E-2"/>
  </r>
  <r>
    <x v="22"/>
    <s v="6"/>
    <x v="3"/>
    <x v="41"/>
    <x v="0"/>
    <x v="6"/>
    <x v="8"/>
    <x v="1"/>
    <x v="1"/>
    <s v="adjust"/>
    <x v="0"/>
    <x v="5"/>
    <n v="226960"/>
    <n v="111.73819866782507"/>
    <n v="826.7261258539595"/>
    <n v="905.65576563285379"/>
    <n v="78.929639778894284"/>
    <n v="8.1051580966074468"/>
    <n v="200"/>
    <n v="0.1"/>
    <n v="44.331903242319299"/>
    <n v="8.158343181554761E-3"/>
  </r>
  <r>
    <x v="22"/>
    <s v="6"/>
    <x v="3"/>
    <x v="114"/>
    <x v="1"/>
    <x v="5"/>
    <x v="47"/>
    <x v="1"/>
    <x v="1"/>
    <s v="adjust"/>
    <x v="2"/>
    <x v="2"/>
    <n v="58520"/>
    <n v="309.76342227503511"/>
    <n v="1453.9982080874731"/>
    <n v="1531.9573500644365"/>
    <n v="77.959141976963338"/>
    <n v="4.9455721363519496"/>
    <n v="3800"/>
    <n v="7.0000000000000007E-2"/>
    <n v="351.92737454249487"/>
    <n v="3.8287333796389336E-2"/>
  </r>
  <r>
    <x v="22"/>
    <s v="6"/>
    <x v="3"/>
    <x v="25"/>
    <x v="0"/>
    <x v="0"/>
    <x v="31"/>
    <x v="1"/>
    <x v="0"/>
    <s v="adjust"/>
    <x v="2"/>
    <x v="1"/>
    <n v="37600"/>
    <n v="142.59610411997932"/>
    <n v="855.58268327063115"/>
    <n v="924.26331353719854"/>
    <n v="68.680630266567391"/>
    <n v="6.4816869944744786"/>
    <n v="200"/>
    <n v="0.08"/>
    <n v="334.00683007433958"/>
    <n v="6.0229378573240844E-2"/>
  </r>
  <r>
    <x v="22"/>
    <s v="6"/>
    <x v="3"/>
    <x v="118"/>
    <x v="0"/>
    <x v="6"/>
    <x v="29"/>
    <x v="2"/>
    <x v="0"/>
    <s v="appsflyer"/>
    <x v="2"/>
    <x v="1"/>
    <n v="18250"/>
    <n v="0"/>
    <n v="146.38152687839664"/>
    <n v="183.60569522548033"/>
    <n v="37.22416834708369"/>
    <n v="6"/>
    <n v="300"/>
    <n v="0.14000000000000001"/>
    <n v="14.553711413705749"/>
    <n v="1.3211020311609249E-2"/>
  </r>
  <r>
    <x v="22"/>
    <s v="6"/>
    <x v="3"/>
    <x v="29"/>
    <x v="0"/>
    <x v="2"/>
    <x v="39"/>
    <x v="2"/>
    <x v="1"/>
    <s v="appsflyer"/>
    <x v="2"/>
    <x v="2"/>
    <n v="60"/>
    <n v="0"/>
    <n v="0.68449199999999999"/>
    <n v="0.68449199999999999"/>
    <n v="0"/>
    <n v="3"/>
    <n v="500"/>
    <n v="0.05"/>
    <n v="5.4151201538305396E-2"/>
    <n v="1.3185253087522181E-2"/>
  </r>
  <r>
    <x v="22"/>
    <s v="6"/>
    <x v="3"/>
    <x v="116"/>
    <x v="0"/>
    <x v="4"/>
    <x v="31"/>
    <x v="2"/>
    <x v="0"/>
    <s v="appsflyer"/>
    <x v="0"/>
    <x v="2"/>
    <n v="1510"/>
    <n v="1.5124198717948716"/>
    <n v="4.4131390827738182"/>
    <n v="0.11124198742969527"/>
    <n v="-4.3018970953441231"/>
    <n v="7.3552318046230317E-2"/>
    <n v="200"/>
    <n v="0.1"/>
    <n v="4.3346808677385742E-3"/>
    <n v="6.4943716665107898E-3"/>
  </r>
  <r>
    <x v="22"/>
    <s v="6"/>
    <x v="3"/>
    <x v="10"/>
    <x v="0"/>
    <x v="3"/>
    <x v="4"/>
    <x v="1"/>
    <x v="0"/>
    <s v="appsflyer"/>
    <x v="2"/>
    <x v="3"/>
    <n v="4370"/>
    <n v="13.784039533172116"/>
    <n v="72.794480037394095"/>
    <n v="1.1148911007023874"/>
    <n v="-71.679588936691701"/>
    <n v="8.0882755597104547E-2"/>
    <n v="200"/>
    <n v="0.04"/>
    <n v="0.13869336616993294"/>
    <n v="2.0733469855270376E-2"/>
  </r>
  <r>
    <x v="22"/>
    <s v="6"/>
    <x v="3"/>
    <x v="109"/>
    <x v="0"/>
    <x v="2"/>
    <x v="18"/>
    <x v="1"/>
    <x v="1"/>
    <s v="appsflyer"/>
    <x v="0"/>
    <x v="5"/>
    <n v="207460"/>
    <n v="599.71317111504027"/>
    <n v="3221.3630943822932"/>
    <n v="3126.0418715937926"/>
    <n v="-95.321222788500563"/>
    <n v="5.2125616413952969"/>
    <n v="4800"/>
    <n v="0.1"/>
    <n v="1103.1594782833959"/>
    <n v="5.8815563130474903E-2"/>
  </r>
  <r>
    <x v="22"/>
    <s v="6"/>
    <x v="3"/>
    <x v="19"/>
    <x v="0"/>
    <x v="1"/>
    <x v="15"/>
    <x v="2"/>
    <x v="0"/>
    <s v="adjust"/>
    <x v="0"/>
    <x v="5"/>
    <n v="79680"/>
    <n v="215.35135135135135"/>
    <n v="3202.7754737854839"/>
    <n v="3106.8559745705788"/>
    <n v="-95.919499214905045"/>
    <n v="14.426916548583259"/>
    <n v="2400"/>
    <n v="7.0000000000000007E-2"/>
    <n v="719.93507292843753"/>
    <n v="3.8620772833858459E-2"/>
  </r>
  <r>
    <x v="22"/>
    <s v="6"/>
    <x v="3"/>
    <x v="86"/>
    <x v="0"/>
    <x v="2"/>
    <x v="44"/>
    <x v="2"/>
    <x v="1"/>
    <s v="appsflyer"/>
    <x v="0"/>
    <x v="1"/>
    <n v="2110"/>
    <n v="7.5588536335721592"/>
    <n v="111.26669483867404"/>
    <n v="2.5031210136216546"/>
    <n v="-108.76357382505239"/>
    <n v="0.33115087749605371"/>
    <n v="200"/>
    <n v="7.0000000000000007E-2"/>
    <n v="0.71818965015238079"/>
    <n v="4.7819611746301741E-2"/>
  </r>
  <r>
    <x v="22"/>
    <s v="6"/>
    <x v="3"/>
    <x v="117"/>
    <x v="0"/>
    <x v="1"/>
    <x v="7"/>
    <x v="1"/>
    <x v="3"/>
    <s v="appsflyer"/>
    <x v="0"/>
    <x v="6"/>
    <n v="35990"/>
    <n v="220.45941807044412"/>
    <n v="408.06216476589651"/>
    <n v="288.3370108360744"/>
    <n v="-119.72515392982211"/>
    <n v="1.3078915537368476"/>
    <n v="400"/>
    <n v="7.0000000000000007E-2"/>
    <n v="75.648806327157644"/>
    <n v="4.3727076004917015E-2"/>
  </r>
  <r>
    <x v="22"/>
    <s v="6"/>
    <x v="3"/>
    <x v="105"/>
    <x v="0"/>
    <x v="1"/>
    <x v="2"/>
    <x v="0"/>
    <x v="0"/>
    <s v="adjust"/>
    <x v="2"/>
    <x v="2"/>
    <n v="84810"/>
    <n v="224.5878848063555"/>
    <n v="1870.1813216087505"/>
    <n v="1750.0836134352658"/>
    <n v="-120.09770817348476"/>
    <n v="7.7924221733697943"/>
    <n v="2200"/>
    <n v="0.08"/>
    <n v="163.92791542498082"/>
    <n v="1.5611436520948489E-2"/>
  </r>
  <r>
    <x v="22"/>
    <s v="6"/>
    <x v="3"/>
    <x v="76"/>
    <x v="0"/>
    <x v="5"/>
    <x v="37"/>
    <x v="1"/>
    <x v="1"/>
    <s v="adjust"/>
    <x v="2"/>
    <x v="4"/>
    <n v="10020"/>
    <n v="44.091310415539283"/>
    <n v="134.81890893284847"/>
    <n v="3.2062256546076298"/>
    <n v="-131.61268327824084"/>
    <n v="7.2717858108332534E-2"/>
    <n v="200"/>
    <n v="7.0000000000000007E-2"/>
    <n v="0.4980632821357896"/>
    <n v="2.5890425679595604E-2"/>
  </r>
  <r>
    <x v="22"/>
    <s v="6"/>
    <x v="3"/>
    <x v="46"/>
    <x v="0"/>
    <x v="3"/>
    <x v="3"/>
    <x v="2"/>
    <x v="0"/>
    <s v="adjust"/>
    <x v="2"/>
    <x v="5"/>
    <n v="15490"/>
    <n v="63.186878558681052"/>
    <n v="175.1249575449373"/>
    <n v="38.422220225646285"/>
    <n v="-136.70273731929103"/>
    <n v="0.6080727692532546"/>
    <n v="200"/>
    <n v="0.06"/>
    <n v="0.21189280432844701"/>
    <n v="9.1914176694302347E-4"/>
  </r>
  <r>
    <x v="22"/>
    <s v="6"/>
    <x v="3"/>
    <x v="67"/>
    <x v="0"/>
    <x v="6"/>
    <x v="45"/>
    <x v="1"/>
    <x v="1"/>
    <s v="adjust"/>
    <x v="0"/>
    <x v="4"/>
    <n v="123930"/>
    <n v="236.67569728193286"/>
    <n v="1679.0381145602132"/>
    <n v="1540.2616919631018"/>
    <n v="-138.77642259711138"/>
    <n v="6.5078996688380348"/>
    <n v="400"/>
    <n v="0.09"/>
    <n v="457.66118159348355"/>
    <n v="4.9522015639885952E-2"/>
  </r>
  <r>
    <x v="22"/>
    <s v="6"/>
    <x v="3"/>
    <x v="115"/>
    <x v="0"/>
    <x v="5"/>
    <x v="41"/>
    <x v="1"/>
    <x v="0"/>
    <s v="adjust"/>
    <x v="0"/>
    <x v="2"/>
    <n v="7000"/>
    <n v="57.1783310462001"/>
    <n v="171.9284748731065"/>
    <n v="13.107444336750371"/>
    <n v="-158.82103053635612"/>
    <n v="0.2292379664974753"/>
    <n v="200"/>
    <n v="0.12"/>
    <n v="2.6954485058273701"/>
    <n v="3.4273761237979976E-2"/>
  </r>
  <r>
    <x v="22"/>
    <s v="6"/>
    <x v="3"/>
    <x v="108"/>
    <x v="0"/>
    <x v="2"/>
    <x v="21"/>
    <x v="2"/>
    <x v="3"/>
    <s v="adjust"/>
    <x v="0"/>
    <x v="6"/>
    <n v="4830"/>
    <n v="22.686363636363637"/>
    <n v="183.39571506982583"/>
    <n v="22.368719792607546"/>
    <n v="-161.02699527721828"/>
    <n v="0.98599846811734326"/>
    <n v="200"/>
    <n v="0.1"/>
    <n v="11.73156173980362"/>
    <n v="8.7410469087884413E-2"/>
  </r>
  <r>
    <x v="22"/>
    <s v="6"/>
    <x v="3"/>
    <x v="30"/>
    <x v="0"/>
    <x v="3"/>
    <x v="35"/>
    <x v="1"/>
    <x v="3"/>
    <s v="appsflyer"/>
    <x v="0"/>
    <x v="5"/>
    <n v="21870"/>
    <n v="121.82926829268293"/>
    <n v="371.5475163264955"/>
    <n v="203.89802725234509"/>
    <n v="-167.64948907415041"/>
    <n v="1.6736374609301599"/>
    <n v="200"/>
    <n v="0.05"/>
    <n v="7.6781948211676096E-2"/>
    <n v="6.276172232296818E-5"/>
  </r>
  <r>
    <x v="22"/>
    <s v="6"/>
    <x v="3"/>
    <x v="59"/>
    <x v="0"/>
    <x v="5"/>
    <x v="7"/>
    <x v="1"/>
    <x v="1"/>
    <s v="appsflyer"/>
    <x v="2"/>
    <x v="6"/>
    <n v="13760"/>
    <n v="74.056182725124714"/>
    <n v="250.73926463165424"/>
    <n v="75.482897552541402"/>
    <n v="-175.25636707911283"/>
    <n v="1.0192653033807082"/>
    <n v="200"/>
    <n v="0.17"/>
    <n v="37.646416224835889"/>
    <n v="8.3123500919819474E-2"/>
  </r>
  <r>
    <x v="22"/>
    <s v="6"/>
    <x v="3"/>
    <x v="44"/>
    <x v="0"/>
    <x v="3"/>
    <x v="27"/>
    <x v="2"/>
    <x v="0"/>
    <s v="adjust"/>
    <x v="0"/>
    <x v="6"/>
    <n v="77430"/>
    <n v="49.901181525241675"/>
    <n v="2625.3449963335638"/>
    <n v="2426.0706894152986"/>
    <n v="-199.27430691826521"/>
    <n v="48.617499932103037"/>
    <n v="1000"/>
    <n v="7.0000000000000007E-2"/>
    <n v="785.29298349996714"/>
    <n v="5.3948207069021877E-2"/>
  </r>
  <r>
    <x v="22"/>
    <s v="6"/>
    <x v="3"/>
    <x v="1"/>
    <x v="0"/>
    <x v="6"/>
    <x v="14"/>
    <x v="1"/>
    <x v="0"/>
    <s v="appsflyer"/>
    <x v="0"/>
    <x v="6"/>
    <n v="433230"/>
    <n v="1574.6634209149802"/>
    <n v="10368.360790136807"/>
    <n v="10041.007669789404"/>
    <n v="-327.35312034740309"/>
    <n v="6.3766056519906558"/>
    <n v="10600"/>
    <n v="0.12"/>
    <n v="1872.7140483227913"/>
    <n v="3.1084430798004242E-2"/>
  </r>
  <r>
    <x v="22"/>
    <s v="6"/>
    <x v="3"/>
    <x v="45"/>
    <x v="0"/>
    <x v="4"/>
    <x v="3"/>
    <x v="1"/>
    <x v="3"/>
    <s v="adjust"/>
    <x v="2"/>
    <x v="2"/>
    <n v="38420"/>
    <n v="138.94356164383561"/>
    <n v="1150.5426914885652"/>
    <n v="807.37625948841412"/>
    <n v="-343.16643200015108"/>
    <n v="5.8108216741846732"/>
    <n v="400"/>
    <n v="7.0000000000000007E-2"/>
    <n v="224.56441087075419"/>
    <n v="4.6356827280886193E-2"/>
  </r>
  <r>
    <x v="22"/>
    <s v="6"/>
    <x v="3"/>
    <x v="81"/>
    <x v="0"/>
    <x v="3"/>
    <x v="22"/>
    <x v="2"/>
    <x v="0"/>
    <s v="appsflyer"/>
    <x v="2"/>
    <x v="3"/>
    <n v="31190"/>
    <n v="52.690495243175953"/>
    <n v="641.74797730361763"/>
    <n v="296.6141995213514"/>
    <n v="-345.13377778226624"/>
    <n v="5.6293682219615588"/>
    <n v="200"/>
    <n v="0.11"/>
    <n v="30.62207542653762"/>
    <n v="1.7206456218185496E-2"/>
  </r>
  <r>
    <x v="22"/>
    <s v="6"/>
    <x v="3"/>
    <x v="106"/>
    <x v="0"/>
    <x v="1"/>
    <x v="39"/>
    <x v="1"/>
    <x v="0"/>
    <s v="appsflyer"/>
    <x v="2"/>
    <x v="0"/>
    <n v="143960"/>
    <n v="374.70817899689661"/>
    <n v="1740.2724465201891"/>
    <n v="1393.3639303291754"/>
    <n v="-346.90851619101363"/>
    <n v="3.7185308686328824"/>
    <n v="1400"/>
    <n v="0.2"/>
    <n v="659.14122095035475"/>
    <n v="7.8842912298181356E-2"/>
  </r>
  <r>
    <x v="22"/>
    <s v="6"/>
    <x v="3"/>
    <x v="6"/>
    <x v="0"/>
    <x v="0"/>
    <x v="20"/>
    <x v="1"/>
    <x v="0"/>
    <s v="adjust"/>
    <x v="2"/>
    <x v="4"/>
    <n v="41960"/>
    <n v="99.264772334600366"/>
    <n v="427.87647189091797"/>
    <n v="79.537566609707866"/>
    <n v="-348.33890528121009"/>
    <n v="0.80126680129385375"/>
    <n v="200"/>
    <n v="0.08"/>
    <n v="31.806746525522083"/>
    <n v="6.6649316126718469E-2"/>
  </r>
  <r>
    <x v="22"/>
    <s v="6"/>
    <x v="3"/>
    <x v="32"/>
    <x v="0"/>
    <x v="6"/>
    <x v="19"/>
    <x v="0"/>
    <x v="3"/>
    <s v="appsflyer"/>
    <x v="0"/>
    <x v="0"/>
    <n v="58060"/>
    <n v="32.181062355658199"/>
    <n v="675.989874414719"/>
    <n v="302.13989306018931"/>
    <n v="-373.84998135452969"/>
    <n v="9.3887482557599871"/>
    <n v="400"/>
    <n v="0.04"/>
    <n v="17.779200861320184"/>
    <n v="9.8073780113606679E-3"/>
  </r>
  <r>
    <x v="22"/>
    <s v="6"/>
    <x v="3"/>
    <x v="50"/>
    <x v="0"/>
    <x v="2"/>
    <x v="8"/>
    <x v="1"/>
    <x v="3"/>
    <s v="appsflyer"/>
    <x v="0"/>
    <x v="2"/>
    <n v="18180"/>
    <n v="89.409836065573785"/>
    <n v="494.00443810277142"/>
    <n v="98.153012947632604"/>
    <n v="-395.85142515513883"/>
    <n v="1.0977876402283806"/>
    <n v="200"/>
    <n v="0.08"/>
    <n v="23.540112865258436"/>
    <n v="3.9971795326374321E-2"/>
  </r>
  <r>
    <x v="22"/>
    <s v="6"/>
    <x v="3"/>
    <x v="56"/>
    <x v="0"/>
    <x v="1"/>
    <x v="34"/>
    <x v="0"/>
    <x v="1"/>
    <s v="appsflyer"/>
    <x v="0"/>
    <x v="0"/>
    <n v="100420"/>
    <n v="197.9848500570717"/>
    <n v="3141.5972635094176"/>
    <n v="2728.0204524369246"/>
    <n v="-413.576811072493"/>
    <n v="13.778935366269376"/>
    <n v="3200"/>
    <n v="0.05"/>
    <n v="759.25773577810367"/>
    <n v="4.6386366293543438E-2"/>
  </r>
  <r>
    <x v="22"/>
    <s v="6"/>
    <x v="3"/>
    <x v="22"/>
    <x v="0"/>
    <x v="6"/>
    <x v="15"/>
    <x v="2"/>
    <x v="0"/>
    <s v="appsflyer"/>
    <x v="0"/>
    <x v="4"/>
    <n v="34390"/>
    <n v="160.52294303797467"/>
    <n v="613.18380603496951"/>
    <n v="139.02552142367222"/>
    <n v="-474.15828461129729"/>
    <n v="0.86607882208329035"/>
    <n v="200"/>
    <n v="0.1"/>
    <n v="17.513356817607278"/>
    <n v="2.0995373892822092E-2"/>
  </r>
  <r>
    <x v="22"/>
    <s v="6"/>
    <x v="3"/>
    <x v="68"/>
    <x v="0"/>
    <x v="6"/>
    <x v="25"/>
    <x v="1"/>
    <x v="0"/>
    <s v="adjust"/>
    <x v="2"/>
    <x v="0"/>
    <n v="82020"/>
    <n v="128.0658809307948"/>
    <n v="1550.8768113779772"/>
    <n v="1067.8193820659287"/>
    <n v="-483.0574293120485"/>
    <n v="8.3380473729998776"/>
    <n v="400"/>
    <n v="7.0000000000000007E-2"/>
    <n v="393.92340254951449"/>
    <n v="6.1484087597190214E-2"/>
  </r>
  <r>
    <x v="22"/>
    <s v="6"/>
    <x v="3"/>
    <x v="40"/>
    <x v="0"/>
    <x v="0"/>
    <x v="27"/>
    <x v="0"/>
    <x v="1"/>
    <s v="adjust"/>
    <x v="0"/>
    <x v="2"/>
    <n v="14480"/>
    <n v="48.821647791129941"/>
    <n v="546.16445430050794"/>
    <n v="56.975744922850602"/>
    <n v="-489.18870937765735"/>
    <n v="1.1670180647446751"/>
    <n v="200"/>
    <n v="0.125"/>
    <n v="16.62561279687834"/>
    <n v="4.8633597856393852E-2"/>
  </r>
  <r>
    <x v="22"/>
    <s v="6"/>
    <x v="3"/>
    <x v="103"/>
    <x v="0"/>
    <x v="6"/>
    <x v="16"/>
    <x v="2"/>
    <x v="0"/>
    <s v="appsflyer"/>
    <x v="1"/>
    <x v="2"/>
    <n v="78430"/>
    <n v="96.633297397196969"/>
    <n v="1626.3860105189488"/>
    <n v="1091.4100210910995"/>
    <n v="-534.9759894278493"/>
    <n v="11.29434729527048"/>
    <n v="1000"/>
    <n v="7.4999999999999997E-2"/>
    <n v="125.28233697702989"/>
    <n v="1.9131572088093161E-2"/>
  </r>
  <r>
    <x v="22"/>
    <s v="6"/>
    <x v="3"/>
    <x v="73"/>
    <x v="0"/>
    <x v="4"/>
    <x v="11"/>
    <x v="1"/>
    <x v="0"/>
    <s v="appsflyer"/>
    <x v="2"/>
    <x v="4"/>
    <n v="234910"/>
    <n v="1973.1492888341361"/>
    <n v="2111.2406591431068"/>
    <n v="1542.8862982021976"/>
    <n v="-568.35436094090915"/>
    <n v="0.78194098486781727"/>
    <n v="1400"/>
    <n v="0.105"/>
    <n v="368.0798838555753"/>
    <n v="3.9760964486329875E-2"/>
  </r>
  <r>
    <x v="22"/>
    <s v="6"/>
    <x v="3"/>
    <x v="111"/>
    <x v="0"/>
    <x v="3"/>
    <x v="49"/>
    <x v="1"/>
    <x v="0"/>
    <s v="appsflyer"/>
    <x v="0"/>
    <x v="2"/>
    <n v="42090"/>
    <n v="221.7899031106578"/>
    <n v="1441.4182460672203"/>
    <n v="859.38713208920183"/>
    <n v="-582.03111397801842"/>
    <n v="3.8747802313634954"/>
    <n v="1400"/>
    <n v="0.15"/>
    <n v="758.10506527415316"/>
    <n v="0.14702436130873323"/>
  </r>
  <r>
    <x v="22"/>
    <s v="6"/>
    <x v="3"/>
    <x v="12"/>
    <x v="0"/>
    <x v="1"/>
    <x v="27"/>
    <x v="0"/>
    <x v="0"/>
    <s v="appsflyer"/>
    <x v="0"/>
    <x v="6"/>
    <n v="37150"/>
    <n v="45.31703627802581"/>
    <n v="724.90146337135866"/>
    <n v="109.50128637864621"/>
    <n v="-615.40017699271243"/>
    <n v="2.4163382112378624"/>
    <n v="200"/>
    <n v="7.4999999999999997E-2"/>
    <n v="12.113363787756509"/>
    <n v="1.843717120952278E-2"/>
  </r>
  <r>
    <x v="22"/>
    <s v="6"/>
    <x v="3"/>
    <x v="85"/>
    <x v="0"/>
    <x v="1"/>
    <x v="8"/>
    <x v="1"/>
    <x v="0"/>
    <s v="adjust"/>
    <x v="0"/>
    <x v="2"/>
    <n v="124380"/>
    <n v="358.3673033827767"/>
    <n v="2362.8380993041192"/>
    <n v="1742.3125884314868"/>
    <n v="-620.52551087263237"/>
    <n v="4.8618067886916023"/>
    <n v="1000"/>
    <n v="0.125"/>
    <n v="1213.0439393937072"/>
    <n v="0.11603772551569401"/>
  </r>
  <r>
    <x v="22"/>
    <s v="6"/>
    <x v="3"/>
    <x v="66"/>
    <x v="0"/>
    <x v="2"/>
    <x v="39"/>
    <x v="0"/>
    <x v="1"/>
    <s v="appsflyer"/>
    <x v="1"/>
    <x v="0"/>
    <n v="48580"/>
    <n v="13.756681179427275"/>
    <n v="747.26228437560201"/>
    <n v="107.08176045380914"/>
    <n v="-640.18052392179288"/>
    <n v="7.7839821289125215"/>
    <n v="200"/>
    <n v="5.5E-2"/>
    <n v="7.4762588702763564"/>
    <n v="1.1636371495625096E-2"/>
  </r>
  <r>
    <x v="22"/>
    <s v="6"/>
    <x v="3"/>
    <x v="55"/>
    <x v="0"/>
    <x v="4"/>
    <x v="4"/>
    <x v="2"/>
    <x v="1"/>
    <s v="appsflyer"/>
    <x v="2"/>
    <x v="1"/>
    <n v="108720"/>
    <n v="370.5310991195683"/>
    <n v="2604.1774322079114"/>
    <n v="1914.5411235285167"/>
    <n v="-689.63630867939469"/>
    <n v="5.1670187146982363"/>
    <n v="2000"/>
    <n v="0.1"/>
    <n v="581.97096034794458"/>
    <n v="5.0662353953112166E-2"/>
  </r>
  <r>
    <x v="22"/>
    <s v="6"/>
    <x v="3"/>
    <x v="65"/>
    <x v="1"/>
    <x v="0"/>
    <x v="49"/>
    <x v="1"/>
    <x v="3"/>
    <s v="adjust"/>
    <x v="2"/>
    <x v="1"/>
    <n v="62670"/>
    <n v="170.95703568992954"/>
    <n v="1706.8977340262218"/>
    <n v="1013.2158917881271"/>
    <n v="-693.68184223809465"/>
    <n v="5.9267282431466022"/>
    <n v="1400"/>
    <n v="0.06"/>
    <n v="143.3270816909301"/>
    <n v="2.3576265573895597E-2"/>
  </r>
  <r>
    <x v="22"/>
    <s v="6"/>
    <x v="3"/>
    <x v="13"/>
    <x v="0"/>
    <x v="2"/>
    <x v="35"/>
    <x v="1"/>
    <x v="0"/>
    <s v="appsflyer"/>
    <x v="0"/>
    <x v="6"/>
    <n v="31540"/>
    <n v="76.995008785160067"/>
    <n v="756.11089686631635"/>
    <n v="61.801236886175474"/>
    <n v="-694.30965998014085"/>
    <n v="0.80266549561180101"/>
    <n v="200"/>
    <n v="0.12"/>
    <n v="17.3060462124091"/>
    <n v="4.6671250944602449E-2"/>
  </r>
  <r>
    <x v="22"/>
    <s v="6"/>
    <x v="3"/>
    <x v="26"/>
    <x v="0"/>
    <x v="6"/>
    <x v="11"/>
    <x v="2"/>
    <x v="0"/>
    <s v="appsflyer"/>
    <x v="1"/>
    <x v="6"/>
    <n v="95230"/>
    <n v="200.98240119821631"/>
    <n v="1658.1109143147248"/>
    <n v="895.83632530092279"/>
    <n v="-762.27458901380203"/>
    <n v="4.4572874040718409"/>
    <n v="1400"/>
    <n v="7.0000000000000007E-2"/>
    <n v="98.384623049308402"/>
    <n v="1.8304054782972354E-2"/>
  </r>
  <r>
    <x v="22"/>
    <s v="6"/>
    <x v="3"/>
    <x v="69"/>
    <x v="0"/>
    <x v="4"/>
    <x v="6"/>
    <x v="0"/>
    <x v="1"/>
    <s v="appsflyer"/>
    <x v="2"/>
    <x v="3"/>
    <n v="86020"/>
    <n v="57.223243983564863"/>
    <n v="1746.452773596847"/>
    <n v="979.78130558143073"/>
    <n v="-766.67146801541628"/>
    <n v="17.122086015655363"/>
    <n v="600"/>
    <n v="5.7000000000000002E-2"/>
    <n v="261.75945291521367"/>
    <n v="4.4526850264794214E-2"/>
  </r>
  <r>
    <x v="22"/>
    <s v="6"/>
    <x v="3"/>
    <x v="3"/>
    <x v="0"/>
    <x v="1"/>
    <x v="21"/>
    <x v="1"/>
    <x v="0"/>
    <s v="appsflyer"/>
    <x v="0"/>
    <x v="1"/>
    <n v="66760"/>
    <n v="226.58504091860686"/>
    <n v="1286.2920718382056"/>
    <n v="453.97903696376858"/>
    <n v="-832.31303487443711"/>
    <n v="2.0035702053554605"/>
    <n v="600"/>
    <n v="0.09"/>
    <n v="77.775004110569597"/>
    <n v="2.8553082036097299E-2"/>
  </r>
  <r>
    <x v="22"/>
    <s v="6"/>
    <x v="3"/>
    <x v="47"/>
    <x v="0"/>
    <x v="0"/>
    <x v="7"/>
    <x v="2"/>
    <x v="1"/>
    <s v="appsflyer"/>
    <x v="2"/>
    <x v="5"/>
    <n v="61660"/>
    <n v="209.66306027820713"/>
    <n v="1584.3827915490861"/>
    <n v="719.01849508292219"/>
    <n v="-865.36429646616386"/>
    <n v="3.4293999817079781"/>
    <n v="800"/>
    <n v="7.0000000000000007E-2"/>
    <n v="3.6161215692970456"/>
    <n v="8.3820782405140805E-4"/>
  </r>
  <r>
    <x v="22"/>
    <s v="6"/>
    <x v="3"/>
    <x v="2"/>
    <x v="0"/>
    <x v="0"/>
    <x v="32"/>
    <x v="1"/>
    <x v="0"/>
    <s v="appsflyer"/>
    <x v="0"/>
    <x v="3"/>
    <n v="68980"/>
    <n v="155.17020080055573"/>
    <n v="1493.1373104494355"/>
    <n v="567.86866736578588"/>
    <n v="-925.26864308364964"/>
    <n v="3.6596502707094007"/>
    <n v="200"/>
    <n v="0.1"/>
    <n v="155.20257569133858"/>
    <n v="4.5551194202258116E-2"/>
  </r>
  <r>
    <x v="22"/>
    <s v="6"/>
    <x v="3"/>
    <x v="104"/>
    <x v="0"/>
    <x v="3"/>
    <x v="25"/>
    <x v="2"/>
    <x v="0"/>
    <s v="appsflyer"/>
    <x v="0"/>
    <x v="0"/>
    <n v="150960"/>
    <n v="585.80104712041884"/>
    <n v="4263.8240915001697"/>
    <n v="3303.9055787540578"/>
    <n v="-959.9185127461119"/>
    <n v="5.6399789570108059"/>
    <n v="6000"/>
    <n v="0.17"/>
    <n v="1518.6133423608285"/>
    <n v="7.660697852698703E-2"/>
  </r>
  <r>
    <x v="22"/>
    <s v="6"/>
    <x v="3"/>
    <x v="42"/>
    <x v="0"/>
    <x v="4"/>
    <x v="37"/>
    <x v="1"/>
    <x v="1"/>
    <s v="appsflyer"/>
    <x v="2"/>
    <x v="3"/>
    <n v="184810"/>
    <n v="667.83183215576287"/>
    <n v="5696.8113392850446"/>
    <n v="4731.9800424881296"/>
    <n v="-964.83129679691501"/>
    <n v="7.0855862428918455"/>
    <n v="6400"/>
    <n v="0.12"/>
    <n v="576.49625398288936"/>
    <n v="2.030496919564919E-2"/>
  </r>
  <r>
    <x v="22"/>
    <s v="6"/>
    <x v="3"/>
    <x v="80"/>
    <x v="0"/>
    <x v="6"/>
    <x v="7"/>
    <x v="1"/>
    <x v="0"/>
    <s v="adjust"/>
    <x v="0"/>
    <x v="1"/>
    <n v="85580"/>
    <n v="396.89099727404681"/>
    <n v="2076.9581214726472"/>
    <n v="1048.7607889665521"/>
    <n v="-1028.1973325060951"/>
    <n v="2.6424403581076943"/>
    <n v="1000"/>
    <n v="0.09"/>
    <n v="293.50663612700259"/>
    <n v="4.6643403531550123E-2"/>
  </r>
  <r>
    <x v="22"/>
    <s v="6"/>
    <x v="3"/>
    <x v="88"/>
    <x v="0"/>
    <x v="3"/>
    <x v="49"/>
    <x v="2"/>
    <x v="0"/>
    <s v="adjust"/>
    <x v="0"/>
    <x v="5"/>
    <n v="35290"/>
    <n v="124.06602763053091"/>
    <n v="1239.9930628971788"/>
    <n v="200.31381979566152"/>
    <n v="-1039.6792431015174"/>
    <n v="1.6145743006473683"/>
    <n v="400"/>
    <n v="0.11"/>
    <n v="124.37381864659223"/>
    <n v="0.1034824746269503"/>
  </r>
  <r>
    <x v="22"/>
    <s v="6"/>
    <x v="3"/>
    <x v="110"/>
    <x v="0"/>
    <x v="6"/>
    <x v="31"/>
    <x v="1"/>
    <x v="0"/>
    <s v="adjust"/>
    <x v="0"/>
    <x v="0"/>
    <n v="104570"/>
    <n v="817.87794586806638"/>
    <n v="2710.2406700242536"/>
    <n v="1620.3553157949766"/>
    <n v="-1089.885354229277"/>
    <n v="1.9811700804270855"/>
    <n v="2800"/>
    <n v="0.32"/>
    <n v="1789.084708753516"/>
    <n v="0.1840218511863613"/>
  </r>
  <r>
    <x v="22"/>
    <s v="6"/>
    <x v="3"/>
    <x v="84"/>
    <x v="0"/>
    <x v="2"/>
    <x v="38"/>
    <x v="1"/>
    <x v="0"/>
    <s v="appsflyer"/>
    <x v="0"/>
    <x v="1"/>
    <n v="48580"/>
    <n v="157.43698487637033"/>
    <n v="1306.8743153527969"/>
    <n v="211.67731668880154"/>
    <n v="-1095.1969986639954"/>
    <n v="1.3445209005687209"/>
    <n v="200"/>
    <n v="0.14000000000000001"/>
    <n v="132.63751281240312"/>
    <n v="0.10443373187643026"/>
  </r>
  <r>
    <x v="22"/>
    <s v="6"/>
    <x v="3"/>
    <x v="37"/>
    <x v="0"/>
    <x v="0"/>
    <x v="21"/>
    <x v="2"/>
    <x v="1"/>
    <s v="adjust"/>
    <x v="2"/>
    <x v="3"/>
    <n v="64320"/>
    <n v="147.21126760563379"/>
    <n v="1790.1522578624683"/>
    <n v="675.71944381287528"/>
    <n v="-1114.4328140495932"/>
    <n v="4.5901339945191495"/>
    <n v="1200"/>
    <n v="6.5000000000000002E-2"/>
    <n v="101.7484435392274"/>
    <n v="2.5096323745718213E-2"/>
  </r>
  <r>
    <x v="22"/>
    <s v="6"/>
    <x v="3"/>
    <x v="93"/>
    <x v="0"/>
    <x v="2"/>
    <x v="47"/>
    <x v="1"/>
    <x v="1"/>
    <s v="adjust"/>
    <x v="2"/>
    <x v="4"/>
    <n v="81370"/>
    <n v="432.25858851937221"/>
    <n v="1387.918070773881"/>
    <n v="206.59073906792284"/>
    <n v="-1181.3273317059582"/>
    <n v="0.47793321996345761"/>
    <n v="400"/>
    <n v="0.06"/>
    <n v="23.419356696240211"/>
    <n v="1.8893519301253547E-2"/>
  </r>
  <r>
    <x v="22"/>
    <s v="6"/>
    <x v="3"/>
    <x v="83"/>
    <x v="0"/>
    <x v="5"/>
    <x v="9"/>
    <x v="1"/>
    <x v="0"/>
    <s v="adjust"/>
    <x v="2"/>
    <x v="5"/>
    <n v="76670"/>
    <n v="241.4837409908632"/>
    <n v="1928.2633896553373"/>
    <n v="699.16555097551554"/>
    <n v="-1229.0978386798217"/>
    <n v="2.8952903748578636"/>
    <n v="400"/>
    <n v="0.21"/>
    <n v="675.6611495054633"/>
    <n v="0.16106370147545704"/>
  </r>
  <r>
    <x v="22"/>
    <s v="6"/>
    <x v="3"/>
    <x v="21"/>
    <x v="0"/>
    <x v="3"/>
    <x v="20"/>
    <x v="2"/>
    <x v="1"/>
    <s v="adjust"/>
    <x v="2"/>
    <x v="1"/>
    <n v="32360"/>
    <n v="178.29201101928376"/>
    <n v="2077.5409876669569"/>
    <n v="791.472138175493"/>
    <n v="-1286.0688494914639"/>
    <n v="4.4391901445875144"/>
    <n v="600"/>
    <n v="0.11"/>
    <n v="265.85150275016485"/>
    <n v="5.5982493450539642E-2"/>
  </r>
  <r>
    <x v="22"/>
    <s v="6"/>
    <x v="3"/>
    <x v="89"/>
    <x v="0"/>
    <x v="2"/>
    <x v="4"/>
    <x v="1"/>
    <x v="0"/>
    <s v="adjust"/>
    <x v="2"/>
    <x v="3"/>
    <n v="160190"/>
    <n v="790.10646982787944"/>
    <n v="2425.6145884408002"/>
    <n v="1101.4332066873365"/>
    <n v="-1324.1813817534637"/>
    <n v="1.3940313726671267"/>
    <n v="1000"/>
    <n v="0.06"/>
    <n v="7.9018207389311454"/>
    <n v="1.1956876868785371E-3"/>
  </r>
  <r>
    <x v="22"/>
    <s v="6"/>
    <x v="3"/>
    <x v="99"/>
    <x v="0"/>
    <x v="3"/>
    <x v="8"/>
    <x v="2"/>
    <x v="0"/>
    <s v="adjust"/>
    <x v="0"/>
    <x v="1"/>
    <n v="87390"/>
    <n v="239.73790833122308"/>
    <n v="3874.4262253031466"/>
    <n v="2381.6585621482373"/>
    <n v="-1492.7676631549093"/>
    <n v="9.9344262187260188"/>
    <n v="30000"/>
    <n v="8.5000000000000006E-2"/>
    <n v="615.57124814427323"/>
    <n v="4.3077210837268572E-2"/>
  </r>
  <r>
    <x v="22"/>
    <s v="6"/>
    <x v="3"/>
    <x v="78"/>
    <x v="0"/>
    <x v="3"/>
    <x v="42"/>
    <x v="2"/>
    <x v="0"/>
    <s v="adjust"/>
    <x v="0"/>
    <x v="5"/>
    <n v="101710"/>
    <n v="475.18298430392196"/>
    <n v="5442.7371531004146"/>
    <n v="3781.1346245498353"/>
    <n v="-1661.6025285505793"/>
    <n v="7.9572180600883256"/>
    <n v="5800"/>
    <n v="0.13500000000000001"/>
    <n v="2340.039165015638"/>
    <n v="0.10314536937415676"/>
  </r>
  <r>
    <x v="22"/>
    <s v="6"/>
    <x v="3"/>
    <x v="38"/>
    <x v="0"/>
    <x v="1"/>
    <x v="33"/>
    <x v="1"/>
    <x v="0"/>
    <s v="appsflyer"/>
    <x v="2"/>
    <x v="1"/>
    <n v="831090"/>
    <n v="6880.303467578914"/>
    <n v="12974.994044193416"/>
    <n v="11178.549525930342"/>
    <n v="-1796.4445182630734"/>
    <n v="1.6247175111687222"/>
    <n v="12000"/>
    <n v="0.13"/>
    <n v="4934.1117216139337"/>
    <n v="7.3565175132493901E-2"/>
  </r>
  <r>
    <x v="22"/>
    <s v="6"/>
    <x v="3"/>
    <x v="5"/>
    <x v="0"/>
    <x v="1"/>
    <x v="29"/>
    <x v="2"/>
    <x v="0"/>
    <s v="appsflyer"/>
    <x v="1"/>
    <x v="6"/>
    <n v="105690"/>
    <n v="192.20210884580735"/>
    <n v="3522.3069502094399"/>
    <n v="1035.1602810894472"/>
    <n v="-2487.146669119993"/>
    <n v="5.3857904437453206"/>
    <n v="1400"/>
    <n v="0.09"/>
    <n v="376.35779960213131"/>
    <n v="6.0595736795148951E-2"/>
  </r>
  <r>
    <x v="22"/>
    <s v="6"/>
    <x v="3"/>
    <x v="14"/>
    <x v="0"/>
    <x v="5"/>
    <x v="0"/>
    <x v="2"/>
    <x v="0"/>
    <s v="appsflyer"/>
    <x v="0"/>
    <x v="3"/>
    <n v="120690"/>
    <n v="493.79488740109559"/>
    <n v="8102.7171242563145"/>
    <n v="5511.129876053823"/>
    <n v="-2591.5872482024915"/>
    <n v="11.160767388782801"/>
    <n v="5000"/>
    <n v="0.1"/>
    <n v="2725.9048672805993"/>
    <n v="8.2436358441512245E-2"/>
  </r>
  <r>
    <x v="22"/>
    <s v="6"/>
    <x v="3"/>
    <x v="15"/>
    <x v="0"/>
    <x v="0"/>
    <x v="19"/>
    <x v="2"/>
    <x v="0"/>
    <s v="adjust"/>
    <x v="0"/>
    <x v="2"/>
    <n v="309100"/>
    <n v="478.16733252810559"/>
    <n v="5922.8151981417168"/>
    <n v="1417.4658380141882"/>
    <n v="-4505.3493601275286"/>
    <n v="2.9643719710419005"/>
    <n v="50000"/>
    <n v="0.06"/>
    <n v="388.00534160564746"/>
    <n v="4.5621950949358461E-2"/>
  </r>
  <r>
    <x v="22"/>
    <s v="6"/>
    <x v="3"/>
    <x v="94"/>
    <x v="0"/>
    <x v="4"/>
    <x v="35"/>
    <x v="2"/>
    <x v="0"/>
    <s v="adjust"/>
    <x v="0"/>
    <x v="6"/>
    <n v="207030"/>
    <n v="540.12109726872541"/>
    <n v="6440.8120003785298"/>
    <n v="1888.6093620771044"/>
    <n v="-4552.2026383014254"/>
    <n v="3.4966406082402446"/>
    <n v="4200"/>
    <n v="0.06"/>
    <n v="115.55205214703707"/>
    <n v="1.0197278349112228E-2"/>
  </r>
  <r>
    <x v="22"/>
    <s v="6"/>
    <x v="3"/>
    <x v="96"/>
    <x v="0"/>
    <x v="0"/>
    <x v="13"/>
    <x v="1"/>
    <x v="0"/>
    <s v="adjust"/>
    <x v="0"/>
    <x v="3"/>
    <n v="380930"/>
    <n v="1155.668020918416"/>
    <n v="7291.0086005936155"/>
    <n v="2455.1239743435822"/>
    <n v="-4835.8846262500338"/>
    <n v="2.1244197554177204"/>
    <n v="2800"/>
    <n v="0.17"/>
    <n v="1366.1304450815719"/>
    <n v="9.2740085589556251E-2"/>
  </r>
  <r>
    <x v="23"/>
    <s v="6"/>
    <x v="3"/>
    <x v="18"/>
    <x v="0"/>
    <x v="1"/>
    <x v="28"/>
    <x v="0"/>
    <x v="0"/>
    <s v="adjust"/>
    <x v="0"/>
    <x v="0"/>
    <n v="1026650"/>
    <n v="847.84737410496325"/>
    <n v="24938.121664122118"/>
    <n v="38724.763677721676"/>
    <n v="13786.642013599558"/>
    <n v="45.674215502055162"/>
    <n v="20000"/>
    <n v="4.4999999999999998E-2"/>
    <n v="368.13424311998062"/>
    <n v="1.5844049481433331E-3"/>
  </r>
  <r>
    <x v="23"/>
    <s v="6"/>
    <x v="3"/>
    <x v="94"/>
    <x v="0"/>
    <x v="0"/>
    <x v="33"/>
    <x v="2"/>
    <x v="0"/>
    <s v="adjust"/>
    <x v="0"/>
    <x v="4"/>
    <n v="556600"/>
    <n v="1332.863272025809"/>
    <n v="16058.844219342738"/>
    <n v="24773.430151789249"/>
    <n v="8714.5859324465109"/>
    <n v="18.58662525386891"/>
    <n v="25800"/>
    <n v="0.06"/>
    <n v="1540.8048071009857"/>
    <n v="1.0365976758569716E-2"/>
  </r>
  <r>
    <x v="23"/>
    <s v="6"/>
    <x v="3"/>
    <x v="13"/>
    <x v="0"/>
    <x v="3"/>
    <x v="4"/>
    <x v="1"/>
    <x v="0"/>
    <s v="appsflyer"/>
    <x v="0"/>
    <x v="6"/>
    <n v="553760"/>
    <n v="1628.0552848126547"/>
    <n v="13540.25722048285"/>
    <n v="19967.6515629799"/>
    <n v="6427.3943424970494"/>
    <n v="12.264725743190986"/>
    <n v="13400"/>
    <n v="0.12"/>
    <n v="711.91217752336388"/>
    <n v="5.9422125437729794E-3"/>
  </r>
  <r>
    <x v="23"/>
    <s v="6"/>
    <x v="3"/>
    <x v="10"/>
    <x v="0"/>
    <x v="6"/>
    <x v="29"/>
    <x v="1"/>
    <x v="0"/>
    <s v="appsflyer"/>
    <x v="2"/>
    <x v="5"/>
    <n v="701930"/>
    <n v="2414.336449873746"/>
    <n v="10075.951410503396"/>
    <n v="16089.111612126411"/>
    <n v="6013.1602016230154"/>
    <n v="6.6639890281107119"/>
    <n v="15600"/>
    <n v="0.04"/>
    <n v="1637.9914473165591"/>
    <n v="1.696790855419264E-2"/>
  </r>
  <r>
    <x v="23"/>
    <s v="6"/>
    <x v="3"/>
    <x v="89"/>
    <x v="0"/>
    <x v="6"/>
    <x v="49"/>
    <x v="1"/>
    <x v="0"/>
    <s v="adjust"/>
    <x v="2"/>
    <x v="5"/>
    <n v="691710"/>
    <n v="3272.3340408706872"/>
    <n v="9766.5712170029874"/>
    <n v="15620.470897354217"/>
    <n v="5853.8996803512291"/>
    <n v="4.7734952184765325"/>
    <n v="16000"/>
    <n v="0.06"/>
    <n v="5485.677750724316"/>
    <n v="5.8530861913745458E-2"/>
  </r>
  <r>
    <x v="23"/>
    <s v="6"/>
    <x v="3"/>
    <x v="24"/>
    <x v="0"/>
    <x v="5"/>
    <x v="46"/>
    <x v="1"/>
    <x v="2"/>
    <s v="appsflyer"/>
    <x v="2"/>
    <x v="6"/>
    <n v="403760"/>
    <n v="1049.4541673886674"/>
    <n v="7959.3089468692924"/>
    <n v="13258.618958453786"/>
    <n v="5299.3100115844936"/>
    <n v="12.633823725189353"/>
    <n v="10000"/>
    <n v="0.06"/>
    <n v="2887.089957546641"/>
    <n v="3.629198946729683E-2"/>
  </r>
  <r>
    <x v="23"/>
    <s v="6"/>
    <x v="3"/>
    <x v="100"/>
    <x v="0"/>
    <x v="6"/>
    <x v="12"/>
    <x v="0"/>
    <x v="0"/>
    <s v="adjust"/>
    <x v="0"/>
    <x v="5"/>
    <n v="1280890"/>
    <n v="1240.2902111797071"/>
    <n v="26848.08304731212"/>
    <n v="32080.360879114702"/>
    <n v="5232.2778318025812"/>
    <n v="25.865205247892213"/>
    <n v="36000"/>
    <n v="7.0000000000000007E-2"/>
    <n v="3253.8701189537865"/>
    <n v="1.6904787590633349E-2"/>
  </r>
  <r>
    <x v="23"/>
    <s v="6"/>
    <x v="3"/>
    <x v="96"/>
    <x v="0"/>
    <x v="6"/>
    <x v="10"/>
    <x v="1"/>
    <x v="0"/>
    <s v="adjust"/>
    <x v="0"/>
    <x v="5"/>
    <n v="1405950"/>
    <n v="4330.7340007295425"/>
    <n v="27901.655895494438"/>
    <n v="33123.533405502647"/>
    <n v="5221.8775100082094"/>
    <n v="7.6484802345105374"/>
    <n v="39400"/>
    <n v="0.17"/>
    <n v="1300.8226551413065"/>
    <n v="6.5453094391453989E-3"/>
  </r>
  <r>
    <x v="23"/>
    <s v="6"/>
    <x v="3"/>
    <x v="92"/>
    <x v="0"/>
    <x v="5"/>
    <x v="7"/>
    <x v="2"/>
    <x v="1"/>
    <s v="appsflyer"/>
    <x v="1"/>
    <x v="6"/>
    <n v="302340"/>
    <n v="611.73714151662659"/>
    <n v="10254.527186980697"/>
    <n v="15152.355432290109"/>
    <n v="4897.8282453094125"/>
    <n v="24.769389340533085"/>
    <n v="15200"/>
    <n v="0.1"/>
    <n v="2052.7886676526409"/>
    <n v="2.2579423122538522E-2"/>
  </r>
  <r>
    <x v="23"/>
    <s v="6"/>
    <x v="3"/>
    <x v="31"/>
    <x v="0"/>
    <x v="2"/>
    <x v="45"/>
    <x v="2"/>
    <x v="0"/>
    <s v="adjust"/>
    <x v="0"/>
    <x v="0"/>
    <n v="318520"/>
    <n v="1057.7186348652317"/>
    <n v="16262.562049867705"/>
    <n v="20926.052227247194"/>
    <n v="4663.4901773794882"/>
    <n v="19.784138746797694"/>
    <n v="12800"/>
    <n v="0.09"/>
    <n v="199.69853917781211"/>
    <n v="1.5905097388427502E-3"/>
  </r>
  <r>
    <x v="23"/>
    <s v="6"/>
    <x v="3"/>
    <x v="86"/>
    <x v="0"/>
    <x v="5"/>
    <x v="40"/>
    <x v="2"/>
    <x v="1"/>
    <s v="appsflyer"/>
    <x v="0"/>
    <x v="0"/>
    <n v="216930"/>
    <n v="711.12784762853232"/>
    <n v="8969.1289459134186"/>
    <n v="13456.112578924423"/>
    <n v="4486.9836330110047"/>
    <n v="18.922212966062066"/>
    <n v="14400"/>
    <n v="7.0000000000000007E-2"/>
    <n v="1090.0245728395873"/>
    <n v="1.3500984112192421E-2"/>
  </r>
  <r>
    <x v="23"/>
    <s v="6"/>
    <x v="3"/>
    <x v="7"/>
    <x v="0"/>
    <x v="5"/>
    <x v="30"/>
    <x v="2"/>
    <x v="0"/>
    <s v="appsflyer"/>
    <x v="0"/>
    <x v="6"/>
    <n v="1011560"/>
    <n v="3206.5357405299483"/>
    <n v="19833.686591885951"/>
    <n v="24089.933683087849"/>
    <n v="4256.247091201898"/>
    <n v="7.5127600726840722"/>
    <n v="32600"/>
    <n v="0.04"/>
    <n v="4646.2051546529337"/>
    <n v="3.214485917489792E-2"/>
  </r>
  <r>
    <x v="23"/>
    <s v="6"/>
    <x v="3"/>
    <x v="8"/>
    <x v="0"/>
    <x v="6"/>
    <x v="8"/>
    <x v="1"/>
    <x v="1"/>
    <s v="adjust"/>
    <x v="0"/>
    <x v="1"/>
    <n v="249170"/>
    <n v="635.78086303939961"/>
    <n v="7567.6117477139378"/>
    <n v="11792.50668654085"/>
    <n v="4224.894938826912"/>
    <n v="18.548068009102789"/>
    <n v="8600"/>
    <n v="0.08"/>
    <n v="4727.970067007841"/>
    <n v="6.6821671771222016E-2"/>
  </r>
  <r>
    <x v="23"/>
    <s v="6"/>
    <x v="3"/>
    <x v="40"/>
    <x v="0"/>
    <x v="3"/>
    <x v="36"/>
    <x v="0"/>
    <x v="1"/>
    <s v="adjust"/>
    <x v="0"/>
    <x v="6"/>
    <n v="256420"/>
    <n v="599.21509330217532"/>
    <n v="7898.7774588636958"/>
    <n v="11600.653607809138"/>
    <n v="3701.8761489454419"/>
    <n v="19.359748673685527"/>
    <n v="13400"/>
    <n v="0.125"/>
    <n v="4809.0110140585675"/>
    <n v="6.9091092861947548E-2"/>
  </r>
  <r>
    <x v="23"/>
    <s v="6"/>
    <x v="3"/>
    <x v="107"/>
    <x v="0"/>
    <x v="1"/>
    <x v="25"/>
    <x v="0"/>
    <x v="0"/>
    <s v="adjust"/>
    <x v="0"/>
    <x v="0"/>
    <n v="144500"/>
    <n v="419.65150048402711"/>
    <n v="5390.1577664625247"/>
    <n v="8976.1420418318685"/>
    <n v="3585.9842753693438"/>
    <n v="21.38951494627986"/>
    <n v="8400"/>
    <n v="0.11"/>
    <n v="2426.1995371947773"/>
    <n v="4.5049040851623937E-2"/>
  </r>
  <r>
    <x v="23"/>
    <s v="6"/>
    <x v="3"/>
    <x v="80"/>
    <x v="0"/>
    <x v="6"/>
    <x v="13"/>
    <x v="1"/>
    <x v="0"/>
    <s v="adjust"/>
    <x v="0"/>
    <x v="6"/>
    <n v="226180"/>
    <n v="888.19031084656092"/>
    <n v="5907.2105503102075"/>
    <n v="9204.7845173966798"/>
    <n v="3297.5739670864723"/>
    <n v="10.363527281245979"/>
    <n v="5800"/>
    <n v="0.09"/>
    <n v="2983.5699805338536"/>
    <n v="5.4022086283769491E-2"/>
  </r>
  <r>
    <x v="23"/>
    <s v="6"/>
    <x v="3"/>
    <x v="12"/>
    <x v="0"/>
    <x v="2"/>
    <x v="42"/>
    <x v="0"/>
    <x v="0"/>
    <s v="appsflyer"/>
    <x v="0"/>
    <x v="2"/>
    <n v="228250"/>
    <n v="200.115570079305"/>
    <n v="4440.0615029262071"/>
    <n v="6731.2533245852546"/>
    <n v="2291.1918216590475"/>
    <n v="33.636829567622776"/>
    <n v="3200"/>
    <n v="7.4999999999999997E-2"/>
    <n v="376.28631792989387"/>
    <n v="9.316895873253012E-3"/>
  </r>
  <r>
    <x v="23"/>
    <s v="6"/>
    <x v="3"/>
    <x v="36"/>
    <x v="0"/>
    <x v="0"/>
    <x v="41"/>
    <x v="0"/>
    <x v="3"/>
    <s v="adjust"/>
    <x v="0"/>
    <x v="2"/>
    <n v="288690"/>
    <n v="452.54193938727241"/>
    <n v="6904.4296198348484"/>
    <n v="9136.0934810613744"/>
    <n v="2231.663861226526"/>
    <n v="20.188390701271484"/>
    <n v="14200"/>
    <n v="6.5000000000000002E-2"/>
    <n v="3513.4929603544556"/>
    <n v="6.4095465011709429E-2"/>
  </r>
  <r>
    <x v="23"/>
    <s v="6"/>
    <x v="3"/>
    <x v="21"/>
    <x v="0"/>
    <x v="3"/>
    <x v="26"/>
    <x v="2"/>
    <x v="1"/>
    <s v="adjust"/>
    <x v="2"/>
    <x v="5"/>
    <n v="113620"/>
    <n v="428.30575916230367"/>
    <n v="6807.3988150321911"/>
    <n v="8998.9139425707672"/>
    <n v="2191.5151275385761"/>
    <n v="21.010490169852439"/>
    <n v="4600"/>
    <n v="0.11"/>
    <n v="4713.8575028048581"/>
    <n v="8.7304192722361368E-2"/>
  </r>
  <r>
    <x v="23"/>
    <s v="6"/>
    <x v="3"/>
    <x v="63"/>
    <x v="0"/>
    <x v="0"/>
    <x v="41"/>
    <x v="1"/>
    <x v="1"/>
    <s v="adjust"/>
    <x v="2"/>
    <x v="3"/>
    <n v="132770"/>
    <n v="258.18181818181819"/>
    <n v="3146.9794148652882"/>
    <n v="4836.2670661349666"/>
    <n v="1689.2876512696785"/>
    <n v="18.732020326579097"/>
    <n v="2000"/>
    <n v="7.0000000000000007E-2"/>
    <n v="1575.553199824717"/>
    <n v="5.4296463859396384E-2"/>
  </r>
  <r>
    <x v="23"/>
    <s v="6"/>
    <x v="3"/>
    <x v="58"/>
    <x v="0"/>
    <x v="2"/>
    <x v="7"/>
    <x v="2"/>
    <x v="3"/>
    <s v="appsflyer"/>
    <x v="2"/>
    <x v="0"/>
    <n v="159910"/>
    <n v="155.07677388071764"/>
    <n v="2774.3602433842516"/>
    <n v="3983.6929271014105"/>
    <n v="1209.3326837171589"/>
    <n v="25.688520772076405"/>
    <n v="1600"/>
    <n v="0.08"/>
    <n v="1163.9387930951723"/>
    <n v="4.8695971903222224E-2"/>
  </r>
  <r>
    <x v="23"/>
    <s v="6"/>
    <x v="3"/>
    <x v="53"/>
    <x v="0"/>
    <x v="5"/>
    <x v="3"/>
    <x v="0"/>
    <x v="3"/>
    <s v="appsflyer"/>
    <x v="2"/>
    <x v="2"/>
    <n v="136470"/>
    <n v="91.861873990306947"/>
    <n v="2275.2717077072712"/>
    <n v="3483.5120484519307"/>
    <n v="1208.2403407446595"/>
    <n v="37.921195128454521"/>
    <n v="1400"/>
    <n v="0.06"/>
    <n v="699.39300850028997"/>
    <n v="3.3462063513894427E-2"/>
  </r>
  <r>
    <x v="23"/>
    <s v="6"/>
    <x v="3"/>
    <x v="2"/>
    <x v="0"/>
    <x v="6"/>
    <x v="20"/>
    <x v="1"/>
    <x v="0"/>
    <s v="appsflyer"/>
    <x v="0"/>
    <x v="4"/>
    <n v="196210"/>
    <n v="358.78756559071394"/>
    <n v="3931.9873601242798"/>
    <n v="5111.4064234508996"/>
    <n v="1179.4190633266198"/>
    <n v="14.246331014943044"/>
    <n v="1000"/>
    <n v="0.1"/>
    <n v="1711.9059622703294"/>
    <n v="5.5819795324700418E-2"/>
  </r>
  <r>
    <x v="23"/>
    <s v="6"/>
    <x v="3"/>
    <x v="15"/>
    <x v="0"/>
    <x v="0"/>
    <x v="11"/>
    <x v="2"/>
    <x v="0"/>
    <s v="adjust"/>
    <x v="0"/>
    <x v="2"/>
    <n v="986970"/>
    <n v="1283.9469233771301"/>
    <n v="16846.839041726806"/>
    <n v="18025.372630212376"/>
    <n v="1178.5335884855704"/>
    <n v="14.039032534772337"/>
    <n v="50000"/>
    <n v="0.06"/>
    <n v="1811.6628278759445"/>
    <n v="1.6751043700472628E-2"/>
  </r>
  <r>
    <x v="23"/>
    <s v="6"/>
    <x v="3"/>
    <x v="20"/>
    <x v="0"/>
    <x v="6"/>
    <x v="17"/>
    <x v="1"/>
    <x v="1"/>
    <s v="adjust"/>
    <x v="0"/>
    <x v="1"/>
    <n v="158930"/>
    <n v="818.01648953915071"/>
    <n v="3251.3182835900848"/>
    <n v="4104.3703220938551"/>
    <n v="853.05203850377029"/>
    <n v="5.0174664870217356"/>
    <n v="5600"/>
    <n v="0.11"/>
    <n v="859.2720235223693"/>
    <n v="3.489256394567606E-2"/>
  </r>
  <r>
    <x v="23"/>
    <s v="6"/>
    <x v="3"/>
    <x v="103"/>
    <x v="0"/>
    <x v="6"/>
    <x v="43"/>
    <x v="2"/>
    <x v="0"/>
    <s v="appsflyer"/>
    <x v="1"/>
    <x v="2"/>
    <n v="165940"/>
    <n v="175.72184962936817"/>
    <n v="3597.536447216738"/>
    <n v="4390.0399903749376"/>
    <n v="792.50354315819959"/>
    <n v="24.982891994560681"/>
    <n v="3800"/>
    <n v="7.4999999999999997E-2"/>
    <n v="555.44220978144199"/>
    <n v="2.1087211468051783E-2"/>
  </r>
  <r>
    <x v="23"/>
    <s v="6"/>
    <x v="3"/>
    <x v="5"/>
    <x v="0"/>
    <x v="6"/>
    <x v="37"/>
    <x v="2"/>
    <x v="0"/>
    <s v="appsflyer"/>
    <x v="1"/>
    <x v="4"/>
    <n v="318590"/>
    <n v="519.6598803842204"/>
    <n v="8744.9612040461325"/>
    <n v="9350.628586953213"/>
    <n v="605.66738290708054"/>
    <n v="17.993747333428256"/>
    <n v="8200"/>
    <n v="0.09"/>
    <n v="2041.0904874851194"/>
    <n v="3.6380628826262751E-2"/>
  </r>
  <r>
    <x v="23"/>
    <s v="6"/>
    <x v="3"/>
    <x v="50"/>
    <x v="0"/>
    <x v="1"/>
    <x v="21"/>
    <x v="1"/>
    <x v="3"/>
    <s v="appsflyer"/>
    <x v="0"/>
    <x v="6"/>
    <n v="113350"/>
    <n v="668.03090825748143"/>
    <n v="2480.6084903979113"/>
    <n v="3068.746560873587"/>
    <n v="588.1380704756757"/>
    <n v="4.5937194266627994"/>
    <n v="4600"/>
    <n v="0.08"/>
    <n v="4.6471550513423665"/>
    <n v="2.5239159589311553E-4"/>
  </r>
  <r>
    <x v="23"/>
    <s v="6"/>
    <x v="3"/>
    <x v="70"/>
    <x v="0"/>
    <x v="2"/>
    <x v="1"/>
    <x v="1"/>
    <x v="0"/>
    <s v="appsflyer"/>
    <x v="2"/>
    <x v="3"/>
    <n v="278580"/>
    <n v="1538.8753973630726"/>
    <n v="2645.5414237212326"/>
    <n v="3200.5963912495918"/>
    <n v="555.05496752835916"/>
    <n v="2.0798281633028557"/>
    <n v="3200"/>
    <n v="0.08"/>
    <n v="411.51668589252358"/>
    <n v="2.1429166921182113E-2"/>
  </r>
  <r>
    <x v="23"/>
    <s v="6"/>
    <x v="3"/>
    <x v="41"/>
    <x v="0"/>
    <x v="6"/>
    <x v="37"/>
    <x v="1"/>
    <x v="1"/>
    <s v="adjust"/>
    <x v="0"/>
    <x v="5"/>
    <n v="182350"/>
    <n v="181.23540227600259"/>
    <n v="960.00004127584702"/>
    <n v="1449.8832805467266"/>
    <n v="489.88323927087959"/>
    <n v="8.0000003439653913"/>
    <n v="400"/>
    <n v="0.1"/>
    <n v="98.416395148671242"/>
    <n v="1.1313139991926346E-2"/>
  </r>
  <r>
    <x v="23"/>
    <s v="6"/>
    <x v="3"/>
    <x v="108"/>
    <x v="0"/>
    <x v="6"/>
    <x v="38"/>
    <x v="2"/>
    <x v="3"/>
    <s v="adjust"/>
    <x v="0"/>
    <x v="6"/>
    <n v="50140"/>
    <n v="208.13913541368453"/>
    <n v="2384.3871768657518"/>
    <n v="2852.20853726617"/>
    <n v="467.82136040041814"/>
    <n v="13.703374579688226"/>
    <n v="2400"/>
    <n v="0.1"/>
    <n v="674.41481227941858"/>
    <n v="3.9408923732124346E-2"/>
  </r>
  <r>
    <x v="23"/>
    <s v="6"/>
    <x v="3"/>
    <x v="116"/>
    <x v="0"/>
    <x v="2"/>
    <x v="9"/>
    <x v="2"/>
    <x v="0"/>
    <s v="appsflyer"/>
    <x v="0"/>
    <x v="5"/>
    <n v="294500"/>
    <n v="56.401417217274727"/>
    <n v="759.15577474819713"/>
    <n v="1189.3739329021253"/>
    <n v="430.21815815392813"/>
    <n v="21.087660409672146"/>
    <n v="400"/>
    <n v="7.0000000000000007E-2"/>
    <n v="234.44270767405411"/>
    <n v="3.285239698922994E-2"/>
  </r>
  <r>
    <x v="23"/>
    <s v="6"/>
    <x v="3"/>
    <x v="30"/>
    <x v="0"/>
    <x v="6"/>
    <x v="0"/>
    <x v="1"/>
    <x v="3"/>
    <s v="appsflyer"/>
    <x v="0"/>
    <x v="6"/>
    <n v="73950"/>
    <n v="450.27400040592653"/>
    <n v="1001.0765049229014"/>
    <n v="1252.1075627333835"/>
    <n v="251.03105781048203"/>
    <n v="2.7807680692302821"/>
    <n v="1400"/>
    <n v="0.05"/>
    <n v="367.81497743488518"/>
    <n v="4.8959448903353464E-2"/>
  </r>
  <r>
    <x v="23"/>
    <s v="6"/>
    <x v="3"/>
    <x v="82"/>
    <x v="0"/>
    <x v="0"/>
    <x v="5"/>
    <x v="1"/>
    <x v="1"/>
    <s v="adjust"/>
    <x v="0"/>
    <x v="0"/>
    <n v="107500"/>
    <n v="324.83229588445039"/>
    <n v="2735.6100270270199"/>
    <n v="2962.0482857457005"/>
    <n v="226.43825871868057"/>
    <n v="9.1187000900900657"/>
    <n v="2600"/>
    <n v="0.14000000000000001"/>
    <n v="566.95330857170188"/>
    <n v="3.1900971550669739E-2"/>
  </r>
  <r>
    <x v="23"/>
    <s v="6"/>
    <x v="3"/>
    <x v="114"/>
    <x v="1"/>
    <x v="2"/>
    <x v="22"/>
    <x v="1"/>
    <x v="3"/>
    <s v="adjust"/>
    <x v="2"/>
    <x v="0"/>
    <n v="46970"/>
    <n v="196.42857142857144"/>
    <n v="696.29105787623791"/>
    <n v="911.80971864745436"/>
    <n v="215.51866077121645"/>
    <n v="4.6419403858415853"/>
    <n v="1200"/>
    <n v="7.0000000000000007E-2"/>
    <n v="178.73799712040918"/>
    <n v="3.2670924182431151E-2"/>
  </r>
  <r>
    <x v="23"/>
    <s v="6"/>
    <x v="3"/>
    <x v="117"/>
    <x v="0"/>
    <x v="2"/>
    <x v="43"/>
    <x v="1"/>
    <x v="0"/>
    <s v="appsflyer"/>
    <x v="0"/>
    <x v="3"/>
    <n v="56700"/>
    <n v="283.09557774607703"/>
    <n v="563.64530892939001"/>
    <n v="759.83568750110351"/>
    <n v="196.1903785717135"/>
    <n v="2.6840252806161429"/>
    <n v="800"/>
    <n v="7.0000000000000007E-2"/>
    <n v="201.31506436803423"/>
    <n v="4.4157587330954338E-2"/>
  </r>
  <r>
    <x v="23"/>
    <s v="6"/>
    <x v="3"/>
    <x v="75"/>
    <x v="0"/>
    <x v="1"/>
    <x v="11"/>
    <x v="1"/>
    <x v="3"/>
    <s v="appsflyer"/>
    <x v="0"/>
    <x v="5"/>
    <n v="108390"/>
    <n v="590.82118734447215"/>
    <n v="2683.6180870712628"/>
    <n v="2872.3522184466383"/>
    <n v="188.73413137537545"/>
    <n v="4.8616269693319971"/>
    <n v="3200"/>
    <n v="0.15"/>
    <n v="755.38413023013482"/>
    <n v="4.383075105825316E-2"/>
  </r>
  <r>
    <x v="23"/>
    <s v="6"/>
    <x v="3"/>
    <x v="106"/>
    <x v="0"/>
    <x v="0"/>
    <x v="1"/>
    <x v="1"/>
    <x v="0"/>
    <s v="appsflyer"/>
    <x v="2"/>
    <x v="5"/>
    <n v="197710"/>
    <n v="478.964113827966"/>
    <n v="2787.0705761202871"/>
    <n v="2966.4595303721158"/>
    <n v="179.38895425182864"/>
    <n v="6.1934901691561937"/>
    <n v="2800"/>
    <n v="0.2"/>
    <n v="2247.8958701573406"/>
    <n v="0.12629510291882989"/>
  </r>
  <r>
    <x v="23"/>
    <s v="6"/>
    <x v="3"/>
    <x v="1"/>
    <x v="0"/>
    <x v="5"/>
    <x v="21"/>
    <x v="1"/>
    <x v="0"/>
    <s v="appsflyer"/>
    <x v="0"/>
    <x v="6"/>
    <n v="522860"/>
    <n v="1834.5112345191346"/>
    <n v="12025.795630419992"/>
    <n v="12175.197123640506"/>
    <n v="149.40149322051366"/>
    <n v="6.636752555419422"/>
    <n v="14200"/>
    <n v="0.12"/>
    <n v="8588.9592787567126"/>
    <n v="0.11757454097778813"/>
  </r>
  <r>
    <x v="23"/>
    <s v="6"/>
    <x v="3"/>
    <x v="109"/>
    <x v="0"/>
    <x v="6"/>
    <x v="15"/>
    <x v="1"/>
    <x v="1"/>
    <s v="appsflyer"/>
    <x v="0"/>
    <x v="2"/>
    <n v="253690"/>
    <n v="877.88470033868361"/>
    <n v="3614.1690446117905"/>
    <n v="3750.3826343999622"/>
    <n v="136.2135897881717"/>
    <n v="4.2720674286191374"/>
    <n v="7800"/>
    <n v="0.1"/>
    <n v="317.2115627109402"/>
    <n v="1.4096853291774946E-2"/>
  </r>
  <r>
    <x v="23"/>
    <s v="6"/>
    <x v="3"/>
    <x v="32"/>
    <x v="0"/>
    <x v="0"/>
    <x v="44"/>
    <x v="0"/>
    <x v="3"/>
    <s v="appsflyer"/>
    <x v="0"/>
    <x v="5"/>
    <n v="45890"/>
    <n v="123.15112994350282"/>
    <n v="1495.4861211237014"/>
    <n v="1615.5333827299119"/>
    <n v="120.04726160621044"/>
    <n v="13.118299308102644"/>
    <n v="2600"/>
    <n v="0.04"/>
    <n v="145.07920813624759"/>
    <n v="1.4967111346129559E-2"/>
  </r>
  <r>
    <x v="23"/>
    <s v="6"/>
    <x v="3"/>
    <x v="26"/>
    <x v="0"/>
    <x v="1"/>
    <x v="44"/>
    <x v="2"/>
    <x v="0"/>
    <s v="appsflyer"/>
    <x v="1"/>
    <x v="3"/>
    <n v="145970"/>
    <n v="360.63469074799792"/>
    <n v="3074.7889831629896"/>
    <n v="3186.4240633860227"/>
    <n v="111.63508022303313"/>
    <n v="8.8356005263304311"/>
    <n v="4200"/>
    <n v="7.0000000000000007E-2"/>
    <n v="1124.5607273664095"/>
    <n v="5.8820415665338133E-2"/>
  </r>
  <r>
    <x v="23"/>
    <s v="6"/>
    <x v="3"/>
    <x v="46"/>
    <x v="0"/>
    <x v="2"/>
    <x v="31"/>
    <x v="2"/>
    <x v="0"/>
    <s v="adjust"/>
    <x v="2"/>
    <x v="3"/>
    <n v="101360"/>
    <n v="294.40154907418611"/>
    <n v="1441.4277744307092"/>
    <n v="1473.4672558019349"/>
    <n v="32.039481371225747"/>
    <n v="5.0049575501066288"/>
    <n v="1200"/>
    <n v="0.06"/>
    <n v="218.64687117985034"/>
    <n v="2.4731560917387756E-2"/>
  </r>
  <r>
    <x v="23"/>
    <s v="6"/>
    <x v="3"/>
    <x v="19"/>
    <x v="0"/>
    <x v="2"/>
    <x v="18"/>
    <x v="2"/>
    <x v="0"/>
    <s v="adjust"/>
    <x v="0"/>
    <x v="0"/>
    <n v="139150"/>
    <n v="384.19327006039691"/>
    <n v="5741.4800315142102"/>
    <n v="5744.3697611820708"/>
    <n v="2.8897296678605926"/>
    <n v="14.951770915401589"/>
    <n v="7400"/>
    <n v="7.0000000000000007E-2"/>
    <n v="1586.8674962719531"/>
    <n v="4.6041241605397895E-2"/>
  </r>
  <r>
    <x v="23"/>
    <s v="6"/>
    <x v="3"/>
    <x v="67"/>
    <x v="0"/>
    <x v="5"/>
    <x v="45"/>
    <x v="1"/>
    <x v="1"/>
    <s v="adjust"/>
    <x v="0"/>
    <x v="1"/>
    <n v="290"/>
    <n v="0"/>
    <n v="2.5964241846240421"/>
    <n v="3.2177906561580012"/>
    <n v="0.62136647153395907"/>
    <n v="22"/>
    <n v="200"/>
    <n v="0.09"/>
    <n v="1.4533527829495756"/>
    <n v="7.5276949220227776E-2"/>
  </r>
  <r>
    <x v="23"/>
    <s v="6"/>
    <x v="3"/>
    <x v="38"/>
    <x v="0"/>
    <x v="5"/>
    <x v="44"/>
    <x v="1"/>
    <x v="0"/>
    <s v="appsflyer"/>
    <x v="2"/>
    <x v="0"/>
    <n v="704840"/>
    <n v="6148.1146704754128"/>
    <n v="11185.99857249446"/>
    <n v="11171.67022863389"/>
    <n v="-14.328343860570385"/>
    <n v="1.8170887869549157"/>
    <n v="9200"/>
    <n v="0.13"/>
    <n v="4152.9570925470098"/>
    <n v="6.1956672660319061E-2"/>
  </r>
  <r>
    <x v="23"/>
    <s v="6"/>
    <x v="3"/>
    <x v="91"/>
    <x v="0"/>
    <x v="6"/>
    <x v="20"/>
    <x v="2"/>
    <x v="0"/>
    <s v="appsflyer"/>
    <x v="2"/>
    <x v="4"/>
    <n v="760"/>
    <n v="1.5656086520478141"/>
    <n v="19.001516031801636"/>
    <n v="6.5238898906609402E-2"/>
    <n v="-18.936277132895025"/>
    <n v="4.1669991297810606E-2"/>
    <n v="200"/>
    <n v="0.12"/>
    <n v="3.9393891518592558E-2"/>
    <n v="0.1006400889112327"/>
  </r>
  <r>
    <x v="23"/>
    <s v="6"/>
    <x v="3"/>
    <x v="102"/>
    <x v="0"/>
    <x v="4"/>
    <x v="47"/>
    <x v="1"/>
    <x v="1"/>
    <s v="adjust"/>
    <x v="2"/>
    <x v="5"/>
    <n v="8410"/>
    <n v="47.012422360248451"/>
    <n v="161.24693012979841"/>
    <n v="140.38164413991768"/>
    <n v="-20.865285989880732"/>
    <n v="2.9860542616629338"/>
    <n v="200"/>
    <n v="0.06"/>
    <n v="2.2466972081084373"/>
    <n v="2.6673682088487836E-3"/>
  </r>
  <r>
    <x v="23"/>
    <s v="6"/>
    <x v="3"/>
    <x v="101"/>
    <x v="0"/>
    <x v="1"/>
    <x v="47"/>
    <x v="1"/>
    <x v="1"/>
    <s v="adjust"/>
    <x v="0"/>
    <x v="0"/>
    <n v="66250"/>
    <n v="353.17636605952913"/>
    <n v="2131.2611452210872"/>
    <n v="2090.8640733140387"/>
    <n v="-40.397071907048485"/>
    <n v="5.9201698478363527"/>
    <n v="1600"/>
    <n v="0.11"/>
    <n v="1117.7010503611095"/>
    <n v="8.9094030918163508E-2"/>
  </r>
  <r>
    <x v="23"/>
    <s v="6"/>
    <x v="3"/>
    <x v="118"/>
    <x v="0"/>
    <x v="4"/>
    <x v="8"/>
    <x v="2"/>
    <x v="3"/>
    <s v="appsflyer"/>
    <x v="2"/>
    <x v="5"/>
    <n v="3200"/>
    <n v="0"/>
    <n v="50.843302830732853"/>
    <n v="5.1124487512049122"/>
    <n v="-45.730854079527944"/>
    <n v="4"/>
    <n v="500"/>
    <n v="0.1"/>
    <n v="3.0387150052509724"/>
    <n v="9.9062606887902846E-2"/>
  </r>
  <r>
    <x v="23"/>
    <s v="6"/>
    <x v="3"/>
    <x v="105"/>
    <x v="0"/>
    <x v="0"/>
    <x v="7"/>
    <x v="0"/>
    <x v="0"/>
    <s v="adjust"/>
    <x v="2"/>
    <x v="1"/>
    <n v="4960"/>
    <n v="8.1418253447143805"/>
    <n v="135.21643610593094"/>
    <n v="36.696953550307363"/>
    <n v="-98.519482555623568"/>
    <n v="4.5072145368643639"/>
    <n v="200"/>
    <n v="0.08"/>
    <n v="3.1264745590673617"/>
    <n v="1.4199519108951461E-2"/>
  </r>
  <r>
    <x v="23"/>
    <s v="6"/>
    <x v="3"/>
    <x v="45"/>
    <x v="0"/>
    <x v="2"/>
    <x v="33"/>
    <x v="1"/>
    <x v="3"/>
    <s v="adjust"/>
    <x v="2"/>
    <x v="2"/>
    <n v="4300"/>
    <n v="20.436119653340789"/>
    <n v="110.21682151964404"/>
    <n v="11.041196825423292"/>
    <n v="-99.175624694220744"/>
    <n v="0.54027853686100014"/>
    <n v="200"/>
    <n v="7.0000000000000007E-2"/>
    <n v="1.623786508512445"/>
    <n v="2.4511028019075173E-2"/>
  </r>
  <r>
    <x v="23"/>
    <s v="6"/>
    <x v="3"/>
    <x v="69"/>
    <x v="0"/>
    <x v="5"/>
    <x v="20"/>
    <x v="0"/>
    <x v="1"/>
    <s v="appsflyer"/>
    <x v="2"/>
    <x v="3"/>
    <n v="76180"/>
    <n v="33.37568455640745"/>
    <n v="1577.0915650447491"/>
    <n v="1462.1252942084582"/>
    <n v="-114.96627083629096"/>
    <n v="43.808099029020816"/>
    <n v="400"/>
    <n v="5.7000000000000002E-2"/>
    <n v="79.118270543905666"/>
    <n v="9.0186377844744883E-3"/>
  </r>
  <r>
    <x v="23"/>
    <s v="6"/>
    <x v="3"/>
    <x v="59"/>
    <x v="0"/>
    <x v="2"/>
    <x v="12"/>
    <x v="1"/>
    <x v="1"/>
    <s v="appsflyer"/>
    <x v="2"/>
    <x v="0"/>
    <n v="11580"/>
    <n v="35.248995494947039"/>
    <n v="224.23398862469853"/>
    <n v="52.693485698973355"/>
    <n v="-171.54050292572518"/>
    <n v="1.4948932574979901"/>
    <n v="200"/>
    <n v="0.17"/>
    <n v="41.993471529538688"/>
    <n v="0.13282309622811958"/>
  </r>
  <r>
    <x v="23"/>
    <s v="6"/>
    <x v="3"/>
    <x v="111"/>
    <x v="0"/>
    <x v="6"/>
    <x v="3"/>
    <x v="1"/>
    <x v="0"/>
    <s v="appsflyer"/>
    <x v="0"/>
    <x v="2"/>
    <n v="8430"/>
    <n v="42.093207577078552"/>
    <n v="193.74613970705332"/>
    <n v="21.575122952239827"/>
    <n v="-172.17101675481348"/>
    <n v="0.51255592515093462"/>
    <n v="200"/>
    <n v="0.15"/>
    <n v="3.6992606651898243"/>
    <n v="2.8576590064544563E-2"/>
  </r>
  <r>
    <x v="23"/>
    <s v="6"/>
    <x v="3"/>
    <x v="88"/>
    <x v="0"/>
    <x v="2"/>
    <x v="3"/>
    <x v="2"/>
    <x v="0"/>
    <s v="adjust"/>
    <x v="0"/>
    <x v="3"/>
    <n v="204950"/>
    <n v="621.97657269272224"/>
    <n v="6637.3156856947162"/>
    <n v="6430.3035234704757"/>
    <n v="-207.01216222424046"/>
    <n v="10.338497952795509"/>
    <n v="7000"/>
    <n v="0.11"/>
    <n v="3533.5031362411992"/>
    <n v="9.1584664273466648E-2"/>
  </r>
  <r>
    <x v="23"/>
    <s v="6"/>
    <x v="3"/>
    <x v="115"/>
    <x v="0"/>
    <x v="5"/>
    <x v="13"/>
    <x v="1"/>
    <x v="0"/>
    <s v="adjust"/>
    <x v="0"/>
    <x v="3"/>
    <n v="9290"/>
    <n v="63.541955384684158"/>
    <n v="225.78981601411056"/>
    <n v="15.628678012510521"/>
    <n v="-210.16113800160002"/>
    <n v="0.24595840524412915"/>
    <n v="200"/>
    <n v="0.12"/>
    <n v="3.7351789068532191"/>
    <n v="3.9832532048490861E-2"/>
  </r>
  <r>
    <x v="23"/>
    <s v="6"/>
    <x v="3"/>
    <x v="73"/>
    <x v="0"/>
    <x v="2"/>
    <x v="10"/>
    <x v="1"/>
    <x v="0"/>
    <s v="appsflyer"/>
    <x v="2"/>
    <x v="5"/>
    <n v="25830"/>
    <n v="215.90396443127085"/>
    <n v="226.93202035793144"/>
    <n v="14.478582402977324"/>
    <n v="-212.4534379549541"/>
    <n v="6.7060289703880449E-2"/>
    <n v="200"/>
    <n v="0.105"/>
    <n v="9.0909280309497795"/>
    <n v="0.10464799865443956"/>
  </r>
  <r>
    <x v="23"/>
    <s v="6"/>
    <x v="3"/>
    <x v="113"/>
    <x v="0"/>
    <x v="3"/>
    <x v="22"/>
    <x v="1"/>
    <x v="0"/>
    <s v="appsflyer"/>
    <x v="2"/>
    <x v="3"/>
    <n v="29720"/>
    <n v="103.1985631610457"/>
    <n v="270.10150009245916"/>
    <n v="53.39863355782537"/>
    <n v="-216.70286653463378"/>
    <n v="0.51743582393191423"/>
    <n v="200"/>
    <n v="0.08"/>
    <n v="22.9467878941919"/>
    <n v="7.1621020880440159E-2"/>
  </r>
  <r>
    <x v="23"/>
    <s v="6"/>
    <x v="3"/>
    <x v="28"/>
    <x v="0"/>
    <x v="3"/>
    <x v="15"/>
    <x v="1"/>
    <x v="1"/>
    <s v="adjust"/>
    <x v="0"/>
    <x v="3"/>
    <n v="12540"/>
    <n v="50.123910784235349"/>
    <n v="293.44706130145107"/>
    <n v="49.029047735233242"/>
    <n v="-244.41801356621784"/>
    <n v="0.97815687100483673"/>
    <n v="200"/>
    <n v="8.5000000000000006E-2"/>
    <n v="24.511161309655336"/>
    <n v="8.3321902837478964E-2"/>
  </r>
  <r>
    <x v="23"/>
    <s v="6"/>
    <x v="3"/>
    <x v="17"/>
    <x v="0"/>
    <x v="5"/>
    <x v="1"/>
    <x v="2"/>
    <x v="1"/>
    <s v="appsflyer"/>
    <x v="1"/>
    <x v="4"/>
    <n v="205130"/>
    <n v="165.81012905203892"/>
    <n v="5502.1243421982645"/>
    <n v="5243.1491220704538"/>
    <n v="-258.97522012781064"/>
    <n v="31.621404265507266"/>
    <n v="10000"/>
    <n v="7.4999999999999997E-2"/>
    <n v="1845.939569733396"/>
    <n v="5.8677826587178253E-2"/>
  </r>
  <r>
    <x v="23"/>
    <s v="6"/>
    <x v="3"/>
    <x v="44"/>
    <x v="0"/>
    <x v="6"/>
    <x v="14"/>
    <x v="2"/>
    <x v="0"/>
    <s v="adjust"/>
    <x v="0"/>
    <x v="5"/>
    <n v="8960"/>
    <n v="10.485192186515439"/>
    <n v="303.65349404527711"/>
    <n v="40.818785168867329"/>
    <n v="-262.83470887640976"/>
    <n v="3.8929935134009881"/>
    <n v="200"/>
    <n v="7.0000000000000007E-2"/>
    <n v="15.464667298031532"/>
    <n v="6.3143587909562551E-2"/>
  </r>
  <r>
    <x v="23"/>
    <s v="6"/>
    <x v="3"/>
    <x v="83"/>
    <x v="0"/>
    <x v="4"/>
    <x v="18"/>
    <x v="1"/>
    <x v="0"/>
    <s v="adjust"/>
    <x v="2"/>
    <x v="0"/>
    <n v="12250"/>
    <n v="42.21512908875205"/>
    <n v="280.59552401026679"/>
    <n v="10.78813867743118"/>
    <n v="-269.80738533283562"/>
    <n v="0.25555147906217368"/>
    <n v="200"/>
    <n v="0.21"/>
    <n v="0.95450115958808179"/>
    <n v="1.4746151431184034E-2"/>
  </r>
  <r>
    <x v="23"/>
    <s v="6"/>
    <x v="3"/>
    <x v="77"/>
    <x v="0"/>
    <x v="4"/>
    <x v="6"/>
    <x v="1"/>
    <x v="0"/>
    <s v="appsflyer"/>
    <x v="0"/>
    <x v="3"/>
    <n v="83810"/>
    <n v="288.79035183170112"/>
    <n v="1794.8899933306893"/>
    <n v="1515.6342475823667"/>
    <n v="-279.25574574832262"/>
    <n v="5.2482163547680969"/>
    <n v="1400"/>
    <n v="0.15"/>
    <n v="665.94052963776676"/>
    <n v="7.3230126892424557E-2"/>
  </r>
  <r>
    <x v="23"/>
    <s v="6"/>
    <x v="3"/>
    <x v="33"/>
    <x v="0"/>
    <x v="0"/>
    <x v="4"/>
    <x v="2"/>
    <x v="0"/>
    <s v="adjust"/>
    <x v="2"/>
    <x v="6"/>
    <n v="44450"/>
    <n v="264.28164196123151"/>
    <n v="781.43834148068765"/>
    <n v="471.50641090862479"/>
    <n v="-309.93193057206287"/>
    <n v="1.7841058024673233"/>
    <n v="600"/>
    <n v="7.0000000000000007E-2"/>
    <n v="170.28189086634347"/>
    <n v="6.0190730152957596E-2"/>
  </r>
  <r>
    <x v="23"/>
    <s v="6"/>
    <x v="3"/>
    <x v="25"/>
    <x v="0"/>
    <x v="5"/>
    <x v="13"/>
    <x v="1"/>
    <x v="0"/>
    <s v="adjust"/>
    <x v="2"/>
    <x v="1"/>
    <n v="38190"/>
    <n v="158.27815193331136"/>
    <n v="475.07657495092093"/>
    <n v="142.41333770840728"/>
    <n v="-332.66323724251367"/>
    <n v="0.89976624043735021"/>
    <n v="200"/>
    <n v="0.08"/>
    <n v="36.68224763035208"/>
    <n v="4.2929321345658585E-2"/>
  </r>
  <r>
    <x v="23"/>
    <s v="6"/>
    <x v="3"/>
    <x v="23"/>
    <x v="0"/>
    <x v="1"/>
    <x v="46"/>
    <x v="1"/>
    <x v="1"/>
    <s v="adjust"/>
    <x v="0"/>
    <x v="0"/>
    <n v="24050"/>
    <n v="29.702862401317383"/>
    <n v="371.021123512408"/>
    <n v="36.014344378010577"/>
    <n v="-335.00677913439745"/>
    <n v="1.2124873317398954"/>
    <n v="200"/>
    <n v="0.06"/>
    <n v="12.220324213210921"/>
    <n v="5.6553041222246678E-2"/>
  </r>
  <r>
    <x v="23"/>
    <s v="6"/>
    <x v="3"/>
    <x v="119"/>
    <x v="0"/>
    <x v="3"/>
    <x v="10"/>
    <x v="0"/>
    <x v="0"/>
    <s v="appsflyer"/>
    <x v="0"/>
    <x v="3"/>
    <n v="62370"/>
    <n v="66.484198645598184"/>
    <n v="1131.7892917035592"/>
    <n v="737.70690288804224"/>
    <n v="-394.08238881551699"/>
    <n v="11.095973448074112"/>
    <n v="200"/>
    <n v="0.15"/>
    <n v="10.61729959996666"/>
    <n v="2.3987167890122505E-3"/>
  </r>
  <r>
    <x v="23"/>
    <s v="6"/>
    <x v="3"/>
    <x v="68"/>
    <x v="0"/>
    <x v="5"/>
    <x v="13"/>
    <x v="1"/>
    <x v="0"/>
    <s v="adjust"/>
    <x v="2"/>
    <x v="4"/>
    <n v="42420"/>
    <n v="95.540540540540533"/>
    <n v="770.29051303727169"/>
    <n v="340.71283328162605"/>
    <n v="-429.57767975564565"/>
    <n v="3.5661597825799616"/>
    <n v="200"/>
    <n v="7.0000000000000007E-2"/>
    <n v="129.31049982718488"/>
    <n v="6.3254881724350134E-2"/>
  </r>
  <r>
    <x v="23"/>
    <s v="6"/>
    <x v="3"/>
    <x v="87"/>
    <x v="0"/>
    <x v="6"/>
    <x v="30"/>
    <x v="1"/>
    <x v="0"/>
    <s v="appsflyer"/>
    <x v="2"/>
    <x v="1"/>
    <n v="91390"/>
    <n v="367.00846005568644"/>
    <n v="2420.5138675948024"/>
    <n v="1974.1090379764491"/>
    <n v="-446.40482961835323"/>
    <n v="5.3789197057662275"/>
    <n v="1800"/>
    <n v="0.08"/>
    <n v="833.43030795232721"/>
    <n v="7.0363413901276609E-2"/>
  </r>
  <r>
    <x v="23"/>
    <s v="6"/>
    <x v="3"/>
    <x v="56"/>
    <x v="0"/>
    <x v="5"/>
    <x v="27"/>
    <x v="0"/>
    <x v="1"/>
    <s v="appsflyer"/>
    <x v="0"/>
    <x v="0"/>
    <n v="18220"/>
    <n v="37.218486679717422"/>
    <n v="697.24829751668358"/>
    <n v="180.21198939986346"/>
    <n v="-517.03630811682012"/>
    <n v="4.8420020660880807"/>
    <n v="200"/>
    <n v="0.05"/>
    <n v="39.455843272141706"/>
    <n v="3.6490213001861831E-2"/>
  </r>
  <r>
    <x v="23"/>
    <s v="6"/>
    <x v="3"/>
    <x v="57"/>
    <x v="0"/>
    <x v="2"/>
    <x v="22"/>
    <x v="2"/>
    <x v="0"/>
    <s v="adjust"/>
    <x v="0"/>
    <x v="3"/>
    <n v="43720"/>
    <n v="128.3617146212566"/>
    <n v="1847.809085024847"/>
    <n v="1317.7107913695816"/>
    <n v="-530.09829365526548"/>
    <n v="10.265606027915817"/>
    <n v="1400"/>
    <n v="0.09"/>
    <n v="234.68114946350366"/>
    <n v="2.9682935866322185E-2"/>
  </r>
  <r>
    <x v="23"/>
    <s v="6"/>
    <x v="3"/>
    <x v="11"/>
    <x v="0"/>
    <x v="5"/>
    <x v="32"/>
    <x v="1"/>
    <x v="0"/>
    <s v="appsflyer"/>
    <x v="0"/>
    <x v="2"/>
    <n v="148530"/>
    <n v="755.10713465073536"/>
    <n v="1950.7813953484101"/>
    <n v="1387.0517417810745"/>
    <n v="-563.72965356733562"/>
    <n v="1.8368939692546231"/>
    <n v="1800"/>
    <n v="0.14000000000000001"/>
    <n v="637.40126220384764"/>
    <n v="7.6589459859824502E-2"/>
  </r>
  <r>
    <x v="23"/>
    <s v="6"/>
    <x v="3"/>
    <x v="47"/>
    <x v="0"/>
    <x v="4"/>
    <x v="2"/>
    <x v="2"/>
    <x v="1"/>
    <s v="appsflyer"/>
    <x v="2"/>
    <x v="1"/>
    <n v="25750"/>
    <n v="61.627153958779147"/>
    <n v="665.401927855439"/>
    <n v="80.405543240030582"/>
    <n v="-584.99638461540837"/>
    <n v="1.3047096624616452"/>
    <n v="200"/>
    <n v="7.0000000000000007E-2"/>
    <n v="3.6352851464687408"/>
    <n v="7.5353120360879206E-3"/>
  </r>
  <r>
    <x v="23"/>
    <s v="6"/>
    <x v="3"/>
    <x v="6"/>
    <x v="0"/>
    <x v="0"/>
    <x v="22"/>
    <x v="1"/>
    <x v="0"/>
    <s v="adjust"/>
    <x v="2"/>
    <x v="1"/>
    <n v="91290"/>
    <n v="218.79123667738114"/>
    <n v="1076.0114200094058"/>
    <n v="461.61150835851549"/>
    <n v="-614.39991165089032"/>
    <n v="2.1098263137439335"/>
    <n v="400"/>
    <n v="0.08"/>
    <n v="72.051936046483661"/>
    <n v="2.60146373959564E-2"/>
  </r>
  <r>
    <x v="23"/>
    <s v="6"/>
    <x v="3"/>
    <x v="65"/>
    <x v="1"/>
    <x v="0"/>
    <x v="10"/>
    <x v="1"/>
    <x v="3"/>
    <s v="adjust"/>
    <x v="2"/>
    <x v="1"/>
    <n v="79510"/>
    <n v="174.44228371977061"/>
    <n v="1815.7294436214729"/>
    <n v="1199.7726922824177"/>
    <n v="-615.95675133905524"/>
    <n v="6.8777630440207318"/>
    <n v="1400"/>
    <n v="0.06"/>
    <n v="418.49435474611363"/>
    <n v="5.8135228091967486E-2"/>
  </r>
  <r>
    <x v="23"/>
    <s v="6"/>
    <x v="3"/>
    <x v="81"/>
    <x v="0"/>
    <x v="1"/>
    <x v="17"/>
    <x v="2"/>
    <x v="0"/>
    <s v="appsflyer"/>
    <x v="2"/>
    <x v="5"/>
    <n v="35450"/>
    <n v="63.906195641860904"/>
    <n v="786.64284180366292"/>
    <n v="146.99225540518808"/>
    <n v="-639.65058639847484"/>
    <n v="2.300125268431763"/>
    <n v="200"/>
    <n v="0.11"/>
    <n v="28.612680476413757"/>
    <n v="3.2442390017467404E-2"/>
  </r>
  <r>
    <x v="23"/>
    <s v="6"/>
    <x v="3"/>
    <x v="22"/>
    <x v="0"/>
    <x v="2"/>
    <x v="45"/>
    <x v="2"/>
    <x v="0"/>
    <s v="appsflyer"/>
    <x v="0"/>
    <x v="4"/>
    <n v="83540"/>
    <n v="342.97947214076248"/>
    <n v="1419.4104260089712"/>
    <n v="724.44737896376739"/>
    <n v="-694.96304704520378"/>
    <n v="2.1122178958466833"/>
    <n v="1000"/>
    <n v="0.1"/>
    <n v="103.72901749006193"/>
    <n v="2.3863941100050058E-2"/>
  </r>
  <r>
    <x v="23"/>
    <s v="6"/>
    <x v="3"/>
    <x v="85"/>
    <x v="0"/>
    <x v="5"/>
    <x v="5"/>
    <x v="1"/>
    <x v="0"/>
    <s v="adjust"/>
    <x v="0"/>
    <x v="0"/>
    <n v="52250"/>
    <n v="159.64579738025859"/>
    <n v="971.54574639649172"/>
    <n v="239.35678298590494"/>
    <n v="-732.18896341058678"/>
    <n v="1.4992989913526107"/>
    <n v="200"/>
    <n v="0.125"/>
    <n v="162.02810808665203"/>
    <n v="0.11282189016844742"/>
  </r>
  <r>
    <x v="23"/>
    <s v="6"/>
    <x v="3"/>
    <x v="110"/>
    <x v="0"/>
    <x v="1"/>
    <x v="41"/>
    <x v="1"/>
    <x v="0"/>
    <s v="adjust"/>
    <x v="0"/>
    <x v="3"/>
    <n v="95720"/>
    <n v="849.64622540861183"/>
    <n v="2345.9325220216283"/>
    <n v="1597.1255708325173"/>
    <n v="-748.80695118911103"/>
    <n v="1.8797536234147663"/>
    <n v="2600"/>
    <n v="0.32"/>
    <n v="2801.3464846309498"/>
    <n v="0.2923321054389314"/>
  </r>
  <r>
    <x v="23"/>
    <s v="6"/>
    <x v="3"/>
    <x v="27"/>
    <x v="0"/>
    <x v="4"/>
    <x v="2"/>
    <x v="2"/>
    <x v="1"/>
    <s v="appsflyer"/>
    <x v="0"/>
    <x v="2"/>
    <n v="36820"/>
    <n v="79.304803088291337"/>
    <n v="839.1462029620526"/>
    <n v="85.318364600247349"/>
    <n v="-753.82783836180522"/>
    <n v="1.0758284653359649"/>
    <n v="200"/>
    <n v="7.0000000000000007E-2"/>
    <n v="23.873326926940265"/>
    <n v="4.6635772260749303E-2"/>
  </r>
  <r>
    <x v="23"/>
    <s v="6"/>
    <x v="3"/>
    <x v="74"/>
    <x v="0"/>
    <x v="1"/>
    <x v="14"/>
    <x v="1"/>
    <x v="1"/>
    <s v="adjust"/>
    <x v="0"/>
    <x v="5"/>
    <n v="73460"/>
    <n v="345.98539515188179"/>
    <n v="1692.5679678937713"/>
    <n v="895.41865014242205"/>
    <n v="-797.14931775134926"/>
    <n v="2.5880244157397114"/>
    <n v="2400"/>
    <n v="0.1"/>
    <n v="314.4010083915831"/>
    <n v="5.8520300037227579E-2"/>
  </r>
  <r>
    <x v="23"/>
    <s v="6"/>
    <x v="3"/>
    <x v="61"/>
    <x v="1"/>
    <x v="0"/>
    <x v="43"/>
    <x v="0"/>
    <x v="0"/>
    <s v="adjust"/>
    <x v="2"/>
    <x v="0"/>
    <n v="53490"/>
    <n v="180.46558704453443"/>
    <n v="1823.4904442091201"/>
    <n v="997.20385904332636"/>
    <n v="-826.28658516579378"/>
    <n v="5.5257286188155152"/>
    <n v="1000"/>
    <n v="0.12"/>
    <n v="314.91675664608152"/>
    <n v="5.2633296222933931E-2"/>
  </r>
  <r>
    <x v="23"/>
    <s v="6"/>
    <x v="3"/>
    <x v="55"/>
    <x v="0"/>
    <x v="5"/>
    <x v="5"/>
    <x v="2"/>
    <x v="1"/>
    <s v="appsflyer"/>
    <x v="2"/>
    <x v="4"/>
    <n v="129740"/>
    <n v="398.00289535364675"/>
    <n v="3349.6761674147047"/>
    <n v="2496.5932830115344"/>
    <n v="-853.08288440317028"/>
    <n v="6.2728018116380246"/>
    <n v="2800"/>
    <n v="0.1"/>
    <n v="906.87824121048993"/>
    <n v="6.0541047900585634E-2"/>
  </r>
  <r>
    <x v="23"/>
    <s v="6"/>
    <x v="3"/>
    <x v="3"/>
    <x v="0"/>
    <x v="0"/>
    <x v="47"/>
    <x v="1"/>
    <x v="0"/>
    <s v="appsflyer"/>
    <x v="0"/>
    <x v="2"/>
    <n v="107990"/>
    <n v="340.89770148959258"/>
    <n v="2101.5708845446047"/>
    <n v="1243.7859098241418"/>
    <n v="-857.78497472046297"/>
    <n v="3.6485605634454941"/>
    <n v="1400"/>
    <n v="0.09"/>
    <n v="84.889258493543792"/>
    <n v="1.1375116599386765E-2"/>
  </r>
  <r>
    <x v="23"/>
    <s v="6"/>
    <x v="3"/>
    <x v="16"/>
    <x v="0"/>
    <x v="1"/>
    <x v="48"/>
    <x v="0"/>
    <x v="1"/>
    <s v="adjust"/>
    <x v="2"/>
    <x v="4"/>
    <n v="147030"/>
    <n v="239.66572883172563"/>
    <n v="2424.9846660424637"/>
    <n v="1326.9080305772279"/>
    <n v="-1098.0766354652358"/>
    <n v="5.5364946713298258"/>
    <n v="2800"/>
    <n v="0.02"/>
    <n v="7.1936462008945581"/>
    <n v="9.0356001007912078E-4"/>
  </r>
  <r>
    <x v="23"/>
    <s v="6"/>
    <x v="3"/>
    <x v="4"/>
    <x v="0"/>
    <x v="1"/>
    <x v="34"/>
    <x v="2"/>
    <x v="0"/>
    <s v="appsflyer"/>
    <x v="0"/>
    <x v="3"/>
    <n v="107470"/>
    <n v="176.0249464533199"/>
    <n v="2602.5876133731554"/>
    <n v="1468.3344400130875"/>
    <n v="-1134.2531733600679"/>
    <n v="8.3416269659396001"/>
    <n v="1200"/>
    <n v="0.1"/>
    <n v="595.36660878147859"/>
    <n v="6.75784517656359E-2"/>
  </r>
  <r>
    <x v="23"/>
    <s v="6"/>
    <x v="3"/>
    <x v="76"/>
    <x v="0"/>
    <x v="3"/>
    <x v="35"/>
    <x v="1"/>
    <x v="1"/>
    <s v="adjust"/>
    <x v="2"/>
    <x v="2"/>
    <n v="118520"/>
    <n v="916.86729097310376"/>
    <n v="2337.0562569628869"/>
    <n v="1105.6607013278142"/>
    <n v="-1231.3955556350727"/>
    <n v="1.2059113813017992"/>
    <n v="1000"/>
    <n v="7.0000000000000007E-2"/>
    <n v="269.68260539561396"/>
    <n v="4.0651802895129541E-2"/>
  </r>
  <r>
    <x v="23"/>
    <s v="6"/>
    <x v="3"/>
    <x v="42"/>
    <x v="0"/>
    <x v="5"/>
    <x v="23"/>
    <x v="1"/>
    <x v="1"/>
    <s v="appsflyer"/>
    <x v="2"/>
    <x v="3"/>
    <n v="122170"/>
    <n v="302.78613472858081"/>
    <n v="4170.1408532877595"/>
    <n v="2922.8259959276534"/>
    <n v="-1247.3148573601061"/>
    <n v="9.6531038270549967"/>
    <n v="2200"/>
    <n v="0.12"/>
    <n v="801.84447548314654"/>
    <n v="4.572312758270871E-2"/>
  </r>
  <r>
    <x v="23"/>
    <s v="6"/>
    <x v="3"/>
    <x v="104"/>
    <x v="0"/>
    <x v="6"/>
    <x v="0"/>
    <x v="2"/>
    <x v="0"/>
    <s v="appsflyer"/>
    <x v="0"/>
    <x v="2"/>
    <n v="137680"/>
    <n v="467.36255076680612"/>
    <n v="4116.0011515992865"/>
    <n v="2862.5964243609433"/>
    <n v="-1253.4047272383432"/>
    <n v="6.1250017136894144"/>
    <n v="4800"/>
    <n v="0.17"/>
    <n v="560.81133821126389"/>
    <n v="3.265167090027727E-2"/>
  </r>
  <r>
    <x v="23"/>
    <s v="6"/>
    <x v="3"/>
    <x v="66"/>
    <x v="0"/>
    <x v="4"/>
    <x v="36"/>
    <x v="0"/>
    <x v="1"/>
    <s v="appsflyer"/>
    <x v="1"/>
    <x v="2"/>
    <n v="97610"/>
    <n v="77.18917494069062"/>
    <n v="2424.3112676180826"/>
    <n v="1155.1270774497507"/>
    <n v="-1269.184190168332"/>
    <n v="14.964884368012855"/>
    <n v="1600"/>
    <n v="5.5E-2"/>
    <n v="31.59671825754134"/>
    <n v="4.5589094155913815E-3"/>
  </r>
  <r>
    <x v="23"/>
    <s v="6"/>
    <x v="3"/>
    <x v="79"/>
    <x v="0"/>
    <x v="3"/>
    <x v="2"/>
    <x v="0"/>
    <x v="1"/>
    <s v="appsflyer"/>
    <x v="0"/>
    <x v="6"/>
    <n v="134290"/>
    <n v="327.77345868739832"/>
    <n v="3917.5143512902282"/>
    <n v="2642.0930625101187"/>
    <n v="-1275.4212887801095"/>
    <n v="8.0607291178811291"/>
    <n v="3400"/>
    <n v="0.08"/>
    <n v="103.13694423755494"/>
    <n v="6.5060125815281826E-3"/>
  </r>
  <r>
    <x v="23"/>
    <s v="6"/>
    <x v="3"/>
    <x v="37"/>
    <x v="0"/>
    <x v="2"/>
    <x v="48"/>
    <x v="2"/>
    <x v="1"/>
    <s v="adjust"/>
    <x v="2"/>
    <x v="1"/>
    <n v="67000"/>
    <n v="96.897426801648152"/>
    <n v="1851.7998231568583"/>
    <n v="564.25986734480091"/>
    <n v="-1287.5399558120575"/>
    <n v="5.8232698841410642"/>
    <n v="800"/>
    <n v="6.5000000000000002E-2"/>
    <n v="0.92120139167853621"/>
    <n v="2.7209726256490375E-4"/>
  </r>
  <r>
    <x v="23"/>
    <s v="6"/>
    <x v="3"/>
    <x v="35"/>
    <x v="0"/>
    <x v="3"/>
    <x v="18"/>
    <x v="0"/>
    <x v="1"/>
    <s v="adjust"/>
    <x v="0"/>
    <x v="0"/>
    <n v="164270"/>
    <n v="117.69359890278602"/>
    <n v="3801.250233355232"/>
    <n v="2130.3943823506306"/>
    <n v="-1670.8558510046014"/>
    <n v="18.101191587405868"/>
    <n v="1800"/>
    <n v="8.5000000000000006E-2"/>
    <n v="1052.0395080936501"/>
    <n v="8.2303971259134703E-2"/>
  </r>
  <r>
    <x v="23"/>
    <s v="6"/>
    <x v="3"/>
    <x v="14"/>
    <x v="0"/>
    <x v="3"/>
    <x v="46"/>
    <x v="2"/>
    <x v="0"/>
    <s v="appsflyer"/>
    <x v="0"/>
    <x v="3"/>
    <n v="129060"/>
    <n v="505.96929615652363"/>
    <n v="8098.1708451967925"/>
    <n v="6382.2831817749247"/>
    <n v="-1715.8876634218677"/>
    <n v="12.613973279122732"/>
    <n v="8200"/>
    <n v="0.1"/>
    <n v="2127.1988299834743"/>
    <n v="5.554957814203141E-2"/>
  </r>
  <r>
    <x v="23"/>
    <s v="6"/>
    <x v="3"/>
    <x v="99"/>
    <x v="0"/>
    <x v="5"/>
    <x v="10"/>
    <x v="2"/>
    <x v="0"/>
    <s v="adjust"/>
    <x v="0"/>
    <x v="4"/>
    <n v="206610"/>
    <n v="587.77477102414662"/>
    <n v="8431.547386300952"/>
    <n v="6715.2450330112251"/>
    <n v="-1716.3023532897269"/>
    <n v="11.424860957047361"/>
    <n v="30000"/>
    <n v="8.5000000000000006E-2"/>
    <n v="2683.6099986811405"/>
    <n v="6.6604916263637973E-2"/>
  </r>
  <r>
    <x v="23"/>
    <s v="6"/>
    <x v="3"/>
    <x v="72"/>
    <x v="0"/>
    <x v="1"/>
    <x v="11"/>
    <x v="2"/>
    <x v="1"/>
    <s v="adjust"/>
    <x v="0"/>
    <x v="3"/>
    <n v="111230"/>
    <n v="156.14474744586269"/>
    <n v="3514.9824784581406"/>
    <n v="1693.9692943687617"/>
    <n v="-1821.0131840893789"/>
    <n v="10.848711353265864"/>
    <n v="1600"/>
    <n v="0.12"/>
    <n v="537.7203026995461"/>
    <n v="5.2905357108801808E-2"/>
  </r>
  <r>
    <x v="23"/>
    <s v="6"/>
    <x v="3"/>
    <x v="78"/>
    <x v="0"/>
    <x v="6"/>
    <x v="1"/>
    <x v="2"/>
    <x v="0"/>
    <s v="adjust"/>
    <x v="0"/>
    <x v="3"/>
    <n v="66100"/>
    <n v="314.73753484050792"/>
    <n v="3375.9278286715949"/>
    <n v="1439.744176958762"/>
    <n v="-1936.1836517128329"/>
    <n v="4.5744279521295326"/>
    <n v="2800"/>
    <n v="0.13500000000000001"/>
    <n v="774.08417896314938"/>
    <n v="8.9608995745142625E-2"/>
  </r>
  <r>
    <x v="23"/>
    <s v="6"/>
    <x v="3"/>
    <x v="84"/>
    <x v="0"/>
    <x v="2"/>
    <x v="44"/>
    <x v="1"/>
    <x v="0"/>
    <s v="appsflyer"/>
    <x v="0"/>
    <x v="3"/>
    <n v="155510"/>
    <n v="520.66709834330925"/>
    <n v="4030.8465004539044"/>
    <n v="1649.9443013039443"/>
    <n v="-2380.9021991499603"/>
    <n v="3.1689044814889189"/>
    <n v="1400"/>
    <n v="0.14000000000000001"/>
    <n v="1280.2900984561468"/>
    <n v="0.12932659781750802"/>
  </r>
  <r>
    <x v="23"/>
    <s v="6"/>
    <x v="3"/>
    <x v="93"/>
    <x v="0"/>
    <x v="3"/>
    <x v="40"/>
    <x v="1"/>
    <x v="1"/>
    <s v="adjust"/>
    <x v="2"/>
    <x v="0"/>
    <n v="329520"/>
    <n v="1768.7504744141663"/>
    <n v="6192.8824574211885"/>
    <n v="3688.1022843619176"/>
    <n v="-2504.780173059271"/>
    <n v="2.0851456085593227"/>
    <n v="4600"/>
    <n v="0.06"/>
    <n v="253.59842337263134"/>
    <n v="1.1460203822072444E-2"/>
  </r>
  <r>
    <x v="23"/>
    <s v="6"/>
    <x v="3"/>
    <x v="98"/>
    <x v="0"/>
    <x v="4"/>
    <x v="38"/>
    <x v="1"/>
    <x v="0"/>
    <s v="appsflyer"/>
    <x v="2"/>
    <x v="0"/>
    <n v="308190"/>
    <n v="1638.246168666258"/>
    <n v="5192.3495699028708"/>
    <n v="2335.6251480695414"/>
    <n v="-2856.7244218333294"/>
    <n v="1.425686317930497"/>
    <n v="1400"/>
    <n v="0.08"/>
    <n v="899.06890103120656"/>
    <n v="6.4156192598964476E-2"/>
  </r>
  <r>
    <x v="23"/>
    <s v="6"/>
    <x v="3"/>
    <x v="95"/>
    <x v="0"/>
    <x v="0"/>
    <x v="37"/>
    <x v="2"/>
    <x v="0"/>
    <s v="adjust"/>
    <x v="0"/>
    <x v="6"/>
    <n v="218430"/>
    <n v="607.77848850225485"/>
    <n v="7451.472725935625"/>
    <n v="4337.9739755602777"/>
    <n v="-3113.4987503753473"/>
    <n v="7.137425982696957"/>
    <n v="4400"/>
    <n v="7.0000000000000007E-2"/>
    <n v="220.85278434836877"/>
    <n v="8.4852508564532587E-3"/>
  </r>
  <r>
    <x v="23"/>
    <s v="6"/>
    <x v="3"/>
    <x v="0"/>
    <x v="0"/>
    <x v="6"/>
    <x v="10"/>
    <x v="0"/>
    <x v="0"/>
    <s v="adjust"/>
    <x v="0"/>
    <x v="1"/>
    <n v="262480"/>
    <n v="232.77451209501041"/>
    <n v="5555.7181399506435"/>
    <n v="1456.339616401362"/>
    <n v="-4099.3785235492815"/>
    <n v="6.2564393467912636"/>
    <n v="2000"/>
    <n v="7.0000000000000007E-2"/>
    <n v="199.18688536958297"/>
    <n v="2.279537949417056E-2"/>
  </r>
  <r>
    <x v="23"/>
    <s v="6"/>
    <x v="3"/>
    <x v="97"/>
    <x v="0"/>
    <x v="6"/>
    <x v="27"/>
    <x v="2"/>
    <x v="0"/>
    <s v="adjust"/>
    <x v="0"/>
    <x v="0"/>
    <n v="150220"/>
    <n v="365.66590906034406"/>
    <n v="8017.3830797940454"/>
    <n v="2699.5245599980758"/>
    <n v="-5317.8585197959692"/>
    <n v="7.3824890237514227"/>
    <n v="3200"/>
    <n v="0.108"/>
    <n v="1180.7995295971243"/>
    <n v="7.2901697030554519E-2"/>
  </r>
  <r>
    <x v="24"/>
    <s v="6"/>
    <x v="3"/>
    <x v="94"/>
    <x v="0"/>
    <x v="2"/>
    <x v="44"/>
    <x v="2"/>
    <x v="0"/>
    <s v="adjust"/>
    <x v="0"/>
    <x v="1"/>
    <n v="1129520"/>
    <n v="2128.8498220871857"/>
    <n v="31466.466833041817"/>
    <n v="48123.119482207898"/>
    <n v="16656.652649166081"/>
    <n v="22.605220426035785"/>
    <n v="80400"/>
    <n v="0.06"/>
    <n v="11014.137254131359"/>
    <n v="3.8145688851985556E-2"/>
  </r>
  <r>
    <x v="24"/>
    <s v="6"/>
    <x v="3"/>
    <x v="15"/>
    <x v="0"/>
    <x v="5"/>
    <x v="26"/>
    <x v="2"/>
    <x v="0"/>
    <s v="adjust"/>
    <x v="0"/>
    <x v="1"/>
    <n v="1102250"/>
    <n v="2070.5490768735044"/>
    <n v="29390.815865498029"/>
    <n v="37016.500400770128"/>
    <n v="7625.6845352720993"/>
    <n v="17.877625222322401"/>
    <n v="50000"/>
    <n v="0.06"/>
    <n v="3747.0601967166699"/>
    <n v="1.6871125741889925E-2"/>
  </r>
  <r>
    <x v="24"/>
    <s v="6"/>
    <x v="3"/>
    <x v="93"/>
    <x v="0"/>
    <x v="3"/>
    <x v="41"/>
    <x v="1"/>
    <x v="1"/>
    <s v="adjust"/>
    <x v="2"/>
    <x v="6"/>
    <n v="636960"/>
    <n v="4120.0035121608571"/>
    <n v="13118.530660375354"/>
    <n v="20380.238459704506"/>
    <n v="7261.7077993291514"/>
    <n v="4.9466556034597868"/>
    <n v="21400"/>
    <n v="0.06"/>
    <n v="1328.4121197713853"/>
    <n v="1.0863563760534512E-2"/>
  </r>
  <r>
    <x v="24"/>
    <s v="6"/>
    <x v="3"/>
    <x v="18"/>
    <x v="0"/>
    <x v="3"/>
    <x v="3"/>
    <x v="0"/>
    <x v="0"/>
    <s v="adjust"/>
    <x v="0"/>
    <x v="0"/>
    <n v="1008940"/>
    <n v="993.00087565040576"/>
    <n v="21657.489753241971"/>
    <n v="26355.277315390889"/>
    <n v="4697.7875621489184"/>
    <n v="26.541041364267119"/>
    <n v="20000"/>
    <n v="4.4999999999999998E-2"/>
    <n v="4005.6250601779011"/>
    <n v="2.533094866379763E-2"/>
  </r>
  <r>
    <x v="24"/>
    <s v="6"/>
    <x v="3"/>
    <x v="95"/>
    <x v="0"/>
    <x v="0"/>
    <x v="2"/>
    <x v="2"/>
    <x v="0"/>
    <s v="adjust"/>
    <x v="0"/>
    <x v="6"/>
    <n v="543850"/>
    <n v="1658.4837765308614"/>
    <n v="18118.052180421117"/>
    <n v="22258.144891531865"/>
    <n v="4140.0927111107485"/>
    <n v="13.42077939290453"/>
    <n v="28200"/>
    <n v="7.0000000000000007E-2"/>
    <n v="1316.7149690779027"/>
    <n v="9.8594243103255225E-3"/>
  </r>
  <r>
    <x v="24"/>
    <s v="6"/>
    <x v="3"/>
    <x v="24"/>
    <x v="0"/>
    <x v="3"/>
    <x v="27"/>
    <x v="1"/>
    <x v="2"/>
    <s v="appsflyer"/>
    <x v="2"/>
    <x v="4"/>
    <n v="327010"/>
    <n v="988.00141183114499"/>
    <n v="7253.5325864592905"/>
    <n v="11162.773265085663"/>
    <n v="3909.2406786263728"/>
    <n v="11.298337362086123"/>
    <n v="7600"/>
    <n v="0.06"/>
    <n v="414.20985077406255"/>
    <n v="6.1843928466176409E-3"/>
  </r>
  <r>
    <x v="24"/>
    <s v="6"/>
    <x v="3"/>
    <x v="100"/>
    <x v="0"/>
    <x v="0"/>
    <x v="6"/>
    <x v="0"/>
    <x v="0"/>
    <s v="adjust"/>
    <x v="0"/>
    <x v="3"/>
    <n v="1285570"/>
    <n v="1185.5645466515275"/>
    <n v="25967.170796457158"/>
    <n v="29658.725503973521"/>
    <n v="3691.5547075163631"/>
    <n v="25.016542193118649"/>
    <n v="33400"/>
    <n v="7.0000000000000007E-2"/>
    <n v="9443.0307456932442"/>
    <n v="5.3064938930187204E-2"/>
  </r>
  <r>
    <x v="24"/>
    <s v="6"/>
    <x v="3"/>
    <x v="80"/>
    <x v="0"/>
    <x v="4"/>
    <x v="0"/>
    <x v="1"/>
    <x v="0"/>
    <s v="adjust"/>
    <x v="0"/>
    <x v="0"/>
    <n v="222550"/>
    <n v="1392.9374947136937"/>
    <n v="6226.0593286084759"/>
    <n v="9766.3417602823338"/>
    <n v="3540.2824316738579"/>
    <n v="7.0113280727572924"/>
    <n v="9600"/>
    <n v="0.09"/>
    <n v="4933.6976231831732"/>
    <n v="8.4195593127945625E-2"/>
  </r>
  <r>
    <x v="24"/>
    <s v="6"/>
    <x v="3"/>
    <x v="40"/>
    <x v="0"/>
    <x v="1"/>
    <x v="3"/>
    <x v="0"/>
    <x v="1"/>
    <s v="adjust"/>
    <x v="0"/>
    <x v="2"/>
    <n v="223910"/>
    <n v="587.09231792744492"/>
    <n v="6835.3974317257789"/>
    <n v="9982.6102540974916"/>
    <n v="3147.2128223717127"/>
    <n v="17.003476198322833"/>
    <n v="11400"/>
    <n v="0.125"/>
    <n v="1253.7797624790487"/>
    <n v="2.0932730861723911E-2"/>
  </r>
  <r>
    <x v="24"/>
    <s v="6"/>
    <x v="3"/>
    <x v="119"/>
    <x v="0"/>
    <x v="0"/>
    <x v="21"/>
    <x v="0"/>
    <x v="0"/>
    <s v="appsflyer"/>
    <x v="0"/>
    <x v="5"/>
    <n v="947950"/>
    <n v="276.23761527649219"/>
    <n v="8161.5207558682414"/>
    <n v="11051.563875640377"/>
    <n v="2890.0431197721355"/>
    <n v="40.00745468562863"/>
    <n v="5200"/>
    <n v="0.15"/>
    <n v="7827.2179681033358"/>
    <n v="0.1180408802497766"/>
  </r>
  <r>
    <x v="24"/>
    <s v="6"/>
    <x v="3"/>
    <x v="78"/>
    <x v="0"/>
    <x v="4"/>
    <x v="41"/>
    <x v="2"/>
    <x v="0"/>
    <s v="adjust"/>
    <x v="0"/>
    <x v="5"/>
    <n v="177800"/>
    <n v="717.73940345368908"/>
    <n v="8584.0786205489021"/>
    <n v="11409.502719096918"/>
    <n v="2825.4240985480155"/>
    <n v="15.896441889905375"/>
    <n v="16200"/>
    <n v="0.13500000000000001"/>
    <n v="7401.771111461474"/>
    <n v="0.10812289973971419"/>
  </r>
  <r>
    <x v="24"/>
    <s v="6"/>
    <x v="3"/>
    <x v="75"/>
    <x v="0"/>
    <x v="5"/>
    <x v="26"/>
    <x v="1"/>
    <x v="3"/>
    <s v="appsflyer"/>
    <x v="0"/>
    <x v="6"/>
    <n v="197880"/>
    <n v="939.8403760466141"/>
    <n v="4316.6022487394121"/>
    <n v="6970.6479049809432"/>
    <n v="2654.0456562415311"/>
    <n v="7.416842351785931"/>
    <n v="9600"/>
    <n v="0.15"/>
    <n v="12.900086368378416"/>
    <n v="3.0843824333652293E-4"/>
  </r>
  <r>
    <x v="24"/>
    <s v="6"/>
    <x v="3"/>
    <x v="4"/>
    <x v="0"/>
    <x v="5"/>
    <x v="32"/>
    <x v="2"/>
    <x v="0"/>
    <s v="appsflyer"/>
    <x v="0"/>
    <x v="0"/>
    <n v="272330"/>
    <n v="494.43497613400098"/>
    <n v="6381.2159495886217"/>
    <n v="8481.4418165074112"/>
    <n v="2100.2258669187895"/>
    <n v="17.153806316098446"/>
    <n v="8000"/>
    <n v="0.1"/>
    <n v="1921.3354741286132"/>
    <n v="3.775567715363997E-2"/>
  </r>
  <r>
    <x v="24"/>
    <s v="6"/>
    <x v="3"/>
    <x v="23"/>
    <x v="0"/>
    <x v="6"/>
    <x v="16"/>
    <x v="1"/>
    <x v="1"/>
    <s v="adjust"/>
    <x v="0"/>
    <x v="0"/>
    <n v="311150"/>
    <n v="486.05982227457804"/>
    <n v="5707.391362069101"/>
    <n v="7579.6000849693155"/>
    <n v="1872.2087229002145"/>
    <n v="15.593965470134158"/>
    <n v="6200"/>
    <n v="0.06"/>
    <n v="746.82043999058112"/>
    <n v="1.6421720399021213E-2"/>
  </r>
  <r>
    <x v="24"/>
    <s v="6"/>
    <x v="3"/>
    <x v="44"/>
    <x v="0"/>
    <x v="0"/>
    <x v="26"/>
    <x v="2"/>
    <x v="0"/>
    <s v="adjust"/>
    <x v="0"/>
    <x v="5"/>
    <n v="140510"/>
    <n v="222.0421807573087"/>
    <n v="3826.9665251480828"/>
    <n v="5447.1025187762834"/>
    <n v="1620.1359936282006"/>
    <n v="24.531836699667199"/>
    <n v="6400"/>
    <n v="7.0000000000000007E-2"/>
    <n v="1406.1154603035332"/>
    <n v="4.3023346065075331E-2"/>
  </r>
  <r>
    <x v="24"/>
    <s v="6"/>
    <x v="3"/>
    <x v="36"/>
    <x v="0"/>
    <x v="5"/>
    <x v="3"/>
    <x v="0"/>
    <x v="3"/>
    <s v="adjust"/>
    <x v="0"/>
    <x v="6"/>
    <n v="245980"/>
    <n v="279.74022864667501"/>
    <n v="6646.2303353214038"/>
    <n v="8154.4648843915666"/>
    <n v="1508.2345490701628"/>
    <n v="29.150133049655281"/>
    <n v="8000"/>
    <n v="6.5000000000000002E-2"/>
    <n v="1327.2523662506724"/>
    <n v="2.7127313790002366E-2"/>
  </r>
  <r>
    <x v="24"/>
    <s v="6"/>
    <x v="3"/>
    <x v="3"/>
    <x v="0"/>
    <x v="3"/>
    <x v="13"/>
    <x v="1"/>
    <x v="0"/>
    <s v="appsflyer"/>
    <x v="0"/>
    <x v="6"/>
    <n v="179380"/>
    <n v="586.15519145802648"/>
    <n v="3824.3442840393095"/>
    <n v="5262.1109296067389"/>
    <n v="1437.7666455674294"/>
    <n v="8.9773340000922754"/>
    <n v="4000"/>
    <n v="0.09"/>
    <n v="422.15266675608501"/>
    <n v="1.3370827550748548E-2"/>
  </r>
  <r>
    <x v="24"/>
    <s v="6"/>
    <x v="3"/>
    <x v="29"/>
    <x v="0"/>
    <x v="6"/>
    <x v="39"/>
    <x v="2"/>
    <x v="1"/>
    <s v="appsflyer"/>
    <x v="2"/>
    <x v="4"/>
    <n v="91390"/>
    <n v="181.8792645943897"/>
    <n v="2666.9318656637929"/>
    <n v="3849.6794162720184"/>
    <n v="1182.7475506082255"/>
    <n v="21.16612591796661"/>
    <n v="5800"/>
    <n v="0.05"/>
    <n v="113.46547515412081"/>
    <n v="4.912334374065852E-3"/>
  </r>
  <r>
    <x v="24"/>
    <s v="6"/>
    <x v="3"/>
    <x v="10"/>
    <x v="0"/>
    <x v="3"/>
    <x v="29"/>
    <x v="1"/>
    <x v="0"/>
    <s v="appsflyer"/>
    <x v="2"/>
    <x v="5"/>
    <n v="382790"/>
    <n v="1408.8904124418143"/>
    <n v="6307.0786287197379"/>
    <n v="7259.7897144770468"/>
    <n v="952.71108575730887"/>
    <n v="5.1528420169278908"/>
    <n v="5600"/>
    <n v="0.04"/>
    <n v="1107.4933923101569"/>
    <n v="2.5425286311476728E-2"/>
  </r>
  <r>
    <x v="24"/>
    <s v="6"/>
    <x v="3"/>
    <x v="59"/>
    <x v="0"/>
    <x v="1"/>
    <x v="17"/>
    <x v="1"/>
    <x v="1"/>
    <s v="appsflyer"/>
    <x v="2"/>
    <x v="5"/>
    <n v="73670"/>
    <n v="480.77380258711105"/>
    <n v="1371.390386520952"/>
    <n v="1962.2874135687086"/>
    <n v="590.89702704775664"/>
    <n v="4.0815190075028331"/>
    <n v="600"/>
    <n v="0.17"/>
    <n v="1716.2961179497095"/>
    <n v="0.14577342290108022"/>
  </r>
  <r>
    <x v="24"/>
    <s v="6"/>
    <x v="3"/>
    <x v="65"/>
    <x v="1"/>
    <x v="5"/>
    <x v="7"/>
    <x v="1"/>
    <x v="3"/>
    <s v="adjust"/>
    <x v="2"/>
    <x v="0"/>
    <n v="37690"/>
    <n v="144.00152827305146"/>
    <n v="967.20895700174174"/>
    <n v="1547.5507551959436"/>
    <n v="580.34179819420183"/>
    <n v="10.746766188908241"/>
    <n v="800"/>
    <n v="0.06"/>
    <n v="502.24547301237118"/>
    <n v="5.4090360884348855E-2"/>
  </r>
  <r>
    <x v="24"/>
    <s v="6"/>
    <x v="3"/>
    <x v="20"/>
    <x v="0"/>
    <x v="6"/>
    <x v="44"/>
    <x v="1"/>
    <x v="1"/>
    <s v="adjust"/>
    <x v="0"/>
    <x v="4"/>
    <n v="130820"/>
    <n v="825.8745279296545"/>
    <n v="2409.9633512652113"/>
    <n v="2961.796644425483"/>
    <n v="551.83329316027175"/>
    <n v="3.5862549870018028"/>
    <n v="4400"/>
    <n v="0.11"/>
    <n v="758.39625924793472"/>
    <n v="4.2676588475182395E-2"/>
  </r>
  <r>
    <x v="24"/>
    <s v="6"/>
    <x v="3"/>
    <x v="45"/>
    <x v="0"/>
    <x v="5"/>
    <x v="15"/>
    <x v="1"/>
    <x v="3"/>
    <s v="adjust"/>
    <x v="2"/>
    <x v="0"/>
    <n v="65200"/>
    <n v="344.04118404118401"/>
    <n v="1128.9634760726899"/>
    <n v="1578.9021587288587"/>
    <n v="449.93868265616879"/>
    <n v="4.589282423059716"/>
    <n v="1000"/>
    <n v="7.0000000000000007E-2"/>
    <n v="170.63869894209094"/>
    <n v="1.8012378411029241E-2"/>
  </r>
  <r>
    <x v="24"/>
    <s v="6"/>
    <x v="3"/>
    <x v="113"/>
    <x v="0"/>
    <x v="4"/>
    <x v="40"/>
    <x v="1"/>
    <x v="0"/>
    <s v="appsflyer"/>
    <x v="2"/>
    <x v="3"/>
    <n v="198810"/>
    <n v="694.60015527950316"/>
    <n v="1659.6083706588649"/>
    <n v="1940.680525189917"/>
    <n v="281.07215453105209"/>
    <n v="2.7939534859576849"/>
    <n v="2800"/>
    <n v="0.08"/>
    <n v="685.52436067201188"/>
    <n v="5.8873193515878122E-2"/>
  </r>
  <r>
    <x v="24"/>
    <s v="6"/>
    <x v="3"/>
    <x v="117"/>
    <x v="0"/>
    <x v="5"/>
    <x v="5"/>
    <x v="1"/>
    <x v="0"/>
    <s v="appsflyer"/>
    <x v="0"/>
    <x v="3"/>
    <n v="95830"/>
    <n v="282.57749886587027"/>
    <n v="1231.3066158851559"/>
    <n v="1486.9211275804537"/>
    <n v="255.61451169529778"/>
    <n v="5.2619940849792979"/>
    <n v="1400"/>
    <n v="7.0000000000000007E-2"/>
    <n v="409.12296230732852"/>
    <n v="4.5857953807886362E-2"/>
  </r>
  <r>
    <x v="24"/>
    <s v="6"/>
    <x v="3"/>
    <x v="7"/>
    <x v="0"/>
    <x v="4"/>
    <x v="9"/>
    <x v="2"/>
    <x v="0"/>
    <s v="appsflyer"/>
    <x v="0"/>
    <x v="5"/>
    <n v="824960"/>
    <n v="2576.3060635368292"/>
    <n v="16786.850858379843"/>
    <n v="17040.214993747995"/>
    <n v="253.36413536815235"/>
    <n v="6.6142044359258634"/>
    <n v="22600"/>
    <n v="0.04"/>
    <n v="2007.3760484104241"/>
    <n v="1.9633712066298502E-2"/>
  </r>
  <r>
    <x v="24"/>
    <s v="6"/>
    <x v="3"/>
    <x v="114"/>
    <x v="1"/>
    <x v="4"/>
    <x v="17"/>
    <x v="1"/>
    <x v="1"/>
    <s v="adjust"/>
    <x v="2"/>
    <x v="0"/>
    <n v="26330"/>
    <n v="106.88768606224627"/>
    <n v="507.77764293023449"/>
    <n v="753.82190676325399"/>
    <n v="246.0442638330195"/>
    <n v="7.0524672629199232"/>
    <n v="600"/>
    <n v="7.0000000000000007E-2"/>
    <n v="235.22263086364993"/>
    <n v="5.2006676190853515E-2"/>
  </r>
  <r>
    <x v="24"/>
    <s v="6"/>
    <x v="3"/>
    <x v="120"/>
    <x v="0"/>
    <x v="1"/>
    <x v="5"/>
    <x v="1"/>
    <x v="1"/>
    <s v="adjust"/>
    <x v="0"/>
    <x v="1"/>
    <n v="121150"/>
    <n v="249.67756947214468"/>
    <n v="702.7754576272531"/>
    <n v="943.37240938197181"/>
    <n v="240.5969517547187"/>
    <n v="3.7783626754153392"/>
    <n v="400"/>
    <n v="0.08"/>
    <n v="94.124079382144842"/>
    <n v="1.6629007174343801E-2"/>
  </r>
  <r>
    <x v="24"/>
    <s v="6"/>
    <x v="3"/>
    <x v="107"/>
    <x v="0"/>
    <x v="1"/>
    <x v="43"/>
    <x v="0"/>
    <x v="0"/>
    <s v="adjust"/>
    <x v="0"/>
    <x v="3"/>
    <n v="178520"/>
    <n v="328.3439755691283"/>
    <n v="6337.1595731730904"/>
    <n v="6543.2961260113598"/>
    <n v="206.13655283826938"/>
    <n v="19.928174758405941"/>
    <n v="7800"/>
    <n v="0.11"/>
    <n v="828.20377238195454"/>
    <n v="2.1095478395809875E-2"/>
  </r>
  <r>
    <x v="24"/>
    <s v="6"/>
    <x v="3"/>
    <x v="16"/>
    <x v="0"/>
    <x v="3"/>
    <x v="24"/>
    <x v="0"/>
    <x v="1"/>
    <s v="adjust"/>
    <x v="2"/>
    <x v="6"/>
    <n v="114400"/>
    <n v="124.90518331226296"/>
    <n v="1876.8588632145377"/>
    <n v="2056.3982487812045"/>
    <n v="179.53938556666685"/>
    <n v="16.463674238724014"/>
    <n v="1200"/>
    <n v="0.02"/>
    <n v="212.79087528589133"/>
    <n v="1.7246243961743079E-2"/>
  </r>
  <r>
    <x v="24"/>
    <s v="6"/>
    <x v="3"/>
    <x v="26"/>
    <x v="0"/>
    <x v="0"/>
    <x v="14"/>
    <x v="2"/>
    <x v="0"/>
    <s v="appsflyer"/>
    <x v="1"/>
    <x v="1"/>
    <n v="89050"/>
    <n v="217.92989275174546"/>
    <n v="2064.3191036877834"/>
    <n v="2205.2786317257746"/>
    <n v="140.95952803799128"/>
    <n v="10.119211292587176"/>
    <n v="1800"/>
    <n v="7.0000000000000007E-2"/>
    <n v="912.81050056209676"/>
    <n v="6.898678526983254E-2"/>
  </r>
  <r>
    <x v="24"/>
    <s v="6"/>
    <x v="3"/>
    <x v="83"/>
    <x v="0"/>
    <x v="3"/>
    <x v="1"/>
    <x v="1"/>
    <x v="0"/>
    <s v="adjust"/>
    <x v="2"/>
    <x v="2"/>
    <n v="326920"/>
    <n v="1209.9590834697217"/>
    <n v="8501.5119207211974"/>
    <n v="8615.1436948934115"/>
    <n v="113.63177417221414"/>
    <n v="7.1201942384599644"/>
    <n v="9000"/>
    <n v="0.21"/>
    <n v="8481.695701921999"/>
    <n v="0.16408501127592889"/>
  </r>
  <r>
    <x v="24"/>
    <s v="6"/>
    <x v="3"/>
    <x v="109"/>
    <x v="0"/>
    <x v="5"/>
    <x v="26"/>
    <x v="1"/>
    <x v="1"/>
    <s v="appsflyer"/>
    <x v="0"/>
    <x v="6"/>
    <n v="168260"/>
    <n v="636.722337444966"/>
    <n v="2479.1606396947163"/>
    <n v="2529.7066625127836"/>
    <n v="50.546022818067286"/>
    <n v="3.9730138456646098"/>
    <n v="3800"/>
    <n v="0.1"/>
    <n v="665.91364787998418"/>
    <n v="4.3872916028040269E-2"/>
  </r>
  <r>
    <x v="24"/>
    <s v="6"/>
    <x v="3"/>
    <x v="47"/>
    <x v="0"/>
    <x v="0"/>
    <x v="21"/>
    <x v="2"/>
    <x v="1"/>
    <s v="appsflyer"/>
    <x v="2"/>
    <x v="2"/>
    <n v="184360"/>
    <n v="610.283504309921"/>
    <n v="4448.6430555149946"/>
    <n v="4480.0882398410649"/>
    <n v="31.445184326070375"/>
    <n v="7.3409951411138525"/>
    <n v="5800"/>
    <n v="7.0000000000000007E-2"/>
    <n v="758.55632679859707"/>
    <n v="2.8219545620136698E-2"/>
  </r>
  <r>
    <x v="24"/>
    <s v="6"/>
    <x v="3"/>
    <x v="41"/>
    <x v="0"/>
    <x v="4"/>
    <x v="30"/>
    <x v="1"/>
    <x v="1"/>
    <s v="adjust"/>
    <x v="0"/>
    <x v="4"/>
    <n v="1490"/>
    <n v="0"/>
    <n v="9.8038221981367251"/>
    <n v="10.144232691127584"/>
    <n v="0.34041049299085913"/>
    <n v="9"/>
    <n v="500"/>
    <n v="0.1"/>
    <n v="5.6989240441159357"/>
    <n v="9.3631593728134913E-2"/>
  </r>
  <r>
    <x v="24"/>
    <s v="6"/>
    <x v="3"/>
    <x v="72"/>
    <x v="0"/>
    <x v="3"/>
    <x v="10"/>
    <x v="2"/>
    <x v="1"/>
    <s v="adjust"/>
    <x v="0"/>
    <x v="6"/>
    <n v="270"/>
    <n v="0.57018633540372676"/>
    <n v="7.6115021155448792"/>
    <n v="1.0637192397500607E-2"/>
    <n v="-7.6008649231473786"/>
    <n v="1.8655642440060977E-2"/>
    <n v="200"/>
    <n v="0.12"/>
    <n v="6.9128568561347258E-3"/>
    <n v="0.10831267935197858"/>
  </r>
  <r>
    <x v="24"/>
    <s v="6"/>
    <x v="3"/>
    <x v="70"/>
    <x v="0"/>
    <x v="4"/>
    <x v="33"/>
    <x v="1"/>
    <x v="0"/>
    <s v="appsflyer"/>
    <x v="2"/>
    <x v="1"/>
    <n v="7160"/>
    <n v="45.423706528170406"/>
    <n v="60.44738560276096"/>
    <n v="2.3711090708246689"/>
    <n v="-58.076276531936294"/>
    <n v="5.219981485557941E-2"/>
    <n v="200"/>
    <n v="0.08"/>
    <n v="0.34559026331821008"/>
    <n v="2.4291745128227706E-2"/>
  </r>
  <r>
    <x v="24"/>
    <s v="6"/>
    <x v="3"/>
    <x v="50"/>
    <x v="0"/>
    <x v="0"/>
    <x v="34"/>
    <x v="1"/>
    <x v="3"/>
    <s v="appsflyer"/>
    <x v="0"/>
    <x v="4"/>
    <n v="3070"/>
    <n v="23.756413491462698"/>
    <n v="65.777775095648394"/>
    <n v="2.830876854566414"/>
    <n v="-62.946898241081982"/>
    <n v="0.11916263604284129"/>
    <n v="200"/>
    <n v="0.08"/>
    <n v="0.92141718650775539"/>
    <n v="5.4248043618325137E-2"/>
  </r>
  <r>
    <x v="24"/>
    <s v="6"/>
    <x v="3"/>
    <x v="118"/>
    <x v="0"/>
    <x v="5"/>
    <x v="6"/>
    <x v="2"/>
    <x v="1"/>
    <s v="appsflyer"/>
    <x v="2"/>
    <x v="1"/>
    <n v="174880"/>
    <n v="0"/>
    <n v="6213.4799198107075"/>
    <n v="6147.1853658310793"/>
    <n v="-66.29455397962829"/>
    <n v="5"/>
    <n v="200"/>
    <n v="0.1"/>
    <n v="3202.021277379386"/>
    <n v="8.6815376653997134E-2"/>
  </r>
  <r>
    <x v="24"/>
    <s v="6"/>
    <x v="3"/>
    <x v="116"/>
    <x v="0"/>
    <x v="4"/>
    <x v="44"/>
    <x v="2"/>
    <x v="0"/>
    <s v="appsflyer"/>
    <x v="0"/>
    <x v="0"/>
    <n v="18840"/>
    <n v="9.7407489474850433"/>
    <n v="80.472151803302992"/>
    <n v="9.3316550949985757"/>
    <n v="-71.140496708304411"/>
    <n v="0.95800180718217864"/>
    <n v="200"/>
    <n v="7.0000000000000007E-2"/>
    <n v="2.9489168963092145"/>
    <n v="5.2668700716155661E-2"/>
  </r>
  <r>
    <x v="24"/>
    <s v="6"/>
    <x v="3"/>
    <x v="92"/>
    <x v="0"/>
    <x v="4"/>
    <x v="11"/>
    <x v="2"/>
    <x v="1"/>
    <s v="appsflyer"/>
    <x v="1"/>
    <x v="6"/>
    <n v="2740"/>
    <n v="3.8224397383707638"/>
    <n v="95.685878975733672"/>
    <n v="0.99932651966606534"/>
    <n v="-94.686552456067602"/>
    <n v="0.26143682780255095"/>
    <n v="200"/>
    <n v="0.1"/>
    <n v="0.26718654417317528"/>
    <n v="4.45611017211969E-2"/>
  </r>
  <r>
    <x v="24"/>
    <s v="6"/>
    <x v="3"/>
    <x v="30"/>
    <x v="0"/>
    <x v="4"/>
    <x v="19"/>
    <x v="1"/>
    <x v="3"/>
    <s v="appsflyer"/>
    <x v="0"/>
    <x v="0"/>
    <n v="13710"/>
    <n v="57.071303880757348"/>
    <n v="173.84562389928283"/>
    <n v="53.341916289762487"/>
    <n v="-120.50370760952035"/>
    <n v="0.93465389193162807"/>
    <n v="200"/>
    <n v="0.05"/>
    <n v="12.746383526272725"/>
    <n v="3.9826039297851529E-2"/>
  </r>
  <r>
    <x v="24"/>
    <s v="6"/>
    <x v="3"/>
    <x v="73"/>
    <x v="0"/>
    <x v="0"/>
    <x v="40"/>
    <x v="1"/>
    <x v="0"/>
    <s v="appsflyer"/>
    <x v="2"/>
    <x v="3"/>
    <n v="354720"/>
    <n v="3342.5006498570315"/>
    <n v="3212.1435532259761"/>
    <n v="3085.2275615206604"/>
    <n v="-126.91599170531572"/>
    <n v="0.92302975667413101"/>
    <n v="4000"/>
    <n v="0.105"/>
    <n v="1769.3100873916167"/>
    <n v="9.557966428250278E-2"/>
  </r>
  <r>
    <x v="24"/>
    <s v="6"/>
    <x v="3"/>
    <x v="22"/>
    <x v="0"/>
    <x v="5"/>
    <x v="20"/>
    <x v="2"/>
    <x v="0"/>
    <s v="appsflyer"/>
    <x v="0"/>
    <x v="6"/>
    <n v="13460"/>
    <n v="36.52921221258952"/>
    <n v="178.30599242608548"/>
    <n v="10.051508389056877"/>
    <n v="-168.25448403702859"/>
    <n v="0.27516356855877389"/>
    <n v="200"/>
    <n v="0.1"/>
    <n v="5.7401402110315294"/>
    <n v="9.5178753092767077E-2"/>
  </r>
  <r>
    <x v="24"/>
    <s v="6"/>
    <x v="3"/>
    <x v="121"/>
    <x v="0"/>
    <x v="2"/>
    <x v="24"/>
    <x v="2"/>
    <x v="1"/>
    <s v="appsflyer"/>
    <x v="2"/>
    <x v="4"/>
    <n v="108580"/>
    <n v="1053.7410454985479"/>
    <n v="313.60235047788069"/>
    <n v="137.34649570380884"/>
    <n v="-176.25585477407185"/>
    <n v="0.13034179155356637"/>
    <n v="200"/>
    <n v="8.5000000000000006E-2"/>
    <n v="11.578821326739414"/>
    <n v="1.4050620982847926E-2"/>
  </r>
  <r>
    <x v="24"/>
    <s v="6"/>
    <x v="3"/>
    <x v="77"/>
    <x v="0"/>
    <x v="0"/>
    <x v="26"/>
    <x v="1"/>
    <x v="0"/>
    <s v="appsflyer"/>
    <x v="0"/>
    <x v="4"/>
    <n v="10110"/>
    <n v="41.558132491021595"/>
    <n v="203.18382760829422"/>
    <n v="14.813930575049794"/>
    <n v="-188.36989703324443"/>
    <n v="0.35646285545314776"/>
    <n v="200"/>
    <n v="0.15"/>
    <n v="8.6851373726615471"/>
    <n v="9.7713627596011987E-2"/>
  </r>
  <r>
    <x v="24"/>
    <s v="6"/>
    <x v="3"/>
    <x v="32"/>
    <x v="0"/>
    <x v="3"/>
    <x v="15"/>
    <x v="0"/>
    <x v="3"/>
    <s v="appsflyer"/>
    <x v="0"/>
    <x v="2"/>
    <n v="10540"/>
    <n v="20.73782587309395"/>
    <n v="266.20543165783238"/>
    <n v="76.673915113776943"/>
    <n v="-189.53151654405542"/>
    <n v="3.6972976619143387"/>
    <n v="200"/>
    <n v="0.04"/>
    <n v="3.2821613869638955"/>
    <n v="7.1344589227715716E-3"/>
  </r>
  <r>
    <x v="24"/>
    <s v="6"/>
    <x v="3"/>
    <x v="103"/>
    <x v="0"/>
    <x v="3"/>
    <x v="1"/>
    <x v="2"/>
    <x v="0"/>
    <s v="appsflyer"/>
    <x v="1"/>
    <x v="6"/>
    <n v="90010"/>
    <n v="170.41101746671552"/>
    <n v="2367.1441035032431"/>
    <n v="2168.7496514426007"/>
    <n v="-198.39445206064238"/>
    <n v="12.726581201630337"/>
    <n v="2400"/>
    <n v="7.4999999999999997E-2"/>
    <n v="230.65406746289287"/>
    <n v="1.7725579599091983E-2"/>
  </r>
  <r>
    <x v="24"/>
    <s v="6"/>
    <x v="3"/>
    <x v="33"/>
    <x v="0"/>
    <x v="3"/>
    <x v="45"/>
    <x v="2"/>
    <x v="0"/>
    <s v="adjust"/>
    <x v="2"/>
    <x v="0"/>
    <n v="29680"/>
    <n v="178.71827956989247"/>
    <n v="445.64103055066391"/>
    <n v="237.03630442193017"/>
    <n v="-208.60472612873374"/>
    <n v="1.3263125909245947"/>
    <n v="200"/>
    <n v="7.0000000000000007E-2"/>
    <n v="93.886435519612348"/>
    <n v="6.6014104005837779E-2"/>
  </r>
  <r>
    <x v="24"/>
    <s v="6"/>
    <x v="3"/>
    <x v="68"/>
    <x v="0"/>
    <x v="5"/>
    <x v="14"/>
    <x v="1"/>
    <x v="0"/>
    <s v="adjust"/>
    <x v="2"/>
    <x v="2"/>
    <n v="80870"/>
    <n v="240.19305736031188"/>
    <n v="1452.2537439253713"/>
    <n v="1211.1849542235916"/>
    <n v="-241.06878970177968"/>
    <n v="5.0425477219630945"/>
    <n v="600"/>
    <n v="7.0000000000000007E-2"/>
    <n v="466.38173539629304"/>
    <n v="6.4177059797232303E-2"/>
  </r>
  <r>
    <x v="24"/>
    <s v="6"/>
    <x v="3"/>
    <x v="46"/>
    <x v="0"/>
    <x v="4"/>
    <x v="23"/>
    <x v="2"/>
    <x v="0"/>
    <s v="adjust"/>
    <x v="2"/>
    <x v="3"/>
    <n v="18610"/>
    <n v="41.079086781029261"/>
    <n v="318.31450872712071"/>
    <n v="62.266996798390899"/>
    <n v="-256.04751192872982"/>
    <n v="1.5157833748910512"/>
    <n v="200"/>
    <n v="0.06"/>
    <n v="1.2914201312398965"/>
    <n v="3.4566736731639655E-3"/>
  </r>
  <r>
    <x v="24"/>
    <s v="6"/>
    <x v="3"/>
    <x v="25"/>
    <x v="0"/>
    <x v="2"/>
    <x v="4"/>
    <x v="1"/>
    <x v="0"/>
    <s v="adjust"/>
    <x v="2"/>
    <x v="4"/>
    <n v="56450"/>
    <n v="221.99267359801757"/>
    <n v="586.52823046560434"/>
    <n v="297.27162105427789"/>
    <n v="-289.25660941132645"/>
    <n v="1.3391055490082289"/>
    <n v="200"/>
    <n v="0.08"/>
    <n v="40.527245206928882"/>
    <n v="2.2721781661722059E-2"/>
  </r>
  <r>
    <x v="24"/>
    <s v="6"/>
    <x v="3"/>
    <x v="74"/>
    <x v="0"/>
    <x v="3"/>
    <x v="42"/>
    <x v="1"/>
    <x v="1"/>
    <s v="adjust"/>
    <x v="0"/>
    <x v="2"/>
    <n v="123630"/>
    <n v="488.14726428602421"/>
    <n v="2809.9903333453326"/>
    <n v="2512.2510877155632"/>
    <n v="-297.73924562976936"/>
    <n v="5.1465024420244196"/>
    <n v="5600"/>
    <n v="0.1"/>
    <n v="463.5031215438247"/>
    <n v="3.0749522066104252E-2"/>
  </r>
  <r>
    <x v="24"/>
    <s v="6"/>
    <x v="3"/>
    <x v="58"/>
    <x v="0"/>
    <x v="2"/>
    <x v="24"/>
    <x v="2"/>
    <x v="3"/>
    <s v="appsflyer"/>
    <x v="2"/>
    <x v="1"/>
    <n v="41130"/>
    <n v="49.43738153575886"/>
    <n v="562.32473308385022"/>
    <n v="178.20424600294916"/>
    <n v="-384.12048708090106"/>
    <n v="3.6046457248964763"/>
    <n v="200"/>
    <n v="0.08"/>
    <n v="68.196260328351457"/>
    <n v="6.3780990874204399E-2"/>
  </r>
  <r>
    <x v="24"/>
    <s v="6"/>
    <x v="3"/>
    <x v="63"/>
    <x v="0"/>
    <x v="2"/>
    <x v="30"/>
    <x v="1"/>
    <x v="1"/>
    <s v="adjust"/>
    <x v="2"/>
    <x v="1"/>
    <n v="17300"/>
    <n v="60.126608465389552"/>
    <n v="447.39873799749012"/>
    <n v="53.374144340247007"/>
    <n v="-394.02459365724309"/>
    <n v="0.88769590872517878"/>
    <n v="200"/>
    <n v="7.0000000000000007E-2"/>
    <n v="10.662853349304317"/>
    <n v="3.329593845205666E-2"/>
  </r>
  <r>
    <x v="24"/>
    <s v="6"/>
    <x v="3"/>
    <x v="108"/>
    <x v="0"/>
    <x v="0"/>
    <x v="5"/>
    <x v="2"/>
    <x v="1"/>
    <s v="adjust"/>
    <x v="0"/>
    <x v="5"/>
    <n v="28480"/>
    <n v="133.46208463504686"/>
    <n v="1211.5339854690446"/>
    <n v="816.63561266113766"/>
    <n v="-394.89837280790698"/>
    <n v="6.118858512469922"/>
    <n v="800"/>
    <n v="0.1"/>
    <n v="180.08825880305258"/>
    <n v="3.6754103464458322E-2"/>
  </r>
  <r>
    <x v="24"/>
    <s v="6"/>
    <x v="3"/>
    <x v="28"/>
    <x v="0"/>
    <x v="3"/>
    <x v="5"/>
    <x v="1"/>
    <x v="1"/>
    <s v="adjust"/>
    <x v="0"/>
    <x v="4"/>
    <n v="30860"/>
    <n v="106.98472967395791"/>
    <n v="769.11983351830395"/>
    <n v="326.52411696760015"/>
    <n v="-442.5957165507038"/>
    <n v="3.0520628314218401"/>
    <n v="400"/>
    <n v="8.5000000000000006E-2"/>
    <n v="35.950692781893594"/>
    <n v="1.8350197792312357E-2"/>
  </r>
  <r>
    <x v="24"/>
    <s v="6"/>
    <x v="3"/>
    <x v="19"/>
    <x v="0"/>
    <x v="0"/>
    <x v="38"/>
    <x v="2"/>
    <x v="0"/>
    <s v="adjust"/>
    <x v="0"/>
    <x v="3"/>
    <n v="89000"/>
    <n v="255.68589897055304"/>
    <n v="3950.0010348322699"/>
    <n v="3506.8040469642492"/>
    <n v="-443.19698786802064"/>
    <n v="13.715281370945382"/>
    <n v="3400"/>
    <n v="7.0000000000000007E-2"/>
    <n v="1392.8594832247366"/>
    <n v="6.6197952350683306E-2"/>
  </r>
  <r>
    <x v="24"/>
    <s v="6"/>
    <x v="3"/>
    <x v="111"/>
    <x v="0"/>
    <x v="0"/>
    <x v="4"/>
    <x v="1"/>
    <x v="0"/>
    <s v="appsflyer"/>
    <x v="0"/>
    <x v="3"/>
    <n v="83220"/>
    <n v="338.25395008014652"/>
    <n v="2217.0743016877946"/>
    <n v="1760.4087797349273"/>
    <n v="-456.66552195286727"/>
    <n v="5.2043997692201751"/>
    <n v="3000"/>
    <n v="0.15"/>
    <n v="1151.529117867078"/>
    <n v="0.10902099663091404"/>
  </r>
  <r>
    <x v="24"/>
    <s v="6"/>
    <x v="3"/>
    <x v="81"/>
    <x v="0"/>
    <x v="6"/>
    <x v="24"/>
    <x v="2"/>
    <x v="0"/>
    <s v="appsflyer"/>
    <x v="2"/>
    <x v="5"/>
    <n v="30020"/>
    <n v="72.881767419276528"/>
    <n v="566.76855899585121"/>
    <n v="98.350224517366996"/>
    <n v="-468.41833447848421"/>
    <n v="1.3494489499901221"/>
    <n v="200"/>
    <n v="0.11"/>
    <n v="36.095892003588908"/>
    <n v="6.1168970687360553E-2"/>
  </r>
  <r>
    <x v="24"/>
    <s v="6"/>
    <x v="3"/>
    <x v="106"/>
    <x v="0"/>
    <x v="1"/>
    <x v="41"/>
    <x v="1"/>
    <x v="0"/>
    <s v="appsflyer"/>
    <x v="2"/>
    <x v="4"/>
    <n v="77810"/>
    <n v="233.21472486935136"/>
    <n v="973.40242792461345"/>
    <n v="485.06790473418238"/>
    <n v="-488.33452319043107"/>
    <n v="2.0799197177876358"/>
    <n v="600"/>
    <n v="0.2"/>
    <n v="310.65855033668277"/>
    <n v="0.10674057085777984"/>
  </r>
  <r>
    <x v="24"/>
    <s v="6"/>
    <x v="3"/>
    <x v="56"/>
    <x v="0"/>
    <x v="5"/>
    <x v="17"/>
    <x v="0"/>
    <x v="1"/>
    <s v="appsflyer"/>
    <x v="0"/>
    <x v="0"/>
    <n v="67430"/>
    <n v="121.4954954954955"/>
    <n v="2335.4341615940589"/>
    <n v="1818.876478589598"/>
    <n v="-516.55768300446084"/>
    <n v="14.970731805090121"/>
    <n v="1400"/>
    <n v="0.05"/>
    <n v="49.421141538676991"/>
    <n v="4.5285411186909708E-3"/>
  </r>
  <r>
    <x v="24"/>
    <s v="6"/>
    <x v="3"/>
    <x v="8"/>
    <x v="0"/>
    <x v="3"/>
    <x v="47"/>
    <x v="1"/>
    <x v="1"/>
    <s v="adjust"/>
    <x v="0"/>
    <x v="4"/>
    <n v="20410"/>
    <n v="44.88225180920395"/>
    <n v="610.24696684552055"/>
    <n v="82.997751611404809"/>
    <n v="-527.2492152341157"/>
    <n v="1.8492332328652137"/>
    <n v="200"/>
    <n v="0.08"/>
    <n v="31.085647083526187"/>
    <n v="6.242266904825141E-2"/>
  </r>
  <r>
    <x v="24"/>
    <s v="6"/>
    <x v="3"/>
    <x v="110"/>
    <x v="0"/>
    <x v="5"/>
    <x v="35"/>
    <x v="1"/>
    <x v="0"/>
    <s v="adjust"/>
    <x v="0"/>
    <x v="4"/>
    <n v="32840"/>
    <n v="244.54840330759743"/>
    <n v="740.04591638680927"/>
    <n v="185.048105548775"/>
    <n v="-554.9978108380343"/>
    <n v="0.75669316603968229"/>
    <n v="400"/>
    <n v="0.32"/>
    <n v="195.30919338213377"/>
    <n v="0.17590848678953749"/>
  </r>
  <r>
    <x v="24"/>
    <s v="6"/>
    <x v="3"/>
    <x v="53"/>
    <x v="0"/>
    <x v="5"/>
    <x v="8"/>
    <x v="0"/>
    <x v="3"/>
    <s v="appsflyer"/>
    <x v="2"/>
    <x v="6"/>
    <n v="139340"/>
    <n v="83.589371859924512"/>
    <n v="1407.3861119444296"/>
    <n v="816.96195181816847"/>
    <n v="-590.42416012626109"/>
    <n v="9.7735146662807608"/>
    <n v="800"/>
    <n v="0.06"/>
    <n v="24.788212685313894"/>
    <n v="5.0569904408536877E-3"/>
  </r>
  <r>
    <x v="24"/>
    <s v="6"/>
    <x v="3"/>
    <x v="57"/>
    <x v="0"/>
    <x v="3"/>
    <x v="30"/>
    <x v="2"/>
    <x v="0"/>
    <s v="adjust"/>
    <x v="0"/>
    <x v="6"/>
    <n v="19770"/>
    <n v="80.292152495742172"/>
    <n v="753.73821354777499"/>
    <n v="162.68619243023178"/>
    <n v="-591.05202111754318"/>
    <n v="2.0261779934079973"/>
    <n v="400"/>
    <n v="0.09"/>
    <n v="34.956560784304727"/>
    <n v="3.5811849653739465E-2"/>
  </r>
  <r>
    <x v="24"/>
    <s v="6"/>
    <x v="3"/>
    <x v="2"/>
    <x v="0"/>
    <x v="4"/>
    <x v="4"/>
    <x v="1"/>
    <x v="0"/>
    <s v="appsflyer"/>
    <x v="0"/>
    <x v="0"/>
    <n v="111830"/>
    <n v="371.76633155765609"/>
    <n v="2354.8764112472936"/>
    <n v="1757.9593668294472"/>
    <n v="-596.91704441784645"/>
    <n v="4.728667492464445"/>
    <n v="800"/>
    <n v="0.09"/>
    <n v="330.82400763633547"/>
    <n v="3.1364396496546099E-2"/>
  </r>
  <r>
    <x v="24"/>
    <s v="6"/>
    <x v="3"/>
    <x v="69"/>
    <x v="0"/>
    <x v="5"/>
    <x v="36"/>
    <x v="0"/>
    <x v="1"/>
    <s v="appsflyer"/>
    <x v="2"/>
    <x v="5"/>
    <n v="104520"/>
    <n v="129.95151063036181"/>
    <n v="2311.7310911055429"/>
    <n v="1668.9608192241103"/>
    <n v="-642.77027188143256"/>
    <n v="12.842950506141905"/>
    <n v="2000"/>
    <n v="5.7000000000000002E-2"/>
    <n v="436.70244732868883"/>
    <n v="4.3610215640223868E-2"/>
  </r>
  <r>
    <x v="24"/>
    <s v="6"/>
    <x v="3"/>
    <x v="87"/>
    <x v="0"/>
    <x v="4"/>
    <x v="23"/>
    <x v="1"/>
    <x v="0"/>
    <s v="appsflyer"/>
    <x v="2"/>
    <x v="3"/>
    <n v="47940"/>
    <n v="167.29520317028451"/>
    <n v="1244.7103999850249"/>
    <n v="588.23186229847693"/>
    <n v="-656.47853768654795"/>
    <n v="3.5161310734040252"/>
    <n v="600"/>
    <n v="0.08"/>
    <n v="153.40530257403151"/>
    <n v="4.3465089308664356E-2"/>
  </r>
  <r>
    <x v="24"/>
    <s v="6"/>
    <x v="3"/>
    <x v="82"/>
    <x v="0"/>
    <x v="1"/>
    <x v="4"/>
    <x v="1"/>
    <x v="1"/>
    <s v="adjust"/>
    <x v="0"/>
    <x v="4"/>
    <n v="54790"/>
    <n v="272.77277014987948"/>
    <n v="1259.6574851650093"/>
    <n v="602.80747661138651"/>
    <n v="-656.85000855362284"/>
    <n v="2.2099254125701919"/>
    <n v="1000"/>
    <n v="0.14000000000000001"/>
    <n v="432.5472107224972"/>
    <n v="0.11959241479939056"/>
  </r>
  <r>
    <x v="24"/>
    <s v="6"/>
    <x v="3"/>
    <x v="6"/>
    <x v="0"/>
    <x v="1"/>
    <x v="34"/>
    <x v="1"/>
    <x v="0"/>
    <s v="adjust"/>
    <x v="2"/>
    <x v="6"/>
    <n v="148940"/>
    <n v="306.85279909065076"/>
    <n v="1219.1205035093551"/>
    <n v="537.48640650955338"/>
    <n v="-681.63409699980173"/>
    <n v="1.7516099188352803"/>
    <n v="600"/>
    <n v="0.08"/>
    <n v="238.69754790675472"/>
    <n v="7.4016615433080121E-2"/>
  </r>
  <r>
    <x v="24"/>
    <s v="6"/>
    <x v="3"/>
    <x v="101"/>
    <x v="0"/>
    <x v="6"/>
    <x v="29"/>
    <x v="1"/>
    <x v="1"/>
    <s v="adjust"/>
    <x v="0"/>
    <x v="0"/>
    <n v="40030"/>
    <n v="282.1364153088291"/>
    <n v="1384.8616177172562"/>
    <n v="700.21486114970014"/>
    <n v="-684.64675656755605"/>
    <n v="2.4818308561241147"/>
    <n v="1000"/>
    <n v="0.11"/>
    <n v="412.47027825010957"/>
    <n v="9.8177074194260971E-2"/>
  </r>
  <r>
    <x v="24"/>
    <s v="6"/>
    <x v="3"/>
    <x v="12"/>
    <x v="0"/>
    <x v="0"/>
    <x v="24"/>
    <x v="0"/>
    <x v="0"/>
    <s v="appsflyer"/>
    <x v="0"/>
    <x v="0"/>
    <n v="54140"/>
    <n v="29.051001635322972"/>
    <n v="945.68734704777955"/>
    <n v="218.04098940943879"/>
    <n v="-727.64635763834076"/>
    <n v="7.5054551352998375"/>
    <n v="200"/>
    <n v="7.4999999999999997E-2"/>
    <n v="1.050004290734607"/>
    <n v="8.0260466436343769E-4"/>
  </r>
  <r>
    <x v="24"/>
    <s v="6"/>
    <x v="3"/>
    <x v="11"/>
    <x v="0"/>
    <x v="0"/>
    <x v="37"/>
    <x v="1"/>
    <x v="0"/>
    <s v="appsflyer"/>
    <x v="0"/>
    <x v="6"/>
    <n v="87040"/>
    <n v="359.36898880694974"/>
    <n v="1149.4392814284804"/>
    <n v="397.95070545466274"/>
    <n v="-751.48857597381766"/>
    <n v="1.1073596160197305"/>
    <n v="600"/>
    <n v="0.14000000000000001"/>
    <n v="264.02029104811925"/>
    <n v="0.1105749562400672"/>
  </r>
  <r>
    <x v="24"/>
    <s v="6"/>
    <x v="3"/>
    <x v="85"/>
    <x v="0"/>
    <x v="0"/>
    <x v="9"/>
    <x v="1"/>
    <x v="0"/>
    <s v="adjust"/>
    <x v="0"/>
    <x v="6"/>
    <n v="54250"/>
    <n v="162.82401091405185"/>
    <n v="1007.5537431624459"/>
    <n v="248.56657829269071"/>
    <n v="-758.98716486975525"/>
    <n v="1.5265965805491601"/>
    <n v="200"/>
    <n v="0.125"/>
    <n v="105.52040187291703"/>
    <n v="7.0752607877868204E-2"/>
  </r>
  <r>
    <x v="24"/>
    <s v="6"/>
    <x v="3"/>
    <x v="17"/>
    <x v="0"/>
    <x v="6"/>
    <x v="17"/>
    <x v="2"/>
    <x v="1"/>
    <s v="appsflyer"/>
    <x v="1"/>
    <x v="4"/>
    <n v="53700"/>
    <n v="79.437869822485212"/>
    <n v="1510.6229031034559"/>
    <n v="740.74484893578392"/>
    <n v="-769.87805416767196"/>
    <n v="9.324832735206515"/>
    <n v="10000"/>
    <n v="7.4999999999999997E-2"/>
    <n v="212.93227835930574"/>
    <n v="4.7909496921740798E-2"/>
  </r>
  <r>
    <x v="24"/>
    <s v="6"/>
    <x v="3"/>
    <x v="86"/>
    <x v="0"/>
    <x v="5"/>
    <x v="25"/>
    <x v="2"/>
    <x v="1"/>
    <s v="appsflyer"/>
    <x v="0"/>
    <x v="6"/>
    <n v="76450"/>
    <n v="420.71540880503142"/>
    <n v="2718.4200962944965"/>
    <n v="1945.0360920346122"/>
    <n v="-773.38400425988425"/>
    <n v="4.6231634290722727"/>
    <n v="2600"/>
    <n v="7.0000000000000007E-2"/>
    <n v="509.65785178849353"/>
    <n v="4.3671670487732357E-2"/>
  </r>
  <r>
    <x v="24"/>
    <s v="6"/>
    <x v="3"/>
    <x v="91"/>
    <x v="0"/>
    <x v="5"/>
    <x v="9"/>
    <x v="2"/>
    <x v="0"/>
    <s v="appsflyer"/>
    <x v="2"/>
    <x v="1"/>
    <n v="54560"/>
    <n v="123.95518149429442"/>
    <n v="1464.3807524705587"/>
    <n v="687.56659829257399"/>
    <n v="-776.81415417798473"/>
    <n v="5.5468967896612069"/>
    <n v="600"/>
    <n v="0.12"/>
    <n v="287.58524133826103"/>
    <n v="6.9710881353752502E-2"/>
  </r>
  <r>
    <x v="24"/>
    <s v="6"/>
    <x v="3"/>
    <x v="115"/>
    <x v="0"/>
    <x v="4"/>
    <x v="34"/>
    <x v="1"/>
    <x v="0"/>
    <s v="adjust"/>
    <x v="0"/>
    <x v="3"/>
    <n v="53760"/>
    <n v="284.75833149415138"/>
    <n v="1302.9862112775431"/>
    <n v="515.32802706010978"/>
    <n v="-787.65818421743336"/>
    <n v="1.8097030712188102"/>
    <n v="800"/>
    <n v="0.12"/>
    <n v="311.8466354914201"/>
    <n v="0.10085700082155152"/>
  </r>
  <r>
    <x v="24"/>
    <s v="6"/>
    <x v="3"/>
    <x v="102"/>
    <x v="0"/>
    <x v="6"/>
    <x v="28"/>
    <x v="1"/>
    <x v="3"/>
    <s v="adjust"/>
    <x v="2"/>
    <x v="3"/>
    <n v="25910"/>
    <n v="298.26248576053717"/>
    <n v="1095.8497231595302"/>
    <n v="283.72470698746355"/>
    <n v="-812.12501617206658"/>
    <n v="0.95125844024264783"/>
    <n v="2000"/>
    <n v="0.06"/>
    <n v="75.473990754411062"/>
    <n v="4.4335224072059108E-2"/>
  </r>
  <r>
    <x v="24"/>
    <s v="6"/>
    <x v="3"/>
    <x v="61"/>
    <x v="1"/>
    <x v="5"/>
    <x v="24"/>
    <x v="0"/>
    <x v="0"/>
    <s v="adjust"/>
    <x v="2"/>
    <x v="1"/>
    <n v="80730"/>
    <n v="296.8014705882353"/>
    <n v="2559.1107904883265"/>
    <n v="1710.6933468809832"/>
    <n v="-848.41744360734333"/>
    <n v="5.7637630416403747"/>
    <n v="1800"/>
    <n v="0.12"/>
    <n v="272.18712976624295"/>
    <n v="2.6518207784240168E-2"/>
  </r>
  <r>
    <x v="24"/>
    <s v="6"/>
    <x v="3"/>
    <x v="76"/>
    <x v="0"/>
    <x v="3"/>
    <x v="23"/>
    <x v="1"/>
    <x v="1"/>
    <s v="adjust"/>
    <x v="2"/>
    <x v="1"/>
    <n v="72500"/>
    <n v="577.3819119780751"/>
    <n v="1589.8853371567045"/>
    <n v="619.41365438154151"/>
    <n v="-970.471682775163"/>
    <n v="1.0727971235875198"/>
    <n v="600"/>
    <n v="7.0000000000000007E-2"/>
    <n v="106.88156326880137"/>
    <n v="2.8758800766056223E-2"/>
  </r>
  <r>
    <x v="24"/>
    <s v="6"/>
    <x v="3"/>
    <x v="42"/>
    <x v="0"/>
    <x v="1"/>
    <x v="16"/>
    <x v="1"/>
    <x v="1"/>
    <s v="appsflyer"/>
    <x v="2"/>
    <x v="5"/>
    <n v="48210"/>
    <n v="158.69879817396975"/>
    <n v="1314.9289468926308"/>
    <n v="328.10950244657892"/>
    <n v="-986.81944444605188"/>
    <n v="2.067498344170803"/>
    <n v="400"/>
    <n v="0.12"/>
    <n v="226.28349382997311"/>
    <n v="0.11494307649462006"/>
  </r>
  <r>
    <x v="24"/>
    <s v="6"/>
    <x v="3"/>
    <x v="66"/>
    <x v="0"/>
    <x v="6"/>
    <x v="6"/>
    <x v="0"/>
    <x v="1"/>
    <s v="appsflyer"/>
    <x v="1"/>
    <x v="0"/>
    <n v="107030"/>
    <n v="81.215176151761511"/>
    <n v="3056.3548099102281"/>
    <n v="1970.0190021360538"/>
    <n v="-1086.3358077741743"/>
    <n v="24.256784205636734"/>
    <n v="2000"/>
    <n v="5.5E-2"/>
    <n v="477.33538257784465"/>
    <n v="4.0383314582268758E-2"/>
  </r>
  <r>
    <x v="24"/>
    <s v="6"/>
    <x v="3"/>
    <x v="37"/>
    <x v="0"/>
    <x v="6"/>
    <x v="49"/>
    <x v="2"/>
    <x v="1"/>
    <s v="adjust"/>
    <x v="2"/>
    <x v="6"/>
    <n v="130310"/>
    <n v="265.94782135446781"/>
    <n v="4412.6871709574816"/>
    <n v="3259.8459428748679"/>
    <n v="-1152.8412280826137"/>
    <n v="12.257464363770785"/>
    <n v="4600"/>
    <n v="6.5000000000000002E-2"/>
    <n v="961.58155273797161"/>
    <n v="4.9162934362983524E-2"/>
  </r>
  <r>
    <x v="24"/>
    <s v="6"/>
    <x v="3"/>
    <x v="89"/>
    <x v="0"/>
    <x v="0"/>
    <x v="36"/>
    <x v="1"/>
    <x v="0"/>
    <s v="adjust"/>
    <x v="2"/>
    <x v="5"/>
    <n v="122320"/>
    <n v="700.769320706185"/>
    <n v="1852.715773588975"/>
    <n v="630.86801463536437"/>
    <n v="-1221.8477589536105"/>
    <n v="0.90025061884789837"/>
    <n v="800"/>
    <n v="0.06"/>
    <n v="58.837737309208627"/>
    <n v="1.5544122263359177E-2"/>
  </r>
  <r>
    <x v="24"/>
    <s v="6"/>
    <x v="3"/>
    <x v="35"/>
    <x v="0"/>
    <x v="0"/>
    <x v="11"/>
    <x v="0"/>
    <x v="1"/>
    <s v="adjust"/>
    <x v="0"/>
    <x v="0"/>
    <n v="65570"/>
    <n v="39.914612878812804"/>
    <n v="1585.8901251565924"/>
    <n v="285.13599285566386"/>
    <n v="-1300.7541323009286"/>
    <n v="7.1436492124170829"/>
    <n v="400"/>
    <n v="8.5000000000000006E-2"/>
    <n v="27.635505370441791"/>
    <n v="1.6153406364491554E-2"/>
  </r>
  <r>
    <x v="24"/>
    <s v="6"/>
    <x v="3"/>
    <x v="97"/>
    <x v="0"/>
    <x v="0"/>
    <x v="49"/>
    <x v="2"/>
    <x v="0"/>
    <s v="adjust"/>
    <x v="0"/>
    <x v="3"/>
    <n v="40870"/>
    <n v="70.808232617362805"/>
    <n v="1619.8850131210281"/>
    <n v="230.32368438243688"/>
    <n v="-1389.5613287385913"/>
    <n v="3.2527811508454381"/>
    <n v="200"/>
    <n v="0.108"/>
    <n v="47.242115158386632"/>
    <n v="3.4185306998898921E-2"/>
  </r>
  <r>
    <x v="24"/>
    <s v="6"/>
    <x v="3"/>
    <x v="13"/>
    <x v="0"/>
    <x v="6"/>
    <x v="27"/>
    <x v="1"/>
    <x v="0"/>
    <s v="appsflyer"/>
    <x v="0"/>
    <x v="0"/>
    <n v="128050"/>
    <n v="413.60014145938936"/>
    <n v="2907.4979668414289"/>
    <n v="1462.9459493655741"/>
    <n v="-1444.5520174758549"/>
    <n v="3.5371021494421275"/>
    <n v="800"/>
    <n v="0.12"/>
    <n v="451.80471094052473"/>
    <n v="5.1472021361697817E-2"/>
  </r>
  <r>
    <x v="24"/>
    <s v="6"/>
    <x v="3"/>
    <x v="55"/>
    <x v="0"/>
    <x v="4"/>
    <x v="5"/>
    <x v="2"/>
    <x v="1"/>
    <s v="appsflyer"/>
    <x v="2"/>
    <x v="2"/>
    <n v="88100"/>
    <n v="205.54507974048389"/>
    <n v="2728.1661963571005"/>
    <n v="1280.2765716335909"/>
    <n v="-1447.8896247235095"/>
    <n v="6.2286899460207774"/>
    <n v="1200"/>
    <n v="0.1"/>
    <n v="106.90493107322533"/>
    <n v="1.3916905852201678E-2"/>
  </r>
  <r>
    <x v="24"/>
    <s v="6"/>
    <x v="3"/>
    <x v="21"/>
    <x v="0"/>
    <x v="4"/>
    <x v="13"/>
    <x v="2"/>
    <x v="1"/>
    <s v="adjust"/>
    <x v="2"/>
    <x v="0"/>
    <n v="34530"/>
    <n v="186.17792851552309"/>
    <n v="1993.8215298482344"/>
    <n v="498.93220733440245"/>
    <n v="-1494.889322513832"/>
    <n v="2.6798676476454761"/>
    <n v="800"/>
    <n v="0.11"/>
    <n v="197.31718426516989"/>
    <n v="6.5913157928260968E-2"/>
  </r>
  <r>
    <x v="24"/>
    <s v="6"/>
    <x v="3"/>
    <x v="88"/>
    <x v="0"/>
    <x v="5"/>
    <x v="19"/>
    <x v="2"/>
    <x v="0"/>
    <s v="adjust"/>
    <x v="0"/>
    <x v="1"/>
    <n v="80040"/>
    <n v="203.31922099915323"/>
    <n v="2605.3977118958378"/>
    <n v="949.33231751906476"/>
    <n v="-1656.0653943767729"/>
    <n v="4.6691715266950506"/>
    <n v="1000"/>
    <n v="0.11"/>
    <n v="205.48606571848504"/>
    <n v="3.6075541712567619E-2"/>
  </r>
  <r>
    <x v="24"/>
    <s v="6"/>
    <x v="3"/>
    <x v="14"/>
    <x v="0"/>
    <x v="6"/>
    <x v="10"/>
    <x v="2"/>
    <x v="0"/>
    <s v="appsflyer"/>
    <x v="0"/>
    <x v="2"/>
    <n v="112010"/>
    <n v="516.17511520737332"/>
    <n v="6591.2277002760702"/>
    <n v="4888.2582148678603"/>
    <n v="-1702.9694854082099"/>
    <n v="9.4701547417759624"/>
    <n v="7000"/>
    <n v="0.1"/>
    <n v="2693.6507280809124"/>
    <n v="9.1840849701435259E-2"/>
  </r>
  <r>
    <x v="24"/>
    <s v="6"/>
    <x v="3"/>
    <x v="27"/>
    <x v="0"/>
    <x v="3"/>
    <x v="31"/>
    <x v="2"/>
    <x v="1"/>
    <s v="appsflyer"/>
    <x v="0"/>
    <x v="5"/>
    <n v="141650"/>
    <n v="280.50089631883935"/>
    <n v="3478.9586280901385"/>
    <n v="1712.0193218165678"/>
    <n v="-1766.9393062735708"/>
    <n v="6.1034361896318226"/>
    <n v="1400"/>
    <n v="7.0000000000000007E-2"/>
    <n v="141.71509996970528"/>
    <n v="1.3796096239861749E-2"/>
  </r>
  <r>
    <x v="24"/>
    <s v="6"/>
    <x v="3"/>
    <x v="79"/>
    <x v="0"/>
    <x v="4"/>
    <x v="5"/>
    <x v="0"/>
    <x v="1"/>
    <s v="appsflyer"/>
    <x v="0"/>
    <x v="6"/>
    <n v="105840"/>
    <n v="176.24539877300614"/>
    <n v="2911.4667347835471"/>
    <n v="1125.2908238733955"/>
    <n v="-1786.1759109101515"/>
    <n v="6.3847954710165506"/>
    <n v="1400"/>
    <n v="0.08"/>
    <n v="264.29612746268441"/>
    <n v="3.91448625036242E-2"/>
  </r>
  <r>
    <x v="24"/>
    <s v="6"/>
    <x v="3"/>
    <x v="98"/>
    <x v="0"/>
    <x v="1"/>
    <x v="13"/>
    <x v="1"/>
    <x v="0"/>
    <s v="appsflyer"/>
    <x v="2"/>
    <x v="6"/>
    <n v="407570"/>
    <n v="2543.4669685951822"/>
    <n v="6465.4024657162927"/>
    <n v="4669.0907467981924"/>
    <n v="-1796.3117189181003"/>
    <n v="1.8357190419410256"/>
    <n v="2200"/>
    <n v="0.08"/>
    <n v="353.09039650198008"/>
    <n v="1.2603824300770273E-2"/>
  </r>
  <r>
    <x v="24"/>
    <s v="6"/>
    <x v="3"/>
    <x v="104"/>
    <x v="0"/>
    <x v="6"/>
    <x v="43"/>
    <x v="2"/>
    <x v="0"/>
    <s v="appsflyer"/>
    <x v="0"/>
    <x v="1"/>
    <n v="142760"/>
    <n v="286.47695493456865"/>
    <n v="4064.4373674241897"/>
    <n v="2064.4816321665894"/>
    <n v="-1999.9557352576003"/>
    <n v="7.2064492330216128"/>
    <n v="3000"/>
    <n v="0.17"/>
    <n v="192.20969275897721"/>
    <n v="1.5517187604882439E-2"/>
  </r>
  <r>
    <x v="24"/>
    <s v="6"/>
    <x v="3"/>
    <x v="84"/>
    <x v="0"/>
    <x v="3"/>
    <x v="37"/>
    <x v="1"/>
    <x v="0"/>
    <s v="appsflyer"/>
    <x v="0"/>
    <x v="2"/>
    <n v="250530"/>
    <n v="828.70945445568987"/>
    <n v="6554.2482702866373"/>
    <n v="4503.7873204281832"/>
    <n v="-2050.4609498584541"/>
    <n v="5.4347000582807947"/>
    <n v="3400"/>
    <n v="0.14000000000000001"/>
    <n v="256.45585522737753"/>
    <n v="9.4903776526091901E-3"/>
  </r>
  <r>
    <x v="24"/>
    <s v="6"/>
    <x v="3"/>
    <x v="38"/>
    <x v="0"/>
    <x v="3"/>
    <x v="48"/>
    <x v="1"/>
    <x v="0"/>
    <s v="appsflyer"/>
    <x v="2"/>
    <x v="4"/>
    <n v="168000"/>
    <n v="1406.1887617919153"/>
    <n v="2683.4740552047451"/>
    <n v="570.70040214596042"/>
    <n v="-2112.7736530587845"/>
    <n v="0.40584907066012477"/>
    <n v="600"/>
    <n v="0.13"/>
    <n v="32.73198777544647"/>
    <n v="9.559010779376511E-3"/>
  </r>
  <r>
    <x v="24"/>
    <s v="6"/>
    <x v="3"/>
    <x v="31"/>
    <x v="0"/>
    <x v="1"/>
    <x v="48"/>
    <x v="2"/>
    <x v="0"/>
    <s v="adjust"/>
    <x v="0"/>
    <x v="4"/>
    <n v="94360"/>
    <n v="349.56657854459439"/>
    <n v="2943.0412036637035"/>
    <n v="804.99909552463669"/>
    <n v="-2138.0421081390668"/>
    <n v="2.3028491421468731"/>
    <n v="800"/>
    <n v="0.09"/>
    <n v="275.25172411801861"/>
    <n v="5.6987998630116603E-2"/>
  </r>
  <r>
    <x v="24"/>
    <s v="6"/>
    <x v="3"/>
    <x v="99"/>
    <x v="0"/>
    <x v="4"/>
    <x v="11"/>
    <x v="2"/>
    <x v="0"/>
    <s v="adjust"/>
    <x v="0"/>
    <x v="0"/>
    <n v="111090"/>
    <n v="252.13654766286345"/>
    <n v="5066.7452565761405"/>
    <n v="2877.2785064871564"/>
    <n v="-2189.4667500889841"/>
    <n v="11.411588415712028"/>
    <n v="30000"/>
    <n v="8.5000000000000006E-2"/>
    <n v="1464.7034553782908"/>
    <n v="8.4843105042719358E-2"/>
  </r>
  <r>
    <x v="24"/>
    <s v="6"/>
    <x v="3"/>
    <x v="5"/>
    <x v="0"/>
    <x v="4"/>
    <x v="43"/>
    <x v="2"/>
    <x v="0"/>
    <s v="appsflyer"/>
    <x v="1"/>
    <x v="3"/>
    <n v="91640"/>
    <n v="171.63412014212136"/>
    <n v="3944.8172781091976"/>
    <n v="1659.4736339453682"/>
    <n v="-2285.3436441638296"/>
    <n v="9.6686697992872492"/>
    <n v="1400"/>
    <n v="0.09"/>
    <n v="793.84056625061953"/>
    <n v="7.9728148935523019E-2"/>
  </r>
  <r>
    <x v="24"/>
    <s v="6"/>
    <x v="3"/>
    <x v="1"/>
    <x v="0"/>
    <x v="5"/>
    <x v="28"/>
    <x v="1"/>
    <x v="0"/>
    <s v="appsflyer"/>
    <x v="0"/>
    <x v="1"/>
    <n v="218360"/>
    <n v="777.87576120125289"/>
    <n v="5064.0168272121009"/>
    <n v="2477.4691472978407"/>
    <n v="-2586.5476799142602"/>
    <n v="3.1849162435296234"/>
    <n v="2600"/>
    <n v="0.12"/>
    <n v="108.11450328926587"/>
    <n v="7.2731819490860694E-3"/>
  </r>
  <r>
    <x v="24"/>
    <s v="6"/>
    <x v="3"/>
    <x v="96"/>
    <x v="0"/>
    <x v="2"/>
    <x v="36"/>
    <x v="1"/>
    <x v="0"/>
    <s v="adjust"/>
    <x v="0"/>
    <x v="3"/>
    <n v="441990"/>
    <n v="1786.1104246124253"/>
    <n v="8643.6530906256467"/>
    <n v="4253.0355074104336"/>
    <n v="-4390.617583215213"/>
    <n v="2.3811716503100953"/>
    <n v="5200"/>
    <n v="0.17"/>
    <n v="4096.565284018985"/>
    <n v="0.16053495896758849"/>
  </r>
  <r>
    <x v="24"/>
    <s v="6"/>
    <x v="3"/>
    <x v="0"/>
    <x v="0"/>
    <x v="2"/>
    <x v="4"/>
    <x v="0"/>
    <x v="0"/>
    <s v="adjust"/>
    <x v="0"/>
    <x v="1"/>
    <n v="956420"/>
    <n v="749.43532983985506"/>
    <n v="17829.968984488565"/>
    <n v="11599.313096288692"/>
    <n v="-6230.6558881998735"/>
    <n v="15.477403632368546"/>
    <n v="19200"/>
    <n v="7.0000000000000007E-2"/>
    <n v="3330.9973539640509"/>
    <n v="4.7861991572441115E-2"/>
  </r>
  <r>
    <x v="25"/>
    <s v="6"/>
    <x v="3"/>
    <x v="7"/>
    <x v="0"/>
    <x v="5"/>
    <x v="48"/>
    <x v="2"/>
    <x v="0"/>
    <s v="appsflyer"/>
    <x v="0"/>
    <x v="1"/>
    <n v="975130"/>
    <n v="2708.192927235697"/>
    <n v="18686.475954121132"/>
    <n v="28114.767785505988"/>
    <n v="9428.2918313848568"/>
    <n v="10.381375530067297"/>
    <n v="33000"/>
    <n v="0.04"/>
    <n v="3779.0466167404848"/>
    <n v="2.2402500621569527E-2"/>
  </r>
  <r>
    <x v="25"/>
    <s v="6"/>
    <x v="3"/>
    <x v="92"/>
    <x v="0"/>
    <x v="4"/>
    <x v="48"/>
    <x v="2"/>
    <x v="1"/>
    <s v="appsflyer"/>
    <x v="1"/>
    <x v="6"/>
    <n v="388110"/>
    <n v="853.62859285178695"/>
    <n v="12491.313691405965"/>
    <n v="20194.966911487001"/>
    <n v="7703.6532200810361"/>
    <n v="23.657791082208274"/>
    <n v="25600"/>
    <n v="0.1"/>
    <n v="10547.671244473575"/>
    <n v="8.7048679758535974E-2"/>
  </r>
  <r>
    <x v="25"/>
    <s v="6"/>
    <x v="3"/>
    <x v="14"/>
    <x v="0"/>
    <x v="3"/>
    <x v="17"/>
    <x v="2"/>
    <x v="0"/>
    <s v="appsflyer"/>
    <x v="0"/>
    <x v="3"/>
    <n v="214990"/>
    <n v="1024.539051956815"/>
    <n v="14037.286668205717"/>
    <n v="21212.018252344435"/>
    <n v="7174.7315841387172"/>
    <n v="20.703962637471562"/>
    <n v="28800"/>
    <n v="0.1"/>
    <n v="4667.7668680545621"/>
    <n v="3.6675489122294014E-2"/>
  </r>
  <r>
    <x v="25"/>
    <s v="6"/>
    <x v="3"/>
    <x v="13"/>
    <x v="0"/>
    <x v="0"/>
    <x v="49"/>
    <x v="1"/>
    <x v="0"/>
    <s v="appsflyer"/>
    <x v="0"/>
    <x v="4"/>
    <n v="411870"/>
    <n v="1136.5256292332135"/>
    <n v="9769.1888917434007"/>
    <n v="14018.855495311602"/>
    <n v="4249.666603568201"/>
    <n v="12.334834459271971"/>
    <n v="6000"/>
    <n v="0.12"/>
    <n v="5532.9209829123438"/>
    <n v="6.577951370284528E-2"/>
  </r>
  <r>
    <x v="25"/>
    <s v="6"/>
    <x v="3"/>
    <x v="35"/>
    <x v="0"/>
    <x v="5"/>
    <x v="12"/>
    <x v="0"/>
    <x v="1"/>
    <s v="adjust"/>
    <x v="0"/>
    <x v="0"/>
    <n v="524750"/>
    <n v="266.73294562633617"/>
    <n v="11306.563989311122"/>
    <n v="14783.495675400069"/>
    <n v="3476.9316860889467"/>
    <n v="55.424333280936871"/>
    <n v="12600"/>
    <n v="8.5000000000000006E-2"/>
    <n v="4011.5340272692515"/>
    <n v="4.5225366126187334E-2"/>
  </r>
  <r>
    <x v="25"/>
    <s v="6"/>
    <x v="3"/>
    <x v="2"/>
    <x v="0"/>
    <x v="4"/>
    <x v="38"/>
    <x v="1"/>
    <x v="0"/>
    <s v="appsflyer"/>
    <x v="0"/>
    <x v="1"/>
    <n v="262650"/>
    <n v="720.42009527934169"/>
    <n v="5937.7047571867543"/>
    <n v="9380.793480072547"/>
    <n v="3443.0887228857928"/>
    <n v="13.021282362251652"/>
    <n v="3600"/>
    <n v="0.09"/>
    <n v="3759.1319160900721"/>
    <n v="6.6787738941905234E-2"/>
  </r>
  <r>
    <x v="25"/>
    <s v="6"/>
    <x v="3"/>
    <x v="122"/>
    <x v="0"/>
    <x v="2"/>
    <x v="36"/>
    <x v="1"/>
    <x v="0"/>
    <s v="singular"/>
    <x v="2"/>
    <x v="2"/>
    <n v="458750"/>
    <n v="3762.0189843573812"/>
    <n v="5958.3614619334503"/>
    <n v="9339.7787231071015"/>
    <n v="3381.4172611736512"/>
    <n v="2.482650609138938"/>
    <n v="11400"/>
    <n v="0.06"/>
    <n v="219.32049346152741"/>
    <n v="3.9137346462487562E-3"/>
  </r>
  <r>
    <x v="25"/>
    <s v="6"/>
    <x v="3"/>
    <x v="73"/>
    <x v="0"/>
    <x v="6"/>
    <x v="12"/>
    <x v="1"/>
    <x v="0"/>
    <s v="appsflyer"/>
    <x v="2"/>
    <x v="6"/>
    <n v="598400"/>
    <n v="7275.123144981646"/>
    <n v="5296.1294301289217"/>
    <n v="8286.0201711719074"/>
    <n v="2989.8907410429856"/>
    <n v="1.1389525656191228"/>
    <n v="13200"/>
    <n v="0.105"/>
    <n v="5015.1230365639176"/>
    <n v="0.10087518762449539"/>
  </r>
  <r>
    <x v="25"/>
    <s v="6"/>
    <x v="3"/>
    <x v="0"/>
    <x v="0"/>
    <x v="4"/>
    <x v="21"/>
    <x v="0"/>
    <x v="0"/>
    <s v="adjust"/>
    <x v="0"/>
    <x v="5"/>
    <n v="1422920"/>
    <n v="902.62686965811974"/>
    <n v="22197.383198297506"/>
    <n v="25107.712419650401"/>
    <n v="2910.3292213528948"/>
    <n v="27.816269672052012"/>
    <n v="28800"/>
    <n v="7.0000000000000007E-2"/>
    <n v="8997.9476488660021"/>
    <n v="5.9728975559874928E-2"/>
  </r>
  <r>
    <x v="25"/>
    <s v="6"/>
    <x v="3"/>
    <x v="40"/>
    <x v="0"/>
    <x v="0"/>
    <x v="6"/>
    <x v="0"/>
    <x v="1"/>
    <s v="adjust"/>
    <x v="0"/>
    <x v="6"/>
    <n v="266730"/>
    <n v="419.52633011705632"/>
    <n v="7952.3798991950043"/>
    <n v="10693.053701301047"/>
    <n v="2740.6738021060428"/>
    <n v="25.488397112804503"/>
    <n v="9400"/>
    <n v="0.125"/>
    <n v="7700.0428720623195"/>
    <n v="0.12001627547432091"/>
  </r>
  <r>
    <x v="25"/>
    <s v="6"/>
    <x v="3"/>
    <x v="74"/>
    <x v="0"/>
    <x v="6"/>
    <x v="24"/>
    <x v="1"/>
    <x v="1"/>
    <s v="adjust"/>
    <x v="0"/>
    <x v="3"/>
    <n v="179720"/>
    <n v="683.34600760456271"/>
    <n v="5156.5320758643611"/>
    <n v="7529.2641177922633"/>
    <n v="2372.7320419279022"/>
    <n v="11.018230931334104"/>
    <n v="13400"/>
    <n v="0.1"/>
    <n v="3678.6770225246273"/>
    <n v="8.1430645478168626E-2"/>
  </r>
  <r>
    <x v="25"/>
    <s v="6"/>
    <x v="3"/>
    <x v="38"/>
    <x v="0"/>
    <x v="2"/>
    <x v="33"/>
    <x v="1"/>
    <x v="0"/>
    <s v="appsflyer"/>
    <x v="2"/>
    <x v="1"/>
    <n v="795130"/>
    <n v="8256.3413359350488"/>
    <n v="13993.74953083861"/>
    <n v="16154.526383694703"/>
    <n v="2160.7768528560937"/>
    <n v="1.9566204601284412"/>
    <n v="19400"/>
    <n v="0.13"/>
    <n v="11568.652709114447"/>
    <n v="0.11935408931570483"/>
  </r>
  <r>
    <x v="25"/>
    <s v="6"/>
    <x v="3"/>
    <x v="77"/>
    <x v="0"/>
    <x v="4"/>
    <x v="30"/>
    <x v="1"/>
    <x v="0"/>
    <s v="appsflyer"/>
    <x v="0"/>
    <x v="0"/>
    <n v="230480"/>
    <n v="718.88018257892725"/>
    <n v="4532.3121119194402"/>
    <n v="6622.3360945555505"/>
    <n v="2090.0239826361103"/>
    <n v="9.2120164876411401"/>
    <n v="8200"/>
    <n v="0.15"/>
    <n v="3023.9979774346816"/>
    <n v="7.6106022966749703E-2"/>
  </r>
  <r>
    <x v="25"/>
    <s v="6"/>
    <x v="3"/>
    <x v="55"/>
    <x v="0"/>
    <x v="2"/>
    <x v="46"/>
    <x v="2"/>
    <x v="1"/>
    <s v="appsflyer"/>
    <x v="2"/>
    <x v="0"/>
    <n v="181500"/>
    <n v="433.44241995400677"/>
    <n v="5842.788197559863"/>
    <n v="7816.3958507069647"/>
    <n v="1973.6076531471017"/>
    <n v="18.03329690604896"/>
    <n v="4000"/>
    <n v="0.1"/>
    <n v="1566.754121215446"/>
    <n v="3.3407428673871878E-2"/>
  </r>
  <r>
    <x v="25"/>
    <s v="6"/>
    <x v="3"/>
    <x v="79"/>
    <x v="0"/>
    <x v="5"/>
    <x v="16"/>
    <x v="0"/>
    <x v="1"/>
    <s v="appsflyer"/>
    <x v="0"/>
    <x v="1"/>
    <n v="414740"/>
    <n v="596.93906924676151"/>
    <n v="8167.7429691996358"/>
    <n v="10032.191123211545"/>
    <n v="1864.4481540119095"/>
    <n v="16.80605549218032"/>
    <n v="12200"/>
    <n v="0.08"/>
    <n v="3429.2708068882844"/>
    <n v="5.6971117023378176E-2"/>
  </r>
  <r>
    <x v="25"/>
    <s v="6"/>
    <x v="3"/>
    <x v="70"/>
    <x v="0"/>
    <x v="1"/>
    <x v="10"/>
    <x v="1"/>
    <x v="0"/>
    <s v="appsflyer"/>
    <x v="2"/>
    <x v="1"/>
    <n v="343660"/>
    <n v="2668.1677018633541"/>
    <n v="2922.6655182394279"/>
    <n v="4560.3285024071129"/>
    <n v="1637.662984167685"/>
    <n v="1.7091611217774432"/>
    <n v="6200"/>
    <n v="0.08"/>
    <n v="346.18855527011362"/>
    <n v="1.2652179007403461E-2"/>
  </r>
  <r>
    <x v="25"/>
    <s v="6"/>
    <x v="3"/>
    <x v="80"/>
    <x v="0"/>
    <x v="3"/>
    <x v="2"/>
    <x v="1"/>
    <x v="0"/>
    <s v="adjust"/>
    <x v="0"/>
    <x v="0"/>
    <n v="193320"/>
    <n v="1246.0701768521128"/>
    <n v="4403.33067084702"/>
    <n v="5715.4781539173746"/>
    <n v="1312.1474830703546"/>
    <n v="4.5868027821323132"/>
    <n v="6400"/>
    <n v="0.09"/>
    <n v="2959.1998847194204"/>
    <n v="8.6291989489721346E-2"/>
  </r>
  <r>
    <x v="25"/>
    <s v="6"/>
    <x v="3"/>
    <x v="113"/>
    <x v="0"/>
    <x v="0"/>
    <x v="27"/>
    <x v="1"/>
    <x v="0"/>
    <s v="appsflyer"/>
    <x v="2"/>
    <x v="4"/>
    <n v="170810"/>
    <n v="827.8509522180409"/>
    <n v="1832.3472758558958"/>
    <n v="2974.3341904145814"/>
    <n v="1141.9869145586856"/>
    <n v="3.5928377957958739"/>
    <n v="3800"/>
    <n v="0.08"/>
    <n v="962.34199328095531"/>
    <n v="5.3924785160451773E-2"/>
  </r>
  <r>
    <x v="25"/>
    <s v="6"/>
    <x v="3"/>
    <x v="101"/>
    <x v="0"/>
    <x v="4"/>
    <x v="40"/>
    <x v="1"/>
    <x v="1"/>
    <s v="adjust"/>
    <x v="0"/>
    <x v="3"/>
    <n v="83100"/>
    <n v="404.09038901601832"/>
    <n v="2790.7001176876029"/>
    <n v="3685.2780921027174"/>
    <n v="894.57797441511457"/>
    <n v="9.119935025122885"/>
    <n v="2600"/>
    <n v="0.11"/>
    <n v="905.65924651581486"/>
    <n v="4.0958430810444431E-2"/>
  </r>
  <r>
    <x v="25"/>
    <s v="6"/>
    <x v="3"/>
    <x v="29"/>
    <x v="0"/>
    <x v="3"/>
    <x v="19"/>
    <x v="2"/>
    <x v="1"/>
    <s v="appsflyer"/>
    <x v="2"/>
    <x v="1"/>
    <n v="85890"/>
    <n v="236.74650698602795"/>
    <n v="2247.9102501216771"/>
    <n v="3058.5339065195144"/>
    <n v="810.62365639783729"/>
    <n v="12.919024425986651"/>
    <n v="6200"/>
    <n v="0.05"/>
    <n v="809.33749705626849"/>
    <n v="4.4102693305175814E-2"/>
  </r>
  <r>
    <x v="25"/>
    <s v="6"/>
    <x v="3"/>
    <x v="33"/>
    <x v="0"/>
    <x v="5"/>
    <x v="12"/>
    <x v="2"/>
    <x v="0"/>
    <s v="adjust"/>
    <x v="2"/>
    <x v="1"/>
    <n v="82190"/>
    <n v="424.09700722394223"/>
    <n v="1394.6697957472093"/>
    <n v="2190.6492090445117"/>
    <n v="795.97941329730247"/>
    <n v="5.1654436879526262"/>
    <n v="1600"/>
    <n v="7.0000000000000007E-2"/>
    <n v="361.76885952271101"/>
    <n v="2.752371747677047E-2"/>
  </r>
  <r>
    <x v="25"/>
    <s v="6"/>
    <x v="3"/>
    <x v="53"/>
    <x v="0"/>
    <x v="3"/>
    <x v="28"/>
    <x v="0"/>
    <x v="3"/>
    <s v="appsflyer"/>
    <x v="2"/>
    <x v="2"/>
    <n v="145700"/>
    <n v="62.099094299413956"/>
    <n v="2287.9303687346255"/>
    <n v="2959.9667441363431"/>
    <n v="672.03637540171758"/>
    <n v="47.665216015304701"/>
    <n v="1000"/>
    <n v="0.06"/>
    <n v="93.823054106819157"/>
    <n v="5.2828889768599292E-3"/>
  </r>
  <r>
    <x v="25"/>
    <s v="6"/>
    <x v="3"/>
    <x v="17"/>
    <x v="0"/>
    <x v="3"/>
    <x v="11"/>
    <x v="2"/>
    <x v="1"/>
    <s v="appsflyer"/>
    <x v="1"/>
    <x v="3"/>
    <n v="307040"/>
    <n v="420.05388112476845"/>
    <n v="7237.4266870426818"/>
    <n v="7795.1517160211633"/>
    <n v="557.72502897848153"/>
    <n v="18.557504325750468"/>
    <n v="10000"/>
    <n v="7.4999999999999997E-2"/>
    <n v="1042.1164442566285"/>
    <n v="2.2281294883048797E-2"/>
  </r>
  <r>
    <x v="25"/>
    <s v="6"/>
    <x v="3"/>
    <x v="56"/>
    <x v="0"/>
    <x v="5"/>
    <x v="44"/>
    <x v="0"/>
    <x v="1"/>
    <s v="appsflyer"/>
    <x v="0"/>
    <x v="6"/>
    <n v="65090"/>
    <n v="86.154864328259436"/>
    <n v="2631.1580288164932"/>
    <n v="3148.4314305402154"/>
    <n v="517.27340172372215"/>
    <n v="36.543861511340182"/>
    <n v="1200"/>
    <n v="0.05"/>
    <n v="735.12845669200465"/>
    <n v="3.891506362825406E-2"/>
  </r>
  <r>
    <x v="25"/>
    <s v="6"/>
    <x v="3"/>
    <x v="68"/>
    <x v="0"/>
    <x v="2"/>
    <x v="2"/>
    <x v="1"/>
    <x v="0"/>
    <s v="adjust"/>
    <x v="2"/>
    <x v="2"/>
    <n v="145230"/>
    <n v="302.37205248632159"/>
    <n v="2469.8411751543522"/>
    <n v="2894.6160676226741"/>
    <n v="424.77489246832192"/>
    <n v="9.5730278106757822"/>
    <n v="1400"/>
    <n v="7.0000000000000007E-2"/>
    <n v="761.62008759096511"/>
    <n v="4.3852683153732704E-2"/>
  </r>
  <r>
    <x v="25"/>
    <s v="6"/>
    <x v="3"/>
    <x v="32"/>
    <x v="0"/>
    <x v="0"/>
    <x v="11"/>
    <x v="0"/>
    <x v="3"/>
    <s v="appsflyer"/>
    <x v="0"/>
    <x v="3"/>
    <n v="71250"/>
    <n v="114.10269242318086"/>
    <n v="2001.9166346835564"/>
    <n v="2379.4174794181995"/>
    <n v="377.50084473464312"/>
    <n v="20.853298277953712"/>
    <n v="3200"/>
    <n v="0.04"/>
    <n v="424.16954307922674"/>
    <n v="2.9711021482377139E-2"/>
  </r>
  <r>
    <x v="25"/>
    <s v="6"/>
    <x v="3"/>
    <x v="114"/>
    <x v="1"/>
    <x v="6"/>
    <x v="28"/>
    <x v="1"/>
    <x v="1"/>
    <s v="adjust"/>
    <x v="2"/>
    <x v="0"/>
    <n v="36000"/>
    <n v="207.99630228795934"/>
    <n v="683.98098040853085"/>
    <n v="948.43676506845043"/>
    <n v="264.45578465991957"/>
    <n v="4.5598732027235389"/>
    <n v="1200"/>
    <n v="7.0000000000000007E-2"/>
    <n v="101.61856462606256"/>
    <n v="1.7857202568960683E-2"/>
  </r>
  <r>
    <x v="25"/>
    <s v="6"/>
    <x v="3"/>
    <x v="46"/>
    <x v="0"/>
    <x v="1"/>
    <x v="3"/>
    <x v="2"/>
    <x v="0"/>
    <s v="adjust"/>
    <x v="2"/>
    <x v="3"/>
    <n v="91940"/>
    <n v="172.58597386995044"/>
    <n v="1748.5443225180713"/>
    <n v="2011.8281650436936"/>
    <n v="263.28384252562228"/>
    <n v="11.656962150120476"/>
    <n v="600"/>
    <n v="0.06"/>
    <n v="55.572965141293352"/>
    <n v="4.6038528626927075E-3"/>
  </r>
  <r>
    <x v="25"/>
    <s v="6"/>
    <x v="3"/>
    <x v="117"/>
    <x v="0"/>
    <x v="6"/>
    <x v="45"/>
    <x v="1"/>
    <x v="0"/>
    <s v="appsflyer"/>
    <x v="0"/>
    <x v="5"/>
    <n v="114330"/>
    <n v="941.76276771004939"/>
    <n v="1562.2597612417701"/>
    <n v="1816.3926871964077"/>
    <n v="254.13292595463759"/>
    <n v="1.9287157546194691"/>
    <n v="6000"/>
    <n v="7.0000000000000007E-2"/>
    <n v="161.75316888232888"/>
    <n v="1.484197864834999E-2"/>
  </r>
  <r>
    <x v="25"/>
    <s v="6"/>
    <x v="3"/>
    <x v="69"/>
    <x v="0"/>
    <x v="3"/>
    <x v="24"/>
    <x v="0"/>
    <x v="1"/>
    <s v="appsflyer"/>
    <x v="2"/>
    <x v="6"/>
    <n v="161050"/>
    <n v="147.98250169789461"/>
    <n v="3484.1281084236243"/>
    <n v="3736.159374786097"/>
    <n v="252.03126636247271"/>
    <n v="25.247305133504529"/>
    <n v="3200"/>
    <n v="5.7000000000000002E-2"/>
    <n v="364.61192259493248"/>
    <n v="1.6265005763920662E-2"/>
  </r>
  <r>
    <x v="25"/>
    <s v="6"/>
    <x v="3"/>
    <x v="119"/>
    <x v="0"/>
    <x v="1"/>
    <x v="20"/>
    <x v="0"/>
    <x v="0"/>
    <s v="appsflyer"/>
    <x v="0"/>
    <x v="2"/>
    <n v="164270"/>
    <n v="75.353211009174316"/>
    <n v="1689.2675667355777"/>
    <n v="1928.6626576845522"/>
    <n v="239.39509094897448"/>
    <n v="25.59496313235724"/>
    <n v="400"/>
    <n v="0.15"/>
    <n v="1516.8655228238169"/>
    <n v="0.13108094329681647"/>
  </r>
  <r>
    <x v="25"/>
    <s v="6"/>
    <x v="3"/>
    <x v="111"/>
    <x v="0"/>
    <x v="0"/>
    <x v="39"/>
    <x v="1"/>
    <x v="0"/>
    <s v="appsflyer"/>
    <x v="0"/>
    <x v="1"/>
    <n v="77330"/>
    <n v="253.02249488752557"/>
    <n v="2425.9590037537519"/>
    <n v="2557.5924984359594"/>
    <n v="131.63349468220758"/>
    <n v="10.108162515640633"/>
    <n v="2600"/>
    <n v="0.15"/>
    <n v="1358.5213318048873"/>
    <n v="8.852865423477102E-2"/>
  </r>
  <r>
    <x v="25"/>
    <s v="6"/>
    <x v="3"/>
    <x v="61"/>
    <x v="1"/>
    <x v="3"/>
    <x v="35"/>
    <x v="0"/>
    <x v="0"/>
    <s v="adjust"/>
    <x v="2"/>
    <x v="6"/>
    <n v="102740"/>
    <n v="386.81766569055162"/>
    <n v="3621.465045062007"/>
    <n v="3705.9435320391899"/>
    <n v="84.478486977182911"/>
    <n v="9.5805953573068958"/>
    <n v="3400"/>
    <n v="0.12"/>
    <n v="194.59875218412799"/>
    <n v="8.751651255240538E-3"/>
  </r>
  <r>
    <x v="25"/>
    <s v="6"/>
    <x v="3"/>
    <x v="76"/>
    <x v="0"/>
    <x v="4"/>
    <x v="37"/>
    <x v="1"/>
    <x v="1"/>
    <s v="adjust"/>
    <x v="2"/>
    <x v="5"/>
    <n v="273310"/>
    <n v="1725.9253329775645"/>
    <n v="6122.2903072932131"/>
    <n v="6201.0656908452775"/>
    <n v="78.775383552064341"/>
    <n v="3.5928933728246548"/>
    <n v="5000"/>
    <n v="7.0000000000000007E-2"/>
    <n v="1690.0909579823322"/>
    <n v="4.5424744773505561E-2"/>
  </r>
  <r>
    <x v="25"/>
    <s v="6"/>
    <x v="3"/>
    <x v="26"/>
    <x v="0"/>
    <x v="2"/>
    <x v="6"/>
    <x v="2"/>
    <x v="0"/>
    <s v="appsflyer"/>
    <x v="1"/>
    <x v="6"/>
    <n v="136520"/>
    <n v="234.07300455714477"/>
    <n v="2428.3843724984381"/>
    <n v="2493.0667819751143"/>
    <n v="64.682409476676185"/>
    <n v="10.650808651308939"/>
    <n v="2200"/>
    <n v="7.0000000000000007E-2"/>
    <n v="886.55917311571807"/>
    <n v="5.9268312928581611E-2"/>
  </r>
  <r>
    <x v="25"/>
    <s v="6"/>
    <x v="3"/>
    <x v="102"/>
    <x v="0"/>
    <x v="6"/>
    <x v="8"/>
    <x v="1"/>
    <x v="3"/>
    <s v="adjust"/>
    <x v="2"/>
    <x v="2"/>
    <n v="32500"/>
    <n v="323.71734636346554"/>
    <n v="1322.1612858964329"/>
    <n v="1345.9325249525175"/>
    <n v="23.771239056084596"/>
    <n v="4.1577398927560782"/>
    <n v="2600"/>
    <n v="0.06"/>
    <n v="217.01606409460211"/>
    <n v="2.6873073757574157E-2"/>
  </r>
  <r>
    <x v="25"/>
    <s v="6"/>
    <x v="3"/>
    <x v="93"/>
    <x v="0"/>
    <x v="2"/>
    <x v="35"/>
    <x v="1"/>
    <x v="1"/>
    <s v="adjust"/>
    <x v="2"/>
    <x v="5"/>
    <n v="631970"/>
    <n v="2470.9577898912639"/>
    <n v="9480.6603828797543"/>
    <n v="9499.7208541728396"/>
    <n v="19.060471293085357"/>
    <n v="3.844550033608984"/>
    <n v="8800"/>
    <n v="0.06"/>
    <n v="420.90338236114223"/>
    <n v="7.3844868500575738E-3"/>
  </r>
  <r>
    <x v="25"/>
    <s v="6"/>
    <x v="3"/>
    <x v="116"/>
    <x v="0"/>
    <x v="2"/>
    <x v="19"/>
    <x v="2"/>
    <x v="0"/>
    <s v="appsflyer"/>
    <x v="0"/>
    <x v="0"/>
    <n v="516780"/>
    <n v="126.79495268138803"/>
    <n v="2434.6637228567856"/>
    <n v="2450.0243772596673"/>
    <n v="15.360654402881664"/>
    <n v="19.322727959180835"/>
    <n v="1600"/>
    <n v="0.04"/>
    <n v="8.705973353986078"/>
    <n v="5.9223719260320445E-4"/>
  </r>
  <r>
    <x v="25"/>
    <s v="6"/>
    <x v="3"/>
    <x v="65"/>
    <x v="1"/>
    <x v="4"/>
    <x v="7"/>
    <x v="1"/>
    <x v="3"/>
    <s v="adjust"/>
    <x v="2"/>
    <x v="4"/>
    <n v="10"/>
    <n v="0"/>
    <n v="0.42618999999999996"/>
    <n v="0.3551583333333333"/>
    <n v="-7.103166666666666E-2"/>
    <n v="9"/>
    <n v="500"/>
    <n v="0.06"/>
    <n v="5.3695126048194923E-2"/>
    <n v="2.5197740936293636E-2"/>
  </r>
  <r>
    <x v="25"/>
    <s v="6"/>
    <x v="3"/>
    <x v="28"/>
    <x v="0"/>
    <x v="3"/>
    <x v="49"/>
    <x v="1"/>
    <x v="1"/>
    <s v="adjust"/>
    <x v="0"/>
    <x v="3"/>
    <n v="400"/>
    <n v="2.0594965675057209"/>
    <n v="10.406641933581426"/>
    <n v="6.6149516486024823E-2"/>
    <n v="-10.340492417095401"/>
    <n v="3.2119265227103164E-2"/>
    <n v="200"/>
    <n v="8.5000000000000006E-2"/>
    <n v="1.3053699746176821E-4"/>
    <n v="3.2889380602236731E-4"/>
  </r>
  <r>
    <x v="25"/>
    <s v="6"/>
    <x v="3"/>
    <x v="66"/>
    <x v="0"/>
    <x v="2"/>
    <x v="37"/>
    <x v="0"/>
    <x v="1"/>
    <s v="appsflyer"/>
    <x v="1"/>
    <x v="0"/>
    <n v="207300"/>
    <n v="107.66034796156842"/>
    <n v="4917.7846529472017"/>
    <n v="4902.3185827440439"/>
    <n v="-15.466070203157869"/>
    <n v="45.53504308284446"/>
    <n v="4400"/>
    <n v="5.5E-2"/>
    <n v="613.3484976404543"/>
    <n v="2.0852326890090176E-2"/>
  </r>
  <r>
    <x v="25"/>
    <s v="6"/>
    <x v="3"/>
    <x v="86"/>
    <x v="0"/>
    <x v="6"/>
    <x v="17"/>
    <x v="2"/>
    <x v="1"/>
    <s v="appsflyer"/>
    <x v="0"/>
    <x v="5"/>
    <n v="900"/>
    <n v="4.1452946718308388"/>
    <n v="32.806578509839646"/>
    <n v="0.25756237707923935"/>
    <n v="-32.549016132760407"/>
    <n v="6.2133671420150839E-2"/>
    <n v="200"/>
    <n v="7.0000000000000007E-2"/>
    <n v="9.6293174662757719E-2"/>
    <n v="6.2310585209638378E-2"/>
  </r>
  <r>
    <x v="25"/>
    <s v="6"/>
    <x v="3"/>
    <x v="121"/>
    <x v="0"/>
    <x v="5"/>
    <x v="36"/>
    <x v="2"/>
    <x v="1"/>
    <s v="appsflyer"/>
    <x v="2"/>
    <x v="6"/>
    <n v="21000"/>
    <n v="121.58872990116537"/>
    <n v="97.017762548387736"/>
    <n v="12.522575930054472"/>
    <n v="-84.495186618333264"/>
    <n v="0.10299125535922264"/>
    <n v="200"/>
    <n v="8.5000000000000006E-2"/>
    <n v="0.28659844298900272"/>
    <n v="3.8144234406431751E-3"/>
  </r>
  <r>
    <x v="25"/>
    <s v="6"/>
    <x v="3"/>
    <x v="99"/>
    <x v="0"/>
    <x v="4"/>
    <x v="41"/>
    <x v="2"/>
    <x v="0"/>
    <s v="adjust"/>
    <x v="0"/>
    <x v="6"/>
    <n v="117740"/>
    <n v="320.73798910351655"/>
    <n v="4059.9163558452829"/>
    <n v="3945.9679027342213"/>
    <n v="-113.94845311106155"/>
    <n v="12.302776835894797"/>
    <n v="30000"/>
    <n v="8.5000000000000006E-2"/>
    <n v="1815.7708939945728"/>
    <n v="7.6693092744807401E-2"/>
  </r>
  <r>
    <x v="25"/>
    <s v="6"/>
    <x v="3"/>
    <x v="30"/>
    <x v="0"/>
    <x v="2"/>
    <x v="43"/>
    <x v="1"/>
    <x v="3"/>
    <s v="appsflyer"/>
    <x v="0"/>
    <x v="4"/>
    <n v="33840"/>
    <n v="225.25998492840995"/>
    <n v="421.43395916191668"/>
    <n v="298.52895373941345"/>
    <n v="-122.90500542250322"/>
    <n v="1.3252640225217505"/>
    <n v="400"/>
    <n v="0.05"/>
    <n v="52.226165278774445"/>
    <n v="2.9157509751612888E-2"/>
  </r>
  <r>
    <x v="25"/>
    <s v="6"/>
    <x v="3"/>
    <x v="50"/>
    <x v="0"/>
    <x v="0"/>
    <x v="16"/>
    <x v="1"/>
    <x v="3"/>
    <s v="appsflyer"/>
    <x v="0"/>
    <x v="6"/>
    <n v="9510"/>
    <n v="57.133569253559379"/>
    <n v="163.584548773302"/>
    <n v="21.338285721807562"/>
    <n v="-142.24626305149445"/>
    <n v="0.37348070496187674"/>
    <n v="200"/>
    <n v="0.08"/>
    <n v="7.6072468192763463"/>
    <n v="5.9417822331605266E-2"/>
  </r>
  <r>
    <x v="25"/>
    <s v="6"/>
    <x v="3"/>
    <x v="120"/>
    <x v="0"/>
    <x v="3"/>
    <x v="47"/>
    <x v="1"/>
    <x v="1"/>
    <s v="adjust"/>
    <x v="0"/>
    <x v="2"/>
    <n v="27120"/>
    <n v="45.11942959001783"/>
    <n v="177.4462271856458"/>
    <n v="23.828192123562658"/>
    <n v="-153.61803506208315"/>
    <n v="0.52811377138585058"/>
    <n v="200"/>
    <n v="0.08"/>
    <n v="5.9946107067628889"/>
    <n v="4.1929399397133173E-2"/>
  </r>
  <r>
    <x v="25"/>
    <s v="6"/>
    <x v="3"/>
    <x v="118"/>
    <x v="0"/>
    <x v="5"/>
    <x v="45"/>
    <x v="2"/>
    <x v="1"/>
    <s v="appsflyer"/>
    <x v="2"/>
    <x v="0"/>
    <n v="5530"/>
    <n v="67.396089131423381"/>
    <n v="180.9577430146316"/>
    <n v="15.168960419446913"/>
    <n v="-165.7887825951847"/>
    <n v="0.2250718196699398"/>
    <n v="200"/>
    <n v="0.1"/>
    <n v="5.7454315145014814"/>
    <n v="6.3127062936755615E-2"/>
  </r>
  <r>
    <x v="25"/>
    <s v="6"/>
    <x v="3"/>
    <x v="25"/>
    <x v="0"/>
    <x v="0"/>
    <x v="16"/>
    <x v="1"/>
    <x v="0"/>
    <s v="adjust"/>
    <x v="2"/>
    <x v="0"/>
    <n v="20140"/>
    <n v="98.43385788710458"/>
    <n v="237.9991071744162"/>
    <n v="42.906905298286176"/>
    <n v="-195.09220187613002"/>
    <n v="0.43589580068574391"/>
    <n v="200"/>
    <n v="0.08"/>
    <n v="13.656061950290789"/>
    <n v="5.3045315415450746E-2"/>
  </r>
  <r>
    <x v="25"/>
    <s v="6"/>
    <x v="3"/>
    <x v="59"/>
    <x v="0"/>
    <x v="1"/>
    <x v="27"/>
    <x v="1"/>
    <x v="1"/>
    <s v="appsflyer"/>
    <x v="2"/>
    <x v="1"/>
    <n v="11640"/>
    <n v="57.565875898307702"/>
    <n v="230.33589253842104"/>
    <n v="34.529915116647615"/>
    <n v="-195.80597742177343"/>
    <n v="0.59983305348547145"/>
    <n v="200"/>
    <n v="0.17"/>
    <n v="25.340942358875829"/>
    <n v="0.12231395237660853"/>
  </r>
  <r>
    <x v="25"/>
    <s v="6"/>
    <x v="3"/>
    <x v="20"/>
    <x v="0"/>
    <x v="2"/>
    <x v="45"/>
    <x v="1"/>
    <x v="1"/>
    <s v="adjust"/>
    <x v="0"/>
    <x v="0"/>
    <n v="15410"/>
    <n v="71.349474293431072"/>
    <n v="230.15901323771024"/>
    <n v="28.509938538898385"/>
    <n v="-201.64907469881186"/>
    <n v="0.39958162020435811"/>
    <n v="200"/>
    <n v="0.11"/>
    <n v="14.138578821886236"/>
    <n v="8.2652924713697312E-2"/>
  </r>
  <r>
    <x v="25"/>
    <s v="6"/>
    <x v="3"/>
    <x v="45"/>
    <x v="0"/>
    <x v="5"/>
    <x v="36"/>
    <x v="1"/>
    <x v="3"/>
    <s v="adjust"/>
    <x v="2"/>
    <x v="6"/>
    <n v="26210"/>
    <n v="139.39588163098321"/>
    <n v="533.84064417333877"/>
    <n v="318.01362070510498"/>
    <n v="-215.82702346823379"/>
    <n v="2.2813702742450377"/>
    <n v="200"/>
    <n v="7.0000000000000007E-2"/>
    <n v="131.54848198419711"/>
    <n v="6.8942792289066995E-2"/>
  </r>
  <r>
    <x v="25"/>
    <s v="6"/>
    <x v="3"/>
    <x v="47"/>
    <x v="0"/>
    <x v="5"/>
    <x v="30"/>
    <x v="2"/>
    <x v="1"/>
    <s v="appsflyer"/>
    <x v="2"/>
    <x v="5"/>
    <n v="114270"/>
    <n v="278.21873782625636"/>
    <n v="3037.1930576659247"/>
    <n v="2816.6800634616061"/>
    <n v="-220.5129942043186"/>
    <n v="10.123976858886415"/>
    <n v="1600"/>
    <n v="7.0000000000000007E-2"/>
    <n v="1179.2715679442788"/>
    <n v="6.9779050831388675E-2"/>
  </r>
  <r>
    <x v="25"/>
    <s v="6"/>
    <x v="3"/>
    <x v="11"/>
    <x v="0"/>
    <x v="1"/>
    <x v="15"/>
    <x v="1"/>
    <x v="0"/>
    <s v="appsflyer"/>
    <x v="0"/>
    <x v="5"/>
    <n v="21840"/>
    <n v="81.190833154851148"/>
    <n v="259.19984325126092"/>
    <n v="14.433917165416114"/>
    <n v="-244.7659260858448"/>
    <n v="0.17777767026835453"/>
    <n v="200"/>
    <n v="0.14000000000000001"/>
    <n v="2.9148948535894297"/>
    <n v="3.3657932449244872E-2"/>
  </r>
  <r>
    <x v="25"/>
    <s v="6"/>
    <x v="3"/>
    <x v="89"/>
    <x v="0"/>
    <x v="4"/>
    <x v="30"/>
    <x v="1"/>
    <x v="0"/>
    <s v="adjust"/>
    <x v="2"/>
    <x v="0"/>
    <n v="16080"/>
    <n v="97.726387308909011"/>
    <n v="268.15473983268197"/>
    <n v="11.199057249405302"/>
    <n v="-256.95568258327665"/>
    <n v="0.11459604266353929"/>
    <n v="200"/>
    <n v="0.06"/>
    <n v="3.8793236298424971"/>
    <n v="5.7732889823508715E-2"/>
  </r>
  <r>
    <x v="25"/>
    <s v="6"/>
    <x v="3"/>
    <x v="82"/>
    <x v="0"/>
    <x v="5"/>
    <x v="14"/>
    <x v="1"/>
    <x v="1"/>
    <s v="adjust"/>
    <x v="0"/>
    <x v="1"/>
    <n v="70930"/>
    <n v="402.39039081103795"/>
    <n v="1615.1044564177603"/>
    <n v="1337.247969997102"/>
    <n v="-277.85648642065826"/>
    <n v="3.3232601983904533"/>
    <n v="2000"/>
    <n v="0.14000000000000001"/>
    <n v="71.931121603334063"/>
    <n v="8.9650689596846595E-3"/>
  </r>
  <r>
    <x v="25"/>
    <s v="6"/>
    <x v="3"/>
    <x v="110"/>
    <x v="0"/>
    <x v="1"/>
    <x v="12"/>
    <x v="1"/>
    <x v="0"/>
    <s v="adjust"/>
    <x v="0"/>
    <x v="2"/>
    <n v="108330"/>
    <n v="888.98536041740533"/>
    <n v="3268.3107786315582"/>
    <n v="2989.1774027755832"/>
    <n v="-279.13337585597492"/>
    <n v="3.3624596487979002"/>
    <n v="3800"/>
    <n v="0.32"/>
    <n v="788.83612217397979"/>
    <n v="4.3982898742282221E-2"/>
  </r>
  <r>
    <x v="25"/>
    <s v="6"/>
    <x v="3"/>
    <x v="22"/>
    <x v="0"/>
    <x v="4"/>
    <x v="45"/>
    <x v="2"/>
    <x v="0"/>
    <s v="appsflyer"/>
    <x v="0"/>
    <x v="1"/>
    <n v="23680"/>
    <n v="78.717011774259035"/>
    <n v="314.85721894928645"/>
    <n v="31.532594670790633"/>
    <n v="-283.32462427849583"/>
    <n v="0.40058170349781991"/>
    <n v="200"/>
    <n v="0.1"/>
    <n v="6.1367481193715312"/>
    <n v="3.2436003567318981E-2"/>
  </r>
  <r>
    <x v="25"/>
    <s v="6"/>
    <x v="3"/>
    <x v="123"/>
    <x v="0"/>
    <x v="6"/>
    <x v="27"/>
    <x v="2"/>
    <x v="0"/>
    <s v="adjust"/>
    <x v="2"/>
    <x v="6"/>
    <n v="1483430"/>
    <n v="7717.3348141545066"/>
    <n v="3059.1421242651095"/>
    <n v="2763.158241694488"/>
    <n v="-295.98388257062152"/>
    <n v="0.35804566061155313"/>
    <n v="5000"/>
    <n v="0.06"/>
    <n v="378.954917011693"/>
    <n v="2.2857595298831038E-2"/>
  </r>
  <r>
    <x v="25"/>
    <s v="6"/>
    <x v="3"/>
    <x v="103"/>
    <x v="0"/>
    <x v="2"/>
    <x v="27"/>
    <x v="2"/>
    <x v="0"/>
    <s v="appsflyer"/>
    <x v="1"/>
    <x v="0"/>
    <n v="89470"/>
    <n v="144.02437622168563"/>
    <n v="2149.0514461042126"/>
    <n v="1842.3559166278017"/>
    <n v="-306.69552947641091"/>
    <n v="12.791972893477457"/>
    <n v="1800"/>
    <n v="7.4999999999999997E-2"/>
    <n v="214.79383854789361"/>
    <n v="1.9431084280848988E-2"/>
  </r>
  <r>
    <x v="25"/>
    <s v="6"/>
    <x v="3"/>
    <x v="58"/>
    <x v="0"/>
    <x v="5"/>
    <x v="38"/>
    <x v="2"/>
    <x v="3"/>
    <s v="appsflyer"/>
    <x v="2"/>
    <x v="6"/>
    <n v="65400"/>
    <n v="60.755965859606341"/>
    <n v="845.66605941697833"/>
    <n v="535.20060661006005"/>
    <n v="-310.46545280691828"/>
    <n v="8.8090214522601915"/>
    <n v="200"/>
    <n v="0.08"/>
    <n v="51.394630323971107"/>
    <n v="1.6004787017931683E-2"/>
  </r>
  <r>
    <x v="25"/>
    <s v="6"/>
    <x v="3"/>
    <x v="19"/>
    <x v="0"/>
    <x v="4"/>
    <x v="38"/>
    <x v="2"/>
    <x v="0"/>
    <s v="adjust"/>
    <x v="0"/>
    <x v="5"/>
    <n v="8780"/>
    <n v="26.821868745391342"/>
    <n v="375.65305635234245"/>
    <n v="57.906419375216245"/>
    <n v="-317.74663697712617"/>
    <n v="2.1589256112203588"/>
    <n v="200"/>
    <n v="7.0000000000000007E-2"/>
    <n v="14.113854531107519"/>
    <n v="4.0622596145613178E-2"/>
  </r>
  <r>
    <x v="25"/>
    <s v="6"/>
    <x v="3"/>
    <x v="4"/>
    <x v="0"/>
    <x v="4"/>
    <x v="31"/>
    <x v="2"/>
    <x v="0"/>
    <s v="appsflyer"/>
    <x v="0"/>
    <x v="0"/>
    <n v="15570"/>
    <n v="32.117083091226029"/>
    <n v="344.22886433287738"/>
    <n v="25.952176145956329"/>
    <n v="-318.27668818692104"/>
    <n v="0.80804897730722403"/>
    <n v="200"/>
    <n v="0.1"/>
    <n v="3.1887734753854864"/>
    <n v="2.0478523377331095E-2"/>
  </r>
  <r>
    <x v="25"/>
    <s v="6"/>
    <x v="3"/>
    <x v="108"/>
    <x v="0"/>
    <x v="6"/>
    <x v="39"/>
    <x v="2"/>
    <x v="2"/>
    <s v="adjust"/>
    <x v="0"/>
    <x v="3"/>
    <n v="11220"/>
    <n v="40.909293846268326"/>
    <n v="424.79740373773342"/>
    <n v="59.109393927342914"/>
    <n v="-365.6880098103905"/>
    <n v="1.4448891283596372"/>
    <n v="200"/>
    <n v="0.1"/>
    <n v="30.478077440762814"/>
    <n v="8.5936925350721671E-2"/>
  </r>
  <r>
    <x v="25"/>
    <s v="6"/>
    <x v="3"/>
    <x v="6"/>
    <x v="0"/>
    <x v="0"/>
    <x v="46"/>
    <x v="1"/>
    <x v="0"/>
    <s v="adjust"/>
    <x v="2"/>
    <x v="4"/>
    <n v="194830"/>
    <n v="631.43495125810239"/>
    <n v="2165.5601476864877"/>
    <n v="1794.5017930458089"/>
    <n v="-371.05835464067877"/>
    <n v="2.8419424510321361"/>
    <n v="2200"/>
    <n v="0.08"/>
    <n v="356.97673441697441"/>
    <n v="3.315467425744182E-2"/>
  </r>
  <r>
    <x v="25"/>
    <s v="6"/>
    <x v="3"/>
    <x v="87"/>
    <x v="0"/>
    <x v="3"/>
    <x v="27"/>
    <x v="1"/>
    <x v="0"/>
    <s v="appsflyer"/>
    <x v="2"/>
    <x v="0"/>
    <n v="20010"/>
    <n v="110.99848714069593"/>
    <n v="536.31851640115735"/>
    <n v="128.85399122526186"/>
    <n v="-407.46452517589546"/>
    <n v="1.1608625896128946"/>
    <n v="200"/>
    <n v="0.08"/>
    <n v="14.730221352024607"/>
    <n v="1.9052858733046296E-2"/>
  </r>
  <r>
    <x v="25"/>
    <s v="6"/>
    <x v="3"/>
    <x v="57"/>
    <x v="0"/>
    <x v="4"/>
    <x v="42"/>
    <x v="2"/>
    <x v="0"/>
    <s v="adjust"/>
    <x v="0"/>
    <x v="5"/>
    <n v="14750"/>
    <n v="39.91389913899139"/>
    <n v="510.97356250085033"/>
    <n v="77.25358801647748"/>
    <n v="-433.71997448437287"/>
    <n v="1.9355059185638273"/>
    <n v="200"/>
    <n v="0.09"/>
    <n v="16.993397551600935"/>
    <n v="3.666150657834473E-2"/>
  </r>
  <r>
    <x v="25"/>
    <s v="6"/>
    <x v="3"/>
    <x v="88"/>
    <x v="0"/>
    <x v="4"/>
    <x v="16"/>
    <x v="2"/>
    <x v="0"/>
    <s v="adjust"/>
    <x v="0"/>
    <x v="1"/>
    <n v="196530"/>
    <n v="608.43473074301289"/>
    <n v="6459.6078781174629"/>
    <n v="6009.5562385746853"/>
    <n v="-450.05163954277759"/>
    <n v="9.8770762662346545"/>
    <n v="6600"/>
    <n v="0.11"/>
    <n v="581.8917128243678"/>
    <n v="1.6137955663827235E-2"/>
  </r>
  <r>
    <x v="25"/>
    <s v="6"/>
    <x v="3"/>
    <x v="16"/>
    <x v="0"/>
    <x v="6"/>
    <x v="43"/>
    <x v="0"/>
    <x v="1"/>
    <s v="adjust"/>
    <x v="2"/>
    <x v="3"/>
    <n v="30950"/>
    <n v="27.517226050233383"/>
    <n v="541.57558763580846"/>
    <n v="88.706296834895966"/>
    <n v="-452.86929080091249"/>
    <n v="3.223664212117908"/>
    <n v="200"/>
    <n v="0.02"/>
    <n v="3.9623208110295982"/>
    <n v="7.444644015152691E-3"/>
  </r>
  <r>
    <x v="25"/>
    <s v="6"/>
    <x v="3"/>
    <x v="109"/>
    <x v="0"/>
    <x v="0"/>
    <x v="25"/>
    <x v="1"/>
    <x v="1"/>
    <s v="appsflyer"/>
    <x v="0"/>
    <x v="4"/>
    <n v="42740"/>
    <n v="128.79297662830703"/>
    <n v="548.26480385769275"/>
    <n v="92.667527650088132"/>
    <n v="-455.59727620760464"/>
    <n v="0.71950761661114526"/>
    <n v="200"/>
    <n v="0.1"/>
    <n v="3.5308121923539457"/>
    <n v="6.3503226388828549E-3"/>
  </r>
  <r>
    <x v="25"/>
    <s v="6"/>
    <x v="3"/>
    <x v="107"/>
    <x v="0"/>
    <x v="3"/>
    <x v="29"/>
    <x v="0"/>
    <x v="0"/>
    <s v="adjust"/>
    <x v="0"/>
    <x v="4"/>
    <n v="57610"/>
    <n v="66.041268628200228"/>
    <n v="2025.9430878480666"/>
    <n v="1486.6205743335513"/>
    <n v="-539.32251351451532"/>
    <n v="22.510478753867407"/>
    <n v="600"/>
    <n v="0.11"/>
    <n v="593.34996808972414"/>
    <n v="6.6521117126755944E-2"/>
  </r>
  <r>
    <x v="25"/>
    <s v="6"/>
    <x v="3"/>
    <x v="21"/>
    <x v="0"/>
    <x v="4"/>
    <x v="41"/>
    <x v="2"/>
    <x v="1"/>
    <s v="adjust"/>
    <x v="2"/>
    <x v="3"/>
    <n v="58660"/>
    <n v="287.71635214897333"/>
    <n v="3182.8979035662796"/>
    <n v="2586.9259154709171"/>
    <n v="-595.97198809536258"/>
    <n v="8.9912370157239536"/>
    <n v="2000"/>
    <n v="0.11"/>
    <n v="984.68601451127302"/>
    <n v="6.3439905553694179E-2"/>
  </r>
  <r>
    <x v="25"/>
    <s v="6"/>
    <x v="3"/>
    <x v="44"/>
    <x v="0"/>
    <x v="2"/>
    <x v="37"/>
    <x v="2"/>
    <x v="0"/>
    <s v="adjust"/>
    <x v="0"/>
    <x v="5"/>
    <n v="36330"/>
    <n v="44.965800273597814"/>
    <n v="1043.4131613983786"/>
    <n v="411.56059489721724"/>
    <n v="-631.85256650116139"/>
    <n v="9.1527470298103371"/>
    <n v="600"/>
    <n v="7.0000000000000007E-2"/>
    <n v="68.242613914876927"/>
    <n v="2.7635709362926971E-2"/>
  </r>
  <r>
    <x v="25"/>
    <s v="6"/>
    <x v="3"/>
    <x v="106"/>
    <x v="0"/>
    <x v="6"/>
    <x v="40"/>
    <x v="1"/>
    <x v="0"/>
    <s v="appsflyer"/>
    <x v="2"/>
    <x v="3"/>
    <n v="121230"/>
    <n v="310.12948867763635"/>
    <n v="1786.2920367426061"/>
    <n v="1139.8803209545638"/>
    <n v="-646.41171578804233"/>
    <n v="3.6754980179889012"/>
    <n v="1200"/>
    <n v="0.2"/>
    <n v="1245.4860118404033"/>
    <n v="0.18210771618512292"/>
  </r>
  <r>
    <x v="25"/>
    <s v="6"/>
    <x v="3"/>
    <x v="100"/>
    <x v="0"/>
    <x v="4"/>
    <x v="18"/>
    <x v="0"/>
    <x v="0"/>
    <s v="adjust"/>
    <x v="0"/>
    <x v="1"/>
    <n v="1468290"/>
    <n v="1013.6624093890231"/>
    <n v="22658.455911377925"/>
    <n v="22000.023958009868"/>
    <n v="-658.43195336805729"/>
    <n v="21.703501830821768"/>
    <n v="25000"/>
    <n v="7.0000000000000007E-2"/>
    <n v="786.05573147552639"/>
    <n v="5.9549611777379883E-3"/>
  </r>
  <r>
    <x v="25"/>
    <s v="6"/>
    <x v="3"/>
    <x v="75"/>
    <x v="0"/>
    <x v="2"/>
    <x v="27"/>
    <x v="1"/>
    <x v="3"/>
    <s v="appsflyer"/>
    <x v="0"/>
    <x v="3"/>
    <n v="87430"/>
    <n v="425.29942382166809"/>
    <n v="2131.3023034969515"/>
    <n v="1466.7340480049309"/>
    <n v="-664.56825549202063"/>
    <n v="3.4487092289594679"/>
    <n v="2200"/>
    <n v="0.15"/>
    <n v="1035.9794146785011"/>
    <n v="0.11771952523677266"/>
  </r>
  <r>
    <x v="25"/>
    <s v="6"/>
    <x v="3"/>
    <x v="63"/>
    <x v="0"/>
    <x v="4"/>
    <x v="40"/>
    <x v="1"/>
    <x v="1"/>
    <s v="adjust"/>
    <x v="2"/>
    <x v="3"/>
    <n v="45100"/>
    <n v="143.93159950462038"/>
    <n v="1147.8324571330586"/>
    <n v="410.96856099124307"/>
    <n v="-736.86389614181553"/>
    <n v="2.8553046197339764"/>
    <n v="400"/>
    <n v="7.0000000000000007E-2"/>
    <n v="10.295636615331389"/>
    <n v="4.1753545131281425E-3"/>
  </r>
  <r>
    <x v="25"/>
    <s v="6"/>
    <x v="3"/>
    <x v="115"/>
    <x v="0"/>
    <x v="5"/>
    <x v="17"/>
    <x v="1"/>
    <x v="0"/>
    <s v="adjust"/>
    <x v="0"/>
    <x v="4"/>
    <n v="76840"/>
    <n v="583.21857327115788"/>
    <n v="2044.473609482754"/>
    <n v="1298.8834222364555"/>
    <n v="-745.59018724629846"/>
    <n v="2.2270954351663987"/>
    <n v="2200"/>
    <n v="0.12"/>
    <n v="214.1688404988989"/>
    <n v="2.7481147375301874E-2"/>
  </r>
  <r>
    <x v="25"/>
    <s v="6"/>
    <x v="3"/>
    <x v="95"/>
    <x v="0"/>
    <x v="2"/>
    <x v="5"/>
    <x v="2"/>
    <x v="0"/>
    <s v="adjust"/>
    <x v="0"/>
    <x v="4"/>
    <n v="656330"/>
    <n v="1491.9199160692428"/>
    <n v="17798.42681589532"/>
    <n v="17021.684257266093"/>
    <n v="-776.74255862922655"/>
    <n v="11.409247958907256"/>
    <n v="24800"/>
    <n v="7.0000000000000007E-2"/>
    <n v="3984.0218559156051"/>
    <n v="3.9009279729128786E-2"/>
  </r>
  <r>
    <x v="25"/>
    <s v="6"/>
    <x v="3"/>
    <x v="10"/>
    <x v="0"/>
    <x v="3"/>
    <x v="45"/>
    <x v="1"/>
    <x v="0"/>
    <s v="appsflyer"/>
    <x v="2"/>
    <x v="3"/>
    <n v="75900"/>
    <n v="193.17819932546797"/>
    <n v="952.33467647533291"/>
    <n v="151.04293756708287"/>
    <n v="-801.29173890825007"/>
    <n v="0.78188397083360672"/>
    <n v="200"/>
    <n v="0.04"/>
    <n v="3.1197452455769081"/>
    <n v="3.4424485467819729E-3"/>
  </r>
  <r>
    <x v="25"/>
    <s v="6"/>
    <x v="3"/>
    <x v="3"/>
    <x v="0"/>
    <x v="5"/>
    <x v="0"/>
    <x v="1"/>
    <x v="0"/>
    <s v="appsflyer"/>
    <x v="0"/>
    <x v="3"/>
    <n v="122090"/>
    <n v="486.90781878607663"/>
    <n v="2788.3364980732895"/>
    <n v="1984.887196372036"/>
    <n v="-803.44930170125349"/>
    <n v="4.0765153480603642"/>
    <n v="2600"/>
    <n v="0.09"/>
    <n v="678.3384964705001"/>
    <n v="5.6958610184528607E-2"/>
  </r>
  <r>
    <x v="25"/>
    <s v="6"/>
    <x v="3"/>
    <x v="37"/>
    <x v="0"/>
    <x v="2"/>
    <x v="35"/>
    <x v="2"/>
    <x v="1"/>
    <s v="adjust"/>
    <x v="2"/>
    <x v="3"/>
    <n v="133080"/>
    <n v="261.21973897172768"/>
    <n v="3413.6253442420962"/>
    <n v="2607.3284250590477"/>
    <n v="-806.29691918304843"/>
    <n v="9.9813606556786425"/>
    <n v="3400"/>
    <n v="6.5000000000000002E-2"/>
    <n v="319.78330654835378"/>
    <n v="2.0441313509191674E-2"/>
  </r>
  <r>
    <x v="25"/>
    <s v="6"/>
    <x v="3"/>
    <x v="72"/>
    <x v="0"/>
    <x v="3"/>
    <x v="44"/>
    <x v="2"/>
    <x v="1"/>
    <s v="adjust"/>
    <x v="0"/>
    <x v="1"/>
    <n v="70230"/>
    <n v="178.09805579036347"/>
    <n v="1516.751116335932"/>
    <n v="682.14753772043662"/>
    <n v="-834.60357861549539"/>
    <n v="3.8301795867068988"/>
    <n v="800"/>
    <n v="0.12"/>
    <n v="74.658967696281422"/>
    <n v="1.8241158392648379E-2"/>
  </r>
  <r>
    <x v="25"/>
    <s v="6"/>
    <x v="3"/>
    <x v="91"/>
    <x v="0"/>
    <x v="0"/>
    <x v="16"/>
    <x v="2"/>
    <x v="0"/>
    <s v="appsflyer"/>
    <x v="2"/>
    <x v="5"/>
    <n v="79280"/>
    <n v="179.78683196008771"/>
    <n v="1693.9675378489812"/>
    <n v="845.9807140919396"/>
    <n v="-847.98682375704163"/>
    <n v="4.705465382913836"/>
    <n v="1000"/>
    <n v="0.12"/>
    <n v="356.28443545958447"/>
    <n v="7.0191599234034896E-2"/>
  </r>
  <r>
    <x v="25"/>
    <s v="6"/>
    <x v="3"/>
    <x v="8"/>
    <x v="0"/>
    <x v="0"/>
    <x v="20"/>
    <x v="1"/>
    <x v="1"/>
    <s v="adjust"/>
    <x v="0"/>
    <x v="6"/>
    <n v="196710"/>
    <n v="434.06993380052859"/>
    <n v="4419.8954442807817"/>
    <n v="3513.816342315416"/>
    <n v="-906.07910196536568"/>
    <n v="8.0950466012468549"/>
    <n v="3400"/>
    <n v="0.08"/>
    <n v="160.73841291692366"/>
    <n v="7.6241137487854443E-3"/>
  </r>
  <r>
    <x v="25"/>
    <s v="6"/>
    <x v="3"/>
    <x v="12"/>
    <x v="0"/>
    <x v="5"/>
    <x v="42"/>
    <x v="0"/>
    <x v="0"/>
    <s v="appsflyer"/>
    <x v="0"/>
    <x v="2"/>
    <n v="118560"/>
    <n v="71.592473611748517"/>
    <n v="1749.5800656321055"/>
    <n v="835.0450978693849"/>
    <n v="-914.53496776272061"/>
    <n v="11.663867104214034"/>
    <n v="600"/>
    <n v="7.4999999999999997E-2"/>
    <n v="48.481459821628569"/>
    <n v="9.6764154705194696E-3"/>
  </r>
  <r>
    <x v="25"/>
    <s v="6"/>
    <x v="3"/>
    <x v="23"/>
    <x v="0"/>
    <x v="3"/>
    <x v="19"/>
    <x v="1"/>
    <x v="1"/>
    <s v="adjust"/>
    <x v="0"/>
    <x v="5"/>
    <n v="128020"/>
    <n v="175.96884371876041"/>
    <n v="1714.3338944455584"/>
    <n v="761.79129584208169"/>
    <n v="-952.54259860347668"/>
    <n v="4.3291259960746418"/>
    <n v="800"/>
    <n v="0.06"/>
    <n v="142.24842543425217"/>
    <n v="3.1121477805153796E-2"/>
  </r>
  <r>
    <x v="25"/>
    <s v="6"/>
    <x v="3"/>
    <x v="81"/>
    <x v="0"/>
    <x v="1"/>
    <x v="2"/>
    <x v="2"/>
    <x v="0"/>
    <s v="appsflyer"/>
    <x v="2"/>
    <x v="1"/>
    <n v="174790"/>
    <n v="405.71193694238252"/>
    <n v="3450.4827581115037"/>
    <n v="2430.3854916314458"/>
    <n v="-1020.0972664800579"/>
    <n v="5.9904214550546948"/>
    <n v="1200"/>
    <n v="0.11"/>
    <n v="726.64014483363894"/>
    <n v="4.9830239368451448E-2"/>
  </r>
  <r>
    <x v="25"/>
    <s v="6"/>
    <x v="3"/>
    <x v="24"/>
    <x v="0"/>
    <x v="5"/>
    <x v="39"/>
    <x v="1"/>
    <x v="2"/>
    <s v="appsflyer"/>
    <x v="2"/>
    <x v="3"/>
    <n v="73630"/>
    <n v="301.32580702063859"/>
    <n v="1830.6625618246778"/>
    <n v="792.56591066708427"/>
    <n v="-1038.0966511575934"/>
    <n v="2.6302623014722379"/>
    <n v="800"/>
    <n v="7.0000000000000007E-2"/>
    <n v="149.20274427684788"/>
    <n v="3.1375465070420744E-2"/>
  </r>
  <r>
    <x v="25"/>
    <s v="6"/>
    <x v="3"/>
    <x v="85"/>
    <x v="0"/>
    <x v="6"/>
    <x v="32"/>
    <x v="1"/>
    <x v="0"/>
    <s v="adjust"/>
    <x v="0"/>
    <x v="0"/>
    <n v="100700"/>
    <n v="259.59047658968018"/>
    <n v="1703.7061729310474"/>
    <n v="599.27628373977052"/>
    <n v="-1104.4298891912767"/>
    <n v="2.3085449497710666"/>
    <n v="600"/>
    <n v="0.125"/>
    <n v="70.498792260376575"/>
    <n v="1.9606647265829377E-2"/>
  </r>
  <r>
    <x v="25"/>
    <s v="6"/>
    <x v="3"/>
    <x v="42"/>
    <x v="0"/>
    <x v="5"/>
    <x v="37"/>
    <x v="1"/>
    <x v="1"/>
    <s v="appsflyer"/>
    <x v="2"/>
    <x v="0"/>
    <n v="137580"/>
    <n v="464.64312637578018"/>
    <n v="4229.1130474512138"/>
    <n v="2924.1492681016894"/>
    <n v="-1304.9637793495244"/>
    <n v="6.2933229872785921"/>
    <n v="3400"/>
    <n v="0.12"/>
    <n v="610.21762675073273"/>
    <n v="3.4780350955822686E-2"/>
  </r>
  <r>
    <x v="25"/>
    <s v="6"/>
    <x v="3"/>
    <x v="18"/>
    <x v="0"/>
    <x v="0"/>
    <x v="7"/>
    <x v="0"/>
    <x v="0"/>
    <s v="adjust"/>
    <x v="0"/>
    <x v="4"/>
    <n v="71790"/>
    <n v="42.361297007901214"/>
    <n v="1441.9060915395294"/>
    <n v="124.14839878294309"/>
    <n v="-1317.7576927565863"/>
    <n v="2.9307034380884742"/>
    <n v="20000"/>
    <n v="4.4999999999999998E-2"/>
    <n v="16.294911492973672"/>
    <n v="2.1875582841068494E-2"/>
  </r>
  <r>
    <x v="25"/>
    <s v="6"/>
    <x v="3"/>
    <x v="83"/>
    <x v="0"/>
    <x v="6"/>
    <x v="30"/>
    <x v="1"/>
    <x v="0"/>
    <s v="adjust"/>
    <x v="2"/>
    <x v="3"/>
    <n v="69790"/>
    <n v="206.34994612743995"/>
    <n v="1910.0101837926304"/>
    <n v="556.68149509671036"/>
    <n v="-1353.3286886959199"/>
    <n v="2.6977544968822462"/>
    <n v="400"/>
    <n v="0.21"/>
    <n v="83.601057250568516"/>
    <n v="2.5029589926176366E-2"/>
  </r>
  <r>
    <x v="25"/>
    <s v="6"/>
    <x v="3"/>
    <x v="31"/>
    <x v="0"/>
    <x v="3"/>
    <x v="35"/>
    <x v="2"/>
    <x v="0"/>
    <s v="adjust"/>
    <x v="0"/>
    <x v="3"/>
    <n v="296400"/>
    <n v="1014.9437195989253"/>
    <n v="10260.24803112655"/>
    <n v="8900.4908553154964"/>
    <n v="-1359.7571758110535"/>
    <n v="8.7694427616466246"/>
    <n v="8600"/>
    <n v="0.09"/>
    <n v="1307.3122872885335"/>
    <n v="2.4480153370938122E-2"/>
  </r>
  <r>
    <x v="25"/>
    <s v="6"/>
    <x v="3"/>
    <x v="78"/>
    <x v="0"/>
    <x v="3"/>
    <x v="14"/>
    <x v="2"/>
    <x v="0"/>
    <s v="adjust"/>
    <x v="0"/>
    <x v="0"/>
    <n v="55840"/>
    <n v="254.19895504629869"/>
    <n v="2647.1964890769591"/>
    <n v="1274.4594343287756"/>
    <n v="-1372.7370547481835"/>
    <n v="5.0136297141609063"/>
    <n v="1800"/>
    <n v="0.13500000000000001"/>
    <n v="1028.9561570306091"/>
    <n v="0.13456112310766136"/>
  </r>
  <r>
    <x v="25"/>
    <s v="6"/>
    <x v="3"/>
    <x v="104"/>
    <x v="0"/>
    <x v="3"/>
    <x v="44"/>
    <x v="2"/>
    <x v="0"/>
    <s v="appsflyer"/>
    <x v="0"/>
    <x v="0"/>
    <n v="75440"/>
    <n v="233.68214439060296"/>
    <n v="2247.3877381532334"/>
    <n v="866.62439922243323"/>
    <n v="-1380.7633389308003"/>
    <n v="3.7085606240152371"/>
    <n v="1400"/>
    <n v="0.17"/>
    <n v="784.17055530580205"/>
    <n v="0.1508093848594978"/>
  </r>
  <r>
    <x v="25"/>
    <s v="6"/>
    <x v="3"/>
    <x v="36"/>
    <x v="0"/>
    <x v="4"/>
    <x v="9"/>
    <x v="0"/>
    <x v="3"/>
    <s v="adjust"/>
    <x v="0"/>
    <x v="3"/>
    <n v="133300"/>
    <n v="92.23472166421142"/>
    <n v="3196.4381801745976"/>
    <n v="1585.0676659422716"/>
    <n v="-1611.3705142323261"/>
    <n v="17.185151506315041"/>
    <n v="1400"/>
    <n v="6.5000000000000002E-2"/>
    <n v="600.96946692029917"/>
    <n v="6.3190726788630205E-2"/>
  </r>
  <r>
    <x v="25"/>
    <s v="6"/>
    <x v="3"/>
    <x v="98"/>
    <x v="0"/>
    <x v="4"/>
    <x v="43"/>
    <x v="1"/>
    <x v="0"/>
    <s v="appsflyer"/>
    <x v="2"/>
    <x v="4"/>
    <n v="588670"/>
    <n v="4080.770242947463"/>
    <n v="9905.4345897217645"/>
    <n v="7797.4156476078488"/>
    <n v="-2108.0189421139157"/>
    <n v="1.9107705612889205"/>
    <n v="5800"/>
    <n v="0.08"/>
    <n v="1903.5895858410329"/>
    <n v="4.0688472349276195E-2"/>
  </r>
  <r>
    <x v="25"/>
    <s v="6"/>
    <x v="3"/>
    <x v="27"/>
    <x v="0"/>
    <x v="2"/>
    <x v="32"/>
    <x v="2"/>
    <x v="1"/>
    <s v="appsflyer"/>
    <x v="0"/>
    <x v="5"/>
    <n v="228290"/>
    <n v="544.35884239960205"/>
    <n v="6123.5250500142847"/>
    <n v="3996.8765079505288"/>
    <n v="-2126.6485420637559"/>
    <n v="7.3423561750770796"/>
    <n v="4400"/>
    <n v="7.0000000000000007E-2"/>
    <n v="398.00006454239775"/>
    <n v="1.6596295621956369E-2"/>
  </r>
  <r>
    <x v="25"/>
    <s v="6"/>
    <x v="3"/>
    <x v="84"/>
    <x v="0"/>
    <x v="2"/>
    <x v="7"/>
    <x v="1"/>
    <x v="0"/>
    <s v="appsflyer"/>
    <x v="0"/>
    <x v="6"/>
    <n v="175040"/>
    <n v="536.8161741420405"/>
    <n v="4458.6995227020898"/>
    <n v="2168.0271915089475"/>
    <n v="-2290.6723311931423"/>
    <n v="4.0386771038968208"/>
    <n v="1600"/>
    <n v="0.14000000000000001"/>
    <n v="954.27914871139922"/>
    <n v="7.336002306988447E-2"/>
  </r>
  <r>
    <x v="25"/>
    <s v="6"/>
    <x v="3"/>
    <x v="94"/>
    <x v="0"/>
    <x v="1"/>
    <x v="18"/>
    <x v="2"/>
    <x v="0"/>
    <s v="adjust"/>
    <x v="0"/>
    <x v="2"/>
    <n v="311590"/>
    <n v="659.06227967097539"/>
    <n v="9889.4483110714082"/>
    <n v="7543.7064219710637"/>
    <n v="-2345.7418891003445"/>
    <n v="11.446120730406722"/>
    <n v="8000"/>
    <n v="0.06"/>
    <n v="1219.7349932992286"/>
    <n v="2.6948180931032951E-2"/>
  </r>
  <r>
    <x v="25"/>
    <s v="6"/>
    <x v="3"/>
    <x v="96"/>
    <x v="0"/>
    <x v="1"/>
    <x v="0"/>
    <x v="1"/>
    <x v="0"/>
    <s v="adjust"/>
    <x v="0"/>
    <x v="3"/>
    <n v="529280"/>
    <n v="2789.4524181789434"/>
    <n v="10588.257765000528"/>
    <n v="8204.2892296896371"/>
    <n v="-2383.9685353108907"/>
    <n v="2.9411827125001464"/>
    <n v="9600"/>
    <n v="0.17"/>
    <n v="1560.2641128675186"/>
    <n v="3.1696105723602139E-2"/>
  </r>
  <r>
    <x v="25"/>
    <s v="6"/>
    <x v="3"/>
    <x v="5"/>
    <x v="0"/>
    <x v="6"/>
    <x v="31"/>
    <x v="2"/>
    <x v="0"/>
    <s v="appsflyer"/>
    <x v="1"/>
    <x v="4"/>
    <n v="161490"/>
    <n v="310.44063324538257"/>
    <n v="5346.0848708452277"/>
    <n v="2711.833288707111"/>
    <n v="-2634.2515821381166"/>
    <n v="8.7354327954987383"/>
    <n v="3000"/>
    <n v="0.09"/>
    <n v="1342.1324062539859"/>
    <n v="8.2486167312412401E-2"/>
  </r>
  <r>
    <x v="25"/>
    <s v="6"/>
    <x v="3"/>
    <x v="1"/>
    <x v="0"/>
    <x v="3"/>
    <x v="12"/>
    <x v="1"/>
    <x v="0"/>
    <s v="appsflyer"/>
    <x v="0"/>
    <x v="6"/>
    <n v="275840"/>
    <n v="1012.6904485100655"/>
    <n v="6421.950156869676"/>
    <n v="3010.8553632729804"/>
    <n v="-3411.0947935966956"/>
    <n v="2.9731250726248502"/>
    <n v="4200"/>
    <n v="0.12"/>
    <n v="794.34262185857222"/>
    <n v="4.3971038460151185E-2"/>
  </r>
  <r>
    <x v="25"/>
    <s v="6"/>
    <x v="3"/>
    <x v="97"/>
    <x v="0"/>
    <x v="1"/>
    <x v="2"/>
    <x v="2"/>
    <x v="0"/>
    <s v="adjust"/>
    <x v="0"/>
    <x v="6"/>
    <n v="323430"/>
    <n v="559.73312080154847"/>
    <n v="10737.642768644264"/>
    <n v="6590.1472554226239"/>
    <n v="-4147.4955132216401"/>
    <n v="11.773731105969587"/>
    <n v="6600"/>
    <n v="0.108"/>
    <n v="3641.4204326356362"/>
    <n v="9.2092540866957034E-2"/>
  </r>
  <r>
    <x v="25"/>
    <s v="6"/>
    <x v="3"/>
    <x v="15"/>
    <x v="0"/>
    <x v="4"/>
    <x v="45"/>
    <x v="2"/>
    <x v="0"/>
    <s v="adjust"/>
    <x v="0"/>
    <x v="0"/>
    <n v="860760"/>
    <n v="1233.6476152452321"/>
    <n v="22391.489291611066"/>
    <n v="16442.385337134012"/>
    <n v="-5949.1039544770538"/>
    <n v="13.328267435482775"/>
    <n v="50000"/>
    <n v="0.06"/>
    <n v="1558.0037492762087"/>
    <n v="1.5792556020420824E-2"/>
  </r>
  <r>
    <x v="26"/>
    <s v="6"/>
    <x v="4"/>
    <x v="100"/>
    <x v="0"/>
    <x v="0"/>
    <x v="9"/>
    <x v="0"/>
    <x v="0"/>
    <s v="adjust"/>
    <x v="0"/>
    <x v="1"/>
    <n v="2211620"/>
    <n v="1661.5720344720646"/>
    <n v="35239.259702299882"/>
    <n v="56736.984919418464"/>
    <n v="21497.725217118583"/>
    <n v="34.146569478972751"/>
    <n v="63400"/>
    <n v="7.0000000000000007E-2"/>
    <n v="3880.921256779372"/>
    <n v="1.1400327500340115E-2"/>
  </r>
  <r>
    <x v="26"/>
    <s v="6"/>
    <x v="4"/>
    <x v="95"/>
    <x v="0"/>
    <x v="1"/>
    <x v="44"/>
    <x v="2"/>
    <x v="0"/>
    <s v="adjust"/>
    <x v="0"/>
    <x v="6"/>
    <n v="993010"/>
    <n v="1944.8539252488981"/>
    <n v="26888.588314158045"/>
    <n v="40350.599172215996"/>
    <n v="13462.010858057951"/>
    <n v="20.74736752635652"/>
    <n v="49000"/>
    <n v="7.0000000000000007E-2"/>
    <n v="272.55296270666992"/>
    <n v="1.1257699939118471E-3"/>
  </r>
  <r>
    <x v="26"/>
    <s v="6"/>
    <x v="4"/>
    <x v="97"/>
    <x v="0"/>
    <x v="0"/>
    <x v="7"/>
    <x v="2"/>
    <x v="0"/>
    <s v="adjust"/>
    <x v="0"/>
    <x v="0"/>
    <n v="619230"/>
    <n v="1393.4068406840684"/>
    <n v="23168.735022236968"/>
    <n v="34713.412763421016"/>
    <n v="11544.677741184049"/>
    <n v="24.912618303480613"/>
    <n v="34600"/>
    <n v="0.108"/>
    <n v="16151.973405555722"/>
    <n v="7.7549147528049714E-2"/>
  </r>
  <r>
    <x v="26"/>
    <s v="6"/>
    <x v="4"/>
    <x v="31"/>
    <x v="0"/>
    <x v="4"/>
    <x v="25"/>
    <x v="2"/>
    <x v="0"/>
    <s v="adjust"/>
    <x v="0"/>
    <x v="4"/>
    <n v="531920"/>
    <n v="1664.4150068299502"/>
    <n v="17947.31253335773"/>
    <n v="25272.230383069251"/>
    <n v="7324.9178497115208"/>
    <n v="15.183851551064068"/>
    <n v="26200"/>
    <n v="0.09"/>
    <n v="3431.59011300359"/>
    <n v="2.2630835380630092E-2"/>
  </r>
  <r>
    <x v="26"/>
    <s v="6"/>
    <x v="4"/>
    <x v="42"/>
    <x v="0"/>
    <x v="3"/>
    <x v="35"/>
    <x v="1"/>
    <x v="1"/>
    <s v="appsflyer"/>
    <x v="2"/>
    <x v="4"/>
    <n v="288500"/>
    <n v="1115.8936163411438"/>
    <n v="9682.1975216573755"/>
    <n v="14881.959237701803"/>
    <n v="5199.7617160444279"/>
    <n v="13.336360222668562"/>
    <n v="18200"/>
    <n v="0.12"/>
    <n v="2746.7600578460124"/>
    <n v="3.0761631292106111E-2"/>
  </r>
  <r>
    <x v="26"/>
    <s v="6"/>
    <x v="4"/>
    <x v="76"/>
    <x v="0"/>
    <x v="4"/>
    <x v="5"/>
    <x v="1"/>
    <x v="1"/>
    <s v="adjust"/>
    <x v="2"/>
    <x v="4"/>
    <n v="514810"/>
    <n v="3324.6832201313887"/>
    <n v="12028.728940474159"/>
    <n v="16416.959469582616"/>
    <n v="4388.2305291084576"/>
    <n v="4.9379018639056484"/>
    <n v="18800"/>
    <n v="7.0000000000000007E-2"/>
    <n v="5199.0349050544346"/>
    <n v="5.2781138865240947E-2"/>
  </r>
  <r>
    <x v="26"/>
    <s v="6"/>
    <x v="4"/>
    <x v="81"/>
    <x v="0"/>
    <x v="6"/>
    <x v="37"/>
    <x v="2"/>
    <x v="0"/>
    <s v="appsflyer"/>
    <x v="2"/>
    <x v="2"/>
    <n v="427200"/>
    <n v="990.78542437893043"/>
    <n v="6897.0874499039483"/>
    <n v="10951.175826973844"/>
    <n v="4054.0883770698956"/>
    <n v="11.053024759461456"/>
    <n v="5600"/>
    <n v="0.11"/>
    <n v="4009.4091011731707"/>
    <n v="6.101946135771092E-2"/>
  </r>
  <r>
    <x v="26"/>
    <s v="6"/>
    <x v="4"/>
    <x v="36"/>
    <x v="0"/>
    <x v="6"/>
    <x v="48"/>
    <x v="0"/>
    <x v="3"/>
    <s v="adjust"/>
    <x v="0"/>
    <x v="6"/>
    <n v="311540"/>
    <n v="238.24114198317616"/>
    <n v="8276.7710267184557"/>
    <n v="12172.020872460926"/>
    <n v="3895.2498457424699"/>
    <n v="51.091179177274405"/>
    <n v="8400"/>
    <n v="6.5000000000000002E-2"/>
    <n v="42.543569578972537"/>
    <n v="5.8253226839851682E-4"/>
  </r>
  <r>
    <x v="26"/>
    <s v="6"/>
    <x v="4"/>
    <x v="19"/>
    <x v="0"/>
    <x v="4"/>
    <x v="22"/>
    <x v="2"/>
    <x v="0"/>
    <s v="adjust"/>
    <x v="0"/>
    <x v="3"/>
    <n v="142600"/>
    <n v="389.87730061349691"/>
    <n v="5452.2008529498034"/>
    <n v="8641.0136217507115"/>
    <n v="3188.8127688009081"/>
    <n v="22.163418101421968"/>
    <n v="7200"/>
    <n v="7.0000000000000007E-2"/>
    <n v="1822.7499109985895"/>
    <n v="3.5156946294866341E-2"/>
  </r>
  <r>
    <x v="26"/>
    <s v="6"/>
    <x v="4"/>
    <x v="4"/>
    <x v="0"/>
    <x v="1"/>
    <x v="31"/>
    <x v="2"/>
    <x v="0"/>
    <s v="appsflyer"/>
    <x v="0"/>
    <x v="6"/>
    <n v="310910"/>
    <n v="633.28764106798781"/>
    <n v="7463.1455422899853"/>
    <n v="10644.859989693456"/>
    <n v="3181.7144474034703"/>
    <n v="16.808886356508978"/>
    <n v="12000"/>
    <n v="0.1"/>
    <n v="2977.3556653951546"/>
    <n v="4.6616483891096794E-2"/>
  </r>
  <r>
    <x v="26"/>
    <s v="6"/>
    <x v="4"/>
    <x v="37"/>
    <x v="0"/>
    <x v="2"/>
    <x v="10"/>
    <x v="2"/>
    <x v="1"/>
    <s v="adjust"/>
    <x v="2"/>
    <x v="3"/>
    <n v="315860"/>
    <n v="520.27013329278805"/>
    <n v="7362.563752713877"/>
    <n v="9821.8513461566617"/>
    <n v="2459.2875934427848"/>
    <n v="18.878368596702245"/>
    <n v="14600"/>
    <n v="6.5000000000000002E-2"/>
    <n v="2757.640074270802"/>
    <n v="4.6794302097127545E-2"/>
  </r>
  <r>
    <x v="26"/>
    <s v="6"/>
    <x v="4"/>
    <x v="78"/>
    <x v="0"/>
    <x v="6"/>
    <x v="46"/>
    <x v="2"/>
    <x v="0"/>
    <s v="adjust"/>
    <x v="0"/>
    <x v="4"/>
    <n v="152150"/>
    <n v="744.16462875279672"/>
    <n v="7545.0563451215949"/>
    <n v="9955.2554148694053"/>
    <n v="2410.1990697478104"/>
    <n v="13.377759477165947"/>
    <n v="15000"/>
    <n v="0.13500000000000001"/>
    <n v="6092.1962691086119"/>
    <n v="0.10199296778813535"/>
  </r>
  <r>
    <x v="26"/>
    <s v="6"/>
    <x v="4"/>
    <x v="122"/>
    <x v="0"/>
    <x v="0"/>
    <x v="23"/>
    <x v="1"/>
    <x v="0"/>
    <s v="singular"/>
    <x v="2"/>
    <x v="4"/>
    <n v="278620"/>
    <n v="3016.0187495784717"/>
    <n v="4061.2809214039858"/>
    <n v="6359.760854755842"/>
    <n v="2298.4799333518563"/>
    <n v="2.1086609145399717"/>
    <n v="6200"/>
    <n v="0.06"/>
    <n v="825.24124634617715"/>
    <n v="2.1626632017383171E-2"/>
  </r>
  <r>
    <x v="26"/>
    <s v="6"/>
    <x v="4"/>
    <x v="26"/>
    <x v="0"/>
    <x v="1"/>
    <x v="45"/>
    <x v="2"/>
    <x v="0"/>
    <s v="appsflyer"/>
    <x v="1"/>
    <x v="1"/>
    <n v="233010"/>
    <n v="501.98353466184506"/>
    <n v="4471.7096336549957"/>
    <n v="6680.7279996534489"/>
    <n v="2209.0183659984532"/>
    <n v="13.308659623973201"/>
    <n v="8400"/>
    <n v="7.0000000000000007E-2"/>
    <n v="309.4785829746271"/>
    <n v="7.720680116265791E-3"/>
  </r>
  <r>
    <x v="26"/>
    <s v="6"/>
    <x v="4"/>
    <x v="11"/>
    <x v="0"/>
    <x v="2"/>
    <x v="42"/>
    <x v="1"/>
    <x v="0"/>
    <s v="appsflyer"/>
    <x v="0"/>
    <x v="4"/>
    <n v="406520"/>
    <n v="1784.5053133379681"/>
    <n v="5330.6485440337437"/>
    <n v="7173.8843517085361"/>
    <n v="1843.2358076747923"/>
    <n v="4.0200969412019179"/>
    <n v="10600"/>
    <n v="0.14000000000000001"/>
    <n v="2857.2912916644668"/>
    <n v="6.6381780348047495E-2"/>
  </r>
  <r>
    <x v="26"/>
    <s v="6"/>
    <x v="4"/>
    <x v="66"/>
    <x v="0"/>
    <x v="6"/>
    <x v="3"/>
    <x v="0"/>
    <x v="1"/>
    <s v="appsflyer"/>
    <x v="1"/>
    <x v="4"/>
    <n v="288090"/>
    <n v="225.86742004379681"/>
    <n v="6139.4841771850879"/>
    <n v="7969.5945488534971"/>
    <n v="1830.1103716684092"/>
    <n v="35.284391822902805"/>
    <n v="11200"/>
    <n v="5.5E-2"/>
    <n v="1122.7621917516703"/>
    <n v="2.3480119447924955E-2"/>
  </r>
  <r>
    <x v="26"/>
    <s v="6"/>
    <x v="4"/>
    <x v="56"/>
    <x v="0"/>
    <x v="3"/>
    <x v="19"/>
    <x v="0"/>
    <x v="1"/>
    <s v="appsflyer"/>
    <x v="0"/>
    <x v="6"/>
    <n v="73290"/>
    <n v="155.37829601166024"/>
    <n v="2884.4463562715064"/>
    <n v="4668.5454143178022"/>
    <n v="1784.0990580462958"/>
    <n v="30.046316211161532"/>
    <n v="2200"/>
    <n v="0.05"/>
    <n v="1298.3278994611976"/>
    <n v="4.6350193484227455E-2"/>
  </r>
  <r>
    <x v="26"/>
    <s v="6"/>
    <x v="4"/>
    <x v="82"/>
    <x v="0"/>
    <x v="5"/>
    <x v="8"/>
    <x v="1"/>
    <x v="1"/>
    <s v="adjust"/>
    <x v="0"/>
    <x v="5"/>
    <n v="121420"/>
    <n v="743.95957666905383"/>
    <n v="2594.5696820884127"/>
    <n v="4178.0410439931975"/>
    <n v="1583.4713619047848"/>
    <n v="5.6159516928320627"/>
    <n v="5600"/>
    <n v="0.14000000000000001"/>
    <n v="238.17833520252472"/>
    <n v="9.5011965613627947E-3"/>
  </r>
  <r>
    <x v="26"/>
    <s v="6"/>
    <x v="4"/>
    <x v="83"/>
    <x v="0"/>
    <x v="0"/>
    <x v="32"/>
    <x v="1"/>
    <x v="0"/>
    <s v="adjust"/>
    <x v="2"/>
    <x v="3"/>
    <n v="319000"/>
    <n v="1344.9092687167229"/>
    <n v="8867.5614565017822"/>
    <n v="10245.760819385232"/>
    <n v="1378.1993628834498"/>
    <n v="7.6181799454482668"/>
    <n v="11200"/>
    <n v="0.21"/>
    <n v="11777.590339672521"/>
    <n v="0.19158476933844076"/>
  </r>
  <r>
    <x v="26"/>
    <s v="6"/>
    <x v="4"/>
    <x v="74"/>
    <x v="0"/>
    <x v="6"/>
    <x v="49"/>
    <x v="1"/>
    <x v="1"/>
    <s v="adjust"/>
    <x v="0"/>
    <x v="5"/>
    <n v="167140"/>
    <n v="574.57487280561031"/>
    <n v="4749.2161082470411"/>
    <n v="6063.9560918275538"/>
    <n v="1314.7399835805127"/>
    <n v="10.553813573882314"/>
    <n v="8000"/>
    <n v="0.1"/>
    <n v="164.44069003269348"/>
    <n v="4.5196207322562802E-3"/>
  </r>
  <r>
    <x v="26"/>
    <s v="6"/>
    <x v="4"/>
    <x v="45"/>
    <x v="0"/>
    <x v="3"/>
    <x v="29"/>
    <x v="1"/>
    <x v="3"/>
    <s v="adjust"/>
    <x v="2"/>
    <x v="1"/>
    <n v="89620"/>
    <n v="409.98148349852954"/>
    <n v="2063.5204404290812"/>
    <n v="3357.1633785581503"/>
    <n v="1293.6429381290691"/>
    <n v="8.1885731763058782"/>
    <n v="2400"/>
    <n v="7.0000000000000007E-2"/>
    <n v="86.967892945079058"/>
    <n v="4.3175285768800057E-3"/>
  </r>
  <r>
    <x v="26"/>
    <s v="6"/>
    <x v="4"/>
    <x v="44"/>
    <x v="0"/>
    <x v="0"/>
    <x v="2"/>
    <x v="2"/>
    <x v="0"/>
    <s v="adjust"/>
    <x v="0"/>
    <x v="1"/>
    <n v="122270"/>
    <n v="73.824634375419294"/>
    <n v="3223.183948730662"/>
    <n v="4406.4884544400247"/>
    <n v="1183.3045057093627"/>
    <n v="59.688591643160407"/>
    <n v="2200"/>
    <n v="7.0000000000000007E-2"/>
    <n v="1739.0279098763401"/>
    <n v="6.5775273888973015E-2"/>
  </r>
  <r>
    <x v="26"/>
    <s v="6"/>
    <x v="4"/>
    <x v="91"/>
    <x v="0"/>
    <x v="4"/>
    <x v="27"/>
    <x v="2"/>
    <x v="0"/>
    <s v="appsflyer"/>
    <x v="2"/>
    <x v="0"/>
    <n v="200040"/>
    <n v="420.40981760864673"/>
    <n v="4645.9858425427947"/>
    <n v="5813.1489901064624"/>
    <n v="1167.1631475636677"/>
    <n v="13.827338817091652"/>
    <n v="6000"/>
    <n v="0.12"/>
    <n v="2522.4591511695767"/>
    <n v="7.2320502922558566E-2"/>
  </r>
  <r>
    <x v="26"/>
    <s v="6"/>
    <x v="4"/>
    <x v="40"/>
    <x v="0"/>
    <x v="0"/>
    <x v="19"/>
    <x v="0"/>
    <x v="1"/>
    <s v="adjust"/>
    <x v="0"/>
    <x v="1"/>
    <n v="235270"/>
    <n v="477.42861284244094"/>
    <n v="7063.3829494324791"/>
    <n v="8029.1931512440424"/>
    <n v="965.81020181156327"/>
    <n v="16.817578451029714"/>
    <n v="9600"/>
    <n v="0.125"/>
    <n v="868.11510544767316"/>
    <n v="1.8019973885611149E-2"/>
  </r>
  <r>
    <x v="26"/>
    <s v="6"/>
    <x v="4"/>
    <x v="110"/>
    <x v="0"/>
    <x v="0"/>
    <x v="33"/>
    <x v="1"/>
    <x v="0"/>
    <s v="adjust"/>
    <x v="0"/>
    <x v="1"/>
    <n v="139980"/>
    <n v="1102.2047244094488"/>
    <n v="4029.5996892886656"/>
    <n v="4968.0579586273088"/>
    <n v="938.45826933864328"/>
    <n v="4.5073822027837425"/>
    <n v="5600"/>
    <n v="0.32"/>
    <n v="8008.8417272398292"/>
    <n v="0.26867781448121092"/>
  </r>
  <r>
    <x v="26"/>
    <s v="6"/>
    <x v="4"/>
    <x v="113"/>
    <x v="0"/>
    <x v="5"/>
    <x v="20"/>
    <x v="1"/>
    <x v="0"/>
    <s v="appsflyer"/>
    <x v="2"/>
    <x v="0"/>
    <n v="146920"/>
    <n v="705.25940057849721"/>
    <n v="1396.3503835517047"/>
    <n v="2104.2505010710038"/>
    <n v="707.9001175192991"/>
    <n v="2.9836546657087704"/>
    <n v="2400"/>
    <n v="0.08"/>
    <n v="893.8244676600583"/>
    <n v="7.079515700920011E-2"/>
  </r>
  <r>
    <x v="26"/>
    <s v="6"/>
    <x v="4"/>
    <x v="102"/>
    <x v="0"/>
    <x v="0"/>
    <x v="34"/>
    <x v="1"/>
    <x v="0"/>
    <s v="adjust"/>
    <x v="2"/>
    <x v="1"/>
    <n v="35900"/>
    <n v="466.23376623376629"/>
    <n v="1429.8218751120589"/>
    <n v="1984.02154130036"/>
    <n v="554.19966618830108"/>
    <n v="4.255422247357318"/>
    <n v="4000"/>
    <n v="0.06"/>
    <n v="618.31824486636378"/>
    <n v="5.1941492905121379E-2"/>
  </r>
  <r>
    <x v="26"/>
    <s v="6"/>
    <x v="4"/>
    <x v="47"/>
    <x v="0"/>
    <x v="0"/>
    <x v="45"/>
    <x v="2"/>
    <x v="1"/>
    <s v="appsflyer"/>
    <x v="2"/>
    <x v="6"/>
    <n v="145910"/>
    <n v="555.9129821260583"/>
    <n v="3692.8881380285079"/>
    <n v="4224.1243980851332"/>
    <n v="531.23626005662527"/>
    <n v="7.5985352634331447"/>
    <n v="3000"/>
    <n v="7.0000000000000007E-2"/>
    <n v="555.9719517615481"/>
    <n v="2.1936378578780315E-2"/>
  </r>
  <r>
    <x v="26"/>
    <s v="6"/>
    <x v="4"/>
    <x v="32"/>
    <x v="0"/>
    <x v="5"/>
    <x v="38"/>
    <x v="0"/>
    <x v="3"/>
    <s v="appsflyer"/>
    <x v="0"/>
    <x v="2"/>
    <n v="52440"/>
    <n v="79.85381452718137"/>
    <n v="1585.845158093661"/>
    <n v="2110.5964187206637"/>
    <n v="524.75126062700269"/>
    <n v="26.43075263489435"/>
    <n v="1800"/>
    <n v="0.04"/>
    <n v="475.51738817335576"/>
    <n v="3.7550001187309751E-2"/>
  </r>
  <r>
    <x v="26"/>
    <s v="6"/>
    <x v="4"/>
    <x v="104"/>
    <x v="0"/>
    <x v="2"/>
    <x v="6"/>
    <x v="2"/>
    <x v="0"/>
    <s v="appsflyer"/>
    <x v="0"/>
    <x v="4"/>
    <n v="195760"/>
    <n v="620.71359433930775"/>
    <n v="5295.2908289340312"/>
    <n v="5766.4193043852893"/>
    <n v="471.12847545125805"/>
    <n v="9.2899839104105801"/>
    <n v="8600"/>
    <n v="0.17"/>
    <n v="1973.1873745559847"/>
    <n v="5.703098319192642E-2"/>
  </r>
  <r>
    <x v="26"/>
    <s v="6"/>
    <x v="4"/>
    <x v="3"/>
    <x v="0"/>
    <x v="4"/>
    <x v="28"/>
    <x v="1"/>
    <x v="0"/>
    <s v="appsflyer"/>
    <x v="0"/>
    <x v="3"/>
    <n v="166300"/>
    <n v="719.41290073387415"/>
    <n v="3592.849978924603"/>
    <n v="3846.3431923211115"/>
    <n v="253.49321339650851"/>
    <n v="5.3465029448282779"/>
    <n v="4600"/>
    <n v="0.09"/>
    <n v="567.9991600704991"/>
    <n v="2.4612085283343924E-2"/>
  </r>
  <r>
    <x v="26"/>
    <s v="6"/>
    <x v="4"/>
    <x v="55"/>
    <x v="0"/>
    <x v="5"/>
    <x v="4"/>
    <x v="2"/>
    <x v="1"/>
    <s v="appsflyer"/>
    <x v="2"/>
    <x v="4"/>
    <n v="119510"/>
    <n v="332.32056663168942"/>
    <n v="3391.5926309997685"/>
    <n v="3544.3269965965574"/>
    <n v="152.73436559678885"/>
    <n v="10.665385632074742"/>
    <n v="1800"/>
    <n v="0.1"/>
    <n v="1558.9783022108275"/>
    <n v="7.3308618895671751E-2"/>
  </r>
  <r>
    <x v="26"/>
    <s v="6"/>
    <x v="4"/>
    <x v="33"/>
    <x v="0"/>
    <x v="2"/>
    <x v="5"/>
    <x v="2"/>
    <x v="0"/>
    <s v="adjust"/>
    <x v="2"/>
    <x v="5"/>
    <n v="51170"/>
    <n v="240.73706220595923"/>
    <n v="932.4896798543781"/>
    <n v="1039.2816021551778"/>
    <n v="106.79192230079968"/>
    <n v="4.3170818511776758"/>
    <n v="600"/>
    <n v="7.0000000000000007E-2"/>
    <n v="272.58686433548979"/>
    <n v="4.3713988549112716E-2"/>
  </r>
  <r>
    <x v="26"/>
    <s v="6"/>
    <x v="4"/>
    <x v="109"/>
    <x v="0"/>
    <x v="5"/>
    <x v="24"/>
    <x v="1"/>
    <x v="1"/>
    <s v="appsflyer"/>
    <x v="0"/>
    <x v="3"/>
    <n v="240140"/>
    <n v="777.6475087969809"/>
    <n v="3179.9219217374412"/>
    <n v="3245.2209456798287"/>
    <n v="65.299023942387521"/>
    <n v="4.1731258815451993"/>
    <n v="6000"/>
    <n v="0.1"/>
    <n v="744.58507831810221"/>
    <n v="3.8240081378194214E-2"/>
  </r>
  <r>
    <x v="26"/>
    <s v="6"/>
    <x v="4"/>
    <x v="30"/>
    <x v="0"/>
    <x v="0"/>
    <x v="48"/>
    <x v="1"/>
    <x v="3"/>
    <s v="appsflyer"/>
    <x v="0"/>
    <x v="6"/>
    <n v="62390"/>
    <n v="383.13383370698898"/>
    <n v="743.14243882212952"/>
    <n v="753.23548036053978"/>
    <n v="10.093041538410262"/>
    <n v="1.9659852878892319"/>
    <n v="1000"/>
    <n v="0.05"/>
    <n v="183.03219237532556"/>
    <n v="4.0499108434570892E-2"/>
  </r>
  <r>
    <x v="26"/>
    <s v="6"/>
    <x v="4"/>
    <x v="46"/>
    <x v="0"/>
    <x v="1"/>
    <x v="11"/>
    <x v="2"/>
    <x v="0"/>
    <s v="adjust"/>
    <x v="2"/>
    <x v="2"/>
    <n v="75750"/>
    <n v="193.03973879111254"/>
    <n v="1526.5164236354383"/>
    <n v="1534.7829774944182"/>
    <n v="8.2665538589799326"/>
    <n v="7.9506063731012411"/>
    <n v="400"/>
    <n v="0.06"/>
    <n v="448.47719638436433"/>
    <n v="4.8701477989689199E-2"/>
  </r>
  <r>
    <x v="26"/>
    <s v="6"/>
    <x v="4"/>
    <x v="29"/>
    <x v="0"/>
    <x v="2"/>
    <x v="31"/>
    <x v="2"/>
    <x v="1"/>
    <s v="appsflyer"/>
    <x v="2"/>
    <x v="0"/>
    <n v="75070"/>
    <n v="190.41217501585288"/>
    <n v="1847.9365286420812"/>
    <n v="1832.6542380728313"/>
    <n v="-15.282290569249881"/>
    <n v="9.6246694200108394"/>
    <n v="4000"/>
    <n v="0.05"/>
    <n v="341.86361028043257"/>
    <n v="3.1090026256119008E-2"/>
  </r>
  <r>
    <x v="26"/>
    <s v="6"/>
    <x v="4"/>
    <x v="106"/>
    <x v="0"/>
    <x v="4"/>
    <x v="41"/>
    <x v="1"/>
    <x v="0"/>
    <s v="appsflyer"/>
    <x v="2"/>
    <x v="4"/>
    <n v="247920"/>
    <n v="680.39384674643111"/>
    <n v="3758.5675253052541"/>
    <n v="3738.7517789454027"/>
    <n v="-19.815746359851346"/>
    <n v="5.4949817621421833"/>
    <n v="5000"/>
    <n v="0.2"/>
    <n v="153.95659805106519"/>
    <n v="6.8631015177339945E-3"/>
  </r>
  <r>
    <x v="26"/>
    <s v="6"/>
    <x v="4"/>
    <x v="53"/>
    <x v="0"/>
    <x v="4"/>
    <x v="6"/>
    <x v="0"/>
    <x v="3"/>
    <s v="appsflyer"/>
    <x v="2"/>
    <x v="5"/>
    <n v="77150"/>
    <n v="40.931484007882375"/>
    <n v="1328.0848394817435"/>
    <n v="1294.2972230561431"/>
    <n v="-33.78761642560039"/>
    <n v="31.621067606708177"/>
    <n v="400"/>
    <n v="0.06"/>
    <n v="93.642584575130641"/>
    <n v="1.2058356574648578E-2"/>
  </r>
  <r>
    <x v="26"/>
    <s v="6"/>
    <x v="4"/>
    <x v="8"/>
    <x v="0"/>
    <x v="3"/>
    <x v="0"/>
    <x v="1"/>
    <x v="1"/>
    <s v="adjust"/>
    <x v="0"/>
    <x v="6"/>
    <n v="2410"/>
    <n v="5.5476919309415944"/>
    <n v="52.515927756342641"/>
    <n v="0.51656416429037899"/>
    <n v="-51.999363592052262"/>
    <n v="9.3113347085713893E-2"/>
    <n v="200"/>
    <n v="0.08"/>
    <n v="0.11543900392772673"/>
    <n v="3.7245777616774556E-2"/>
  </r>
  <r>
    <x v="26"/>
    <s v="6"/>
    <x v="4"/>
    <x v="121"/>
    <x v="0"/>
    <x v="6"/>
    <x v="16"/>
    <x v="2"/>
    <x v="1"/>
    <s v="appsflyer"/>
    <x v="2"/>
    <x v="2"/>
    <n v="140160"/>
    <n v="1100.9888778768859"/>
    <n v="557.34736684997472"/>
    <n v="477.90751714625441"/>
    <n v="-79.439849703720313"/>
    <n v="0.43407115798284629"/>
    <n v="200"/>
    <n v="8.5000000000000006E-2"/>
    <n v="131.43751001001735"/>
    <n v="4.5837847036066262E-2"/>
  </r>
  <r>
    <x v="26"/>
    <s v="6"/>
    <x v="4"/>
    <x v="18"/>
    <x v="0"/>
    <x v="1"/>
    <x v="0"/>
    <x v="0"/>
    <x v="0"/>
    <s v="adjust"/>
    <x v="0"/>
    <x v="2"/>
    <n v="3790"/>
    <n v="2.3711705699568313"/>
    <n v="80.880851396863434"/>
    <n v="0.35515239723202668"/>
    <n v="-80.525698999631402"/>
    <n v="0.14977935443863596"/>
    <n v="20000"/>
    <n v="4.4999999999999998E-2"/>
    <n v="1.7697911074396663E-2"/>
    <n v="8.3053130676342384E-3"/>
  </r>
  <r>
    <x v="26"/>
    <s v="6"/>
    <x v="4"/>
    <x v="114"/>
    <x v="1"/>
    <x v="3"/>
    <x v="0"/>
    <x v="1"/>
    <x v="1"/>
    <s v="adjust"/>
    <x v="2"/>
    <x v="6"/>
    <n v="14560"/>
    <n v="68.841607565011813"/>
    <n v="288.32765015275271"/>
    <n v="165.40782451631517"/>
    <n v="-122.91982563643754"/>
    <n v="2.4027304179396061"/>
    <n v="200"/>
    <n v="7.0000000000000007E-2"/>
    <n v="11.186905214710606"/>
    <n v="1.127204355600398E-2"/>
  </r>
  <r>
    <x v="26"/>
    <s v="6"/>
    <x v="4"/>
    <x v="117"/>
    <x v="0"/>
    <x v="4"/>
    <x v="9"/>
    <x v="1"/>
    <x v="0"/>
    <s v="appsflyer"/>
    <x v="0"/>
    <x v="3"/>
    <n v="8610"/>
    <n v="46.835902085222124"/>
    <n v="147.82724393384905"/>
    <n v="21.369204698808645"/>
    <n v="-126.4580392350404"/>
    <n v="0.45625692572175636"/>
    <n v="200"/>
    <n v="7.0000000000000007E-2"/>
    <n v="0.48465629664003385"/>
    <n v="3.780021324074311E-3"/>
  </r>
  <r>
    <x v="26"/>
    <s v="6"/>
    <x v="4"/>
    <x v="120"/>
    <x v="0"/>
    <x v="1"/>
    <x v="40"/>
    <x v="1"/>
    <x v="1"/>
    <s v="adjust"/>
    <x v="0"/>
    <x v="0"/>
    <n v="138440"/>
    <n v="252.52969028952884"/>
    <n v="1211.1393192461901"/>
    <n v="1084.5696354138693"/>
    <n v="-126.56968383232083"/>
    <n v="4.2948202810148581"/>
    <n v="600"/>
    <n v="0.08"/>
    <n v="47.377305048477176"/>
    <n v="7.2805076320123516E-3"/>
  </r>
  <r>
    <x v="26"/>
    <s v="6"/>
    <x v="4"/>
    <x v="116"/>
    <x v="0"/>
    <x v="0"/>
    <x v="12"/>
    <x v="2"/>
    <x v="0"/>
    <s v="appsflyer"/>
    <x v="0"/>
    <x v="1"/>
    <n v="34070"/>
    <n v="12.559190826957776"/>
    <n v="157.29166049387212"/>
    <n v="5.7761870749461863"/>
    <n v="-151.51547341892592"/>
    <n v="0.45991713594699452"/>
    <n v="200"/>
    <n v="0.04"/>
    <n v="0.18447503524481954"/>
    <n v="5.3228607052614139E-3"/>
  </r>
  <r>
    <x v="26"/>
    <s v="6"/>
    <x v="4"/>
    <x v="119"/>
    <x v="0"/>
    <x v="3"/>
    <x v="37"/>
    <x v="0"/>
    <x v="0"/>
    <s v="appsflyer"/>
    <x v="0"/>
    <x v="4"/>
    <n v="54670"/>
    <n v="56.298320659062107"/>
    <n v="545.37611064980092"/>
    <n v="393.63793791223884"/>
    <n v="-151.73817273756208"/>
    <n v="6.9920014185871917"/>
    <n v="200"/>
    <n v="0.15"/>
    <n v="303.83142472113292"/>
    <n v="0.12864250599276664"/>
  </r>
  <r>
    <x v="26"/>
    <s v="6"/>
    <x v="4"/>
    <x v="61"/>
    <x v="1"/>
    <x v="1"/>
    <x v="5"/>
    <x v="0"/>
    <x v="0"/>
    <s v="adjust"/>
    <x v="2"/>
    <x v="2"/>
    <n v="64810"/>
    <n v="186.02505001304689"/>
    <n v="2508.9737008040047"/>
    <n v="2357.2321119872945"/>
    <n v="-151.74158881671019"/>
    <n v="12.671584347494973"/>
    <n v="1200"/>
    <n v="0.12"/>
    <n v="1537.8796062345966"/>
    <n v="0.10873484473689694"/>
  </r>
  <r>
    <x v="26"/>
    <s v="6"/>
    <x v="4"/>
    <x v="118"/>
    <x v="0"/>
    <x v="0"/>
    <x v="29"/>
    <x v="1"/>
    <x v="3"/>
    <s v="appsflyer"/>
    <x v="2"/>
    <x v="1"/>
    <n v="6850"/>
    <n v="65.109539816854053"/>
    <n v="220.73482621602881"/>
    <n v="29.211266171705059"/>
    <n v="-191.52356004432374"/>
    <n v="0.44864802076428623"/>
    <n v="200"/>
    <n v="0.1"/>
    <n v="1.874530491655924"/>
    <n v="1.0695248428222604E-2"/>
  </r>
  <r>
    <x v="26"/>
    <s v="6"/>
    <x v="4"/>
    <x v="14"/>
    <x v="0"/>
    <x v="0"/>
    <x v="46"/>
    <x v="2"/>
    <x v="0"/>
    <s v="appsflyer"/>
    <x v="0"/>
    <x v="4"/>
    <n v="159930"/>
    <n v="562.67976251557582"/>
    <n v="10509.228266866479"/>
    <n v="10266.198030247233"/>
    <n v="-243.03023661924635"/>
    <n v="18.245187963309856"/>
    <n v="12000"/>
    <n v="0.1"/>
    <n v="3051.37869107289"/>
    <n v="4.953762957625002E-2"/>
  </r>
  <r>
    <x v="26"/>
    <s v="6"/>
    <x v="4"/>
    <x v="28"/>
    <x v="0"/>
    <x v="5"/>
    <x v="40"/>
    <x v="1"/>
    <x v="1"/>
    <s v="adjust"/>
    <x v="0"/>
    <x v="2"/>
    <n v="12160"/>
    <n v="48.510638297872333"/>
    <n v="282.45957185336647"/>
    <n v="38.061928122084844"/>
    <n v="-244.39764373128162"/>
    <n v="0.78460992181490696"/>
    <n v="200"/>
    <n v="8.5000000000000006E-2"/>
    <n v="18.530571281081713"/>
    <n v="8.1142199022096823E-2"/>
  </r>
  <r>
    <x v="26"/>
    <s v="6"/>
    <x v="4"/>
    <x v="57"/>
    <x v="0"/>
    <x v="1"/>
    <x v="44"/>
    <x v="2"/>
    <x v="0"/>
    <s v="adjust"/>
    <x v="0"/>
    <x v="0"/>
    <n v="91140"/>
    <n v="365.9572914765468"/>
    <n v="3240.0860693432633"/>
    <n v="2994.2755608276548"/>
    <n v="-245.81050851560849"/>
    <n v="8.1820355286446027"/>
    <n v="4400"/>
    <n v="0.09"/>
    <n v="318.69468198979558"/>
    <n v="1.7739108927219357E-2"/>
  </r>
  <r>
    <x v="26"/>
    <s v="6"/>
    <x v="4"/>
    <x v="58"/>
    <x v="0"/>
    <x v="2"/>
    <x v="8"/>
    <x v="2"/>
    <x v="3"/>
    <s v="appsflyer"/>
    <x v="2"/>
    <x v="2"/>
    <n v="26340"/>
    <n v="30.624939443852341"/>
    <n v="351.86079319845828"/>
    <n v="74.831357530337755"/>
    <n v="-277.02943566812053"/>
    <n v="2.4434777305448492"/>
    <n v="200"/>
    <n v="0.08"/>
    <n v="1.3585070446269236"/>
    <n v="3.0257080486527422E-3"/>
  </r>
  <r>
    <x v="26"/>
    <s v="6"/>
    <x v="4"/>
    <x v="22"/>
    <x v="0"/>
    <x v="4"/>
    <x v="12"/>
    <x v="2"/>
    <x v="0"/>
    <s v="appsflyer"/>
    <x v="0"/>
    <x v="3"/>
    <n v="21350"/>
    <n v="80.704270662984911"/>
    <n v="335.41005485203533"/>
    <n v="31.996482092039329"/>
    <n v="-303.41357275999599"/>
    <n v="0.39646578587711029"/>
    <n v="200"/>
    <n v="0.1"/>
    <n v="1.6720514447074875"/>
    <n v="8.7095587565832796E-3"/>
  </r>
  <r>
    <x v="26"/>
    <s v="6"/>
    <x v="4"/>
    <x v="103"/>
    <x v="0"/>
    <x v="1"/>
    <x v="0"/>
    <x v="2"/>
    <x v="0"/>
    <s v="appsflyer"/>
    <x v="1"/>
    <x v="1"/>
    <n v="17180"/>
    <n v="24.761793463441236"/>
    <n v="342.87117998825914"/>
    <n v="38.243717763223692"/>
    <n v="-304.62746222503546"/>
    <n v="1.5444647747218883"/>
    <n v="200"/>
    <n v="7.4999999999999997E-2"/>
    <n v="14.826612778105112"/>
    <n v="6.4614589642758832E-2"/>
  </r>
  <r>
    <x v="26"/>
    <s v="6"/>
    <x v="4"/>
    <x v="70"/>
    <x v="0"/>
    <x v="6"/>
    <x v="21"/>
    <x v="1"/>
    <x v="0"/>
    <s v="appsflyer"/>
    <x v="2"/>
    <x v="1"/>
    <n v="159890"/>
    <n v="1469.2924459058747"/>
    <n v="1453.160576672233"/>
    <n v="1136.9104675147694"/>
    <n v="-316.25010915746361"/>
    <n v="0.77378092474559812"/>
    <n v="1800"/>
    <n v="0.08"/>
    <n v="433.42903064188107"/>
    <n v="6.3539015461398604E-2"/>
  </r>
  <r>
    <x v="26"/>
    <s v="6"/>
    <x v="4"/>
    <x v="1"/>
    <x v="0"/>
    <x v="2"/>
    <x v="38"/>
    <x v="1"/>
    <x v="0"/>
    <s v="appsflyer"/>
    <x v="0"/>
    <x v="5"/>
    <n v="514460"/>
    <n v="1833.0206063907044"/>
    <n v="12243.485382819685"/>
    <n v="11912.187367702689"/>
    <n v="-331.29801511699588"/>
    <n v="6.4986652775051406"/>
    <n v="14400"/>
    <n v="0.12"/>
    <n v="4503.1576699886309"/>
    <n v="6.300490876816861E-2"/>
  </r>
  <r>
    <x v="26"/>
    <s v="6"/>
    <x v="4"/>
    <x v="111"/>
    <x v="0"/>
    <x v="2"/>
    <x v="3"/>
    <x v="1"/>
    <x v="0"/>
    <s v="appsflyer"/>
    <x v="0"/>
    <x v="4"/>
    <n v="11870"/>
    <n v="58.674837486457207"/>
    <n v="398.55124406410147"/>
    <n v="53.390249944033087"/>
    <n v="-345.16099412006838"/>
    <n v="0.90993434717831367"/>
    <n v="200"/>
    <n v="0.15"/>
    <n v="42.929900959907471"/>
    <n v="0.13401292372330531"/>
  </r>
  <r>
    <x v="26"/>
    <s v="6"/>
    <x v="4"/>
    <x v="50"/>
    <x v="0"/>
    <x v="2"/>
    <x v="6"/>
    <x v="1"/>
    <x v="3"/>
    <s v="appsflyer"/>
    <x v="0"/>
    <x v="3"/>
    <n v="31850"/>
    <n v="229.22730148687126"/>
    <n v="639.09858022095466"/>
    <n v="268.3128991357878"/>
    <n v="-370.78568108516686"/>
    <n v="1.1705102201848985"/>
    <n v="600"/>
    <n v="0.08"/>
    <n v="105.81553985882758"/>
    <n v="6.5728943209992327E-2"/>
  </r>
  <r>
    <x v="26"/>
    <s v="6"/>
    <x v="4"/>
    <x v="89"/>
    <x v="0"/>
    <x v="5"/>
    <x v="48"/>
    <x v="1"/>
    <x v="0"/>
    <s v="adjust"/>
    <x v="2"/>
    <x v="6"/>
    <n v="456930"/>
    <n v="2503.9766286736649"/>
    <n v="8017.6841004070575"/>
    <n v="7639.3050241657947"/>
    <n v="-378.37907624126274"/>
    <n v="3.0508691401853336"/>
    <n v="10200"/>
    <n v="0.06"/>
    <n v="418.15423621496853"/>
    <n v="9.1228681774105629E-3"/>
  </r>
  <r>
    <x v="26"/>
    <s v="6"/>
    <x v="4"/>
    <x v="25"/>
    <x v="0"/>
    <x v="6"/>
    <x v="41"/>
    <x v="1"/>
    <x v="0"/>
    <s v="adjust"/>
    <x v="2"/>
    <x v="5"/>
    <n v="68700"/>
    <n v="349.47962850609048"/>
    <n v="815.75542516521534"/>
    <n v="435.91728278068399"/>
    <n v="-379.83814238453135"/>
    <n v="1.2473324543810631"/>
    <n v="400"/>
    <n v="0.08"/>
    <n v="165.72142464238215"/>
    <n v="6.3361189224271128E-2"/>
  </r>
  <r>
    <x v="26"/>
    <s v="6"/>
    <x v="4"/>
    <x v="69"/>
    <x v="0"/>
    <x v="6"/>
    <x v="8"/>
    <x v="0"/>
    <x v="1"/>
    <s v="appsflyer"/>
    <x v="2"/>
    <x v="5"/>
    <n v="107110"/>
    <n v="158.77704173808308"/>
    <n v="2243.062015671499"/>
    <n v="1854.9309962676168"/>
    <n v="-388.13101940388219"/>
    <n v="11.682614664955725"/>
    <n v="2200"/>
    <n v="5.7000000000000002E-2"/>
    <n v="58.350074171019294"/>
    <n v="5.2427892904936347E-3"/>
  </r>
  <r>
    <x v="26"/>
    <s v="6"/>
    <x v="4"/>
    <x v="68"/>
    <x v="0"/>
    <x v="5"/>
    <x v="37"/>
    <x v="1"/>
    <x v="0"/>
    <s v="adjust"/>
    <x v="2"/>
    <x v="3"/>
    <n v="120000"/>
    <n v="299.07429385236173"/>
    <n v="2011.9698852840397"/>
    <n v="1591.8742663850301"/>
    <n v="-420.09561889900965"/>
    <n v="5.3226716541905805"/>
    <n v="1400"/>
    <n v="7.0000000000000007E-2"/>
    <n v="376.28273999580955"/>
    <n v="3.9396195618965339E-2"/>
  </r>
  <r>
    <x v="26"/>
    <s v="6"/>
    <x v="4"/>
    <x v="20"/>
    <x v="0"/>
    <x v="4"/>
    <x v="31"/>
    <x v="1"/>
    <x v="1"/>
    <s v="adjust"/>
    <x v="0"/>
    <x v="1"/>
    <n v="49410"/>
    <n v="229.3254966600156"/>
    <n v="715.77561107198812"/>
    <n v="255.67850078848889"/>
    <n v="-460.09711028349921"/>
    <n v="1.1149152820435955"/>
    <n v="400"/>
    <n v="0.11"/>
    <n v="141.70589609319904"/>
    <n v="9.2372449290933176E-2"/>
  </r>
  <r>
    <x v="26"/>
    <s v="6"/>
    <x v="4"/>
    <x v="59"/>
    <x v="0"/>
    <x v="2"/>
    <x v="37"/>
    <x v="1"/>
    <x v="1"/>
    <s v="appsflyer"/>
    <x v="2"/>
    <x v="0"/>
    <n v="66380"/>
    <n v="479.70000607275153"/>
    <n v="1416.9980838250742"/>
    <n v="952.00838853776668"/>
    <n v="-464.98969528730754"/>
    <n v="1.9845911538166305"/>
    <n v="600"/>
    <n v="0.17"/>
    <n v="942.45908719994986"/>
    <n v="0.16499488494485431"/>
  </r>
  <r>
    <x v="26"/>
    <s v="6"/>
    <x v="4"/>
    <x v="115"/>
    <x v="0"/>
    <x v="2"/>
    <x v="40"/>
    <x v="1"/>
    <x v="0"/>
    <s v="adjust"/>
    <x v="0"/>
    <x v="1"/>
    <n v="90060"/>
    <n v="742.69282595806601"/>
    <n v="2484.3720956459897"/>
    <n v="2009.9404492883257"/>
    <n v="-474.43164635766402"/>
    <n v="2.7062876858888778"/>
    <n v="3400"/>
    <n v="0.12"/>
    <n v="1192.1023362566332"/>
    <n v="9.885055190554938E-2"/>
  </r>
  <r>
    <x v="26"/>
    <s v="6"/>
    <x v="4"/>
    <x v="87"/>
    <x v="0"/>
    <x v="1"/>
    <x v="27"/>
    <x v="1"/>
    <x v="0"/>
    <s v="appsflyer"/>
    <x v="2"/>
    <x v="6"/>
    <n v="26750"/>
    <n v="147.05497382198953"/>
    <n v="707.57938325473629"/>
    <n v="206.45449936806497"/>
    <n v="-501.12488388667134"/>
    <n v="1.4039273477276515"/>
    <n v="400"/>
    <n v="0.08"/>
    <n v="78.256504644651997"/>
    <n v="6.3174940793400594E-2"/>
  </r>
  <r>
    <x v="26"/>
    <s v="6"/>
    <x v="4"/>
    <x v="77"/>
    <x v="0"/>
    <x v="4"/>
    <x v="34"/>
    <x v="1"/>
    <x v="0"/>
    <s v="appsflyer"/>
    <x v="0"/>
    <x v="5"/>
    <n v="35060"/>
    <n v="134.73552398635519"/>
    <n v="677.26316173350506"/>
    <n v="170.88278459329482"/>
    <n v="-506.38037714021027"/>
    <n v="1.268283074407313"/>
    <n v="400"/>
    <n v="0.15"/>
    <n v="88.415754751422952"/>
    <n v="8.6234310614197326E-2"/>
  </r>
  <r>
    <x v="26"/>
    <s v="6"/>
    <x v="4"/>
    <x v="101"/>
    <x v="0"/>
    <x v="6"/>
    <x v="21"/>
    <x v="1"/>
    <x v="1"/>
    <s v="adjust"/>
    <x v="0"/>
    <x v="5"/>
    <n v="26510"/>
    <n v="84.680571213829381"/>
    <n v="926.63304932056519"/>
    <n v="384.64615648077444"/>
    <n v="-541.9868928397907"/>
    <n v="4.5423188692184562"/>
    <n v="200"/>
    <n v="0.11"/>
    <n v="124.62365746842924"/>
    <n v="5.3999264591922953E-2"/>
  </r>
  <r>
    <x v="26"/>
    <s v="6"/>
    <x v="4"/>
    <x v="85"/>
    <x v="0"/>
    <x v="1"/>
    <x v="20"/>
    <x v="1"/>
    <x v="0"/>
    <s v="adjust"/>
    <x v="0"/>
    <x v="0"/>
    <n v="226670"/>
    <n v="672.78284057971018"/>
    <n v="4845.385377935454"/>
    <n v="4244.6512217067802"/>
    <n v="-600.73415622867378"/>
    <n v="6.3090955441867891"/>
    <n v="3600"/>
    <n v="0.125"/>
    <n v="970.51086068312827"/>
    <n v="3.8107208735235987E-2"/>
  </r>
  <r>
    <x v="26"/>
    <s v="6"/>
    <x v="4"/>
    <x v="108"/>
    <x v="0"/>
    <x v="5"/>
    <x v="4"/>
    <x v="2"/>
    <x v="0"/>
    <s v="adjust"/>
    <x v="0"/>
    <x v="0"/>
    <n v="45500"/>
    <n v="208.34672236503857"/>
    <n v="1642.4099787662033"/>
    <n v="1000.5577071800323"/>
    <n v="-641.85227158617101"/>
    <n v="4.8023683589655066"/>
    <n v="1800"/>
    <n v="0.1"/>
    <n v="72.642250112688416"/>
    <n v="1.2100293265013674E-2"/>
  </r>
  <r>
    <x v="26"/>
    <s v="6"/>
    <x v="4"/>
    <x v="16"/>
    <x v="0"/>
    <x v="4"/>
    <x v="15"/>
    <x v="0"/>
    <x v="1"/>
    <s v="adjust"/>
    <x v="2"/>
    <x v="4"/>
    <n v="57200"/>
    <n v="43.361316225397985"/>
    <n v="898.23704021694721"/>
    <n v="240.42432312476899"/>
    <n v="-657.81271709217822"/>
    <n v="5.5446730877589339"/>
    <n v="200"/>
    <n v="0.02"/>
    <n v="9.4356180981329949"/>
    <n v="6.5409480867682076E-3"/>
  </r>
  <r>
    <x v="26"/>
    <s v="6"/>
    <x v="4"/>
    <x v="6"/>
    <x v="0"/>
    <x v="4"/>
    <x v="25"/>
    <x v="1"/>
    <x v="0"/>
    <s v="adjust"/>
    <x v="2"/>
    <x v="4"/>
    <n v="81250"/>
    <n v="256.92211622777882"/>
    <n v="1047.2653488762435"/>
    <n v="376.84261860687337"/>
    <n v="-670.42273026937005"/>
    <n v="1.4667581917034225"/>
    <n v="600"/>
    <n v="0.08"/>
    <n v="129.21758320263982"/>
    <n v="5.7149225707863786E-2"/>
  </r>
  <r>
    <x v="26"/>
    <s v="6"/>
    <x v="4"/>
    <x v="73"/>
    <x v="0"/>
    <x v="4"/>
    <x v="18"/>
    <x v="1"/>
    <x v="0"/>
    <s v="appsflyer"/>
    <x v="2"/>
    <x v="6"/>
    <n v="184460"/>
    <n v="2426.5917876718913"/>
    <n v="1718.2602743931318"/>
    <n v="1015.9640036367506"/>
    <n v="-702.2962707563812"/>
    <n v="0.41867940409189375"/>
    <n v="1400"/>
    <n v="0.105"/>
    <n v="518.78430780621818"/>
    <n v="8.510542793989663E-2"/>
  </r>
  <r>
    <x v="26"/>
    <s v="6"/>
    <x v="4"/>
    <x v="86"/>
    <x v="0"/>
    <x v="1"/>
    <x v="30"/>
    <x v="2"/>
    <x v="1"/>
    <s v="appsflyer"/>
    <x v="0"/>
    <x v="6"/>
    <n v="93290"/>
    <n v="420.26874482187242"/>
    <n v="3740.8487628391676"/>
    <n v="3011.8042416223584"/>
    <n v="-729.04452121680924"/>
    <n v="7.166376940304918"/>
    <n v="3600"/>
    <n v="7.0000000000000007E-2"/>
    <n v="327.39010967596329"/>
    <n v="1.8117053401164897E-2"/>
  </r>
  <r>
    <x v="26"/>
    <s v="6"/>
    <x v="4"/>
    <x v="75"/>
    <x v="0"/>
    <x v="1"/>
    <x v="38"/>
    <x v="1"/>
    <x v="3"/>
    <s v="appsflyer"/>
    <x v="0"/>
    <x v="6"/>
    <n v="44440"/>
    <n v="180.78758949880668"/>
    <n v="1265.8442577300052"/>
    <n v="508.55318230203079"/>
    <n v="-757.29107542797442"/>
    <n v="2.8129872394000119"/>
    <n v="600"/>
    <n v="0.15"/>
    <n v="51.138216842807466"/>
    <n v="1.6759380212482994E-2"/>
  </r>
  <r>
    <x v="26"/>
    <s v="6"/>
    <x v="4"/>
    <x v="107"/>
    <x v="0"/>
    <x v="3"/>
    <x v="34"/>
    <x v="0"/>
    <x v="0"/>
    <s v="adjust"/>
    <x v="0"/>
    <x v="4"/>
    <n v="33650"/>
    <n v="67.35292015154765"/>
    <n v="1286.1657864148272"/>
    <n v="515.63703282172821"/>
    <n v="-770.52875359309894"/>
    <n v="7.6557487286596855"/>
    <n v="400"/>
    <n v="0.11"/>
    <n v="171.63438013797028"/>
    <n v="5.5476484818120002E-2"/>
  </r>
  <r>
    <x v="26"/>
    <s v="6"/>
    <x v="4"/>
    <x v="12"/>
    <x v="0"/>
    <x v="5"/>
    <x v="21"/>
    <x v="0"/>
    <x v="0"/>
    <s v="appsflyer"/>
    <x v="0"/>
    <x v="0"/>
    <n v="110640"/>
    <n v="93.232213795594078"/>
    <n v="1826.1271711474351"/>
    <n v="1013.415945466435"/>
    <n v="-812.71122568100009"/>
    <n v="10.869804590163303"/>
    <n v="800"/>
    <n v="7.4999999999999997E-2"/>
    <n v="349.39243068051007"/>
    <n v="5.7461175779391457E-2"/>
  </r>
  <r>
    <x v="26"/>
    <s v="6"/>
    <x v="4"/>
    <x v="80"/>
    <x v="0"/>
    <x v="6"/>
    <x v="3"/>
    <x v="1"/>
    <x v="0"/>
    <s v="adjust"/>
    <x v="0"/>
    <x v="3"/>
    <n v="50590"/>
    <n v="282.69042275454586"/>
    <n v="1379.7519452858205"/>
    <n v="532.84516490335466"/>
    <n v="-846.90678038246585"/>
    <n v="1.8849070290789895"/>
    <n v="600"/>
    <n v="0.09"/>
    <n v="260.49219698301954"/>
    <n v="8.1478390015439273E-2"/>
  </r>
  <r>
    <x v="26"/>
    <s v="6"/>
    <x v="4"/>
    <x v="96"/>
    <x v="0"/>
    <x v="1"/>
    <x v="10"/>
    <x v="1"/>
    <x v="0"/>
    <s v="adjust"/>
    <x v="0"/>
    <x v="6"/>
    <n v="47200"/>
    <n v="240.36784943223958"/>
    <n v="935.61760617022981"/>
    <n v="60.650591123537815"/>
    <n v="-874.96701504669204"/>
    <n v="0.25232405775896166"/>
    <n v="200"/>
    <n v="0.17"/>
    <n v="40.289181908958156"/>
    <n v="0.11071390281779236"/>
  </r>
  <r>
    <x v="26"/>
    <s v="6"/>
    <x v="4"/>
    <x v="123"/>
    <x v="0"/>
    <x v="3"/>
    <x v="5"/>
    <x v="2"/>
    <x v="0"/>
    <s v="adjust"/>
    <x v="2"/>
    <x v="6"/>
    <n v="960550"/>
    <n v="4865.2411717328823"/>
    <n v="1970.4470346823089"/>
    <n v="1095.1222343906031"/>
    <n v="-875.32480029170574"/>
    <n v="0.22509104805600968"/>
    <n v="5000"/>
    <n v="0.06"/>
    <n v="255.15938243637578"/>
    <n v="3.8832709631779594E-2"/>
  </r>
  <r>
    <x v="26"/>
    <s v="6"/>
    <x v="4"/>
    <x v="23"/>
    <x v="0"/>
    <x v="1"/>
    <x v="31"/>
    <x v="1"/>
    <x v="1"/>
    <s v="adjust"/>
    <x v="0"/>
    <x v="6"/>
    <n v="279220"/>
    <n v="335.86403568049735"/>
    <n v="2614.4233976373885"/>
    <n v="1644.364781475676"/>
    <n v="-970.05861616171251"/>
    <n v="4.8959239656130871"/>
    <n v="2000"/>
    <n v="0.06"/>
    <n v="370.79132410051943"/>
    <n v="3.7582022379057736E-2"/>
  </r>
  <r>
    <x v="26"/>
    <s v="6"/>
    <x v="4"/>
    <x v="93"/>
    <x v="0"/>
    <x v="5"/>
    <x v="39"/>
    <x v="1"/>
    <x v="1"/>
    <s v="adjust"/>
    <x v="2"/>
    <x v="6"/>
    <n v="73620"/>
    <n v="263.04825805807928"/>
    <n v="1062.6347629464149"/>
    <n v="81.304311618677858"/>
    <n v="-981.33045132773702"/>
    <n v="0.30908515501640926"/>
    <n v="200"/>
    <n v="0.06"/>
    <n v="16.251907387395551"/>
    <n v="3.331497650378408E-2"/>
  </r>
  <r>
    <x v="26"/>
    <s v="6"/>
    <x v="4"/>
    <x v="2"/>
    <x v="0"/>
    <x v="5"/>
    <x v="1"/>
    <x v="1"/>
    <x v="0"/>
    <s v="appsflyer"/>
    <x v="0"/>
    <x v="0"/>
    <n v="86500"/>
    <n v="265.8539084110235"/>
    <n v="2038.4188008728122"/>
    <n v="1003.5585281306461"/>
    <n v="-1034.8602727421662"/>
    <n v="3.7748496312459481"/>
    <n v="600"/>
    <n v="0.09"/>
    <n v="80.489228711115757"/>
    <n v="1.3367303526223675E-2"/>
  </r>
  <r>
    <x v="26"/>
    <s v="6"/>
    <x v="4"/>
    <x v="15"/>
    <x v="0"/>
    <x v="1"/>
    <x v="23"/>
    <x v="2"/>
    <x v="0"/>
    <s v="adjust"/>
    <x v="0"/>
    <x v="1"/>
    <n v="1356650"/>
    <n v="1918.2350403253367"/>
    <n v="30475.718247767349"/>
    <n v="29435.846234617118"/>
    <n v="-1039.8720131502305"/>
    <n v="15.345276056277617"/>
    <n v="50000"/>
    <n v="0.06"/>
    <n v="10400.293142683362"/>
    <n v="5.8886779630229771E-2"/>
  </r>
  <r>
    <x v="26"/>
    <s v="6"/>
    <x v="4"/>
    <x v="63"/>
    <x v="0"/>
    <x v="6"/>
    <x v="26"/>
    <x v="1"/>
    <x v="1"/>
    <s v="adjust"/>
    <x v="2"/>
    <x v="2"/>
    <n v="68400"/>
    <n v="242.28882833787463"/>
    <n v="1711.3111600923121"/>
    <n v="664.47367932739644"/>
    <n v="-1046.8374807649157"/>
    <n v="2.7424858334812701"/>
    <n v="1000"/>
    <n v="7.0000000000000007E-2"/>
    <n v="36.242825237922787"/>
    <n v="9.0906096974397964E-3"/>
  </r>
  <r>
    <x v="26"/>
    <s v="6"/>
    <x v="4"/>
    <x v="72"/>
    <x v="0"/>
    <x v="3"/>
    <x v="43"/>
    <x v="2"/>
    <x v="1"/>
    <s v="adjust"/>
    <x v="0"/>
    <x v="0"/>
    <n v="105820"/>
    <n v="181.65882795597781"/>
    <n v="1832.2330152530599"/>
    <n v="759.91164861442473"/>
    <n v="-1072.321366638635"/>
    <n v="4.1831804001211408"/>
    <n v="1000"/>
    <n v="0.12"/>
    <n v="386.90496813041847"/>
    <n v="8.4857445563107398E-2"/>
  </r>
  <r>
    <x v="26"/>
    <s v="6"/>
    <x v="4"/>
    <x v="24"/>
    <x v="0"/>
    <x v="1"/>
    <x v="28"/>
    <x v="1"/>
    <x v="2"/>
    <s v="appsflyer"/>
    <x v="2"/>
    <x v="2"/>
    <n v="110150"/>
    <n v="384.85150985774897"/>
    <n v="2596.8701750919258"/>
    <n v="1487.2163806379233"/>
    <n v="-1109.6537944540025"/>
    <n v="3.8643901415058415"/>
    <n v="1400"/>
    <n v="7.0000000000000007E-2"/>
    <n v="152.28639603309594"/>
    <n v="1.7066155494218731E-2"/>
  </r>
  <r>
    <x v="26"/>
    <s v="6"/>
    <x v="4"/>
    <x v="21"/>
    <x v="0"/>
    <x v="3"/>
    <x v="23"/>
    <x v="2"/>
    <x v="1"/>
    <s v="adjust"/>
    <x v="2"/>
    <x v="6"/>
    <n v="40850"/>
    <n v="149.08759124087589"/>
    <n v="2174.762826451602"/>
    <n v="964.97068844008447"/>
    <n v="-1209.7921380115176"/>
    <n v="6.4725084120583398"/>
    <n v="800"/>
    <n v="0.11"/>
    <n v="613.06262087027471"/>
    <n v="0.10588622504539769"/>
  </r>
  <r>
    <x v="26"/>
    <s v="6"/>
    <x v="4"/>
    <x v="17"/>
    <x v="0"/>
    <x v="6"/>
    <x v="20"/>
    <x v="2"/>
    <x v="1"/>
    <s v="appsflyer"/>
    <x v="1"/>
    <x v="6"/>
    <n v="85650"/>
    <n v="69.095170609397144"/>
    <n v="1850.9963904353433"/>
    <n v="576.10320447976721"/>
    <n v="-1274.893185955576"/>
    <n v="8.3378215785375822"/>
    <n v="10000"/>
    <n v="7.4999999999999997E-2"/>
    <n v="20.299061196613433"/>
    <n v="5.8725187428133041E-3"/>
  </r>
  <r>
    <x v="26"/>
    <s v="6"/>
    <x v="4"/>
    <x v="94"/>
    <x v="0"/>
    <x v="3"/>
    <x v="22"/>
    <x v="2"/>
    <x v="0"/>
    <s v="adjust"/>
    <x v="0"/>
    <x v="3"/>
    <n v="484670"/>
    <n v="1083.945564538674"/>
    <n v="13614.679314220091"/>
    <n v="12297.97604605442"/>
    <n v="-1316.703268165671"/>
    <n v="11.345566095183409"/>
    <n v="17800"/>
    <n v="0.06"/>
    <n v="2676.1218100976184"/>
    <n v="3.6267780975718672E-2"/>
  </r>
  <r>
    <x v="26"/>
    <s v="6"/>
    <x v="4"/>
    <x v="88"/>
    <x v="0"/>
    <x v="5"/>
    <x v="49"/>
    <x v="2"/>
    <x v="0"/>
    <s v="adjust"/>
    <x v="0"/>
    <x v="2"/>
    <n v="78770"/>
    <n v="237.49748743718592"/>
    <n v="2784.0834033050464"/>
    <n v="1360.520191564852"/>
    <n v="-1423.5632117401944"/>
    <n v="5.7285666734671734"/>
    <n v="1200"/>
    <n v="0.11"/>
    <n v="26.367199301698172"/>
    <n v="3.2300389543613917E-3"/>
  </r>
  <r>
    <x v="26"/>
    <s v="6"/>
    <x v="4"/>
    <x v="27"/>
    <x v="0"/>
    <x v="6"/>
    <x v="2"/>
    <x v="2"/>
    <x v="1"/>
    <s v="appsflyer"/>
    <x v="0"/>
    <x v="4"/>
    <n v="209200"/>
    <n v="511.98784758850582"/>
    <n v="5814.7446860689724"/>
    <n v="4277.4118047372922"/>
    <n v="-1537.3328813316803"/>
    <n v="8.354518227110594"/>
    <n v="4000"/>
    <n v="7.0000000000000007E-2"/>
    <n v="114.59761653736865"/>
    <n v="4.4652242122385872E-3"/>
  </r>
  <r>
    <x v="26"/>
    <s v="6"/>
    <x v="4"/>
    <x v="79"/>
    <x v="0"/>
    <x v="5"/>
    <x v="33"/>
    <x v="0"/>
    <x v="1"/>
    <s v="appsflyer"/>
    <x v="0"/>
    <x v="1"/>
    <n v="184520"/>
    <n v="259.67479984025255"/>
    <n v="3715.836855369595"/>
    <n v="2173.2189001286783"/>
    <n v="-1542.6179552409167"/>
    <n v="8.3690019265080977"/>
    <n v="2600"/>
    <n v="0.08"/>
    <n v="769.2128605065285"/>
    <n v="5.8991822411522274E-2"/>
  </r>
  <r>
    <x v="26"/>
    <s v="6"/>
    <x v="4"/>
    <x v="10"/>
    <x v="0"/>
    <x v="3"/>
    <x v="41"/>
    <x v="1"/>
    <x v="0"/>
    <s v="appsflyer"/>
    <x v="2"/>
    <x v="3"/>
    <n v="261840"/>
    <n v="753.007584168216"/>
    <n v="3964.1434340102674"/>
    <n v="2313.9767988685021"/>
    <n v="-1650.1666351417653"/>
    <n v="3.0729794062095102"/>
    <n v="1800"/>
    <n v="0.04"/>
    <n v="239.6091760977335"/>
    <n v="1.7258108509334708E-2"/>
  </r>
  <r>
    <x v="26"/>
    <s v="6"/>
    <x v="4"/>
    <x v="99"/>
    <x v="0"/>
    <x v="3"/>
    <x v="4"/>
    <x v="2"/>
    <x v="0"/>
    <s v="adjust"/>
    <x v="0"/>
    <x v="0"/>
    <n v="115110"/>
    <n v="263.30082282301362"/>
    <n v="4508.0932453084115"/>
    <n v="2747.6496778994783"/>
    <n v="-1760.4435674089332"/>
    <n v="10.43540103080651"/>
    <n v="30000"/>
    <n v="8.5000000000000006E-2"/>
    <n v="139.98776075778565"/>
    <n v="8.4913639636430057E-3"/>
  </r>
  <r>
    <x v="26"/>
    <s v="6"/>
    <x v="4"/>
    <x v="35"/>
    <x v="0"/>
    <x v="2"/>
    <x v="24"/>
    <x v="0"/>
    <x v="1"/>
    <s v="adjust"/>
    <x v="0"/>
    <x v="6"/>
    <n v="279720"/>
    <n v="186.25423728813558"/>
    <n v="6660.4141893816359"/>
    <n v="4698.9786547967897"/>
    <n v="-1961.4355345848462"/>
    <n v="25.22884162644559"/>
    <n v="5200"/>
    <n v="8.5000000000000006E-2"/>
    <n v="348.88435551418365"/>
    <n v="1.2374474722573921E-2"/>
  </r>
  <r>
    <x v="26"/>
    <s v="6"/>
    <x v="4"/>
    <x v="92"/>
    <x v="0"/>
    <x v="0"/>
    <x v="24"/>
    <x v="2"/>
    <x v="1"/>
    <s v="appsflyer"/>
    <x v="1"/>
    <x v="6"/>
    <n v="134680"/>
    <n v="217.20078331989401"/>
    <n v="4130.1289594700957"/>
    <n v="2135.8743933549608"/>
    <n v="-1994.2545661151348"/>
    <n v="9.8336403796907028"/>
    <n v="2200"/>
    <n v="0.1"/>
    <n v="564.6066255601437"/>
    <n v="4.405741487083098E-2"/>
  </r>
  <r>
    <x v="26"/>
    <s v="6"/>
    <x v="4"/>
    <x v="13"/>
    <x v="0"/>
    <x v="3"/>
    <x v="5"/>
    <x v="1"/>
    <x v="0"/>
    <s v="appsflyer"/>
    <x v="0"/>
    <x v="6"/>
    <n v="184200"/>
    <n v="627.10805981378724"/>
    <n v="4797.363335189988"/>
    <n v="2770.2257949841555"/>
    <n v="-2027.1375402058325"/>
    <n v="4.4174616346132485"/>
    <n v="1800"/>
    <n v="0.12"/>
    <n v="678.97362626436563"/>
    <n v="4.0849475609156319E-2"/>
  </r>
  <r>
    <x v="26"/>
    <s v="6"/>
    <x v="4"/>
    <x v="84"/>
    <x v="0"/>
    <x v="0"/>
    <x v="6"/>
    <x v="1"/>
    <x v="0"/>
    <s v="appsflyer"/>
    <x v="0"/>
    <x v="3"/>
    <n v="247140"/>
    <n v="796.6715125466153"/>
    <n v="6731.9759556085"/>
    <n v="4381.6776691029982"/>
    <n v="-2350.2982865055019"/>
    <n v="5.4999803558892975"/>
    <n v="3400"/>
    <n v="0.14000000000000001"/>
    <n v="1106.7764985711165"/>
    <n v="4.2098658023746266E-2"/>
  </r>
  <r>
    <x v="26"/>
    <s v="6"/>
    <x v="4"/>
    <x v="38"/>
    <x v="0"/>
    <x v="5"/>
    <x v="3"/>
    <x v="1"/>
    <x v="0"/>
    <s v="appsflyer"/>
    <x v="2"/>
    <x v="3"/>
    <n v="186520"/>
    <n v="2452.5131993994905"/>
    <n v="3307.8016974413554"/>
    <n v="867.2682621307423"/>
    <n v="-2440.5334353106132"/>
    <n v="0.35362429949127167"/>
    <n v="1400"/>
    <n v="0.13"/>
    <n v="428.11573656343165"/>
    <n v="8.2272839761563188E-2"/>
  </r>
  <r>
    <x v="26"/>
    <s v="6"/>
    <x v="4"/>
    <x v="5"/>
    <x v="0"/>
    <x v="4"/>
    <x v="41"/>
    <x v="2"/>
    <x v="0"/>
    <s v="appsflyer"/>
    <x v="1"/>
    <x v="0"/>
    <n v="113620"/>
    <n v="218.10906515580734"/>
    <n v="3862.310127937717"/>
    <n v="1363.1146461914275"/>
    <n v="-2499.1954817462893"/>
    <n v="6.2496927636532646"/>
    <n v="1600"/>
    <n v="0.09"/>
    <n v="65.073728248318773"/>
    <n v="7.9564997742652844E-3"/>
  </r>
  <r>
    <x v="26"/>
    <s v="6"/>
    <x v="4"/>
    <x v="7"/>
    <x v="0"/>
    <x v="6"/>
    <x v="15"/>
    <x v="2"/>
    <x v="0"/>
    <s v="appsflyer"/>
    <x v="0"/>
    <x v="4"/>
    <n v="419020"/>
    <n v="1136.4483983249997"/>
    <n v="7776.528350657486"/>
    <n v="4797.8410361746201"/>
    <n v="-2978.687314482866"/>
    <n v="4.2217852066544435"/>
    <n v="5800"/>
    <n v="0.04"/>
    <n v="519.79287996496737"/>
    <n v="1.8056485408257879E-2"/>
  </r>
  <r>
    <x v="26"/>
    <s v="6"/>
    <x v="4"/>
    <x v="98"/>
    <x v="0"/>
    <x v="5"/>
    <x v="4"/>
    <x v="1"/>
    <x v="0"/>
    <s v="appsflyer"/>
    <x v="2"/>
    <x v="6"/>
    <n v="706200"/>
    <n v="5140.1460010620212"/>
    <n v="11728.161932925319"/>
    <n v="7404.1346916401244"/>
    <n v="-4324.0272412851946"/>
    <n v="1.4404522148029129"/>
    <n v="8600"/>
    <n v="0.08"/>
    <n v="1577.7251951902194"/>
    <n v="3.5514507791878334E-2"/>
  </r>
  <r>
    <x v="26"/>
    <s v="6"/>
    <x v="4"/>
    <x v="0"/>
    <x v="0"/>
    <x v="5"/>
    <x v="40"/>
    <x v="0"/>
    <x v="0"/>
    <s v="adjust"/>
    <x v="0"/>
    <x v="5"/>
    <n v="824560"/>
    <n v="607.79735978020506"/>
    <n v="13244.067965222392"/>
    <n v="8131.0197394058205"/>
    <n v="-5113.0482258165712"/>
    <n v="13.377846429517568"/>
    <n v="11600"/>
    <n v="7.0000000000000007E-2"/>
    <n v="1439.4878225121472"/>
    <n v="2.9506094533585499E-2"/>
  </r>
  <r>
    <x v="27"/>
    <s v="6"/>
    <x v="4"/>
    <x v="15"/>
    <x v="0"/>
    <x v="5"/>
    <x v="6"/>
    <x v="2"/>
    <x v="0"/>
    <s v="adjust"/>
    <x v="0"/>
    <x v="1"/>
    <n v="1804570"/>
    <n v="3039.1786005510817"/>
    <n v="43909.417501185228"/>
    <n v="70384.262675245409"/>
    <n v="26474.845174060181"/>
    <n v="23.158975475308665"/>
    <n v="50000"/>
    <n v="0.06"/>
    <n v="21942.819240011795"/>
    <n v="5.1959577340123277E-2"/>
  </r>
  <r>
    <x v="27"/>
    <s v="6"/>
    <x v="4"/>
    <x v="100"/>
    <x v="0"/>
    <x v="5"/>
    <x v="44"/>
    <x v="0"/>
    <x v="0"/>
    <s v="adjust"/>
    <x v="0"/>
    <x v="5"/>
    <n v="1712490"/>
    <n v="1519.9071189928375"/>
    <n v="29544.083064172602"/>
    <n v="47669.068124577141"/>
    <n v="18124.985060404539"/>
    <n v="31.363145503367946"/>
    <n v="48800"/>
    <n v="7.0000000000000007E-2"/>
    <n v="4296.3287888848108"/>
    <n v="1.5021371852207158E-2"/>
  </r>
  <r>
    <x v="27"/>
    <s v="6"/>
    <x v="4"/>
    <x v="18"/>
    <x v="0"/>
    <x v="4"/>
    <x v="29"/>
    <x v="0"/>
    <x v="0"/>
    <s v="adjust"/>
    <x v="0"/>
    <x v="4"/>
    <n v="1052090"/>
    <n v="730.98992543041118"/>
    <n v="25029.263477534449"/>
    <n v="35457.634579498103"/>
    <n v="10428.371101963654"/>
    <n v="48.50632456886521"/>
    <n v="20000"/>
    <n v="4.4999999999999998E-2"/>
    <n v="446.06813705081447"/>
    <n v="2.0967188135966575E-3"/>
  </r>
  <r>
    <x v="27"/>
    <s v="6"/>
    <x v="4"/>
    <x v="76"/>
    <x v="0"/>
    <x v="6"/>
    <x v="9"/>
    <x v="1"/>
    <x v="1"/>
    <s v="adjust"/>
    <x v="2"/>
    <x v="2"/>
    <n v="669120"/>
    <n v="4292.3433282052765"/>
    <n v="15825.692495982819"/>
    <n v="25614.368627209715"/>
    <n v="9788.6761312268954"/>
    <n v="5.9674556923012139"/>
    <n v="31800"/>
    <n v="7.0000000000000007E-2"/>
    <n v="5133.6012230933493"/>
    <n v="3.3403134635143876E-2"/>
  </r>
  <r>
    <x v="27"/>
    <s v="6"/>
    <x v="4"/>
    <x v="84"/>
    <x v="0"/>
    <x v="4"/>
    <x v="48"/>
    <x v="1"/>
    <x v="0"/>
    <s v="appsflyer"/>
    <x v="0"/>
    <x v="1"/>
    <n v="640890"/>
    <n v="2261.048586611234"/>
    <n v="16215.501289111211"/>
    <n v="25355.488430800513"/>
    <n v="9139.987141689302"/>
    <n v="11.214039619025732"/>
    <n v="22000"/>
    <n v="0.14000000000000001"/>
    <n v="12318.79700231728"/>
    <n v="8.0973901935389614E-2"/>
  </r>
  <r>
    <x v="27"/>
    <s v="6"/>
    <x v="4"/>
    <x v="1"/>
    <x v="0"/>
    <x v="6"/>
    <x v="26"/>
    <x v="1"/>
    <x v="0"/>
    <s v="appsflyer"/>
    <x v="0"/>
    <x v="6"/>
    <n v="753500"/>
    <n v="2975.8159348583345"/>
    <n v="17810.356790405986"/>
    <n v="24812.894916855093"/>
    <n v="7002.5381264491079"/>
    <n v="8.3381820179803317"/>
    <n v="34000"/>
    <n v="0.12"/>
    <n v="13500.503030073762"/>
    <n v="9.0682036331728971E-2"/>
  </r>
  <r>
    <x v="27"/>
    <s v="6"/>
    <x v="4"/>
    <x v="35"/>
    <x v="0"/>
    <x v="5"/>
    <x v="29"/>
    <x v="0"/>
    <x v="1"/>
    <s v="adjust"/>
    <x v="0"/>
    <x v="2"/>
    <n v="470750"/>
    <n v="259.84958255709648"/>
    <n v="10690.179364733132"/>
    <n v="14467.909611387457"/>
    <n v="3777.7302466543242"/>
    <n v="55.678017524651736"/>
    <n v="11600"/>
    <n v="8.5000000000000006E-2"/>
    <n v="662.63805046482514"/>
    <n v="7.6334230751998605E-3"/>
  </r>
  <r>
    <x v="27"/>
    <s v="6"/>
    <x v="4"/>
    <x v="55"/>
    <x v="0"/>
    <x v="3"/>
    <x v="18"/>
    <x v="2"/>
    <x v="1"/>
    <s v="appsflyer"/>
    <x v="2"/>
    <x v="2"/>
    <n v="206200"/>
    <n v="649.08712286309265"/>
    <n v="5541.5211171808178"/>
    <n v="9222.8974313742765"/>
    <n v="3681.3763141934587"/>
    <n v="14.20902850559184"/>
    <n v="5600"/>
    <n v="0.1"/>
    <n v="1752.9449225703204"/>
    <n v="3.1677408240624864E-2"/>
  </r>
  <r>
    <x v="27"/>
    <s v="6"/>
    <x v="4"/>
    <x v="7"/>
    <x v="0"/>
    <x v="1"/>
    <x v="23"/>
    <x v="2"/>
    <x v="0"/>
    <s v="appsflyer"/>
    <x v="0"/>
    <x v="4"/>
    <n v="870150"/>
    <n v="2683.9373721795687"/>
    <n v="16751.856400591041"/>
    <n v="20362.741597342301"/>
    <n v="3610.8851967512601"/>
    <n v="7.5868914857749274"/>
    <n v="29400"/>
    <n v="0.04"/>
    <n v="1854.4070333829843"/>
    <n v="1.5178105434363655E-2"/>
  </r>
  <r>
    <x v="27"/>
    <s v="6"/>
    <x v="4"/>
    <x v="17"/>
    <x v="0"/>
    <x v="4"/>
    <x v="5"/>
    <x v="2"/>
    <x v="1"/>
    <s v="appsflyer"/>
    <x v="1"/>
    <x v="2"/>
    <n v="403430"/>
    <n v="409.00266125966294"/>
    <n v="8476.7329382156313"/>
    <n v="12038.216425408455"/>
    <n v="3561.4834871928233"/>
    <n v="29.433100479915385"/>
    <n v="10000"/>
    <n v="7.4999999999999997E-2"/>
    <n v="2660.3634571158354"/>
    <n v="3.6832192897234911E-2"/>
  </r>
  <r>
    <x v="27"/>
    <s v="6"/>
    <x v="4"/>
    <x v="78"/>
    <x v="0"/>
    <x v="6"/>
    <x v="49"/>
    <x v="2"/>
    <x v="0"/>
    <s v="adjust"/>
    <x v="0"/>
    <x v="5"/>
    <n v="161770"/>
    <n v="703.72095490716185"/>
    <n v="8197.0293128976537"/>
    <n v="11724.433527386856"/>
    <n v="3527.4042144892028"/>
    <n v="16.660628684751327"/>
    <n v="16200"/>
    <n v="0.13500000000000001"/>
    <n v="2431.6919295650737"/>
    <n v="3.4567298054456616E-2"/>
  </r>
  <r>
    <x v="27"/>
    <s v="6"/>
    <x v="4"/>
    <x v="123"/>
    <x v="0"/>
    <x v="1"/>
    <x v="41"/>
    <x v="2"/>
    <x v="0"/>
    <s v="adjust"/>
    <x v="2"/>
    <x v="4"/>
    <n v="2758510"/>
    <n v="15800.71000399627"/>
    <n v="5868.9434069885338"/>
    <n v="9216.2067982202025"/>
    <n v="3347.2633912316687"/>
    <n v="0.58327801699349369"/>
    <n v="5000"/>
    <n v="0.06"/>
    <n v="2341.1028390439319"/>
    <n v="4.2336702620721658E-2"/>
  </r>
  <r>
    <x v="27"/>
    <s v="6"/>
    <x v="4"/>
    <x v="81"/>
    <x v="0"/>
    <x v="0"/>
    <x v="32"/>
    <x v="2"/>
    <x v="0"/>
    <s v="appsflyer"/>
    <x v="2"/>
    <x v="5"/>
    <n v="425360"/>
    <n v="917.76019726702964"/>
    <n v="6687.8723755317751"/>
    <n v="9742.6397947059686"/>
    <n v="3054.7674191741935"/>
    <n v="10.615670437352025"/>
    <n v="5000"/>
    <n v="0.11"/>
    <n v="1918.8774788126232"/>
    <n v="3.2826104615837244E-2"/>
  </r>
  <r>
    <x v="27"/>
    <s v="6"/>
    <x v="4"/>
    <x v="37"/>
    <x v="0"/>
    <x v="1"/>
    <x v="7"/>
    <x v="2"/>
    <x v="1"/>
    <s v="adjust"/>
    <x v="2"/>
    <x v="1"/>
    <n v="240420"/>
    <n v="675.48887390424807"/>
    <n v="5966.4403854107977"/>
    <n v="8956.142438128818"/>
    <n v="2989.7020527180202"/>
    <n v="13.258756412023997"/>
    <n v="15400"/>
    <n v="6.5000000000000002E-2"/>
    <n v="1455.1189528943009"/>
    <n v="2.7078602998754059E-2"/>
  </r>
  <r>
    <x v="27"/>
    <s v="6"/>
    <x v="4"/>
    <x v="24"/>
    <x v="0"/>
    <x v="3"/>
    <x v="11"/>
    <x v="1"/>
    <x v="2"/>
    <s v="appsflyer"/>
    <x v="2"/>
    <x v="4"/>
    <n v="298220"/>
    <n v="1111.6270130172691"/>
    <n v="6538.0382104179989"/>
    <n v="9463.3592276558993"/>
    <n v="2925.3210172379004"/>
    <n v="8.5130705864817688"/>
    <n v="10200"/>
    <n v="7.0000000000000007E-2"/>
    <n v="3560.4209682330152"/>
    <n v="6.270537558918074E-2"/>
  </r>
  <r>
    <x v="27"/>
    <s v="6"/>
    <x v="4"/>
    <x v="11"/>
    <x v="0"/>
    <x v="5"/>
    <x v="11"/>
    <x v="1"/>
    <x v="0"/>
    <s v="appsflyer"/>
    <x v="0"/>
    <x v="1"/>
    <n v="471750"/>
    <n v="1952.9468295477645"/>
    <n v="6053.4434007945065"/>
    <n v="8796.1704593961822"/>
    <n v="2742.7270586016757"/>
    <n v="4.5040501494006744"/>
    <n v="13200"/>
    <n v="0.14000000000000001"/>
    <n v="1155.8099703083901"/>
    <n v="2.1899870624451482E-2"/>
  </r>
  <r>
    <x v="27"/>
    <s v="6"/>
    <x v="4"/>
    <x v="3"/>
    <x v="0"/>
    <x v="3"/>
    <x v="2"/>
    <x v="1"/>
    <x v="0"/>
    <s v="appsflyer"/>
    <x v="0"/>
    <x v="5"/>
    <n v="245870"/>
    <n v="1015.2492143535775"/>
    <n v="4903.1757568974626"/>
    <n v="7342.1022640525907"/>
    <n v="2438.9265071551281"/>
    <n v="7.2318226502912424"/>
    <n v="9000"/>
    <n v="0.09"/>
    <n v="2736.4220259986087"/>
    <n v="6.211713229593447E-2"/>
  </r>
  <r>
    <x v="27"/>
    <s v="6"/>
    <x v="4"/>
    <x v="92"/>
    <x v="0"/>
    <x v="4"/>
    <x v="8"/>
    <x v="2"/>
    <x v="1"/>
    <s v="appsflyer"/>
    <x v="1"/>
    <x v="1"/>
    <n v="352370"/>
    <n v="745.33545538556314"/>
    <n v="11011.240284724689"/>
    <n v="13280.044970833551"/>
    <n v="2268.8046861088624"/>
    <n v="17.817540913793998"/>
    <n v="19800"/>
    <n v="0.1"/>
    <n v="2395.8023264379999"/>
    <n v="3.0067698461611739E-2"/>
  </r>
  <r>
    <x v="27"/>
    <s v="6"/>
    <x v="4"/>
    <x v="4"/>
    <x v="0"/>
    <x v="6"/>
    <x v="30"/>
    <x v="2"/>
    <x v="0"/>
    <s v="appsflyer"/>
    <x v="0"/>
    <x v="1"/>
    <n v="259200"/>
    <n v="483.55201790933398"/>
    <n v="6340.0164382168487"/>
    <n v="8515.9103952169589"/>
    <n v="2175.8939570001103"/>
    <n v="17.611156772824579"/>
    <n v="7800"/>
    <n v="0.1"/>
    <n v="4221.7323130599434"/>
    <n v="8.2624407670124508E-2"/>
  </r>
  <r>
    <x v="27"/>
    <s v="6"/>
    <x v="4"/>
    <x v="106"/>
    <x v="0"/>
    <x v="3"/>
    <x v="1"/>
    <x v="1"/>
    <x v="0"/>
    <s v="appsflyer"/>
    <x v="2"/>
    <x v="6"/>
    <n v="335740"/>
    <n v="882.3542662628588"/>
    <n v="5179.1795673361503"/>
    <n v="7253.7637888579038"/>
    <n v="2074.5842215217535"/>
    <n v="8.2209199481526198"/>
    <n v="8800"/>
    <n v="0.2"/>
    <n v="1156.0089713505092"/>
    <n v="2.656112984926504E-2"/>
  </r>
  <r>
    <x v="27"/>
    <s v="6"/>
    <x v="4"/>
    <x v="57"/>
    <x v="0"/>
    <x v="3"/>
    <x v="0"/>
    <x v="2"/>
    <x v="0"/>
    <s v="adjust"/>
    <x v="0"/>
    <x v="6"/>
    <n v="142310"/>
    <n v="515.95866819747414"/>
    <n v="4670.4925079229424"/>
    <n v="6693.8363728172299"/>
    <n v="2023.3438648942874"/>
    <n v="12.973590299785954"/>
    <n v="7800"/>
    <n v="0.09"/>
    <n v="811.58615082928907"/>
    <n v="2.0207299811037891E-2"/>
  </r>
  <r>
    <x v="27"/>
    <s v="6"/>
    <x v="4"/>
    <x v="103"/>
    <x v="0"/>
    <x v="0"/>
    <x v="16"/>
    <x v="2"/>
    <x v="0"/>
    <s v="appsflyer"/>
    <x v="1"/>
    <x v="6"/>
    <n v="216530"/>
    <n v="233.60944617597698"/>
    <n v="3778.6151180488564"/>
    <n v="5448.8900311084399"/>
    <n v="1670.2749130595835"/>
    <n v="23.324784679313929"/>
    <n v="4600"/>
    <n v="7.4999999999999997E-2"/>
    <n v="958.51857127179903"/>
    <n v="2.9318465650786635E-2"/>
  </r>
  <r>
    <x v="27"/>
    <s v="6"/>
    <x v="4"/>
    <x v="98"/>
    <x v="0"/>
    <x v="4"/>
    <x v="10"/>
    <x v="1"/>
    <x v="0"/>
    <s v="appsflyer"/>
    <x v="2"/>
    <x v="0"/>
    <n v="1178350"/>
    <n v="8876.4840574099162"/>
    <n v="18664.015887762893"/>
    <n v="20272.985740941349"/>
    <n v="1608.9698531784561"/>
    <n v="2.2838981752034866"/>
    <n v="22600"/>
    <n v="0.08"/>
    <n v="5787.1697107797481"/>
    <n v="4.7577021828713206E-2"/>
  </r>
  <r>
    <x v="27"/>
    <s v="6"/>
    <x v="4"/>
    <x v="21"/>
    <x v="0"/>
    <x v="4"/>
    <x v="36"/>
    <x v="2"/>
    <x v="1"/>
    <s v="adjust"/>
    <x v="2"/>
    <x v="1"/>
    <n v="112330"/>
    <n v="511.89116740383326"/>
    <n v="6285.862494106922"/>
    <n v="7886.4644368832423"/>
    <n v="1600.6019427763204"/>
    <n v="15.406525720850297"/>
    <n v="6600"/>
    <n v="0.11"/>
    <n v="1059.0920408289428"/>
    <n v="2.2382062526350097E-2"/>
  </r>
  <r>
    <x v="27"/>
    <s v="6"/>
    <x v="4"/>
    <x v="44"/>
    <x v="0"/>
    <x v="4"/>
    <x v="10"/>
    <x v="2"/>
    <x v="0"/>
    <s v="adjust"/>
    <x v="0"/>
    <x v="3"/>
    <n v="128570"/>
    <n v="115.22992071699414"/>
    <n v="3231.161995908953"/>
    <n v="4773.4171873378609"/>
    <n v="1542.2551914289079"/>
    <n v="41.425153793704517"/>
    <n v="3400"/>
    <n v="7.0000000000000007E-2"/>
    <n v="255.90725603356358"/>
    <n v="8.9351522536235475E-3"/>
  </r>
  <r>
    <x v="27"/>
    <s v="6"/>
    <x v="4"/>
    <x v="20"/>
    <x v="0"/>
    <x v="0"/>
    <x v="7"/>
    <x v="1"/>
    <x v="1"/>
    <s v="adjust"/>
    <x v="0"/>
    <x v="3"/>
    <n v="226600"/>
    <n v="1111.3710103372821"/>
    <n v="3363.0029182064109"/>
    <n v="4791.7230140695983"/>
    <n v="1428.7200958631875"/>
    <n v="4.3115422028287318"/>
    <n v="7800"/>
    <n v="0.11"/>
    <n v="2296.496912301825"/>
    <n v="7.987721415862252E-2"/>
  </r>
  <r>
    <x v="27"/>
    <s v="6"/>
    <x v="4"/>
    <x v="28"/>
    <x v="0"/>
    <x v="4"/>
    <x v="18"/>
    <x v="1"/>
    <x v="1"/>
    <s v="adjust"/>
    <x v="0"/>
    <x v="2"/>
    <n v="118860"/>
    <n v="463.18345323741011"/>
    <n v="2877.7732263258549"/>
    <n v="4272.2337839864495"/>
    <n v="1394.4605576605945"/>
    <n v="9.2236321356597895"/>
    <n v="5400"/>
    <n v="8.5000000000000006E-2"/>
    <n v="1800.4904089386075"/>
    <n v="7.0240007919953523E-2"/>
  </r>
  <r>
    <x v="27"/>
    <s v="6"/>
    <x v="4"/>
    <x v="80"/>
    <x v="0"/>
    <x v="5"/>
    <x v="12"/>
    <x v="1"/>
    <x v="0"/>
    <s v="adjust"/>
    <x v="0"/>
    <x v="1"/>
    <n v="186050"/>
    <n v="967.9246038098288"/>
    <n v="5286.323524040884"/>
    <n v="6559.9520546382691"/>
    <n v="1273.6285305973852"/>
    <n v="6.7773378513344662"/>
    <n v="5800"/>
    <n v="0.09"/>
    <n v="1752.042192143391"/>
    <n v="4.4513592415272682E-2"/>
  </r>
  <r>
    <x v="27"/>
    <s v="6"/>
    <x v="4"/>
    <x v="70"/>
    <x v="0"/>
    <x v="5"/>
    <x v="20"/>
    <x v="1"/>
    <x v="0"/>
    <s v="appsflyer"/>
    <x v="2"/>
    <x v="4"/>
    <n v="290500"/>
    <n v="2348.2961524179495"/>
    <n v="2616.8448114587427"/>
    <n v="3619.0380460679862"/>
    <n v="1002.1932346092435"/>
    <n v="1.5411335756529698"/>
    <n v="5000"/>
    <n v="0.08"/>
    <n v="1535.0203022000962"/>
    <n v="7.0691911435225435E-2"/>
  </r>
  <r>
    <x v="27"/>
    <s v="6"/>
    <x v="4"/>
    <x v="46"/>
    <x v="0"/>
    <x v="0"/>
    <x v="23"/>
    <x v="2"/>
    <x v="0"/>
    <s v="adjust"/>
    <x v="2"/>
    <x v="0"/>
    <n v="90780"/>
    <n v="221.63987792472022"/>
    <n v="1760.3057189169094"/>
    <n v="2709.4023934092411"/>
    <n v="949.09667449233166"/>
    <n v="12.224345270256316"/>
    <n v="400"/>
    <n v="0.06"/>
    <n v="704.46492838873769"/>
    <n v="4.3334582446568563E-2"/>
  </r>
  <r>
    <x v="27"/>
    <s v="6"/>
    <x v="4"/>
    <x v="85"/>
    <x v="0"/>
    <x v="3"/>
    <x v="34"/>
    <x v="1"/>
    <x v="0"/>
    <s v="adjust"/>
    <x v="0"/>
    <x v="6"/>
    <n v="262360"/>
    <n v="661.15922107674692"/>
    <n v="5393.1611903452804"/>
    <n v="6002.9263497475195"/>
    <n v="609.76515940223908"/>
    <n v="9.079395943342222"/>
    <n v="4000"/>
    <n v="0.125"/>
    <n v="3432.1602837424648"/>
    <n v="9.5291309709494704E-2"/>
  </r>
  <r>
    <x v="27"/>
    <s v="6"/>
    <x v="4"/>
    <x v="119"/>
    <x v="0"/>
    <x v="4"/>
    <x v="28"/>
    <x v="0"/>
    <x v="0"/>
    <s v="appsflyer"/>
    <x v="0"/>
    <x v="4"/>
    <n v="107800"/>
    <n v="67.417135709818638"/>
    <n v="966.04857043405821"/>
    <n v="1550.6720851245045"/>
    <n v="584.62351469044631"/>
    <n v="23.001156438906147"/>
    <n v="200"/>
    <n v="0.15"/>
    <n v="1209.7669907165596"/>
    <n v="0.1300260923765223"/>
  </r>
  <r>
    <x v="27"/>
    <s v="6"/>
    <x v="4"/>
    <x v="53"/>
    <x v="0"/>
    <x v="5"/>
    <x v="20"/>
    <x v="0"/>
    <x v="3"/>
    <s v="appsflyer"/>
    <x v="2"/>
    <x v="2"/>
    <n v="78110"/>
    <n v="8.2013859722805549"/>
    <n v="1337.4504726449873"/>
    <n v="1828.1579241617658"/>
    <n v="490.70745151677852"/>
    <n v="222.90841210749784"/>
    <n v="200"/>
    <n v="0.06"/>
    <n v="599.16233122323399"/>
    <n v="5.4623502279209799E-2"/>
  </r>
  <r>
    <x v="27"/>
    <s v="6"/>
    <x v="4"/>
    <x v="101"/>
    <x v="0"/>
    <x v="6"/>
    <x v="11"/>
    <x v="1"/>
    <x v="1"/>
    <s v="adjust"/>
    <x v="0"/>
    <x v="2"/>
    <n v="95810"/>
    <n v="444.18797415004218"/>
    <n v="3055.5720601260523"/>
    <n v="3427.3948567092471"/>
    <n v="371.82279658319476"/>
    <n v="7.7160910609243736"/>
    <n v="3000"/>
    <n v="0.11"/>
    <n v="1801.7087227026195"/>
    <n v="8.7613128825610828E-2"/>
  </r>
  <r>
    <x v="27"/>
    <s v="6"/>
    <x v="4"/>
    <x v="32"/>
    <x v="0"/>
    <x v="4"/>
    <x v="25"/>
    <x v="0"/>
    <x v="3"/>
    <s v="appsflyer"/>
    <x v="0"/>
    <x v="2"/>
    <n v="54280"/>
    <n v="143.25499560135728"/>
    <n v="1728.3001316907212"/>
    <n v="1964.9811727236468"/>
    <n v="236.68104103292558"/>
    <n v="13.716667711831121"/>
    <n v="3600"/>
    <n v="0.04"/>
    <n v="305.55875715513758"/>
    <n v="2.5917021614648577E-2"/>
  </r>
  <r>
    <x v="27"/>
    <s v="6"/>
    <x v="4"/>
    <x v="36"/>
    <x v="0"/>
    <x v="4"/>
    <x v="34"/>
    <x v="0"/>
    <x v="3"/>
    <s v="adjust"/>
    <x v="0"/>
    <x v="2"/>
    <n v="172980"/>
    <n v="291.96509372979961"/>
    <n v="5029.7151612524158"/>
    <n v="5207.4512712384958"/>
    <n v="177.73610998608001"/>
    <n v="17.835869366143321"/>
    <n v="6200"/>
    <n v="6.5000000000000002E-2"/>
    <n v="1690.3750638869433"/>
    <n v="5.4101164396971206E-2"/>
  </r>
  <r>
    <x v="27"/>
    <s v="6"/>
    <x v="4"/>
    <x v="114"/>
    <x v="1"/>
    <x v="1"/>
    <x v="41"/>
    <x v="1"/>
    <x v="1"/>
    <s v="adjust"/>
    <x v="2"/>
    <x v="3"/>
    <n v="36030"/>
    <n v="209.11650902837491"/>
    <n v="608.00630532339039"/>
    <n v="784.84046936091136"/>
    <n v="176.83416403752096"/>
    <n v="3.7531253415024097"/>
    <n v="1200"/>
    <n v="7.0000000000000007E-2"/>
    <n v="177.15249161044366"/>
    <n v="3.7619639176417037E-2"/>
  </r>
  <r>
    <x v="27"/>
    <s v="6"/>
    <x v="4"/>
    <x v="6"/>
    <x v="0"/>
    <x v="1"/>
    <x v="46"/>
    <x v="1"/>
    <x v="0"/>
    <s v="adjust"/>
    <x v="2"/>
    <x v="2"/>
    <n v="337510"/>
    <n v="819.06139745001769"/>
    <n v="2930.1995982017988"/>
    <n v="3076.9402278341609"/>
    <n v="146.74062963236202"/>
    <n v="3.7566661515407676"/>
    <n v="4000"/>
    <n v="0.08"/>
    <n v="1267.3757338862085"/>
    <n v="6.8649136265385866E-2"/>
  </r>
  <r>
    <x v="27"/>
    <s v="6"/>
    <x v="4"/>
    <x v="74"/>
    <x v="0"/>
    <x v="1"/>
    <x v="16"/>
    <x v="1"/>
    <x v="1"/>
    <s v="adjust"/>
    <x v="0"/>
    <x v="5"/>
    <n v="151150"/>
    <n v="613.13581228872545"/>
    <n v="4481.9092889755084"/>
    <n v="4490.2272753274219"/>
    <n v="8.3179863519135324"/>
    <n v="7.3233811911364519"/>
    <n v="6800"/>
    <n v="0.1"/>
    <n v="1308.1755000087692"/>
    <n v="4.8556395173908681E-2"/>
  </r>
  <r>
    <x v="27"/>
    <s v="6"/>
    <x v="4"/>
    <x v="65"/>
    <x v="1"/>
    <x v="2"/>
    <x v="2"/>
    <x v="1"/>
    <x v="3"/>
    <s v="adjust"/>
    <x v="2"/>
    <x v="4"/>
    <n v="50"/>
    <n v="0"/>
    <n v="1.3411999999999999"/>
    <n v="2.2353333333333332"/>
    <n v="0.89413333333333322"/>
    <n v="45"/>
    <n v="500"/>
    <n v="0.06"/>
    <n v="0.25881172996817731"/>
    <n v="1.9297027286622227E-2"/>
  </r>
  <r>
    <x v="27"/>
    <s v="6"/>
    <x v="4"/>
    <x v="79"/>
    <x v="0"/>
    <x v="5"/>
    <x v="3"/>
    <x v="0"/>
    <x v="1"/>
    <s v="appsflyer"/>
    <x v="0"/>
    <x v="1"/>
    <n v="1820"/>
    <n v="4.2217331826562772"/>
    <n v="46.119961123179181"/>
    <n v="0.41603882533449371"/>
    <n v="-45.703922297844684"/>
    <n v="9.8546925476878613E-2"/>
    <n v="200"/>
    <n v="0.08"/>
    <n v="8.3928759183830318E-2"/>
    <n v="3.362216619901276E-2"/>
  </r>
  <r>
    <x v="27"/>
    <s v="6"/>
    <x v="4"/>
    <x v="30"/>
    <x v="0"/>
    <x v="0"/>
    <x v="45"/>
    <x v="1"/>
    <x v="3"/>
    <s v="appsflyer"/>
    <x v="0"/>
    <x v="1"/>
    <n v="55410"/>
    <n v="288.56484727090634"/>
    <n v="639.98985226430352"/>
    <n v="591.91850632557271"/>
    <n v="-48.071345938730815"/>
    <n v="2.0512495264881525"/>
    <n v="600"/>
    <n v="0.05"/>
    <n v="66.966362644124487"/>
    <n v="1.8855738283926032E-2"/>
  </r>
  <r>
    <x v="27"/>
    <s v="6"/>
    <x v="4"/>
    <x v="33"/>
    <x v="0"/>
    <x v="1"/>
    <x v="49"/>
    <x v="2"/>
    <x v="0"/>
    <s v="adjust"/>
    <x v="2"/>
    <x v="5"/>
    <n v="34000"/>
    <n v="207.61690502972843"/>
    <n v="611.20150460297123"/>
    <n v="556.56037164553595"/>
    <n v="-54.641132957435275"/>
    <n v="2.6807083535218035"/>
    <n v="400"/>
    <n v="7.0000000000000007E-2"/>
    <n v="65.478986124029291"/>
    <n v="1.9608231038330724E-2"/>
  </r>
  <r>
    <x v="27"/>
    <s v="6"/>
    <x v="4"/>
    <x v="23"/>
    <x v="0"/>
    <x v="4"/>
    <x v="1"/>
    <x v="1"/>
    <x v="1"/>
    <s v="adjust"/>
    <x v="0"/>
    <x v="0"/>
    <n v="7380"/>
    <n v="9.7077494995710616"/>
    <n v="60.906566744049385"/>
    <n v="1.0711335015038712"/>
    <n v="-59.835433242545513"/>
    <n v="0.11033798323197352"/>
    <n v="200"/>
    <n v="0.06"/>
    <n v="0.29033778525072718"/>
    <n v="4.5176096917127664E-2"/>
  </r>
  <r>
    <x v="27"/>
    <s v="6"/>
    <x v="4"/>
    <x v="121"/>
    <x v="0"/>
    <x v="4"/>
    <x v="42"/>
    <x v="2"/>
    <x v="1"/>
    <s v="appsflyer"/>
    <x v="2"/>
    <x v="3"/>
    <n v="115170"/>
    <n v="823.0810546875"/>
    <n v="431.20039397491576"/>
    <n v="367.40463256163474"/>
    <n v="-63.795761413281014"/>
    <n v="0.44637721943573055"/>
    <n v="200"/>
    <n v="8.5000000000000006E-2"/>
    <n v="64.936560327443758"/>
    <n v="2.9457331496108356E-2"/>
  </r>
  <r>
    <x v="27"/>
    <s v="6"/>
    <x v="4"/>
    <x v="95"/>
    <x v="0"/>
    <x v="2"/>
    <x v="46"/>
    <x v="2"/>
    <x v="0"/>
    <s v="adjust"/>
    <x v="0"/>
    <x v="1"/>
    <n v="2140"/>
    <n v="5.8407686188115777"/>
    <n v="74.244826429481805"/>
    <n v="0.3241007864861209"/>
    <n v="-73.920725642995677"/>
    <n v="5.5489406897968462E-2"/>
    <n v="200"/>
    <n v="7.0000000000000007E-2"/>
    <n v="6.5381000938982891E-3"/>
    <n v="3.3621743433495557E-3"/>
  </r>
  <r>
    <x v="27"/>
    <s v="6"/>
    <x v="4"/>
    <x v="113"/>
    <x v="0"/>
    <x v="4"/>
    <x v="45"/>
    <x v="1"/>
    <x v="0"/>
    <s v="appsflyer"/>
    <x v="2"/>
    <x v="5"/>
    <n v="85810"/>
    <n v="369.87068965517238"/>
    <n v="986.50979070827611"/>
    <n v="907.6643200021141"/>
    <n v="-78.845470706162018"/>
    <n v="2.4540044544981994"/>
    <n v="1000"/>
    <n v="0.08"/>
    <n v="181.64335406757303"/>
    <n v="3.3353621683096447E-2"/>
  </r>
  <r>
    <x v="27"/>
    <s v="6"/>
    <x v="4"/>
    <x v="38"/>
    <x v="0"/>
    <x v="3"/>
    <x v="5"/>
    <x v="1"/>
    <x v="0"/>
    <s v="appsflyer"/>
    <x v="2"/>
    <x v="6"/>
    <n v="632580"/>
    <n v="8000.0276851799536"/>
    <n v="11432.862574745432"/>
    <n v="11350.610215788189"/>
    <n v="-82.252358957242905"/>
    <n v="1.4188213669329155"/>
    <n v="15400"/>
    <n v="0.13"/>
    <n v="5866.6246478806606"/>
    <n v="8.6142573487964696E-2"/>
  </r>
  <r>
    <x v="27"/>
    <s v="6"/>
    <x v="4"/>
    <x v="58"/>
    <x v="0"/>
    <x v="1"/>
    <x v="31"/>
    <x v="2"/>
    <x v="3"/>
    <s v="appsflyer"/>
    <x v="2"/>
    <x v="2"/>
    <n v="9460"/>
    <n v="13.67801764969836"/>
    <n v="106.79652027029503"/>
    <n v="8.3951993631233552"/>
    <n v="-98.40132090717168"/>
    <n v="0.61377310500169546"/>
    <n v="200"/>
    <n v="0.08"/>
    <n v="2.0264846524293083"/>
    <n v="4.0231021023173844E-2"/>
  </r>
  <r>
    <x v="27"/>
    <s v="6"/>
    <x v="4"/>
    <x v="117"/>
    <x v="0"/>
    <x v="6"/>
    <x v="22"/>
    <x v="1"/>
    <x v="0"/>
    <s v="appsflyer"/>
    <x v="0"/>
    <x v="5"/>
    <n v="8360"/>
    <n v="35.345588235294116"/>
    <n v="162.35962807217828"/>
    <n v="20.792378840125775"/>
    <n v="-141.56724923205252"/>
    <n v="0.58825952200064602"/>
    <n v="200"/>
    <n v="7.0000000000000007E-2"/>
    <n v="5.1742286930448875"/>
    <n v="4.1475362461970131E-2"/>
  </r>
  <r>
    <x v="27"/>
    <s v="6"/>
    <x v="4"/>
    <x v="45"/>
    <x v="0"/>
    <x v="0"/>
    <x v="48"/>
    <x v="1"/>
    <x v="3"/>
    <s v="adjust"/>
    <x v="2"/>
    <x v="0"/>
    <n v="39060"/>
    <n v="162.31960710238005"/>
    <n v="1036.3172433400005"/>
    <n v="849.56872612308314"/>
    <n v="-186.74851721691732"/>
    <n v="5.2339254714141443"/>
    <n v="600"/>
    <n v="7.0000000000000007E-2"/>
    <n v="53.407674582574494"/>
    <n v="1.0477409094042095E-2"/>
  </r>
  <r>
    <x v="27"/>
    <s v="6"/>
    <x v="4"/>
    <x v="111"/>
    <x v="0"/>
    <x v="4"/>
    <x v="6"/>
    <x v="1"/>
    <x v="0"/>
    <s v="appsflyer"/>
    <x v="0"/>
    <x v="3"/>
    <n v="67250"/>
    <n v="351.34172405604374"/>
    <n v="1904.3096425307656"/>
    <n v="1689.5541235942108"/>
    <n v="-214.75551893655484"/>
    <n v="4.808862733663549"/>
    <n v="2800"/>
    <n v="0.15"/>
    <n v="667.11626986559315"/>
    <n v="6.5807921406549161E-2"/>
  </r>
  <r>
    <x v="27"/>
    <s v="6"/>
    <x v="4"/>
    <x v="120"/>
    <x v="0"/>
    <x v="6"/>
    <x v="37"/>
    <x v="1"/>
    <x v="1"/>
    <s v="adjust"/>
    <x v="0"/>
    <x v="1"/>
    <n v="82190"/>
    <n v="129.74307332208372"/>
    <n v="856.79217787894004"/>
    <n v="638.86695607089143"/>
    <n v="-217.9252218080486"/>
    <n v="4.9240929763157473"/>
    <n v="200"/>
    <n v="0.08"/>
    <n v="105.55755884489719"/>
    <n v="2.75376998402737E-2"/>
  </r>
  <r>
    <x v="27"/>
    <s v="6"/>
    <x v="4"/>
    <x v="25"/>
    <x v="0"/>
    <x v="6"/>
    <x v="34"/>
    <x v="1"/>
    <x v="0"/>
    <s v="adjust"/>
    <x v="2"/>
    <x v="1"/>
    <n v="22570"/>
    <n v="102.08859874096527"/>
    <n v="288.47704386803434"/>
    <n v="50.601747727531944"/>
    <n v="-237.8752961405024"/>
    <n v="0.49566502382823768"/>
    <n v="200"/>
    <n v="0.08"/>
    <n v="13.327973146076195"/>
    <n v="4.3898263546947834E-2"/>
  </r>
  <r>
    <x v="27"/>
    <s v="6"/>
    <x v="4"/>
    <x v="63"/>
    <x v="0"/>
    <x v="1"/>
    <x v="44"/>
    <x v="1"/>
    <x v="1"/>
    <s v="adjust"/>
    <x v="2"/>
    <x v="1"/>
    <n v="118930"/>
    <n v="343.98080984298963"/>
    <n v="2717.935215690723"/>
    <n v="2473.3268692964962"/>
    <n v="-244.60834639422683"/>
    <n v="7.1903048034146106"/>
    <n v="2400"/>
    <n v="7.0000000000000007E-2"/>
    <n v="788.08844713974713"/>
    <n v="5.3105829299728319E-2"/>
  </r>
  <r>
    <x v="27"/>
    <s v="6"/>
    <x v="4"/>
    <x v="56"/>
    <x v="0"/>
    <x v="6"/>
    <x v="23"/>
    <x v="0"/>
    <x v="1"/>
    <s v="appsflyer"/>
    <x v="0"/>
    <x v="5"/>
    <n v="31100"/>
    <n v="36.17856623527701"/>
    <n v="1176.7746183867403"/>
    <n v="886.95871823536481"/>
    <n v="-289.81590015137544"/>
    <n v="24.516137883057091"/>
    <n v="200"/>
    <n v="0.05"/>
    <n v="194.61181251927187"/>
    <n v="3.6569122575486342E-2"/>
  </r>
  <r>
    <x v="27"/>
    <s v="6"/>
    <x v="4"/>
    <x v="88"/>
    <x v="0"/>
    <x v="1"/>
    <x v="2"/>
    <x v="2"/>
    <x v="0"/>
    <s v="adjust"/>
    <x v="0"/>
    <x v="6"/>
    <n v="157310"/>
    <n v="673.7534027802983"/>
    <n v="6616.8492474118611"/>
    <n v="6296.7862939660981"/>
    <n v="-320.06295344576301"/>
    <n v="9.3458322703557357"/>
    <n v="7600"/>
    <n v="0.11"/>
    <n v="2270.5618106422148"/>
    <n v="6.0098429702624211E-2"/>
  </r>
  <r>
    <x v="27"/>
    <s v="6"/>
    <x v="4"/>
    <x v="50"/>
    <x v="0"/>
    <x v="4"/>
    <x v="26"/>
    <x v="1"/>
    <x v="3"/>
    <s v="appsflyer"/>
    <x v="0"/>
    <x v="6"/>
    <n v="26570"/>
    <n v="197.08167171797734"/>
    <n v="497.66155008005842"/>
    <n v="175.7705559848348"/>
    <n v="-321.89099409522362"/>
    <n v="0.89186657720440576"/>
    <n v="400"/>
    <n v="0.08"/>
    <n v="41.976962124539369"/>
    <n v="3.9802800388783616E-2"/>
  </r>
  <r>
    <x v="27"/>
    <s v="6"/>
    <x v="4"/>
    <x v="26"/>
    <x v="0"/>
    <x v="1"/>
    <x v="22"/>
    <x v="2"/>
    <x v="0"/>
    <s v="appsflyer"/>
    <x v="1"/>
    <x v="2"/>
    <n v="139020"/>
    <n v="292.20392096915958"/>
    <n v="2811.1232597257776"/>
    <n v="2489.1552691499319"/>
    <n v="-321.96799057584576"/>
    <n v="8.5185553325023573"/>
    <n v="3200"/>
    <n v="7.0000000000000007E-2"/>
    <n v="293.45819311372111"/>
    <n v="1.9649115287609174E-2"/>
  </r>
  <r>
    <x v="27"/>
    <s v="6"/>
    <x v="4"/>
    <x v="108"/>
    <x v="0"/>
    <x v="0"/>
    <x v="11"/>
    <x v="2"/>
    <x v="0"/>
    <s v="adjust"/>
    <x v="0"/>
    <x v="3"/>
    <n v="10630"/>
    <n v="49.090586145648317"/>
    <n v="391.80923461659165"/>
    <n v="61.647900591686927"/>
    <n v="-330.1613340249047"/>
    <n v="1.255798828899332"/>
    <n v="200"/>
    <n v="0.1"/>
    <n v="11.636208338276372"/>
    <n v="3.1458785096745281E-2"/>
  </r>
  <r>
    <x v="27"/>
    <s v="6"/>
    <x v="4"/>
    <x v="29"/>
    <x v="0"/>
    <x v="2"/>
    <x v="18"/>
    <x v="2"/>
    <x v="1"/>
    <s v="appsflyer"/>
    <x v="2"/>
    <x v="6"/>
    <n v="60820"/>
    <n v="84.472222222222229"/>
    <n v="1420.391928351567"/>
    <n v="1052.4882685470554"/>
    <n v="-367.90365980451156"/>
    <n v="12.459578318873394"/>
    <n v="1400"/>
    <n v="0.05"/>
    <n v="157.81154721373656"/>
    <n v="2.499023060079537E-2"/>
  </r>
  <r>
    <x v="27"/>
    <s v="6"/>
    <x v="4"/>
    <x v="82"/>
    <x v="0"/>
    <x v="0"/>
    <x v="34"/>
    <x v="1"/>
    <x v="1"/>
    <s v="adjust"/>
    <x v="0"/>
    <x v="3"/>
    <n v="27940"/>
    <n v="162.5195219123506"/>
    <n v="587.45078835962261"/>
    <n v="217.97310792520395"/>
    <n v="-369.47768043441863"/>
    <n v="1.3412118455699147"/>
    <n v="400"/>
    <n v="0.14000000000000001"/>
    <n v="65.901489275784314"/>
    <n v="5.0389617556551962E-2"/>
  </r>
  <r>
    <x v="27"/>
    <s v="6"/>
    <x v="4"/>
    <x v="87"/>
    <x v="0"/>
    <x v="3"/>
    <x v="9"/>
    <x v="1"/>
    <x v="0"/>
    <s v="appsflyer"/>
    <x v="2"/>
    <x v="5"/>
    <n v="17470"/>
    <n v="67.618172141854956"/>
    <n v="439.91679168408206"/>
    <n v="61.971602808722515"/>
    <n v="-377.94518887535952"/>
    <n v="0.91649331600850426"/>
    <n v="200"/>
    <n v="0.08"/>
    <n v="15.193836615297467"/>
    <n v="4.0862362562505083E-2"/>
  </r>
  <r>
    <x v="27"/>
    <s v="6"/>
    <x v="4"/>
    <x v="42"/>
    <x v="0"/>
    <x v="5"/>
    <x v="19"/>
    <x v="1"/>
    <x v="1"/>
    <s v="appsflyer"/>
    <x v="2"/>
    <x v="0"/>
    <n v="11870"/>
    <n v="45.317376004249383"/>
    <n v="405.61127680146359"/>
    <n v="26.639476438225511"/>
    <n v="-378.97180036323806"/>
    <n v="0.58784243014704873"/>
    <n v="200"/>
    <n v="0.12"/>
    <n v="1.0471330131706733"/>
    <n v="6.5512612181579362E-3"/>
  </r>
  <r>
    <x v="27"/>
    <s v="6"/>
    <x v="4"/>
    <x v="16"/>
    <x v="0"/>
    <x v="1"/>
    <x v="35"/>
    <x v="0"/>
    <x v="1"/>
    <s v="adjust"/>
    <x v="2"/>
    <x v="1"/>
    <n v="160440"/>
    <n v="153.17175325675217"/>
    <n v="2173.3875196368149"/>
    <n v="1789.793424135026"/>
    <n v="-383.59409550178884"/>
    <n v="11.68487913783234"/>
    <n v="1600"/>
    <n v="0.02"/>
    <n v="134.42882278546449"/>
    <n v="1.2518094823376189E-2"/>
  </r>
  <r>
    <x v="27"/>
    <s v="6"/>
    <x v="4"/>
    <x v="59"/>
    <x v="0"/>
    <x v="2"/>
    <x v="34"/>
    <x v="1"/>
    <x v="1"/>
    <s v="appsflyer"/>
    <x v="2"/>
    <x v="0"/>
    <n v="63540"/>
    <n v="474.08915586468544"/>
    <n v="1250.4058536359159"/>
    <n v="837.2935814103289"/>
    <n v="-413.11227222558705"/>
    <n v="1.7661099627625934"/>
    <n v="400"/>
    <n v="0.17"/>
    <n v="780.90034344806418"/>
    <n v="0.1554413650491869"/>
  </r>
  <r>
    <x v="27"/>
    <s v="6"/>
    <x v="4"/>
    <x v="69"/>
    <x v="0"/>
    <x v="2"/>
    <x v="20"/>
    <x v="0"/>
    <x v="1"/>
    <s v="appsflyer"/>
    <x v="2"/>
    <x v="1"/>
    <n v="73030"/>
    <n v="95.124925991711066"/>
    <n v="1487.2298011524972"/>
    <n v="1071.7623088431703"/>
    <n v="-415.46749230932687"/>
    <n v="11.266892432973465"/>
    <n v="1000"/>
    <n v="5.7000000000000002E-2"/>
    <n v="195.33059995890335"/>
    <n v="3.0375298444941218E-2"/>
  </r>
  <r>
    <x v="27"/>
    <s v="6"/>
    <x v="4"/>
    <x v="104"/>
    <x v="0"/>
    <x v="6"/>
    <x v="2"/>
    <x v="2"/>
    <x v="0"/>
    <s v="appsflyer"/>
    <x v="0"/>
    <x v="5"/>
    <n v="178930"/>
    <n v="604.10712656264252"/>
    <n v="4703.9508276414517"/>
    <n v="4266.802129096759"/>
    <n v="-437.14869854469271"/>
    <n v="7.0629892306928701"/>
    <n v="7800"/>
    <n v="0.17"/>
    <n v="1639.2841656636119"/>
    <n v="6.4032504752789834E-2"/>
  </r>
  <r>
    <x v="27"/>
    <s v="6"/>
    <x v="4"/>
    <x v="107"/>
    <x v="0"/>
    <x v="1"/>
    <x v="1"/>
    <x v="0"/>
    <x v="0"/>
    <s v="adjust"/>
    <x v="0"/>
    <x v="5"/>
    <n v="56350"/>
    <n v="144.84660033167498"/>
    <n v="2127.2322295602485"/>
    <n v="1656.5718095041459"/>
    <n v="-470.66042005610257"/>
    <n v="11.436732416990582"/>
    <n v="1200"/>
    <n v="0.11"/>
    <n v="955.17690239038859"/>
    <n v="9.6099758238702343E-2"/>
  </r>
  <r>
    <x v="27"/>
    <s v="6"/>
    <x v="4"/>
    <x v="61"/>
    <x v="1"/>
    <x v="3"/>
    <x v="8"/>
    <x v="0"/>
    <x v="0"/>
    <s v="adjust"/>
    <x v="2"/>
    <x v="0"/>
    <n v="18300"/>
    <n v="70.786516853932582"/>
    <n v="682.7643311266313"/>
    <n v="191.78773346253692"/>
    <n v="-490.97659766409436"/>
    <n v="2.7093822663755218"/>
    <n v="200"/>
    <n v="0.12"/>
    <n v="74.373144422284767"/>
    <n v="6.4631474842483022E-2"/>
  </r>
  <r>
    <x v="27"/>
    <s v="6"/>
    <x v="4"/>
    <x v="109"/>
    <x v="0"/>
    <x v="0"/>
    <x v="29"/>
    <x v="1"/>
    <x v="1"/>
    <s v="appsflyer"/>
    <x v="0"/>
    <x v="2"/>
    <n v="47720"/>
    <n v="165.10761183457745"/>
    <n v="671.07545225844581"/>
    <n v="145.40638488609054"/>
    <n v="-525.66906737235524"/>
    <n v="0.8806764465333935"/>
    <n v="400"/>
    <n v="0.1"/>
    <n v="26.401788199103649"/>
    <n v="3.0262068867409619E-2"/>
  </r>
  <r>
    <x v="27"/>
    <s v="6"/>
    <x v="4"/>
    <x v="19"/>
    <x v="0"/>
    <x v="3"/>
    <x v="45"/>
    <x v="2"/>
    <x v="0"/>
    <s v="adjust"/>
    <x v="0"/>
    <x v="3"/>
    <n v="19130"/>
    <n v="57.770976167156384"/>
    <n v="756.29515568214288"/>
    <n v="196.81040276688694"/>
    <n v="-559.48475291525597"/>
    <n v="3.4067349355051477"/>
    <n v="200"/>
    <n v="7.0000000000000007E-2"/>
    <n v="38.942800360485307"/>
    <n v="3.2978270637630959E-2"/>
  </r>
  <r>
    <x v="27"/>
    <s v="6"/>
    <x v="4"/>
    <x v="77"/>
    <x v="0"/>
    <x v="4"/>
    <x v="19"/>
    <x v="1"/>
    <x v="0"/>
    <s v="appsflyer"/>
    <x v="0"/>
    <x v="5"/>
    <n v="89500"/>
    <n v="287.25194723863945"/>
    <n v="1406.0858284192932"/>
    <n v="820.93677276036078"/>
    <n v="-585.14905565893241"/>
    <n v="2.8578980252424664"/>
    <n v="1200"/>
    <n v="0.15"/>
    <n v="694.09815199216644"/>
    <n v="0.14091587704501174"/>
  </r>
  <r>
    <x v="27"/>
    <s v="6"/>
    <x v="4"/>
    <x v="12"/>
    <x v="0"/>
    <x v="3"/>
    <x v="48"/>
    <x v="0"/>
    <x v="0"/>
    <s v="appsflyer"/>
    <x v="0"/>
    <x v="2"/>
    <n v="47640"/>
    <n v="54.127576692095445"/>
    <n v="1049.2317529316952"/>
    <n v="450.73311249676243"/>
    <n v="-598.49864043493267"/>
    <n v="8.3272361343785324"/>
    <n v="400"/>
    <n v="7.4999999999999997E-2"/>
    <n v="78.480454900885007"/>
    <n v="2.9019558257788573E-2"/>
  </r>
  <r>
    <x v="27"/>
    <s v="6"/>
    <x v="4"/>
    <x v="110"/>
    <x v="0"/>
    <x v="6"/>
    <x v="48"/>
    <x v="1"/>
    <x v="0"/>
    <s v="adjust"/>
    <x v="0"/>
    <x v="5"/>
    <n v="80640"/>
    <n v="708.51936218678816"/>
    <n v="2217.9595281587317"/>
    <n v="1616.73587473985"/>
    <n v="-601.22365341888167"/>
    <n v="2.2818513664184481"/>
    <n v="2000"/>
    <n v="0.32"/>
    <n v="2140.2968763974022"/>
    <n v="0.22063971712363539"/>
  </r>
  <r>
    <x v="27"/>
    <s v="6"/>
    <x v="4"/>
    <x v="122"/>
    <x v="0"/>
    <x v="3"/>
    <x v="9"/>
    <x v="1"/>
    <x v="0"/>
    <s v="singular"/>
    <x v="2"/>
    <x v="5"/>
    <n v="82310"/>
    <n v="845.14597873351124"/>
    <n v="1216.1111221426343"/>
    <n v="609.60345466900662"/>
    <n v="-606.50766747362763"/>
    <n v="0.72129959794936782"/>
    <n v="600"/>
    <n v="0.06"/>
    <n v="171.09318578282037"/>
    <n v="4.6777180715431368E-2"/>
  </r>
  <r>
    <x v="27"/>
    <s v="6"/>
    <x v="4"/>
    <x v="47"/>
    <x v="0"/>
    <x v="1"/>
    <x v="37"/>
    <x v="2"/>
    <x v="1"/>
    <s v="appsflyer"/>
    <x v="2"/>
    <x v="3"/>
    <n v="31980"/>
    <n v="102.37209049970159"/>
    <n v="866.29644978924728"/>
    <n v="250.52140835422321"/>
    <n v="-615.77504143502404"/>
    <n v="2.4471651123990039"/>
    <n v="200"/>
    <n v="7.0000000000000007E-2"/>
    <n v="26.689770748979218"/>
    <n v="1.7756147684353706E-2"/>
  </r>
  <r>
    <x v="27"/>
    <s v="6"/>
    <x v="4"/>
    <x v="13"/>
    <x v="0"/>
    <x v="1"/>
    <x v="41"/>
    <x v="1"/>
    <x v="0"/>
    <s v="appsflyer"/>
    <x v="0"/>
    <x v="5"/>
    <n v="25970"/>
    <n v="88.986729032959857"/>
    <n v="680.37447387201439"/>
    <n v="53.390034345142482"/>
    <n v="-626.98443952687194"/>
    <n v="0.59997749018696156"/>
    <n v="200"/>
    <n v="0.12"/>
    <n v="17.335694975285826"/>
    <n v="5.4116513153055178E-2"/>
  </r>
  <r>
    <x v="27"/>
    <s v="6"/>
    <x v="4"/>
    <x v="73"/>
    <x v="0"/>
    <x v="1"/>
    <x v="33"/>
    <x v="1"/>
    <x v="0"/>
    <s v="appsflyer"/>
    <x v="2"/>
    <x v="5"/>
    <n v="92020"/>
    <n v="1159.8274860492545"/>
    <n v="862.88489687628248"/>
    <n v="232.96034001254398"/>
    <n v="-629.92455686373853"/>
    <n v="0.20085775066952571"/>
    <n v="400"/>
    <n v="0.105"/>
    <n v="136.56610593524394"/>
    <n v="9.7703401594659414E-2"/>
  </r>
  <r>
    <x v="27"/>
    <s v="6"/>
    <x v="4"/>
    <x v="115"/>
    <x v="0"/>
    <x v="0"/>
    <x v="21"/>
    <x v="1"/>
    <x v="0"/>
    <s v="adjust"/>
    <x v="0"/>
    <x v="4"/>
    <n v="90620"/>
    <n v="622.2486785555501"/>
    <n v="2483.7259950733646"/>
    <n v="1853.111772576103"/>
    <n v="-630.61422249726161"/>
    <n v="2.9780887231095501"/>
    <n v="3000"/>
    <n v="0.12"/>
    <n v="275.97352149241368"/>
    <n v="2.482072997219241E-2"/>
  </r>
  <r>
    <x v="27"/>
    <s v="6"/>
    <x v="4"/>
    <x v="0"/>
    <x v="0"/>
    <x v="1"/>
    <x v="25"/>
    <x v="0"/>
    <x v="0"/>
    <s v="adjust"/>
    <x v="0"/>
    <x v="0"/>
    <n v="40120"/>
    <n v="33.689293000859394"/>
    <n v="711.51209710171258"/>
    <n v="31.211379574108744"/>
    <n v="-680.30071752760387"/>
    <n v="0.92644804310118822"/>
    <n v="200"/>
    <n v="7.0000000000000007E-2"/>
    <n v="6.6993246755530231"/>
    <n v="3.5773942960163251E-2"/>
  </r>
  <r>
    <x v="27"/>
    <s v="6"/>
    <x v="4"/>
    <x v="68"/>
    <x v="0"/>
    <x v="0"/>
    <x v="15"/>
    <x v="1"/>
    <x v="0"/>
    <s v="adjust"/>
    <x v="2"/>
    <x v="4"/>
    <n v="113790"/>
    <n v="282.08460770741442"/>
    <n v="1790.0421308209754"/>
    <n v="1092.9509356112101"/>
    <n v="-697.09119520976537"/>
    <n v="3.874550066712068"/>
    <n v="1200"/>
    <n v="7.0000000000000007E-2"/>
    <n v="223.05633169923459"/>
    <n v="3.4014386256429552E-2"/>
  </r>
  <r>
    <x v="27"/>
    <s v="6"/>
    <x v="4"/>
    <x v="116"/>
    <x v="0"/>
    <x v="4"/>
    <x v="48"/>
    <x v="2"/>
    <x v="0"/>
    <s v="appsflyer"/>
    <x v="0"/>
    <x v="6"/>
    <n v="167160"/>
    <n v="35.973002054191532"/>
    <n v="959.0827481635514"/>
    <n v="261.37186113505373"/>
    <n v="-697.71088702849761"/>
    <n v="7.2657783951784189"/>
    <n v="200"/>
    <n v="0.04"/>
    <n v="58.933242289719125"/>
    <n v="3.7579435696068593E-2"/>
  </r>
  <r>
    <x v="27"/>
    <s v="6"/>
    <x v="4"/>
    <x v="40"/>
    <x v="0"/>
    <x v="6"/>
    <x v="30"/>
    <x v="0"/>
    <x v="1"/>
    <s v="adjust"/>
    <x v="0"/>
    <x v="6"/>
    <n v="24350"/>
    <n v="66.797002947920078"/>
    <n v="853.09882104142537"/>
    <n v="141.75234941286377"/>
    <n v="-711.34647162856163"/>
    <n v="2.1221363707498142"/>
    <n v="200"/>
    <n v="0.125"/>
    <n v="39.709559135752613"/>
    <n v="4.6688890049240858E-2"/>
  </r>
  <r>
    <x v="27"/>
    <s v="6"/>
    <x v="4"/>
    <x v="91"/>
    <x v="0"/>
    <x v="1"/>
    <x v="49"/>
    <x v="2"/>
    <x v="0"/>
    <s v="appsflyer"/>
    <x v="2"/>
    <x v="4"/>
    <n v="47600"/>
    <n v="104.79407857278422"/>
    <n v="1041.5343495240511"/>
    <n v="313.63974844907216"/>
    <n v="-727.89460107497894"/>
    <n v="2.9929147974829053"/>
    <n v="400"/>
    <n v="0.12"/>
    <n v="86.196847257741751"/>
    <n v="4.5804593584401351E-2"/>
  </r>
  <r>
    <x v="27"/>
    <s v="6"/>
    <x v="4"/>
    <x v="75"/>
    <x v="0"/>
    <x v="1"/>
    <x v="39"/>
    <x v="1"/>
    <x v="3"/>
    <s v="appsflyer"/>
    <x v="0"/>
    <x v="4"/>
    <n v="61050"/>
    <n v="278.75372488705182"/>
    <n v="1582.3937977469975"/>
    <n v="773.85643045639245"/>
    <n v="-808.53736729060506"/>
    <n v="2.7761294697315746"/>
    <n v="1200"/>
    <n v="0.15"/>
    <n v="419.05313607526227"/>
    <n v="9.0252127652007311E-2"/>
  </r>
  <r>
    <x v="27"/>
    <s v="6"/>
    <x v="4"/>
    <x v="2"/>
    <x v="0"/>
    <x v="3"/>
    <x v="47"/>
    <x v="1"/>
    <x v="0"/>
    <s v="appsflyer"/>
    <x v="0"/>
    <x v="0"/>
    <n v="134760"/>
    <n v="374.11582413325584"/>
    <n v="2976.8266881501258"/>
    <n v="2158.2906390293701"/>
    <n v="-818.53604912075571"/>
    <n v="5.7690439692831896"/>
    <n v="1000"/>
    <n v="0.09"/>
    <n v="728.63512798818294"/>
    <n v="5.6266373861791064E-2"/>
  </r>
  <r>
    <x v="27"/>
    <s v="6"/>
    <x v="4"/>
    <x v="22"/>
    <x v="0"/>
    <x v="0"/>
    <x v="27"/>
    <x v="2"/>
    <x v="0"/>
    <s v="appsflyer"/>
    <x v="0"/>
    <x v="3"/>
    <n v="81720"/>
    <n v="274.04893852843378"/>
    <n v="1353.7912999275857"/>
    <n v="524.01845866410088"/>
    <n v="-829.77284126348479"/>
    <n v="1.9121346044174941"/>
    <n v="800"/>
    <n v="0.1"/>
    <n v="305.36372177128504"/>
    <n v="9.7122444423605417E-2"/>
  </r>
  <r>
    <x v="27"/>
    <s v="6"/>
    <x v="4"/>
    <x v="72"/>
    <x v="0"/>
    <x v="0"/>
    <x v="25"/>
    <x v="2"/>
    <x v="1"/>
    <s v="adjust"/>
    <x v="0"/>
    <x v="3"/>
    <n v="56290"/>
    <n v="132.4864733253977"/>
    <n v="1128.8514653065022"/>
    <n v="286.50871560663978"/>
    <n v="-842.34274969986245"/>
    <n v="2.1625506998208848"/>
    <n v="600"/>
    <n v="0.12"/>
    <n v="194.18482947485276"/>
    <n v="0.11296039695435624"/>
  </r>
  <r>
    <x v="27"/>
    <s v="6"/>
    <x v="4"/>
    <x v="118"/>
    <x v="0"/>
    <x v="2"/>
    <x v="15"/>
    <x v="1"/>
    <x v="3"/>
    <s v="appsflyer"/>
    <x v="2"/>
    <x v="1"/>
    <n v="57550"/>
    <n v="704.81543238270467"/>
    <n v="2033.2851882782261"/>
    <n v="1121.3542872720398"/>
    <n v="-911.93090100618633"/>
    <n v="1.5909899751785805"/>
    <n v="3000"/>
    <n v="0.1"/>
    <n v="614.160615529962"/>
    <n v="9.1282571217828234E-2"/>
  </r>
  <r>
    <x v="27"/>
    <s v="6"/>
    <x v="4"/>
    <x v="86"/>
    <x v="0"/>
    <x v="1"/>
    <x v="1"/>
    <x v="2"/>
    <x v="1"/>
    <s v="appsflyer"/>
    <x v="0"/>
    <x v="6"/>
    <n v="26380"/>
    <n v="101.83113140868808"/>
    <n v="1285.4752996344064"/>
    <n v="307.28029145468059"/>
    <n v="-978.19500817972585"/>
    <n v="3.0175476517239588"/>
    <n v="400"/>
    <n v="7.0000000000000007E-2"/>
    <n v="28.560523486093192"/>
    <n v="1.549102685742617E-2"/>
  </r>
  <r>
    <x v="27"/>
    <s v="6"/>
    <x v="4"/>
    <x v="66"/>
    <x v="0"/>
    <x v="1"/>
    <x v="8"/>
    <x v="0"/>
    <x v="1"/>
    <s v="appsflyer"/>
    <x v="1"/>
    <x v="4"/>
    <n v="90020"/>
    <n v="55.845495804355636"/>
    <n v="2194.6765438180805"/>
    <n v="1075.1122782430732"/>
    <n v="-1119.5642655750073"/>
    <n v="19.251548629983162"/>
    <n v="1000"/>
    <n v="5.5E-2"/>
    <n v="49.113008607167778"/>
    <n v="7.6136247349946973E-3"/>
  </r>
  <r>
    <x v="27"/>
    <s v="6"/>
    <x v="4"/>
    <x v="99"/>
    <x v="0"/>
    <x v="1"/>
    <x v="45"/>
    <x v="2"/>
    <x v="0"/>
    <s v="adjust"/>
    <x v="0"/>
    <x v="6"/>
    <n v="33340"/>
    <n v="92.957171601034787"/>
    <n v="1361.7679652757122"/>
    <n v="217.50188733492499"/>
    <n v="-1144.2660779407872"/>
    <n v="2.3398075004737318"/>
    <n v="30000"/>
    <n v="8.5000000000000006E-2"/>
    <n v="24.006582376992686"/>
    <n v="1.8395688937958218E-2"/>
  </r>
  <r>
    <x v="27"/>
    <s v="6"/>
    <x v="4"/>
    <x v="27"/>
    <x v="0"/>
    <x v="0"/>
    <x v="43"/>
    <x v="2"/>
    <x v="1"/>
    <s v="appsflyer"/>
    <x v="0"/>
    <x v="6"/>
    <n v="52300"/>
    <n v="106.54785259409049"/>
    <n v="1447.6089553453671"/>
    <n v="190.41929084941171"/>
    <n v="-1257.1896644959554"/>
    <n v="1.7871715498090952"/>
    <n v="400"/>
    <n v="7.0000000000000007E-2"/>
    <n v="47.937582621432291"/>
    <n v="4.1957918590771456E-2"/>
  </r>
  <r>
    <x v="27"/>
    <s v="6"/>
    <x v="4"/>
    <x v="10"/>
    <x v="0"/>
    <x v="3"/>
    <x v="22"/>
    <x v="1"/>
    <x v="0"/>
    <s v="appsflyer"/>
    <x v="2"/>
    <x v="1"/>
    <n v="291510"/>
    <n v="963.94462731658928"/>
    <n v="4995.5500717090135"/>
    <n v="3648.0557970567475"/>
    <n v="-1347.4942746522661"/>
    <n v="3.7845076300825866"/>
    <n v="3000"/>
    <n v="0.04"/>
    <n v="393.95254533453374"/>
    <n v="1.7998287638234352E-2"/>
  </r>
  <r>
    <x v="27"/>
    <s v="6"/>
    <x v="4"/>
    <x v="94"/>
    <x v="0"/>
    <x v="4"/>
    <x v="3"/>
    <x v="2"/>
    <x v="0"/>
    <s v="adjust"/>
    <x v="0"/>
    <x v="4"/>
    <n v="53570"/>
    <n v="107.3632304792142"/>
    <n v="1523.7528600620665"/>
    <n v="134.97939728399791"/>
    <n v="-1388.7734627780685"/>
    <n v="1.2572218317343784"/>
    <n v="200"/>
    <n v="0.06"/>
    <n v="39.65646150297534"/>
    <n v="4.8966067292400405E-2"/>
  </r>
  <r>
    <x v="27"/>
    <s v="6"/>
    <x v="4"/>
    <x v="8"/>
    <x v="0"/>
    <x v="6"/>
    <x v="44"/>
    <x v="1"/>
    <x v="1"/>
    <s v="adjust"/>
    <x v="0"/>
    <x v="4"/>
    <n v="166120"/>
    <n v="305.397508360877"/>
    <n v="3204.6233449831284"/>
    <n v="1735.2552921860752"/>
    <n v="-1469.3680527970532"/>
    <n v="5.6819562854310774"/>
    <n v="1800"/>
    <n v="0.08"/>
    <n v="212.68854538819323"/>
    <n v="2.0428170458638793E-2"/>
  </r>
  <r>
    <x v="27"/>
    <s v="6"/>
    <x v="4"/>
    <x v="83"/>
    <x v="0"/>
    <x v="0"/>
    <x v="9"/>
    <x v="1"/>
    <x v="0"/>
    <s v="adjust"/>
    <x v="2"/>
    <x v="2"/>
    <n v="144400"/>
    <n v="644.24942652103459"/>
    <n v="3986.2866494610635"/>
    <n v="2018.9959810249582"/>
    <n v="-1967.2906684361053"/>
    <n v="3.1338731520920313"/>
    <n v="2400"/>
    <n v="0.21"/>
    <n v="158.09459330434356"/>
    <n v="1.3050595014399657E-2"/>
  </r>
  <r>
    <x v="27"/>
    <s v="6"/>
    <x v="4"/>
    <x v="89"/>
    <x v="0"/>
    <x v="0"/>
    <x v="31"/>
    <x v="1"/>
    <x v="0"/>
    <s v="adjust"/>
    <x v="2"/>
    <x v="2"/>
    <n v="259700"/>
    <n v="1491.6971771198132"/>
    <n v="4764.3976791409195"/>
    <n v="2735.580665377483"/>
    <n v="-2028.8170137634365"/>
    <n v="1.8338713160665592"/>
    <n v="3600"/>
    <n v="0.06"/>
    <n v="438.38972923047055"/>
    <n v="2.6709120954275665E-2"/>
  </r>
  <r>
    <x v="27"/>
    <s v="6"/>
    <x v="4"/>
    <x v="5"/>
    <x v="0"/>
    <x v="2"/>
    <x v="14"/>
    <x v="2"/>
    <x v="0"/>
    <s v="appsflyer"/>
    <x v="1"/>
    <x v="4"/>
    <n v="118010"/>
    <n v="284.92377382786452"/>
    <n v="4246.5611550072981"/>
    <n v="1920.5495715484039"/>
    <n v="-2326.0115834588942"/>
    <n v="6.7405732619163459"/>
    <n v="2200"/>
    <n v="0.09"/>
    <n v="635.13243739243899"/>
    <n v="5.5117247583841018E-2"/>
  </r>
  <r>
    <x v="27"/>
    <s v="6"/>
    <x v="4"/>
    <x v="14"/>
    <x v="0"/>
    <x v="1"/>
    <x v="15"/>
    <x v="2"/>
    <x v="0"/>
    <s v="appsflyer"/>
    <x v="0"/>
    <x v="1"/>
    <n v="101630"/>
    <n v="414.25774283946578"/>
    <n v="6626.1707525976044"/>
    <n v="4084.7359220832845"/>
    <n v="-2541.4348305143199"/>
    <n v="9.8603731437464326"/>
    <n v="5600"/>
    <n v="0.1"/>
    <n v="1949.1493287912267"/>
    <n v="7.9529797681393621E-2"/>
  </r>
  <r>
    <x v="27"/>
    <s v="6"/>
    <x v="4"/>
    <x v="93"/>
    <x v="0"/>
    <x v="2"/>
    <x v="49"/>
    <x v="1"/>
    <x v="1"/>
    <s v="adjust"/>
    <x v="2"/>
    <x v="2"/>
    <n v="475630"/>
    <n v="1532.0116882365421"/>
    <n v="6275.8804432010593"/>
    <n v="3198.5103768992522"/>
    <n v="-3077.3700663018071"/>
    <n v="2.087784578576533"/>
    <n v="3600"/>
    <n v="0.06"/>
    <n v="626.10413735057443"/>
    <n v="3.2624777556479363E-2"/>
  </r>
  <r>
    <x v="27"/>
    <s v="6"/>
    <x v="4"/>
    <x v="31"/>
    <x v="0"/>
    <x v="0"/>
    <x v="15"/>
    <x v="2"/>
    <x v="0"/>
    <s v="adjust"/>
    <x v="0"/>
    <x v="6"/>
    <n v="229450"/>
    <n v="780.90053459829824"/>
    <n v="7555.7744777906146"/>
    <n v="4351.2598296540336"/>
    <n v="-3204.5146481365809"/>
    <n v="5.5721050721169734"/>
    <n v="5200"/>
    <n v="0.09"/>
    <n v="681.89135075656282"/>
    <n v="2.6118541045263961E-2"/>
  </r>
  <r>
    <x v="27"/>
    <s v="6"/>
    <x v="4"/>
    <x v="96"/>
    <x v="0"/>
    <x v="5"/>
    <x v="19"/>
    <x v="1"/>
    <x v="0"/>
    <s v="adjust"/>
    <x v="0"/>
    <x v="6"/>
    <n v="500020"/>
    <n v="2317.9547895752739"/>
    <n v="9985.7822344887154"/>
    <n v="6720.8454582139375"/>
    <n v="-3264.9367762747779"/>
    <n v="2.8994721935216945"/>
    <n v="7600"/>
    <n v="0.17"/>
    <n v="2064.8177228039685"/>
    <n v="5.1204314884730123E-2"/>
  </r>
  <r>
    <x v="27"/>
    <s v="6"/>
    <x v="4"/>
    <x v="97"/>
    <x v="0"/>
    <x v="4"/>
    <x v="7"/>
    <x v="2"/>
    <x v="0"/>
    <s v="adjust"/>
    <x v="0"/>
    <x v="6"/>
    <n v="209460"/>
    <n v="480.45522717247462"/>
    <n v="7901.6130839940761"/>
    <n v="4055.9522535249694"/>
    <n v="-3845.6608304691067"/>
    <n v="8.4418943205064902"/>
    <n v="4200"/>
    <n v="0.108"/>
    <n v="604.7662761345764"/>
    <n v="2.485097778657621E-2"/>
  </r>
  <r>
    <x v="28"/>
    <s v="6"/>
    <x v="4"/>
    <x v="98"/>
    <x v="0"/>
    <x v="5"/>
    <x v="15"/>
    <x v="1"/>
    <x v="0"/>
    <s v="appsflyer"/>
    <x v="2"/>
    <x v="3"/>
    <n v="1134660"/>
    <n v="6186.7397173813952"/>
    <n v="18373.164674036558"/>
    <n v="30458.196040420891"/>
    <n v="12085.031366384334"/>
    <n v="4.9231416597096889"/>
    <n v="15400"/>
    <n v="0.08"/>
    <n v="1690.8298661315987"/>
    <n v="9.2521887151365782E-3"/>
  </r>
  <r>
    <x v="28"/>
    <s v="6"/>
    <x v="4"/>
    <x v="1"/>
    <x v="0"/>
    <x v="0"/>
    <x v="6"/>
    <x v="1"/>
    <x v="0"/>
    <s v="appsflyer"/>
    <x v="0"/>
    <x v="0"/>
    <n v="678300"/>
    <n v="2395.7915659721725"/>
    <n v="14768.870189226558"/>
    <n v="23875.259540004608"/>
    <n v="9106.3893507780504"/>
    <n v="9.9654994529194045"/>
    <n v="22800"/>
    <n v="0.12"/>
    <n v="2368.4151284075465"/>
    <n v="1.6533259212247915E-2"/>
  </r>
  <r>
    <x v="28"/>
    <s v="6"/>
    <x v="4"/>
    <x v="95"/>
    <x v="0"/>
    <x v="4"/>
    <x v="28"/>
    <x v="2"/>
    <x v="0"/>
    <s v="adjust"/>
    <x v="0"/>
    <x v="2"/>
    <n v="598720"/>
    <n v="1733.172246969717"/>
    <n v="22461.268249236546"/>
    <n v="29626.519605265497"/>
    <n v="7165.2513560289517"/>
    <n v="17.093811452995848"/>
    <n v="41600"/>
    <n v="7.0000000000000007E-2"/>
    <n v="1838.9040719849766"/>
    <n v="1.0344921242217898E-2"/>
  </r>
  <r>
    <x v="28"/>
    <s v="6"/>
    <x v="4"/>
    <x v="86"/>
    <x v="0"/>
    <x v="4"/>
    <x v="13"/>
    <x v="2"/>
    <x v="1"/>
    <s v="appsflyer"/>
    <x v="0"/>
    <x v="6"/>
    <n v="190640"/>
    <n v="634.26755387824016"/>
    <n v="9409.2291638720544"/>
    <n v="14845.693446887877"/>
    <n v="5436.4642830158227"/>
    <n v="23.40604269619914"/>
    <n v="13600"/>
    <n v="7.0000000000000007E-2"/>
    <n v="4891.2982025356587"/>
    <n v="5.4912649921393289E-2"/>
  </r>
  <r>
    <x v="28"/>
    <s v="6"/>
    <x v="4"/>
    <x v="93"/>
    <x v="0"/>
    <x v="0"/>
    <x v="14"/>
    <x v="1"/>
    <x v="1"/>
    <s v="adjust"/>
    <x v="2"/>
    <x v="3"/>
    <n v="1185560"/>
    <n v="3352.2565108570652"/>
    <n v="13880.408471218552"/>
    <n v="18552.906567383558"/>
    <n v="4672.4980961650053"/>
    <n v="5.5344531384444"/>
    <n v="16400"/>
    <n v="0.06"/>
    <n v="5723.3851757724569"/>
    <n v="5.1414991275403908E-2"/>
  </r>
  <r>
    <x v="28"/>
    <s v="6"/>
    <x v="4"/>
    <x v="42"/>
    <x v="0"/>
    <x v="0"/>
    <x v="31"/>
    <x v="1"/>
    <x v="1"/>
    <s v="appsflyer"/>
    <x v="2"/>
    <x v="0"/>
    <n v="253710"/>
    <n v="812.69947582993586"/>
    <n v="7557.5541793372904"/>
    <n v="11632.614242620752"/>
    <n v="4075.0600632834612"/>
    <n v="14.313549582078201"/>
    <n v="10400"/>
    <n v="0.12"/>
    <n v="4317.7714631625868"/>
    <n v="6.1863013952368186E-2"/>
  </r>
  <r>
    <x v="28"/>
    <s v="6"/>
    <x v="4"/>
    <x v="40"/>
    <x v="0"/>
    <x v="6"/>
    <x v="32"/>
    <x v="0"/>
    <x v="1"/>
    <s v="adjust"/>
    <x v="0"/>
    <x v="1"/>
    <n v="229530"/>
    <n v="502.27345551170333"/>
    <n v="6989.3867570296297"/>
    <n v="10448.164995122055"/>
    <n v="3458.7782380924255"/>
    <n v="20.801746300683423"/>
    <n v="11200"/>
    <n v="0.125"/>
    <n v="2962.5575652391126"/>
    <n v="4.725802037362932E-2"/>
  </r>
  <r>
    <x v="28"/>
    <s v="6"/>
    <x v="4"/>
    <x v="4"/>
    <x v="0"/>
    <x v="1"/>
    <x v="33"/>
    <x v="2"/>
    <x v="0"/>
    <s v="appsflyer"/>
    <x v="0"/>
    <x v="0"/>
    <n v="208350"/>
    <n v="417.90512174643158"/>
    <n v="5060.8585514238439"/>
    <n v="8197.5143762567859"/>
    <n v="3136.655824832942"/>
    <n v="19.615730819472262"/>
    <n v="6800"/>
    <n v="0.1"/>
    <n v="2112.4481718620614"/>
    <n v="4.2948957348594573E-2"/>
  </r>
  <r>
    <x v="28"/>
    <s v="6"/>
    <x v="4"/>
    <x v="55"/>
    <x v="0"/>
    <x v="2"/>
    <x v="26"/>
    <x v="2"/>
    <x v="1"/>
    <s v="appsflyer"/>
    <x v="2"/>
    <x v="0"/>
    <n v="220460"/>
    <n v="779.99737922599809"/>
    <n v="4613.28581785609"/>
    <n v="7404.0140896053808"/>
    <n v="2790.7282717492908"/>
    <n v="9.4923576499096498"/>
    <n v="5600"/>
    <n v="0.1"/>
    <n v="1888.7363095326352"/>
    <n v="4.2516043474855617E-2"/>
  </r>
  <r>
    <x v="28"/>
    <s v="6"/>
    <x v="4"/>
    <x v="38"/>
    <x v="0"/>
    <x v="2"/>
    <x v="12"/>
    <x v="1"/>
    <x v="0"/>
    <s v="appsflyer"/>
    <x v="2"/>
    <x v="3"/>
    <n v="556860"/>
    <n v="5316.460683209797"/>
    <n v="10433.36562715459"/>
    <n v="13002.479641425198"/>
    <n v="2569.1140142706081"/>
    <n v="2.4457022098346433"/>
    <n v="9400"/>
    <n v="0.13"/>
    <n v="6450.3263846938653"/>
    <n v="8.2680721454384154E-2"/>
  </r>
  <r>
    <x v="28"/>
    <s v="6"/>
    <x v="4"/>
    <x v="73"/>
    <x v="0"/>
    <x v="6"/>
    <x v="7"/>
    <x v="1"/>
    <x v="0"/>
    <s v="appsflyer"/>
    <x v="2"/>
    <x v="6"/>
    <n v="491720"/>
    <n v="4690.0778060523953"/>
    <n v="4530.0670270211886"/>
    <n v="6796.6624514913092"/>
    <n v="2266.5954244701206"/>
    <n v="1.4491577181769637"/>
    <n v="6400"/>
    <n v="0.105"/>
    <n v="397.22583866055288"/>
    <n v="9.7407083132249814E-3"/>
  </r>
  <r>
    <x v="28"/>
    <s v="6"/>
    <x v="4"/>
    <x v="75"/>
    <x v="0"/>
    <x v="2"/>
    <x v="23"/>
    <x v="1"/>
    <x v="3"/>
    <s v="appsflyer"/>
    <x v="0"/>
    <x v="1"/>
    <n v="160010"/>
    <n v="743.33770563480357"/>
    <n v="4414.6685133995325"/>
    <n v="6434.4893409580727"/>
    <n v="2019.8208275585403"/>
    <n v="8.6562127713716315"/>
    <n v="8000"/>
    <n v="0.15"/>
    <n v="5452.9842144566028"/>
    <n v="0.14124364098707359"/>
  </r>
  <r>
    <x v="28"/>
    <s v="6"/>
    <x v="4"/>
    <x v="20"/>
    <x v="0"/>
    <x v="3"/>
    <x v="4"/>
    <x v="1"/>
    <x v="1"/>
    <s v="adjust"/>
    <x v="0"/>
    <x v="1"/>
    <n v="209100"/>
    <n v="1041.7381677276501"/>
    <n v="3102.8673035135735"/>
    <n v="4988.2334868275684"/>
    <n v="1885.366183313995"/>
    <n v="4.7883754683851443"/>
    <n v="6600"/>
    <n v="0.11"/>
    <n v="692.69844285539136"/>
    <n v="2.3144413905396923E-2"/>
  </r>
  <r>
    <x v="28"/>
    <s v="6"/>
    <x v="4"/>
    <x v="122"/>
    <x v="0"/>
    <x v="3"/>
    <x v="22"/>
    <x v="1"/>
    <x v="0"/>
    <s v="singular"/>
    <x v="2"/>
    <x v="2"/>
    <n v="190220"/>
    <n v="1679.8940241389462"/>
    <n v="2467.8272192537661"/>
    <n v="3838.6001835479947"/>
    <n v="1370.7729642942286"/>
    <n v="2.2850252030127463"/>
    <n v="2200"/>
    <n v="0.06"/>
    <n v="913.25834811075549"/>
    <n v="3.9652403846977206E-2"/>
  </r>
  <r>
    <x v="28"/>
    <s v="6"/>
    <x v="4"/>
    <x v="22"/>
    <x v="0"/>
    <x v="2"/>
    <x v="37"/>
    <x v="2"/>
    <x v="0"/>
    <s v="appsflyer"/>
    <x v="0"/>
    <x v="1"/>
    <n v="199130"/>
    <n v="812.90822991508821"/>
    <n v="3857.2022620700614"/>
    <n v="5225.9191054730791"/>
    <n v="1368.7168434030177"/>
    <n v="6.4286704367834346"/>
    <n v="5400"/>
    <n v="0.1"/>
    <n v="3131.0686366957534"/>
    <n v="9.9857032275164778E-2"/>
  </r>
  <r>
    <x v="28"/>
    <s v="6"/>
    <x v="4"/>
    <x v="50"/>
    <x v="0"/>
    <x v="2"/>
    <x v="35"/>
    <x v="1"/>
    <x v="3"/>
    <s v="appsflyer"/>
    <x v="0"/>
    <x v="5"/>
    <n v="84080"/>
    <n v="486.24100082615365"/>
    <n v="1846.8379830848874"/>
    <n v="3054.4501675474512"/>
    <n v="1207.6121844625638"/>
    <n v="6.2817618472275081"/>
    <n v="2600"/>
    <n v="0.08"/>
    <n v="668.21927103916141"/>
    <n v="3.6461514314358762E-2"/>
  </r>
  <r>
    <x v="28"/>
    <s v="6"/>
    <x v="4"/>
    <x v="66"/>
    <x v="0"/>
    <x v="1"/>
    <x v="44"/>
    <x v="0"/>
    <x v="1"/>
    <s v="appsflyer"/>
    <x v="1"/>
    <x v="2"/>
    <n v="221530"/>
    <n v="145.8681767300981"/>
    <n v="5593.1352152934769"/>
    <n v="6798.8369671647024"/>
    <n v="1205.7017518712255"/>
    <n v="46.609460127445651"/>
    <n v="6600"/>
    <n v="5.5E-2"/>
    <n v="470.46530083564244"/>
    <n v="1.1532984810681012E-2"/>
  </r>
  <r>
    <x v="28"/>
    <s v="6"/>
    <x v="4"/>
    <x v="84"/>
    <x v="0"/>
    <x v="3"/>
    <x v="31"/>
    <x v="1"/>
    <x v="0"/>
    <s v="appsflyer"/>
    <x v="0"/>
    <x v="0"/>
    <n v="424350"/>
    <n v="1523.1322043546322"/>
    <n v="9933.6324826775162"/>
    <n v="11108.8366670994"/>
    <n v="1175.2041844218838"/>
    <n v="7.2934159197338593"/>
    <n v="9200"/>
    <n v="0.14000000000000001"/>
    <n v="4395.3437108934195"/>
    <n v="6.5943654326873755E-2"/>
  </r>
  <r>
    <x v="28"/>
    <s v="6"/>
    <x v="4"/>
    <x v="115"/>
    <x v="0"/>
    <x v="4"/>
    <x v="23"/>
    <x v="1"/>
    <x v="0"/>
    <s v="adjust"/>
    <x v="0"/>
    <x v="5"/>
    <n v="133370"/>
    <n v="944.57937467610986"/>
    <n v="3572.4273344355597"/>
    <n v="4572.4135198333106"/>
    <n v="999.98618539775089"/>
    <n v="4.840687445034634"/>
    <n v="7000"/>
    <n v="0.12"/>
    <n v="641.3300604278013"/>
    <n v="2.3376788416225796E-2"/>
  </r>
  <r>
    <x v="28"/>
    <s v="6"/>
    <x v="4"/>
    <x v="111"/>
    <x v="0"/>
    <x v="3"/>
    <x v="48"/>
    <x v="1"/>
    <x v="0"/>
    <s v="appsflyer"/>
    <x v="0"/>
    <x v="0"/>
    <n v="84100"/>
    <n v="238.50906512711433"/>
    <n v="2280.1695652924286"/>
    <n v="3237.149472316642"/>
    <n v="956.97990702421339"/>
    <n v="13.572437888645409"/>
    <n v="2200"/>
    <n v="0.15"/>
    <n v="1030.5895475821376"/>
    <n v="5.306054788817046E-2"/>
  </r>
  <r>
    <x v="28"/>
    <s v="6"/>
    <x v="4"/>
    <x v="58"/>
    <x v="0"/>
    <x v="1"/>
    <x v="24"/>
    <x v="2"/>
    <x v="3"/>
    <s v="appsflyer"/>
    <x v="2"/>
    <x v="6"/>
    <n v="176740"/>
    <n v="180.19808710006311"/>
    <n v="1718.3130226366839"/>
    <n v="2457.4342834782369"/>
    <n v="739.12126084155307"/>
    <n v="13.637404941560982"/>
    <n v="1200"/>
    <n v="0.08"/>
    <n v="1086.6658020139648"/>
    <n v="7.3699210684887231E-2"/>
  </r>
  <r>
    <x v="28"/>
    <s v="6"/>
    <x v="4"/>
    <x v="101"/>
    <x v="0"/>
    <x v="6"/>
    <x v="34"/>
    <x v="1"/>
    <x v="1"/>
    <s v="adjust"/>
    <x v="0"/>
    <x v="1"/>
    <n v="123010"/>
    <n v="395.62306297877319"/>
    <n v="3520.0794058838069"/>
    <n v="4220.0745348007631"/>
    <n v="699.99512891695622"/>
    <n v="10.66690729055699"/>
    <n v="3200"/>
    <n v="0.11"/>
    <n v="1565.697809401016"/>
    <n v="6.1835314222119353E-2"/>
  </r>
  <r>
    <x v="28"/>
    <s v="6"/>
    <x v="4"/>
    <x v="81"/>
    <x v="0"/>
    <x v="3"/>
    <x v="10"/>
    <x v="2"/>
    <x v="0"/>
    <s v="appsflyer"/>
    <x v="2"/>
    <x v="0"/>
    <n v="332300"/>
    <n v="536.92998204667867"/>
    <n v="6046.1046914145763"/>
    <n v="6679.7014062007574"/>
    <n v="633.59671478618111"/>
    <n v="12.440544632540281"/>
    <n v="2600"/>
    <n v="0.11"/>
    <n v="4027.1800030919376"/>
    <n v="0.10048303454985558"/>
  </r>
  <r>
    <x v="28"/>
    <s v="6"/>
    <x v="4"/>
    <x v="36"/>
    <x v="0"/>
    <x v="1"/>
    <x v="19"/>
    <x v="0"/>
    <x v="3"/>
    <s v="adjust"/>
    <x v="0"/>
    <x v="4"/>
    <n v="194270"/>
    <n v="199.76349614395886"/>
    <n v="5668.2191758956869"/>
    <n v="6290.5737749286209"/>
    <n v="622.35459903293395"/>
    <n v="31.490106532753817"/>
    <n v="4800"/>
    <n v="6.5000000000000002E-2"/>
    <n v="1429.6560518213826"/>
    <n v="3.7878263122285823E-2"/>
  </r>
  <r>
    <x v="28"/>
    <s v="6"/>
    <x v="4"/>
    <x v="104"/>
    <x v="0"/>
    <x v="4"/>
    <x v="8"/>
    <x v="2"/>
    <x v="0"/>
    <s v="appsflyer"/>
    <x v="0"/>
    <x v="0"/>
    <n v="261560"/>
    <n v="695.58690995050608"/>
    <n v="8055.0363007843071"/>
    <n v="8646.570694447084"/>
    <n v="591.53439366277689"/>
    <n v="12.430611575284422"/>
    <n v="10800"/>
    <n v="0.17"/>
    <n v="3473.1197315980912"/>
    <n v="6.6945996170646865E-2"/>
  </r>
  <r>
    <x v="28"/>
    <s v="6"/>
    <x v="4"/>
    <x v="33"/>
    <x v="0"/>
    <x v="2"/>
    <x v="45"/>
    <x v="2"/>
    <x v="0"/>
    <s v="adjust"/>
    <x v="2"/>
    <x v="6"/>
    <n v="60910"/>
    <n v="323.68552672710223"/>
    <n v="1006.3804420762639"/>
    <n v="1596.8175660848503"/>
    <n v="590.43712400858647"/>
    <n v="4.9332374611581562"/>
    <n v="600"/>
    <n v="7.0000000000000007E-2"/>
    <n v="54.551832140993596"/>
    <n v="5.6938076187319515E-3"/>
  </r>
  <r>
    <x v="28"/>
    <s v="6"/>
    <x v="4"/>
    <x v="6"/>
    <x v="0"/>
    <x v="4"/>
    <x v="46"/>
    <x v="1"/>
    <x v="0"/>
    <s v="adjust"/>
    <x v="2"/>
    <x v="1"/>
    <n v="266530"/>
    <n v="804.50799233575685"/>
    <n v="2913.7485734974825"/>
    <n v="3397.2956739646888"/>
    <n v="483.54710046720629"/>
    <n v="4.2228240195615694"/>
    <n v="3800"/>
    <n v="0.08"/>
    <n v="500.21106493297708"/>
    <n v="2.4539668849273485E-2"/>
  </r>
  <r>
    <x v="28"/>
    <s v="6"/>
    <x v="4"/>
    <x v="72"/>
    <x v="0"/>
    <x v="3"/>
    <x v="9"/>
    <x v="2"/>
    <x v="1"/>
    <s v="adjust"/>
    <x v="0"/>
    <x v="6"/>
    <n v="167380"/>
    <n v="323.70130638986461"/>
    <n v="3508.5356952066586"/>
    <n v="3862.9849933805003"/>
    <n v="354.44929817384173"/>
    <n v="11.933794881655301"/>
    <n v="3200"/>
    <n v="0.12"/>
    <n v="1316.6519504557998"/>
    <n v="5.6806327779854893E-2"/>
  </r>
  <r>
    <x v="28"/>
    <s v="6"/>
    <x v="4"/>
    <x v="80"/>
    <x v="0"/>
    <x v="0"/>
    <x v="13"/>
    <x v="1"/>
    <x v="0"/>
    <s v="adjust"/>
    <x v="0"/>
    <x v="1"/>
    <n v="111390"/>
    <n v="883.0388565251335"/>
    <n v="3038.4272732270242"/>
    <n v="3387.6885669004691"/>
    <n v="349.26129367344492"/>
    <n v="3.8363980722563449"/>
    <n v="3000"/>
    <n v="0.09"/>
    <n v="429.4531663834411"/>
    <n v="2.1128130971041655E-2"/>
  </r>
  <r>
    <x v="28"/>
    <s v="6"/>
    <x v="4"/>
    <x v="114"/>
    <x v="1"/>
    <x v="1"/>
    <x v="37"/>
    <x v="1"/>
    <x v="1"/>
    <s v="adjust"/>
    <x v="2"/>
    <x v="1"/>
    <n v="36450"/>
    <n v="162.16958911279769"/>
    <n v="531.33082153910254"/>
    <n v="844.76177462707346"/>
    <n v="313.43095308797092"/>
    <n v="5.2091257013637504"/>
    <n v="800"/>
    <n v="7.0000000000000007E-2"/>
    <n v="25.230950925579336"/>
    <n v="4.9779223136048687E-3"/>
  </r>
  <r>
    <x v="28"/>
    <s v="6"/>
    <x v="4"/>
    <x v="21"/>
    <x v="0"/>
    <x v="2"/>
    <x v="43"/>
    <x v="2"/>
    <x v="1"/>
    <s v="adjust"/>
    <x v="2"/>
    <x v="0"/>
    <n v="96250"/>
    <n v="454.67398536260811"/>
    <n v="4021.7621651634754"/>
    <n v="4292.4662718672053"/>
    <n v="270.70410670372985"/>
    <n v="9.4407562562522909"/>
    <n v="3800"/>
    <n v="0.11"/>
    <n v="451.06155296531119"/>
    <n v="1.7513690436411253E-2"/>
  </r>
  <r>
    <x v="28"/>
    <s v="6"/>
    <x v="4"/>
    <x v="23"/>
    <x v="0"/>
    <x v="0"/>
    <x v="48"/>
    <x v="1"/>
    <x v="1"/>
    <s v="adjust"/>
    <x v="0"/>
    <x v="0"/>
    <n v="332180"/>
    <n v="537.38386873122249"/>
    <n v="3920.5081147676215"/>
    <n v="4180.1940835436044"/>
    <n v="259.68596877598293"/>
    <n v="7.7787859419992511"/>
    <n v="4800"/>
    <n v="0.06"/>
    <n v="411.87970489451993"/>
    <n v="1.6421873269632344E-2"/>
  </r>
  <r>
    <x v="28"/>
    <s v="6"/>
    <x v="4"/>
    <x v="69"/>
    <x v="0"/>
    <x v="0"/>
    <x v="34"/>
    <x v="0"/>
    <x v="1"/>
    <s v="appsflyer"/>
    <x v="2"/>
    <x v="2"/>
    <n v="91860"/>
    <n v="141.58238532110093"/>
    <n v="1975.4598322192151"/>
    <n v="2219.7644059652243"/>
    <n v="244.30457374600928"/>
    <n v="15.678252636660435"/>
    <n v="1800"/>
    <n v="5.7000000000000002E-2"/>
    <n v="757.35269566961972"/>
    <n v="5.6864345125573403E-2"/>
  </r>
  <r>
    <x v="28"/>
    <s v="6"/>
    <x v="4"/>
    <x v="45"/>
    <x v="0"/>
    <x v="1"/>
    <x v="12"/>
    <x v="1"/>
    <x v="3"/>
    <s v="adjust"/>
    <x v="2"/>
    <x v="5"/>
    <n v="51200"/>
    <n v="242.89102832426397"/>
    <n v="1152.4088356716979"/>
    <n v="1372.1067016973846"/>
    <n v="219.69786602568661"/>
    <n v="5.6490629199593032"/>
    <n v="800"/>
    <n v="7.0000000000000007E-2"/>
    <n v="556.67838448908969"/>
    <n v="6.7618451708899241E-2"/>
  </r>
  <r>
    <x v="28"/>
    <s v="6"/>
    <x v="4"/>
    <x v="53"/>
    <x v="0"/>
    <x v="1"/>
    <x v="21"/>
    <x v="0"/>
    <x v="3"/>
    <s v="appsflyer"/>
    <x v="2"/>
    <x v="5"/>
    <n v="174970"/>
    <n v="156.2813546706364"/>
    <n v="2384.7630356635345"/>
    <n v="2588.1527623746965"/>
    <n v="203.38972671116198"/>
    <n v="16.560854414330098"/>
    <n v="2400"/>
    <n v="0.06"/>
    <n v="784.75744621000979"/>
    <n v="5.0535234860581583E-2"/>
  </r>
  <r>
    <x v="28"/>
    <s v="6"/>
    <x v="4"/>
    <x v="108"/>
    <x v="0"/>
    <x v="1"/>
    <x v="26"/>
    <x v="2"/>
    <x v="3"/>
    <s v="adjust"/>
    <x v="0"/>
    <x v="0"/>
    <n v="52290"/>
    <n v="170.94681252357603"/>
    <n v="2119.1526837519223"/>
    <n v="2322.1948496036716"/>
    <n v="203.04216585174936"/>
    <n v="13.584312075332832"/>
    <n v="1800"/>
    <n v="0.1"/>
    <n v="613.02141227364154"/>
    <n v="4.39972706839728E-2"/>
  </r>
  <r>
    <x v="28"/>
    <s v="6"/>
    <x v="4"/>
    <x v="77"/>
    <x v="0"/>
    <x v="2"/>
    <x v="5"/>
    <x v="1"/>
    <x v="0"/>
    <s v="appsflyer"/>
    <x v="0"/>
    <x v="3"/>
    <n v="141130"/>
    <n v="411.29169655667147"/>
    <n v="2333.0664431961427"/>
    <n v="2460.4380912861043"/>
    <n v="127.37164808996158"/>
    <n v="5.9822216492208788"/>
    <n v="2400"/>
    <n v="0.15"/>
    <n v="143.49552586786072"/>
    <n v="9.7201880684084242E-3"/>
  </r>
  <r>
    <x v="28"/>
    <s v="6"/>
    <x v="4"/>
    <x v="120"/>
    <x v="0"/>
    <x v="0"/>
    <x v="48"/>
    <x v="1"/>
    <x v="1"/>
    <s v="adjust"/>
    <x v="0"/>
    <x v="5"/>
    <n v="191410"/>
    <n v="351.22272636284777"/>
    <n v="1627.8869567716304"/>
    <n v="1732.5784702056101"/>
    <n v="104.69151343397971"/>
    <n v="4.9329907780958493"/>
    <n v="1000"/>
    <n v="0.08"/>
    <n v="302.58350033537891"/>
    <n v="2.9107243485049814E-2"/>
  </r>
  <r>
    <x v="28"/>
    <s v="6"/>
    <x v="4"/>
    <x v="110"/>
    <x v="0"/>
    <x v="0"/>
    <x v="6"/>
    <x v="1"/>
    <x v="0"/>
    <s v="adjust"/>
    <x v="0"/>
    <x v="4"/>
    <n v="103750"/>
    <n v="882.18562874251506"/>
    <n v="2859.9243450160957"/>
    <n v="2961.2490099343304"/>
    <n v="101.3246649182347"/>
    <n v="3.3567187148076236"/>
    <n v="3200"/>
    <n v="0.32"/>
    <n v="3771.2147284421221"/>
    <n v="0.21225360851623404"/>
  </r>
  <r>
    <x v="28"/>
    <s v="6"/>
    <x v="4"/>
    <x v="118"/>
    <x v="0"/>
    <x v="5"/>
    <x v="14"/>
    <x v="1"/>
    <x v="3"/>
    <s v="appsflyer"/>
    <x v="2"/>
    <x v="3"/>
    <n v="67880"/>
    <n v="856.6474622770919"/>
    <n v="2626.7453223683237"/>
    <n v="2717.6264667331475"/>
    <n v="90.88114436482374"/>
    <n v="3.1723977323288932"/>
    <n v="4600"/>
    <n v="0.1"/>
    <n v="1242.3588754303198"/>
    <n v="7.619141743958141E-2"/>
  </r>
  <r>
    <x v="28"/>
    <s v="6"/>
    <x v="4"/>
    <x v="30"/>
    <x v="0"/>
    <x v="4"/>
    <x v="18"/>
    <x v="1"/>
    <x v="3"/>
    <s v="appsflyer"/>
    <x v="0"/>
    <x v="4"/>
    <n v="48860"/>
    <n v="203.2555018786903"/>
    <n v="584.47720419625102"/>
    <n v="638.70004019119744"/>
    <n v="54.222835994946422"/>
    <n v="3.1423505601948971"/>
    <n v="400"/>
    <n v="0.05"/>
    <n v="14.00489655177188"/>
    <n v="3.6545315146630898E-3"/>
  </r>
  <r>
    <x v="28"/>
    <s v="6"/>
    <x v="4"/>
    <x v="3"/>
    <x v="0"/>
    <x v="3"/>
    <x v="21"/>
    <x v="1"/>
    <x v="0"/>
    <s v="appsflyer"/>
    <x v="0"/>
    <x v="6"/>
    <n v="163400"/>
    <n v="622.70876144218198"/>
    <n v="3092.1803522177834"/>
    <n v="3146.2872504663169"/>
    <n v="54.106898248533525"/>
    <n v="5.0525822748656593"/>
    <n v="3600"/>
    <n v="0.09"/>
    <n v="162.53713452371693"/>
    <n v="8.6099965655089192E-3"/>
  </r>
  <r>
    <x v="28"/>
    <s v="6"/>
    <x v="4"/>
    <x v="107"/>
    <x v="0"/>
    <x v="0"/>
    <x v="4"/>
    <x v="0"/>
    <x v="0"/>
    <s v="adjust"/>
    <x v="0"/>
    <x v="6"/>
    <n v="97360"/>
    <n v="193.37843709266963"/>
    <n v="3560.7284931393679"/>
    <n v="3586.2922443470179"/>
    <n v="25.563751207650057"/>
    <n v="18.545460901767537"/>
    <n v="2800"/>
    <n v="0.11"/>
    <n v="1797.0806502150351"/>
    <n v="8.3516183650292675E-2"/>
  </r>
  <r>
    <x v="28"/>
    <s v="6"/>
    <x v="4"/>
    <x v="65"/>
    <x v="1"/>
    <x v="3"/>
    <x v="2"/>
    <x v="1"/>
    <x v="3"/>
    <s v="adjust"/>
    <x v="2"/>
    <x v="2"/>
    <n v="0"/>
    <n v="0"/>
    <n v="0"/>
    <n v="0"/>
    <n v="0"/>
    <n v="30"/>
    <n v="500"/>
    <n v="0.06"/>
    <n v="0"/>
    <n v="0"/>
  </r>
  <r>
    <x v="28"/>
    <s v="6"/>
    <x v="4"/>
    <x v="123"/>
    <x v="0"/>
    <x v="4"/>
    <x v="15"/>
    <x v="2"/>
    <x v="0"/>
    <s v="adjust"/>
    <x v="2"/>
    <x v="1"/>
    <n v="180"/>
    <n v="1.5782801605746883"/>
    <n v="0.17575689400996503"/>
    <n v="6.2770319289273221E-2"/>
    <n v="-0.1129865747206918"/>
    <n v="3.9771341525586368E-2"/>
    <n v="5000"/>
    <n v="0.06"/>
    <n v="3.8736107678938002E-3"/>
    <n v="1.0285144347820662E-2"/>
  </r>
  <r>
    <x v="28"/>
    <s v="6"/>
    <x v="4"/>
    <x v="109"/>
    <x v="0"/>
    <x v="4"/>
    <x v="46"/>
    <x v="1"/>
    <x v="1"/>
    <s v="appsflyer"/>
    <x v="0"/>
    <x v="5"/>
    <n v="70"/>
    <n v="0.21786971830985916"/>
    <n v="0.93172031540605416"/>
    <n v="3.4174013916008443E-4"/>
    <n v="-0.93137857526689405"/>
    <n v="1"/>
    <n v="200"/>
    <n v="0.1"/>
    <n v="1.6187346974078797E-4"/>
    <n v="7.8945691570713281E-2"/>
  </r>
  <r>
    <x v="28"/>
    <s v="6"/>
    <x v="4"/>
    <x v="18"/>
    <x v="0"/>
    <x v="0"/>
    <x v="28"/>
    <x v="0"/>
    <x v="0"/>
    <s v="adjust"/>
    <x v="0"/>
    <x v="0"/>
    <n v="1410"/>
    <n v="1.5749790561295727"/>
    <n v="32.30626325473191"/>
    <n v="7.5168038265960391"/>
    <n v="-24.789459428135871"/>
    <n v="4.7726373232341164"/>
    <n v="20000"/>
    <n v="4.4999999999999998E-2"/>
    <n v="0.19005391179465181"/>
    <n v="4.2139787995664002E-3"/>
  </r>
  <r>
    <x v="28"/>
    <s v="6"/>
    <x v="4"/>
    <x v="46"/>
    <x v="0"/>
    <x v="4"/>
    <x v="14"/>
    <x v="2"/>
    <x v="0"/>
    <s v="adjust"/>
    <x v="2"/>
    <x v="3"/>
    <n v="1760"/>
    <n v="4.4573082489146163"/>
    <n v="36.221320370118342"/>
    <n v="1.2813459529548217"/>
    <n v="-34.939974417163519"/>
    <n v="0.28747079658824087"/>
    <n v="200"/>
    <n v="0.06"/>
    <n v="0.2747499380313711"/>
    <n v="3.5737152978057907E-2"/>
  </r>
  <r>
    <x v="28"/>
    <s v="6"/>
    <x v="4"/>
    <x v="113"/>
    <x v="0"/>
    <x v="6"/>
    <x v="35"/>
    <x v="1"/>
    <x v="0"/>
    <s v="appsflyer"/>
    <x v="2"/>
    <x v="3"/>
    <n v="4060"/>
    <n v="16.062700320512821"/>
    <n v="42.224275977992299"/>
    <n v="1.4308774077745119"/>
    <n v="-40.793398570217789"/>
    <n v="8.9080751008422568E-2"/>
    <n v="200"/>
    <n v="0.08"/>
    <n v="0.53146252433153462"/>
    <n v="6.1904036577358358E-2"/>
  </r>
  <r>
    <x v="28"/>
    <s v="6"/>
    <x v="4"/>
    <x v="78"/>
    <x v="0"/>
    <x v="1"/>
    <x v="10"/>
    <x v="2"/>
    <x v="0"/>
    <s v="adjust"/>
    <x v="0"/>
    <x v="0"/>
    <n v="850"/>
    <n v="4.3206050086784034"/>
    <n v="45.662935849905104"/>
    <n v="0.40099900273183048"/>
    <n v="-45.261936847173274"/>
    <n v="9.2810845223384342E-2"/>
    <n v="200"/>
    <n v="0.14000000000000001"/>
    <n v="1.3771284930962555E-2"/>
    <n v="5.723740307392631E-3"/>
  </r>
  <r>
    <x v="28"/>
    <s v="6"/>
    <x v="4"/>
    <x v="119"/>
    <x v="0"/>
    <x v="0"/>
    <x v="23"/>
    <x v="0"/>
    <x v="0"/>
    <s v="appsflyer"/>
    <x v="0"/>
    <x v="1"/>
    <n v="224530"/>
    <n v="181.4338021767127"/>
    <n v="1599.9992987239323"/>
    <n v="1511.9476887893595"/>
    <n v="-88.051609934572753"/>
    <n v="8.3333296808538151"/>
    <n v="1000"/>
    <n v="0.15"/>
    <n v="421.21314348430013"/>
    <n v="4.6431626637115135E-2"/>
  </r>
  <r>
    <x v="28"/>
    <s v="6"/>
    <x v="4"/>
    <x v="11"/>
    <x v="0"/>
    <x v="1"/>
    <x v="19"/>
    <x v="1"/>
    <x v="0"/>
    <s v="appsflyer"/>
    <x v="0"/>
    <x v="4"/>
    <n v="11640"/>
    <n v="48.560978397531144"/>
    <n v="126.21021180318783"/>
    <n v="4.6643008895908942"/>
    <n v="-121.54591091359694"/>
    <n v="9.6050389500142955E-2"/>
    <n v="200"/>
    <n v="0.14000000000000001"/>
    <n v="1.8315810228621034"/>
    <n v="6.5446786353683381E-2"/>
  </r>
  <r>
    <x v="28"/>
    <s v="6"/>
    <x v="4"/>
    <x v="121"/>
    <x v="0"/>
    <x v="2"/>
    <x v="15"/>
    <x v="2"/>
    <x v="1"/>
    <s v="appsflyer"/>
    <x v="2"/>
    <x v="3"/>
    <n v="42950"/>
    <n v="360.02105514063243"/>
    <n v="181.04288037638011"/>
    <n v="51.484398751029751"/>
    <n v="-129.55848162535037"/>
    <n v="0.14300385495764623"/>
    <n v="200"/>
    <n v="8.5000000000000006E-2"/>
    <n v="10.411143520627702"/>
    <n v="3.3703231053787489E-2"/>
  </r>
  <r>
    <x v="28"/>
    <s v="6"/>
    <x v="4"/>
    <x v="44"/>
    <x v="0"/>
    <x v="4"/>
    <x v="9"/>
    <x v="2"/>
    <x v="0"/>
    <s v="adjust"/>
    <x v="0"/>
    <x v="5"/>
    <n v="76090"/>
    <n v="54.568273092369481"/>
    <n v="1799.501635585438"/>
    <n v="1636.594944679862"/>
    <n v="-162.90669090557594"/>
    <n v="29.991693926423963"/>
    <n v="1000"/>
    <n v="7.0000000000000007E-2"/>
    <n v="265.83694978490621"/>
    <n v="2.7072158839004112E-2"/>
  </r>
  <r>
    <x v="28"/>
    <s v="6"/>
    <x v="4"/>
    <x v="61"/>
    <x v="1"/>
    <x v="6"/>
    <x v="24"/>
    <x v="0"/>
    <x v="0"/>
    <s v="adjust"/>
    <x v="2"/>
    <x v="0"/>
    <n v="5030"/>
    <n v="23.259347337825343"/>
    <n v="198.37495444909518"/>
    <n v="21.971771279318023"/>
    <n v="-176.40318316977715"/>
    <n v="0.94464264023378641"/>
    <n v="200"/>
    <n v="0.12"/>
    <n v="9.9115736882609582"/>
    <n v="7.5184150018822102E-2"/>
  </r>
  <r>
    <x v="28"/>
    <s v="6"/>
    <x v="4"/>
    <x v="29"/>
    <x v="0"/>
    <x v="6"/>
    <x v="46"/>
    <x v="2"/>
    <x v="1"/>
    <s v="appsflyer"/>
    <x v="2"/>
    <x v="5"/>
    <n v="9330"/>
    <n v="20.413627839133152"/>
    <n v="227.61252129729874"/>
    <n v="36.876169057855755"/>
    <n v="-190.73635223944299"/>
    <n v="1.8064485817245932"/>
    <n v="200"/>
    <n v="0.05"/>
    <n v="4.0576487529911578"/>
    <n v="1.8339073972249448E-2"/>
  </r>
  <r>
    <x v="28"/>
    <s v="6"/>
    <x v="4"/>
    <x v="70"/>
    <x v="0"/>
    <x v="6"/>
    <x v="3"/>
    <x v="1"/>
    <x v="0"/>
    <s v="appsflyer"/>
    <x v="2"/>
    <x v="5"/>
    <n v="31480"/>
    <n v="191.14391555023258"/>
    <n v="274.53973177754915"/>
    <n v="40.119724240115715"/>
    <n v="-234.42000753743343"/>
    <n v="0.20989276129782045"/>
    <n v="200"/>
    <n v="0.08"/>
    <n v="18.026186241265581"/>
    <n v="7.4884970683327862E-2"/>
  </r>
  <r>
    <x v="28"/>
    <s v="6"/>
    <x v="4"/>
    <x v="68"/>
    <x v="0"/>
    <x v="5"/>
    <x v="34"/>
    <x v="1"/>
    <x v="0"/>
    <s v="adjust"/>
    <x v="2"/>
    <x v="2"/>
    <n v="205470"/>
    <n v="349.37275647081049"/>
    <n v="3321.6027180584788"/>
    <n v="3070.0462897064208"/>
    <n v="-251.55642835205799"/>
    <n v="8.7873087779324841"/>
    <n v="2600"/>
    <n v="7.0000000000000007E-2"/>
    <n v="914.24723655285084"/>
    <n v="4.9632652099211916E-2"/>
  </r>
  <r>
    <x v="28"/>
    <s v="6"/>
    <x v="4"/>
    <x v="32"/>
    <x v="0"/>
    <x v="4"/>
    <x v="18"/>
    <x v="0"/>
    <x v="3"/>
    <s v="appsflyer"/>
    <x v="0"/>
    <x v="3"/>
    <n v="12730"/>
    <n v="25.409181636726544"/>
    <n v="446.77531143986755"/>
    <n v="189.20325065301111"/>
    <n v="-257.57206078685647"/>
    <n v="7.4462551906644601"/>
    <n v="200"/>
    <n v="0.04"/>
    <n v="22.538925336661457"/>
    <n v="1.9854244275112613E-2"/>
  </r>
  <r>
    <x v="28"/>
    <s v="6"/>
    <x v="4"/>
    <x v="28"/>
    <x v="0"/>
    <x v="5"/>
    <x v="25"/>
    <x v="1"/>
    <x v="1"/>
    <s v="adjust"/>
    <x v="0"/>
    <x v="1"/>
    <n v="15910"/>
    <n v="78.592599245554155"/>
    <n v="363.9148724375608"/>
    <n v="86.669744633279336"/>
    <n v="-277.24512780428148"/>
    <n v="1.1027723407198813"/>
    <n v="200"/>
    <n v="8.5000000000000006E-2"/>
    <n v="29.450568736952668"/>
    <n v="5.6633697763783561E-2"/>
  </r>
  <r>
    <x v="28"/>
    <s v="6"/>
    <x v="4"/>
    <x v="117"/>
    <x v="0"/>
    <x v="4"/>
    <x v="4"/>
    <x v="1"/>
    <x v="0"/>
    <s v="appsflyer"/>
    <x v="0"/>
    <x v="2"/>
    <n v="18440"/>
    <n v="91.792035398230084"/>
    <n v="340.29760838870516"/>
    <n v="48.20464523942757"/>
    <n v="-292.09296314927758"/>
    <n v="0.52515063022948327"/>
    <n v="200"/>
    <n v="7.0000000000000007E-2"/>
    <n v="16.282379982759437"/>
    <n v="5.6296026734513907E-2"/>
  </r>
  <r>
    <x v="28"/>
    <s v="6"/>
    <x v="4"/>
    <x v="56"/>
    <x v="0"/>
    <x v="5"/>
    <x v="34"/>
    <x v="0"/>
    <x v="1"/>
    <s v="appsflyer"/>
    <x v="0"/>
    <x v="6"/>
    <n v="33460"/>
    <n v="59.068441064638783"/>
    <n v="1246.3866192903342"/>
    <n v="943.87326365776255"/>
    <n v="-302.51335563257169"/>
    <n v="15.979315631927362"/>
    <n v="400"/>
    <n v="0.05"/>
    <n v="11.526641619390292"/>
    <n v="2.0353441616941695E-3"/>
  </r>
  <r>
    <x v="28"/>
    <s v="6"/>
    <x v="4"/>
    <x v="63"/>
    <x v="0"/>
    <x v="6"/>
    <x v="28"/>
    <x v="1"/>
    <x v="1"/>
    <s v="adjust"/>
    <x v="2"/>
    <x v="4"/>
    <n v="16700"/>
    <n v="51.762542684528498"/>
    <n v="366.93180120254442"/>
    <n v="53.653454864569575"/>
    <n v="-313.27834633797482"/>
    <n v="1.0365305118715944"/>
    <n v="200"/>
    <n v="7.0000000000000007E-2"/>
    <n v="9.9229000875203415"/>
    <n v="3.0824048244943482E-2"/>
  </r>
  <r>
    <x v="28"/>
    <s v="6"/>
    <x v="4"/>
    <x v="106"/>
    <x v="0"/>
    <x v="3"/>
    <x v="33"/>
    <x v="1"/>
    <x v="0"/>
    <s v="appsflyer"/>
    <x v="2"/>
    <x v="6"/>
    <n v="246130"/>
    <n v="654.70015786855811"/>
    <n v="2855.8566837095709"/>
    <n v="2533.5092434615626"/>
    <n v="-322.3474402480083"/>
    <n v="3.869724503671506"/>
    <n v="3800"/>
    <n v="0.2"/>
    <n v="1540.922369634239"/>
    <n v="0.10136943277465339"/>
  </r>
  <r>
    <x v="28"/>
    <s v="6"/>
    <x v="4"/>
    <x v="2"/>
    <x v="0"/>
    <x v="5"/>
    <x v="25"/>
    <x v="1"/>
    <x v="0"/>
    <s v="appsflyer"/>
    <x v="0"/>
    <x v="2"/>
    <n v="132500"/>
    <n v="355.27052985433011"/>
    <n v="2827.8755197362257"/>
    <n v="2499.156304126313"/>
    <n v="-328.71921560991268"/>
    <n v="7.0345162182493164"/>
    <n v="1000"/>
    <n v="0.09"/>
    <n v="100.52373600834781"/>
    <n v="6.7038448030357842E-3"/>
  </r>
  <r>
    <x v="28"/>
    <s v="6"/>
    <x v="4"/>
    <x v="25"/>
    <x v="0"/>
    <x v="5"/>
    <x v="15"/>
    <x v="1"/>
    <x v="0"/>
    <s v="adjust"/>
    <x v="2"/>
    <x v="6"/>
    <n v="61750"/>
    <n v="298.22987283441893"/>
    <n v="633.54834844507684"/>
    <n v="288.9037360722192"/>
    <n v="-344.64461237285764"/>
    <n v="0.96872836153681452"/>
    <n v="400"/>
    <n v="0.08"/>
    <n v="8.1623121134597998"/>
    <n v="4.7087842155950355E-3"/>
  </r>
  <r>
    <x v="28"/>
    <s v="6"/>
    <x v="4"/>
    <x v="82"/>
    <x v="0"/>
    <x v="0"/>
    <x v="21"/>
    <x v="1"/>
    <x v="1"/>
    <s v="adjust"/>
    <x v="0"/>
    <x v="5"/>
    <n v="65380"/>
    <n v="317.22464822901503"/>
    <n v="1424.9322723892369"/>
    <n v="1076.2467591877303"/>
    <n v="-348.68551320150664"/>
    <n v="3.3926958866410404"/>
    <n v="1400"/>
    <n v="0.14000000000000001"/>
    <n v="295.62477194449082"/>
    <n v="4.5780203195471339E-2"/>
  </r>
  <r>
    <x v="28"/>
    <s v="6"/>
    <x v="4"/>
    <x v="74"/>
    <x v="0"/>
    <x v="2"/>
    <x v="1"/>
    <x v="1"/>
    <x v="1"/>
    <s v="adjust"/>
    <x v="0"/>
    <x v="4"/>
    <n v="108140"/>
    <n v="359.46517166104388"/>
    <n v="3416.6436250770189"/>
    <n v="3055.1352915246807"/>
    <n v="-361.50833355233817"/>
    <n v="8.4991134952164629"/>
    <n v="2800"/>
    <n v="0.1"/>
    <n v="886.48278110990714"/>
    <n v="4.8360257758421746E-2"/>
  </r>
  <r>
    <x v="28"/>
    <s v="6"/>
    <x v="4"/>
    <x v="85"/>
    <x v="0"/>
    <x v="5"/>
    <x v="10"/>
    <x v="1"/>
    <x v="0"/>
    <s v="adjust"/>
    <x v="0"/>
    <x v="4"/>
    <n v="75970"/>
    <n v="263.78472222222223"/>
    <n v="1575.9056299059976"/>
    <n v="1154.7217467588603"/>
    <n v="-421.18388314713729"/>
    <n v="4.3775156386277709"/>
    <n v="600"/>
    <n v="0.125"/>
    <n v="440.47215140525776"/>
    <n v="6.3575511104962512E-2"/>
  </r>
  <r>
    <x v="28"/>
    <s v="6"/>
    <x v="4"/>
    <x v="57"/>
    <x v="0"/>
    <x v="6"/>
    <x v="4"/>
    <x v="2"/>
    <x v="0"/>
    <s v="adjust"/>
    <x v="0"/>
    <x v="2"/>
    <n v="14780"/>
    <n v="62.634594723648078"/>
    <n v="508.27815509536055"/>
    <n v="74.731916082820305"/>
    <n v="-433.54623901254024"/>
    <n v="1.1931412091440388"/>
    <n v="200"/>
    <n v="0.09"/>
    <n v="28.507394642473599"/>
    <n v="6.3577018889048667E-2"/>
  </r>
  <r>
    <x v="28"/>
    <s v="6"/>
    <x v="4"/>
    <x v="59"/>
    <x v="0"/>
    <x v="2"/>
    <x v="6"/>
    <x v="1"/>
    <x v="1"/>
    <s v="appsflyer"/>
    <x v="2"/>
    <x v="4"/>
    <n v="37510"/>
    <n v="206.09890109890111"/>
    <n v="786.48899334714656"/>
    <n v="341.97155539077608"/>
    <n v="-444.51743795637049"/>
    <n v="1.6592594796353304"/>
    <n v="200"/>
    <n v="0.17"/>
    <n v="7.6796527019966225"/>
    <n v="3.7428321064213303E-3"/>
  </r>
  <r>
    <x v="28"/>
    <s v="6"/>
    <x v="4"/>
    <x v="12"/>
    <x v="0"/>
    <x v="3"/>
    <x v="3"/>
    <x v="0"/>
    <x v="0"/>
    <s v="appsflyer"/>
    <x v="0"/>
    <x v="2"/>
    <n v="125030"/>
    <n v="160.5915907974765"/>
    <n v="2324.2625999282304"/>
    <n v="1829.6913154585939"/>
    <n v="-494.57128446963657"/>
    <n v="11.393444117295246"/>
    <n v="1400"/>
    <n v="7.4999999999999997E-2"/>
    <n v="40.894696222284168"/>
    <n v="3.725099772912088E-3"/>
  </r>
  <r>
    <x v="28"/>
    <s v="6"/>
    <x v="4"/>
    <x v="26"/>
    <x v="0"/>
    <x v="3"/>
    <x v="27"/>
    <x v="2"/>
    <x v="0"/>
    <s v="appsflyer"/>
    <x v="1"/>
    <x v="0"/>
    <n v="40180"/>
    <n v="81.067860833620387"/>
    <n v="771.94272222275242"/>
    <n v="254.38920803528526"/>
    <n v="-517.55351418746716"/>
    <n v="3.1379785456209448"/>
    <n v="400"/>
    <n v="7.0000000000000007E-2"/>
    <n v="38.298322281882697"/>
    <n v="2.5091684364069996E-2"/>
  </r>
  <r>
    <x v="28"/>
    <s v="6"/>
    <x v="4"/>
    <x v="103"/>
    <x v="0"/>
    <x v="3"/>
    <x v="19"/>
    <x v="2"/>
    <x v="0"/>
    <s v="appsflyer"/>
    <x v="1"/>
    <x v="5"/>
    <n v="44510"/>
    <n v="32.153256279173149"/>
    <n v="889.92053881795857"/>
    <n v="366.84414298350868"/>
    <n v="-523.07639583444984"/>
    <n v="11.409237677153314"/>
    <n v="200"/>
    <n v="7.4999999999999997E-2"/>
    <n v="29.633130998689548"/>
    <n v="1.3463088510234936E-2"/>
  </r>
  <r>
    <x v="28"/>
    <s v="6"/>
    <x v="4"/>
    <x v="91"/>
    <x v="0"/>
    <x v="2"/>
    <x v="46"/>
    <x v="2"/>
    <x v="0"/>
    <s v="appsflyer"/>
    <x v="2"/>
    <x v="2"/>
    <n v="121180"/>
    <n v="216.81297346682399"/>
    <n v="2377.0248261810725"/>
    <n v="1827.5525552084357"/>
    <n v="-549.47227097263681"/>
    <n v="8.4291660502874919"/>
    <n v="1600"/>
    <n v="0.12"/>
    <n v="1006.9418986441864"/>
    <n v="9.1829725660004594E-2"/>
  </r>
  <r>
    <x v="28"/>
    <s v="6"/>
    <x v="4"/>
    <x v="87"/>
    <x v="0"/>
    <x v="4"/>
    <x v="23"/>
    <x v="1"/>
    <x v="0"/>
    <s v="appsflyer"/>
    <x v="2"/>
    <x v="6"/>
    <n v="51950"/>
    <n v="196.29274033696728"/>
    <n v="1222.6083251066837"/>
    <n v="655.70802867207851"/>
    <n v="-566.90029643460514"/>
    <n v="3.3404599046630703"/>
    <n v="600"/>
    <n v="0.08"/>
    <n v="233.76006062241149"/>
    <n v="5.9416704386914355E-2"/>
  </r>
  <r>
    <x v="28"/>
    <s v="6"/>
    <x v="4"/>
    <x v="47"/>
    <x v="0"/>
    <x v="5"/>
    <x v="30"/>
    <x v="2"/>
    <x v="1"/>
    <s v="appsflyer"/>
    <x v="2"/>
    <x v="4"/>
    <n v="64550"/>
    <n v="248.47401704701679"/>
    <n v="1553.0260149184724"/>
    <n v="918.77764882217389"/>
    <n v="-634.24836609629847"/>
    <n v="3.6976809879011245"/>
    <n v="600"/>
    <n v="7.0000000000000007E-2"/>
    <n v="51.009531039500288"/>
    <n v="9.2531512031033668E-3"/>
  </r>
  <r>
    <x v="28"/>
    <s v="6"/>
    <x v="4"/>
    <x v="37"/>
    <x v="0"/>
    <x v="6"/>
    <x v="13"/>
    <x v="2"/>
    <x v="1"/>
    <s v="adjust"/>
    <x v="2"/>
    <x v="1"/>
    <n v="29480"/>
    <n v="78.996613197364994"/>
    <n v="798.15179389939135"/>
    <n v="145.95205679503056"/>
    <n v="-652.19973710436079"/>
    <n v="1.8475735969893317"/>
    <n v="400"/>
    <n v="6.5000000000000002E-2"/>
    <n v="46.687585898384853"/>
    <n v="5.3313838031931148E-2"/>
  </r>
  <r>
    <x v="28"/>
    <s v="6"/>
    <x v="4"/>
    <x v="116"/>
    <x v="0"/>
    <x v="3"/>
    <x v="35"/>
    <x v="2"/>
    <x v="0"/>
    <s v="appsflyer"/>
    <x v="0"/>
    <x v="4"/>
    <n v="287500"/>
    <n v="103.44083184418513"/>
    <n v="1631.3331411295928"/>
    <n v="937.48031740795852"/>
    <n v="-693.85282372163431"/>
    <n v="9.0629618951644044"/>
    <n v="1000"/>
    <n v="0.04"/>
    <n v="64.767939238701445"/>
    <n v="1.1514542054205195E-2"/>
  </r>
  <r>
    <x v="28"/>
    <s v="6"/>
    <x v="4"/>
    <x v="16"/>
    <x v="0"/>
    <x v="3"/>
    <x v="26"/>
    <x v="0"/>
    <x v="1"/>
    <s v="adjust"/>
    <x v="2"/>
    <x v="6"/>
    <n v="88840"/>
    <n v="107.01961389961389"/>
    <n v="1290.9783295447041"/>
    <n v="590.42736060103732"/>
    <n v="-700.55096894366682"/>
    <n v="5.5170014083107013"/>
    <n v="600"/>
    <n v="0.02"/>
    <n v="70.036568298311295"/>
    <n v="1.9770021110080943E-2"/>
  </r>
  <r>
    <x v="28"/>
    <s v="6"/>
    <x v="4"/>
    <x v="19"/>
    <x v="0"/>
    <x v="2"/>
    <x v="3"/>
    <x v="2"/>
    <x v="0"/>
    <s v="adjust"/>
    <x v="0"/>
    <x v="2"/>
    <n v="33040"/>
    <n v="97.738029719317552"/>
    <n v="1188.9725154943162"/>
    <n v="450.41794982494275"/>
    <n v="-738.55456566937346"/>
    <n v="4.6084206026911483"/>
    <n v="400"/>
    <n v="7.0000000000000007E-2"/>
    <n v="169.99882300077007"/>
    <n v="6.2904103128676003E-2"/>
  </r>
  <r>
    <x v="28"/>
    <s v="6"/>
    <x v="4"/>
    <x v="89"/>
    <x v="0"/>
    <x v="3"/>
    <x v="37"/>
    <x v="1"/>
    <x v="0"/>
    <s v="adjust"/>
    <x v="2"/>
    <x v="4"/>
    <n v="55300"/>
    <n v="288.76222696182981"/>
    <n v="900.8358714196072"/>
    <n v="122.12552692874476"/>
    <n v="-778.71034449086244"/>
    <n v="0.42292763916413484"/>
    <n v="200"/>
    <n v="0.06"/>
    <n v="5.2198926660167091"/>
    <n v="7.1236712985515609E-3"/>
  </r>
  <r>
    <x v="28"/>
    <s v="6"/>
    <x v="4"/>
    <x v="79"/>
    <x v="0"/>
    <x v="1"/>
    <x v="17"/>
    <x v="0"/>
    <x v="1"/>
    <s v="appsflyer"/>
    <x v="0"/>
    <x v="2"/>
    <n v="39060"/>
    <n v="83.997303890101421"/>
    <n v="991.26020700702713"/>
    <n v="207.12235035356744"/>
    <n v="-784.13785665345972"/>
    <n v="2.4658214104652418"/>
    <n v="400"/>
    <n v="0.08"/>
    <n v="27.806276595648388"/>
    <n v="2.2375081321243044E-2"/>
  </r>
  <r>
    <x v="28"/>
    <s v="6"/>
    <x v="4"/>
    <x v="8"/>
    <x v="0"/>
    <x v="1"/>
    <x v="20"/>
    <x v="1"/>
    <x v="1"/>
    <s v="adjust"/>
    <x v="0"/>
    <x v="6"/>
    <n v="155880"/>
    <n v="253.37329202011477"/>
    <n v="2352.2026057098519"/>
    <n v="1552.0450981953054"/>
    <n v="-800.15750751454652"/>
    <n v="6.125527619036073"/>
    <n v="1200"/>
    <n v="0.08"/>
    <n v="472.20644633293574"/>
    <n v="5.0707981669047532E-2"/>
  </r>
  <r>
    <x v="28"/>
    <s v="6"/>
    <x v="4"/>
    <x v="76"/>
    <x v="0"/>
    <x v="4"/>
    <x v="25"/>
    <x v="1"/>
    <x v="1"/>
    <s v="adjust"/>
    <x v="2"/>
    <x v="1"/>
    <n v="41670"/>
    <n v="283.28243112982602"/>
    <n v="953.45590964872417"/>
    <n v="111.98064181608221"/>
    <n v="-841.47526783264198"/>
    <n v="0.39529681162882424"/>
    <n v="200"/>
    <n v="7.0000000000000007E-2"/>
    <n v="43.654932747388742"/>
    <n v="6.4973927694705044E-2"/>
  </r>
  <r>
    <x v="28"/>
    <s v="6"/>
    <x v="4"/>
    <x v="24"/>
    <x v="0"/>
    <x v="0"/>
    <x v="22"/>
    <x v="1"/>
    <x v="2"/>
    <s v="appsflyer"/>
    <x v="2"/>
    <x v="0"/>
    <n v="96760"/>
    <n v="413.1664933907619"/>
    <n v="2329.7780034321745"/>
    <n v="1395.0524754449307"/>
    <n v="-934.72552798724382"/>
    <n v="3.3764898600466302"/>
    <n v="1400"/>
    <n v="7.0000000000000007E-2"/>
    <n v="317.69293206091891"/>
    <n v="3.7954717074901383E-2"/>
  </r>
  <r>
    <x v="28"/>
    <s v="6"/>
    <x v="4"/>
    <x v="99"/>
    <x v="0"/>
    <x v="3"/>
    <x v="47"/>
    <x v="2"/>
    <x v="0"/>
    <s v="adjust"/>
    <x v="0"/>
    <x v="3"/>
    <n v="22840"/>
    <n v="71.424926963749328"/>
    <n v="1115.4113912213743"/>
    <n v="174.7109148081594"/>
    <n v="-940.70047641321491"/>
    <n v="2.4460776123275751"/>
    <n v="30000"/>
    <n v="8.5000000000000006E-2"/>
    <n v="85.512512342016862"/>
    <n v="8.1575243344043993E-2"/>
  </r>
  <r>
    <x v="28"/>
    <s v="6"/>
    <x v="4"/>
    <x v="88"/>
    <x v="0"/>
    <x v="6"/>
    <x v="41"/>
    <x v="2"/>
    <x v="0"/>
    <s v="adjust"/>
    <x v="0"/>
    <x v="5"/>
    <n v="90460"/>
    <n v="278.37570243510839"/>
    <n v="2890.7195857580077"/>
    <n v="1943.7345295369826"/>
    <n v="-946.98505622102516"/>
    <n v="6.9824144583526744"/>
    <n v="1400"/>
    <n v="0.11"/>
    <n v="806.37105424435674"/>
    <n v="6.9142762895407883E-2"/>
  </r>
  <r>
    <x v="28"/>
    <s v="6"/>
    <x v="4"/>
    <x v="7"/>
    <x v="0"/>
    <x v="0"/>
    <x v="35"/>
    <x v="2"/>
    <x v="0"/>
    <s v="appsflyer"/>
    <x v="0"/>
    <x v="3"/>
    <n v="58170"/>
    <n v="179.47269978061934"/>
    <n v="1059.1756682258974"/>
    <n v="89.751235466687149"/>
    <n v="-969.42443275921028"/>
    <n v="0.5000829406165711"/>
    <n v="200"/>
    <n v="0.04"/>
    <n v="5.5064013301430439"/>
    <n v="1.0225302752121719E-2"/>
  </r>
  <r>
    <x v="28"/>
    <s v="6"/>
    <x v="4"/>
    <x v="14"/>
    <x v="0"/>
    <x v="5"/>
    <x v="39"/>
    <x v="2"/>
    <x v="0"/>
    <s v="appsflyer"/>
    <x v="0"/>
    <x v="3"/>
    <n v="15890"/>
    <n v="75.009322067515569"/>
    <n v="1120.0187769292231"/>
    <n v="117.66365428620304"/>
    <n v="-1002.3551226430201"/>
    <n v="1.5686537492005925"/>
    <n v="200"/>
    <n v="0.1"/>
    <n v="5.2757915640964104"/>
    <n v="7.4729838993210056E-3"/>
  </r>
  <r>
    <x v="28"/>
    <s v="6"/>
    <x v="4"/>
    <x v="5"/>
    <x v="0"/>
    <x v="2"/>
    <x v="14"/>
    <x v="2"/>
    <x v="0"/>
    <s v="appsflyer"/>
    <x v="1"/>
    <x v="3"/>
    <n v="37750"/>
    <n v="86.177498449918275"/>
    <n v="1332.3873831305002"/>
    <n v="236.25887169633612"/>
    <n v="-1096.128511434164"/>
    <n v="2.7415378253713998"/>
    <n v="400"/>
    <n v="0.09"/>
    <n v="10.065561286603328"/>
    <n v="7.1006584248968852E-3"/>
  </r>
  <r>
    <x v="28"/>
    <s v="6"/>
    <x v="4"/>
    <x v="83"/>
    <x v="0"/>
    <x v="6"/>
    <x v="21"/>
    <x v="1"/>
    <x v="0"/>
    <s v="adjust"/>
    <x v="2"/>
    <x v="3"/>
    <n v="90180"/>
    <n v="339.76393097088658"/>
    <n v="2314.2313158376082"/>
    <n v="916.42462592647223"/>
    <n v="-1397.8066899111359"/>
    <n v="2.6972392958480285"/>
    <n v="800"/>
    <n v="0.21"/>
    <n v="562.60267802695682"/>
    <n v="0.10231841261325517"/>
  </r>
  <r>
    <x v="28"/>
    <s v="6"/>
    <x v="4"/>
    <x v="92"/>
    <x v="0"/>
    <x v="4"/>
    <x v="19"/>
    <x v="2"/>
    <x v="1"/>
    <s v="appsflyer"/>
    <x v="1"/>
    <x v="3"/>
    <n v="132300"/>
    <n v="349.87084870848713"/>
    <n v="4367.4440562670261"/>
    <n v="2961.3204625057783"/>
    <n v="-1406.1235937612478"/>
    <n v="8.4640388687345443"/>
    <n v="3800"/>
    <n v="0.1"/>
    <n v="1043.8483384948381"/>
    <n v="5.8749036210441391E-2"/>
  </r>
  <r>
    <x v="28"/>
    <s v="6"/>
    <x v="4"/>
    <x v="17"/>
    <x v="0"/>
    <x v="4"/>
    <x v="11"/>
    <x v="2"/>
    <x v="1"/>
    <s v="appsflyer"/>
    <x v="1"/>
    <x v="1"/>
    <n v="128380"/>
    <n v="128.76629889669007"/>
    <n v="2697.0173619016909"/>
    <n v="1205.8504991395682"/>
    <n v="-1491.1668627621227"/>
    <n v="9.3646436177142043"/>
    <n v="10000"/>
    <n v="7.4999999999999997E-2"/>
    <n v="395.6881504502233"/>
    <n v="5.4690050816493647E-2"/>
  </r>
  <r>
    <x v="28"/>
    <s v="6"/>
    <x v="4"/>
    <x v="10"/>
    <x v="0"/>
    <x v="0"/>
    <x v="37"/>
    <x v="1"/>
    <x v="0"/>
    <s v="appsflyer"/>
    <x v="2"/>
    <x v="5"/>
    <n v="298050"/>
    <n v="854.19973544973539"/>
    <n v="3889.2252831920796"/>
    <n v="2366.2216581247126"/>
    <n v="-1523.003625067367"/>
    <n v="2.7701034780570368"/>
    <n v="2000"/>
    <n v="0.04"/>
    <n v="249.58591230109192"/>
    <n v="1.7579778254227088E-2"/>
  </r>
  <r>
    <x v="28"/>
    <s v="6"/>
    <x v="4"/>
    <x v="13"/>
    <x v="0"/>
    <x v="4"/>
    <x v="16"/>
    <x v="1"/>
    <x v="0"/>
    <s v="appsflyer"/>
    <x v="0"/>
    <x v="0"/>
    <n v="109440"/>
    <n v="274.07582608695657"/>
    <n v="2729.6295643860872"/>
    <n v="1154.5146261890372"/>
    <n v="-1575.1149381970499"/>
    <n v="4.2123913030649485"/>
    <n v="400"/>
    <n v="0.12"/>
    <n v="538.48176662251899"/>
    <n v="7.7735664033985338E-2"/>
  </r>
  <r>
    <x v="28"/>
    <s v="6"/>
    <x v="4"/>
    <x v="97"/>
    <x v="0"/>
    <x v="5"/>
    <x v="32"/>
    <x v="2"/>
    <x v="0"/>
    <s v="adjust"/>
    <x v="0"/>
    <x v="5"/>
    <n v="215440"/>
    <n v="516.0689009385685"/>
    <n v="9230.6748485443532"/>
    <n v="7217.6730666811682"/>
    <n v="-2013.001781863185"/>
    <n v="13.985870982642957"/>
    <n v="5200"/>
    <n v="0.108"/>
    <n v="1053.6168170209078"/>
    <n v="2.4329559016388596E-2"/>
  </r>
  <r>
    <x v="28"/>
    <s v="6"/>
    <x v="4"/>
    <x v="35"/>
    <x v="0"/>
    <x v="6"/>
    <x v="2"/>
    <x v="0"/>
    <x v="1"/>
    <s v="adjust"/>
    <x v="0"/>
    <x v="5"/>
    <n v="220900"/>
    <n v="136.52512121050668"/>
    <n v="4179.8686661151569"/>
    <n v="1639.8191847280768"/>
    <n v="-2540.04948138708"/>
    <n v="12.011116856652752"/>
    <n v="2000"/>
    <n v="8.5000000000000006E-2"/>
    <n v="813.609402430655"/>
    <n v="8.269299952986095E-2"/>
  </r>
  <r>
    <x v="28"/>
    <s v="6"/>
    <x v="4"/>
    <x v="27"/>
    <x v="0"/>
    <x v="1"/>
    <x v="1"/>
    <x v="2"/>
    <x v="1"/>
    <s v="appsflyer"/>
    <x v="0"/>
    <x v="3"/>
    <n v="230100"/>
    <n v="516.59828133467522"/>
    <n v="6767.4770034493049"/>
    <n v="4018.4678033952291"/>
    <n v="-2749.0092000540758"/>
    <n v="7.7787091993670181"/>
    <n v="4600"/>
    <n v="7.0000000000000007E-2"/>
    <n v="475.23291228759223"/>
    <n v="1.971036953794781E-2"/>
  </r>
  <r>
    <x v="28"/>
    <s v="6"/>
    <x v="4"/>
    <x v="31"/>
    <x v="0"/>
    <x v="6"/>
    <x v="12"/>
    <x v="2"/>
    <x v="0"/>
    <s v="adjust"/>
    <x v="0"/>
    <x v="0"/>
    <n v="201750"/>
    <n v="730.50562524246732"/>
    <n v="6779.3898607040737"/>
    <n v="3684.8083548780305"/>
    <n v="-3094.5815058260432"/>
    <n v="5.0441888844524359"/>
    <n v="3800"/>
    <n v="0.09"/>
    <n v="1093.3486904228628"/>
    <n v="4.9452987560644944E-2"/>
  </r>
  <r>
    <x v="28"/>
    <s v="6"/>
    <x v="4"/>
    <x v="94"/>
    <x v="0"/>
    <x v="3"/>
    <x v="44"/>
    <x v="2"/>
    <x v="0"/>
    <s v="adjust"/>
    <x v="0"/>
    <x v="3"/>
    <n v="289230"/>
    <n v="661.3313989249325"/>
    <n v="8849.5190844936496"/>
    <n v="5704.1567601959769"/>
    <n v="-3145.3623242976728"/>
    <n v="8.6252622655883506"/>
    <n v="7200"/>
    <n v="0.06"/>
    <n v="1367.8741049898276"/>
    <n v="3.9967172551981539E-2"/>
  </r>
  <r>
    <x v="28"/>
    <s v="6"/>
    <x v="4"/>
    <x v="0"/>
    <x v="0"/>
    <x v="4"/>
    <x v="26"/>
    <x v="0"/>
    <x v="0"/>
    <s v="adjust"/>
    <x v="0"/>
    <x v="5"/>
    <n v="757530"/>
    <n v="594.42232817797367"/>
    <n v="14988.970715671279"/>
    <n v="11335.596526464111"/>
    <n v="-3653.3741892071685"/>
    <n v="19.069937297291705"/>
    <n v="12800"/>
    <n v="7.0000000000000007E-2"/>
    <n v="2237.4567688512743"/>
    <n v="3.2897206653802212E-2"/>
  </r>
  <r>
    <x v="28"/>
    <s v="6"/>
    <x v="4"/>
    <x v="96"/>
    <x v="0"/>
    <x v="1"/>
    <x v="45"/>
    <x v="1"/>
    <x v="0"/>
    <s v="adjust"/>
    <x v="0"/>
    <x v="2"/>
    <n v="314860"/>
    <n v="869.2828621625938"/>
    <n v="6368.7388362958209"/>
    <n v="2541.8895886048199"/>
    <n v="-3826.849247691001"/>
    <n v="2.9241225143690635"/>
    <n v="1800"/>
    <n v="0.17"/>
    <n v="2224.1769401629381"/>
    <n v="0.14583487746896548"/>
  </r>
  <r>
    <x v="28"/>
    <s v="6"/>
    <x v="4"/>
    <x v="100"/>
    <x v="0"/>
    <x v="6"/>
    <x v="12"/>
    <x v="0"/>
    <x v="0"/>
    <s v="adjust"/>
    <x v="0"/>
    <x v="0"/>
    <n v="598420"/>
    <n v="466.15580809508549"/>
    <n v="10616.253053668419"/>
    <n v="6651.6505660950561"/>
    <n v="-3964.6024875733629"/>
    <n v="14.269157330199491"/>
    <n v="5600"/>
    <n v="7.0000000000000007E-2"/>
    <n v="139.45126532701687"/>
    <n v="3.494151913657617E-3"/>
  </r>
  <r>
    <x v="28"/>
    <s v="6"/>
    <x v="4"/>
    <x v="15"/>
    <x v="0"/>
    <x v="5"/>
    <x v="24"/>
    <x v="2"/>
    <x v="0"/>
    <s v="adjust"/>
    <x v="0"/>
    <x v="6"/>
    <n v="344150"/>
    <n v="716.33228864935018"/>
    <n v="9150.3544165269977"/>
    <n v="4153.798682600428"/>
    <n v="-4996.5557339265697"/>
    <n v="5.7987036860120407"/>
    <n v="50000"/>
    <n v="0.06"/>
    <n v="1204.011140558441"/>
    <n v="4.8309641068300664E-2"/>
  </r>
  <r>
    <x v="29"/>
    <s v="6"/>
    <x v="4"/>
    <x v="7"/>
    <x v="0"/>
    <x v="5"/>
    <x v="23"/>
    <x v="2"/>
    <x v="0"/>
    <s v="appsflyer"/>
    <x v="0"/>
    <x v="3"/>
    <n v="1140250"/>
    <n v="2868.1086761766937"/>
    <n v="19983.297441077913"/>
    <n v="32713.623726812264"/>
    <n v="12730.326285734351"/>
    <n v="11.405991690112964"/>
    <n v="37400"/>
    <n v="0.04"/>
    <n v="7243.8763239060663"/>
    <n v="3.6905502451612872E-2"/>
  </r>
  <r>
    <x v="29"/>
    <s v="6"/>
    <x v="4"/>
    <x v="35"/>
    <x v="0"/>
    <x v="4"/>
    <x v="36"/>
    <x v="0"/>
    <x v="1"/>
    <s v="adjust"/>
    <x v="0"/>
    <x v="2"/>
    <n v="564430"/>
    <n v="383.13195764322563"/>
    <n v="9299.8968101342452"/>
    <n v="14846.198628111344"/>
    <n v="5546.3018179770988"/>
    <n v="38.749570042226019"/>
    <n v="12000"/>
    <n v="8.5000000000000006E-2"/>
    <n v="4302.7620162788253"/>
    <n v="4.8303745670979663E-2"/>
  </r>
  <r>
    <x v="29"/>
    <s v="6"/>
    <x v="4"/>
    <x v="44"/>
    <x v="0"/>
    <x v="5"/>
    <x v="10"/>
    <x v="2"/>
    <x v="0"/>
    <s v="adjust"/>
    <x v="0"/>
    <x v="0"/>
    <n v="194990"/>
    <n v="198.90849739875549"/>
    <n v="3516.3955625937215"/>
    <n v="5828.6746467930716"/>
    <n v="2312.2790841993501"/>
    <n v="29.30329635494768"/>
    <n v="6200"/>
    <n v="7.0000000000000007E-2"/>
    <n v="1436.7959720912802"/>
    <n v="4.1084124584016807E-2"/>
  </r>
  <r>
    <x v="29"/>
    <s v="6"/>
    <x v="4"/>
    <x v="12"/>
    <x v="0"/>
    <x v="1"/>
    <x v="13"/>
    <x v="0"/>
    <x v="0"/>
    <s v="appsflyer"/>
    <x v="0"/>
    <x v="5"/>
    <n v="221460"/>
    <n v="303.73550558995885"/>
    <n v="4293.1607457935424"/>
    <n v="6585.7845944574065"/>
    <n v="2292.623848663864"/>
    <n v="21.682630029260316"/>
    <n v="4200"/>
    <n v="7.4999999999999997E-2"/>
    <n v="1694.9258904327382"/>
    <n v="4.2893545082418556E-2"/>
  </r>
  <r>
    <x v="29"/>
    <s v="6"/>
    <x v="4"/>
    <x v="112"/>
    <x v="0"/>
    <x v="6"/>
    <x v="33"/>
    <x v="1"/>
    <x v="0"/>
    <s v="adjust"/>
    <x v="2"/>
    <x v="4"/>
    <n v="195060"/>
    <n v="1665.7406313876902"/>
    <n v="4676.5245821643002"/>
    <n v="6905.919335278737"/>
    <n v="2229.3947531144368"/>
    <n v="4.1458551260321812"/>
    <n v="7800"/>
    <n v="0.15"/>
    <n v="3567.4448510180655"/>
    <n v="8.6096305643040938E-2"/>
  </r>
  <r>
    <x v="29"/>
    <s v="6"/>
    <x v="4"/>
    <x v="96"/>
    <x v="0"/>
    <x v="5"/>
    <x v="45"/>
    <x v="1"/>
    <x v="0"/>
    <s v="adjust"/>
    <x v="0"/>
    <x v="1"/>
    <n v="1161910"/>
    <n v="3345.2427216843225"/>
    <n v="24134.245595859185"/>
    <n v="25976.483083297895"/>
    <n v="1842.2374874387096"/>
    <n v="7.7652012856689785"/>
    <n v="26400"/>
    <n v="0.17"/>
    <n v="20697.281194437597"/>
    <n v="0.13279499209643031"/>
  </r>
  <r>
    <x v="29"/>
    <s v="6"/>
    <x v="4"/>
    <x v="61"/>
    <x v="1"/>
    <x v="1"/>
    <x v="26"/>
    <x v="0"/>
    <x v="0"/>
    <s v="adjust"/>
    <x v="2"/>
    <x v="2"/>
    <n v="101250"/>
    <n v="491.4606741573034"/>
    <n v="3561.4234478836925"/>
    <n v="5402.1591625202082"/>
    <n v="1840.7357146365157"/>
    <n v="10.992047678653373"/>
    <n v="4200"/>
    <n v="0.12"/>
    <n v="2251.2159493103286"/>
    <n v="6.9454202834584589E-2"/>
  </r>
  <r>
    <x v="29"/>
    <s v="6"/>
    <x v="4"/>
    <x v="115"/>
    <x v="0"/>
    <x v="3"/>
    <x v="2"/>
    <x v="1"/>
    <x v="0"/>
    <s v="adjust"/>
    <x v="0"/>
    <x v="0"/>
    <n v="151570"/>
    <n v="823.15043950506686"/>
    <n v="4405.7008054302487"/>
    <n v="6231.1933922985163"/>
    <n v="1825.4925868682676"/>
    <n v="7.5699326553784347"/>
    <n v="7800"/>
    <n v="0.12"/>
    <n v="4435.7853167982266"/>
    <n v="0.11864461689047302"/>
  </r>
  <r>
    <x v="29"/>
    <s v="6"/>
    <x v="4"/>
    <x v="69"/>
    <x v="0"/>
    <x v="1"/>
    <x v="36"/>
    <x v="0"/>
    <x v="1"/>
    <s v="appsflyer"/>
    <x v="2"/>
    <x v="1"/>
    <n v="125680"/>
    <n v="153.74875755027142"/>
    <n v="2826.4534351182538"/>
    <n v="4526.7052491992526"/>
    <n v="1700.2518140809989"/>
    <n v="29.442223282481812"/>
    <n v="2600"/>
    <n v="5.7000000000000002E-2"/>
    <n v="1311.0762076063629"/>
    <n v="4.8271908427521486E-2"/>
  </r>
  <r>
    <x v="29"/>
    <s v="6"/>
    <x v="4"/>
    <x v="74"/>
    <x v="0"/>
    <x v="5"/>
    <x v="5"/>
    <x v="1"/>
    <x v="1"/>
    <s v="adjust"/>
    <x v="0"/>
    <x v="0"/>
    <n v="169790"/>
    <n v="576.80853071624051"/>
    <n v="4939.989601455427"/>
    <n v="6595.8984809467847"/>
    <n v="1655.9088794913578"/>
    <n v="11.435161114480154"/>
    <n v="7200"/>
    <n v="0.1"/>
    <n v="1552.7155548293308"/>
    <n v="3.9234370655101707E-2"/>
  </r>
  <r>
    <x v="29"/>
    <s v="6"/>
    <x v="4"/>
    <x v="124"/>
    <x v="0"/>
    <x v="5"/>
    <x v="23"/>
    <x v="2"/>
    <x v="1"/>
    <s v="appsflyer"/>
    <x v="0"/>
    <x v="0"/>
    <n v="116700"/>
    <n v="623.1789737171465"/>
    <n v="2318.2714644246544"/>
    <n v="3762.2344583278705"/>
    <n v="1443.9629939032161"/>
    <n v="6.0371652719392035"/>
    <n v="5000"/>
    <n v="0.05"/>
    <n v="282.9218995467179"/>
    <n v="1.2533416097998974E-2"/>
  </r>
  <r>
    <x v="29"/>
    <s v="6"/>
    <x v="4"/>
    <x v="10"/>
    <x v="0"/>
    <x v="0"/>
    <x v="37"/>
    <x v="1"/>
    <x v="0"/>
    <s v="appsflyer"/>
    <x v="2"/>
    <x v="5"/>
    <n v="570260"/>
    <n v="1540.1203396643552"/>
    <n v="6906.8286152456458"/>
    <n v="8246.005606911327"/>
    <n v="1339.1769916656813"/>
    <n v="5.3541307094927486"/>
    <n v="6400"/>
    <n v="0.04"/>
    <n v="123.66973906972389"/>
    <n v="2.4995887901181923E-3"/>
  </r>
  <r>
    <x v="29"/>
    <s v="6"/>
    <x v="4"/>
    <x v="32"/>
    <x v="0"/>
    <x v="6"/>
    <x v="21"/>
    <x v="0"/>
    <x v="3"/>
    <s v="appsflyer"/>
    <x v="0"/>
    <x v="4"/>
    <n v="64040"/>
    <n v="131.24871907480602"/>
    <n v="2230.3388264474029"/>
    <n v="3484.8704056431875"/>
    <n v="1254.5315791957846"/>
    <n v="26.551652695802417"/>
    <n v="3800"/>
    <n v="0.04"/>
    <n v="810.47258356297095"/>
    <n v="3.8761488435387285E-2"/>
  </r>
  <r>
    <x v="29"/>
    <s v="6"/>
    <x v="4"/>
    <x v="85"/>
    <x v="0"/>
    <x v="3"/>
    <x v="28"/>
    <x v="1"/>
    <x v="0"/>
    <s v="adjust"/>
    <x v="0"/>
    <x v="5"/>
    <n v="97880"/>
    <n v="288.90200708382525"/>
    <n v="2057.0054415067925"/>
    <n v="3301.5166701870135"/>
    <n v="1244.5112286802209"/>
    <n v="11.427808008371068"/>
    <n v="800"/>
    <n v="0.125"/>
    <n v="1985.8542357837146"/>
    <n v="0.10024959405860107"/>
  </r>
  <r>
    <x v="29"/>
    <s v="6"/>
    <x v="4"/>
    <x v="23"/>
    <x v="0"/>
    <x v="6"/>
    <x v="15"/>
    <x v="1"/>
    <x v="1"/>
    <s v="adjust"/>
    <x v="0"/>
    <x v="2"/>
    <n v="301400"/>
    <n v="485.39664398150552"/>
    <n v="4062.1694922675024"/>
    <n v="5300.4393516954351"/>
    <n v="1238.2698594279327"/>
    <n v="10.919810463084684"/>
    <n v="4400"/>
    <n v="0.06"/>
    <n v="1796.6662666907971"/>
    <n v="5.649425602540234E-2"/>
  </r>
  <r>
    <x v="29"/>
    <s v="6"/>
    <x v="4"/>
    <x v="118"/>
    <x v="0"/>
    <x v="0"/>
    <x v="36"/>
    <x v="1"/>
    <x v="1"/>
    <s v="appsflyer"/>
    <x v="2"/>
    <x v="4"/>
    <n v="95840"/>
    <n v="1024.4659540442724"/>
    <n v="3591.2044949198512"/>
    <n v="4828.1715735644939"/>
    <n v="1236.9670786446427"/>
    <n v="4.7128667912333997"/>
    <n v="7400"/>
    <n v="0.1"/>
    <n v="164.53128235225054"/>
    <n v="5.6795579805373423E-3"/>
  </r>
  <r>
    <x v="29"/>
    <s v="6"/>
    <x v="4"/>
    <x v="103"/>
    <x v="0"/>
    <x v="5"/>
    <x v="36"/>
    <x v="2"/>
    <x v="0"/>
    <s v="appsflyer"/>
    <x v="1"/>
    <x v="2"/>
    <n v="126540"/>
    <n v="127.34652801073464"/>
    <n v="2861.5182944233406"/>
    <n v="4048.9379959334619"/>
    <n v="1187.4197015101213"/>
    <n v="31.794647715814897"/>
    <n v="2000"/>
    <n v="7.4999999999999997E-2"/>
    <n v="572.51036512131122"/>
    <n v="2.3566276955270336E-2"/>
  </r>
  <r>
    <x v="29"/>
    <s v="6"/>
    <x v="4"/>
    <x v="108"/>
    <x v="0"/>
    <x v="4"/>
    <x v="47"/>
    <x v="2"/>
    <x v="1"/>
    <s v="adjust"/>
    <x v="0"/>
    <x v="2"/>
    <n v="83450"/>
    <n v="180.32224727546034"/>
    <n v="3542.7847262431296"/>
    <n v="4629.2964018067951"/>
    <n v="1086.5116755636654"/>
    <n v="25.672353088718332"/>
    <n v="3200"/>
    <n v="0.1"/>
    <n v="2614.7700915171386"/>
    <n v="9.4138499121112121E-2"/>
  </r>
  <r>
    <x v="29"/>
    <s v="6"/>
    <x v="4"/>
    <x v="109"/>
    <x v="0"/>
    <x v="6"/>
    <x v="36"/>
    <x v="1"/>
    <x v="1"/>
    <s v="appsflyer"/>
    <x v="0"/>
    <x v="5"/>
    <n v="276800"/>
    <n v="888.62812387568158"/>
    <n v="3663.9402781952112"/>
    <n v="4677.9890451223464"/>
    <n v="1014.0487669271351"/>
    <n v="5.2642820089011648"/>
    <n v="8000"/>
    <n v="0.1"/>
    <n v="2161.7187579821939"/>
    <n v="7.70173799443509E-2"/>
  </r>
  <r>
    <x v="29"/>
    <s v="6"/>
    <x v="4"/>
    <x v="98"/>
    <x v="0"/>
    <x v="2"/>
    <x v="14"/>
    <x v="1"/>
    <x v="0"/>
    <s v="appsflyer"/>
    <x v="2"/>
    <x v="1"/>
    <n v="846880"/>
    <n v="4233.9817495232237"/>
    <n v="13887.766570974545"/>
    <n v="14893.756383775317"/>
    <n v="1005.9898128007717"/>
    <n v="3.5176713705609286"/>
    <n v="9600"/>
    <n v="7.0000000000000007E-2"/>
    <n v="4141.9377568620894"/>
    <n v="4.6349822146213304E-2"/>
  </r>
  <r>
    <x v="29"/>
    <s v="6"/>
    <x v="4"/>
    <x v="55"/>
    <x v="0"/>
    <x v="1"/>
    <x v="7"/>
    <x v="2"/>
    <x v="1"/>
    <s v="appsflyer"/>
    <x v="2"/>
    <x v="4"/>
    <n v="151720"/>
    <n v="470.46119013633898"/>
    <n v="3688.0460372608704"/>
    <n v="4590.1654179030638"/>
    <n v="902.11938064219339"/>
    <n v="9.756735548309182"/>
    <n v="2800"/>
    <n v="0.1"/>
    <n v="1645.7182903456933"/>
    <n v="5.9755228135021134E-2"/>
  </r>
  <r>
    <x v="29"/>
    <s v="6"/>
    <x v="4"/>
    <x v="15"/>
    <x v="0"/>
    <x v="1"/>
    <x v="39"/>
    <x v="2"/>
    <x v="0"/>
    <s v="adjust"/>
    <x v="0"/>
    <x v="3"/>
    <n v="752540"/>
    <n v="1310.5646196150321"/>
    <n v="19534.706508117997"/>
    <n v="20415.865394021494"/>
    <n v="881.15888590349641"/>
    <n v="15.577915875692181"/>
    <n v="50000"/>
    <n v="0.06"/>
    <n v="2629.3658916419108"/>
    <n v="2.1465053777995329E-2"/>
  </r>
  <r>
    <x v="29"/>
    <s v="6"/>
    <x v="4"/>
    <x v="29"/>
    <x v="0"/>
    <x v="0"/>
    <x v="38"/>
    <x v="2"/>
    <x v="1"/>
    <s v="appsflyer"/>
    <x v="2"/>
    <x v="4"/>
    <n v="98370"/>
    <n v="168.49673735725938"/>
    <n v="2433.164627560654"/>
    <n v="3253.8119142623914"/>
    <n v="820.64728670173736"/>
    <n v="19.310830377465507"/>
    <n v="4800"/>
    <n v="0.05"/>
    <n v="130.34714909052732"/>
    <n v="6.6766381772702943E-3"/>
  </r>
  <r>
    <x v="29"/>
    <s v="6"/>
    <x v="4"/>
    <x v="119"/>
    <x v="0"/>
    <x v="6"/>
    <x v="13"/>
    <x v="0"/>
    <x v="0"/>
    <s v="appsflyer"/>
    <x v="0"/>
    <x v="2"/>
    <n v="276300"/>
    <n v="170.67671495197209"/>
    <n v="1921.1737612448765"/>
    <n v="2732.496886843332"/>
    <n v="811.32312559845559"/>
    <n v="16.009781343707303"/>
    <n v="1000"/>
    <n v="0.15"/>
    <n v="1042.4800181499786"/>
    <n v="6.3585312952499209E-2"/>
  </r>
  <r>
    <x v="29"/>
    <s v="6"/>
    <x v="4"/>
    <x v="91"/>
    <x v="0"/>
    <x v="2"/>
    <x v="28"/>
    <x v="2"/>
    <x v="0"/>
    <s v="appsflyer"/>
    <x v="2"/>
    <x v="6"/>
    <n v="189820"/>
    <n v="408.15121779584814"/>
    <n v="3265.0827022648627"/>
    <n v="4038.3257004047341"/>
    <n v="773.24299813987136"/>
    <n v="9.8941900068632194"/>
    <n v="4000"/>
    <n v="0.12"/>
    <n v="2457.0338160953515"/>
    <n v="0.10140480644610957"/>
  </r>
  <r>
    <x v="29"/>
    <s v="6"/>
    <x v="4"/>
    <x v="11"/>
    <x v="0"/>
    <x v="5"/>
    <x v="40"/>
    <x v="1"/>
    <x v="0"/>
    <s v="appsflyer"/>
    <x v="0"/>
    <x v="6"/>
    <n v="411570"/>
    <n v="1313.3494308970837"/>
    <n v="4509.7688497087875"/>
    <n v="5278.8791018203492"/>
    <n v="769.11025211156175"/>
    <n v="4.0194018268349261"/>
    <n v="6600"/>
    <n v="0.14000000000000001"/>
    <n v="2019.2008616010885"/>
    <n v="6.3750934704578821E-2"/>
  </r>
  <r>
    <x v="29"/>
    <s v="6"/>
    <x v="4"/>
    <x v="125"/>
    <x v="0"/>
    <x v="1"/>
    <x v="18"/>
    <x v="1"/>
    <x v="0"/>
    <s v="appsflyer"/>
    <x v="0"/>
    <x v="3"/>
    <n v="158530"/>
    <n v="422.98003496181798"/>
    <n v="3232.4355844790252"/>
    <n v="3928.8957371688589"/>
    <n v="696.46015268983365"/>
    <n v="9.2886080013765113"/>
    <n v="4400"/>
    <n v="0.08"/>
    <n v="632.39614161218094"/>
    <n v="2.6826712640461593E-2"/>
  </r>
  <r>
    <x v="29"/>
    <s v="6"/>
    <x v="4"/>
    <x v="25"/>
    <x v="0"/>
    <x v="2"/>
    <x v="46"/>
    <x v="1"/>
    <x v="0"/>
    <s v="adjust"/>
    <x v="2"/>
    <x v="1"/>
    <n v="206820"/>
    <n v="890.09529664924673"/>
    <n v="1763.8041680906301"/>
    <n v="2336.2407652199518"/>
    <n v="572.43659712932163"/>
    <n v="2.6247085834682"/>
    <n v="2200"/>
    <n v="0.08"/>
    <n v="1079.5808620417254"/>
    <n v="7.7016952341673953E-2"/>
  </r>
  <r>
    <x v="29"/>
    <s v="6"/>
    <x v="4"/>
    <x v="30"/>
    <x v="0"/>
    <x v="0"/>
    <x v="35"/>
    <x v="1"/>
    <x v="3"/>
    <s v="appsflyer"/>
    <x v="0"/>
    <x v="3"/>
    <n v="60040"/>
    <n v="138.43214756258234"/>
    <n v="709.5184839691201"/>
    <n v="1169.2877079903922"/>
    <n v="459.76922402127207"/>
    <n v="8.4466486186800012"/>
    <n v="400"/>
    <n v="0.05"/>
    <n v="131.85494133800935"/>
    <n v="1.8794197019400688E-2"/>
  </r>
  <r>
    <x v="29"/>
    <s v="6"/>
    <x v="4"/>
    <x v="53"/>
    <x v="0"/>
    <x v="6"/>
    <x v="31"/>
    <x v="0"/>
    <x v="3"/>
    <s v="appsflyer"/>
    <x v="2"/>
    <x v="1"/>
    <n v="242310"/>
    <n v="202.3319896343219"/>
    <n v="2774.7148699800491"/>
    <n v="3226.5148293735751"/>
    <n v="451.79995939352602"/>
    <n v="15.946637183793383"/>
    <n v="3400"/>
    <n v="0.06"/>
    <n v="30.271139048617904"/>
    <n v="1.5636654744326205E-3"/>
  </r>
  <r>
    <x v="29"/>
    <s v="6"/>
    <x v="4"/>
    <x v="50"/>
    <x v="0"/>
    <x v="1"/>
    <x v="7"/>
    <x v="1"/>
    <x v="3"/>
    <s v="appsflyer"/>
    <x v="0"/>
    <x v="1"/>
    <n v="86590"/>
    <n v="498.80697946234767"/>
    <n v="2192.4519857996611"/>
    <n v="2641.5709001279101"/>
    <n v="449.11891432824905"/>
    <n v="5.2957777434774416"/>
    <n v="3200"/>
    <n v="0.08"/>
    <n v="561.22556029200678"/>
    <n v="3.5409836388442896E-2"/>
  </r>
  <r>
    <x v="29"/>
    <s v="6"/>
    <x v="4"/>
    <x v="122"/>
    <x v="0"/>
    <x v="2"/>
    <x v="43"/>
    <x v="1"/>
    <x v="0"/>
    <s v="singular"/>
    <x v="2"/>
    <x v="6"/>
    <n v="115320"/>
    <n v="960.49973971889642"/>
    <n v="1782.195958184238"/>
    <n v="2228.9046275573305"/>
    <n v="446.70866937309256"/>
    <n v="2.3205676538857265"/>
    <n v="1200"/>
    <n v="0.06"/>
    <n v="302.2629313864615"/>
    <n v="2.2601754515753119E-2"/>
  </r>
  <r>
    <x v="29"/>
    <s v="6"/>
    <x v="4"/>
    <x v="5"/>
    <x v="0"/>
    <x v="5"/>
    <x v="46"/>
    <x v="2"/>
    <x v="0"/>
    <s v="appsflyer"/>
    <x v="1"/>
    <x v="0"/>
    <n v="217270"/>
    <n v="521.30559456928836"/>
    <n v="7199.5326528679616"/>
    <n v="7628.3671752527216"/>
    <n v="428.83452238476002"/>
    <n v="14.633196448918623"/>
    <n v="7200"/>
    <n v="0.09"/>
    <n v="2283.4089706002901"/>
    <n v="4.9888547971487375E-2"/>
  </r>
  <r>
    <x v="29"/>
    <s v="6"/>
    <x v="4"/>
    <x v="114"/>
    <x v="1"/>
    <x v="6"/>
    <x v="22"/>
    <x v="1"/>
    <x v="1"/>
    <s v="adjust"/>
    <x v="2"/>
    <x v="6"/>
    <n v="78010"/>
    <n v="366.84165067178503"/>
    <n v="1677.7951170126407"/>
    <n v="2093.4868374625098"/>
    <n v="415.69172044986908"/>
    <n v="5.7067861122878938"/>
    <n v="5000"/>
    <n v="7.0000000000000007E-2"/>
    <n v="864.5887884606118"/>
    <n v="6.8831639555356164E-2"/>
  </r>
  <r>
    <x v="29"/>
    <s v="6"/>
    <x v="4"/>
    <x v="117"/>
    <x v="0"/>
    <x v="4"/>
    <x v="41"/>
    <x v="1"/>
    <x v="0"/>
    <s v="appsflyer"/>
    <x v="0"/>
    <x v="5"/>
    <n v="117040"/>
    <n v="524.71920717319483"/>
    <n v="2432.3210087603843"/>
    <n v="2798.8718230426634"/>
    <n v="366.55081428227913"/>
    <n v="5.334037299913124"/>
    <n v="4200"/>
    <n v="7.0000000000000007E-2"/>
    <n v="57.666684440383335"/>
    <n v="3.4339243384675427E-3"/>
  </r>
  <r>
    <x v="29"/>
    <s v="6"/>
    <x v="4"/>
    <x v="107"/>
    <x v="0"/>
    <x v="2"/>
    <x v="15"/>
    <x v="0"/>
    <x v="0"/>
    <s v="adjust"/>
    <x v="0"/>
    <x v="5"/>
    <n v="89640"/>
    <n v="216.85506927644602"/>
    <n v="3381.6713293733296"/>
    <n v="3703.699850512246"/>
    <n v="322.0285211389164"/>
    <n v="17.07914812814813"/>
    <n v="2600"/>
    <n v="0.11"/>
    <n v="2376.799541780314"/>
    <n v="0.10695609065313375"/>
  </r>
  <r>
    <x v="29"/>
    <s v="6"/>
    <x v="4"/>
    <x v="116"/>
    <x v="0"/>
    <x v="2"/>
    <x v="22"/>
    <x v="2"/>
    <x v="0"/>
    <s v="appsflyer"/>
    <x v="0"/>
    <x v="4"/>
    <n v="246220"/>
    <n v="87.531921196859727"/>
    <n v="1487.0206405467545"/>
    <n v="1807.8024100894775"/>
    <n v="320.78176954272294"/>
    <n v="20.653064452038254"/>
    <n v="600"/>
    <n v="0.04"/>
    <n v="276.78731424867175"/>
    <n v="2.5517843534217891E-2"/>
  </r>
  <r>
    <x v="29"/>
    <s v="6"/>
    <x v="4"/>
    <x v="20"/>
    <x v="0"/>
    <x v="2"/>
    <x v="7"/>
    <x v="1"/>
    <x v="1"/>
    <s v="adjust"/>
    <x v="0"/>
    <x v="6"/>
    <n v="147950"/>
    <n v="662.33155177927006"/>
    <n v="2394.9769485270963"/>
    <n v="2697.7360523699531"/>
    <n v="302.7591038428568"/>
    <n v="4.0730900485154695"/>
    <n v="3200"/>
    <n v="0.11"/>
    <n v="202.85373162704727"/>
    <n v="1.2532343644765942E-2"/>
  </r>
  <r>
    <x v="29"/>
    <s v="6"/>
    <x v="4"/>
    <x v="46"/>
    <x v="0"/>
    <x v="6"/>
    <x v="13"/>
    <x v="2"/>
    <x v="0"/>
    <s v="adjust"/>
    <x v="2"/>
    <x v="6"/>
    <n v="56570"/>
    <n v="114.01185536455247"/>
    <n v="1220.9525008453543"/>
    <n v="1364.7358816996973"/>
    <n v="143.78338085434302"/>
    <n v="11.970122557307391"/>
    <n v="200"/>
    <n v="0.06"/>
    <n v="96.640430218831852"/>
    <n v="1.180209195477833E-2"/>
  </r>
  <r>
    <x v="29"/>
    <s v="6"/>
    <x v="4"/>
    <x v="24"/>
    <x v="0"/>
    <x v="6"/>
    <x v="17"/>
    <x v="1"/>
    <x v="2"/>
    <s v="appsflyer"/>
    <x v="2"/>
    <x v="3"/>
    <n v="187980"/>
    <n v="747.17758360160303"/>
    <n v="4130.3185214894966"/>
    <n v="4250.8008435144184"/>
    <n v="120.48232202492181"/>
    <n v="5.6891439689937968"/>
    <n v="4400"/>
    <n v="7.0000000000000007E-2"/>
    <n v="1593.5286806661102"/>
    <n v="6.2479547553861037E-2"/>
  </r>
  <r>
    <x v="29"/>
    <s v="6"/>
    <x v="4"/>
    <x v="73"/>
    <x v="0"/>
    <x v="4"/>
    <x v="6"/>
    <x v="1"/>
    <x v="0"/>
    <s v="appsflyer"/>
    <x v="2"/>
    <x v="3"/>
    <n v="300550"/>
    <n v="2564.7400407942387"/>
    <n v="2751.3327284700135"/>
    <n v="2868.4769163637015"/>
    <n v="117.14418789368801"/>
    <n v="1.1184279384024445"/>
    <n v="2200"/>
    <n v="0.105"/>
    <n v="548.29570754669942"/>
    <n v="3.1857539938056539E-2"/>
  </r>
  <r>
    <x v="29"/>
    <s v="6"/>
    <x v="4"/>
    <x v="72"/>
    <x v="0"/>
    <x v="3"/>
    <x v="32"/>
    <x v="2"/>
    <x v="1"/>
    <s v="adjust"/>
    <x v="0"/>
    <x v="4"/>
    <n v="172350"/>
    <n v="244.32945846328323"/>
    <n v="3813.7412826183477"/>
    <n v="3882.5389262550339"/>
    <n v="68.797643636686189"/>
    <n v="15.890588677576449"/>
    <n v="2800"/>
    <n v="0.12"/>
    <n v="1032.3541783800915"/>
    <n v="4.4316111956146591E-2"/>
  </r>
  <r>
    <x v="29"/>
    <s v="6"/>
    <x v="4"/>
    <x v="113"/>
    <x v="0"/>
    <x v="3"/>
    <x v="38"/>
    <x v="1"/>
    <x v="0"/>
    <s v="appsflyer"/>
    <x v="2"/>
    <x v="2"/>
    <n v="120640"/>
    <n v="392.23409196470044"/>
    <n v="1319.3761580440521"/>
    <n v="1369.0590193393753"/>
    <n v="49.682861295323164"/>
    <n v="3.4904131165186563"/>
    <n v="1400"/>
    <n v="0.08"/>
    <n v="166.58039183576722"/>
    <n v="2.0279183181373339E-2"/>
  </r>
  <r>
    <x v="29"/>
    <s v="6"/>
    <x v="4"/>
    <x v="65"/>
    <x v="1"/>
    <x v="6"/>
    <x v="38"/>
    <x v="1"/>
    <x v="3"/>
    <s v="adjust"/>
    <x v="2"/>
    <x v="6"/>
    <n v="50"/>
    <n v="0"/>
    <n v="1.1609571428571357"/>
    <n v="1.3820918367346853"/>
    <n v="0.22113469387754958"/>
    <n v="1"/>
    <n v="500"/>
    <n v="0.06"/>
    <n v="0.12350453935261582"/>
    <n v="1.489343135166356E-2"/>
  </r>
  <r>
    <x v="29"/>
    <s v="6"/>
    <x v="4"/>
    <x v="63"/>
    <x v="0"/>
    <x v="2"/>
    <x v="11"/>
    <x v="1"/>
    <x v="1"/>
    <s v="adjust"/>
    <x v="2"/>
    <x v="5"/>
    <n v="10"/>
    <n v="0"/>
    <n v="4.2714997758477168E-2"/>
    <n v="1.1865277155132546E-2"/>
    <n v="-3.0849720603344621E-2"/>
    <n v="23"/>
    <n v="500"/>
    <n v="7.0000000000000007E-2"/>
    <n v="1.9550515771713461E-3"/>
    <n v="2.7461805170527237E-2"/>
  </r>
  <r>
    <x v="29"/>
    <s v="6"/>
    <x v="4"/>
    <x v="37"/>
    <x v="0"/>
    <x v="2"/>
    <x v="8"/>
    <x v="2"/>
    <x v="1"/>
    <s v="adjust"/>
    <x v="2"/>
    <x v="4"/>
    <n v="140"/>
    <n v="0"/>
    <n v="1.6494086268198525"/>
    <n v="1.6035917205193009"/>
    <n v="-4.5816906300551574E-2"/>
    <n v="8"/>
    <n v="500"/>
    <n v="6.5000000000000002E-2"/>
    <n v="9.8356517787294886E-2"/>
    <n v="1.022252282472535E-2"/>
  </r>
  <r>
    <x v="29"/>
    <s v="6"/>
    <x v="4"/>
    <x v="66"/>
    <x v="0"/>
    <x v="3"/>
    <x v="41"/>
    <x v="0"/>
    <x v="1"/>
    <s v="appsflyer"/>
    <x v="1"/>
    <x v="3"/>
    <n v="1940"/>
    <n v="1.3001373856515765"/>
    <n v="50.531286719658723"/>
    <n v="0.54748012507756105"/>
    <n v="-49.983806594581161"/>
    <n v="0.42109405599715605"/>
    <n v="200"/>
    <n v="5.5E-2"/>
    <n v="2.7784831804774306E-2"/>
    <n v="8.4583989238690184E-3"/>
  </r>
  <r>
    <x v="29"/>
    <s v="6"/>
    <x v="4"/>
    <x v="121"/>
    <x v="0"/>
    <x v="1"/>
    <x v="35"/>
    <x v="2"/>
    <x v="1"/>
    <s v="appsflyer"/>
    <x v="2"/>
    <x v="6"/>
    <n v="114310"/>
    <n v="736.55341774433384"/>
    <n v="573.77345719785251"/>
    <n v="492.55804301871848"/>
    <n v="-81.215414179134029"/>
    <n v="0.66873363309773015"/>
    <n v="200"/>
    <n v="8.5000000000000006E-2"/>
    <n v="69.623592425935229"/>
    <n v="2.3558506932244382E-2"/>
  </r>
  <r>
    <x v="29"/>
    <s v="6"/>
    <x v="4"/>
    <x v="19"/>
    <x v="0"/>
    <x v="3"/>
    <x v="14"/>
    <x v="2"/>
    <x v="0"/>
    <s v="adjust"/>
    <x v="0"/>
    <x v="3"/>
    <n v="2410"/>
    <n v="5.1011768690204047"/>
    <n v="88.741184073135457"/>
    <n v="3.0178965034890699"/>
    <n v="-85.723287569646388"/>
    <n v="0.59160789382090295"/>
    <n v="200"/>
    <n v="7.0000000000000007E-2"/>
    <n v="1.2519402772813173"/>
    <n v="6.9139784163898932E-2"/>
  </r>
  <r>
    <x v="29"/>
    <s v="6"/>
    <x v="4"/>
    <x v="106"/>
    <x v="0"/>
    <x v="1"/>
    <x v="8"/>
    <x v="1"/>
    <x v="0"/>
    <s v="appsflyer"/>
    <x v="2"/>
    <x v="6"/>
    <n v="11580"/>
    <n v="33.993804704102587"/>
    <n v="115.01348108947845"/>
    <n v="3.9976951068453235"/>
    <n v="-111.01578598263312"/>
    <n v="0.11760069641050966"/>
    <n v="200"/>
    <n v="0.2"/>
    <n v="1.8899056886110197"/>
    <n v="7.8791471839815108E-2"/>
  </r>
  <r>
    <x v="29"/>
    <s v="6"/>
    <x v="4"/>
    <x v="45"/>
    <x v="0"/>
    <x v="0"/>
    <x v="24"/>
    <x v="1"/>
    <x v="3"/>
    <s v="adjust"/>
    <x v="2"/>
    <x v="5"/>
    <n v="46350"/>
    <n v="239.84476067270379"/>
    <n v="777.31427703137649"/>
    <n v="647.34290535439663"/>
    <n v="-129.97137167697986"/>
    <n v="2.6990079063589456"/>
    <n v="600"/>
    <n v="7.0000000000000007E-2"/>
    <n v="23.481727524775629"/>
    <n v="6.0456694925646965E-3"/>
  </r>
  <r>
    <x v="29"/>
    <s v="6"/>
    <x v="4"/>
    <x v="82"/>
    <x v="0"/>
    <x v="5"/>
    <x v="2"/>
    <x v="1"/>
    <x v="1"/>
    <s v="adjust"/>
    <x v="0"/>
    <x v="4"/>
    <n v="86720"/>
    <n v="366.16082682127558"/>
    <n v="1894.4758702597962"/>
    <n v="1725.5792314609016"/>
    <n v="-168.89663879889463"/>
    <n v="4.7126265429348155"/>
    <n v="2000"/>
    <n v="0.14000000000000001"/>
    <n v="1264.5361214179452"/>
    <n v="0.12213639130200643"/>
  </r>
  <r>
    <x v="29"/>
    <s v="6"/>
    <x v="4"/>
    <x v="120"/>
    <x v="0"/>
    <x v="1"/>
    <x v="4"/>
    <x v="1"/>
    <x v="1"/>
    <s v="adjust"/>
    <x v="0"/>
    <x v="6"/>
    <n v="171170"/>
    <n v="326.58878358512402"/>
    <n v="1644.2938348073878"/>
    <n v="1467.2347632958024"/>
    <n v="-177.05907151158544"/>
    <n v="4.4926061060311149"/>
    <n v="1000"/>
    <n v="0.08"/>
    <n v="210.89520971676924"/>
    <n v="2.3956085623616917E-2"/>
  </r>
  <r>
    <x v="29"/>
    <s v="6"/>
    <x v="4"/>
    <x v="40"/>
    <x v="0"/>
    <x v="2"/>
    <x v="20"/>
    <x v="0"/>
    <x v="1"/>
    <s v="adjust"/>
    <x v="0"/>
    <x v="3"/>
    <n v="6640"/>
    <n v="20.732661946435638"/>
    <n v="216.03744205076262"/>
    <n v="10.514157872796105"/>
    <n v="-205.5232841779665"/>
    <n v="0.50713014565906722"/>
    <n v="200"/>
    <n v="0.125"/>
    <n v="5.1612309065814514"/>
    <n v="8.1813984677038917E-2"/>
  </r>
  <r>
    <x v="29"/>
    <s v="6"/>
    <x v="4"/>
    <x v="6"/>
    <x v="0"/>
    <x v="6"/>
    <x v="40"/>
    <x v="1"/>
    <x v="0"/>
    <s v="adjust"/>
    <x v="2"/>
    <x v="4"/>
    <n v="186820"/>
    <n v="443.75296912114015"/>
    <n v="2120.9263433823767"/>
    <n v="1867.3955598475643"/>
    <n v="-253.53078353481237"/>
    <n v="4.2081871892507472"/>
    <n v="1600"/>
    <n v="0.08"/>
    <n v="499.70445557389195"/>
    <n v="4.4599054276310092E-2"/>
  </r>
  <r>
    <x v="29"/>
    <s v="6"/>
    <x v="4"/>
    <x v="33"/>
    <x v="0"/>
    <x v="5"/>
    <x v="17"/>
    <x v="2"/>
    <x v="0"/>
    <s v="adjust"/>
    <x v="2"/>
    <x v="3"/>
    <n v="63030"/>
    <n v="323.33280719753765"/>
    <n v="1630.5244088075206"/>
    <n v="1351.8000879585672"/>
    <n v="-278.72432084895331"/>
    <n v="4.1808318174551822"/>
    <n v="800"/>
    <n v="7.0000000000000007E-2"/>
    <n v="440.52389954420454"/>
    <n v="5.4313245411095459E-2"/>
  </r>
  <r>
    <x v="29"/>
    <s v="6"/>
    <x v="4"/>
    <x v="75"/>
    <x v="0"/>
    <x v="1"/>
    <x v="37"/>
    <x v="1"/>
    <x v="3"/>
    <s v="appsflyer"/>
    <x v="0"/>
    <x v="3"/>
    <n v="76830"/>
    <n v="209.33178938764388"/>
    <n v="2184.626681150733"/>
    <n v="1905.4658846219697"/>
    <n v="-279.16079652876329"/>
    <n v="9.1026111714613887"/>
    <n v="1200"/>
    <n v="0.15"/>
    <n v="252.51678194833443"/>
    <n v="2.2087055278385097E-2"/>
  </r>
  <r>
    <x v="29"/>
    <s v="6"/>
    <x v="4"/>
    <x v="4"/>
    <x v="0"/>
    <x v="0"/>
    <x v="18"/>
    <x v="2"/>
    <x v="0"/>
    <s v="appsflyer"/>
    <x v="0"/>
    <x v="0"/>
    <n v="149810"/>
    <n v="330.12340237990304"/>
    <n v="3548.7089463186571"/>
    <n v="3254.1996428186544"/>
    <n v="-294.50930350000272"/>
    <n v="9.8575248508851576"/>
    <n v="3800"/>
    <n v="0.1"/>
    <n v="659.99036144848912"/>
    <n v="3.3801980716669268E-2"/>
  </r>
  <r>
    <x v="29"/>
    <s v="6"/>
    <x v="4"/>
    <x v="58"/>
    <x v="0"/>
    <x v="4"/>
    <x v="45"/>
    <x v="2"/>
    <x v="3"/>
    <s v="appsflyer"/>
    <x v="2"/>
    <x v="1"/>
    <n v="48980"/>
    <n v="62.70623379181302"/>
    <n v="402.60960663929848"/>
    <n v="107.88945350749457"/>
    <n v="-294.7201531318039"/>
    <n v="1.7205538745269167"/>
    <n v="200"/>
    <n v="0.08"/>
    <n v="44.684643712362913"/>
    <n v="6.9028439542608441E-2"/>
  </r>
  <r>
    <x v="29"/>
    <s v="6"/>
    <x v="4"/>
    <x v="80"/>
    <x v="0"/>
    <x v="2"/>
    <x v="23"/>
    <x v="1"/>
    <x v="0"/>
    <s v="adjust"/>
    <x v="0"/>
    <x v="3"/>
    <n v="78800"/>
    <n v="577.28937728937728"/>
    <n v="2122.541032690463"/>
    <n v="1791.404080457645"/>
    <n v="-331.13695223281798"/>
    <n v="3.1031301647521388"/>
    <n v="1400"/>
    <n v="0.09"/>
    <n v="218.05440666716834"/>
    <n v="2.0287104125558557E-2"/>
  </r>
  <r>
    <x v="29"/>
    <s v="6"/>
    <x v="4"/>
    <x v="13"/>
    <x v="0"/>
    <x v="0"/>
    <x v="29"/>
    <x v="1"/>
    <x v="0"/>
    <s v="appsflyer"/>
    <x v="0"/>
    <x v="0"/>
    <n v="192890"/>
    <n v="500.24781719159728"/>
    <n v="4524.1706134586284"/>
    <n v="4191.1230999723111"/>
    <n v="-333.04751348631726"/>
    <n v="8.3780937286270873"/>
    <n v="1400"/>
    <n v="0.12"/>
    <n v="923.69123864200969"/>
    <n v="3.6732049167127863E-2"/>
  </r>
  <r>
    <x v="29"/>
    <s v="6"/>
    <x v="4"/>
    <x v="26"/>
    <x v="0"/>
    <x v="3"/>
    <x v="1"/>
    <x v="2"/>
    <x v="0"/>
    <s v="appsflyer"/>
    <x v="1"/>
    <x v="0"/>
    <n v="87070"/>
    <n v="202.60890740840955"/>
    <n v="1663.5746964544371"/>
    <n v="1306.4149288407368"/>
    <n v="-357.1597676137003"/>
    <n v="6.4479639397458808"/>
    <n v="1400"/>
    <n v="7.0000000000000007E-2"/>
    <n v="467.29586672930282"/>
    <n v="5.9615549957006325E-2"/>
  </r>
  <r>
    <x v="29"/>
    <s v="6"/>
    <x v="4"/>
    <x v="81"/>
    <x v="0"/>
    <x v="2"/>
    <x v="26"/>
    <x v="2"/>
    <x v="0"/>
    <s v="appsflyer"/>
    <x v="2"/>
    <x v="6"/>
    <n v="32700"/>
    <n v="60.344139650872819"/>
    <n v="504.5028515896841"/>
    <n v="137.13419157924082"/>
    <n v="-367.36866001044325"/>
    <n v="2.2725353675210997"/>
    <n v="200"/>
    <n v="0.11"/>
    <n v="44.22410579505209"/>
    <n v="5.3747969155572083E-2"/>
  </r>
  <r>
    <x v="29"/>
    <s v="6"/>
    <x v="4"/>
    <x v="22"/>
    <x v="0"/>
    <x v="5"/>
    <x v="30"/>
    <x v="2"/>
    <x v="0"/>
    <s v="appsflyer"/>
    <x v="0"/>
    <x v="3"/>
    <n v="24150"/>
    <n v="100.91543531641753"/>
    <n v="448.20837978292133"/>
    <n v="77.716741852679888"/>
    <n v="-370.49163793024144"/>
    <n v="0.77011749103594718"/>
    <n v="500"/>
    <n v="0.1"/>
    <n v="29.518478309934089"/>
    <n v="6.3303559409565863E-2"/>
  </r>
  <r>
    <x v="29"/>
    <s v="6"/>
    <x v="4"/>
    <x v="87"/>
    <x v="0"/>
    <x v="3"/>
    <x v="40"/>
    <x v="1"/>
    <x v="0"/>
    <s v="appsflyer"/>
    <x v="2"/>
    <x v="4"/>
    <n v="23020"/>
    <n v="113.10337912363381"/>
    <n v="462.27255898621229"/>
    <n v="88.919368192976094"/>
    <n v="-373.35319079323619"/>
    <n v="0.78617782140512293"/>
    <n v="200"/>
    <n v="0.08"/>
    <n v="33.93439579290898"/>
    <n v="6.3605182392628079E-2"/>
  </r>
  <r>
    <x v="29"/>
    <s v="6"/>
    <x v="4"/>
    <x v="17"/>
    <x v="0"/>
    <x v="1"/>
    <x v="8"/>
    <x v="2"/>
    <x v="1"/>
    <s v="appsflyer"/>
    <x v="1"/>
    <x v="2"/>
    <n v="18820"/>
    <n v="23.356603062739623"/>
    <n v="402.73750780637903"/>
    <n v="27.995774131876772"/>
    <n v="-374.74173367450226"/>
    <n v="1.1986235351380328"/>
    <n v="10000"/>
    <n v="7.4999999999999997E-2"/>
    <n v="8.6815810175490782"/>
    <n v="5.1683877815830705E-2"/>
  </r>
  <r>
    <x v="29"/>
    <s v="6"/>
    <x v="4"/>
    <x v="59"/>
    <x v="0"/>
    <x v="1"/>
    <x v="17"/>
    <x v="1"/>
    <x v="1"/>
    <s v="appsflyer"/>
    <x v="2"/>
    <x v="3"/>
    <n v="91080"/>
    <n v="434.73800157356413"/>
    <n v="2015.9586742398064"/>
    <n v="1605.1535628093504"/>
    <n v="-410.80511143045601"/>
    <n v="3.6922320041022099"/>
    <n v="600"/>
    <n v="0.17"/>
    <n v="635.70724645028372"/>
    <n v="6.6006898153892171E-2"/>
  </r>
  <r>
    <x v="29"/>
    <s v="6"/>
    <x v="4"/>
    <x v="56"/>
    <x v="0"/>
    <x v="0"/>
    <x v="5"/>
    <x v="0"/>
    <x v="1"/>
    <s v="appsflyer"/>
    <x v="0"/>
    <x v="1"/>
    <n v="20360"/>
    <n v="51.345497700637885"/>
    <n v="872.12199996411368"/>
    <n v="439.01507984150112"/>
    <n v="-433.10692012261256"/>
    <n v="8.5502156859226837"/>
    <n v="400"/>
    <n v="0.05"/>
    <n v="11.004229289761659"/>
    <n v="4.17762008453656E-3"/>
  </r>
  <r>
    <x v="29"/>
    <s v="6"/>
    <x v="4"/>
    <x v="110"/>
    <x v="0"/>
    <x v="4"/>
    <x v="31"/>
    <x v="1"/>
    <x v="0"/>
    <s v="adjust"/>
    <x v="0"/>
    <x v="1"/>
    <n v="91920"/>
    <n v="646.72836499431719"/>
    <n v="2559.3799074463086"/>
    <n v="2122.0815165923823"/>
    <n v="-437.29839085392632"/>
    <n v="3.2812562915978321"/>
    <n v="2200"/>
    <n v="0.32"/>
    <n v="3869.058070878164"/>
    <n v="0.30387287517988937"/>
  </r>
  <r>
    <x v="29"/>
    <s v="6"/>
    <x v="4"/>
    <x v="111"/>
    <x v="0"/>
    <x v="6"/>
    <x v="28"/>
    <x v="1"/>
    <x v="0"/>
    <s v="appsflyer"/>
    <x v="0"/>
    <x v="0"/>
    <n v="59350"/>
    <n v="228.00078400627206"/>
    <n v="1950.3195076551608"/>
    <n v="1512.4978802996709"/>
    <n v="-437.82162735548991"/>
    <n v="6.6337398219563299"/>
    <n v="1800"/>
    <n v="0.15"/>
    <n v="688.41175195564358"/>
    <n v="7.5858150604399391E-2"/>
  </r>
  <r>
    <x v="29"/>
    <s v="6"/>
    <x v="4"/>
    <x v="70"/>
    <x v="0"/>
    <x v="3"/>
    <x v="2"/>
    <x v="1"/>
    <x v="0"/>
    <s v="appsflyer"/>
    <x v="2"/>
    <x v="2"/>
    <n v="88140"/>
    <n v="508.5"/>
    <n v="785.86329852857284"/>
    <n v="331.35280870794298"/>
    <n v="-454.51048982062986"/>
    <n v="0.65162794239516808"/>
    <n v="200"/>
    <n v="0.08"/>
    <n v="132.68072249041239"/>
    <n v="6.6736883368002597E-2"/>
  </r>
  <r>
    <x v="29"/>
    <s v="6"/>
    <x v="4"/>
    <x v="126"/>
    <x v="0"/>
    <x v="0"/>
    <x v="34"/>
    <x v="1"/>
    <x v="3"/>
    <s v="adjust"/>
    <x v="2"/>
    <x v="0"/>
    <n v="320590"/>
    <n v="812.39323798023781"/>
    <n v="4979.8839807106506"/>
    <n v="4525.3065680709633"/>
    <n v="-454.57741263968728"/>
    <n v="5.570340023166275"/>
    <n v="4200"/>
    <n v="0.15"/>
    <n v="3964.0483508797706"/>
    <n v="0.14599557294264359"/>
  </r>
  <r>
    <x v="29"/>
    <s v="6"/>
    <x v="4"/>
    <x v="28"/>
    <x v="0"/>
    <x v="6"/>
    <x v="17"/>
    <x v="1"/>
    <x v="1"/>
    <s v="adjust"/>
    <x v="0"/>
    <x v="3"/>
    <n v="60810"/>
    <n v="257.75617304716405"/>
    <n v="1492.7494005147514"/>
    <n v="1017.8978116273298"/>
    <n v="-474.8515888874216"/>
    <n v="3.9490724881342629"/>
    <n v="1000"/>
    <n v="0.08"/>
    <n v="444.01086749816272"/>
    <n v="7.2700629085139579E-2"/>
  </r>
  <r>
    <x v="29"/>
    <s v="6"/>
    <x v="4"/>
    <x v="76"/>
    <x v="0"/>
    <x v="2"/>
    <x v="40"/>
    <x v="1"/>
    <x v="1"/>
    <s v="adjust"/>
    <x v="2"/>
    <x v="5"/>
    <n v="285170"/>
    <n v="1920.2062755903985"/>
    <n v="6420.5874885981184"/>
    <n v="5921.6389954770902"/>
    <n v="-498.94849312102815"/>
    <n v="3.083855662150873"/>
    <n v="5800"/>
    <n v="7.0000000000000007E-2"/>
    <n v="1676.5015414905386"/>
    <n v="4.7185740940164242E-2"/>
  </r>
  <r>
    <x v="29"/>
    <s v="6"/>
    <x v="4"/>
    <x v="3"/>
    <x v="0"/>
    <x v="3"/>
    <x v="11"/>
    <x v="1"/>
    <x v="0"/>
    <s v="appsflyer"/>
    <x v="0"/>
    <x v="2"/>
    <n v="142960"/>
    <n v="489.23364098309656"/>
    <n v="2915.95002132015"/>
    <n v="2401.6512556484763"/>
    <n v="-514.29876567167366"/>
    <n v="4.9090067698992419"/>
    <n v="2800"/>
    <n v="0.09"/>
    <n v="296.73454079139901"/>
    <n v="2.0592397285930184E-2"/>
  </r>
  <r>
    <x v="29"/>
    <s v="6"/>
    <x v="4"/>
    <x v="47"/>
    <x v="0"/>
    <x v="5"/>
    <x v="48"/>
    <x v="2"/>
    <x v="1"/>
    <s v="appsflyer"/>
    <x v="2"/>
    <x v="5"/>
    <n v="87920"/>
    <n v="388.9309412632096"/>
    <n v="1862.1316551601071"/>
    <n v="1341.1863285137758"/>
    <n v="-520.9453266463313"/>
    <n v="3.4483919540001984"/>
    <n v="1000"/>
    <n v="7.0000000000000007E-2"/>
    <n v="347.57137161372719"/>
    <n v="4.3192031341248639E-2"/>
  </r>
  <r>
    <x v="29"/>
    <s v="6"/>
    <x v="4"/>
    <x v="2"/>
    <x v="0"/>
    <x v="3"/>
    <x v="15"/>
    <x v="1"/>
    <x v="0"/>
    <s v="appsflyer"/>
    <x v="0"/>
    <x v="1"/>
    <n v="51840"/>
    <n v="133.55698075974345"/>
    <n v="1071.6004784552174"/>
    <n v="507.51675348643744"/>
    <n v="-564.08372496877996"/>
    <n v="3.8000016966497072"/>
    <n v="200"/>
    <n v="0.09"/>
    <n v="218.26487020777873"/>
    <n v="7.1677394131453534E-2"/>
  </r>
  <r>
    <x v="29"/>
    <s v="6"/>
    <x v="4"/>
    <x v="31"/>
    <x v="0"/>
    <x v="2"/>
    <x v="33"/>
    <x v="2"/>
    <x v="0"/>
    <s v="adjust"/>
    <x v="0"/>
    <x v="6"/>
    <n v="309240"/>
    <n v="1147.6785257230611"/>
    <n v="10182.806633259223"/>
    <n v="9594.900250067285"/>
    <n v="-587.90638319193749"/>
    <n v="8.3602681718056022"/>
    <n v="9600"/>
    <n v="0.09"/>
    <n v="251.04662049331702"/>
    <n v="4.3607648151693318E-3"/>
  </r>
  <r>
    <x v="29"/>
    <s v="6"/>
    <x v="4"/>
    <x v="101"/>
    <x v="0"/>
    <x v="6"/>
    <x v="21"/>
    <x v="1"/>
    <x v="1"/>
    <s v="adjust"/>
    <x v="0"/>
    <x v="2"/>
    <n v="59400"/>
    <n v="315.69143338244578"/>
    <n v="1243.9056377568072"/>
    <n v="648.00388411873234"/>
    <n v="-595.90175363807487"/>
    <n v="2.0526495672554574"/>
    <n v="1000"/>
    <n v="0.12"/>
    <n v="14.607016026818425"/>
    <n v="3.7569260475147637E-3"/>
  </r>
  <r>
    <x v="29"/>
    <s v="6"/>
    <x v="4"/>
    <x v="77"/>
    <x v="0"/>
    <x v="6"/>
    <x v="20"/>
    <x v="1"/>
    <x v="0"/>
    <s v="appsflyer"/>
    <x v="0"/>
    <x v="0"/>
    <n v="51320"/>
    <n v="166.33112178753908"/>
    <n v="970.12034404489407"/>
    <n v="316.39451979196195"/>
    <n v="-653.72582425293217"/>
    <n v="1.9021967530292043"/>
    <n v="600"/>
    <n v="0.15"/>
    <n v="104.09831210793983"/>
    <n v="5.4835711743884033E-2"/>
  </r>
  <r>
    <x v="29"/>
    <s v="6"/>
    <x v="4"/>
    <x v="16"/>
    <x v="0"/>
    <x v="1"/>
    <x v="49"/>
    <x v="0"/>
    <x v="1"/>
    <s v="adjust"/>
    <x v="2"/>
    <x v="0"/>
    <n v="75040"/>
    <n v="98.033710743378236"/>
    <n v="970.95201069765835"/>
    <n v="311.06545281841744"/>
    <n v="-659.88655787924085"/>
    <n v="3.1730457865936548"/>
    <n v="600"/>
    <n v="0.02"/>
    <n v="9.832427812722413"/>
    <n v="5.2681451891852232E-3"/>
  </r>
  <r>
    <x v="29"/>
    <s v="6"/>
    <x v="4"/>
    <x v="57"/>
    <x v="0"/>
    <x v="0"/>
    <x v="49"/>
    <x v="2"/>
    <x v="0"/>
    <s v="adjust"/>
    <x v="0"/>
    <x v="5"/>
    <n v="46980"/>
    <n v="155.85781990521326"/>
    <n v="1441.9540911817915"/>
    <n v="764.4211600510107"/>
    <n v="-677.53293113078075"/>
    <n v="4.9046057523190196"/>
    <n v="800"/>
    <n v="0.09"/>
    <n v="319.55942961946118"/>
    <n v="6.9673509473524742E-2"/>
  </r>
  <r>
    <x v="29"/>
    <s v="6"/>
    <x v="4"/>
    <x v="8"/>
    <x v="0"/>
    <x v="6"/>
    <x v="23"/>
    <x v="1"/>
    <x v="1"/>
    <s v="adjust"/>
    <x v="0"/>
    <x v="1"/>
    <n v="140510"/>
    <n v="233.29026902223259"/>
    <n v="1844.7845494367107"/>
    <n v="1120.7559474639281"/>
    <n v="-724.02860197278255"/>
    <n v="4.804126430824768"/>
    <n v="1200"/>
    <n v="0.08"/>
    <n v="128.32490792943128"/>
    <n v="1.9083088252443627E-2"/>
  </r>
  <r>
    <x v="29"/>
    <s v="6"/>
    <x v="4"/>
    <x v="1"/>
    <x v="0"/>
    <x v="5"/>
    <x v="45"/>
    <x v="1"/>
    <x v="0"/>
    <s v="appsflyer"/>
    <x v="0"/>
    <x v="1"/>
    <n v="44480"/>
    <n v="146.46819663317766"/>
    <n v="984.96957419246121"/>
    <n v="81.783853327958425"/>
    <n v="-903.18572086450274"/>
    <n v="0.55837277448552214"/>
    <n v="200"/>
    <n v="0.12"/>
    <n v="32.47913433905407"/>
    <n v="6.6188970514776069E-2"/>
  </r>
  <r>
    <x v="29"/>
    <s v="6"/>
    <x v="4"/>
    <x v="94"/>
    <x v="0"/>
    <x v="6"/>
    <x v="44"/>
    <x v="2"/>
    <x v="0"/>
    <s v="adjust"/>
    <x v="0"/>
    <x v="2"/>
    <n v="383430"/>
    <n v="902.25217945991926"/>
    <n v="10396.9417560489"/>
    <n v="9418.3367059367065"/>
    <n v="-978.60505011219357"/>
    <n v="10.438696542217771"/>
    <n v="11200"/>
    <n v="0.06"/>
    <n v="140.86069090163679"/>
    <n v="2.4926675006364161E-3"/>
  </r>
  <r>
    <x v="29"/>
    <s v="6"/>
    <x v="4"/>
    <x v="14"/>
    <x v="0"/>
    <x v="6"/>
    <x v="13"/>
    <x v="2"/>
    <x v="0"/>
    <s v="appsflyer"/>
    <x v="0"/>
    <x v="2"/>
    <n v="18200"/>
    <n v="80.680261142903205"/>
    <n v="1138.1796360389271"/>
    <n v="139.13428827750781"/>
    <n v="-999.04534776141929"/>
    <n v="1.7245146000589802"/>
    <n v="200"/>
    <n v="0.1"/>
    <n v="62.384679349383482"/>
    <n v="7.4729577352582843E-2"/>
  </r>
  <r>
    <x v="29"/>
    <s v="6"/>
    <x v="4"/>
    <x v="36"/>
    <x v="0"/>
    <x v="2"/>
    <x v="17"/>
    <x v="0"/>
    <x v="3"/>
    <s v="adjust"/>
    <x v="0"/>
    <x v="1"/>
    <n v="44430"/>
    <n v="79.680774748923966"/>
    <n v="1468.5372848719078"/>
    <n v="433.38588372694386"/>
    <n v="-1035.151401144964"/>
    <n v="5.4390269810070642"/>
    <n v="600"/>
    <n v="6.5000000000000002E-2"/>
    <n v="67.367206035063305"/>
    <n v="2.5907322075087946E-2"/>
  </r>
  <r>
    <x v="29"/>
    <s v="6"/>
    <x v="4"/>
    <x v="42"/>
    <x v="0"/>
    <x v="5"/>
    <x v="40"/>
    <x v="1"/>
    <x v="1"/>
    <s v="appsflyer"/>
    <x v="2"/>
    <x v="1"/>
    <n v="119900"/>
    <n v="357.55022924665451"/>
    <n v="4136.1028455123624"/>
    <n v="3080.9677512514277"/>
    <n v="-1055.1350942609347"/>
    <n v="8.6168809281507546"/>
    <n v="2400"/>
    <n v="0.12"/>
    <n v="234.23464453090887"/>
    <n v="1.2671053569438121E-2"/>
  </r>
  <r>
    <x v="29"/>
    <s v="6"/>
    <x v="4"/>
    <x v="78"/>
    <x v="0"/>
    <x v="4"/>
    <x v="45"/>
    <x v="2"/>
    <x v="0"/>
    <s v="adjust"/>
    <x v="0"/>
    <x v="4"/>
    <n v="19390"/>
    <n v="99.561219250338425"/>
    <n v="1247.9859920191516"/>
    <n v="188.25910147389371"/>
    <n v="-1059.7268905452579"/>
    <n v="1.8908878666956841"/>
    <n v="400"/>
    <n v="0.14000000000000001"/>
    <n v="157.8037524029281"/>
    <n v="0.13970440310496848"/>
  </r>
  <r>
    <x v="29"/>
    <s v="6"/>
    <x v="4"/>
    <x v="21"/>
    <x v="0"/>
    <x v="5"/>
    <x v="21"/>
    <x v="2"/>
    <x v="1"/>
    <s v="adjust"/>
    <x v="2"/>
    <x v="0"/>
    <n v="69950"/>
    <n v="320.54265902924328"/>
    <n v="3723.7384986391394"/>
    <n v="2617.5812278143685"/>
    <n v="-1106.1572708247709"/>
    <n v="8.1660931987700422"/>
    <n v="2400"/>
    <n v="0.11"/>
    <n v="1098.7474747027618"/>
    <n v="6.9959463787120979E-2"/>
  </r>
  <r>
    <x v="29"/>
    <s v="6"/>
    <x v="4"/>
    <x v="88"/>
    <x v="0"/>
    <x v="2"/>
    <x v="8"/>
    <x v="2"/>
    <x v="0"/>
    <s v="adjust"/>
    <x v="0"/>
    <x v="2"/>
    <n v="161110"/>
    <n v="350.34385278208163"/>
    <n v="4344.3482873092953"/>
    <n v="3170.8660766732833"/>
    <n v="-1173.482210636012"/>
    <n v="9.05072559856103"/>
    <n v="2600"/>
    <n v="0.11"/>
    <n v="1975.8697525318639"/>
    <n v="0.10385541913756095"/>
  </r>
  <r>
    <x v="29"/>
    <s v="6"/>
    <x v="4"/>
    <x v="104"/>
    <x v="0"/>
    <x v="4"/>
    <x v="22"/>
    <x v="2"/>
    <x v="0"/>
    <s v="appsflyer"/>
    <x v="0"/>
    <x v="2"/>
    <n v="162700"/>
    <n v="607.75957211987429"/>
    <n v="5134.4923909525487"/>
    <n v="3940.0718416389791"/>
    <n v="-1194.4205493135696"/>
    <n v="6.4829449380713999"/>
    <n v="6000"/>
    <n v="0.17"/>
    <n v="389.8334976683787"/>
    <n v="1.649011800362744E-2"/>
  </r>
  <r>
    <x v="29"/>
    <s v="6"/>
    <x v="4"/>
    <x v="27"/>
    <x v="0"/>
    <x v="1"/>
    <x v="37"/>
    <x v="2"/>
    <x v="1"/>
    <s v="appsflyer"/>
    <x v="0"/>
    <x v="5"/>
    <n v="82270"/>
    <n v="180.60216189179428"/>
    <n v="2123.6232206250838"/>
    <n v="809.13701411076988"/>
    <n v="-1314.4862065143138"/>
    <n v="4.4802177650318225"/>
    <n v="800"/>
    <n v="7.0000000000000007E-2"/>
    <n v="312.02466740384114"/>
    <n v="6.427108181563701E-2"/>
  </r>
  <r>
    <x v="29"/>
    <s v="6"/>
    <x v="4"/>
    <x v="100"/>
    <x v="0"/>
    <x v="5"/>
    <x v="17"/>
    <x v="0"/>
    <x v="0"/>
    <s v="adjust"/>
    <x v="0"/>
    <x v="2"/>
    <n v="847390"/>
    <n v="554.13654904499845"/>
    <n v="15416.482244427598"/>
    <n v="14097.089553367327"/>
    <n v="-1319.3926910602713"/>
    <n v="25.439739677273259"/>
    <n v="9400"/>
    <n v="7.0000000000000007E-2"/>
    <n v="5892.9561094908286"/>
    <n v="6.9671072731973913E-2"/>
  </r>
  <r>
    <x v="29"/>
    <s v="6"/>
    <x v="4"/>
    <x v="83"/>
    <x v="0"/>
    <x v="2"/>
    <x v="40"/>
    <x v="1"/>
    <x v="0"/>
    <s v="adjust"/>
    <x v="2"/>
    <x v="6"/>
    <n v="105180"/>
    <n v="416.26316729155513"/>
    <n v="2765.7747017967949"/>
    <n v="1442.7194704070052"/>
    <n v="-1323.0552313897897"/>
    <n v="3.4658830849583895"/>
    <n v="1200"/>
    <n v="0.21"/>
    <n v="1723.3003070158777"/>
    <n v="0.19908008710449646"/>
  </r>
  <r>
    <x v="29"/>
    <s v="6"/>
    <x v="4"/>
    <x v="92"/>
    <x v="0"/>
    <x v="5"/>
    <x v="28"/>
    <x v="2"/>
    <x v="1"/>
    <s v="appsflyer"/>
    <x v="1"/>
    <x v="1"/>
    <n v="102120"/>
    <n v="287.1227741330834"/>
    <n v="3459.9316232853243"/>
    <n v="2044.0847036799689"/>
    <n v="-1415.8469196053554"/>
    <n v="7.1192008709574583"/>
    <n v="2400"/>
    <n v="0.1"/>
    <n v="896.84309227292158"/>
    <n v="7.3125075708974085E-2"/>
  </r>
  <r>
    <x v="29"/>
    <s v="6"/>
    <x v="4"/>
    <x v="79"/>
    <x v="0"/>
    <x v="1"/>
    <x v="47"/>
    <x v="0"/>
    <x v="1"/>
    <s v="appsflyer"/>
    <x v="0"/>
    <x v="4"/>
    <n v="102190"/>
    <n v="170.24129942473385"/>
    <n v="2551.2432267915424"/>
    <n v="1131.0597970769352"/>
    <n v="-1420.1834297146072"/>
    <n v="6.6438625697696407"/>
    <n v="1200"/>
    <n v="0.08"/>
    <n v="171.13782498890845"/>
    <n v="2.5217915891978783E-2"/>
  </r>
  <r>
    <x v="29"/>
    <s v="6"/>
    <x v="4"/>
    <x v="86"/>
    <x v="0"/>
    <x v="0"/>
    <x v="8"/>
    <x v="2"/>
    <x v="1"/>
    <s v="appsflyer"/>
    <x v="0"/>
    <x v="4"/>
    <n v="63260"/>
    <n v="201.20391094357404"/>
    <n v="2468.0164569944327"/>
    <n v="1021.7583609472899"/>
    <n v="-1446.2580960471428"/>
    <n v="5.0782231625399845"/>
    <n v="1200"/>
    <n v="7.0000000000000007E-2"/>
    <n v="319.96676875345423"/>
    <n v="5.2192178533093915E-2"/>
  </r>
  <r>
    <x v="29"/>
    <s v="6"/>
    <x v="4"/>
    <x v="68"/>
    <x v="0"/>
    <x v="3"/>
    <x v="38"/>
    <x v="1"/>
    <x v="0"/>
    <s v="adjust"/>
    <x v="2"/>
    <x v="5"/>
    <n v="180030"/>
    <n v="459.50272839288857"/>
    <n v="2570.3104667318416"/>
    <n v="969.67542880137944"/>
    <n v="-1600.6350379304622"/>
    <n v="2.1102713191558635"/>
    <n v="2000"/>
    <n v="7.0000000000000007E-2"/>
    <n v="364.65604148185338"/>
    <n v="6.2676649431828699E-2"/>
  </r>
  <r>
    <x v="29"/>
    <s v="6"/>
    <x v="4"/>
    <x v="89"/>
    <x v="0"/>
    <x v="6"/>
    <x v="30"/>
    <x v="1"/>
    <x v="0"/>
    <s v="adjust"/>
    <x v="2"/>
    <x v="3"/>
    <n v="167430"/>
    <n v="945.22461998786218"/>
    <n v="2649.7133220080564"/>
    <n v="1043.5726116132671"/>
    <n v="-1606.1407103947893"/>
    <n v="1.1040472175033569"/>
    <n v="1400"/>
    <n v="0.06"/>
    <n v="313.15567087512261"/>
    <n v="5.0013397469137744E-2"/>
  </r>
  <r>
    <x v="29"/>
    <s v="6"/>
    <x v="4"/>
    <x v="93"/>
    <x v="0"/>
    <x v="5"/>
    <x v="23"/>
    <x v="1"/>
    <x v="1"/>
    <s v="adjust"/>
    <x v="2"/>
    <x v="1"/>
    <n v="725630"/>
    <n v="1860.2056851399311"/>
    <n v="8445.0773616719962"/>
    <n v="6800.6843807916784"/>
    <n v="-1644.3929808803177"/>
    <n v="3.6558776457454529"/>
    <n v="5200"/>
    <n v="0.06"/>
    <n v="251.80702338180245"/>
    <n v="6.1711196815481184E-3"/>
  </r>
  <r>
    <x v="29"/>
    <s v="6"/>
    <x v="4"/>
    <x v="84"/>
    <x v="0"/>
    <x v="1"/>
    <x v="34"/>
    <x v="1"/>
    <x v="0"/>
    <s v="appsflyer"/>
    <x v="0"/>
    <x v="5"/>
    <n v="118270"/>
    <n v="412.85830559976847"/>
    <n v="2729.1213617545454"/>
    <n v="973.00554506918343"/>
    <n v="-1756.115816685362"/>
    <n v="2.3567541984063434"/>
    <n v="800"/>
    <n v="0.14000000000000001"/>
    <n v="99.17474740093283"/>
    <n v="1.6987698220822443E-2"/>
  </r>
  <r>
    <x v="29"/>
    <s v="6"/>
    <x v="4"/>
    <x v="99"/>
    <x v="0"/>
    <x v="6"/>
    <x v="30"/>
    <x v="2"/>
    <x v="0"/>
    <s v="adjust"/>
    <x v="0"/>
    <x v="3"/>
    <n v="103250"/>
    <n v="224.16413373860183"/>
    <n v="5616.8913252544535"/>
    <n v="3815.4714491803993"/>
    <n v="-1801.4198760740542"/>
    <n v="17.020882803801374"/>
    <n v="30000"/>
    <n v="8.5000000000000006E-2"/>
    <n v="1271.6853803905651"/>
    <n v="5.55495084215493E-2"/>
  </r>
  <r>
    <x v="29"/>
    <s v="6"/>
    <x v="4"/>
    <x v="38"/>
    <x v="0"/>
    <x v="0"/>
    <x v="18"/>
    <x v="1"/>
    <x v="0"/>
    <s v="appsflyer"/>
    <x v="2"/>
    <x v="3"/>
    <n v="263790"/>
    <n v="2301.621722846442"/>
    <n v="4890.4273589092145"/>
    <n v="2982.4890946656069"/>
    <n v="-1907.9382642436076"/>
    <n v="1.29582070983286"/>
    <n v="1800"/>
    <n v="0.13"/>
    <n v="1802.6848865582017"/>
    <n v="0.10073715998841545"/>
  </r>
  <r>
    <x v="29"/>
    <s v="6"/>
    <x v="4"/>
    <x v="97"/>
    <x v="0"/>
    <x v="5"/>
    <x v="0"/>
    <x v="2"/>
    <x v="0"/>
    <s v="adjust"/>
    <x v="0"/>
    <x v="6"/>
    <n v="104510"/>
    <n v="246.04579074375627"/>
    <n v="4905.5914359471863"/>
    <n v="1676.3890610047556"/>
    <n v="-3229.2023749424307"/>
    <n v="6.8133214388155352"/>
    <n v="1400"/>
    <n v="0.108"/>
    <n v="723.47327033758347"/>
    <n v="7.1927741115971874E-2"/>
  </r>
  <r>
    <x v="29"/>
    <s v="6"/>
    <x v="4"/>
    <x v="95"/>
    <x v="0"/>
    <x v="3"/>
    <x v="10"/>
    <x v="2"/>
    <x v="0"/>
    <s v="adjust"/>
    <x v="0"/>
    <x v="2"/>
    <n v="146150"/>
    <n v="435.42126093496711"/>
    <n v="5144.1628330101894"/>
    <n v="1829.9655777811186"/>
    <n v="-3314.1972552290708"/>
    <n v="4.2027474125900239"/>
    <n v="2400"/>
    <n v="7.0000000000000007E-2"/>
    <n v="151.246047609409"/>
    <n v="1.3774944680726256E-2"/>
  </r>
  <r>
    <x v="29"/>
    <s v="6"/>
    <x v="4"/>
    <x v="0"/>
    <x v="0"/>
    <x v="3"/>
    <x v="42"/>
    <x v="0"/>
    <x v="0"/>
    <s v="adjust"/>
    <x v="0"/>
    <x v="2"/>
    <n v="499550"/>
    <n v="421.24152672554106"/>
    <n v="9689.4725389994201"/>
    <n v="5273.3956143324558"/>
    <n v="-4416.0769246669643"/>
    <n v="12.518698370800285"/>
    <n v="6000"/>
    <n v="7.0000000000000007E-2"/>
    <n v="88.364147294150143"/>
    <n v="2.7927656029316608E-3"/>
  </r>
  <r>
    <x v="30"/>
    <s v="7"/>
    <x v="4"/>
    <x v="31"/>
    <x v="0"/>
    <x v="0"/>
    <x v="23"/>
    <x v="2"/>
    <x v="0"/>
    <s v="adjust"/>
    <x v="0"/>
    <x v="2"/>
    <n v="759470"/>
    <n v="2442.5576597816616"/>
    <n v="25853.132713743587"/>
    <n v="41930.788405913852"/>
    <n v="16077.655692170265"/>
    <n v="17.166754790002383"/>
    <n v="56000"/>
    <n v="0.09"/>
    <n v="14666.294335704464"/>
    <n v="5.8295645806157217E-2"/>
  </r>
  <r>
    <x v="30"/>
    <s v="7"/>
    <x v="4"/>
    <x v="95"/>
    <x v="0"/>
    <x v="5"/>
    <x v="48"/>
    <x v="2"/>
    <x v="0"/>
    <s v="adjust"/>
    <x v="0"/>
    <x v="5"/>
    <n v="650210"/>
    <n v="1775.9936038212365"/>
    <n v="22515.659062498173"/>
    <n v="33490.507940382253"/>
    <n v="10974.84887788408"/>
    <n v="18.857335898239672"/>
    <n v="42800"/>
    <n v="7.0000000000000007E-2"/>
    <n v="9057.3070864996062"/>
    <n v="4.5074000781668587E-2"/>
  </r>
  <r>
    <x v="30"/>
    <s v="7"/>
    <x v="4"/>
    <x v="7"/>
    <x v="0"/>
    <x v="2"/>
    <x v="2"/>
    <x v="2"/>
    <x v="0"/>
    <s v="appsflyer"/>
    <x v="0"/>
    <x v="2"/>
    <n v="996410"/>
    <n v="2483.9570132260023"/>
    <n v="20135.156082185014"/>
    <n v="30312.0376743901"/>
    <n v="10176.881592205085"/>
    <n v="12.203124898293948"/>
    <n v="32600"/>
    <n v="0.04"/>
    <n v="3597.0948482680124"/>
    <n v="1.9778142745948912E-2"/>
  </r>
  <r>
    <x v="30"/>
    <s v="7"/>
    <x v="4"/>
    <x v="5"/>
    <x v="0"/>
    <x v="2"/>
    <x v="39"/>
    <x v="2"/>
    <x v="0"/>
    <s v="appsflyer"/>
    <x v="1"/>
    <x v="6"/>
    <n v="494910"/>
    <n v="1070.9572968573186"/>
    <n v="15378.321735604526"/>
    <n v="25182.761278540023"/>
    <n v="9804.4395429354972"/>
    <n v="23.514253418355551"/>
    <n v="31400"/>
    <n v="0.09"/>
    <n v="6988.6671395208741"/>
    <n v="4.6252984083179169E-2"/>
  </r>
  <r>
    <x v="30"/>
    <s v="7"/>
    <x v="4"/>
    <x v="12"/>
    <x v="0"/>
    <x v="1"/>
    <x v="24"/>
    <x v="0"/>
    <x v="0"/>
    <s v="appsflyer"/>
    <x v="0"/>
    <x v="2"/>
    <n v="659460"/>
    <n v="513.1984435797666"/>
    <n v="13225.97307340264"/>
    <n v="21754.964090058129"/>
    <n v="8528.9910166554891"/>
    <n v="42.390939337828968"/>
    <n v="19600"/>
    <n v="7.4999999999999997E-2"/>
    <n v="4487.9347712768185"/>
    <n v="3.4382457514051348E-2"/>
  </r>
  <r>
    <x v="30"/>
    <s v="7"/>
    <x v="4"/>
    <x v="94"/>
    <x v="0"/>
    <x v="6"/>
    <x v="19"/>
    <x v="2"/>
    <x v="0"/>
    <s v="adjust"/>
    <x v="0"/>
    <x v="5"/>
    <n v="874280"/>
    <n v="1208.0261962447"/>
    <n v="21475.70359000091"/>
    <n v="29615.539405830423"/>
    <n v="8139.8358158295123"/>
    <n v="24.51564336758095"/>
    <n v="30200"/>
    <n v="0.06"/>
    <n v="8965.0605650169273"/>
    <n v="5.0452458095090288E-2"/>
  </r>
  <r>
    <x v="30"/>
    <s v="7"/>
    <x v="4"/>
    <x v="35"/>
    <x v="0"/>
    <x v="1"/>
    <x v="19"/>
    <x v="0"/>
    <x v="1"/>
    <s v="adjust"/>
    <x v="0"/>
    <x v="4"/>
    <n v="697340"/>
    <n v="635.48305690692166"/>
    <n v="12626.537589026191"/>
    <n v="20574.232577498758"/>
    <n v="7947.6949884725673"/>
    <n v="32.375737407759459"/>
    <n v="26800"/>
    <n v="8.5000000000000006E-2"/>
    <n v="3.8368416284885782"/>
    <n v="3.1081285891920166E-5"/>
  </r>
  <r>
    <x v="30"/>
    <s v="7"/>
    <x v="4"/>
    <x v="76"/>
    <x v="0"/>
    <x v="6"/>
    <x v="36"/>
    <x v="1"/>
    <x v="1"/>
    <s v="adjust"/>
    <x v="2"/>
    <x v="6"/>
    <n v="443260"/>
    <n v="3282.6964053702904"/>
    <n v="10061.312591527108"/>
    <n v="16095.630934460467"/>
    <n v="6034.3183429333585"/>
    <n v="4.9031737775473232"/>
    <n v="15600"/>
    <n v="7.0000000000000007E-2"/>
    <n v="6111.815074595379"/>
    <n v="6.3286481276419851E-2"/>
  </r>
  <r>
    <x v="30"/>
    <s v="7"/>
    <x v="4"/>
    <x v="42"/>
    <x v="0"/>
    <x v="1"/>
    <x v="12"/>
    <x v="1"/>
    <x v="1"/>
    <s v="appsflyer"/>
    <x v="2"/>
    <x v="6"/>
    <n v="327150"/>
    <n v="963.3841623418275"/>
    <n v="9264.6785201196963"/>
    <n v="14728.456362164747"/>
    <n v="5463.7778420450504"/>
    <n v="15.288248383035803"/>
    <n v="13800"/>
    <n v="0.12"/>
    <n v="2023.9081896255832"/>
    <n v="2.2902470110227207E-2"/>
  </r>
  <r>
    <x v="30"/>
    <s v="7"/>
    <x v="4"/>
    <x v="40"/>
    <x v="0"/>
    <x v="3"/>
    <x v="5"/>
    <x v="0"/>
    <x v="1"/>
    <s v="adjust"/>
    <x v="0"/>
    <x v="1"/>
    <n v="293400"/>
    <n v="522.66684260878174"/>
    <n v="8248.3519151957644"/>
    <n v="13305.987815560087"/>
    <n v="5057.6359003643229"/>
    <n v="25.457876281468412"/>
    <n v="13800"/>
    <n v="0.125"/>
    <n v="9952.1415899270614"/>
    <n v="0.12465743152478789"/>
  </r>
  <r>
    <x v="30"/>
    <s v="7"/>
    <x v="4"/>
    <x v="88"/>
    <x v="0"/>
    <x v="0"/>
    <x v="33"/>
    <x v="2"/>
    <x v="0"/>
    <s v="adjust"/>
    <x v="0"/>
    <x v="6"/>
    <n v="326570"/>
    <n v="827.58882846734593"/>
    <n v="11191.06429209518"/>
    <n v="16079.166296523954"/>
    <n v="4888.1020044287743"/>
    <n v="19.428931062665242"/>
    <n v="18800"/>
    <n v="0.11"/>
    <n v="5930.4576579457243"/>
    <n v="6.1471446431354979E-2"/>
  </r>
  <r>
    <x v="30"/>
    <s v="7"/>
    <x v="4"/>
    <x v="107"/>
    <x v="0"/>
    <x v="1"/>
    <x v="38"/>
    <x v="0"/>
    <x v="0"/>
    <s v="adjust"/>
    <x v="0"/>
    <x v="5"/>
    <n v="267600"/>
    <n v="427.05510848528064"/>
    <n v="8831.1493589007896"/>
    <n v="13373.714352890403"/>
    <n v="4542.5649939896139"/>
    <n v="31.3161324783716"/>
    <n v="13800"/>
    <n v="0.11"/>
    <n v="710.35771549725939"/>
    <n v="8.8526604845039786E-3"/>
  </r>
  <r>
    <x v="30"/>
    <s v="7"/>
    <x v="4"/>
    <x v="104"/>
    <x v="0"/>
    <x v="2"/>
    <x v="14"/>
    <x v="2"/>
    <x v="0"/>
    <s v="appsflyer"/>
    <x v="0"/>
    <x v="0"/>
    <n v="227690"/>
    <n v="894.35711002465428"/>
    <n v="6941.5505410399683"/>
    <n v="11007.491278323725"/>
    <n v="4065.9407372837568"/>
    <n v="12.307713725248171"/>
    <n v="15600"/>
    <n v="0.17"/>
    <n v="5243.8771072850368"/>
    <n v="7.9398610980678727E-2"/>
  </r>
  <r>
    <x v="30"/>
    <s v="7"/>
    <x v="4"/>
    <x v="79"/>
    <x v="0"/>
    <x v="4"/>
    <x v="33"/>
    <x v="0"/>
    <x v="1"/>
    <s v="appsflyer"/>
    <x v="0"/>
    <x v="3"/>
    <n v="303610"/>
    <n v="528.74097125074945"/>
    <n v="8760.5030964902089"/>
    <n v="12655.838567987515"/>
    <n v="3895.3354714973066"/>
    <n v="23.935800810082537"/>
    <n v="11600"/>
    <n v="0.08"/>
    <n v="3253.0075573382392"/>
    <n v="4.2839352233397944E-2"/>
  </r>
  <r>
    <x v="30"/>
    <s v="7"/>
    <x v="4"/>
    <x v="57"/>
    <x v="0"/>
    <x v="6"/>
    <x v="47"/>
    <x v="2"/>
    <x v="0"/>
    <s v="adjust"/>
    <x v="0"/>
    <x v="4"/>
    <n v="243650"/>
    <n v="670.97102490421446"/>
    <n v="6128.8227184358911"/>
    <n v="9933.0011131525698"/>
    <n v="3804.1783947166787"/>
    <n v="14.803919609748529"/>
    <n v="15800"/>
    <n v="0.09"/>
    <n v="3716.3435651377599"/>
    <n v="6.235684332799217E-2"/>
  </r>
  <r>
    <x v="30"/>
    <s v="7"/>
    <x v="4"/>
    <x v="69"/>
    <x v="0"/>
    <x v="0"/>
    <x v="5"/>
    <x v="0"/>
    <x v="1"/>
    <s v="appsflyer"/>
    <x v="2"/>
    <x v="4"/>
    <n v="268400"/>
    <n v="213.1773710242247"/>
    <n v="6175.8221206492326"/>
    <n v="9973.8297241913297"/>
    <n v="3798.0076035420971"/>
    <n v="46.786531217039638"/>
    <n v="7200"/>
    <n v="5.7000000000000002E-2"/>
    <n v="1318.2184011639631"/>
    <n v="2.2027954450412862E-2"/>
  </r>
  <r>
    <x v="30"/>
    <s v="7"/>
    <x v="4"/>
    <x v="11"/>
    <x v="0"/>
    <x v="5"/>
    <x v="30"/>
    <x v="1"/>
    <x v="0"/>
    <s v="appsflyer"/>
    <x v="0"/>
    <x v="5"/>
    <n v="555400"/>
    <n v="1841.2481050194081"/>
    <n v="6377.8264965339267"/>
    <n v="9835.1431749461171"/>
    <n v="3457.3166784121904"/>
    <n v="5.3415632299279121"/>
    <n v="13000"/>
    <n v="0.14000000000000001"/>
    <n v="7096.0450658036498"/>
    <n v="0.12024981808568548"/>
  </r>
  <r>
    <x v="30"/>
    <s v="7"/>
    <x v="4"/>
    <x v="31"/>
    <x v="0"/>
    <x v="3"/>
    <x v="24"/>
    <x v="2"/>
    <x v="0"/>
    <s v="adjust"/>
    <x v="0"/>
    <x v="6"/>
    <n v="523270"/>
    <n v="1821.441414279841"/>
    <n v="17394.921864702264"/>
    <n v="20789.91540848466"/>
    <n v="3394.9935437823951"/>
    <n v="11.413990724870253"/>
    <n v="28200"/>
    <n v="0.09"/>
    <n v="10120.805137336996"/>
    <n v="8.1135532448315076E-2"/>
  </r>
  <r>
    <x v="30"/>
    <s v="7"/>
    <x v="4"/>
    <x v="27"/>
    <x v="0"/>
    <x v="6"/>
    <x v="26"/>
    <x v="2"/>
    <x v="0"/>
    <s v="appsflyer"/>
    <x v="0"/>
    <x v="5"/>
    <n v="329060"/>
    <n v="523.72207891992753"/>
    <n v="6631.1961109279018"/>
    <n v="9979.6086578761478"/>
    <n v="3348.412546948246"/>
    <n v="19.05516123829857"/>
    <n v="6200"/>
    <n v="7.0000000000000007E-2"/>
    <n v="38.592007986734664"/>
    <n v="6.4451438444393838E-4"/>
  </r>
  <r>
    <x v="30"/>
    <s v="7"/>
    <x v="4"/>
    <x v="89"/>
    <x v="0"/>
    <x v="0"/>
    <x v="43"/>
    <x v="1"/>
    <x v="0"/>
    <s v="adjust"/>
    <x v="2"/>
    <x v="6"/>
    <n v="565960"/>
    <n v="2985.6873288018664"/>
    <n v="8366.4122763353225"/>
    <n v="11437.495934517743"/>
    <n v="3071.0836581824205"/>
    <n v="3.8307748518018876"/>
    <n v="11600"/>
    <n v="0.06"/>
    <n v="2467.3155863585384"/>
    <n v="3.5953609666610001E-2"/>
  </r>
  <r>
    <x v="30"/>
    <s v="7"/>
    <x v="4"/>
    <x v="93"/>
    <x v="0"/>
    <x v="6"/>
    <x v="31"/>
    <x v="1"/>
    <x v="0"/>
    <s v="adjust"/>
    <x v="2"/>
    <x v="5"/>
    <n v="836280"/>
    <n v="2615.9103478915254"/>
    <n v="11512.618795236212"/>
    <n v="14548.781950622644"/>
    <n v="3036.1631553864318"/>
    <n v="5.5616515919015521"/>
    <n v="9200"/>
    <n v="0.06"/>
    <n v="2454.446926742894"/>
    <n v="2.8117438915425848E-2"/>
  </r>
  <r>
    <x v="30"/>
    <s v="7"/>
    <x v="4"/>
    <x v="98"/>
    <x v="0"/>
    <x v="1"/>
    <x v="16"/>
    <x v="1"/>
    <x v="0"/>
    <s v="appsflyer"/>
    <x v="2"/>
    <x v="5"/>
    <n v="883530"/>
    <n v="5093.3368796080958"/>
    <n v="13972.341605877942"/>
    <n v="16968.488983238134"/>
    <n v="2996.147377360192"/>
    <n v="3.3315072975388516"/>
    <n v="10600"/>
    <n v="7.0000000000000007E-2"/>
    <n v="3419.9499354109616"/>
    <n v="3.3591185194207798E-2"/>
  </r>
  <r>
    <x v="30"/>
    <s v="7"/>
    <x v="4"/>
    <x v="6"/>
    <x v="0"/>
    <x v="4"/>
    <x v="8"/>
    <x v="1"/>
    <x v="0"/>
    <s v="adjust"/>
    <x v="2"/>
    <x v="6"/>
    <n v="510530"/>
    <n v="1160.6279491833031"/>
    <n v="4755.1829730710133"/>
    <n v="7729.6894426145263"/>
    <n v="2974.506469543513"/>
    <n v="6.6599201303515585"/>
    <n v="9000"/>
    <n v="0.08"/>
    <n v="1362.2604289041237"/>
    <n v="2.9372901266335707E-2"/>
  </r>
  <r>
    <x v="30"/>
    <s v="7"/>
    <x v="4"/>
    <x v="26"/>
    <x v="0"/>
    <x v="2"/>
    <x v="18"/>
    <x v="2"/>
    <x v="0"/>
    <s v="appsflyer"/>
    <x v="1"/>
    <x v="2"/>
    <n v="261790"/>
    <n v="460.47632449166258"/>
    <n v="5538.0509757142245"/>
    <n v="8500.4711938145065"/>
    <n v="2962.420218100282"/>
    <n v="18.460169919047416"/>
    <n v="9400"/>
    <n v="7.0000000000000007E-2"/>
    <n v="16.479217293512868"/>
    <n v="3.2310399658598169E-4"/>
  </r>
  <r>
    <x v="30"/>
    <s v="7"/>
    <x v="4"/>
    <x v="108"/>
    <x v="0"/>
    <x v="0"/>
    <x v="14"/>
    <x v="2"/>
    <x v="1"/>
    <s v="adjust"/>
    <x v="0"/>
    <x v="1"/>
    <n v="120480"/>
    <n v="458.97142857142859"/>
    <n v="4736.2776074575168"/>
    <n v="7547.9725680751535"/>
    <n v="2811.6949606176368"/>
    <n v="16.445408359227489"/>
    <n v="10800"/>
    <n v="0.1"/>
    <n v="12.621747030487036"/>
    <n v="2.7870060285839493E-4"/>
  </r>
  <r>
    <x v="30"/>
    <s v="7"/>
    <x v="4"/>
    <x v="92"/>
    <x v="0"/>
    <x v="2"/>
    <x v="4"/>
    <x v="2"/>
    <x v="1"/>
    <s v="appsflyer"/>
    <x v="1"/>
    <x v="6"/>
    <n v="262770"/>
    <n v="549.84306340238538"/>
    <n v="8875.0413526638695"/>
    <n v="11618.761726598934"/>
    <n v="2743.7203739350643"/>
    <n v="21.131050839675879"/>
    <n v="11800"/>
    <n v="0.1"/>
    <n v="4877.5578419017975"/>
    <n v="6.9966690608913473E-2"/>
  </r>
  <r>
    <x v="30"/>
    <s v="7"/>
    <x v="4"/>
    <x v="38"/>
    <x v="0"/>
    <x v="0"/>
    <x v="0"/>
    <x v="1"/>
    <x v="0"/>
    <s v="appsflyer"/>
    <x v="2"/>
    <x v="6"/>
    <n v="573230"/>
    <n v="5385.0469710846528"/>
    <n v="10662.986846585542"/>
    <n v="13328.849819155284"/>
    <n v="2665.8629725697429"/>
    <n v="2.4751594351405624"/>
    <n v="8400"/>
    <n v="0.13"/>
    <n v="4608.5583409845758"/>
    <n v="5.7626356906423641E-2"/>
  </r>
  <r>
    <x v="30"/>
    <s v="7"/>
    <x v="4"/>
    <x v="33"/>
    <x v="0"/>
    <x v="5"/>
    <x v="1"/>
    <x v="2"/>
    <x v="1"/>
    <s v="adjust"/>
    <x v="2"/>
    <x v="0"/>
    <n v="151810"/>
    <n v="618.37067209775967"/>
    <n v="4612.9192914503292"/>
    <n v="7203.2676833001542"/>
    <n v="2590.348391849825"/>
    <n v="11.648786089521032"/>
    <n v="3800"/>
    <n v="7.0000000000000007E-2"/>
    <n v="1014.1853556744343"/>
    <n v="2.3465863000521555E-2"/>
  </r>
  <r>
    <x v="30"/>
    <s v="7"/>
    <x v="4"/>
    <x v="126"/>
    <x v="0"/>
    <x v="2"/>
    <x v="34"/>
    <x v="1"/>
    <x v="0"/>
    <s v="adjust"/>
    <x v="2"/>
    <x v="2"/>
    <n v="345430"/>
    <n v="1225.2831130612997"/>
    <n v="5049.4485237822018"/>
    <n v="7638.2765511884436"/>
    <n v="2588.8280274062417"/>
    <n v="6.233887066397779"/>
    <n v="6600"/>
    <n v="0.15"/>
    <n v="836.59160877916656"/>
    <n v="1.825437110873309E-2"/>
  </r>
  <r>
    <x v="30"/>
    <s v="7"/>
    <x v="4"/>
    <x v="77"/>
    <x v="0"/>
    <x v="0"/>
    <x v="5"/>
    <x v="1"/>
    <x v="0"/>
    <s v="appsflyer"/>
    <x v="0"/>
    <x v="3"/>
    <n v="263010"/>
    <n v="872.38707513416819"/>
    <n v="3859.8089209029031"/>
    <n v="6305.7067698188257"/>
    <n v="2445.8978489159226"/>
    <n v="7.2281065934511277"/>
    <n v="8600"/>
    <n v="0.15"/>
    <n v="3731.281722142814"/>
    <n v="9.8621821426953235E-2"/>
  </r>
  <r>
    <x v="30"/>
    <s v="7"/>
    <x v="4"/>
    <x v="17"/>
    <x v="0"/>
    <x v="4"/>
    <x v="40"/>
    <x v="2"/>
    <x v="1"/>
    <s v="appsflyer"/>
    <x v="1"/>
    <x v="6"/>
    <n v="357080"/>
    <n v="380.21904472163067"/>
    <n v="7506.9394963323184"/>
    <n v="9708.4400138726305"/>
    <n v="2201.5005175403121"/>
    <n v="25.533807810654146"/>
    <n v="10000"/>
    <n v="7.4999999999999997E-2"/>
    <n v="1603.9975577586388"/>
    <n v="2.753613617750203E-2"/>
  </r>
  <r>
    <x v="30"/>
    <s v="7"/>
    <x v="4"/>
    <x v="20"/>
    <x v="0"/>
    <x v="4"/>
    <x v="22"/>
    <x v="1"/>
    <x v="1"/>
    <s v="adjust"/>
    <x v="0"/>
    <x v="2"/>
    <n v="305120"/>
    <n v="1022.5264529742142"/>
    <n v="3747.8340913293669"/>
    <n v="5913.9807094797143"/>
    <n v="2166.1466181503474"/>
    <n v="5.7836945853848256"/>
    <n v="7800"/>
    <n v="0.11"/>
    <n v="13.188427459569992"/>
    <n v="3.716737255734204E-4"/>
  </r>
  <r>
    <x v="30"/>
    <s v="7"/>
    <x v="4"/>
    <x v="66"/>
    <x v="0"/>
    <x v="0"/>
    <x v="38"/>
    <x v="0"/>
    <x v="1"/>
    <s v="appsflyer"/>
    <x v="1"/>
    <x v="5"/>
    <n v="246190"/>
    <n v="150.73019044243225"/>
    <n v="6688.7607126869152"/>
    <n v="8843.8436495364713"/>
    <n v="2155.0829368495561"/>
    <n v="58.67333958497295"/>
    <n v="8200"/>
    <n v="5.5E-2"/>
    <n v="894.06618725073338"/>
    <n v="1.6849125460994058E-2"/>
  </r>
  <r>
    <x v="30"/>
    <s v="7"/>
    <x v="4"/>
    <x v="20"/>
    <x v="0"/>
    <x v="2"/>
    <x v="13"/>
    <x v="1"/>
    <x v="1"/>
    <s v="adjust"/>
    <x v="0"/>
    <x v="2"/>
    <n v="291430"/>
    <n v="1114.652074695465"/>
    <n v="3805.0590913397114"/>
    <n v="5940.2199026619746"/>
    <n v="2135.1608113222633"/>
    <n v="5.3292144136410524"/>
    <n v="8800"/>
    <n v="0.11"/>
    <n v="1587.2072228121665"/>
    <n v="4.453278522850912E-2"/>
  </r>
  <r>
    <x v="30"/>
    <s v="7"/>
    <x v="4"/>
    <x v="68"/>
    <x v="0"/>
    <x v="1"/>
    <x v="37"/>
    <x v="1"/>
    <x v="0"/>
    <s v="adjust"/>
    <x v="2"/>
    <x v="2"/>
    <n v="452440"/>
    <n v="1096.7777589421935"/>
    <n v="7603.0466258208953"/>
    <n v="9718.9422370639259"/>
    <n v="2115.8956112430305"/>
    <n v="8.8613597037539584"/>
    <n v="14400"/>
    <n v="7.0000000000000007E-2"/>
    <n v="971.00878714176883"/>
    <n v="1.66514826314938E-2"/>
  </r>
  <r>
    <x v="30"/>
    <s v="7"/>
    <x v="4"/>
    <x v="85"/>
    <x v="0"/>
    <x v="1"/>
    <x v="24"/>
    <x v="1"/>
    <x v="0"/>
    <s v="adjust"/>
    <x v="0"/>
    <x v="5"/>
    <n v="305960"/>
    <n v="1027.6574621763814"/>
    <n v="3861.3053691330097"/>
    <n v="5852.6537998986205"/>
    <n v="1991.3484307656108"/>
    <n v="5.6951406624380683"/>
    <n v="4000"/>
    <n v="0.125"/>
    <n v="3014.1097728143568"/>
    <n v="8.5833135869252092E-2"/>
  </r>
  <r>
    <x v="30"/>
    <s v="7"/>
    <x v="4"/>
    <x v="114"/>
    <x v="1"/>
    <x v="5"/>
    <x v="26"/>
    <x v="1"/>
    <x v="1"/>
    <s v="adjust"/>
    <x v="2"/>
    <x v="0"/>
    <n v="106050"/>
    <n v="419.68340714218408"/>
    <n v="2969.3126203525312"/>
    <n v="4945.1239578564964"/>
    <n v="1975.8113375039652"/>
    <n v="11.782986588700524"/>
    <n v="10000"/>
    <n v="7.0000000000000007E-2"/>
    <n v="546.55413713431744"/>
    <n v="1.8420641618969166E-2"/>
  </r>
  <r>
    <x v="30"/>
    <s v="7"/>
    <x v="4"/>
    <x v="65"/>
    <x v="1"/>
    <x v="0"/>
    <x v="35"/>
    <x v="1"/>
    <x v="1"/>
    <s v="adjust"/>
    <x v="2"/>
    <x v="1"/>
    <n v="181590"/>
    <n v="634.37554585152839"/>
    <n v="4097.0479125861293"/>
    <n v="6016.3588100154884"/>
    <n v="1919.3108974293591"/>
    <n v="9.4839072050604862"/>
    <n v="8800"/>
    <n v="0.06"/>
    <n v="157.58492485437745"/>
    <n v="4.3654567441479821E-3"/>
  </r>
  <r>
    <x v="30"/>
    <s v="7"/>
    <x v="4"/>
    <x v="124"/>
    <x v="0"/>
    <x v="3"/>
    <x v="42"/>
    <x v="2"/>
    <x v="1"/>
    <s v="appsflyer"/>
    <x v="0"/>
    <x v="3"/>
    <n v="108720"/>
    <n v="403.28598570523843"/>
    <n v="3000.3798600276082"/>
    <n v="4918.7445095178018"/>
    <n v="1918.3646494901936"/>
    <n v="12.196666097673203"/>
    <n v="5000"/>
    <n v="0.05"/>
    <n v="509.35856432685364"/>
    <n v="1.7259098107292814E-2"/>
  </r>
  <r>
    <x v="30"/>
    <s v="7"/>
    <x v="4"/>
    <x v="75"/>
    <x v="0"/>
    <x v="2"/>
    <x v="7"/>
    <x v="1"/>
    <x v="3"/>
    <s v="appsflyer"/>
    <x v="0"/>
    <x v="1"/>
    <n v="130600"/>
    <n v="462.02830188679246"/>
    <n v="3657.6558870131571"/>
    <n v="5522.6814979180344"/>
    <n v="1865.0256109048773"/>
    <n v="11.953123813768487"/>
    <n v="4200"/>
    <n v="0.15"/>
    <n v="813.89801477590038"/>
    <n v="2.4562283590037658E-2"/>
  </r>
  <r>
    <x v="30"/>
    <s v="7"/>
    <x v="4"/>
    <x v="104"/>
    <x v="0"/>
    <x v="3"/>
    <x v="20"/>
    <x v="2"/>
    <x v="0"/>
    <s v="appsflyer"/>
    <x v="0"/>
    <x v="1"/>
    <n v="180210"/>
    <n v="891.50417697297803"/>
    <n v="4516.3612285980953"/>
    <n v="6330.7466981352409"/>
    <n v="1814.3854695371456"/>
    <n v="7.1011969003114714"/>
    <n v="11200"/>
    <n v="0.17"/>
    <n v="3407.3542114031175"/>
    <n v="8.9703852585740373E-2"/>
  </r>
  <r>
    <x v="30"/>
    <s v="7"/>
    <x v="4"/>
    <x v="87"/>
    <x v="0"/>
    <x v="2"/>
    <x v="39"/>
    <x v="1"/>
    <x v="1"/>
    <s v="appsflyer"/>
    <x v="2"/>
    <x v="6"/>
    <n v="139920"/>
    <n v="527.66813324952864"/>
    <n v="2591.6730179892643"/>
    <n v="4220.8125413443431"/>
    <n v="1629.1395233550788"/>
    <n v="7.9989907962631612"/>
    <n v="3200"/>
    <n v="0.08"/>
    <n v="1046.7666488229988"/>
    <n v="4.1333536239351681E-2"/>
  </r>
  <r>
    <x v="30"/>
    <s v="7"/>
    <x v="4"/>
    <x v="21"/>
    <x v="0"/>
    <x v="1"/>
    <x v="36"/>
    <x v="2"/>
    <x v="0"/>
    <s v="adjust"/>
    <x v="2"/>
    <x v="5"/>
    <n v="125280"/>
    <n v="529.91187874515333"/>
    <n v="7185.7981816819693"/>
    <n v="8814.4440155986085"/>
    <n v="1628.6458339166393"/>
    <n v="16.63379208722678"/>
    <n v="7800"/>
    <n v="0.11"/>
    <n v="1244.8881731277197"/>
    <n v="2.353879176279081E-2"/>
  </r>
  <r>
    <x v="30"/>
    <s v="7"/>
    <x v="4"/>
    <x v="11"/>
    <x v="0"/>
    <x v="3"/>
    <x v="10"/>
    <x v="1"/>
    <x v="0"/>
    <s v="appsflyer"/>
    <x v="0"/>
    <x v="5"/>
    <n v="200990"/>
    <n v="1191.5543727552035"/>
    <n v="3586.7340536067859"/>
    <n v="5199.2562597143105"/>
    <n v="1612.5222061075247"/>
    <n v="4.3634234228793023"/>
    <n v="4800"/>
    <n v="0.14000000000000001"/>
    <n v="4180.6179710225861"/>
    <n v="0.13401333325997358"/>
  </r>
  <r>
    <x v="30"/>
    <s v="7"/>
    <x v="4"/>
    <x v="82"/>
    <x v="0"/>
    <x v="4"/>
    <x v="30"/>
    <x v="1"/>
    <x v="1"/>
    <s v="adjust"/>
    <x v="0"/>
    <x v="4"/>
    <n v="162000"/>
    <n v="452.10889368648304"/>
    <n v="3767.6155394064822"/>
    <n v="5356.5172747077568"/>
    <n v="1588.9017353012746"/>
    <n v="11.847847608196485"/>
    <n v="4800"/>
    <n v="0.14000000000000001"/>
    <n v="3425.6211972756942"/>
    <n v="0.1065873284696473"/>
  </r>
  <r>
    <x v="30"/>
    <s v="7"/>
    <x v="4"/>
    <x v="70"/>
    <x v="0"/>
    <x v="3"/>
    <x v="3"/>
    <x v="1"/>
    <x v="0"/>
    <s v="appsflyer"/>
    <x v="2"/>
    <x v="1"/>
    <n v="271190"/>
    <n v="2072.7655844611177"/>
    <n v="2658.6820711599553"/>
    <n v="4213.1687286881961"/>
    <n v="1554.4866575282408"/>
    <n v="2.0326315528745837"/>
    <n v="2400"/>
    <n v="0.08"/>
    <n v="1546.7676938765846"/>
    <n v="6.1187821387434414E-2"/>
  </r>
  <r>
    <x v="30"/>
    <s v="7"/>
    <x v="4"/>
    <x v="122"/>
    <x v="0"/>
    <x v="4"/>
    <x v="31"/>
    <x v="1"/>
    <x v="0"/>
    <s v="singular"/>
    <x v="2"/>
    <x v="6"/>
    <n v="178670"/>
    <n v="2447.5342465753424"/>
    <n v="2777.7724377641184"/>
    <n v="4308.424062497309"/>
    <n v="1530.6516247331906"/>
    <n v="1.7603120644893018"/>
    <n v="6400"/>
    <n v="0.06"/>
    <n v="1036.3912811935772"/>
    <n v="4.0091661752257569E-2"/>
  </r>
  <r>
    <x v="30"/>
    <s v="7"/>
    <x v="4"/>
    <x v="78"/>
    <x v="0"/>
    <x v="6"/>
    <x v="46"/>
    <x v="2"/>
    <x v="0"/>
    <s v="adjust"/>
    <x v="0"/>
    <x v="1"/>
    <n v="90110"/>
    <n v="458.83231207387587"/>
    <n v="4894.3407386140871"/>
    <n v="6343.733551343681"/>
    <n v="1449.392812729594"/>
    <n v="13.82582129552002"/>
    <n v="8600"/>
    <n v="0.14000000000000001"/>
    <n v="2111.1982284820701"/>
    <n v="5.5466763943632015E-2"/>
  </r>
  <r>
    <x v="30"/>
    <s v="7"/>
    <x v="4"/>
    <x v="119"/>
    <x v="0"/>
    <x v="1"/>
    <x v="19"/>
    <x v="0"/>
    <x v="0"/>
    <s v="appsflyer"/>
    <x v="0"/>
    <x v="1"/>
    <n v="443550"/>
    <n v="378.03777239709444"/>
    <n v="3252.8246276558207"/>
    <n v="4657.9188493841457"/>
    <n v="1405.094221728325"/>
    <n v="12.321305407787198"/>
    <n v="3600"/>
    <n v="0.15"/>
    <n v="2986.0270483162481"/>
    <n v="0.10684410587899681"/>
  </r>
  <r>
    <x v="30"/>
    <s v="7"/>
    <x v="4"/>
    <x v="13"/>
    <x v="0"/>
    <x v="5"/>
    <x v="3"/>
    <x v="1"/>
    <x v="0"/>
    <s v="appsflyer"/>
    <x v="0"/>
    <x v="5"/>
    <n v="267990"/>
    <n v="780.11845745907306"/>
    <n v="4833.9612704716073"/>
    <n v="6222.8752635927585"/>
    <n v="1388.9139931211512"/>
    <n v="7.9768337796561184"/>
    <n v="12200"/>
    <n v="0.15"/>
    <n v="5453.6923560830473"/>
    <n v="0.14606571520590989"/>
  </r>
  <r>
    <x v="30"/>
    <s v="7"/>
    <x v="4"/>
    <x v="101"/>
    <x v="0"/>
    <x v="4"/>
    <x v="12"/>
    <x v="1"/>
    <x v="1"/>
    <s v="adjust"/>
    <x v="0"/>
    <x v="1"/>
    <n v="156420"/>
    <n v="816.81462140992164"/>
    <n v="3800.2383319897699"/>
    <n v="5173.4837240194929"/>
    <n v="1373.245392029723"/>
    <n v="6.3337305533162827"/>
    <n v="7000"/>
    <n v="0.12"/>
    <n v="247.42750330281993"/>
    <n v="7.9710151644387921E-3"/>
  </r>
  <r>
    <x v="30"/>
    <s v="7"/>
    <x v="4"/>
    <x v="69"/>
    <x v="0"/>
    <x v="3"/>
    <x v="41"/>
    <x v="0"/>
    <x v="1"/>
    <s v="appsflyer"/>
    <x v="2"/>
    <x v="4"/>
    <n v="181300"/>
    <n v="195.19985644430486"/>
    <n v="3723.339101410651"/>
    <n v="5047.189292283515"/>
    <n v="1323.850190872864"/>
    <n v="25.856521537573968"/>
    <n v="4000"/>
    <n v="5.7000000000000002E-2"/>
    <n v="474.7367806626965"/>
    <n v="1.5676605769092983E-2"/>
  </r>
  <r>
    <x v="30"/>
    <s v="7"/>
    <x v="4"/>
    <x v="80"/>
    <x v="0"/>
    <x v="2"/>
    <x v="38"/>
    <x v="1"/>
    <x v="1"/>
    <s v="adjust"/>
    <x v="0"/>
    <x v="5"/>
    <n v="180880"/>
    <n v="814.98656962134999"/>
    <n v="4226.5484272440162"/>
    <n v="5520.1605834264628"/>
    <n v="1293.6121561824466"/>
    <n v="6.7733147872500261"/>
    <n v="3800"/>
    <n v="0.09"/>
    <n v="1799.6561933893695"/>
    <n v="5.4335864757044515E-2"/>
  </r>
  <r>
    <x v="30"/>
    <s v="7"/>
    <x v="4"/>
    <x v="29"/>
    <x v="0"/>
    <x v="0"/>
    <x v="4"/>
    <x v="2"/>
    <x v="1"/>
    <s v="appsflyer"/>
    <x v="2"/>
    <x v="5"/>
    <n v="91020"/>
    <n v="138.35630320226994"/>
    <n v="2272.1564735309889"/>
    <n v="3492.9685552761553"/>
    <n v="1220.8120817451663"/>
    <n v="25.246183039233212"/>
    <n v="3600"/>
    <n v="0.05"/>
    <n v="117.59874395619289"/>
    <n v="5.6112130267419241E-3"/>
  </r>
  <r>
    <x v="30"/>
    <s v="7"/>
    <x v="4"/>
    <x v="111"/>
    <x v="0"/>
    <x v="0"/>
    <x v="35"/>
    <x v="1"/>
    <x v="0"/>
    <s v="appsflyer"/>
    <x v="0"/>
    <x v="1"/>
    <n v="108290"/>
    <n v="349.77928170422211"/>
    <n v="3100.2600506137433"/>
    <n v="4303.2013238094069"/>
    <n v="1202.9412731956636"/>
    <n v="12.302619248467236"/>
    <n v="3800"/>
    <n v="0.15"/>
    <n v="1284.3191530382048"/>
    <n v="4.9742778937320015E-2"/>
  </r>
  <r>
    <x v="30"/>
    <s v="7"/>
    <x v="4"/>
    <x v="117"/>
    <x v="0"/>
    <x v="0"/>
    <x v="5"/>
    <x v="1"/>
    <x v="0"/>
    <s v="appsflyer"/>
    <x v="0"/>
    <x v="2"/>
    <n v="124110"/>
    <n v="603.09674569282868"/>
    <n v="2242.2758684055598"/>
    <n v="3414.9224221741279"/>
    <n v="1172.6465537685681"/>
    <n v="5.6623127990039395"/>
    <n v="4400"/>
    <n v="7.0000000000000007E-2"/>
    <n v="1121.091854842362"/>
    <n v="5.4715340313578442E-2"/>
  </r>
  <r>
    <x v="30"/>
    <s v="7"/>
    <x v="4"/>
    <x v="115"/>
    <x v="0"/>
    <x v="5"/>
    <x v="38"/>
    <x v="1"/>
    <x v="0"/>
    <s v="adjust"/>
    <x v="0"/>
    <x v="1"/>
    <n v="248630"/>
    <n v="1283.6564938044976"/>
    <n v="5943.2148836227834"/>
    <n v="7063.9318328128948"/>
    <n v="1120.7169491901113"/>
    <n v="5.5029767440951689"/>
    <n v="11200"/>
    <n v="0.12"/>
    <n v="4348.9096932374905"/>
    <n v="0.10260833475761641"/>
  </r>
  <r>
    <x v="30"/>
    <s v="7"/>
    <x v="4"/>
    <x v="6"/>
    <x v="0"/>
    <x v="6"/>
    <x v="21"/>
    <x v="1"/>
    <x v="0"/>
    <s v="adjust"/>
    <x v="2"/>
    <x v="3"/>
    <n v="328440"/>
    <n v="1010.8717268810077"/>
    <n v="3637.898425523184"/>
    <n v="4714.6777738798964"/>
    <n v="1076.7793483567125"/>
    <n v="4.6639723404143378"/>
    <n v="6000"/>
    <n v="0.08"/>
    <n v="1907.2592288006915"/>
    <n v="6.7422749417688263E-2"/>
  </r>
  <r>
    <x v="30"/>
    <s v="7"/>
    <x v="4"/>
    <x v="59"/>
    <x v="0"/>
    <x v="5"/>
    <x v="9"/>
    <x v="1"/>
    <x v="1"/>
    <s v="appsflyer"/>
    <x v="2"/>
    <x v="2"/>
    <n v="152030"/>
    <n v="870.75140560138721"/>
    <n v="3227.8433274463846"/>
    <n v="4297.6286153440333"/>
    <n v="1069.7852878976487"/>
    <n v="4.9355402560342263"/>
    <n v="1800"/>
    <n v="0.17"/>
    <n v="2.2924083944732514"/>
    <n v="8.8902066684269919E-5"/>
  </r>
  <r>
    <x v="30"/>
    <s v="7"/>
    <x v="4"/>
    <x v="112"/>
    <x v="0"/>
    <x v="6"/>
    <x v="22"/>
    <x v="1"/>
    <x v="0"/>
    <s v="adjust"/>
    <x v="2"/>
    <x v="2"/>
    <n v="61020"/>
    <n v="436.27264061010487"/>
    <n v="1655.6414906429336"/>
    <n v="2675.2262408386773"/>
    <n v="1019.5847501957437"/>
    <n v="6.1320055208997539"/>
    <n v="1600"/>
    <n v="0.15"/>
    <n v="749.39874033858666"/>
    <n v="4.6687561653580109E-2"/>
  </r>
  <r>
    <x v="30"/>
    <s v="7"/>
    <x v="4"/>
    <x v="14"/>
    <x v="0"/>
    <x v="5"/>
    <x v="8"/>
    <x v="2"/>
    <x v="0"/>
    <s v="appsflyer"/>
    <x v="0"/>
    <x v="3"/>
    <n v="172550"/>
    <n v="624.68605045819663"/>
    <n v="9634.3683477399045"/>
    <n v="10448.707485779692"/>
    <n v="814.33913803978794"/>
    <n v="16.726333937048445"/>
    <n v="12200"/>
    <n v="0.1"/>
    <n v="2796.8249079798884"/>
    <n v="4.4611975720222886E-2"/>
  </r>
  <r>
    <x v="30"/>
    <s v="7"/>
    <x v="4"/>
    <x v="25"/>
    <x v="0"/>
    <x v="2"/>
    <x v="24"/>
    <x v="1"/>
    <x v="3"/>
    <s v="adjust"/>
    <x v="2"/>
    <x v="6"/>
    <n v="260560"/>
    <n v="782.92299114057369"/>
    <n v="2302.3418860177831"/>
    <n v="3097.1759381946263"/>
    <n v="794.83405217684322"/>
    <n v="3.9559138935013456"/>
    <n v="2600"/>
    <n v="0.08"/>
    <n v="1309.6316292956881"/>
    <n v="7.0474504055194495E-2"/>
  </r>
  <r>
    <x v="30"/>
    <s v="7"/>
    <x v="4"/>
    <x v="81"/>
    <x v="0"/>
    <x v="5"/>
    <x v="24"/>
    <x v="2"/>
    <x v="0"/>
    <s v="appsflyer"/>
    <x v="2"/>
    <x v="1"/>
    <n v="264280"/>
    <n v="579.31650116205367"/>
    <n v="4867.4367363011879"/>
    <n v="5662.221726308534"/>
    <n v="794.7849900073461"/>
    <n v="9.7739693500023854"/>
    <n v="4200"/>
    <n v="0.11"/>
    <n v="33.911022241070881"/>
    <n v="9.9816596971436075E-4"/>
  </r>
  <r>
    <x v="30"/>
    <s v="7"/>
    <x v="4"/>
    <x v="27"/>
    <x v="0"/>
    <x v="2"/>
    <x v="38"/>
    <x v="2"/>
    <x v="1"/>
    <s v="appsflyer"/>
    <x v="0"/>
    <x v="4"/>
    <n v="379320"/>
    <n v="845.43833580980674"/>
    <n v="7983.8242971507161"/>
    <n v="8720.7120506214505"/>
    <n v="736.88775347073442"/>
    <n v="10.315018471770953"/>
    <n v="11800"/>
    <n v="7.0000000000000007E-2"/>
    <n v="1763.2526007003894"/>
    <n v="3.3698559446085935E-2"/>
  </r>
  <r>
    <x v="30"/>
    <s v="7"/>
    <x v="4"/>
    <x v="59"/>
    <x v="0"/>
    <x v="3"/>
    <x v="47"/>
    <x v="1"/>
    <x v="1"/>
    <s v="appsflyer"/>
    <x v="2"/>
    <x v="5"/>
    <n v="142730"/>
    <n v="1156.1708085404271"/>
    <n v="3179.0682249451693"/>
    <n v="3781.4258025103259"/>
    <n v="602.35757756515659"/>
    <n v="3.2706463219600508"/>
    <n v="3400"/>
    <n v="0.17"/>
    <n v="2603.3410692315656"/>
    <n v="0.11474248097562034"/>
  </r>
  <r>
    <x v="30"/>
    <s v="7"/>
    <x v="4"/>
    <x v="113"/>
    <x v="0"/>
    <x v="2"/>
    <x v="42"/>
    <x v="1"/>
    <x v="1"/>
    <s v="appsflyer"/>
    <x v="2"/>
    <x v="4"/>
    <n v="176300"/>
    <n v="365.45171877699084"/>
    <n v="2101.5683934719054"/>
    <n v="2666.7422969503723"/>
    <n v="565.17390347846685"/>
    <n v="7.2971124773330045"/>
    <n v="1400"/>
    <n v="0.08"/>
    <n v="310.09172782212374"/>
    <n v="1.9380183340596116E-2"/>
  </r>
  <r>
    <x v="30"/>
    <s v="7"/>
    <x v="4"/>
    <x v="30"/>
    <x v="0"/>
    <x v="0"/>
    <x v="10"/>
    <x v="1"/>
    <x v="3"/>
    <s v="appsflyer"/>
    <x v="0"/>
    <x v="2"/>
    <n v="81150"/>
    <n v="356.99235934244035"/>
    <n v="906.73788662594689"/>
    <n v="1419.7302519814693"/>
    <n v="512.99236535552245"/>
    <n v="3.9769205553769607"/>
    <n v="1000"/>
    <n v="0.05"/>
    <n v="80.483647877464406"/>
    <n v="9.4482323625839151E-3"/>
  </r>
  <r>
    <x v="30"/>
    <s v="7"/>
    <x v="4"/>
    <x v="25"/>
    <x v="0"/>
    <x v="6"/>
    <x v="23"/>
    <x v="1"/>
    <x v="0"/>
    <s v="adjust"/>
    <x v="2"/>
    <x v="3"/>
    <n v="172260"/>
    <n v="552.6974377778796"/>
    <n v="1562.3624034498639"/>
    <n v="2055.9849934934041"/>
    <n v="493.62259004354019"/>
    <n v="3.7199104844044384"/>
    <n v="1400"/>
    <n v="0.08"/>
    <n v="206.62201973268219"/>
    <n v="1.6749637471948235E-2"/>
  </r>
  <r>
    <x v="30"/>
    <s v="7"/>
    <x v="4"/>
    <x v="38"/>
    <x v="0"/>
    <x v="0"/>
    <x v="22"/>
    <x v="1"/>
    <x v="0"/>
    <s v="appsflyer"/>
    <x v="2"/>
    <x v="2"/>
    <n v="501020"/>
    <n v="5146.9027486811883"/>
    <n v="8380.0389957433144"/>
    <n v="8831.1313966516809"/>
    <n v="451.09240090836647"/>
    <n v="1.7158147001931439"/>
    <n v="7000"/>
    <n v="0.13"/>
    <n v="1971.9272147717995"/>
    <n v="3.72154507767724E-2"/>
  </r>
  <r>
    <x v="30"/>
    <s v="7"/>
    <x v="4"/>
    <x v="87"/>
    <x v="0"/>
    <x v="2"/>
    <x v="15"/>
    <x v="1"/>
    <x v="0"/>
    <s v="appsflyer"/>
    <x v="2"/>
    <x v="4"/>
    <n v="112200"/>
    <n v="458.85239713099287"/>
    <n v="2372.7820894056504"/>
    <n v="2791.6839733160728"/>
    <n v="418.90188391042238"/>
    <n v="6.0840566395016671"/>
    <n v="2600"/>
    <n v="0.08"/>
    <n v="1148.4477803034601"/>
    <n v="6.8563621532185121E-2"/>
  </r>
  <r>
    <x v="30"/>
    <s v="7"/>
    <x v="4"/>
    <x v="66"/>
    <x v="0"/>
    <x v="0"/>
    <x v="29"/>
    <x v="0"/>
    <x v="1"/>
    <s v="appsflyer"/>
    <x v="1"/>
    <x v="4"/>
    <n v="216810"/>
    <n v="172.44145285297668"/>
    <n v="5867.0066996717424"/>
    <n v="6245.155303639156"/>
    <n v="378.14860396741369"/>
    <n v="36.216090738714463"/>
    <n v="8200"/>
    <n v="5.5E-2"/>
    <n v="798.9143924676132"/>
    <n v="2.1320910733318685E-2"/>
  </r>
  <r>
    <x v="30"/>
    <s v="7"/>
    <x v="4"/>
    <x v="44"/>
    <x v="0"/>
    <x v="3"/>
    <x v="47"/>
    <x v="2"/>
    <x v="0"/>
    <s v="adjust"/>
    <x v="0"/>
    <x v="1"/>
    <n v="123730"/>
    <n v="111.61930536761389"/>
    <n v="2104.6342445944342"/>
    <n v="2447.0605461929536"/>
    <n v="342.42630159851933"/>
    <n v="21.923273381192022"/>
    <n v="2200"/>
    <n v="7.0000000000000007E-2"/>
    <n v="920.62621770591363"/>
    <n v="6.2702863314803681E-2"/>
  </r>
  <r>
    <x v="30"/>
    <s v="7"/>
    <x v="4"/>
    <x v="75"/>
    <x v="0"/>
    <x v="4"/>
    <x v="28"/>
    <x v="1"/>
    <x v="1"/>
    <s v="appsflyer"/>
    <x v="0"/>
    <x v="0"/>
    <n v="158950"/>
    <n v="683.01418439716315"/>
    <n v="3197.2566868701683"/>
    <n v="3533.6111137394887"/>
    <n v="336.35442686932038"/>
    <n v="5.1735545094986541"/>
    <n v="5400"/>
    <n v="0.15"/>
    <n v="2589.3890592766134"/>
    <n v="0.12213139174674487"/>
  </r>
  <r>
    <x v="30"/>
    <s v="7"/>
    <x v="4"/>
    <x v="4"/>
    <x v="0"/>
    <x v="6"/>
    <x v="45"/>
    <x v="2"/>
    <x v="0"/>
    <s v="appsflyer"/>
    <x v="0"/>
    <x v="0"/>
    <n v="171180"/>
    <n v="397.16937354988397"/>
    <n v="4542.8168029341859"/>
    <n v="4850.1819993904764"/>
    <n v="307.36519645629051"/>
    <n v="12.211873126167166"/>
    <n v="5800"/>
    <n v="0.1"/>
    <n v="2264.8878553079453"/>
    <n v="7.7828277220407194E-2"/>
  </r>
  <r>
    <x v="30"/>
    <s v="7"/>
    <x v="4"/>
    <x v="44"/>
    <x v="0"/>
    <x v="6"/>
    <x v="35"/>
    <x v="2"/>
    <x v="3"/>
    <s v="adjust"/>
    <x v="0"/>
    <x v="5"/>
    <n v="105120"/>
    <n v="151.41023962288855"/>
    <n v="1477.6479253346863"/>
    <n v="1694.9320185847653"/>
    <n v="217.28409325007897"/>
    <n v="11.194302464656715"/>
    <n v="2000"/>
    <n v="7.0000000000000007E-2"/>
    <n v="272.20319788021061"/>
    <n v="2.676638304619585E-2"/>
  </r>
  <r>
    <x v="30"/>
    <s v="7"/>
    <x v="4"/>
    <x v="73"/>
    <x v="0"/>
    <x v="5"/>
    <x v="2"/>
    <x v="1"/>
    <x v="0"/>
    <s v="appsflyer"/>
    <x v="2"/>
    <x v="4"/>
    <n v="311510"/>
    <n v="3845.8024691358023"/>
    <n v="3069.0938496750291"/>
    <n v="3273.1915432861156"/>
    <n v="204.09769361108647"/>
    <n v="0.8511075567595755"/>
    <n v="3600"/>
    <n v="0.105"/>
    <n v="2012.8324468866401"/>
    <n v="0.1024908166982217"/>
  </r>
  <r>
    <x v="30"/>
    <s v="7"/>
    <x v="4"/>
    <x v="58"/>
    <x v="0"/>
    <x v="1"/>
    <x v="48"/>
    <x v="2"/>
    <x v="3"/>
    <s v="appsflyer"/>
    <x v="2"/>
    <x v="4"/>
    <n v="101390"/>
    <n v="141.30025782175457"/>
    <n v="1028.2873442747405"/>
    <n v="1210.8105571739011"/>
    <n v="182.52321289916063"/>
    <n v="8.5690612022895039"/>
    <n v="600"/>
    <n v="0.08"/>
    <n v="415.37789894227308"/>
    <n v="5.717628526901683E-2"/>
  </r>
  <r>
    <x v="30"/>
    <s v="7"/>
    <x v="4"/>
    <x v="7"/>
    <x v="0"/>
    <x v="3"/>
    <x v="16"/>
    <x v="2"/>
    <x v="0"/>
    <s v="appsflyer"/>
    <x v="0"/>
    <x v="4"/>
    <n v="614100"/>
    <n v="1707.363771702373"/>
    <n v="12135.526181118705"/>
    <n v="12245.719711694874"/>
    <n v="110.193530576169"/>
    <n v="7.1722967973514802"/>
    <n v="13600"/>
    <n v="0.04"/>
    <n v="371.52461970198618"/>
    <n v="5.056523537052349E-3"/>
  </r>
  <r>
    <x v="30"/>
    <s v="7"/>
    <x v="4"/>
    <x v="19"/>
    <x v="0"/>
    <x v="0"/>
    <x v="32"/>
    <x v="2"/>
    <x v="0"/>
    <s v="adjust"/>
    <x v="0"/>
    <x v="0"/>
    <n v="106530"/>
    <n v="265.67625565479642"/>
    <n v="3567.6561298447468"/>
    <n v="3673.8043489962583"/>
    <n v="106.14821915151151"/>
    <n v="13.828124534281967"/>
    <n v="3200"/>
    <n v="7.0000000000000007E-2"/>
    <n v="1118.0908580323924"/>
    <n v="5.0723571163947642E-2"/>
  </r>
  <r>
    <x v="30"/>
    <s v="7"/>
    <x v="4"/>
    <x v="36"/>
    <x v="0"/>
    <x v="4"/>
    <x v="17"/>
    <x v="0"/>
    <x v="3"/>
    <s v="adjust"/>
    <x v="0"/>
    <x v="4"/>
    <n v="194760"/>
    <n v="343.27963140480534"/>
    <n v="6183.4296505943285"/>
    <n v="6206.5656469987289"/>
    <n v="23.13599640440043"/>
    <n v="18.080203656708562"/>
    <n v="9000"/>
    <n v="6.5000000000000002E-2"/>
    <n v="355.32463047480149"/>
    <n v="9.5416330244468255E-3"/>
  </r>
  <r>
    <x v="30"/>
    <s v="7"/>
    <x v="4"/>
    <x v="45"/>
    <x v="0"/>
    <x v="4"/>
    <x v="44"/>
    <x v="1"/>
    <x v="3"/>
    <s v="adjust"/>
    <x v="2"/>
    <x v="6"/>
    <n v="45390"/>
    <n v="250.7396928051738"/>
    <n v="959.98595305844356"/>
    <n v="978.4820445819355"/>
    <n v="18.496091523491941"/>
    <n v="3.9023819230018031"/>
    <n v="800"/>
    <n v="7.0000000000000007E-2"/>
    <n v="386.98921244304239"/>
    <n v="6.5916592369763702E-2"/>
  </r>
  <r>
    <x v="30"/>
    <s v="7"/>
    <x v="4"/>
    <x v="117"/>
    <x v="0"/>
    <x v="4"/>
    <x v="39"/>
    <x v="1"/>
    <x v="0"/>
    <s v="appsflyer"/>
    <x v="0"/>
    <x v="2"/>
    <n v="69540"/>
    <n v="340.97032258064513"/>
    <n v="1171.2911252274043"/>
    <n v="1167.764657323494"/>
    <n v="-3.5264679039103157"/>
    <n v="3.4248278515421187"/>
    <n v="1400"/>
    <n v="7.0000000000000007E-2"/>
    <n v="28.704793379533488"/>
    <n v="4.0968290998696913E-3"/>
  </r>
  <r>
    <x v="30"/>
    <s v="7"/>
    <x v="4"/>
    <x v="109"/>
    <x v="0"/>
    <x v="0"/>
    <x v="10"/>
    <x v="1"/>
    <x v="1"/>
    <s v="appsflyer"/>
    <x v="0"/>
    <x v="4"/>
    <n v="174900"/>
    <n v="477.80357874607296"/>
    <n v="2552.533991792201"/>
    <n v="2540.8539086444021"/>
    <n v="-11.680083147798996"/>
    <n v="5.3177791495670856"/>
    <n v="3000"/>
    <n v="0.1"/>
    <n v="884.48971093447619"/>
    <n v="5.8017877895648717E-2"/>
  </r>
  <r>
    <x v="30"/>
    <s v="7"/>
    <x v="4"/>
    <x v="10"/>
    <x v="0"/>
    <x v="6"/>
    <x v="30"/>
    <x v="1"/>
    <x v="0"/>
    <s v="appsflyer"/>
    <x v="2"/>
    <x v="6"/>
    <n v="463790"/>
    <n v="1383.2144240452399"/>
    <n v="6384.8391763761683"/>
    <n v="6372.0069581332209"/>
    <n v="-12.83221824294742"/>
    <n v="4.6066660724214774"/>
    <n v="5400"/>
    <n v="0.04"/>
    <n v="560.6403685635803"/>
    <n v="1.4664149308248419E-2"/>
  </r>
  <r>
    <x v="30"/>
    <s v="7"/>
    <x v="4"/>
    <x v="126"/>
    <x v="0"/>
    <x v="5"/>
    <x v="17"/>
    <x v="1"/>
    <x v="0"/>
    <s v="adjust"/>
    <x v="2"/>
    <x v="2"/>
    <n v="1310"/>
    <n v="9.6222455403987404"/>
    <n v="20.899027829599493"/>
    <n v="0.26599944091538746"/>
    <n v="-20.633028388684107"/>
    <n v="2.764421670581944E-2"/>
    <n v="200"/>
    <n v="0.15"/>
    <n v="0.20996344745386042"/>
    <n v="0.13155632127854003"/>
  </r>
  <r>
    <x v="30"/>
    <s v="7"/>
    <x v="4"/>
    <x v="111"/>
    <x v="0"/>
    <x v="1"/>
    <x v="1"/>
    <x v="1"/>
    <x v="0"/>
    <s v="appsflyer"/>
    <x v="0"/>
    <x v="5"/>
    <n v="131720"/>
    <n v="511.18772563176896"/>
    <n v="2618.2097189502965"/>
    <n v="2593.7919989480524"/>
    <n v="-24.417720002244096"/>
    <n v="5.0740498429269314"/>
    <n v="5400"/>
    <n v="0.15"/>
    <n v="850.1760597817771"/>
    <n v="5.4628902402774106E-2"/>
  </r>
  <r>
    <x v="30"/>
    <s v="7"/>
    <x v="4"/>
    <x v="110"/>
    <x v="0"/>
    <x v="6"/>
    <x v="19"/>
    <x v="1"/>
    <x v="0"/>
    <s v="adjust"/>
    <x v="0"/>
    <x v="3"/>
    <n v="1320"/>
    <n v="9.765197812801544"/>
    <n v="34.139305465917204"/>
    <n v="0.48315517545846154"/>
    <n v="-33.65615029045874"/>
    <n v="4.947725429843073E-2"/>
    <n v="200"/>
    <n v="0.32"/>
    <n v="0.14495625200729009"/>
    <n v="5.0003345843545481E-2"/>
  </r>
  <r>
    <x v="30"/>
    <s v="7"/>
    <x v="4"/>
    <x v="50"/>
    <x v="0"/>
    <x v="4"/>
    <x v="8"/>
    <x v="1"/>
    <x v="3"/>
    <s v="appsflyer"/>
    <x v="0"/>
    <x v="1"/>
    <n v="60480"/>
    <n v="296.18590359131935"/>
    <n v="1433.9361767349885"/>
    <n v="1387.94667385142"/>
    <n v="-45.989502883568548"/>
    <n v="4.6860659370424473"/>
    <n v="1200"/>
    <n v="0.08"/>
    <n v="336.60587800559671"/>
    <n v="4.0420126165167838E-2"/>
  </r>
  <r>
    <x v="30"/>
    <s v="7"/>
    <x v="4"/>
    <x v="83"/>
    <x v="0"/>
    <x v="4"/>
    <x v="35"/>
    <x v="1"/>
    <x v="0"/>
    <s v="adjust"/>
    <x v="2"/>
    <x v="3"/>
    <n v="1880"/>
    <n v="8.5506866089390368"/>
    <n v="50.073910551297736"/>
    <n v="0.45744264573524857"/>
    <n v="-49.616467905562487"/>
    <n v="5.34977676830104E-2"/>
    <n v="200"/>
    <n v="0.21"/>
    <n v="0.32711227096755918"/>
    <n v="0.11918152436421507"/>
  </r>
  <r>
    <x v="30"/>
    <s v="7"/>
    <x v="4"/>
    <x v="77"/>
    <x v="0"/>
    <x v="3"/>
    <x v="27"/>
    <x v="1"/>
    <x v="0"/>
    <s v="appsflyer"/>
    <x v="0"/>
    <x v="6"/>
    <n v="3130"/>
    <n v="9.8887053924032458"/>
    <n v="51.922599984308377"/>
    <n v="0.97243805767505098"/>
    <n v="-50.950161926633328"/>
    <n v="9.8338257546038588E-2"/>
    <n v="200"/>
    <n v="0.15"/>
    <n v="0.44904260039992561"/>
    <n v="7.6961645843972318E-2"/>
  </r>
  <r>
    <x v="30"/>
    <s v="7"/>
    <x v="4"/>
    <x v="30"/>
    <x v="0"/>
    <x v="1"/>
    <x v="16"/>
    <x v="1"/>
    <x v="3"/>
    <s v="appsflyer"/>
    <x v="0"/>
    <x v="3"/>
    <n v="6370"/>
    <n v="39.584130019120458"/>
    <n v="71.091604379441534"/>
    <n v="12.026065431725158"/>
    <n v="-59.065538947716377"/>
    <n v="0.30381027512581849"/>
    <n v="200"/>
    <n v="0.05"/>
    <n v="2.8592942778118786"/>
    <n v="3.9626347370838984E-2"/>
  </r>
  <r>
    <x v="30"/>
    <s v="7"/>
    <x v="4"/>
    <x v="63"/>
    <x v="0"/>
    <x v="5"/>
    <x v="10"/>
    <x v="1"/>
    <x v="1"/>
    <s v="adjust"/>
    <x v="2"/>
    <x v="3"/>
    <n v="3650"/>
    <n v="13.104406740401876"/>
    <n v="65.508249147805756"/>
    <n v="2.3076525314097616"/>
    <n v="-63.200596616395998"/>
    <n v="0.17609744394571442"/>
    <n v="200"/>
    <n v="7.0000000000000007E-2"/>
    <n v="0.47367310273620744"/>
    <n v="3.4210313748782993E-2"/>
  </r>
  <r>
    <x v="30"/>
    <s v="7"/>
    <x v="4"/>
    <x v="114"/>
    <x v="1"/>
    <x v="0"/>
    <x v="33"/>
    <x v="1"/>
    <x v="1"/>
    <s v="adjust"/>
    <x v="2"/>
    <x v="3"/>
    <n v="47100"/>
    <n v="192.10652591170825"/>
    <n v="1118.7434122805807"/>
    <n v="1053.5191682344719"/>
    <n v="-65.224244046108879"/>
    <n v="5.4840363347087289"/>
    <n v="1800"/>
    <n v="7.0000000000000007E-2"/>
    <n v="73.758373037455954"/>
    <n v="1.166857001141281E-2"/>
  </r>
  <r>
    <x v="30"/>
    <s v="7"/>
    <x v="4"/>
    <x v="3"/>
    <x v="0"/>
    <x v="3"/>
    <x v="8"/>
    <x v="1"/>
    <x v="0"/>
    <s v="appsflyer"/>
    <x v="0"/>
    <x v="1"/>
    <n v="3600"/>
    <n v="12.701838860985429"/>
    <n v="78.752282457340883"/>
    <n v="1.9613701994273602"/>
    <n v="-76.790912257913519"/>
    <n v="0.15441624011243313"/>
    <n v="200"/>
    <n v="0.09"/>
    <n v="3.0888458330100236E-2"/>
    <n v="2.6247346828523585E-3"/>
  </r>
  <r>
    <x v="30"/>
    <s v="7"/>
    <x v="4"/>
    <x v="113"/>
    <x v="0"/>
    <x v="2"/>
    <x v="31"/>
    <x v="1"/>
    <x v="0"/>
    <s v="appsflyer"/>
    <x v="2"/>
    <x v="2"/>
    <n v="10850"/>
    <n v="43.732833957553062"/>
    <n v="107.31069319179836"/>
    <n v="6.9218299811605277"/>
    <n v="-100.38886321063784"/>
    <n v="0.15827535868996809"/>
    <n v="200"/>
    <n v="0.08"/>
    <n v="3.1501622813819532"/>
    <n v="7.5850901903973825E-2"/>
  </r>
  <r>
    <x v="30"/>
    <s v="7"/>
    <x v="4"/>
    <x v="29"/>
    <x v="0"/>
    <x v="5"/>
    <x v="37"/>
    <x v="2"/>
    <x v="1"/>
    <s v="appsflyer"/>
    <x v="2"/>
    <x v="4"/>
    <n v="67080"/>
    <n v="124.91620111731844"/>
    <n v="1912.3598991102972"/>
    <n v="1809.7328315602779"/>
    <n v="-102.62706755001932"/>
    <n v="14.487574993259827"/>
    <n v="2800"/>
    <n v="0.05"/>
    <n v="489.42934329432649"/>
    <n v="4.5073811887135523E-2"/>
  </r>
  <r>
    <x v="30"/>
    <s v="7"/>
    <x v="4"/>
    <x v="2"/>
    <x v="0"/>
    <x v="6"/>
    <x v="22"/>
    <x v="1"/>
    <x v="1"/>
    <s v="appsflyer"/>
    <x v="0"/>
    <x v="4"/>
    <n v="7640"/>
    <n v="24.892230576441101"/>
    <n v="124.78215657037805"/>
    <n v="19.910937263945037"/>
    <n v="-104.87121930643301"/>
    <n v="0.79988561904088507"/>
    <n v="200"/>
    <n v="0.15"/>
    <n v="16.395007343747917"/>
    <n v="0.13723619273845195"/>
  </r>
  <r>
    <x v="30"/>
    <s v="7"/>
    <x v="4"/>
    <x v="121"/>
    <x v="0"/>
    <x v="0"/>
    <x v="47"/>
    <x v="2"/>
    <x v="1"/>
    <s v="appsflyer"/>
    <x v="2"/>
    <x v="5"/>
    <n v="26270"/>
    <n v="205.52589452799134"/>
    <n v="117.41145445074476"/>
    <n v="11.590343037378398"/>
    <n v="-105.82111141336635"/>
    <n v="5.6393590033979223E-2"/>
    <n v="200"/>
    <n v="8.5000000000000006E-2"/>
    <n v="2.9040725729627166"/>
    <n v="4.1759945666221113E-2"/>
  </r>
  <r>
    <x v="30"/>
    <s v="7"/>
    <x v="4"/>
    <x v="45"/>
    <x v="0"/>
    <x v="2"/>
    <x v="36"/>
    <x v="1"/>
    <x v="3"/>
    <s v="adjust"/>
    <x v="2"/>
    <x v="4"/>
    <n v="38300"/>
    <n v="250.13061650992685"/>
    <n v="688.5363514297145"/>
    <n v="574.08007357536712"/>
    <n v="-114.45627785434738"/>
    <n v="2.2951211714323816"/>
    <n v="600"/>
    <n v="7.0000000000000007E-2"/>
    <n v="227.46297089389773"/>
    <n v="6.6036946575895983E-2"/>
  </r>
  <r>
    <x v="30"/>
    <s v="7"/>
    <x v="4"/>
    <x v="22"/>
    <x v="0"/>
    <x v="3"/>
    <x v="36"/>
    <x v="2"/>
    <x v="0"/>
    <s v="appsflyer"/>
    <x v="0"/>
    <x v="1"/>
    <n v="210860"/>
    <n v="664.02595980064632"/>
    <n v="3140.3619290081383"/>
    <n v="3022.1476000449825"/>
    <n v="-118.21432896315582"/>
    <n v="4.5512491724755622"/>
    <n v="3800"/>
    <n v="0.1"/>
    <n v="1145.2280679901498"/>
    <n v="6.3157519064318365E-2"/>
  </r>
  <r>
    <x v="30"/>
    <s v="7"/>
    <x v="4"/>
    <x v="15"/>
    <x v="0"/>
    <x v="1"/>
    <x v="11"/>
    <x v="2"/>
    <x v="0"/>
    <s v="adjust"/>
    <x v="0"/>
    <x v="6"/>
    <n v="4210"/>
    <n v="7.4949984576741731"/>
    <n v="128.83018907666695"/>
    <n v="0.7966848749434744"/>
    <n v="-128.03350420172347"/>
    <n v="0.10629553554180442"/>
    <n v="50000"/>
    <n v="0.06"/>
    <n v="0.24013066071508235"/>
    <n v="5.0235391739659484E-2"/>
  </r>
  <r>
    <x v="30"/>
    <s v="7"/>
    <x v="4"/>
    <x v="122"/>
    <x v="0"/>
    <x v="6"/>
    <x v="39"/>
    <x v="1"/>
    <x v="0"/>
    <s v="singular"/>
    <x v="2"/>
    <x v="5"/>
    <n v="10280"/>
    <n v="123.92697581266368"/>
    <n v="138.44424135851926"/>
    <n v="9.1357700480510058"/>
    <n v="-129.30847131046826"/>
    <n v="7.3718978359168935E-2"/>
    <n v="200"/>
    <n v="0.06"/>
    <n v="2.8598245879962749"/>
    <n v="5.2172660741871088E-2"/>
  </r>
  <r>
    <x v="30"/>
    <s v="7"/>
    <x v="4"/>
    <x v="53"/>
    <x v="0"/>
    <x v="6"/>
    <x v="25"/>
    <x v="0"/>
    <x v="3"/>
    <s v="appsflyer"/>
    <x v="2"/>
    <x v="6"/>
    <n v="13600"/>
    <n v="6.6163950377037217"/>
    <n v="165.39586517918454"/>
    <n v="22.798424617255634"/>
    <n v="-142.59744056192892"/>
    <n v="3.4457471912330115"/>
    <n v="200"/>
    <n v="0.06"/>
    <n v="3.0669453161210956"/>
    <n v="2.2420740084819948E-2"/>
  </r>
  <r>
    <x v="30"/>
    <s v="7"/>
    <x v="4"/>
    <x v="32"/>
    <x v="0"/>
    <x v="4"/>
    <x v="45"/>
    <x v="0"/>
    <x v="3"/>
    <s v="appsflyer"/>
    <x v="0"/>
    <x v="3"/>
    <n v="25520"/>
    <n v="44.356894553881808"/>
    <n v="827.45857616030651"/>
    <n v="679.69431130459054"/>
    <n v="-147.76426485571596"/>
    <n v="15.3233069659316"/>
    <n v="600"/>
    <n v="0.04"/>
    <n v="7.0491438577292174"/>
    <n v="1.728508375134905E-3"/>
  </r>
  <r>
    <x v="30"/>
    <s v="7"/>
    <x v="4"/>
    <x v="118"/>
    <x v="0"/>
    <x v="0"/>
    <x v="28"/>
    <x v="1"/>
    <x v="1"/>
    <s v="appsflyer"/>
    <x v="2"/>
    <x v="6"/>
    <n v="93760"/>
    <n v="1194.7954393024816"/>
    <n v="3278.7220590814372"/>
    <n v="3123.92516980139"/>
    <n v="-154.79688928004725"/>
    <n v="2.61461089240944"/>
    <n v="8000"/>
    <n v="0.1"/>
    <n v="1002.2080597754898"/>
    <n v="5.346948711958676E-2"/>
  </r>
  <r>
    <x v="30"/>
    <s v="7"/>
    <x v="4"/>
    <x v="101"/>
    <x v="0"/>
    <x v="4"/>
    <x v="2"/>
    <x v="1"/>
    <x v="1"/>
    <s v="adjust"/>
    <x v="0"/>
    <x v="2"/>
    <n v="9590"/>
    <n v="48.274757459271463"/>
    <n v="212.76954306593069"/>
    <n v="31.125448746144908"/>
    <n v="-181.64409431978578"/>
    <n v="0.64475619110888094"/>
    <n v="200"/>
    <n v="0.12"/>
    <n v="5.5665928972695236"/>
    <n v="2.980729660943969E-2"/>
  </r>
  <r>
    <x v="30"/>
    <s v="7"/>
    <x v="4"/>
    <x v="112"/>
    <x v="0"/>
    <x v="4"/>
    <x v="48"/>
    <x v="1"/>
    <x v="0"/>
    <s v="adjust"/>
    <x v="2"/>
    <x v="1"/>
    <n v="7100"/>
    <n v="51.070592171294749"/>
    <n v="213.56249161914351"/>
    <n v="21.137137427455098"/>
    <n v="-192.42535419168843"/>
    <n v="0.41388079771151842"/>
    <n v="200"/>
    <n v="0.15"/>
    <n v="6.1841903315206324"/>
    <n v="4.8762439669242749E-2"/>
  </r>
  <r>
    <x v="30"/>
    <s v="7"/>
    <x v="4"/>
    <x v="70"/>
    <x v="0"/>
    <x v="0"/>
    <x v="15"/>
    <x v="1"/>
    <x v="0"/>
    <s v="appsflyer"/>
    <x v="2"/>
    <x v="6"/>
    <n v="23770"/>
    <n v="149.44062332079528"/>
    <n v="216.87362630306885"/>
    <n v="23.083853202686488"/>
    <n v="-193.78977310038235"/>
    <n v="0.15446839480275557"/>
    <n v="200"/>
    <n v="0.08"/>
    <n v="10.618063880809599"/>
    <n v="7.6662994601885276E-2"/>
  </r>
  <r>
    <x v="30"/>
    <s v="7"/>
    <x v="4"/>
    <x v="91"/>
    <x v="0"/>
    <x v="2"/>
    <x v="26"/>
    <x v="2"/>
    <x v="0"/>
    <s v="appsflyer"/>
    <x v="2"/>
    <x v="6"/>
    <n v="148690"/>
    <n v="359.02117384843984"/>
    <n v="2747.6096711778446"/>
    <n v="2529.3591010861423"/>
    <n v="-218.25057009170223"/>
    <n v="7.0451530030201139"/>
    <n v="3000"/>
    <n v="0.12"/>
    <n v="1102.5759337638829"/>
    <n v="7.2651864872964683E-2"/>
  </r>
  <r>
    <x v="30"/>
    <s v="7"/>
    <x v="4"/>
    <x v="109"/>
    <x v="0"/>
    <x v="4"/>
    <x v="49"/>
    <x v="1"/>
    <x v="1"/>
    <s v="appsflyer"/>
    <x v="0"/>
    <x v="3"/>
    <n v="19950"/>
    <n v="56.912888436067242"/>
    <n v="262.56098444521513"/>
    <n v="29.649015903560542"/>
    <n v="-232.91196854165457"/>
    <n v="0.52095433421669668"/>
    <n v="200"/>
    <n v="0.1"/>
    <n v="16.941237607808983"/>
    <n v="9.5232152408890533E-2"/>
  </r>
  <r>
    <x v="30"/>
    <s v="7"/>
    <x v="4"/>
    <x v="19"/>
    <x v="0"/>
    <x v="0"/>
    <x v="28"/>
    <x v="2"/>
    <x v="1"/>
    <s v="adjust"/>
    <x v="0"/>
    <x v="2"/>
    <n v="90360"/>
    <n v="183.73775340439954"/>
    <n v="3318.1361984534997"/>
    <n v="3079.1257100689941"/>
    <n v="-239.01048838450561"/>
    <n v="16.758263628553028"/>
    <n v="2200"/>
    <n v="7.0000000000000007E-2"/>
    <n v="389.04760425152841"/>
    <n v="2.105833716474078E-2"/>
  </r>
  <r>
    <x v="30"/>
    <s v="7"/>
    <x v="4"/>
    <x v="33"/>
    <x v="0"/>
    <x v="5"/>
    <x v="15"/>
    <x v="2"/>
    <x v="0"/>
    <s v="adjust"/>
    <x v="2"/>
    <x v="4"/>
    <n v="9170"/>
    <n v="46.348243618903211"/>
    <n v="271.97787149904548"/>
    <n v="26.261868014976063"/>
    <n v="-245.7160034840694"/>
    <n v="0.56662056562301133"/>
    <n v="200"/>
    <n v="7.0000000000000007E-2"/>
    <n v="7.6991840715419331"/>
    <n v="4.8861617327649126E-2"/>
  </r>
  <r>
    <x v="30"/>
    <s v="7"/>
    <x v="4"/>
    <x v="61"/>
    <x v="1"/>
    <x v="4"/>
    <x v="13"/>
    <x v="0"/>
    <x v="3"/>
    <s v="adjust"/>
    <x v="2"/>
    <x v="0"/>
    <n v="7510"/>
    <n v="18.539048473967682"/>
    <n v="274.68116770929669"/>
    <n v="25.718825671963121"/>
    <n v="-248.96234203733357"/>
    <n v="1.3872786247944278"/>
    <n v="200"/>
    <n v="0.12"/>
    <n v="0.39723697872114816"/>
    <n v="2.5742296310350098E-3"/>
  </r>
  <r>
    <x v="30"/>
    <s v="7"/>
    <x v="4"/>
    <x v="99"/>
    <x v="0"/>
    <x v="2"/>
    <x v="14"/>
    <x v="2"/>
    <x v="0"/>
    <s v="adjust"/>
    <x v="0"/>
    <x v="5"/>
    <n v="149240"/>
    <n v="459.44739475101977"/>
    <n v="5820.9815247944798"/>
    <n v="5571.7391592930044"/>
    <n v="-249.24236550147543"/>
    <n v="12.127044843321832"/>
    <n v="30000"/>
    <n v="8.5000000000000006E-2"/>
    <n v="2006.2064936508527"/>
    <n v="6.0011378742330888E-2"/>
  </r>
  <r>
    <x v="30"/>
    <s v="7"/>
    <x v="4"/>
    <x v="28"/>
    <x v="0"/>
    <x v="2"/>
    <x v="30"/>
    <x v="1"/>
    <x v="1"/>
    <s v="adjust"/>
    <x v="0"/>
    <x v="3"/>
    <n v="11700"/>
    <n v="45.930847048165482"/>
    <n v="299.47311762096484"/>
    <n v="29.391140941208988"/>
    <n v="-270.08197667975583"/>
    <n v="0.63989982397642053"/>
    <n v="200"/>
    <n v="0.08"/>
    <n v="13.222281425357192"/>
    <n v="7.497883717072934E-2"/>
  </r>
  <r>
    <x v="30"/>
    <s v="7"/>
    <x v="4"/>
    <x v="83"/>
    <x v="0"/>
    <x v="0"/>
    <x v="1"/>
    <x v="1"/>
    <x v="0"/>
    <s v="adjust"/>
    <x v="2"/>
    <x v="5"/>
    <n v="194280"/>
    <n v="762.92396299959273"/>
    <n v="4660.0081551682342"/>
    <n v="4389.1751720387283"/>
    <n v="-270.83298312950592"/>
    <n v="5.7530964878620168"/>
    <n v="3400"/>
    <n v="0.21"/>
    <n v="329.84888230998803"/>
    <n v="1.2525089923170252E-2"/>
  </r>
  <r>
    <x v="30"/>
    <s v="7"/>
    <x v="4"/>
    <x v="108"/>
    <x v="0"/>
    <x v="6"/>
    <x v="42"/>
    <x v="2"/>
    <x v="2"/>
    <s v="adjust"/>
    <x v="0"/>
    <x v="1"/>
    <n v="117110"/>
    <n v="481.75392670157072"/>
    <n v="3235.577086599103"/>
    <n v="2952.1817549521706"/>
    <n v="-283.39533164693239"/>
    <n v="6.1279869064376955"/>
    <n v="4200"/>
    <n v="0.1"/>
    <n v="628.21828158428411"/>
    <n v="3.5466328167321919E-2"/>
  </r>
  <r>
    <x v="30"/>
    <s v="7"/>
    <x v="4"/>
    <x v="8"/>
    <x v="0"/>
    <x v="6"/>
    <x v="43"/>
    <x v="1"/>
    <x v="1"/>
    <s v="adjust"/>
    <x v="0"/>
    <x v="3"/>
    <n v="20470"/>
    <n v="44.989010989010985"/>
    <n v="391.61146983832981"/>
    <n v="104.870313809401"/>
    <n v="-286.7411560289288"/>
    <n v="2.3310206537995826"/>
    <n v="200"/>
    <n v="0.08"/>
    <n v="0.4469081982573313"/>
    <n v="7.1025533350581153E-4"/>
  </r>
  <r>
    <x v="30"/>
    <s v="7"/>
    <x v="4"/>
    <x v="106"/>
    <x v="0"/>
    <x v="1"/>
    <x v="39"/>
    <x v="1"/>
    <x v="0"/>
    <s v="appsflyer"/>
    <x v="2"/>
    <x v="2"/>
    <n v="23030"/>
    <n v="38.573906801459593"/>
    <n v="324.86136906737221"/>
    <n v="37.295155279164831"/>
    <n v="-287.56621378820739"/>
    <n v="0.96684931270051244"/>
    <n v="200"/>
    <n v="0.2"/>
    <n v="18.670887181308021"/>
    <n v="8.3437500311372564E-2"/>
  </r>
  <r>
    <x v="30"/>
    <s v="7"/>
    <x v="4"/>
    <x v="56"/>
    <x v="0"/>
    <x v="4"/>
    <x v="7"/>
    <x v="0"/>
    <x v="1"/>
    <s v="appsflyer"/>
    <x v="0"/>
    <x v="1"/>
    <n v="15040"/>
    <n v="3.2330180567497853"/>
    <n v="642.9873354148599"/>
    <n v="346.4649442762788"/>
    <n v="-296.5223911385811"/>
    <n v="107.16455590247665"/>
    <n v="200"/>
    <n v="0.05"/>
    <n v="84.248410776093593"/>
    <n v="4.0527626324060873E-2"/>
  </r>
  <r>
    <x v="30"/>
    <s v="7"/>
    <x v="4"/>
    <x v="120"/>
    <x v="0"/>
    <x v="6"/>
    <x v="12"/>
    <x v="1"/>
    <x v="1"/>
    <s v="adjust"/>
    <x v="0"/>
    <x v="1"/>
    <n v="83940"/>
    <n v="126.77204993958919"/>
    <n v="1044.2387384575745"/>
    <n v="735.44603055887364"/>
    <n v="-308.79270789870088"/>
    <n v="5.801326324764303"/>
    <n v="400"/>
    <n v="0.08"/>
    <n v="325.06536056103914"/>
    <n v="7.3666262162481719E-2"/>
  </r>
  <r>
    <x v="30"/>
    <s v="7"/>
    <x v="4"/>
    <x v="116"/>
    <x v="0"/>
    <x v="1"/>
    <x v="18"/>
    <x v="2"/>
    <x v="0"/>
    <s v="appsflyer"/>
    <x v="0"/>
    <x v="3"/>
    <n v="68010"/>
    <n v="26.982741519539776"/>
    <n v="433.86941673555407"/>
    <n v="121.94777421884312"/>
    <n v="-311.92164251671096"/>
    <n v="4.5194730909953549"/>
    <n v="200"/>
    <n v="0.08"/>
    <n v="20.063351605065233"/>
    <n v="2.7420688533246286E-2"/>
  </r>
  <r>
    <x v="30"/>
    <s v="7"/>
    <x v="4"/>
    <x v="116"/>
    <x v="0"/>
    <x v="2"/>
    <x v="37"/>
    <x v="2"/>
    <x v="0"/>
    <s v="appsflyer"/>
    <x v="0"/>
    <x v="0"/>
    <n v="76310"/>
    <n v="30.987574108665637"/>
    <n v="400.8043436550654"/>
    <n v="82.79969534724286"/>
    <n v="-318.00464830782255"/>
    <n v="2.6720289577004359"/>
    <n v="200"/>
    <n v="0.04"/>
    <n v="11.038480153307788"/>
    <n v="2.2219244702561893E-2"/>
  </r>
  <r>
    <x v="30"/>
    <s v="7"/>
    <x v="4"/>
    <x v="97"/>
    <x v="0"/>
    <x v="6"/>
    <x v="15"/>
    <x v="2"/>
    <x v="0"/>
    <s v="adjust"/>
    <x v="0"/>
    <x v="1"/>
    <n v="425050"/>
    <n v="877.68263975882041"/>
    <n v="13380.846880767502"/>
    <n v="13049.041125022892"/>
    <n v="-331.80575574461"/>
    <n v="14.867607645297229"/>
    <n v="13400"/>
    <n v="0.108"/>
    <n v="3659.1715469276587"/>
    <n v="4.6736148552591311E-2"/>
  </r>
  <r>
    <x v="30"/>
    <s v="7"/>
    <x v="4"/>
    <x v="120"/>
    <x v="0"/>
    <x v="4"/>
    <x v="12"/>
    <x v="1"/>
    <x v="1"/>
    <s v="adjust"/>
    <x v="0"/>
    <x v="1"/>
    <n v="246330"/>
    <n v="351.30688448074682"/>
    <n v="2982.3022205653779"/>
    <n v="2645.7154083000905"/>
    <n v="-336.58681226528734"/>
    <n v="7.5310662135489332"/>
    <n v="1800"/>
    <n v="0.08"/>
    <n v="649.74955993296544"/>
    <n v="4.0930930432816197E-2"/>
  </r>
  <r>
    <x v="30"/>
    <s v="7"/>
    <x v="4"/>
    <x v="125"/>
    <x v="0"/>
    <x v="3"/>
    <x v="0"/>
    <x v="1"/>
    <x v="0"/>
    <s v="appsflyer"/>
    <x v="0"/>
    <x v="6"/>
    <n v="60330"/>
    <n v="267.07351778656124"/>
    <n v="1721.9615689267457"/>
    <n v="1368.721231269441"/>
    <n v="-353.24033765730474"/>
    <n v="5.1248856218057917"/>
    <n v="2000"/>
    <n v="0.08"/>
    <n v="131.11816406296231"/>
    <n v="1.5966017655442616E-2"/>
  </r>
  <r>
    <x v="30"/>
    <s v="7"/>
    <x v="4"/>
    <x v="58"/>
    <x v="0"/>
    <x v="5"/>
    <x v="19"/>
    <x v="2"/>
    <x v="3"/>
    <s v="appsflyer"/>
    <x v="2"/>
    <x v="4"/>
    <n v="72590"/>
    <n v="137.60134149897928"/>
    <n v="637.6860599164819"/>
    <n v="281.23864519136663"/>
    <n v="-356.44741472511527"/>
    <n v="2.0438655766553908"/>
    <n v="400"/>
    <n v="0.08"/>
    <n v="122.19000967753574"/>
    <n v="7.2411818080923465E-2"/>
  </r>
  <r>
    <x v="30"/>
    <s v="7"/>
    <x v="4"/>
    <x v="8"/>
    <x v="0"/>
    <x v="6"/>
    <x v="10"/>
    <x v="1"/>
    <x v="1"/>
    <s v="adjust"/>
    <x v="0"/>
    <x v="4"/>
    <n v="123930"/>
    <n v="241.09975205035283"/>
    <n v="1682.6635230985307"/>
    <n v="1325.7835235399637"/>
    <n v="-356.87999955856708"/>
    <n v="5.4989004022827794"/>
    <n v="1200"/>
    <n v="0.08"/>
    <n v="247.09916010993928"/>
    <n v="3.1063286441887314E-2"/>
  </r>
  <r>
    <x v="30"/>
    <s v="7"/>
    <x v="4"/>
    <x v="2"/>
    <x v="0"/>
    <x v="5"/>
    <x v="42"/>
    <x v="1"/>
    <x v="0"/>
    <s v="appsflyer"/>
    <x v="0"/>
    <x v="2"/>
    <n v="21890"/>
    <n v="57.649089951425061"/>
    <n v="474.53586865500648"/>
    <n v="101.32059621211147"/>
    <n v="-373.21527244289501"/>
    <n v="1.7575402542778018"/>
    <n v="200"/>
    <n v="0.13"/>
    <n v="2.1991958708137305"/>
    <n v="3.6175531810758122E-3"/>
  </r>
  <r>
    <x v="30"/>
    <s v="7"/>
    <x v="4"/>
    <x v="124"/>
    <x v="0"/>
    <x v="3"/>
    <x v="12"/>
    <x v="2"/>
    <x v="1"/>
    <s v="appsflyer"/>
    <x v="0"/>
    <x v="1"/>
    <n v="35250"/>
    <n v="152.63627101375448"/>
    <n v="755.47146353590779"/>
    <n v="376.83773546217168"/>
    <n v="-378.63372807373611"/>
    <n v="2.4688609919474107"/>
    <n v="5000"/>
    <n v="0.05"/>
    <n v="85.089542899345574"/>
    <n v="3.7633148564146013E-2"/>
  </r>
  <r>
    <x v="30"/>
    <s v="7"/>
    <x v="4"/>
    <x v="23"/>
    <x v="0"/>
    <x v="6"/>
    <x v="37"/>
    <x v="1"/>
    <x v="1"/>
    <s v="adjust"/>
    <x v="0"/>
    <x v="2"/>
    <n v="291920"/>
    <n v="448.35062745832556"/>
    <n v="4272.3223438092318"/>
    <n v="3893.2894381119772"/>
    <n v="-379.03290569725459"/>
    <n v="8.6835819996122581"/>
    <n v="4400"/>
    <n v="0.06"/>
    <n v="1374.7576749982081"/>
    <n v="5.8851591387842246E-2"/>
  </r>
  <r>
    <x v="30"/>
    <s v="7"/>
    <x v="4"/>
    <x v="22"/>
    <x v="0"/>
    <x v="4"/>
    <x v="5"/>
    <x v="2"/>
    <x v="0"/>
    <s v="appsflyer"/>
    <x v="0"/>
    <x v="6"/>
    <n v="273650"/>
    <n v="916.34649277405708"/>
    <n v="3636.3547486271214"/>
    <n v="3247.7201953087242"/>
    <n v="-388.63455331839714"/>
    <n v="3.5442054080186374"/>
    <n v="6000"/>
    <n v="0.1"/>
    <n v="1404.5388479139776"/>
    <n v="7.2078194520513686E-2"/>
  </r>
  <r>
    <x v="30"/>
    <s v="7"/>
    <x v="4"/>
    <x v="46"/>
    <x v="0"/>
    <x v="6"/>
    <x v="27"/>
    <x v="2"/>
    <x v="1"/>
    <s v="adjust"/>
    <x v="2"/>
    <x v="4"/>
    <n v="83360"/>
    <n v="240.67549163806723"/>
    <n v="1627.9790437379106"/>
    <n v="1232.1215620380256"/>
    <n v="-395.85748169988506"/>
    <n v="5.1194309551506612"/>
    <n v="400"/>
    <n v="0.06"/>
    <n v="229.43859845046205"/>
    <n v="3.1035709126913395E-2"/>
  </r>
  <r>
    <x v="30"/>
    <s v="7"/>
    <x v="4"/>
    <x v="50"/>
    <x v="0"/>
    <x v="5"/>
    <x v="30"/>
    <x v="1"/>
    <x v="3"/>
    <s v="appsflyer"/>
    <x v="0"/>
    <x v="4"/>
    <n v="22030"/>
    <n v="80.004655926995071"/>
    <n v="609.65176463396654"/>
    <n v="208.44008403771738"/>
    <n v="-401.21168059624915"/>
    <n v="2.6053494215126771"/>
    <n v="200"/>
    <n v="0.08"/>
    <n v="26.985574881748207"/>
    <n v="2.157740357085472E-2"/>
  </r>
  <r>
    <x v="30"/>
    <s v="7"/>
    <x v="4"/>
    <x v="103"/>
    <x v="0"/>
    <x v="4"/>
    <x v="2"/>
    <x v="2"/>
    <x v="0"/>
    <s v="appsflyer"/>
    <x v="1"/>
    <x v="2"/>
    <n v="34300"/>
    <n v="50.132238307349667"/>
    <n v="668.9997957735626"/>
    <n v="266.17823166101982"/>
    <n v="-402.82156411254277"/>
    <n v="5.3095221886790682"/>
    <n v="200"/>
    <n v="7.4999999999999997E-2"/>
    <n v="54.945903054744164"/>
    <n v="3.4404205227369498E-2"/>
  </r>
  <r>
    <x v="30"/>
    <s v="7"/>
    <x v="4"/>
    <x v="107"/>
    <x v="0"/>
    <x v="1"/>
    <x v="44"/>
    <x v="0"/>
    <x v="0"/>
    <s v="adjust"/>
    <x v="0"/>
    <x v="6"/>
    <n v="14950"/>
    <n v="30.835868612385912"/>
    <n v="480.15536829104104"/>
    <n v="61.691699375642962"/>
    <n v="-418.4636689153981"/>
    <n v="2.0006473678793379"/>
    <n v="200"/>
    <n v="0.11"/>
    <n v="17.77496022630876"/>
    <n v="4.8020939624514675E-2"/>
  </r>
  <r>
    <x v="30"/>
    <s v="7"/>
    <x v="4"/>
    <x v="121"/>
    <x v="0"/>
    <x v="0"/>
    <x v="35"/>
    <x v="2"/>
    <x v="0"/>
    <s v="appsflyer"/>
    <x v="2"/>
    <x v="3"/>
    <n v="137820"/>
    <n v="1314.3650183619438"/>
    <n v="1211.204809464122"/>
    <n v="792.02250329919673"/>
    <n v="-419.18230616492531"/>
    <n v="0.60258945744483683"/>
    <n v="600"/>
    <n v="8.5000000000000006E-2"/>
    <n v="88.658681985904451"/>
    <n v="1.865659995277779E-2"/>
  </r>
  <r>
    <x v="30"/>
    <s v="7"/>
    <x v="4"/>
    <x v="82"/>
    <x v="0"/>
    <x v="3"/>
    <x v="17"/>
    <x v="1"/>
    <x v="1"/>
    <s v="adjust"/>
    <x v="0"/>
    <x v="0"/>
    <n v="47170"/>
    <n v="184.38491607266036"/>
    <n v="1087.5454831596976"/>
    <n v="655.31693672418862"/>
    <n v="-432.22854643550897"/>
    <n v="3.5540702064042407"/>
    <n v="600"/>
    <n v="0.14000000000000001"/>
    <n v="49.071755037588602"/>
    <n v="1.2480412730489734E-2"/>
  </r>
  <r>
    <x v="30"/>
    <s v="7"/>
    <x v="4"/>
    <x v="103"/>
    <x v="0"/>
    <x v="5"/>
    <x v="18"/>
    <x v="2"/>
    <x v="0"/>
    <s v="appsflyer"/>
    <x v="1"/>
    <x v="1"/>
    <n v="30730"/>
    <n v="40.499610615227937"/>
    <n v="639.83119912511529"/>
    <n v="196.30995775789049"/>
    <n v="-443.52124136722477"/>
    <n v="4.8472060539781472"/>
    <n v="200"/>
    <n v="7.4999999999999997E-2"/>
    <n v="54.548046154847391"/>
    <n v="4.6311155733731402E-2"/>
  </r>
  <r>
    <x v="30"/>
    <s v="7"/>
    <x v="4"/>
    <x v="106"/>
    <x v="0"/>
    <x v="6"/>
    <x v="46"/>
    <x v="1"/>
    <x v="0"/>
    <s v="appsflyer"/>
    <x v="2"/>
    <x v="6"/>
    <n v="183740"/>
    <n v="460.60212227414326"/>
    <n v="1745.7465599088916"/>
    <n v="1301.1239003993855"/>
    <n v="-444.62265950950609"/>
    <n v="2.8248326212117987"/>
    <n v="1200"/>
    <n v="0.2"/>
    <n v="1005.4958201012996"/>
    <n v="0.12879836934215852"/>
  </r>
  <r>
    <x v="30"/>
    <s v="7"/>
    <x v="4"/>
    <x v="17"/>
    <x v="0"/>
    <x v="2"/>
    <x v="40"/>
    <x v="2"/>
    <x v="1"/>
    <s v="appsflyer"/>
    <x v="1"/>
    <x v="6"/>
    <n v="22170"/>
    <n v="14.901777970511707"/>
    <n v="485.69362043178734"/>
    <n v="38.912357491228413"/>
    <n v="-446.78126294055892"/>
    <n v="2.6112560238268139"/>
    <n v="10000"/>
    <n v="7.4999999999999997E-2"/>
    <n v="4.5771608026122932"/>
    <n v="1.9604572504780232E-2"/>
  </r>
  <r>
    <x v="30"/>
    <s v="7"/>
    <x v="4"/>
    <x v="26"/>
    <x v="0"/>
    <x v="3"/>
    <x v="6"/>
    <x v="2"/>
    <x v="0"/>
    <s v="appsflyer"/>
    <x v="1"/>
    <x v="2"/>
    <n v="130820"/>
    <n v="236.21713124929465"/>
    <n v="2495.0329824009127"/>
    <n v="2046.42199123304"/>
    <n v="-448.61099116787273"/>
    <n v="8.6633089666698364"/>
    <n v="2200"/>
    <n v="7.0000000000000007E-2"/>
    <n v="218.14574736795689"/>
    <n v="1.7766435621335081E-2"/>
  </r>
  <r>
    <x v="30"/>
    <s v="7"/>
    <x v="4"/>
    <x v="46"/>
    <x v="0"/>
    <x v="0"/>
    <x v="12"/>
    <x v="2"/>
    <x v="0"/>
    <s v="adjust"/>
    <x v="2"/>
    <x v="1"/>
    <n v="44760"/>
    <n v="101.2015503875969"/>
    <n v="897.49883893830702"/>
    <n v="432.51559034107044"/>
    <n v="-464.98324859723658"/>
    <n v="4.273803994944319"/>
    <n v="200"/>
    <n v="0.06"/>
    <n v="142.65753314484721"/>
    <n v="5.4972019633770595E-2"/>
  </r>
  <r>
    <x v="30"/>
    <s v="7"/>
    <x v="4"/>
    <x v="65"/>
    <x v="1"/>
    <x v="3"/>
    <x v="0"/>
    <x v="1"/>
    <x v="3"/>
    <s v="adjust"/>
    <x v="2"/>
    <x v="6"/>
    <n v="26310"/>
    <n v="81.084014471392194"/>
    <n v="551.18922566651941"/>
    <n v="80.964918750759992"/>
    <n v="-470.22430691575943"/>
    <n v="0.99853120591760758"/>
    <n v="200"/>
    <n v="0.06"/>
    <n v="17.957655009998426"/>
    <n v="3.6965917434929933E-2"/>
  </r>
  <r>
    <x v="30"/>
    <s v="7"/>
    <x v="4"/>
    <x v="100"/>
    <x v="0"/>
    <x v="0"/>
    <x v="11"/>
    <x v="0"/>
    <x v="0"/>
    <s v="adjust"/>
    <x v="0"/>
    <x v="5"/>
    <n v="1119920"/>
    <n v="833.11665723685587"/>
    <n v="21345.753841487851"/>
    <n v="20872.656204954383"/>
    <n v="-473.09763653346818"/>
    <n v="25.053701691887149"/>
    <n v="19400"/>
    <n v="7.0000000000000007E-2"/>
    <n v="2654.3492892294321"/>
    <n v="2.1194789195056938E-2"/>
  </r>
  <r>
    <x v="30"/>
    <s v="7"/>
    <x v="4"/>
    <x v="119"/>
    <x v="0"/>
    <x v="5"/>
    <x v="26"/>
    <x v="0"/>
    <x v="0"/>
    <s v="appsflyer"/>
    <x v="0"/>
    <x v="3"/>
    <n v="42140"/>
    <n v="48.177333643850702"/>
    <n v="563.46388551403822"/>
    <n v="83.78452965638985"/>
    <n v="-479.67935585764837"/>
    <n v="1.7390860664013523"/>
    <n v="200"/>
    <n v="0.15"/>
    <n v="61.497003063750213"/>
    <n v="0.12233165899074012"/>
  </r>
  <r>
    <x v="30"/>
    <s v="7"/>
    <x v="4"/>
    <x v="16"/>
    <x v="0"/>
    <x v="2"/>
    <x v="27"/>
    <x v="0"/>
    <x v="1"/>
    <s v="adjust"/>
    <x v="2"/>
    <x v="3"/>
    <n v="94930"/>
    <n v="101.82680803663517"/>
    <n v="1389.7519355035017"/>
    <n v="907.14104842985432"/>
    <n v="-482.6108870736474"/>
    <n v="8.908666253227576"/>
    <n v="800"/>
    <n v="0.02"/>
    <n v="95.790483684598655"/>
    <n v="1.7599336554919767E-2"/>
  </r>
  <r>
    <x v="30"/>
    <s v="7"/>
    <x v="4"/>
    <x v="28"/>
    <x v="0"/>
    <x v="4"/>
    <x v="10"/>
    <x v="1"/>
    <x v="3"/>
    <s v="adjust"/>
    <x v="0"/>
    <x v="4"/>
    <n v="36000"/>
    <n v="117.76601439362399"/>
    <n v="752.71638926823823"/>
    <n v="268.61942161478794"/>
    <n v="-484.09696765345029"/>
    <n v="2.2809587553582977"/>
    <n v="400"/>
    <n v="0.08"/>
    <n v="0.91478440818995677"/>
    <n v="5.675839338612665E-4"/>
  </r>
  <r>
    <x v="30"/>
    <s v="7"/>
    <x v="4"/>
    <x v="63"/>
    <x v="0"/>
    <x v="1"/>
    <x v="22"/>
    <x v="1"/>
    <x v="1"/>
    <s v="adjust"/>
    <x v="2"/>
    <x v="6"/>
    <n v="47830"/>
    <n v="161.17476179409715"/>
    <n v="906.34947800403722"/>
    <n v="419.77201499857756"/>
    <n v="-486.57746300545966"/>
    <n v="2.604452523000107"/>
    <n v="400"/>
    <n v="7.0000000000000007E-2"/>
    <n v="98.257967690800086"/>
    <n v="3.9012433805341154E-2"/>
  </r>
  <r>
    <x v="30"/>
    <s v="7"/>
    <x v="4"/>
    <x v="53"/>
    <x v="0"/>
    <x v="4"/>
    <x v="47"/>
    <x v="0"/>
    <x v="3"/>
    <s v="appsflyer"/>
    <x v="2"/>
    <x v="3"/>
    <n v="90350"/>
    <n v="92.348419804570923"/>
    <n v="1310.5720542025981"/>
    <n v="806.86172163760273"/>
    <n v="-503.71033256499538"/>
    <n v="8.7371470280173202"/>
    <n v="800"/>
    <n v="0.06"/>
    <n v="165.42559292204015"/>
    <n v="3.4170578940980773E-2"/>
  </r>
  <r>
    <x v="30"/>
    <s v="7"/>
    <x v="4"/>
    <x v="1"/>
    <x v="0"/>
    <x v="1"/>
    <x v="4"/>
    <x v="1"/>
    <x v="0"/>
    <s v="appsflyer"/>
    <x v="0"/>
    <x v="2"/>
    <n v="28920"/>
    <n v="94.035325026662846"/>
    <n v="627.03592530990568"/>
    <n v="78.618036053215022"/>
    <n v="-548.41788925669061"/>
    <n v="0.83604790041320753"/>
    <n v="200"/>
    <n v="0.15"/>
    <n v="57.299884583049675"/>
    <n v="0.12147315353155624"/>
  </r>
  <r>
    <x v="30"/>
    <s v="7"/>
    <x v="4"/>
    <x v="32"/>
    <x v="0"/>
    <x v="3"/>
    <x v="32"/>
    <x v="0"/>
    <x v="3"/>
    <s v="appsflyer"/>
    <x v="0"/>
    <x v="2"/>
    <n v="45160"/>
    <n v="45.375533785481032"/>
    <n v="1495.7896328991037"/>
    <n v="942.67018088313273"/>
    <n v="-553.11945201597098"/>
    <n v="20.774856012487554"/>
    <n v="800"/>
    <n v="0.04"/>
    <n v="24.780983133588272"/>
    <n v="4.3813456067197708E-3"/>
  </r>
  <r>
    <x v="30"/>
    <s v="7"/>
    <x v="4"/>
    <x v="110"/>
    <x v="0"/>
    <x v="3"/>
    <x v="6"/>
    <x v="1"/>
    <x v="0"/>
    <s v="adjust"/>
    <x v="0"/>
    <x v="4"/>
    <n v="44980"/>
    <n v="253.04413051631457"/>
    <n v="1081.15306848767"/>
    <n v="506.62858920464424"/>
    <n v="-574.52447928302581"/>
    <n v="2.0021353120142034"/>
    <n v="400"/>
    <n v="0.32"/>
    <n v="348.39081773655789"/>
    <n v="0.11461085601304639"/>
  </r>
  <r>
    <x v="30"/>
    <s v="7"/>
    <x v="4"/>
    <x v="80"/>
    <x v="0"/>
    <x v="3"/>
    <x v="17"/>
    <x v="1"/>
    <x v="0"/>
    <s v="adjust"/>
    <x v="0"/>
    <x v="2"/>
    <n v="48890"/>
    <n v="317.50718121643558"/>
    <n v="1179.8234293154906"/>
    <n v="600.32437720363782"/>
    <n v="-579.49905211185273"/>
    <n v="1.8907426751850813"/>
    <n v="600"/>
    <n v="0.09"/>
    <n v="146.39031906154008"/>
    <n v="4.0642005283720854E-2"/>
  </r>
  <r>
    <x v="30"/>
    <s v="7"/>
    <x v="4"/>
    <x v="16"/>
    <x v="0"/>
    <x v="4"/>
    <x v="26"/>
    <x v="0"/>
    <x v="3"/>
    <s v="adjust"/>
    <x v="2"/>
    <x v="1"/>
    <n v="55080"/>
    <n v="80.326945904697297"/>
    <n v="842.73465375156718"/>
    <n v="262.38101141052692"/>
    <n v="-580.35364234104031"/>
    <n v="3.2664133866339813"/>
    <n v="400"/>
    <n v="0.02"/>
    <n v="14.678626715777099"/>
    <n v="9.3239894640664411E-3"/>
  </r>
  <r>
    <x v="30"/>
    <s v="7"/>
    <x v="4"/>
    <x v="85"/>
    <x v="0"/>
    <x v="1"/>
    <x v="12"/>
    <x v="1"/>
    <x v="1"/>
    <s v="adjust"/>
    <x v="0"/>
    <x v="4"/>
    <n v="48870"/>
    <n v="178.85232308791993"/>
    <n v="760.91264693384392"/>
    <n v="177.20181584778152"/>
    <n v="-583.7108310860624"/>
    <n v="0.99077167569510938"/>
    <n v="200"/>
    <n v="0.125"/>
    <n v="108.97756605904016"/>
    <n v="0.10249854150540345"/>
  </r>
  <r>
    <x v="30"/>
    <s v="7"/>
    <x v="4"/>
    <x v="37"/>
    <x v="0"/>
    <x v="1"/>
    <x v="30"/>
    <x v="2"/>
    <x v="1"/>
    <s v="adjust"/>
    <x v="2"/>
    <x v="6"/>
    <n v="190920"/>
    <n v="356.84985772471128"/>
    <n v="5307.429615020249"/>
    <n v="4711.3320970246141"/>
    <n v="-596.09751799563492"/>
    <n v="13.202561231393654"/>
    <n v="7200"/>
    <n v="6.5000000000000002E-2"/>
    <n v="1068.5142740016888"/>
    <n v="3.7799439450698608E-2"/>
  </r>
  <r>
    <x v="30"/>
    <s v="7"/>
    <x v="4"/>
    <x v="118"/>
    <x v="0"/>
    <x v="2"/>
    <x v="43"/>
    <x v="1"/>
    <x v="0"/>
    <s v="appsflyer"/>
    <x v="2"/>
    <x v="6"/>
    <n v="22340"/>
    <n v="259.89742306730045"/>
    <n v="814.93948714885005"/>
    <n v="189.78554898366806"/>
    <n v="-625.15393816518201"/>
    <n v="0.73023251536635314"/>
    <n v="600"/>
    <n v="0.12"/>
    <n v="96.937443459371522"/>
    <n v="8.5128929273494053E-2"/>
  </r>
  <r>
    <x v="30"/>
    <s v="7"/>
    <x v="4"/>
    <x v="3"/>
    <x v="0"/>
    <x v="3"/>
    <x v="33"/>
    <x v="1"/>
    <x v="0"/>
    <s v="appsflyer"/>
    <x v="0"/>
    <x v="1"/>
    <n v="95460"/>
    <n v="275.49783549783552"/>
    <n v="1980.0749998182459"/>
    <n v="1337.0254327777054"/>
    <n v="-643.04956704054052"/>
    <n v="4.8531249995545238"/>
    <n v="1000"/>
    <n v="0.09"/>
    <n v="569.13159907104989"/>
    <n v="7.0944997893403833E-2"/>
  </r>
  <r>
    <x v="30"/>
    <s v="7"/>
    <x v="4"/>
    <x v="47"/>
    <x v="0"/>
    <x v="3"/>
    <x v="41"/>
    <x v="2"/>
    <x v="1"/>
    <s v="appsflyer"/>
    <x v="2"/>
    <x v="3"/>
    <n v="84690"/>
    <n v="291.63751699139107"/>
    <n v="1833.1237622099943"/>
    <n v="1172.3852244492102"/>
    <n v="-660.73853776078408"/>
    <n v="4.0200082504605135"/>
    <n v="800"/>
    <n v="7.0000000000000007E-2"/>
    <n v="34.954128791550247"/>
    <n v="4.9690903727159855E-3"/>
  </r>
  <r>
    <x v="30"/>
    <s v="7"/>
    <x v="4"/>
    <x v="74"/>
    <x v="0"/>
    <x v="2"/>
    <x v="44"/>
    <x v="1"/>
    <x v="1"/>
    <s v="adjust"/>
    <x v="0"/>
    <x v="6"/>
    <n v="34910"/>
    <n v="136.2341463414634"/>
    <n v="923.29075160335481"/>
    <n v="262.04943202010662"/>
    <n v="-661.24131958324824"/>
    <n v="1.9235223991736559"/>
    <n v="400"/>
    <n v="0.1"/>
    <n v="5.4381777115287999"/>
    <n v="3.458748011527546E-3"/>
  </r>
  <r>
    <x v="30"/>
    <s v="7"/>
    <x v="4"/>
    <x v="61"/>
    <x v="1"/>
    <x v="5"/>
    <x v="2"/>
    <x v="0"/>
    <x v="0"/>
    <s v="adjust"/>
    <x v="2"/>
    <x v="1"/>
    <n v="31490"/>
    <n v="145.01450921019429"/>
    <n v="1003.7647179753135"/>
    <n v="332.3297898166648"/>
    <n v="-671.43492815864875"/>
    <n v="2.2917002693500308"/>
    <n v="400"/>
    <n v="0.12"/>
    <n v="11.471245810301168"/>
    <n v="5.7529428907699739E-3"/>
  </r>
  <r>
    <x v="30"/>
    <s v="7"/>
    <x v="4"/>
    <x v="91"/>
    <x v="0"/>
    <x v="5"/>
    <x v="32"/>
    <x v="2"/>
    <x v="0"/>
    <s v="appsflyer"/>
    <x v="2"/>
    <x v="6"/>
    <n v="38240"/>
    <n v="102.32259445574226"/>
    <n v="878.80807637240423"/>
    <n v="199.82649422907664"/>
    <n v="-678.98158214332761"/>
    <n v="1.9529068363831206"/>
    <n v="400"/>
    <n v="0.12"/>
    <n v="106.93956702180571"/>
    <n v="8.9193683945977459E-2"/>
  </r>
  <r>
    <x v="30"/>
    <s v="7"/>
    <x v="4"/>
    <x v="47"/>
    <x v="0"/>
    <x v="0"/>
    <x v="29"/>
    <x v="2"/>
    <x v="0"/>
    <s v="appsflyer"/>
    <x v="2"/>
    <x v="3"/>
    <n v="42020"/>
    <n v="135.09103641456582"/>
    <n v="875.25937887884788"/>
    <n v="195.1150109312091"/>
    <n v="-680.14436794763878"/>
    <n v="1.4443224073908383"/>
    <n v="200"/>
    <n v="7.0000000000000007E-2"/>
    <n v="0.88560449957368459"/>
    <n v="7.5648075063269437E-4"/>
  </r>
  <r>
    <x v="30"/>
    <s v="7"/>
    <x v="4"/>
    <x v="23"/>
    <x v="0"/>
    <x v="1"/>
    <x v="41"/>
    <x v="1"/>
    <x v="1"/>
    <s v="adjust"/>
    <x v="0"/>
    <x v="3"/>
    <n v="361550"/>
    <n v="520.4913691244177"/>
    <n v="4072.7876585840786"/>
    <n v="3333.0987807695892"/>
    <n v="-739.68887781448939"/>
    <n v="6.4037541801636459"/>
    <n v="4800"/>
    <n v="0.06"/>
    <n v="811.34420048558297"/>
    <n v="4.0570064768089935E-2"/>
  </r>
  <r>
    <x v="30"/>
    <s v="7"/>
    <x v="4"/>
    <x v="36"/>
    <x v="0"/>
    <x v="6"/>
    <x v="28"/>
    <x v="0"/>
    <x v="3"/>
    <s v="adjust"/>
    <x v="0"/>
    <x v="4"/>
    <n v="26460"/>
    <n v="36.227600370474768"/>
    <n v="906.75456947546911"/>
    <n v="161.0271675346039"/>
    <n v="-745.72740194086521"/>
    <n v="4.4448753405660257"/>
    <n v="200"/>
    <n v="6.5000000000000002E-2"/>
    <n v="19.717886990238235"/>
    <n v="2.0408447522787278E-2"/>
  </r>
  <r>
    <x v="30"/>
    <s v="7"/>
    <x v="4"/>
    <x v="125"/>
    <x v="0"/>
    <x v="0"/>
    <x v="15"/>
    <x v="1"/>
    <x v="0"/>
    <s v="appsflyer"/>
    <x v="0"/>
    <x v="4"/>
    <n v="97720"/>
    <n v="353.31833520809903"/>
    <n v="2180.7034900013778"/>
    <n v="1426.8194938329225"/>
    <n v="-753.88399616845527"/>
    <n v="4.038339796298847"/>
    <n v="3000"/>
    <n v="0.08"/>
    <n v="112.2328840901649"/>
    <n v="1.3109913876663449E-2"/>
  </r>
  <r>
    <x v="30"/>
    <s v="7"/>
    <x v="4"/>
    <x v="81"/>
    <x v="0"/>
    <x v="2"/>
    <x v="27"/>
    <x v="2"/>
    <x v="1"/>
    <s v="appsflyer"/>
    <x v="2"/>
    <x v="6"/>
    <n v="62460"/>
    <n v="136.51926154326529"/>
    <n v="1297.0897894378277"/>
    <n v="527.01708395643357"/>
    <n v="-770.07270548139411"/>
    <n v="3.8603862780887725"/>
    <n v="400"/>
    <n v="0.11"/>
    <n v="181.57060352995614"/>
    <n v="5.7420846830639576E-2"/>
  </r>
  <r>
    <x v="30"/>
    <s v="7"/>
    <x v="4"/>
    <x v="86"/>
    <x v="0"/>
    <x v="3"/>
    <x v="44"/>
    <x v="2"/>
    <x v="1"/>
    <s v="appsflyer"/>
    <x v="0"/>
    <x v="0"/>
    <n v="72830"/>
    <n v="383.09175920514321"/>
    <n v="2172.979033928269"/>
    <n v="1401.4315838779009"/>
    <n v="-771.54745005036807"/>
    <n v="3.658213861832103"/>
    <n v="2000"/>
    <n v="7.0000000000000007E-2"/>
    <n v="490.77336819496497"/>
    <n v="5.8365718531539747E-2"/>
  </r>
  <r>
    <x v="30"/>
    <s v="7"/>
    <x v="4"/>
    <x v="73"/>
    <x v="0"/>
    <x v="2"/>
    <x v="32"/>
    <x v="1"/>
    <x v="0"/>
    <s v="appsflyer"/>
    <x v="2"/>
    <x v="4"/>
    <n v="185750"/>
    <n v="1536.7431358976896"/>
    <n v="1599.8204195404278"/>
    <n v="816.23939189831151"/>
    <n v="-783.58102764211628"/>
    <n v="0.53114887766946473"/>
    <n v="800"/>
    <n v="0.105"/>
    <n v="334.61044261217847"/>
    <n v="6.8323591896649688E-2"/>
  </r>
  <r>
    <x v="30"/>
    <s v="7"/>
    <x v="4"/>
    <x v="115"/>
    <x v="0"/>
    <x v="1"/>
    <x v="41"/>
    <x v="1"/>
    <x v="0"/>
    <s v="adjust"/>
    <x v="0"/>
    <x v="5"/>
    <n v="48080"/>
    <n v="212.08524289642531"/>
    <n v="1469.6735411410152"/>
    <n v="674.66681807649718"/>
    <n v="-795.00672306451804"/>
    <n v="3.1811115609112881"/>
    <n v="600"/>
    <n v="0.12"/>
    <n v="398.75481697638082"/>
    <n v="9.8506602640111837E-2"/>
  </r>
  <r>
    <x v="30"/>
    <s v="7"/>
    <x v="4"/>
    <x v="74"/>
    <x v="0"/>
    <x v="0"/>
    <x v="20"/>
    <x v="1"/>
    <x v="1"/>
    <s v="adjust"/>
    <x v="0"/>
    <x v="5"/>
    <n v="46020"/>
    <n v="170.47524394651248"/>
    <n v="1250.2779256559575"/>
    <n v="433.21429751451001"/>
    <n v="-817.06362814144745"/>
    <n v="2.5412152960486938"/>
    <n v="600"/>
    <n v="0.1"/>
    <n v="109.2324198490481"/>
    <n v="4.2024013086883208E-2"/>
  </r>
  <r>
    <x v="30"/>
    <s v="7"/>
    <x v="4"/>
    <x v="55"/>
    <x v="0"/>
    <x v="2"/>
    <x v="46"/>
    <x v="2"/>
    <x v="0"/>
    <s v="appsflyer"/>
    <x v="2"/>
    <x v="0"/>
    <n v="120660"/>
    <n v="367.83850100379209"/>
    <n v="3248.2163728965661"/>
    <n v="2428.4939868744864"/>
    <n v="-819.72238602207972"/>
    <n v="6.6020657985702558"/>
    <n v="2000"/>
    <n v="0.1"/>
    <n v="562.0248241669866"/>
    <n v="3.8571561030870428E-2"/>
  </r>
  <r>
    <x v="30"/>
    <s v="7"/>
    <x v="4"/>
    <x v="68"/>
    <x v="0"/>
    <x v="4"/>
    <x v="24"/>
    <x v="1"/>
    <x v="1"/>
    <s v="adjust"/>
    <x v="2"/>
    <x v="4"/>
    <n v="59370"/>
    <n v="164.59564678817907"/>
    <n v="1053.2741076623684"/>
    <n v="204.92237942781287"/>
    <n v="-848.35172823455548"/>
    <n v="1.2450048553928705"/>
    <n v="400"/>
    <n v="7.0000000000000007E-2"/>
    <n v="43.132335559715727"/>
    <n v="3.50802221473243E-2"/>
  </r>
  <r>
    <x v="30"/>
    <s v="7"/>
    <x v="4"/>
    <x v="57"/>
    <x v="0"/>
    <x v="5"/>
    <x v="6"/>
    <x v="2"/>
    <x v="0"/>
    <s v="adjust"/>
    <x v="0"/>
    <x v="1"/>
    <n v="88450"/>
    <n v="276.3601899683386"/>
    <n v="2409.8217250661983"/>
    <n v="1479.95286606472"/>
    <n v="-929.86885900147831"/>
    <n v="5.3551593890359959"/>
    <n v="2600"/>
    <n v="0.09"/>
    <n v="521.01018857284498"/>
    <n v="5.8674187144693912E-2"/>
  </r>
  <r>
    <x v="30"/>
    <s v="7"/>
    <x v="4"/>
    <x v="24"/>
    <x v="0"/>
    <x v="4"/>
    <x v="41"/>
    <x v="1"/>
    <x v="1"/>
    <s v="appsflyer"/>
    <x v="2"/>
    <x v="5"/>
    <n v="79730"/>
    <n v="402.71684498631498"/>
    <n v="1400.0490854310051"/>
    <n v="462.90915477073082"/>
    <n v="-937.13993066027433"/>
    <n v="1.1494655873817776"/>
    <n v="800"/>
    <n v="7.0000000000000007E-2"/>
    <n v="6.2103181751628735"/>
    <n v="2.2359744207401822E-3"/>
  </r>
  <r>
    <x v="30"/>
    <s v="7"/>
    <x v="4"/>
    <x v="5"/>
    <x v="0"/>
    <x v="0"/>
    <x v="37"/>
    <x v="2"/>
    <x v="0"/>
    <s v="appsflyer"/>
    <x v="1"/>
    <x v="4"/>
    <n v="294710"/>
    <n v="661.45998321229149"/>
    <n v="9095.3039500336399"/>
    <n v="8152.0048754741738"/>
    <n v="-943.29907455946613"/>
    <n v="12.324260094896532"/>
    <n v="11600"/>
    <n v="0.09"/>
    <n v="3323.8690842735264"/>
    <n v="6.7956065921762759E-2"/>
  </r>
  <r>
    <x v="30"/>
    <s v="7"/>
    <x v="4"/>
    <x v="24"/>
    <x v="0"/>
    <x v="1"/>
    <x v="13"/>
    <x v="1"/>
    <x v="2"/>
    <s v="appsflyer"/>
    <x v="2"/>
    <x v="4"/>
    <n v="105530"/>
    <n v="395.79934364744491"/>
    <n v="2116.249553853962"/>
    <n v="1163.3474783466615"/>
    <n v="-952.90207550730042"/>
    <n v="2.9392354914638363"/>
    <n v="1200"/>
    <n v="7.0000000000000007E-2"/>
    <n v="62.62245988677271"/>
    <n v="8.9715900382820509E-3"/>
  </r>
  <r>
    <x v="30"/>
    <s v="7"/>
    <x v="4"/>
    <x v="55"/>
    <x v="0"/>
    <x v="5"/>
    <x v="29"/>
    <x v="2"/>
    <x v="1"/>
    <s v="appsflyer"/>
    <x v="2"/>
    <x v="4"/>
    <n v="66820"/>
    <n v="206.98958039988736"/>
    <n v="1750.5733230053017"/>
    <n v="784.30830646775723"/>
    <n v="-966.26501653754451"/>
    <n v="3.789119746764722"/>
    <n v="600"/>
    <n v="0.1"/>
    <n v="412.73916653042983"/>
    <n v="8.7707678882313234E-2"/>
  </r>
  <r>
    <x v="30"/>
    <s v="7"/>
    <x v="4"/>
    <x v="4"/>
    <x v="0"/>
    <x v="3"/>
    <x v="16"/>
    <x v="2"/>
    <x v="0"/>
    <s v="appsflyer"/>
    <x v="0"/>
    <x v="1"/>
    <n v="193550"/>
    <n v="420.90320398202294"/>
    <n v="4513.4775271015415"/>
    <n v="3518.0317634405487"/>
    <n v="-995.44576366099272"/>
    <n v="8.3582917168547048"/>
    <n v="6000"/>
    <n v="0.1"/>
    <n v="454.00656034536252"/>
    <n v="2.1508549423544489E-2"/>
  </r>
  <r>
    <x v="30"/>
    <s v="7"/>
    <x v="4"/>
    <x v="92"/>
    <x v="0"/>
    <x v="5"/>
    <x v="25"/>
    <x v="2"/>
    <x v="0"/>
    <s v="appsflyer"/>
    <x v="1"/>
    <x v="6"/>
    <n v="33250"/>
    <n v="75.434243176178654"/>
    <n v="1117.8233503056233"/>
    <n v="109.79447712886086"/>
    <n v="-1008.0288731767624"/>
    <n v="1.4554991540437807"/>
    <n v="200"/>
    <n v="0.1"/>
    <n v="25.40795136803689"/>
    <n v="3.8568957857228581E-2"/>
  </r>
  <r>
    <x v="30"/>
    <s v="7"/>
    <x v="4"/>
    <x v="72"/>
    <x v="0"/>
    <x v="5"/>
    <x v="9"/>
    <x v="2"/>
    <x v="1"/>
    <s v="adjust"/>
    <x v="0"/>
    <x v="5"/>
    <n v="61110"/>
    <n v="78.779858951998179"/>
    <n v="1649.2251427333351"/>
    <n v="636.89080453245685"/>
    <n v="-1012.3343382008783"/>
    <n v="8.0844369741830153"/>
    <n v="400"/>
    <n v="0.12"/>
    <n v="395.74496104435212"/>
    <n v="0.10356169854864145"/>
  </r>
  <r>
    <x v="30"/>
    <s v="7"/>
    <x v="4"/>
    <x v="0"/>
    <x v="0"/>
    <x v="0"/>
    <x v="16"/>
    <x v="0"/>
    <x v="0"/>
    <s v="adjust"/>
    <x v="0"/>
    <x v="5"/>
    <n v="983470"/>
    <n v="809.42635310910055"/>
    <n v="18301.394669202225"/>
    <n v="17265.304363522951"/>
    <n v="-1036.090305679274"/>
    <n v="21.330296817252012"/>
    <n v="21200"/>
    <n v="7.0000000000000007E-2"/>
    <n v="2457.2482787246954"/>
    <n v="2.3720484224575997E-2"/>
  </r>
  <r>
    <x v="30"/>
    <s v="7"/>
    <x v="4"/>
    <x v="76"/>
    <x v="0"/>
    <x v="5"/>
    <x v="43"/>
    <x v="1"/>
    <x v="1"/>
    <s v="adjust"/>
    <x v="2"/>
    <x v="4"/>
    <n v="75680"/>
    <n v="433.54458141117749"/>
    <n v="1379.321417884345"/>
    <n v="328.93142285376251"/>
    <n v="-1050.3899950305824"/>
    <n v="0.75870265010140003"/>
    <n v="400"/>
    <n v="7.0000000000000007E-2"/>
    <n v="126.23584403710053"/>
    <n v="6.3962594868506945E-2"/>
  </r>
  <r>
    <x v="30"/>
    <s v="7"/>
    <x v="4"/>
    <x v="88"/>
    <x v="0"/>
    <x v="1"/>
    <x v="9"/>
    <x v="2"/>
    <x v="0"/>
    <s v="adjust"/>
    <x v="0"/>
    <x v="3"/>
    <n v="236470"/>
    <n v="470.99458757306769"/>
    <n v="7242.1114682862908"/>
    <n v="6179.3393191371115"/>
    <n v="-1062.7721491491793"/>
    <n v="13.119767152692557"/>
    <n v="5800"/>
    <n v="0.11"/>
    <n v="1489.3840460942554"/>
    <n v="4.0171070324667928E-2"/>
  </r>
  <r>
    <x v="30"/>
    <s v="7"/>
    <x v="4"/>
    <x v="21"/>
    <x v="0"/>
    <x v="2"/>
    <x v="1"/>
    <x v="2"/>
    <x v="1"/>
    <s v="adjust"/>
    <x v="2"/>
    <x v="3"/>
    <n v="36670"/>
    <n v="152.40307673221264"/>
    <n v="1766.3087024357653"/>
    <n v="669.62905649276831"/>
    <n v="-1096.679645942997"/>
    <n v="4.3938027423775257"/>
    <n v="600"/>
    <n v="0.11"/>
    <n v="236.06725993471318"/>
    <n v="5.8755728923296953E-2"/>
  </r>
  <r>
    <x v="30"/>
    <s v="7"/>
    <x v="4"/>
    <x v="12"/>
    <x v="0"/>
    <x v="4"/>
    <x v="31"/>
    <x v="0"/>
    <x v="0"/>
    <s v="appsflyer"/>
    <x v="0"/>
    <x v="2"/>
    <n v="111580"/>
    <n v="101.15564462257849"/>
    <n v="2044.1439502362446"/>
    <n v="906.91534643636544"/>
    <n v="-1137.2286037998792"/>
    <n v="8.965543641387038"/>
    <n v="600"/>
    <n v="7.4999999999999997E-2"/>
    <n v="221.76073057145899"/>
    <n v="4.0753662298406337E-2"/>
  </r>
  <r>
    <x v="30"/>
    <s v="7"/>
    <x v="4"/>
    <x v="40"/>
    <x v="0"/>
    <x v="4"/>
    <x v="16"/>
    <x v="0"/>
    <x v="1"/>
    <s v="adjust"/>
    <x v="0"/>
    <x v="4"/>
    <n v="91730"/>
    <n v="226.1638462400538"/>
    <n v="2908.3292970160919"/>
    <n v="1661.0074241055333"/>
    <n v="-1247.3218729105586"/>
    <n v="7.3442659015557883"/>
    <n v="2200"/>
    <n v="0.125"/>
    <n v="700.20527091742088"/>
    <n v="7.0259095048344669E-2"/>
  </r>
  <r>
    <x v="30"/>
    <s v="7"/>
    <x v="4"/>
    <x v="13"/>
    <x v="0"/>
    <x v="3"/>
    <x v="23"/>
    <x v="1"/>
    <x v="0"/>
    <s v="appsflyer"/>
    <x v="0"/>
    <x v="1"/>
    <n v="88520"/>
    <n v="233.61290010169"/>
    <n v="1944.2434325791405"/>
    <n v="694.49594310164775"/>
    <n v="-1249.7474894774928"/>
    <n v="2.9728492852892057"/>
    <n v="400"/>
    <n v="0.12"/>
    <n v="447.61810848750292"/>
    <n v="0.10742037994933464"/>
  </r>
  <r>
    <x v="30"/>
    <s v="7"/>
    <x v="4"/>
    <x v="14"/>
    <x v="0"/>
    <x v="1"/>
    <x v="22"/>
    <x v="2"/>
    <x v="0"/>
    <s v="appsflyer"/>
    <x v="0"/>
    <x v="4"/>
    <n v="82730"/>
    <n v="512.87471252874718"/>
    <n v="4491.6350000593347"/>
    <n v="3096.2983997842607"/>
    <n v="-1395.336600275074"/>
    <n v="6.0371438172840506"/>
    <n v="4800"/>
    <n v="0.1"/>
    <n v="330.94324494065472"/>
    <n v="1.781391854672414E-2"/>
  </r>
  <r>
    <x v="30"/>
    <s v="7"/>
    <x v="4"/>
    <x v="35"/>
    <x v="0"/>
    <x v="3"/>
    <x v="18"/>
    <x v="0"/>
    <x v="1"/>
    <s v="adjust"/>
    <x v="0"/>
    <x v="6"/>
    <n v="109870"/>
    <n v="62.318141856441962"/>
    <n v="1907.2274826929092"/>
    <n v="495.22863674567265"/>
    <n v="-1411.9988459472365"/>
    <n v="7.9467811778871225"/>
    <n v="400"/>
    <n v="8.5000000000000006E-2"/>
    <n v="228.81754426830332"/>
    <n v="7.7007375075596921E-2"/>
  </r>
  <r>
    <x v="30"/>
    <s v="7"/>
    <x v="4"/>
    <x v="72"/>
    <x v="0"/>
    <x v="1"/>
    <x v="31"/>
    <x v="2"/>
    <x v="1"/>
    <s v="adjust"/>
    <x v="0"/>
    <x v="5"/>
    <n v="108890"/>
    <n v="207.34683391264923"/>
    <n v="3242.8021979429591"/>
    <n v="1778.7956845197159"/>
    <n v="-1464.0065134232432"/>
    <n v="8.5788417934998922"/>
    <n v="2000"/>
    <n v="0.12"/>
    <n v="1118.5520346943365"/>
    <n v="0.10480424521946069"/>
  </r>
  <r>
    <x v="30"/>
    <s v="7"/>
    <x v="4"/>
    <x v="96"/>
    <x v="0"/>
    <x v="1"/>
    <x v="19"/>
    <x v="1"/>
    <x v="0"/>
    <s v="adjust"/>
    <x v="0"/>
    <x v="0"/>
    <n v="645330"/>
    <n v="2261.1679918052778"/>
    <n v="11817.323169578611"/>
    <n v="10332.928422223531"/>
    <n v="-1484.3947473550797"/>
    <n v="4.5697305373467181"/>
    <n v="11600"/>
    <n v="0.17"/>
    <n v="3794.0739684182668"/>
    <n v="6.1197139432711829E-2"/>
  </r>
  <r>
    <x v="30"/>
    <s v="7"/>
    <x v="4"/>
    <x v="89"/>
    <x v="0"/>
    <x v="5"/>
    <x v="15"/>
    <x v="1"/>
    <x v="0"/>
    <s v="adjust"/>
    <x v="2"/>
    <x v="0"/>
    <n v="284980"/>
    <n v="1438.5663806158504"/>
    <n v="4457.80195046069"/>
    <n v="2968.9092673039418"/>
    <n v="-1488.8926831567483"/>
    <n v="2.0637971992873565"/>
    <n v="3000"/>
    <n v="0.06"/>
    <n v="390.48603535955658"/>
    <n v="2.1920847029575717E-2"/>
  </r>
  <r>
    <x v="30"/>
    <s v="7"/>
    <x v="4"/>
    <x v="78"/>
    <x v="0"/>
    <x v="2"/>
    <x v="11"/>
    <x v="2"/>
    <x v="0"/>
    <s v="adjust"/>
    <x v="0"/>
    <x v="5"/>
    <n v="44240"/>
    <n v="212.06698197622396"/>
    <n v="2847.9134639501785"/>
    <n v="1342.1075849541512"/>
    <n v="-1505.8058789960273"/>
    <n v="6.3286965865559521"/>
    <n v="2600"/>
    <n v="0.14000000000000001"/>
    <n v="126.70023918701753"/>
    <n v="1.5733989411803356E-2"/>
  </r>
  <r>
    <x v="30"/>
    <s v="7"/>
    <x v="4"/>
    <x v="84"/>
    <x v="0"/>
    <x v="1"/>
    <x v="33"/>
    <x v="1"/>
    <x v="0"/>
    <s v="appsflyer"/>
    <x v="0"/>
    <x v="3"/>
    <n v="224270"/>
    <n v="696.04852930803406"/>
    <n v="4444.7578055437671"/>
    <n v="2929.7037250749472"/>
    <n v="-1515.0540804688198"/>
    <n v="4.209050952219477"/>
    <n v="2000"/>
    <n v="0.14000000000000001"/>
    <n v="543.10737875391237"/>
    <n v="3.0896604214362931E-2"/>
  </r>
  <r>
    <x v="30"/>
    <s v="7"/>
    <x v="4"/>
    <x v="79"/>
    <x v="0"/>
    <x v="1"/>
    <x v="3"/>
    <x v="0"/>
    <x v="1"/>
    <s v="appsflyer"/>
    <x v="0"/>
    <x v="4"/>
    <n v="83250"/>
    <n v="92.439581972566941"/>
    <n v="1983.0155068487836"/>
    <n v="449.28706984857735"/>
    <n v="-1533.7284370002062"/>
    <n v="4.8603321246293731"/>
    <n v="600"/>
    <n v="0.08"/>
    <n v="213.61577199645717"/>
    <n v="7.924249562328893E-2"/>
  </r>
  <r>
    <x v="30"/>
    <s v="7"/>
    <x v="4"/>
    <x v="86"/>
    <x v="0"/>
    <x v="1"/>
    <x v="38"/>
    <x v="2"/>
    <x v="1"/>
    <s v="appsflyer"/>
    <x v="0"/>
    <x v="2"/>
    <n v="74190"/>
    <n v="320.18432622111084"/>
    <n v="3071.9679042427456"/>
    <n v="1532.080955752089"/>
    <n v="-1539.8869484906566"/>
    <n v="4.7849967355805996"/>
    <n v="2400"/>
    <n v="7.0000000000000007E-2"/>
    <n v="220.54622538396222"/>
    <n v="2.3992011709731254E-2"/>
  </r>
  <r>
    <x v="30"/>
    <s v="7"/>
    <x v="4"/>
    <x v="42"/>
    <x v="0"/>
    <x v="5"/>
    <x v="21"/>
    <x v="1"/>
    <x v="1"/>
    <s v="appsflyer"/>
    <x v="2"/>
    <x v="5"/>
    <n v="121050"/>
    <n v="344.43860548577288"/>
    <n v="3281.4485646070957"/>
    <n v="1697.0834347846233"/>
    <n v="-1584.3651298224725"/>
    <n v="4.927099946857501"/>
    <n v="1800"/>
    <n v="0.12"/>
    <n v="513.30366412740682"/>
    <n v="5.041037401838664E-2"/>
  </r>
  <r>
    <x v="30"/>
    <s v="7"/>
    <x v="4"/>
    <x v="99"/>
    <x v="0"/>
    <x v="0"/>
    <x v="45"/>
    <x v="2"/>
    <x v="0"/>
    <s v="adjust"/>
    <x v="0"/>
    <x v="1"/>
    <n v="79200"/>
    <n v="204.82022915843538"/>
    <n v="3051.7680360992426"/>
    <n v="1446.9070103986926"/>
    <n v="-1604.86102570055"/>
    <n v="7.0642778613408401"/>
    <n v="30000"/>
    <n v="8.5000000000000006E-2"/>
    <n v="59.233885576232687"/>
    <n v="6.8230468107173996E-3"/>
  </r>
  <r>
    <x v="30"/>
    <s v="7"/>
    <x v="4"/>
    <x v="95"/>
    <x v="0"/>
    <x v="3"/>
    <x v="7"/>
    <x v="2"/>
    <x v="0"/>
    <s v="adjust"/>
    <x v="0"/>
    <x v="4"/>
    <n v="262900"/>
    <n v="533.43807796591909"/>
    <n v="7632.5562627395966"/>
    <n v="6005.1565527471221"/>
    <n v="-1627.3997099924745"/>
    <n v="11.257457614660172"/>
    <n v="4400"/>
    <n v="7.0000000000000007E-2"/>
    <n v="406.57094955277006"/>
    <n v="1.1283939782463009E-2"/>
  </r>
  <r>
    <x v="30"/>
    <s v="7"/>
    <x v="4"/>
    <x v="1"/>
    <x v="0"/>
    <x v="4"/>
    <x v="48"/>
    <x v="1"/>
    <x v="0"/>
    <s v="appsflyer"/>
    <x v="0"/>
    <x v="6"/>
    <n v="102890"/>
    <n v="328.08655074718069"/>
    <n v="2070.4236893722036"/>
    <n v="394.47048015759498"/>
    <n v="-1675.9532092146087"/>
    <n v="1.202336637266088"/>
    <n v="600"/>
    <n v="0.12"/>
    <n v="22.377592335712055"/>
    <n v="9.4546966382089304E-3"/>
  </r>
  <r>
    <x v="30"/>
    <s v="7"/>
    <x v="4"/>
    <x v="100"/>
    <x v="0"/>
    <x v="1"/>
    <x v="29"/>
    <x v="0"/>
    <x v="0"/>
    <s v="adjust"/>
    <x v="0"/>
    <x v="5"/>
    <n v="87320"/>
    <n v="77.866185239892772"/>
    <n v="1873.6864724711072"/>
    <n v="149.17875045696982"/>
    <n v="-1724.5077220141375"/>
    <n v="1.9158348389275126"/>
    <n v="200"/>
    <n v="7.0000000000000007E-2"/>
    <n v="10.171083109482586"/>
    <n v="1.1363418134649597E-2"/>
  </r>
  <r>
    <x v="30"/>
    <s v="7"/>
    <x v="4"/>
    <x v="10"/>
    <x v="0"/>
    <x v="5"/>
    <x v="24"/>
    <x v="1"/>
    <x v="0"/>
    <s v="appsflyer"/>
    <x v="2"/>
    <x v="4"/>
    <n v="250200"/>
    <n v="771.32574878105413"/>
    <n v="3803.9748656379402"/>
    <n v="2046.0974627492981"/>
    <n v="-1757.8774028886421"/>
    <n v="2.652702137822831"/>
    <n v="1800"/>
    <n v="0.04"/>
    <n v="164.17372370638796"/>
    <n v="1.3372914918545406E-2"/>
  </r>
  <r>
    <x v="30"/>
    <s v="7"/>
    <x v="4"/>
    <x v="97"/>
    <x v="0"/>
    <x v="1"/>
    <x v="7"/>
    <x v="2"/>
    <x v="0"/>
    <s v="adjust"/>
    <x v="0"/>
    <x v="4"/>
    <n v="78610"/>
    <n v="129.75602882563709"/>
    <n v="2121.2479032593201"/>
    <n v="279.72022772524247"/>
    <n v="-1841.5276755340776"/>
    <n v="2.1557397390846749"/>
    <n v="400"/>
    <n v="0.108"/>
    <n v="0.88805399957169018"/>
    <n v="5.2913227310110052E-4"/>
  </r>
  <r>
    <x v="30"/>
    <s v="7"/>
    <x v="4"/>
    <x v="84"/>
    <x v="0"/>
    <x v="4"/>
    <x v="46"/>
    <x v="1"/>
    <x v="0"/>
    <s v="appsflyer"/>
    <x v="0"/>
    <x v="3"/>
    <n v="176940"/>
    <n v="646.97527948354582"/>
    <n v="3913.3987133424712"/>
    <n v="2019.0368630743972"/>
    <n v="-1894.361850268074"/>
    <n v="3.1207326262699135"/>
    <n v="1600"/>
    <n v="0.14000000000000001"/>
    <n v="1673.0723152360149"/>
    <n v="0.13810812024901314"/>
  </r>
  <r>
    <x v="30"/>
    <s v="7"/>
    <x v="4"/>
    <x v="0"/>
    <x v="0"/>
    <x v="2"/>
    <x v="21"/>
    <x v="0"/>
    <x v="0"/>
    <s v="adjust"/>
    <x v="0"/>
    <x v="6"/>
    <n v="874550"/>
    <n v="601.79454212918529"/>
    <n v="15898.604966835541"/>
    <n v="13987.856281446764"/>
    <n v="-1910.7486853887767"/>
    <n v="23.243574512917462"/>
    <n v="13800"/>
    <n v="7.0000000000000007E-2"/>
    <n v="336.98938404474211"/>
    <n v="4.015261253097549E-3"/>
  </r>
  <r>
    <x v="30"/>
    <s v="7"/>
    <x v="4"/>
    <x v="93"/>
    <x v="0"/>
    <x v="1"/>
    <x v="29"/>
    <x v="1"/>
    <x v="1"/>
    <s v="adjust"/>
    <x v="2"/>
    <x v="4"/>
    <n v="242930"/>
    <n v="725.71400409432101"/>
    <n v="2951.9390807937866"/>
    <n v="906.20284693966505"/>
    <n v="-2045.7362338541216"/>
    <n v="1.2487051949212296"/>
    <n v="800"/>
    <n v="0.06"/>
    <n v="168.43271266637532"/>
    <n v="3.097774286687742E-2"/>
  </r>
  <r>
    <x v="30"/>
    <s v="7"/>
    <x v="4"/>
    <x v="37"/>
    <x v="0"/>
    <x v="0"/>
    <x v="37"/>
    <x v="2"/>
    <x v="1"/>
    <s v="adjust"/>
    <x v="2"/>
    <x v="6"/>
    <n v="241320"/>
    <n v="366.43633869967016"/>
    <n v="6719.4320275776608"/>
    <n v="4412.6237819477765"/>
    <n v="-2306.8082456298844"/>
    <n v="12.041992880963551"/>
    <n v="6800"/>
    <n v="6.5000000000000002E-2"/>
    <n v="486.85922224588074"/>
    <n v="1.8388878752729144E-2"/>
  </r>
  <r>
    <x v="30"/>
    <s v="7"/>
    <x v="4"/>
    <x v="98"/>
    <x v="0"/>
    <x v="2"/>
    <x v="18"/>
    <x v="1"/>
    <x v="0"/>
    <s v="appsflyer"/>
    <x v="2"/>
    <x v="2"/>
    <n v="321440"/>
    <n v="1741.7272014214595"/>
    <n v="5216.6255319863512"/>
    <n v="2236.8140297120431"/>
    <n v="-2979.8115022743082"/>
    <n v="1.2842505002428239"/>
    <n v="1400"/>
    <n v="7.0000000000000007E-2"/>
    <n v="382.65474659983715"/>
    <n v="2.8511888003574015E-2"/>
  </r>
  <r>
    <x v="30"/>
    <s v="7"/>
    <x v="4"/>
    <x v="96"/>
    <x v="0"/>
    <x v="4"/>
    <x v="32"/>
    <x v="1"/>
    <x v="0"/>
    <s v="adjust"/>
    <x v="0"/>
    <x v="3"/>
    <n v="523600"/>
    <n v="2012.5389288814008"/>
    <n v="9708.0435790478678"/>
    <n v="6178.9423232482477"/>
    <n v="-3529.10125579962"/>
    <n v="3.0702225107678269"/>
    <n v="8600"/>
    <n v="0.17"/>
    <n v="2672.6663910496791"/>
    <n v="7.2090719609454346E-2"/>
  </r>
  <r>
    <x v="30"/>
    <s v="7"/>
    <x v="4"/>
    <x v="94"/>
    <x v="0"/>
    <x v="5"/>
    <x v="44"/>
    <x v="2"/>
    <x v="0"/>
    <s v="adjust"/>
    <x v="0"/>
    <x v="1"/>
    <n v="498010"/>
    <n v="607.39477461481658"/>
    <n v="12316.011350147301"/>
    <n v="8481.4976623313414"/>
    <n v="-3834.5136878159592"/>
    <n v="13.963731689509412"/>
    <n v="8800"/>
    <n v="0.06"/>
    <n v="722.53263772425839"/>
    <n v="1.4198212518787104E-2"/>
  </r>
  <r>
    <x v="30"/>
    <s v="7"/>
    <x v="4"/>
    <x v="15"/>
    <x v="0"/>
    <x v="6"/>
    <x v="20"/>
    <x v="2"/>
    <x v="0"/>
    <s v="adjust"/>
    <x v="0"/>
    <x v="3"/>
    <n v="218620"/>
    <n v="399.35336424253347"/>
    <n v="6168.4975948897818"/>
    <n v="1841.1138018245222"/>
    <n v="-4327.3837930652599"/>
    <n v="4.6102373653884765"/>
    <n v="50000"/>
    <n v="0.06"/>
    <n v="20.94021618796382"/>
    <n v="1.8956112478591591E-3"/>
  </r>
  <r>
    <x v="31"/>
    <s v="7"/>
    <x v="4"/>
    <x v="31"/>
    <x v="0"/>
    <x v="4"/>
    <x v="8"/>
    <x v="2"/>
    <x v="0"/>
    <s v="adjust"/>
    <x v="0"/>
    <x v="2"/>
    <n v="729110"/>
    <n v="2401.5158033421612"/>
    <n v="26047.705596593441"/>
    <n v="42553.725599335514"/>
    <n v="16506.020002742072"/>
    <n v="17.719527616730232"/>
    <n v="59000"/>
    <n v="0.09"/>
    <n v="3053.2970692525719"/>
    <n v="1.1958596755236278E-2"/>
  </r>
  <r>
    <x v="31"/>
    <s v="7"/>
    <x v="4"/>
    <x v="0"/>
    <x v="0"/>
    <x v="3"/>
    <x v="13"/>
    <x v="0"/>
    <x v="0"/>
    <s v="adjust"/>
    <x v="0"/>
    <x v="2"/>
    <n v="1260540"/>
    <n v="921.04889578145264"/>
    <n v="25726.132630085947"/>
    <n v="40297.663353176635"/>
    <n v="14571.530723090687"/>
    <n v="43.751926241642771"/>
    <n v="32600"/>
    <n v="7.0000000000000007E-2"/>
    <n v="9490.9518226888176"/>
    <n v="3.9253524203575821E-2"/>
  </r>
  <r>
    <x v="31"/>
    <s v="7"/>
    <x v="4"/>
    <x v="88"/>
    <x v="0"/>
    <x v="3"/>
    <x v="45"/>
    <x v="2"/>
    <x v="0"/>
    <s v="adjust"/>
    <x v="0"/>
    <x v="6"/>
    <n v="434690"/>
    <n v="1125.5973744429723"/>
    <n v="17379.857320455874"/>
    <n v="25274.834325708794"/>
    <n v="7894.9770052529202"/>
    <n v="22.454596021260823"/>
    <n v="39200"/>
    <n v="0.11"/>
    <n v="9601.6302858219569"/>
    <n v="6.3314825081797338E-2"/>
  </r>
  <r>
    <x v="31"/>
    <s v="7"/>
    <x v="4"/>
    <x v="72"/>
    <x v="0"/>
    <x v="6"/>
    <x v="36"/>
    <x v="2"/>
    <x v="1"/>
    <s v="adjust"/>
    <x v="0"/>
    <x v="1"/>
    <n v="351240"/>
    <n v="636.47391142141453"/>
    <n v="10006.676761708437"/>
    <n v="15610.266418760642"/>
    <n v="5603.5896570522054"/>
    <n v="24.526168533599108"/>
    <n v="18000"/>
    <n v="0.12"/>
    <n v="5273.3720930661902"/>
    <n v="5.6302392622082094E-2"/>
  </r>
  <r>
    <x v="31"/>
    <s v="7"/>
    <x v="4"/>
    <x v="104"/>
    <x v="0"/>
    <x v="1"/>
    <x v="40"/>
    <x v="2"/>
    <x v="0"/>
    <s v="appsflyer"/>
    <x v="0"/>
    <x v="6"/>
    <n v="270810"/>
    <n v="1140.3747055884662"/>
    <n v="8251.9919824077369"/>
    <n v="13291.473061379389"/>
    <n v="5039.4810789716521"/>
    <n v="11.655355907355561"/>
    <n v="22600"/>
    <n v="0.17"/>
    <n v="4718.9668510313331"/>
    <n v="5.9172860038905754E-2"/>
  </r>
  <r>
    <x v="31"/>
    <s v="7"/>
    <x v="4"/>
    <x v="66"/>
    <x v="0"/>
    <x v="1"/>
    <x v="40"/>
    <x v="0"/>
    <x v="1"/>
    <s v="appsflyer"/>
    <x v="1"/>
    <x v="4"/>
    <n v="301820"/>
    <n v="169.67300665230022"/>
    <n v="8730.8963095842428"/>
    <n v="13716.642848302132"/>
    <n v="4985.7465387178891"/>
    <n v="80.841632496150368"/>
    <n v="12000"/>
    <n v="5.5E-2"/>
    <n v="2114.0548467758163"/>
    <n v="2.568722378787092E-2"/>
  </r>
  <r>
    <x v="31"/>
    <s v="7"/>
    <x v="4"/>
    <x v="4"/>
    <x v="0"/>
    <x v="0"/>
    <x v="43"/>
    <x v="2"/>
    <x v="0"/>
    <s v="appsflyer"/>
    <x v="0"/>
    <x v="0"/>
    <n v="301120"/>
    <n v="452.49352559388689"/>
    <n v="7728.7541704676369"/>
    <n v="12401.458237742403"/>
    <n v="4672.7040672747662"/>
    <n v="27.40692968250935"/>
    <n v="11000"/>
    <n v="0.1"/>
    <n v="7091.763707937208"/>
    <n v="9.5308196450025071E-2"/>
  </r>
  <r>
    <x v="31"/>
    <s v="7"/>
    <x v="4"/>
    <x v="42"/>
    <x v="0"/>
    <x v="4"/>
    <x v="29"/>
    <x v="1"/>
    <x v="1"/>
    <s v="appsflyer"/>
    <x v="2"/>
    <x v="2"/>
    <n v="284100"/>
    <n v="878.30928794628016"/>
    <n v="7892.3518855824768"/>
    <n v="12422.806388615461"/>
    <n v="4530.4545030329846"/>
    <n v="14.143999794950677"/>
    <n v="10400"/>
    <n v="0.12"/>
    <n v="4737.0427680156172"/>
    <n v="6.3553041342262639E-2"/>
  </r>
  <r>
    <x v="31"/>
    <s v="7"/>
    <x v="4"/>
    <x v="94"/>
    <x v="0"/>
    <x v="4"/>
    <x v="0"/>
    <x v="2"/>
    <x v="0"/>
    <s v="adjust"/>
    <x v="0"/>
    <x v="0"/>
    <n v="746450"/>
    <n v="1187.7027986929961"/>
    <n v="23117.951434047805"/>
    <n v="27239.340891138239"/>
    <n v="4121.389457090434"/>
    <n v="22.934475629015683"/>
    <n v="32600"/>
    <n v="0.06"/>
    <n v="9584.0874606257512"/>
    <n v="5.8641210023696141E-2"/>
  </r>
  <r>
    <x v="31"/>
    <s v="7"/>
    <x v="4"/>
    <x v="76"/>
    <x v="0"/>
    <x v="2"/>
    <x v="17"/>
    <x v="1"/>
    <x v="1"/>
    <s v="adjust"/>
    <x v="2"/>
    <x v="3"/>
    <n v="458100"/>
    <n v="2510.2263023057217"/>
    <n v="9201.9394538603101"/>
    <n v="12499.432061312174"/>
    <n v="3297.4926074518644"/>
    <n v="4.9794044663746266"/>
    <n v="10800"/>
    <n v="7.0000000000000007E-2"/>
    <n v="4204.0247124762009"/>
    <n v="5.6056209752232904E-2"/>
  </r>
  <r>
    <x v="31"/>
    <s v="7"/>
    <x v="4"/>
    <x v="23"/>
    <x v="0"/>
    <x v="4"/>
    <x v="14"/>
    <x v="1"/>
    <x v="1"/>
    <s v="adjust"/>
    <x v="0"/>
    <x v="1"/>
    <n v="508340"/>
    <n v="846.79486350109971"/>
    <n v="8829.4017925431817"/>
    <n v="12098.207258435226"/>
    <n v="3268.8054658920446"/>
    <n v="14.287057916736542"/>
    <n v="16600"/>
    <n v="0.06"/>
    <n v="966.47987435483276"/>
    <n v="1.3314367626395977E-2"/>
  </r>
  <r>
    <x v="31"/>
    <s v="7"/>
    <x v="4"/>
    <x v="24"/>
    <x v="0"/>
    <x v="6"/>
    <x v="38"/>
    <x v="1"/>
    <x v="1"/>
    <s v="appsflyer"/>
    <x v="2"/>
    <x v="2"/>
    <n v="290860"/>
    <n v="1383.8381161733266"/>
    <n v="5744.1092425519773"/>
    <n v="8384.933874796332"/>
    <n v="2640.8246322443547"/>
    <n v="6.0591869647172762"/>
    <n v="11200"/>
    <n v="7.0000000000000007E-2"/>
    <n v="1195.9850822458975"/>
    <n v="2.3772500775484606E-2"/>
  </r>
  <r>
    <x v="31"/>
    <s v="7"/>
    <x v="4"/>
    <x v="3"/>
    <x v="0"/>
    <x v="2"/>
    <x v="44"/>
    <x v="1"/>
    <x v="0"/>
    <s v="appsflyer"/>
    <x v="0"/>
    <x v="2"/>
    <n v="269490"/>
    <n v="741.88575361321398"/>
    <n v="5222.4930026554985"/>
    <n v="7687.486422648436"/>
    <n v="2464.9934199929376"/>
    <n v="10.362089290983134"/>
    <n v="7000"/>
    <n v="0.09"/>
    <n v="1529.9941962662308"/>
    <n v="3.3170664465796619E-2"/>
  </r>
  <r>
    <x v="31"/>
    <s v="7"/>
    <x v="4"/>
    <x v="75"/>
    <x v="0"/>
    <x v="2"/>
    <x v="12"/>
    <x v="1"/>
    <x v="1"/>
    <s v="appsflyer"/>
    <x v="0"/>
    <x v="5"/>
    <n v="163950"/>
    <n v="820.56101961240756"/>
    <n v="3367.899492920475"/>
    <n v="5355.7500811297205"/>
    <n v="1987.8505882092454"/>
    <n v="6.5269370017838675"/>
    <n v="6800"/>
    <n v="0.15"/>
    <n v="864.63611204252823"/>
    <n v="2.6906785509184471E-2"/>
  </r>
  <r>
    <x v="31"/>
    <s v="7"/>
    <x v="4"/>
    <x v="17"/>
    <x v="0"/>
    <x v="4"/>
    <x v="26"/>
    <x v="2"/>
    <x v="1"/>
    <s v="appsflyer"/>
    <x v="1"/>
    <x v="2"/>
    <n v="325110"/>
    <n v="306.02451959501343"/>
    <n v="7910.4279697037655"/>
    <n v="9840.5891025185065"/>
    <n v="1930.161132814741"/>
    <n v="32.1562112589584"/>
    <n v="10000"/>
    <n v="7.4999999999999997E-2"/>
    <n v="3621.1170128699937"/>
    <n v="6.1329611048442208E-2"/>
  </r>
  <r>
    <x v="31"/>
    <s v="7"/>
    <x v="4"/>
    <x v="1"/>
    <x v="0"/>
    <x v="5"/>
    <x v="1"/>
    <x v="1"/>
    <x v="0"/>
    <s v="appsflyer"/>
    <x v="0"/>
    <x v="3"/>
    <n v="156160"/>
    <n v="623.30306010296761"/>
    <n v="3654.4000425353906"/>
    <n v="5501.9292979534393"/>
    <n v="1847.5292554180487"/>
    <n v="8.8270532428391082"/>
    <n v="7400"/>
    <n v="0.15"/>
    <n v="3906.1687872217517"/>
    <n v="0.11832724412612666"/>
  </r>
  <r>
    <x v="31"/>
    <s v="7"/>
    <x v="4"/>
    <x v="28"/>
    <x v="0"/>
    <x v="1"/>
    <x v="28"/>
    <x v="1"/>
    <x v="3"/>
    <s v="adjust"/>
    <x v="0"/>
    <x v="5"/>
    <n v="141260"/>
    <n v="583.90179745725561"/>
    <n v="3599.433828360095"/>
    <n v="5307.3633389088645"/>
    <n v="1707.9295105487695"/>
    <n v="9.0894793645456939"/>
    <n v="5000"/>
    <n v="0.08"/>
    <n v="2466.1464414516754"/>
    <n v="7.74441809731298E-2"/>
  </r>
  <r>
    <x v="31"/>
    <s v="7"/>
    <x v="4"/>
    <x v="101"/>
    <x v="0"/>
    <x v="2"/>
    <x v="38"/>
    <x v="1"/>
    <x v="1"/>
    <s v="adjust"/>
    <x v="0"/>
    <x v="0"/>
    <n v="113670"/>
    <n v="587.99655144100495"/>
    <n v="3040.240340764637"/>
    <n v="4729.2350156651655"/>
    <n v="1688.9946749005285"/>
    <n v="8.0429638644567127"/>
    <n v="4000"/>
    <n v="0.12"/>
    <n v="938.73095371314969"/>
    <n v="3.3082551075162892E-2"/>
  </r>
  <r>
    <x v="31"/>
    <s v="7"/>
    <x v="4"/>
    <x v="96"/>
    <x v="0"/>
    <x v="5"/>
    <x v="6"/>
    <x v="1"/>
    <x v="0"/>
    <s v="adjust"/>
    <x v="0"/>
    <x v="3"/>
    <n v="698420"/>
    <n v="3502.6678213204923"/>
    <n v="12966.762815960057"/>
    <n v="14363.776996255025"/>
    <n v="1397.0141802949674"/>
    <n v="4.1008105047312009"/>
    <n v="19800"/>
    <n v="0.17"/>
    <n v="7233.1485631609567"/>
    <n v="8.3928117294019167E-2"/>
  </r>
  <r>
    <x v="31"/>
    <s v="7"/>
    <x v="4"/>
    <x v="84"/>
    <x v="0"/>
    <x v="2"/>
    <x v="14"/>
    <x v="1"/>
    <x v="0"/>
    <s v="appsflyer"/>
    <x v="0"/>
    <x v="0"/>
    <n v="353870"/>
    <n v="1191.4578835832128"/>
    <n v="8219.7374069584821"/>
    <n v="9601.4420926514886"/>
    <n v="1381.7046856930065"/>
    <n v="8.058566085253414"/>
    <n v="6000"/>
    <n v="0.14000000000000001"/>
    <n v="7611.4345664142429"/>
    <n v="0.1321231139545814"/>
  </r>
  <r>
    <x v="31"/>
    <s v="7"/>
    <x v="4"/>
    <x v="37"/>
    <x v="0"/>
    <x v="3"/>
    <x v="45"/>
    <x v="2"/>
    <x v="1"/>
    <s v="adjust"/>
    <x v="2"/>
    <x v="5"/>
    <n v="355030"/>
    <n v="552.29464748698842"/>
    <n v="9358.2886747605735"/>
    <n v="10634.841038494582"/>
    <n v="1276.5523637340084"/>
    <n v="19.255738013910644"/>
    <n v="14200"/>
    <n v="6.5000000000000002E-2"/>
    <n v="2437.7904902409246"/>
    <n v="3.8204465263701561E-2"/>
  </r>
  <r>
    <x v="31"/>
    <s v="7"/>
    <x v="4"/>
    <x v="121"/>
    <x v="0"/>
    <x v="6"/>
    <x v="33"/>
    <x v="2"/>
    <x v="0"/>
    <s v="appsflyer"/>
    <x v="2"/>
    <x v="3"/>
    <n v="298740"/>
    <n v="2654.0811146209385"/>
    <n v="2598.9746199324513"/>
    <n v="3649.6769609216149"/>
    <n v="1050.7023409891635"/>
    <n v="1.375118846525107"/>
    <n v="2400"/>
    <n v="8.5000000000000006E-2"/>
    <n v="1418.1683024043784"/>
    <n v="6.4762275199933647E-2"/>
  </r>
  <r>
    <x v="31"/>
    <s v="7"/>
    <x v="4"/>
    <x v="125"/>
    <x v="0"/>
    <x v="6"/>
    <x v="29"/>
    <x v="1"/>
    <x v="0"/>
    <s v="appsflyer"/>
    <x v="0"/>
    <x v="1"/>
    <n v="71740"/>
    <n v="287.72727272727275"/>
    <n v="2059.2140233452901"/>
    <n v="2992.3840146408825"/>
    <n v="933.16999129559235"/>
    <n v="10.400070824976209"/>
    <n v="2400"/>
    <n v="0.08"/>
    <n v="124.7880904212831"/>
    <n v="6.9503161921916062E-3"/>
  </r>
  <r>
    <x v="31"/>
    <s v="7"/>
    <x v="4"/>
    <x v="70"/>
    <x v="0"/>
    <x v="3"/>
    <x v="34"/>
    <x v="1"/>
    <x v="0"/>
    <s v="appsflyer"/>
    <x v="2"/>
    <x v="2"/>
    <n v="289780"/>
    <n v="2417.8039257634914"/>
    <n v="2694.6633137893118"/>
    <n v="3480.3245398988552"/>
    <n v="785.66122610954335"/>
    <n v="1.4394568983917264"/>
    <n v="2800"/>
    <n v="0.08"/>
    <n v="1346.7708963079026"/>
    <n v="6.4494507186918945E-2"/>
  </r>
  <r>
    <x v="31"/>
    <s v="7"/>
    <x v="4"/>
    <x v="20"/>
    <x v="0"/>
    <x v="2"/>
    <x v="36"/>
    <x v="1"/>
    <x v="1"/>
    <s v="adjust"/>
    <x v="0"/>
    <x v="3"/>
    <n v="139920"/>
    <n v="653.05966372378111"/>
    <n v="2462.2785185109055"/>
    <n v="3228.9453439618915"/>
    <n v="766.66682545098593"/>
    <n v="4.9443343745198911"/>
    <n v="3400"/>
    <n v="0.11"/>
    <n v="1125.4407652433049"/>
    <n v="5.8091246798167524E-2"/>
  </r>
  <r>
    <x v="31"/>
    <s v="7"/>
    <x v="4"/>
    <x v="10"/>
    <x v="0"/>
    <x v="4"/>
    <x v="0"/>
    <x v="1"/>
    <x v="0"/>
    <s v="appsflyer"/>
    <x v="2"/>
    <x v="2"/>
    <n v="377060"/>
    <n v="1238.8609987458267"/>
    <n v="6422.8337976204466"/>
    <n v="7129.9267861097833"/>
    <n v="707.09298848933668"/>
    <n v="5.7552274172226232"/>
    <n v="4800"/>
    <n v="0.04"/>
    <n v="1535.3237291524342"/>
    <n v="3.5889188748835538E-2"/>
  </r>
  <r>
    <x v="31"/>
    <s v="7"/>
    <x v="4"/>
    <x v="122"/>
    <x v="0"/>
    <x v="2"/>
    <x v="25"/>
    <x v="1"/>
    <x v="0"/>
    <s v="singular"/>
    <x v="2"/>
    <x v="0"/>
    <n v="133960"/>
    <n v="1629.1095073023812"/>
    <n v="2319.5070427947499"/>
    <n v="2942.9368969406219"/>
    <n v="623.42985414587201"/>
    <n v="1.806469659497469"/>
    <n v="3600"/>
    <n v="0.06"/>
    <n v="572.73090911632039"/>
    <n v="3.2435337508805812E-2"/>
  </r>
  <r>
    <x v="31"/>
    <s v="7"/>
    <x v="4"/>
    <x v="45"/>
    <x v="0"/>
    <x v="3"/>
    <x v="1"/>
    <x v="1"/>
    <x v="3"/>
    <s v="adjust"/>
    <x v="2"/>
    <x v="1"/>
    <n v="52950"/>
    <n v="264.47774349933894"/>
    <n v="1170.2558814774077"/>
    <n v="1517.1893865194834"/>
    <n v="346.93350504207569"/>
    <n v="5.7365484386147436"/>
    <n v="1000"/>
    <n v="7.0000000000000007E-2"/>
    <n v="329.71918669446546"/>
    <n v="3.6220394283456331E-2"/>
  </r>
  <r>
    <x v="31"/>
    <s v="7"/>
    <x v="4"/>
    <x v="73"/>
    <x v="0"/>
    <x v="2"/>
    <x v="37"/>
    <x v="1"/>
    <x v="0"/>
    <s v="appsflyer"/>
    <x v="2"/>
    <x v="3"/>
    <n v="377150"/>
    <n v="5105.7742782152236"/>
    <n v="3513.6856487830096"/>
    <n v="3813.7937515497997"/>
    <n v="300.10810276679013"/>
    <n v="0.74695698315965331"/>
    <n v="5400"/>
    <n v="0.105"/>
    <n v="409.95458812942809"/>
    <n v="1.7915432542851245E-2"/>
  </r>
  <r>
    <x v="31"/>
    <s v="7"/>
    <x v="4"/>
    <x v="126"/>
    <x v="0"/>
    <x v="2"/>
    <x v="5"/>
    <x v="1"/>
    <x v="0"/>
    <s v="adjust"/>
    <x v="2"/>
    <x v="0"/>
    <n v="69450"/>
    <n v="703.83507574141231"/>
    <n v="1138.0475546858945"/>
    <n v="1405.2592751748698"/>
    <n v="267.21172048897529"/>
    <n v="1.9965746573436749"/>
    <n v="1800"/>
    <n v="0.15"/>
    <n v="1146.8074053201876"/>
    <n v="0.13601373848223128"/>
  </r>
  <r>
    <x v="31"/>
    <s v="7"/>
    <x v="4"/>
    <x v="92"/>
    <x v="0"/>
    <x v="5"/>
    <x v="46"/>
    <x v="2"/>
    <x v="0"/>
    <s v="appsflyer"/>
    <x v="1"/>
    <x v="1"/>
    <n v="251270"/>
    <n v="593.97503139543471"/>
    <n v="7871.5879266154461"/>
    <n v="8117.2338295891232"/>
    <n v="245.64590297367704"/>
    <n v="13.665951261485151"/>
    <n v="10000"/>
    <n v="0.1"/>
    <n v="2299.6928557162528"/>
    <n v="4.7218319770736032E-2"/>
  </r>
  <r>
    <x v="31"/>
    <s v="7"/>
    <x v="4"/>
    <x v="86"/>
    <x v="0"/>
    <x v="3"/>
    <x v="29"/>
    <x v="2"/>
    <x v="1"/>
    <s v="appsflyer"/>
    <x v="0"/>
    <x v="0"/>
    <n v="140580"/>
    <n v="533.28424153166418"/>
    <n v="5290.4645712616821"/>
    <n v="5532.0027181086807"/>
    <n v="241.53814684699864"/>
    <n v="10.373459943650358"/>
    <n v="6600"/>
    <n v="7.0000000000000007E-2"/>
    <n v="1587.6115186678358"/>
    <n v="4.7831126133003159E-2"/>
  </r>
  <r>
    <x v="31"/>
    <s v="7"/>
    <x v="4"/>
    <x v="111"/>
    <x v="0"/>
    <x v="1"/>
    <x v="33"/>
    <x v="1"/>
    <x v="0"/>
    <s v="appsflyer"/>
    <x v="0"/>
    <x v="2"/>
    <n v="69410"/>
    <n v="239.25563629588225"/>
    <n v="2044.9726692201584"/>
    <n v="2203.9244918106206"/>
    <n v="158.95182259046214"/>
    <n v="9.2115886000908045"/>
    <n v="1600"/>
    <n v="0.15"/>
    <n v="1549.9216082695909"/>
    <n v="0.11720921882977506"/>
  </r>
  <r>
    <x v="31"/>
    <s v="7"/>
    <x v="4"/>
    <x v="50"/>
    <x v="0"/>
    <x v="3"/>
    <x v="20"/>
    <x v="1"/>
    <x v="3"/>
    <s v="appsflyer"/>
    <x v="0"/>
    <x v="0"/>
    <n v="79560"/>
    <n v="417.75587688827852"/>
    <n v="1607.483674867568"/>
    <n v="1721.8865440458801"/>
    <n v="114.40286917831213"/>
    <n v="4.1217530124809434"/>
    <n v="2000"/>
    <n v="0.08"/>
    <n v="360.60237133883902"/>
    <n v="3.4903806775749127E-2"/>
  </r>
  <r>
    <x v="31"/>
    <s v="7"/>
    <x v="4"/>
    <x v="63"/>
    <x v="0"/>
    <x v="3"/>
    <x v="34"/>
    <x v="1"/>
    <x v="1"/>
    <s v="adjust"/>
    <x v="2"/>
    <x v="0"/>
    <n v="133980"/>
    <n v="440.56039273805112"/>
    <n v="2828.6914172123443"/>
    <n v="2925.3741823986497"/>
    <n v="96.68276518630546"/>
    <n v="6.6401206976815592"/>
    <n v="3600"/>
    <n v="7.0000000000000007E-2"/>
    <n v="720.49230434012145"/>
    <n v="4.1048441408234736E-2"/>
  </r>
  <r>
    <x v="31"/>
    <s v="7"/>
    <x v="4"/>
    <x v="107"/>
    <x v="0"/>
    <x v="1"/>
    <x v="36"/>
    <x v="0"/>
    <x v="0"/>
    <s v="adjust"/>
    <x v="0"/>
    <x v="2"/>
    <n v="110800"/>
    <n v="140.57035688675603"/>
    <n v="3226.6964593274488"/>
    <n v="3286.7961800934172"/>
    <n v="60.099720765968414"/>
    <n v="23.381858400923544"/>
    <n v="1800"/>
    <n v="0.11"/>
    <n v="420.06127734144252"/>
    <n v="2.1300442453432142E-2"/>
  </r>
  <r>
    <x v="31"/>
    <s v="7"/>
    <x v="4"/>
    <x v="110"/>
    <x v="0"/>
    <x v="3"/>
    <x v="5"/>
    <x v="1"/>
    <x v="0"/>
    <s v="adjust"/>
    <x v="0"/>
    <x v="2"/>
    <n v="122500"/>
    <n v="1024.1863242759032"/>
    <n v="2889.8092761439998"/>
    <n v="2936.2134329289006"/>
    <n v="46.404156784900806"/>
    <n v="2.8668742818888888"/>
    <n v="3800"/>
    <n v="0.32"/>
    <n v="1188.9035897185893"/>
    <n v="6.7485079955095242E-2"/>
  </r>
  <r>
    <x v="31"/>
    <s v="7"/>
    <x v="4"/>
    <x v="103"/>
    <x v="0"/>
    <x v="1"/>
    <x v="36"/>
    <x v="2"/>
    <x v="0"/>
    <s v="appsflyer"/>
    <x v="1"/>
    <x v="4"/>
    <n v="10"/>
    <n v="1.0721742565317983E-2"/>
    <n v="0.18244260298344001"/>
    <n v="1.715879493100841E-5"/>
    <n v="-0.18242544418850901"/>
    <n v="5"/>
    <n v="200"/>
    <n v="7.4999999999999997E-2"/>
    <n v="7.6538215732497355E-6"/>
    <n v="7.4343037142410071E-2"/>
  </r>
  <r>
    <x v="31"/>
    <s v="7"/>
    <x v="4"/>
    <x v="68"/>
    <x v="0"/>
    <x v="3"/>
    <x v="24"/>
    <x v="1"/>
    <x v="1"/>
    <s v="adjust"/>
    <x v="2"/>
    <x v="0"/>
    <n v="351480"/>
    <n v="862.36595048644597"/>
    <n v="6185.1706181252775"/>
    <n v="6173.4728460884762"/>
    <n v="-11.697772036801325"/>
    <n v="7.158762289496849"/>
    <n v="10000"/>
    <n v="7.0000000000000007E-2"/>
    <n v="975.77178616129174"/>
    <n v="2.634313539257304E-2"/>
  </r>
  <r>
    <x v="31"/>
    <s v="7"/>
    <x v="4"/>
    <x v="44"/>
    <x v="0"/>
    <x v="1"/>
    <x v="14"/>
    <x v="2"/>
    <x v="3"/>
    <s v="adjust"/>
    <x v="0"/>
    <x v="6"/>
    <n v="1160"/>
    <n v="1.1798428109107721"/>
    <n v="22.62130048139494"/>
    <n v="0.20219377838201671"/>
    <n v="-22.419106703012922"/>
    <n v="0.1713734884954162"/>
    <n v="200"/>
    <n v="7.0000000000000007E-2"/>
    <n v="4.6936187216681672E-3"/>
    <n v="3.8689112652452924E-3"/>
  </r>
  <r>
    <x v="31"/>
    <s v="7"/>
    <x v="4"/>
    <x v="53"/>
    <x v="0"/>
    <x v="2"/>
    <x v="39"/>
    <x v="0"/>
    <x v="3"/>
    <s v="appsflyer"/>
    <x v="2"/>
    <x v="0"/>
    <n v="92940"/>
    <n v="69.976157610741623"/>
    <n v="1519.4935291850554"/>
    <n v="1476.7822039827149"/>
    <n v="-42.711325202340504"/>
    <n v="21.104076794236882"/>
    <n v="800"/>
    <n v="0.06"/>
    <n v="106.87793571118317"/>
    <n v="1.2062028670956066E-2"/>
  </r>
  <r>
    <x v="31"/>
    <s v="7"/>
    <x v="4"/>
    <x v="65"/>
    <x v="1"/>
    <x v="1"/>
    <x v="5"/>
    <x v="1"/>
    <x v="1"/>
    <s v="adjust"/>
    <x v="2"/>
    <x v="4"/>
    <n v="135450"/>
    <n v="576.40775447042643"/>
    <n v="3113.881601844887"/>
    <n v="3021.6590939498074"/>
    <n v="-92.222507895079616"/>
    <n v="5.2422249189307859"/>
    <n v="5400"/>
    <n v="0.06"/>
    <n v="356.10001080554815"/>
    <n v="1.9641528033311144E-2"/>
  </r>
  <r>
    <x v="31"/>
    <s v="7"/>
    <x v="4"/>
    <x v="2"/>
    <x v="0"/>
    <x v="6"/>
    <x v="40"/>
    <x v="1"/>
    <x v="1"/>
    <s v="appsflyer"/>
    <x v="0"/>
    <x v="2"/>
    <n v="21240"/>
    <n v="108.261125269555"/>
    <n v="332.01226522364703"/>
    <n v="230.41039382311513"/>
    <n v="-101.60187140053191"/>
    <n v="2.1282837514336341"/>
    <n v="200"/>
    <n v="0.15"/>
    <n v="63.29208387160633"/>
    <n v="4.5782138862042347E-2"/>
  </r>
  <r>
    <x v="31"/>
    <s v="7"/>
    <x v="4"/>
    <x v="30"/>
    <x v="0"/>
    <x v="6"/>
    <x v="27"/>
    <x v="1"/>
    <x v="3"/>
    <s v="appsflyer"/>
    <x v="0"/>
    <x v="3"/>
    <n v="13020"/>
    <n v="78.28020134228187"/>
    <n v="148.07641294022346"/>
    <n v="44.928106275207625"/>
    <n v="-103.14830666501584"/>
    <n v="0.57393958503962594"/>
    <n v="200"/>
    <n v="0.05"/>
    <n v="2.9046451574182641"/>
    <n v="1.0775159835826848E-2"/>
  </r>
  <r>
    <x v="31"/>
    <s v="7"/>
    <x v="4"/>
    <x v="21"/>
    <x v="0"/>
    <x v="0"/>
    <x v="38"/>
    <x v="2"/>
    <x v="0"/>
    <s v="adjust"/>
    <x v="2"/>
    <x v="2"/>
    <n v="2430"/>
    <n v="13.788341095230448"/>
    <n v="110.48732030735738"/>
    <n v="2.3953409734211091"/>
    <n v="-108.09197933393627"/>
    <n v="0.17372220174112796"/>
    <n v="200"/>
    <n v="0.11"/>
    <n v="0.62212457164843848"/>
    <n v="4.3287126867780787E-2"/>
  </r>
  <r>
    <x v="31"/>
    <s v="7"/>
    <x v="4"/>
    <x v="114"/>
    <x v="1"/>
    <x v="0"/>
    <x v="27"/>
    <x v="1"/>
    <x v="1"/>
    <s v="adjust"/>
    <x v="2"/>
    <x v="0"/>
    <n v="10390"/>
    <n v="21.930112570356474"/>
    <n v="200.75403550901316"/>
    <n v="81.528862919740732"/>
    <n v="-119.22517258927243"/>
    <n v="3.7176673242409843"/>
    <n v="200"/>
    <n v="7.0000000000000007E-2"/>
    <n v="31.49119343253664"/>
    <n v="6.4376369923408686E-2"/>
  </r>
  <r>
    <x v="31"/>
    <s v="7"/>
    <x v="4"/>
    <x v="69"/>
    <x v="0"/>
    <x v="5"/>
    <x v="43"/>
    <x v="0"/>
    <x v="1"/>
    <s v="appsflyer"/>
    <x v="2"/>
    <x v="2"/>
    <n v="8310"/>
    <n v="4.1149478410141294"/>
    <n v="171.93165451046676"/>
    <n v="3.9304988362768465"/>
    <n v="-168.0011556741899"/>
    <n v="0.955175858391482"/>
    <n v="200"/>
    <n v="5.7000000000000002E-2"/>
    <n v="0.2010520869746425"/>
    <n v="8.5252998558781965E-3"/>
  </r>
  <r>
    <x v="31"/>
    <s v="7"/>
    <x v="4"/>
    <x v="46"/>
    <x v="0"/>
    <x v="3"/>
    <x v="31"/>
    <x v="2"/>
    <x v="1"/>
    <s v="adjust"/>
    <x v="2"/>
    <x v="3"/>
    <n v="84590"/>
    <n v="268.47283589520197"/>
    <n v="1587.6469940233922"/>
    <n v="1392.9414734835061"/>
    <n v="-194.70552053988604"/>
    <n v="5.1883888693574907"/>
    <n v="400"/>
    <n v="0.06"/>
    <n v="497.19269521562251"/>
    <n v="5.948954121910921E-2"/>
  </r>
  <r>
    <x v="31"/>
    <s v="7"/>
    <x v="4"/>
    <x v="5"/>
    <x v="0"/>
    <x v="3"/>
    <x v="2"/>
    <x v="2"/>
    <x v="0"/>
    <s v="appsflyer"/>
    <x v="1"/>
    <x v="6"/>
    <n v="6200"/>
    <n v="11.133057999640869"/>
    <n v="217.56820634903812"/>
    <n v="5.7671415718135099"/>
    <n v="-211.80106477722461"/>
    <n v="0.51801953892628128"/>
    <n v="200"/>
    <n v="0.09"/>
    <n v="3.1122072495344217"/>
    <n v="8.9940779465316381E-2"/>
  </r>
  <r>
    <x v="31"/>
    <s v="7"/>
    <x v="4"/>
    <x v="32"/>
    <x v="0"/>
    <x v="1"/>
    <x v="35"/>
    <x v="0"/>
    <x v="3"/>
    <s v="appsflyer"/>
    <x v="0"/>
    <x v="2"/>
    <n v="21100"/>
    <n v="51.637801204819276"/>
    <n v="627.48032898455892"/>
    <n v="415.40646779537502"/>
    <n v="-212.0738611891839"/>
    <n v="8.04461960236614"/>
    <n v="400"/>
    <n v="0.04"/>
    <n v="93.123081374264629"/>
    <n v="3.7362233777310093E-2"/>
  </r>
  <r>
    <x v="31"/>
    <s v="7"/>
    <x v="4"/>
    <x v="120"/>
    <x v="0"/>
    <x v="4"/>
    <x v="38"/>
    <x v="1"/>
    <x v="1"/>
    <s v="adjust"/>
    <x v="0"/>
    <x v="2"/>
    <n v="172400"/>
    <n v="312.00698951572639"/>
    <n v="2573.759637525694"/>
    <n v="2307.5603340272387"/>
    <n v="-266.19930349845527"/>
    <n v="7.3958610273726846"/>
    <n v="1400"/>
    <n v="0.08"/>
    <n v="178.62662614094754"/>
    <n v="1.290154970937075E-2"/>
  </r>
  <r>
    <x v="31"/>
    <s v="7"/>
    <x v="4"/>
    <x v="91"/>
    <x v="0"/>
    <x v="5"/>
    <x v="31"/>
    <x v="2"/>
    <x v="0"/>
    <s v="appsflyer"/>
    <x v="2"/>
    <x v="1"/>
    <n v="9270"/>
    <n v="17.672984187507009"/>
    <n v="286.46720861337525"/>
    <n v="16.544870745305399"/>
    <n v="-269.92233786806986"/>
    <n v="0.93616734840972304"/>
    <n v="200"/>
    <n v="0.12"/>
    <n v="11.816941944936003"/>
    <n v="0.11903932973999465"/>
  </r>
  <r>
    <x v="31"/>
    <s v="7"/>
    <x v="4"/>
    <x v="117"/>
    <x v="0"/>
    <x v="0"/>
    <x v="7"/>
    <x v="1"/>
    <x v="0"/>
    <s v="appsflyer"/>
    <x v="0"/>
    <x v="4"/>
    <n v="24040"/>
    <n v="137.00415112924787"/>
    <n v="381.84923871145713"/>
    <n v="107.64389055352412"/>
    <n v="-274.20534815793303"/>
    <n v="0.78569802204003525"/>
    <n v="200"/>
    <n v="7.0000000000000007E-2"/>
    <n v="32.55382623425475"/>
    <n v="5.0403582384560108E-2"/>
  </r>
  <r>
    <x v="31"/>
    <s v="7"/>
    <x v="4"/>
    <x v="112"/>
    <x v="0"/>
    <x v="2"/>
    <x v="20"/>
    <x v="1"/>
    <x v="0"/>
    <s v="adjust"/>
    <x v="2"/>
    <x v="0"/>
    <n v="38570"/>
    <n v="332.96613295949237"/>
    <n v="614.96075012843608"/>
    <n v="291.68248275232764"/>
    <n v="-323.27826737610843"/>
    <n v="0.8760124645704217"/>
    <n v="600"/>
    <n v="0.15"/>
    <n v="101.41621667306462"/>
    <n v="5.7948981438136149E-2"/>
  </r>
  <r>
    <x v="31"/>
    <s v="7"/>
    <x v="4"/>
    <x v="77"/>
    <x v="0"/>
    <x v="3"/>
    <x v="19"/>
    <x v="1"/>
    <x v="0"/>
    <s v="appsflyer"/>
    <x v="0"/>
    <x v="3"/>
    <n v="133180"/>
    <n v="428.23151125401927"/>
    <n v="2312.1500270317415"/>
    <n v="1988.2238962285628"/>
    <n v="-323.92613080317869"/>
    <n v="4.6428715402243812"/>
    <n v="2600"/>
    <n v="0.15"/>
    <n v="949.35573840761049"/>
    <n v="7.9581558546502368E-2"/>
  </r>
  <r>
    <x v="31"/>
    <s v="7"/>
    <x v="4"/>
    <x v="29"/>
    <x v="0"/>
    <x v="5"/>
    <x v="7"/>
    <x v="2"/>
    <x v="1"/>
    <s v="appsflyer"/>
    <x v="2"/>
    <x v="1"/>
    <n v="16460"/>
    <n v="24.867053420352914"/>
    <n v="391.81970634275172"/>
    <n v="64.956010458481316"/>
    <n v="-326.86369588427038"/>
    <n v="2.6121313756183446"/>
    <n v="200"/>
    <n v="0.05"/>
    <n v="14.486918468251"/>
    <n v="3.7171100785484072E-2"/>
  </r>
  <r>
    <x v="31"/>
    <s v="7"/>
    <x v="4"/>
    <x v="74"/>
    <x v="0"/>
    <x v="1"/>
    <x v="11"/>
    <x v="1"/>
    <x v="1"/>
    <s v="adjust"/>
    <x v="0"/>
    <x v="4"/>
    <n v="14410"/>
    <n v="43.29751476879202"/>
    <n v="376.92028509330947"/>
    <n v="46.10088025560696"/>
    <n v="-330.81940483770251"/>
    <n v="1.0647465680601962"/>
    <n v="200"/>
    <n v="0.1"/>
    <n v="14.206776824905866"/>
    <n v="5.1361191464371896E-2"/>
  </r>
  <r>
    <x v="31"/>
    <s v="7"/>
    <x v="4"/>
    <x v="47"/>
    <x v="0"/>
    <x v="1"/>
    <x v="45"/>
    <x v="2"/>
    <x v="0"/>
    <s v="appsflyer"/>
    <x v="2"/>
    <x v="2"/>
    <n v="17900"/>
    <n v="37.973532680068693"/>
    <n v="380.92968405456458"/>
    <n v="38.267846048291666"/>
    <n v="-342.66183800627289"/>
    <n v="1.0077504869168374"/>
    <n v="200"/>
    <n v="7.0000000000000007E-2"/>
    <n v="7.9472645070557526"/>
    <n v="3.4612454613667021E-2"/>
  </r>
  <r>
    <x v="31"/>
    <s v="7"/>
    <x v="4"/>
    <x v="8"/>
    <x v="0"/>
    <x v="4"/>
    <x v="44"/>
    <x v="1"/>
    <x v="1"/>
    <s v="adjust"/>
    <x v="0"/>
    <x v="1"/>
    <n v="74970"/>
    <n v="162.64548238897399"/>
    <n v="1790.2230094501438"/>
    <n v="1427.3121811561732"/>
    <n v="-362.91082829397055"/>
    <n v="8.7756029875007044"/>
    <n v="800"/>
    <n v="0.08"/>
    <n v="179.34207258741961"/>
    <n v="2.0941701350172998E-2"/>
  </r>
  <r>
    <x v="31"/>
    <s v="7"/>
    <x v="4"/>
    <x v="58"/>
    <x v="0"/>
    <x v="0"/>
    <x v="15"/>
    <x v="2"/>
    <x v="3"/>
    <s v="appsflyer"/>
    <x v="2"/>
    <x v="1"/>
    <n v="58580"/>
    <n v="86.566690383668117"/>
    <n v="790.71819969836918"/>
    <n v="422.52998502481586"/>
    <n v="-368.18821467355332"/>
    <n v="4.8809765413479571"/>
    <n v="400"/>
    <n v="0.08"/>
    <n v="92.047022194965464"/>
    <n v="3.6307885616512083E-2"/>
  </r>
  <r>
    <x v="31"/>
    <s v="7"/>
    <x v="4"/>
    <x v="82"/>
    <x v="0"/>
    <x v="3"/>
    <x v="43"/>
    <x v="1"/>
    <x v="1"/>
    <s v="adjust"/>
    <x v="0"/>
    <x v="1"/>
    <n v="19650"/>
    <n v="59.464147322581837"/>
    <n v="433.44813301114374"/>
    <n v="52.387446418846942"/>
    <n v="-381.0606865922968"/>
    <n v="0.88099214026655215"/>
    <n v="200"/>
    <n v="0.14000000000000001"/>
    <n v="13.504624612621354"/>
    <n v="4.2963933587732324E-2"/>
  </r>
  <r>
    <x v="31"/>
    <s v="7"/>
    <x v="4"/>
    <x v="59"/>
    <x v="0"/>
    <x v="4"/>
    <x v="24"/>
    <x v="1"/>
    <x v="1"/>
    <s v="appsflyer"/>
    <x v="2"/>
    <x v="2"/>
    <n v="124990"/>
    <n v="1332.3115435862237"/>
    <n v="2421.479981659661"/>
    <n v="2036.7207904849265"/>
    <n v="-384.7591911747345"/>
    <n v="1.5287121096336242"/>
    <n v="4200"/>
    <n v="0.17"/>
    <n v="1067.0141704984549"/>
    <n v="8.7314714866113086E-2"/>
  </r>
  <r>
    <x v="31"/>
    <s v="7"/>
    <x v="4"/>
    <x v="36"/>
    <x v="0"/>
    <x v="3"/>
    <x v="1"/>
    <x v="0"/>
    <x v="3"/>
    <s v="adjust"/>
    <x v="0"/>
    <x v="3"/>
    <n v="159140"/>
    <n v="222.26256983240225"/>
    <n v="5308.8810412706889"/>
    <n v="4916.5230965305955"/>
    <n v="-392.35794474009344"/>
    <n v="22.120337671961206"/>
    <n v="5000"/>
    <n v="6.5000000000000002E-2"/>
    <n v="752.95274383334799"/>
    <n v="2.5524567160231531E-2"/>
  </r>
  <r>
    <x v="31"/>
    <s v="7"/>
    <x v="4"/>
    <x v="124"/>
    <x v="0"/>
    <x v="2"/>
    <x v="33"/>
    <x v="2"/>
    <x v="1"/>
    <s v="appsflyer"/>
    <x v="0"/>
    <x v="1"/>
    <n v="47840"/>
    <n v="98.730781137137541"/>
    <n v="2233.5128067019887"/>
    <n v="1837.6372007123989"/>
    <n v="-395.87560598958976"/>
    <n v="18.612606722516574"/>
    <n v="5000"/>
    <n v="0.05"/>
    <n v="287.03852805412953"/>
    <n v="2.6033296810242069E-2"/>
  </r>
  <r>
    <x v="31"/>
    <s v="7"/>
    <x v="4"/>
    <x v="87"/>
    <x v="0"/>
    <x v="6"/>
    <x v="15"/>
    <x v="1"/>
    <x v="1"/>
    <s v="appsflyer"/>
    <x v="2"/>
    <x v="0"/>
    <n v="67380"/>
    <n v="214.30161675059634"/>
    <n v="1556.9699966552803"/>
    <n v="1158.5457899840178"/>
    <n v="-398.42420667126248"/>
    <n v="5.4061458217197229"/>
    <n v="800"/>
    <n v="0.08"/>
    <n v="7.6900126623494689"/>
    <n v="1.1062737339677575E-3"/>
  </r>
  <r>
    <x v="31"/>
    <s v="7"/>
    <x v="4"/>
    <x v="113"/>
    <x v="0"/>
    <x v="5"/>
    <x v="24"/>
    <x v="1"/>
    <x v="1"/>
    <s v="appsflyer"/>
    <x v="2"/>
    <x v="6"/>
    <n v="64140"/>
    <n v="299.61435796572073"/>
    <n v="669.46809554562071"/>
    <n v="251.35620755067035"/>
    <n v="-418.11188799495039"/>
    <n v="0.83893245055842203"/>
    <n v="400"/>
    <n v="0.08"/>
    <n v="39.959371698492149"/>
    <n v="2.6495845668500034E-2"/>
  </r>
  <r>
    <x v="31"/>
    <s v="7"/>
    <x v="4"/>
    <x v="118"/>
    <x v="0"/>
    <x v="6"/>
    <x v="45"/>
    <x v="1"/>
    <x v="3"/>
    <s v="appsflyer"/>
    <x v="2"/>
    <x v="3"/>
    <n v="13750"/>
    <n v="132.55141388174806"/>
    <n v="493.33250826448051"/>
    <n v="72.657690538095622"/>
    <n v="-420.6748177263849"/>
    <n v="0.54814723140497845"/>
    <n v="200"/>
    <n v="0.12"/>
    <n v="49.508623854429565"/>
    <n v="0.1135659177708825"/>
  </r>
  <r>
    <x v="31"/>
    <s v="7"/>
    <x v="4"/>
    <x v="13"/>
    <x v="0"/>
    <x v="5"/>
    <x v="9"/>
    <x v="1"/>
    <x v="0"/>
    <s v="appsflyer"/>
    <x v="0"/>
    <x v="5"/>
    <n v="45330"/>
    <n v="145.79985435125622"/>
    <n v="828.21020456180918"/>
    <n v="379.72618615514438"/>
    <n v="-448.4840184066648"/>
    <n v="2.6044346055402809"/>
    <n v="400"/>
    <n v="0.15"/>
    <n v="221.62332400439996"/>
    <n v="9.7273303801883676E-2"/>
  </r>
  <r>
    <x v="31"/>
    <s v="7"/>
    <x v="4"/>
    <x v="25"/>
    <x v="0"/>
    <x v="2"/>
    <x v="24"/>
    <x v="1"/>
    <x v="3"/>
    <s v="adjust"/>
    <x v="2"/>
    <x v="5"/>
    <n v="85030"/>
    <n v="285.02981178733341"/>
    <n v="792.27682475757649"/>
    <n v="308.50070251928713"/>
    <n v="-483.77612223828936"/>
    <n v="1.0823453890130827"/>
    <n v="400"/>
    <n v="0.08"/>
    <n v="78.117973309080128"/>
    <n v="4.2203022916507127E-2"/>
  </r>
  <r>
    <x v="31"/>
    <s v="7"/>
    <x v="4"/>
    <x v="106"/>
    <x v="0"/>
    <x v="4"/>
    <x v="19"/>
    <x v="1"/>
    <x v="0"/>
    <s v="appsflyer"/>
    <x v="2"/>
    <x v="6"/>
    <n v="83970"/>
    <n v="201.78877318380677"/>
    <n v="875.14539005055656"/>
    <n v="377.33870644394415"/>
    <n v="-497.80668360661241"/>
    <n v="1.869968782159309"/>
    <n v="400"/>
    <n v="0.2"/>
    <n v="109.96767519558246"/>
    <n v="4.8571603053007055E-2"/>
  </r>
  <r>
    <x v="31"/>
    <s v="7"/>
    <x v="4"/>
    <x v="109"/>
    <x v="0"/>
    <x v="1"/>
    <x v="26"/>
    <x v="1"/>
    <x v="1"/>
    <s v="appsflyer"/>
    <x v="0"/>
    <x v="5"/>
    <n v="93580"/>
    <n v="428.33042720139491"/>
    <n v="1563.9364338951648"/>
    <n v="1063.3040648351462"/>
    <n v="-500.63236906001862"/>
    <n v="2.4824387839605793"/>
    <n v="1800"/>
    <n v="0.1"/>
    <n v="195.20699907490001"/>
    <n v="3.0597550523669626E-2"/>
  </r>
  <r>
    <x v="31"/>
    <s v="7"/>
    <x v="4"/>
    <x v="119"/>
    <x v="0"/>
    <x v="2"/>
    <x v="37"/>
    <x v="0"/>
    <x v="0"/>
    <s v="appsflyer"/>
    <x v="0"/>
    <x v="5"/>
    <n v="61050"/>
    <n v="68.867324212535792"/>
    <n v="792.63960431481314"/>
    <n v="233.27764364976204"/>
    <n v="-559.36196066505113"/>
    <n v="3.3873487363880903"/>
    <n v="200"/>
    <n v="0.15"/>
    <n v="23.461653500701356"/>
    <n v="1.6762324594297721E-2"/>
  </r>
  <r>
    <x v="31"/>
    <s v="7"/>
    <x v="4"/>
    <x v="61"/>
    <x v="1"/>
    <x v="5"/>
    <x v="22"/>
    <x v="0"/>
    <x v="3"/>
    <s v="adjust"/>
    <x v="2"/>
    <x v="0"/>
    <n v="52420"/>
    <n v="206.4795667159035"/>
    <n v="2063.9164824312138"/>
    <n v="1479.7103507993359"/>
    <n v="-584.20613163187795"/>
    <n v="7.1663766751083822"/>
    <n v="1000"/>
    <n v="0.12"/>
    <n v="1030.7265695703538"/>
    <n v="0.11609553281982495"/>
  </r>
  <r>
    <x v="31"/>
    <s v="7"/>
    <x v="4"/>
    <x v="100"/>
    <x v="0"/>
    <x v="2"/>
    <x v="41"/>
    <x v="0"/>
    <x v="0"/>
    <s v="adjust"/>
    <x v="0"/>
    <x v="2"/>
    <n v="928150"/>
    <n v="663.4631301730625"/>
    <n v="20299.807811041126"/>
    <n v="19690.312912609541"/>
    <n v="-609.49489843158517"/>
    <n v="29.67808159508936"/>
    <n v="15200"/>
    <n v="7.0000000000000007E-2"/>
    <n v="6065.8400475016178"/>
    <n v="5.1343690968102859E-2"/>
  </r>
  <r>
    <x v="31"/>
    <s v="7"/>
    <x v="4"/>
    <x v="116"/>
    <x v="0"/>
    <x v="6"/>
    <x v="39"/>
    <x v="2"/>
    <x v="0"/>
    <s v="appsflyer"/>
    <x v="0"/>
    <x v="3"/>
    <n v="103580"/>
    <n v="57.053980402388824"/>
    <n v="1243.6595748390766"/>
    <n v="622.4186755272973"/>
    <n v="-621.24089931177934"/>
    <n v="10.909294516132251"/>
    <n v="400"/>
    <n v="0.08"/>
    <n v="269.20757042911509"/>
    <n v="7.2086410914392218E-2"/>
  </r>
  <r>
    <x v="31"/>
    <s v="7"/>
    <x v="4"/>
    <x v="16"/>
    <x v="0"/>
    <x v="4"/>
    <x v="20"/>
    <x v="0"/>
    <x v="3"/>
    <s v="adjust"/>
    <x v="2"/>
    <x v="1"/>
    <n v="87930"/>
    <n v="143.59620095405904"/>
    <n v="1694.4546397674101"/>
    <n v="1067.1809164893805"/>
    <n v="-627.27372327802959"/>
    <n v="7.4318185954710971"/>
    <n v="1200"/>
    <n v="0.02"/>
    <n v="22.451646399676356"/>
    <n v="3.5063792922031345E-3"/>
  </r>
  <r>
    <x v="31"/>
    <s v="7"/>
    <x v="4"/>
    <x v="22"/>
    <x v="0"/>
    <x v="3"/>
    <x v="26"/>
    <x v="2"/>
    <x v="0"/>
    <s v="appsflyer"/>
    <x v="0"/>
    <x v="2"/>
    <n v="51490"/>
    <n v="147.77187992075989"/>
    <n v="803.44198986774893"/>
    <n v="175.11229092925279"/>
    <n v="-628.32969893849611"/>
    <n v="1.1850176841707214"/>
    <n v="400"/>
    <n v="0.1"/>
    <n v="36.059994522783178"/>
    <n v="3.4320829538793667E-2"/>
  </r>
  <r>
    <x v="31"/>
    <s v="7"/>
    <x v="4"/>
    <x v="40"/>
    <x v="0"/>
    <x v="4"/>
    <x v="4"/>
    <x v="0"/>
    <x v="1"/>
    <s v="adjust"/>
    <x v="0"/>
    <x v="4"/>
    <n v="25230"/>
    <n v="46.384766907419568"/>
    <n v="753.14781121557962"/>
    <n v="103.97198116091636"/>
    <n v="-649.17583005466327"/>
    <n v="2.2415113429035105"/>
    <n v="200"/>
    <n v="0.125"/>
    <n v="29.175539842641374"/>
    <n v="4.676827275463552E-2"/>
  </r>
  <r>
    <x v="31"/>
    <s v="7"/>
    <x v="4"/>
    <x v="26"/>
    <x v="0"/>
    <x v="5"/>
    <x v="25"/>
    <x v="2"/>
    <x v="0"/>
    <s v="appsflyer"/>
    <x v="1"/>
    <x v="6"/>
    <n v="59260"/>
    <n v="79.689096874831904"/>
    <n v="1418.3461455325439"/>
    <n v="753.51148928924886"/>
    <n v="-664.83465624329506"/>
    <n v="9.4556409702169599"/>
    <n v="600"/>
    <n v="7.0000000000000007E-2"/>
    <n v="260.55676327300154"/>
    <n v="5.7631672282965056E-2"/>
  </r>
  <r>
    <x v="31"/>
    <s v="7"/>
    <x v="4"/>
    <x v="115"/>
    <x v="0"/>
    <x v="3"/>
    <x v="16"/>
    <x v="1"/>
    <x v="0"/>
    <s v="adjust"/>
    <x v="0"/>
    <x v="2"/>
    <n v="49810"/>
    <n v="341.84215279031969"/>
    <n v="1407.1796879429739"/>
    <n v="703.26510802519942"/>
    <n v="-703.91457991777452"/>
    <n v="2.0572802455306634"/>
    <n v="800"/>
    <n v="0.12"/>
    <n v="24.989673591870407"/>
    <n v="5.9222980795114741E-3"/>
  </r>
  <r>
    <x v="31"/>
    <s v="7"/>
    <x v="4"/>
    <x v="108"/>
    <x v="0"/>
    <x v="5"/>
    <x v="16"/>
    <x v="2"/>
    <x v="0"/>
    <s v="adjust"/>
    <x v="0"/>
    <x v="1"/>
    <n v="31900"/>
    <n v="123.0665709671631"/>
    <n v="993.89495873268174"/>
    <n v="237.0450474278706"/>
    <n v="-756.84991130481114"/>
    <n v="1.926153020799771"/>
    <n v="400"/>
    <n v="0.1"/>
    <n v="106.04837913312463"/>
    <n v="7.4562746816716083E-2"/>
  </r>
  <r>
    <x v="31"/>
    <s v="7"/>
    <x v="4"/>
    <x v="81"/>
    <x v="0"/>
    <x v="1"/>
    <x v="4"/>
    <x v="2"/>
    <x v="1"/>
    <s v="appsflyer"/>
    <x v="2"/>
    <x v="3"/>
    <n v="80600"/>
    <n v="169.68421052631578"/>
    <n v="1456.7669964982272"/>
    <n v="664.49020892901592"/>
    <n v="-792.27678756921125"/>
    <n v="3.9160403131672776"/>
    <n v="600"/>
    <n v="0.11"/>
    <n v="387.80272122829649"/>
    <n v="9.7268230596738933E-2"/>
  </r>
  <r>
    <x v="31"/>
    <s v="7"/>
    <x v="4"/>
    <x v="33"/>
    <x v="0"/>
    <x v="5"/>
    <x v="42"/>
    <x v="2"/>
    <x v="1"/>
    <s v="adjust"/>
    <x v="2"/>
    <x v="5"/>
    <n v="42420"/>
    <n v="171.12421313946274"/>
    <n v="1194.8972851339852"/>
    <n v="374.4979078773506"/>
    <n v="-820.39937725663458"/>
    <n v="2.1884565661794597"/>
    <n v="400"/>
    <n v="7.0000000000000007E-2"/>
    <n v="6.5516145293234125"/>
    <n v="2.9157325900064793E-3"/>
  </r>
  <r>
    <x v="31"/>
    <s v="7"/>
    <x v="4"/>
    <x v="6"/>
    <x v="0"/>
    <x v="0"/>
    <x v="16"/>
    <x v="1"/>
    <x v="0"/>
    <s v="adjust"/>
    <x v="2"/>
    <x v="0"/>
    <n v="154000"/>
    <n v="410.18811386715498"/>
    <n v="1789.3442257509219"/>
    <n v="955.6871523696035"/>
    <n v="-833.65707338131836"/>
    <n v="2.3298752939465133"/>
    <n v="1200"/>
    <n v="0.08"/>
    <n v="163.5885871550762"/>
    <n v="2.8528964168079169E-2"/>
  </r>
  <r>
    <x v="31"/>
    <s v="7"/>
    <x v="4"/>
    <x v="57"/>
    <x v="0"/>
    <x v="3"/>
    <x v="9"/>
    <x v="2"/>
    <x v="0"/>
    <s v="adjust"/>
    <x v="0"/>
    <x v="5"/>
    <n v="46350"/>
    <n v="158.92725936811169"/>
    <n v="1361.6457299742513"/>
    <n v="515.24434308357047"/>
    <n v="-846.40138689068078"/>
    <n v="3.2420136427958361"/>
    <n v="1000"/>
    <n v="0.09"/>
    <n v="208.08694546532118"/>
    <n v="6.7310118088823714E-2"/>
  </r>
  <r>
    <x v="31"/>
    <s v="7"/>
    <x v="4"/>
    <x v="79"/>
    <x v="0"/>
    <x v="3"/>
    <x v="7"/>
    <x v="0"/>
    <x v="1"/>
    <s v="appsflyer"/>
    <x v="0"/>
    <x v="2"/>
    <n v="140140"/>
    <n v="228.51104645586213"/>
    <n v="3409.2181961014921"/>
    <n v="2545.8954823121521"/>
    <n v="-863.32271378934001"/>
    <n v="11.141235934972196"/>
    <n v="2000"/>
    <n v="0.08"/>
    <n v="1135.2108691228868"/>
    <n v="7.431640962285313E-2"/>
  </r>
  <r>
    <x v="31"/>
    <s v="7"/>
    <x v="4"/>
    <x v="12"/>
    <x v="0"/>
    <x v="2"/>
    <x v="46"/>
    <x v="0"/>
    <x v="0"/>
    <s v="appsflyer"/>
    <x v="0"/>
    <x v="6"/>
    <n v="143250"/>
    <n v="42.628642281463108"/>
    <n v="2155.1712833339675"/>
    <n v="1276.0003568406316"/>
    <n v="-879.17092649333586"/>
    <n v="29.932934490749549"/>
    <n v="400"/>
    <n v="7.4999999999999997E-2"/>
    <n v="301.05397088608646"/>
    <n v="3.932260797997137E-2"/>
  </r>
  <r>
    <x v="31"/>
    <s v="7"/>
    <x v="4"/>
    <x v="27"/>
    <x v="0"/>
    <x v="6"/>
    <x v="15"/>
    <x v="2"/>
    <x v="0"/>
    <s v="appsflyer"/>
    <x v="0"/>
    <x v="5"/>
    <n v="435560"/>
    <n v="720.37817822759814"/>
    <n v="8582.0072628956241"/>
    <n v="7689.4163651502058"/>
    <n v="-892.59089774541826"/>
    <n v="10.674138386686099"/>
    <n v="10800"/>
    <n v="7.0000000000000007E-2"/>
    <n v="2741.3229324673925"/>
    <n v="5.9417663671059023E-2"/>
  </r>
  <r>
    <x v="31"/>
    <s v="7"/>
    <x v="4"/>
    <x v="83"/>
    <x v="0"/>
    <x v="6"/>
    <x v="47"/>
    <x v="1"/>
    <x v="0"/>
    <s v="adjust"/>
    <x v="2"/>
    <x v="3"/>
    <n v="223040"/>
    <n v="1028.6939024665958"/>
    <n v="5792.3004381610599"/>
    <n v="4868.0589395350271"/>
    <n v="-924.24149862603281"/>
    <n v="4.7322715998047871"/>
    <n v="5600"/>
    <n v="0.21"/>
    <n v="5806.8983271248699"/>
    <n v="0.19880950495364916"/>
  </r>
  <r>
    <x v="31"/>
    <s v="7"/>
    <x v="4"/>
    <x v="19"/>
    <x v="0"/>
    <x v="3"/>
    <x v="19"/>
    <x v="2"/>
    <x v="1"/>
    <s v="adjust"/>
    <x v="0"/>
    <x v="1"/>
    <n v="35260"/>
    <n v="74.804243008678881"/>
    <n v="1527.6412819679147"/>
    <n v="577.14166508291726"/>
    <n v="-950.49961688499741"/>
    <n v="7.7153600099389621"/>
    <n v="400"/>
    <n v="7.0000000000000007E-2"/>
    <n v="193.92160794836093"/>
    <n v="5.6000580007943238E-2"/>
  </r>
  <r>
    <x v="31"/>
    <s v="7"/>
    <x v="4"/>
    <x v="95"/>
    <x v="0"/>
    <x v="2"/>
    <x v="34"/>
    <x v="2"/>
    <x v="0"/>
    <s v="adjust"/>
    <x v="0"/>
    <x v="5"/>
    <n v="634420"/>
    <n v="1445.486441944867"/>
    <n v="20154.403458666868"/>
    <n v="19191.644891297557"/>
    <n v="-962.75856736931019"/>
    <n v="13.276945624945236"/>
    <n v="27200"/>
    <n v="7.0000000000000007E-2"/>
    <n v="2585.9181181570266"/>
    <n v="2.2456978308388859E-2"/>
  </r>
  <r>
    <x v="31"/>
    <s v="7"/>
    <x v="4"/>
    <x v="55"/>
    <x v="0"/>
    <x v="6"/>
    <x v="20"/>
    <x v="2"/>
    <x v="0"/>
    <s v="appsflyer"/>
    <x v="2"/>
    <x v="6"/>
    <n v="47010"/>
    <n v="110.49824538171224"/>
    <n v="1335.4457540254677"/>
    <n v="346.39533479406538"/>
    <n v="-989.05041923140243"/>
    <n v="3.1348491878532103"/>
    <n v="400"/>
    <n v="0.1"/>
    <n v="127.98279840489093"/>
    <n v="6.1578388212116877E-2"/>
  </r>
  <r>
    <x v="31"/>
    <s v="7"/>
    <x v="4"/>
    <x v="80"/>
    <x v="0"/>
    <x v="4"/>
    <x v="45"/>
    <x v="1"/>
    <x v="1"/>
    <s v="adjust"/>
    <x v="0"/>
    <x v="2"/>
    <n v="125910"/>
    <n v="697.65435356200533"/>
    <n v="3435.9531486120241"/>
    <n v="2378.0830086947008"/>
    <n v="-1057.8701399173233"/>
    <n v="3.408683679178595"/>
    <n v="2800"/>
    <n v="0.09"/>
    <n v="206.94584429452158"/>
    <n v="1.4503688022235431E-2"/>
  </r>
  <r>
    <x v="31"/>
    <s v="7"/>
    <x v="4"/>
    <x v="78"/>
    <x v="0"/>
    <x v="2"/>
    <x v="0"/>
    <x v="2"/>
    <x v="0"/>
    <s v="adjust"/>
    <x v="0"/>
    <x v="5"/>
    <n v="44960"/>
    <n v="167.53508285102671"/>
    <n v="2938.4197241171782"/>
    <n v="1745.7035174860373"/>
    <n v="-1192.7162066311409"/>
    <n v="10.419928099706306"/>
    <n v="2000"/>
    <n v="0.14000000000000001"/>
    <n v="812.99889780170633"/>
    <n v="7.7619031492481463E-2"/>
  </r>
  <r>
    <x v="31"/>
    <s v="7"/>
    <x v="4"/>
    <x v="85"/>
    <x v="0"/>
    <x v="6"/>
    <x v="7"/>
    <x v="1"/>
    <x v="1"/>
    <s v="adjust"/>
    <x v="0"/>
    <x v="4"/>
    <n v="206800"/>
    <n v="563.17434746754122"/>
    <n v="4006.173598774742"/>
    <n v="2648.0917867742446"/>
    <n v="-1358.0818120004974"/>
    <n v="4.7020816887027488"/>
    <n v="2200"/>
    <n v="0.125"/>
    <n v="754.70824520517533"/>
    <n v="4.7500131287903619E-2"/>
  </r>
  <r>
    <x v="31"/>
    <s v="7"/>
    <x v="4"/>
    <x v="98"/>
    <x v="0"/>
    <x v="5"/>
    <x v="23"/>
    <x v="1"/>
    <x v="0"/>
    <s v="appsflyer"/>
    <x v="2"/>
    <x v="6"/>
    <n v="108330"/>
    <n v="735.99728238795387"/>
    <n v="1717.5358389837716"/>
    <n v="229.0039329521685"/>
    <n v="-1488.5319060316031"/>
    <n v="0.31114779691734989"/>
    <n v="200"/>
    <n v="7.0000000000000007E-2"/>
    <n v="69.913788919770852"/>
    <n v="5.0882524169263629E-2"/>
  </r>
  <r>
    <x v="31"/>
    <s v="7"/>
    <x v="4"/>
    <x v="11"/>
    <x v="0"/>
    <x v="0"/>
    <x v="25"/>
    <x v="1"/>
    <x v="0"/>
    <s v="appsflyer"/>
    <x v="0"/>
    <x v="2"/>
    <n v="244530"/>
    <n v="785.10775414039222"/>
    <n v="2909.008781832722"/>
    <n v="1369.235822229836"/>
    <n v="-1539.772959602886"/>
    <n v="1.7440100610507925"/>
    <n v="2600"/>
    <n v="0.14000000000000001"/>
    <n v="124.95565305276499"/>
    <n v="1.520990163808689E-2"/>
  </r>
  <r>
    <x v="31"/>
    <s v="7"/>
    <x v="4"/>
    <x v="35"/>
    <x v="0"/>
    <x v="5"/>
    <x v="33"/>
    <x v="0"/>
    <x v="1"/>
    <s v="adjust"/>
    <x v="0"/>
    <x v="1"/>
    <n v="206510"/>
    <n v="203.60857776682278"/>
    <n v="4468.7334963585536"/>
    <n v="2707.9537845610903"/>
    <n v="-1760.7797117974633"/>
    <n v="13.299802072495694"/>
    <n v="3200"/>
    <n v="8.5000000000000006E-2"/>
    <n v="865.06547397865404"/>
    <n v="5.324225982675361E-2"/>
  </r>
  <r>
    <x v="31"/>
    <s v="7"/>
    <x v="4"/>
    <x v="14"/>
    <x v="0"/>
    <x v="2"/>
    <x v="40"/>
    <x v="2"/>
    <x v="0"/>
    <s v="appsflyer"/>
    <x v="0"/>
    <x v="3"/>
    <n v="101360"/>
    <n v="392.15093027299599"/>
    <n v="6688.039661598149"/>
    <n v="4911.4624999970174"/>
    <n v="-1776.5771616011316"/>
    <n v="12.524418841944099"/>
    <n v="5400"/>
    <n v="0.1"/>
    <n v="2426.9659121442473"/>
    <n v="8.2357203926723146E-2"/>
  </r>
  <r>
    <x v="31"/>
    <s v="7"/>
    <x v="4"/>
    <x v="38"/>
    <x v="0"/>
    <x v="4"/>
    <x v="10"/>
    <x v="1"/>
    <x v="0"/>
    <s v="appsflyer"/>
    <x v="2"/>
    <x v="0"/>
    <n v="483450"/>
    <n v="6621.8345528887512"/>
    <n v="8085.434826926019"/>
    <n v="6297.3902272487403"/>
    <n v="-1788.0445996772787"/>
    <n v="0.95100386108280621"/>
    <n v="9200"/>
    <n v="0.13"/>
    <n v="1942.3106592705058"/>
    <n v="5.1405174450048323E-2"/>
  </r>
  <r>
    <x v="31"/>
    <s v="7"/>
    <x v="4"/>
    <x v="93"/>
    <x v="0"/>
    <x v="2"/>
    <x v="3"/>
    <x v="1"/>
    <x v="0"/>
    <s v="adjust"/>
    <x v="2"/>
    <x v="1"/>
    <n v="522990"/>
    <n v="1905.5026956521738"/>
    <n v="7792.1563420712764"/>
    <n v="5906.1157178838503"/>
    <n v="-1886.0406241874261"/>
    <n v="3.0995053071087018"/>
    <n v="4600"/>
    <n v="0.06"/>
    <n v="920.69733661594012"/>
    <n v="2.5981467927898537E-2"/>
  </r>
  <r>
    <x v="31"/>
    <s v="7"/>
    <x v="4"/>
    <x v="99"/>
    <x v="0"/>
    <x v="6"/>
    <x v="5"/>
    <x v="2"/>
    <x v="0"/>
    <s v="adjust"/>
    <x v="0"/>
    <x v="6"/>
    <n v="71350"/>
    <n v="210.34521016927661"/>
    <n v="3055.6106121833363"/>
    <n v="1151.8513555827524"/>
    <n v="-1903.759256600584"/>
    <n v="5.4760046813321441"/>
    <n v="30000"/>
    <n v="8.5000000000000006E-2"/>
    <n v="576.20333754395381"/>
    <n v="8.3373509199086593E-2"/>
  </r>
  <r>
    <x v="31"/>
    <s v="7"/>
    <x v="4"/>
    <x v="89"/>
    <x v="0"/>
    <x v="6"/>
    <x v="34"/>
    <x v="1"/>
    <x v="0"/>
    <s v="adjust"/>
    <x v="2"/>
    <x v="5"/>
    <n v="247440"/>
    <n v="1401.0537306240462"/>
    <n v="4355.9577118591587"/>
    <n v="2404.6220656583369"/>
    <n v="-1951.3356462008219"/>
    <n v="1.7162953947435615"/>
    <n v="3000"/>
    <n v="0.06"/>
    <n v="209.40841705481162"/>
    <n v="1.4514298667101896E-2"/>
  </r>
  <r>
    <x v="31"/>
    <s v="7"/>
    <x v="4"/>
    <x v="97"/>
    <x v="0"/>
    <x v="0"/>
    <x v="14"/>
    <x v="2"/>
    <x v="0"/>
    <s v="adjust"/>
    <x v="0"/>
    <x v="3"/>
    <n v="485030"/>
    <n v="853.96876844432438"/>
    <n v="13799.460751032952"/>
    <n v="11159.383051851706"/>
    <n v="-2640.0776991812454"/>
    <n v="13.067671165750902"/>
    <n v="13400"/>
    <n v="0.108"/>
    <n v="3396.124362039212"/>
    <n v="5.0721507127816895E-2"/>
  </r>
  <r>
    <x v="31"/>
    <s v="7"/>
    <x v="4"/>
    <x v="7"/>
    <x v="0"/>
    <x v="1"/>
    <x v="16"/>
    <x v="2"/>
    <x v="0"/>
    <s v="appsflyer"/>
    <x v="0"/>
    <x v="5"/>
    <n v="341220"/>
    <n v="930.86233393047132"/>
    <n v="6253.1113413404983"/>
    <n v="3233.7698986262872"/>
    <n v="-3019.3414427142111"/>
    <n v="3.4739507451891662"/>
    <n v="3800"/>
    <n v="0.04"/>
    <n v="465.90020016055053"/>
    <n v="2.4012232098850839E-2"/>
  </r>
  <r>
    <x v="31"/>
    <s v="7"/>
    <x v="4"/>
    <x v="15"/>
    <x v="0"/>
    <x v="6"/>
    <x v="12"/>
    <x v="2"/>
    <x v="0"/>
    <s v="adjust"/>
    <x v="0"/>
    <x v="6"/>
    <n v="590930"/>
    <n v="1144.9237637941201"/>
    <n v="14139.915623531517"/>
    <n v="10664.773000938727"/>
    <n v="-3475.1426225927898"/>
    <n v="9.3148324265688522"/>
    <n v="50000"/>
    <n v="0.06"/>
    <n v="3149.6944570225378"/>
    <n v="4.922271445667116E-2"/>
  </r>
  <r>
    <x v="32"/>
    <s v="7"/>
    <x v="4"/>
    <x v="7"/>
    <x v="0"/>
    <x v="0"/>
    <x v="39"/>
    <x v="2"/>
    <x v="0"/>
    <s v="appsflyer"/>
    <x v="0"/>
    <x v="4"/>
    <n v="1224680"/>
    <n v="3137.3907663999112"/>
    <n v="20567.580628578806"/>
    <n v="33296.459004792996"/>
    <n v="12728.87837621419"/>
    <n v="10.612786702053047"/>
    <n v="42000"/>
    <n v="0.04"/>
    <n v="419.16791812045471"/>
    <n v="2.0981606385437556E-3"/>
  </r>
  <r>
    <x v="32"/>
    <s v="7"/>
    <x v="4"/>
    <x v="93"/>
    <x v="0"/>
    <x v="2"/>
    <x v="11"/>
    <x v="1"/>
    <x v="0"/>
    <s v="adjust"/>
    <x v="2"/>
    <x v="0"/>
    <n v="1297830"/>
    <n v="4776.7615069682815"/>
    <n v="19980.08552904148"/>
    <n v="29787.797584600292"/>
    <n v="9807.7120555588117"/>
    <n v="6.2359817506371664"/>
    <n v="28800"/>
    <n v="0.06"/>
    <n v="4380.0033667874959"/>
    <n v="2.4506698055066861E-2"/>
  </r>
  <r>
    <x v="32"/>
    <s v="7"/>
    <x v="4"/>
    <x v="96"/>
    <x v="0"/>
    <x v="6"/>
    <x v="6"/>
    <x v="1"/>
    <x v="0"/>
    <s v="adjust"/>
    <x v="0"/>
    <x v="4"/>
    <n v="1211040"/>
    <n v="4435.6022729697243"/>
    <n v="19893.902578670401"/>
    <n v="28557.100160578862"/>
    <n v="8663.1975819084619"/>
    <n v="6.4381561743269904"/>
    <n v="38400"/>
    <n v="0.17"/>
    <n v="9612.1520555748702"/>
    <n v="5.6099020334259952E-2"/>
  </r>
  <r>
    <x v="32"/>
    <s v="7"/>
    <x v="4"/>
    <x v="37"/>
    <x v="0"/>
    <x v="6"/>
    <x v="38"/>
    <x v="2"/>
    <x v="1"/>
    <s v="adjust"/>
    <x v="2"/>
    <x v="3"/>
    <n v="416920"/>
    <n v="692.51020831891481"/>
    <n v="13663.381146967382"/>
    <n v="21902.849362099802"/>
    <n v="8239.4682151324196"/>
    <n v="31.628197099461531"/>
    <n v="25800"/>
    <n v="6.5000000000000002E-2"/>
    <n v="6115.9098551340458"/>
    <n v="4.6538160051121623E-2"/>
  </r>
  <r>
    <x v="32"/>
    <s v="7"/>
    <x v="4"/>
    <x v="35"/>
    <x v="0"/>
    <x v="3"/>
    <x v="15"/>
    <x v="0"/>
    <x v="1"/>
    <s v="adjust"/>
    <x v="0"/>
    <x v="5"/>
    <n v="708530"/>
    <n v="549.15998503314097"/>
    <n v="13334.82517599671"/>
    <n v="21042.96664962616"/>
    <n v="7708.14147362945"/>
    <n v="38.318463149415827"/>
    <n v="24600"/>
    <n v="8.5000000000000006E-2"/>
    <n v="844.22042808651486"/>
    <n v="6.6864813799239423E-3"/>
  </r>
  <r>
    <x v="32"/>
    <s v="7"/>
    <x v="4"/>
    <x v="68"/>
    <x v="0"/>
    <x v="4"/>
    <x v="39"/>
    <x v="1"/>
    <x v="1"/>
    <s v="adjust"/>
    <x v="2"/>
    <x v="2"/>
    <n v="619630"/>
    <n v="1490.3436926387744"/>
    <n v="9934.7191390695298"/>
    <n v="16234.809218256569"/>
    <n v="6300.090079187039"/>
    <n v="10.893332389330626"/>
    <n v="27400"/>
    <n v="7.0000000000000007E-2"/>
    <n v="672.34489178793024"/>
    <n v="6.9022974312899698E-3"/>
  </r>
  <r>
    <x v="32"/>
    <s v="7"/>
    <x v="4"/>
    <x v="78"/>
    <x v="0"/>
    <x v="3"/>
    <x v="18"/>
    <x v="2"/>
    <x v="0"/>
    <s v="adjust"/>
    <x v="0"/>
    <x v="3"/>
    <n v="161270"/>
    <n v="583.05728166308893"/>
    <n v="12034.504995646555"/>
    <n v="18272.93168990246"/>
    <n v="6238.4266942559043"/>
    <n v="31.339856759496239"/>
    <n v="26800"/>
    <n v="0.14000000000000001"/>
    <n v="9137.9413065612953"/>
    <n v="8.3346790958662292E-2"/>
  </r>
  <r>
    <x v="32"/>
    <s v="7"/>
    <x v="4"/>
    <x v="94"/>
    <x v="0"/>
    <x v="1"/>
    <x v="29"/>
    <x v="2"/>
    <x v="0"/>
    <s v="adjust"/>
    <x v="0"/>
    <x v="2"/>
    <n v="831770"/>
    <n v="1465.2873635168608"/>
    <n v="21642.895947482721"/>
    <n v="26830.001642772171"/>
    <n v="5187.1056952894505"/>
    <n v="18.310402662844943"/>
    <n v="38200"/>
    <n v="0.06"/>
    <n v="1235.3980106365411"/>
    <n v="7.674232420141933E-3"/>
  </r>
  <r>
    <x v="32"/>
    <s v="7"/>
    <x v="4"/>
    <x v="97"/>
    <x v="0"/>
    <x v="5"/>
    <x v="9"/>
    <x v="2"/>
    <x v="0"/>
    <s v="adjust"/>
    <x v="0"/>
    <x v="1"/>
    <n v="680660"/>
    <n v="1417.9689055364563"/>
    <n v="18634.044649346273"/>
    <n v="21693.346385181445"/>
    <n v="3059.3017358351717"/>
    <n v="15.298887232632412"/>
    <n v="30000"/>
    <n v="0.108"/>
    <n v="2786.1207492287322"/>
    <n v="2.1405340142541814E-2"/>
  </r>
  <r>
    <x v="32"/>
    <s v="7"/>
    <x v="4"/>
    <x v="1"/>
    <x v="0"/>
    <x v="1"/>
    <x v="42"/>
    <x v="1"/>
    <x v="0"/>
    <s v="appsflyer"/>
    <x v="0"/>
    <x v="2"/>
    <n v="234790"/>
    <n v="692.45969327565865"/>
    <n v="4757.3403146297951"/>
    <n v="7320.5920335032752"/>
    <n v="2563.2517188734801"/>
    <n v="10.571867365843991"/>
    <n v="10600"/>
    <n v="0.15"/>
    <n v="1253.1825485470438"/>
    <n v="2.8530992730545872E-2"/>
  </r>
  <r>
    <x v="32"/>
    <s v="7"/>
    <x v="4"/>
    <x v="11"/>
    <x v="0"/>
    <x v="2"/>
    <x v="25"/>
    <x v="1"/>
    <x v="0"/>
    <s v="appsflyer"/>
    <x v="0"/>
    <x v="1"/>
    <n v="364890"/>
    <n v="1496.8481505959569"/>
    <n v="4804.6378778799708"/>
    <n v="6659.0864090628866"/>
    <n v="1854.4485311829158"/>
    <n v="4.448738775814788"/>
    <n v="8000"/>
    <n v="0.14000000000000001"/>
    <n v="5162.6447626475192"/>
    <n v="0.12921303928471981"/>
  </r>
  <r>
    <x v="32"/>
    <s v="7"/>
    <x v="4"/>
    <x v="77"/>
    <x v="0"/>
    <x v="1"/>
    <x v="21"/>
    <x v="1"/>
    <x v="0"/>
    <s v="appsflyer"/>
    <x v="0"/>
    <x v="0"/>
    <n v="184120"/>
    <n v="333.23299676128784"/>
    <n v="3876.1119500172881"/>
    <n v="5665.1245652916687"/>
    <n v="1789.0126152743806"/>
    <n v="17.00049100884776"/>
    <n v="3400"/>
    <n v="0.15"/>
    <n v="1875.0977707932739"/>
    <n v="5.5164946777498163E-2"/>
  </r>
  <r>
    <x v="32"/>
    <s v="7"/>
    <x v="4"/>
    <x v="27"/>
    <x v="0"/>
    <x v="6"/>
    <x v="1"/>
    <x v="2"/>
    <x v="0"/>
    <s v="appsflyer"/>
    <x v="0"/>
    <x v="3"/>
    <n v="544480"/>
    <n v="700.26332188647723"/>
    <n v="8768.5579859368736"/>
    <n v="10550.342858052154"/>
    <n v="1781.7848721152805"/>
    <n v="15.066250834943082"/>
    <n v="10800"/>
    <n v="7.0000000000000007E-2"/>
    <n v="3532.741284266946"/>
    <n v="5.580768530144202E-2"/>
  </r>
  <r>
    <x v="32"/>
    <s v="7"/>
    <x v="4"/>
    <x v="104"/>
    <x v="0"/>
    <x v="2"/>
    <x v="13"/>
    <x v="2"/>
    <x v="0"/>
    <s v="appsflyer"/>
    <x v="0"/>
    <x v="4"/>
    <n v="229690"/>
    <n v="800.44391610213654"/>
    <n v="6430.2441456848674"/>
    <n v="8017.2115349919513"/>
    <n v="1586.967389307084"/>
    <n v="10.015956613216305"/>
    <n v="12400"/>
    <n v="0.17"/>
    <n v="2191.2829207466943"/>
    <n v="4.5553721331966293E-2"/>
  </r>
  <r>
    <x v="32"/>
    <s v="7"/>
    <x v="4"/>
    <x v="38"/>
    <x v="0"/>
    <x v="2"/>
    <x v="11"/>
    <x v="1"/>
    <x v="0"/>
    <s v="appsflyer"/>
    <x v="2"/>
    <x v="5"/>
    <n v="821140"/>
    <n v="12228.628995284254"/>
    <n v="12614.185381581714"/>
    <n v="14133.607578257368"/>
    <n v="1519.422196675654"/>
    <n v="1.1557802255434959"/>
    <n v="26600"/>
    <n v="0.13"/>
    <n v="2073.4277383816125"/>
    <n v="2.4450324364593448E-2"/>
  </r>
  <r>
    <x v="32"/>
    <s v="7"/>
    <x v="4"/>
    <x v="121"/>
    <x v="0"/>
    <x v="6"/>
    <x v="43"/>
    <x v="2"/>
    <x v="0"/>
    <s v="appsflyer"/>
    <x v="2"/>
    <x v="3"/>
    <n v="289340"/>
    <n v="2126.3396009760299"/>
    <n v="3014.5386045529754"/>
    <n v="4173.1333421432364"/>
    <n v="1158.594737590261"/>
    <n v="1.9625902373391764"/>
    <n v="2200"/>
    <n v="8.5000000000000006E-2"/>
    <n v="422.14920734368951"/>
    <n v="1.6859801845635181E-2"/>
  </r>
  <r>
    <x v="32"/>
    <s v="7"/>
    <x v="4"/>
    <x v="5"/>
    <x v="0"/>
    <x v="0"/>
    <x v="45"/>
    <x v="2"/>
    <x v="0"/>
    <s v="appsflyer"/>
    <x v="1"/>
    <x v="2"/>
    <n v="321030"/>
    <n v="617.70658915522074"/>
    <n v="11952.154268782817"/>
    <n v="13090.291571678805"/>
    <n v="1138.1373028959879"/>
    <n v="21.191762887912798"/>
    <n v="14600"/>
    <n v="0.09"/>
    <n v="5198.4039490764244"/>
    <n v="6.6186505734821446E-2"/>
  </r>
  <r>
    <x v="32"/>
    <s v="7"/>
    <x v="4"/>
    <x v="120"/>
    <x v="0"/>
    <x v="4"/>
    <x v="27"/>
    <x v="1"/>
    <x v="1"/>
    <s v="adjust"/>
    <x v="0"/>
    <x v="6"/>
    <n v="308920"/>
    <n v="498.35404025811425"/>
    <n v="4742.7723353104811"/>
    <n v="5879.5516301651487"/>
    <n v="1136.7792948546676"/>
    <n v="11.797941132613136"/>
    <n v="3800"/>
    <n v="0.08"/>
    <n v="2597.0845537506671"/>
    <n v="7.3619121465721873E-2"/>
  </r>
  <r>
    <x v="32"/>
    <s v="7"/>
    <x v="4"/>
    <x v="32"/>
    <x v="0"/>
    <x v="3"/>
    <x v="34"/>
    <x v="0"/>
    <x v="3"/>
    <s v="appsflyer"/>
    <x v="0"/>
    <x v="3"/>
    <n v="72890"/>
    <n v="135.5336556340647"/>
    <n v="1875.2991333972502"/>
    <n v="2824.0682995191432"/>
    <n v="948.76916612189302"/>
    <n v="20.836657037747226"/>
    <n v="3000"/>
    <n v="0.04"/>
    <n v="645.63410752431184"/>
    <n v="3.8103074421290531E-2"/>
  </r>
  <r>
    <x v="32"/>
    <s v="7"/>
    <x v="4"/>
    <x v="61"/>
    <x v="1"/>
    <x v="0"/>
    <x v="37"/>
    <x v="0"/>
    <x v="3"/>
    <s v="adjust"/>
    <x v="2"/>
    <x v="4"/>
    <n v="93430"/>
    <n v="363.84207473692936"/>
    <n v="2807.111273639463"/>
    <n v="3621.7914532567606"/>
    <n v="814.68017961729765"/>
    <n v="9.9542952965938412"/>
    <n v="2400"/>
    <n v="0.12"/>
    <n v="1876.895769279193"/>
    <n v="8.637050630434398E-2"/>
  </r>
  <r>
    <x v="32"/>
    <s v="7"/>
    <x v="4"/>
    <x v="46"/>
    <x v="0"/>
    <x v="1"/>
    <x v="13"/>
    <x v="2"/>
    <x v="1"/>
    <s v="adjust"/>
    <x v="2"/>
    <x v="2"/>
    <n v="151680"/>
    <n v="483.28074412868079"/>
    <n v="2706.074022497417"/>
    <n v="3515.573836720012"/>
    <n v="809.49981422259498"/>
    <n v="7.2743925335952087"/>
    <n v="1200"/>
    <n v="0.06"/>
    <n v="281.21627362067176"/>
    <n v="1.3331928474159767E-2"/>
  </r>
  <r>
    <x v="32"/>
    <s v="7"/>
    <x v="4"/>
    <x v="112"/>
    <x v="0"/>
    <x v="1"/>
    <x v="16"/>
    <x v="1"/>
    <x v="0"/>
    <s v="adjust"/>
    <x v="2"/>
    <x v="6"/>
    <n v="141960"/>
    <n v="1177.0025348542458"/>
    <n v="3076.2661269898776"/>
    <n v="3843.7080991012094"/>
    <n v="767.44197211133178"/>
    <n v="3.2656752940444562"/>
    <n v="7400"/>
    <n v="0.15"/>
    <n v="384.59063533453264"/>
    <n v="1.6676198496293336E-2"/>
  </r>
  <r>
    <x v="32"/>
    <s v="7"/>
    <x v="4"/>
    <x v="40"/>
    <x v="0"/>
    <x v="1"/>
    <x v="48"/>
    <x v="0"/>
    <x v="1"/>
    <s v="adjust"/>
    <x v="0"/>
    <x v="6"/>
    <n v="248770"/>
    <n v="513.97363055593314"/>
    <n v="5957.1026195455497"/>
    <n v="6714.459782811592"/>
    <n v="757.35716326604233"/>
    <n v="13.063821534091119"/>
    <n v="8600"/>
    <n v="0.125"/>
    <n v="176.32752981177143"/>
    <n v="4.3768110296118906E-3"/>
  </r>
  <r>
    <x v="32"/>
    <s v="7"/>
    <x v="4"/>
    <x v="12"/>
    <x v="0"/>
    <x v="1"/>
    <x v="26"/>
    <x v="0"/>
    <x v="0"/>
    <s v="appsflyer"/>
    <x v="0"/>
    <x v="3"/>
    <n v="177960"/>
    <n v="106.48089580306009"/>
    <n v="2748.2303963039885"/>
    <n v="3483.7385056148519"/>
    <n v="735.50810931086335"/>
    <n v="32.717028527428432"/>
    <n v="1000"/>
    <n v="7.4999999999999997E-2"/>
    <n v="868.27364074381319"/>
    <n v="4.1539361586429305E-2"/>
  </r>
  <r>
    <x v="32"/>
    <s v="7"/>
    <x v="4"/>
    <x v="81"/>
    <x v="0"/>
    <x v="6"/>
    <x v="10"/>
    <x v="2"/>
    <x v="1"/>
    <s v="appsflyer"/>
    <x v="2"/>
    <x v="6"/>
    <n v="167300"/>
    <n v="292.78438411487548"/>
    <n v="2922.9241061050129"/>
    <n v="3657.207411198629"/>
    <n v="734.28330509361604"/>
    <n v="12.491128658568432"/>
    <n v="2400"/>
    <n v="0.11"/>
    <n v="2145.6387713717259"/>
    <n v="9.7781290938072377E-2"/>
  </r>
  <r>
    <x v="32"/>
    <s v="7"/>
    <x v="4"/>
    <x v="106"/>
    <x v="0"/>
    <x v="5"/>
    <x v="11"/>
    <x v="1"/>
    <x v="0"/>
    <s v="appsflyer"/>
    <x v="2"/>
    <x v="0"/>
    <n v="253630"/>
    <n v="614.94342672413791"/>
    <n v="2508.8203961747054"/>
    <n v="3174.449817817042"/>
    <n v="665.62942164233664"/>
    <n v="5.1621818851331378"/>
    <n v="2200"/>
    <n v="0.2"/>
    <n v="1237.5820147101533"/>
    <n v="6.4976194602502549E-2"/>
  </r>
  <r>
    <x v="32"/>
    <s v="7"/>
    <x v="4"/>
    <x v="58"/>
    <x v="0"/>
    <x v="5"/>
    <x v="31"/>
    <x v="2"/>
    <x v="3"/>
    <s v="appsflyer"/>
    <x v="2"/>
    <x v="5"/>
    <n v="142220"/>
    <n v="123.58359402155023"/>
    <n v="1660.8920180838879"/>
    <n v="2280.6556097390271"/>
    <n v="619.76359165513918"/>
    <n v="18.45435575648764"/>
    <n v="800"/>
    <n v="0.08"/>
    <n v="769.03023296161746"/>
    <n v="5.6199500242945247E-2"/>
  </r>
  <r>
    <x v="32"/>
    <s v="7"/>
    <x v="4"/>
    <x v="29"/>
    <x v="0"/>
    <x v="4"/>
    <x v="46"/>
    <x v="2"/>
    <x v="1"/>
    <s v="appsflyer"/>
    <x v="2"/>
    <x v="2"/>
    <n v="111560"/>
    <n v="169.74596454088382"/>
    <n v="2532.277844809309"/>
    <n v="3114.8111974830917"/>
    <n v="582.5333526737827"/>
    <n v="18.349839455139922"/>
    <n v="4200"/>
    <n v="0.05"/>
    <n v="26.243626484008772"/>
    <n v="1.4042384818923005E-3"/>
  </r>
  <r>
    <x v="32"/>
    <s v="7"/>
    <x v="4"/>
    <x v="109"/>
    <x v="0"/>
    <x v="6"/>
    <x v="30"/>
    <x v="1"/>
    <x v="1"/>
    <s v="appsflyer"/>
    <x v="0"/>
    <x v="1"/>
    <n v="217200"/>
    <n v="801.31901139443005"/>
    <n v="3066.8658364168873"/>
    <n v="3624.6871683140594"/>
    <n v="557.82133189717206"/>
    <n v="4.5234009386679759"/>
    <n v="6000"/>
    <n v="0.1"/>
    <n v="1522.5410592250144"/>
    <n v="7.0007929352479348E-2"/>
  </r>
  <r>
    <x v="32"/>
    <s v="7"/>
    <x v="4"/>
    <x v="117"/>
    <x v="0"/>
    <x v="5"/>
    <x v="42"/>
    <x v="1"/>
    <x v="0"/>
    <s v="appsflyer"/>
    <x v="0"/>
    <x v="3"/>
    <n v="111270"/>
    <n v="678.0326441784548"/>
    <n v="1568.7772119861108"/>
    <n v="2110.4804785116016"/>
    <n v="541.70326652549079"/>
    <n v="3.1126531983851411"/>
    <n v="3600"/>
    <n v="7.0000000000000007E-2"/>
    <n v="660.90967402930562"/>
    <n v="5.2192670559976513E-2"/>
  </r>
  <r>
    <x v="32"/>
    <s v="7"/>
    <x v="4"/>
    <x v="50"/>
    <x v="0"/>
    <x v="6"/>
    <x v="10"/>
    <x v="1"/>
    <x v="3"/>
    <s v="appsflyer"/>
    <x v="0"/>
    <x v="2"/>
    <n v="98850"/>
    <n v="502.32304900181487"/>
    <n v="2093.9071732774619"/>
    <n v="2504.3281800178715"/>
    <n v="410.42100674040967"/>
    <n v="4.9854932697082424"/>
    <n v="3000"/>
    <n v="0.08"/>
    <n v="1073.2383867428694"/>
    <n v="7.142556869518131E-2"/>
  </r>
  <r>
    <x v="32"/>
    <s v="7"/>
    <x v="4"/>
    <x v="122"/>
    <x v="0"/>
    <x v="2"/>
    <x v="45"/>
    <x v="1"/>
    <x v="0"/>
    <s v="singular"/>
    <x v="2"/>
    <x v="1"/>
    <n v="111750"/>
    <n v="1130.6554247534202"/>
    <n v="1905.2629452870767"/>
    <n v="2258.0669650634304"/>
    <n v="352.8040197763537"/>
    <n v="1.9971309699025965"/>
    <n v="2200"/>
    <n v="0.06"/>
    <n v="691.6908483123492"/>
    <n v="5.1053316768583906E-2"/>
  </r>
  <r>
    <x v="32"/>
    <s v="7"/>
    <x v="4"/>
    <x v="44"/>
    <x v="0"/>
    <x v="0"/>
    <x v="42"/>
    <x v="2"/>
    <x v="3"/>
    <s v="adjust"/>
    <x v="0"/>
    <x v="1"/>
    <n v="127380"/>
    <n v="147.43831220076814"/>
    <n v="2245.7773552882913"/>
    <n v="2508.4365366849279"/>
    <n v="262.65918139663654"/>
    <n v="17.013464812790087"/>
    <n v="3000"/>
    <n v="7.0000000000000007E-2"/>
    <n v="432.97943112283446"/>
    <n v="2.8768213771850539E-2"/>
  </r>
  <r>
    <x v="32"/>
    <s v="7"/>
    <x v="4"/>
    <x v="125"/>
    <x v="0"/>
    <x v="6"/>
    <x v="22"/>
    <x v="1"/>
    <x v="0"/>
    <s v="appsflyer"/>
    <x v="0"/>
    <x v="3"/>
    <n v="95640"/>
    <n v="482.76310330521363"/>
    <n v="2329.4491749835161"/>
    <n v="2567.5162390566479"/>
    <n v="238.06706407313186"/>
    <n v="5.3183771118345113"/>
    <n v="4600"/>
    <n v="0.08"/>
    <n v="555.43028058625805"/>
    <n v="3.6054967062274755E-2"/>
  </r>
  <r>
    <x v="32"/>
    <s v="7"/>
    <x v="4"/>
    <x v="79"/>
    <x v="0"/>
    <x v="0"/>
    <x v="35"/>
    <x v="0"/>
    <x v="1"/>
    <s v="appsflyer"/>
    <x v="0"/>
    <x v="6"/>
    <n v="429490"/>
    <n v="596.82152885221478"/>
    <n v="9164.0275498438823"/>
    <n v="9397.4036645045398"/>
    <n v="233.37611466065755"/>
    <n v="15.74575180385547"/>
    <n v="13800"/>
    <n v="0.08"/>
    <n v="2614.6199335645197"/>
    <n v="4.6371317492020822E-2"/>
  </r>
  <r>
    <x v="32"/>
    <s v="7"/>
    <x v="4"/>
    <x v="102"/>
    <x v="0"/>
    <x v="6"/>
    <x v="25"/>
    <x v="1"/>
    <x v="0"/>
    <s v="adjust"/>
    <x v="2"/>
    <x v="6"/>
    <n v="10"/>
    <n v="0"/>
    <n v="0.34062500000000001"/>
    <n v="0.14192708333333334"/>
    <n v="-0.19869791666666667"/>
    <n v="4"/>
    <n v="200"/>
    <n v="0.06"/>
    <n v="2.5567772383058553E-4"/>
    <n v="3.0024540046160505E-4"/>
  </r>
  <r>
    <x v="32"/>
    <s v="7"/>
    <x v="4"/>
    <x v="82"/>
    <x v="0"/>
    <x v="2"/>
    <x v="12"/>
    <x v="1"/>
    <x v="1"/>
    <s v="adjust"/>
    <x v="0"/>
    <x v="3"/>
    <n v="114750"/>
    <n v="422.07169869968396"/>
    <n v="2390.1136582339259"/>
    <n v="2368.0735488641058"/>
    <n v="-22.040109369820129"/>
    <n v="5.6105954418636763"/>
    <n v="3000"/>
    <n v="0.14000000000000001"/>
    <n v="1566.7059167237005"/>
    <n v="0.11026585424786901"/>
  </r>
  <r>
    <x v="32"/>
    <s v="7"/>
    <x v="4"/>
    <x v="8"/>
    <x v="0"/>
    <x v="1"/>
    <x v="16"/>
    <x v="1"/>
    <x v="1"/>
    <s v="adjust"/>
    <x v="0"/>
    <x v="0"/>
    <n v="145880"/>
    <n v="273.96423613946274"/>
    <n v="3093.2858053798786"/>
    <n v="3070.4698653331202"/>
    <n v="-22.815940046758442"/>
    <n v="11.207557265869124"/>
    <n v="2400"/>
    <n v="0.08"/>
    <n v="75.837882491373477"/>
    <n v="4.1165188509427967E-3"/>
  </r>
  <r>
    <x v="32"/>
    <s v="7"/>
    <x v="4"/>
    <x v="45"/>
    <x v="0"/>
    <x v="0"/>
    <x v="1"/>
    <x v="1"/>
    <x v="3"/>
    <s v="adjust"/>
    <x v="2"/>
    <x v="3"/>
    <n v="1470"/>
    <n v="7.8461538461538458"/>
    <n v="33.955192463524384"/>
    <n v="1.3059689409047841"/>
    <n v="-32.6492235226196"/>
    <n v="0.1664470218800215"/>
    <n v="200"/>
    <n v="7.0000000000000007E-2"/>
    <n v="0.52198925666362261"/>
    <n v="6.6615833439089417E-2"/>
  </r>
  <r>
    <x v="32"/>
    <s v="7"/>
    <x v="4"/>
    <x v="88"/>
    <x v="0"/>
    <x v="2"/>
    <x v="46"/>
    <x v="2"/>
    <x v="0"/>
    <s v="adjust"/>
    <x v="0"/>
    <x v="1"/>
    <n v="1360"/>
    <n v="3.281663912712776"/>
    <n v="48.3452411862228"/>
    <n v="0.28741455317431658"/>
    <n v="-48.057826633048485"/>
    <n v="8.7581958670693474E-2"/>
    <n v="200"/>
    <n v="0.11"/>
    <n v="0.12728138742581779"/>
    <n v="7.3808247831151502E-2"/>
  </r>
  <r>
    <x v="32"/>
    <s v="7"/>
    <x v="4"/>
    <x v="116"/>
    <x v="0"/>
    <x v="2"/>
    <x v="4"/>
    <x v="2"/>
    <x v="0"/>
    <s v="appsflyer"/>
    <x v="0"/>
    <x v="5"/>
    <n v="154060"/>
    <n v="98.002544529262096"/>
    <n v="1359.2916705122504"/>
    <n v="1306.0200241924692"/>
    <n v="-53.271646319781212"/>
    <n v="13.326388926590688"/>
    <n v="800"/>
    <n v="0.08"/>
    <n v="355.53608095676128"/>
    <n v="4.537144331261872E-2"/>
  </r>
  <r>
    <x v="32"/>
    <s v="7"/>
    <x v="4"/>
    <x v="2"/>
    <x v="0"/>
    <x v="6"/>
    <x v="17"/>
    <x v="1"/>
    <x v="1"/>
    <s v="appsflyer"/>
    <x v="0"/>
    <x v="2"/>
    <n v="29460"/>
    <n v="107.57433489827856"/>
    <n v="436.61955816810865"/>
    <n v="372.77030613900428"/>
    <n v="-63.849252029104377"/>
    <n v="3.4652345886357829"/>
    <n v="200"/>
    <n v="0.15"/>
    <n v="269.8254192596745"/>
    <n v="0.12063971424048008"/>
  </r>
  <r>
    <x v="32"/>
    <s v="7"/>
    <x v="4"/>
    <x v="59"/>
    <x v="0"/>
    <x v="3"/>
    <x v="46"/>
    <x v="1"/>
    <x v="1"/>
    <s v="appsflyer"/>
    <x v="2"/>
    <x v="5"/>
    <n v="109940"/>
    <n v="1037.7714496651374"/>
    <n v="1917.1545318640772"/>
    <n v="1852.4843927045356"/>
    <n v="-64.670139159541577"/>
    <n v="1.7850600855345224"/>
    <n v="2800"/>
    <n v="0.17"/>
    <n v="239.93917356392652"/>
    <n v="2.1587152052747499E-2"/>
  </r>
  <r>
    <x v="32"/>
    <s v="7"/>
    <x v="4"/>
    <x v="119"/>
    <x v="0"/>
    <x v="0"/>
    <x v="30"/>
    <x v="0"/>
    <x v="0"/>
    <s v="appsflyer"/>
    <x v="0"/>
    <x v="6"/>
    <n v="6820"/>
    <n v="6.7866835534648091"/>
    <n v="83.629346317359548"/>
    <n v="2.8664944911062467"/>
    <n v="-80.762851826253296"/>
    <n v="0.42237043594626034"/>
    <n v="200"/>
    <n v="0.15"/>
    <n v="0.94388080742955704"/>
    <n v="5.4880087295829848E-2"/>
  </r>
  <r>
    <x v="32"/>
    <s v="7"/>
    <x v="4"/>
    <x v="114"/>
    <x v="1"/>
    <x v="4"/>
    <x v="20"/>
    <x v="1"/>
    <x v="1"/>
    <s v="adjust"/>
    <x v="2"/>
    <x v="0"/>
    <n v="5640"/>
    <n v="26.994553556692523"/>
    <n v="107.4540273604166"/>
    <n v="16.670537335994652"/>
    <n v="-90.783490024421951"/>
    <n v="0.61755188138170458"/>
    <n v="200"/>
    <n v="7.0000000000000007E-2"/>
    <n v="3.4205914869607095"/>
    <n v="3.4197972726960284E-2"/>
  </r>
  <r>
    <x v="32"/>
    <s v="7"/>
    <x v="4"/>
    <x v="30"/>
    <x v="0"/>
    <x v="4"/>
    <x v="35"/>
    <x v="1"/>
    <x v="3"/>
    <s v="appsflyer"/>
    <x v="0"/>
    <x v="5"/>
    <n v="33530"/>
    <n v="195.47531231409874"/>
    <n v="377.51887311555276"/>
    <n v="251.00550893445336"/>
    <n v="-126.5133641810994"/>
    <n v="1.2840777997127644"/>
    <n v="400"/>
    <n v="0.05"/>
    <n v="58.982147803881375"/>
    <n v="3.9163913210688239E-2"/>
  </r>
  <r>
    <x v="32"/>
    <s v="7"/>
    <x v="4"/>
    <x v="22"/>
    <x v="0"/>
    <x v="2"/>
    <x v="42"/>
    <x v="2"/>
    <x v="0"/>
    <s v="appsflyer"/>
    <x v="0"/>
    <x v="0"/>
    <n v="9300"/>
    <n v="31.575927121440355"/>
    <n v="154.14175456971253"/>
    <n v="5.7126394467889545"/>
    <n v="-148.42911512292358"/>
    <n v="0.18091755231186918"/>
    <n v="200"/>
    <n v="0.1"/>
    <n v="2.1447316752819812"/>
    <n v="6.2572700858022356E-2"/>
  </r>
  <r>
    <x v="32"/>
    <s v="7"/>
    <x v="4"/>
    <x v="118"/>
    <x v="0"/>
    <x v="2"/>
    <x v="18"/>
    <x v="1"/>
    <x v="0"/>
    <s v="appsflyer"/>
    <x v="2"/>
    <x v="4"/>
    <n v="4670"/>
    <n v="50.92693565976009"/>
    <n v="162.05706686567331"/>
    <n v="6.8775581812313185"/>
    <n v="-155.179508684442"/>
    <n v="0.1350475557213944"/>
    <n v="200"/>
    <n v="0.12"/>
    <n v="0.8556583539514464"/>
    <n v="2.073551715603842E-2"/>
  </r>
  <r>
    <x v="32"/>
    <s v="7"/>
    <x v="4"/>
    <x v="72"/>
    <x v="0"/>
    <x v="6"/>
    <x v="0"/>
    <x v="2"/>
    <x v="1"/>
    <s v="adjust"/>
    <x v="0"/>
    <x v="3"/>
    <n v="227460"/>
    <n v="513.1509729022996"/>
    <n v="5835.4040844035135"/>
    <n v="5671.2940969502197"/>
    <n v="-164.1099874532938"/>
    <n v="11.051901675006656"/>
    <n v="8400"/>
    <n v="0.12"/>
    <n v="1541.4940437954267"/>
    <n v="4.5301067018207145E-2"/>
  </r>
  <r>
    <x v="32"/>
    <s v="7"/>
    <x v="4"/>
    <x v="124"/>
    <x v="0"/>
    <x v="2"/>
    <x v="22"/>
    <x v="2"/>
    <x v="1"/>
    <s v="appsflyer"/>
    <x v="0"/>
    <x v="0"/>
    <n v="44420"/>
    <n v="116.31172069825436"/>
    <n v="2315.7298517354711"/>
    <n v="2137.6708232354454"/>
    <n v="-178.05902850002576"/>
    <n v="18.378808347106915"/>
    <n v="5000"/>
    <n v="0.05"/>
    <n v="69.151080005989684"/>
    <n v="5.3914662050513875E-3"/>
  </r>
  <r>
    <x v="32"/>
    <s v="7"/>
    <x v="4"/>
    <x v="113"/>
    <x v="0"/>
    <x v="3"/>
    <x v="20"/>
    <x v="1"/>
    <x v="1"/>
    <s v="appsflyer"/>
    <x v="2"/>
    <x v="6"/>
    <n v="99910"/>
    <n v="297.99490065906576"/>
    <n v="1291.4743350626691"/>
    <n v="1034.5504467224007"/>
    <n v="-256.92388834026838"/>
    <n v="3.4717052017813681"/>
    <n v="800"/>
    <n v="0.08"/>
    <n v="387.85773323479697"/>
    <n v="6.2484101905258146E-2"/>
  </r>
  <r>
    <x v="32"/>
    <s v="7"/>
    <x v="4"/>
    <x v="53"/>
    <x v="0"/>
    <x v="1"/>
    <x v="41"/>
    <x v="0"/>
    <x v="3"/>
    <s v="appsflyer"/>
    <x v="2"/>
    <x v="0"/>
    <n v="32340"/>
    <n v="12.194570135746607"/>
    <n v="530.39640366057245"/>
    <n v="269.4981726744424"/>
    <n v="-260.89823098613005"/>
    <n v="22.099850152523846"/>
    <n v="200"/>
    <n v="0.06"/>
    <n v="87.538431093486707"/>
    <n v="5.4136688092522714E-2"/>
  </r>
  <r>
    <x v="32"/>
    <s v="7"/>
    <x v="4"/>
    <x v="126"/>
    <x v="0"/>
    <x v="2"/>
    <x v="40"/>
    <x v="1"/>
    <x v="0"/>
    <s v="adjust"/>
    <x v="2"/>
    <x v="0"/>
    <n v="46260"/>
    <n v="461.27091431468654"/>
    <n v="787.09055361238052"/>
    <n v="512.79940580965479"/>
    <n v="-274.29114780272573"/>
    <n v="1.1117098214864132"/>
    <n v="800"/>
    <n v="0.15"/>
    <n v="376.86816002882131"/>
    <n v="0.12248719341948382"/>
  </r>
  <r>
    <x v="32"/>
    <s v="7"/>
    <x v="4"/>
    <x v="47"/>
    <x v="0"/>
    <x v="5"/>
    <x v="33"/>
    <x v="2"/>
    <x v="0"/>
    <s v="appsflyer"/>
    <x v="2"/>
    <x v="4"/>
    <n v="17150"/>
    <n v="36.651232069423301"/>
    <n v="344.45610606160278"/>
    <n v="31.880658285337606"/>
    <n v="-312.57544777626515"/>
    <n v="0.86983865167071428"/>
    <n v="200"/>
    <n v="7.0000000000000007E-2"/>
    <n v="8.1813973410294114"/>
    <n v="4.2770955709281147E-2"/>
  </r>
  <r>
    <x v="32"/>
    <s v="7"/>
    <x v="4"/>
    <x v="6"/>
    <x v="0"/>
    <x v="2"/>
    <x v="39"/>
    <x v="1"/>
    <x v="0"/>
    <s v="adjust"/>
    <x v="2"/>
    <x v="2"/>
    <n v="239650"/>
    <n v="747.67916863061976"/>
    <n v="3106.3818018842794"/>
    <n v="2784.8644641272476"/>
    <n v="-321.51733775703178"/>
    <n v="3.7246784195255147"/>
    <n v="2800"/>
    <n v="0.08"/>
    <n v="942.19702379565888"/>
    <n v="5.6387964054289877E-2"/>
  </r>
  <r>
    <x v="32"/>
    <s v="7"/>
    <x v="4"/>
    <x v="3"/>
    <x v="0"/>
    <x v="0"/>
    <x v="21"/>
    <x v="1"/>
    <x v="0"/>
    <s v="appsflyer"/>
    <x v="0"/>
    <x v="6"/>
    <n v="204150"/>
    <n v="745.67775974025972"/>
    <n v="4162.5507439895928"/>
    <n v="3832.0018686213716"/>
    <n v="-330.54887536822116"/>
    <n v="5.1389515357896212"/>
    <n v="5600"/>
    <n v="0.09"/>
    <n v="1273.0076012541574"/>
    <n v="5.5367387808370409E-2"/>
  </r>
  <r>
    <x v="32"/>
    <s v="7"/>
    <x v="4"/>
    <x v="25"/>
    <x v="0"/>
    <x v="0"/>
    <x v="16"/>
    <x v="1"/>
    <x v="3"/>
    <s v="adjust"/>
    <x v="2"/>
    <x v="2"/>
    <n v="70000"/>
    <n v="305.24687016458012"/>
    <n v="789.19448238931921"/>
    <n v="431.71889910483077"/>
    <n v="-357.47558328448844"/>
    <n v="1.41432702937154"/>
    <n v="400"/>
    <n v="0.08"/>
    <n v="193.94277589034368"/>
    <n v="7.4872320967989459E-2"/>
  </r>
  <r>
    <x v="32"/>
    <s v="7"/>
    <x v="4"/>
    <x v="111"/>
    <x v="0"/>
    <x v="5"/>
    <x v="9"/>
    <x v="1"/>
    <x v="0"/>
    <s v="appsflyer"/>
    <x v="0"/>
    <x v="6"/>
    <n v="61130"/>
    <n v="243.80239295658066"/>
    <n v="1583.0503366632124"/>
    <n v="1213.6838372616724"/>
    <n v="-369.36649940154007"/>
    <n v="4.9781457127773976"/>
    <n v="1400"/>
    <n v="0.15"/>
    <n v="357.85207914182763"/>
    <n v="4.9141309589216919E-2"/>
  </r>
  <r>
    <x v="32"/>
    <s v="7"/>
    <x v="4"/>
    <x v="55"/>
    <x v="0"/>
    <x v="2"/>
    <x v="48"/>
    <x v="2"/>
    <x v="0"/>
    <s v="appsflyer"/>
    <x v="2"/>
    <x v="4"/>
    <n v="13340"/>
    <n v="27.73120618805898"/>
    <n v="418.75592405423663"/>
    <n v="45.01010415666358"/>
    <n v="-373.74581989757303"/>
    <n v="1.6230849769544056"/>
    <n v="200"/>
    <n v="0.1"/>
    <n v="19.844803783502929"/>
    <n v="7.3482773684291278E-2"/>
  </r>
  <r>
    <x v="32"/>
    <s v="7"/>
    <x v="4"/>
    <x v="63"/>
    <x v="0"/>
    <x v="3"/>
    <x v="35"/>
    <x v="1"/>
    <x v="1"/>
    <s v="adjust"/>
    <x v="2"/>
    <x v="4"/>
    <n v="90670"/>
    <n v="210.41368176773284"/>
    <n v="1709.4422152772609"/>
    <n v="1303.224747411876"/>
    <n v="-406.21746786538483"/>
    <n v="6.193631214772684"/>
    <n v="1400"/>
    <n v="7.0000000000000007E-2"/>
    <n v="416.95322670556715"/>
    <n v="5.3323269519655062E-2"/>
  </r>
  <r>
    <x v="32"/>
    <s v="7"/>
    <x v="4"/>
    <x v="115"/>
    <x v="0"/>
    <x v="0"/>
    <x v="11"/>
    <x v="1"/>
    <x v="0"/>
    <s v="adjust"/>
    <x v="0"/>
    <x v="5"/>
    <n v="21930"/>
    <n v="124.65606562095265"/>
    <n v="563.92329317371218"/>
    <n v="148.30476590516031"/>
    <n v="-415.61852726855187"/>
    <n v="1.1897115889740764"/>
    <n v="200"/>
    <n v="0.12"/>
    <n v="54.230454394613169"/>
    <n v="6.0944832154273793E-2"/>
  </r>
  <r>
    <x v="32"/>
    <s v="7"/>
    <x v="4"/>
    <x v="86"/>
    <x v="0"/>
    <x v="4"/>
    <x v="47"/>
    <x v="2"/>
    <x v="1"/>
    <s v="appsflyer"/>
    <x v="0"/>
    <x v="0"/>
    <n v="11960"/>
    <n v="46.40711514147447"/>
    <n v="466.21185215585439"/>
    <n v="40.516005811454697"/>
    <n v="-425.69584634439968"/>
    <n v="0.87305590291358504"/>
    <n v="200"/>
    <n v="7.0000000000000007E-2"/>
    <n v="7.6857713196063155"/>
    <n v="3.161619367323959E-2"/>
  </r>
  <r>
    <x v="32"/>
    <s v="7"/>
    <x v="4"/>
    <x v="103"/>
    <x v="0"/>
    <x v="6"/>
    <x v="40"/>
    <x v="2"/>
    <x v="0"/>
    <s v="appsflyer"/>
    <x v="1"/>
    <x v="3"/>
    <n v="104800"/>
    <n v="129.14650844363302"/>
    <n v="2210.4691123239436"/>
    <n v="1762.1874560440383"/>
    <n v="-448.28165627990529"/>
    <n v="13.644871063728049"/>
    <n v="1600"/>
    <n v="7.4999999999999997E-2"/>
    <n v="222.89922950991627"/>
    <n v="2.1081679737060644E-2"/>
  </r>
  <r>
    <x v="32"/>
    <s v="7"/>
    <x v="4"/>
    <x v="13"/>
    <x v="0"/>
    <x v="3"/>
    <x v="20"/>
    <x v="1"/>
    <x v="0"/>
    <s v="appsflyer"/>
    <x v="0"/>
    <x v="2"/>
    <n v="34760"/>
    <n v="123.78264310208388"/>
    <n v="619.59277578176068"/>
    <n v="157.80829513008882"/>
    <n v="-461.78448065167186"/>
    <n v="1.274882254694981"/>
    <n v="400"/>
    <n v="0.15"/>
    <n v="48.936748569557928"/>
    <n v="5.1683751826033665E-2"/>
  </r>
  <r>
    <x v="32"/>
    <s v="7"/>
    <x v="4"/>
    <x v="74"/>
    <x v="0"/>
    <x v="5"/>
    <x v="18"/>
    <x v="1"/>
    <x v="1"/>
    <s v="adjust"/>
    <x v="0"/>
    <x v="5"/>
    <n v="21990"/>
    <n v="72.560765906027797"/>
    <n v="569.01584126364321"/>
    <n v="96.92071656045232"/>
    <n v="-472.09512470319089"/>
    <n v="1.3357179372385992"/>
    <n v="200"/>
    <n v="0.1"/>
    <n v="51.040418321751353"/>
    <n v="8.7770052563041628E-2"/>
  </r>
  <r>
    <x v="32"/>
    <s v="7"/>
    <x v="4"/>
    <x v="101"/>
    <x v="0"/>
    <x v="2"/>
    <x v="20"/>
    <x v="1"/>
    <x v="1"/>
    <s v="adjust"/>
    <x v="0"/>
    <x v="6"/>
    <n v="45620"/>
    <n v="152.78816634105499"/>
    <n v="1029.2415239820459"/>
    <n v="546.02751795586721"/>
    <n v="-483.21400602617871"/>
    <n v="3.5737552916043258"/>
    <n v="400"/>
    <n v="0.12"/>
    <n v="272.02638937679092"/>
    <n v="8.3031953650480508E-2"/>
  </r>
  <r>
    <x v="32"/>
    <s v="7"/>
    <x v="4"/>
    <x v="20"/>
    <x v="0"/>
    <x v="2"/>
    <x v="44"/>
    <x v="1"/>
    <x v="1"/>
    <s v="adjust"/>
    <x v="0"/>
    <x v="0"/>
    <n v="42050"/>
    <n v="211.43096575466569"/>
    <n v="710.51518970722191"/>
    <n v="225.56293204678295"/>
    <n v="-484.95225766043893"/>
    <n v="1.066839624185018"/>
    <n v="400"/>
    <n v="0.11"/>
    <n v="55.73625191667707"/>
    <n v="4.1183075761399984E-2"/>
  </r>
  <r>
    <x v="32"/>
    <s v="7"/>
    <x v="4"/>
    <x v="108"/>
    <x v="0"/>
    <x v="3"/>
    <x v="31"/>
    <x v="2"/>
    <x v="0"/>
    <s v="adjust"/>
    <x v="0"/>
    <x v="5"/>
    <n v="19280"/>
    <n v="60.096975294389289"/>
    <n v="600.06660004621733"/>
    <n v="111.30304826532625"/>
    <n v="-488.76355178089108"/>
    <n v="1.8520574075500538"/>
    <n v="200"/>
    <n v="0.1"/>
    <n v="32.628776251981947"/>
    <n v="4.8858764068768462E-2"/>
  </r>
  <r>
    <x v="32"/>
    <s v="7"/>
    <x v="4"/>
    <x v="75"/>
    <x v="0"/>
    <x v="4"/>
    <x v="3"/>
    <x v="1"/>
    <x v="1"/>
    <s v="appsflyer"/>
    <x v="0"/>
    <x v="0"/>
    <n v="62690"/>
    <n v="260.57047851613243"/>
    <n v="1087.0874634638335"/>
    <n v="590.13104279929098"/>
    <n v="-496.95642066454252"/>
    <n v="2.2647655488829859"/>
    <n v="800"/>
    <n v="0.15"/>
    <n v="26.568561123364375"/>
    <n v="7.5035766624918336E-3"/>
  </r>
  <r>
    <x v="32"/>
    <s v="7"/>
    <x v="4"/>
    <x v="107"/>
    <x v="0"/>
    <x v="3"/>
    <x v="17"/>
    <x v="0"/>
    <x v="0"/>
    <s v="adjust"/>
    <x v="0"/>
    <x v="4"/>
    <n v="24670"/>
    <n v="35.674991715120662"/>
    <n v="572.0570944588361"/>
    <n v="70.861569810399217"/>
    <n v="-501.1955246484369"/>
    <n v="1.9863093557598475"/>
    <n v="200"/>
    <n v="0.11"/>
    <n v="17.703480418409718"/>
    <n v="4.1638649519474005E-2"/>
  </r>
  <r>
    <x v="32"/>
    <s v="7"/>
    <x v="4"/>
    <x v="36"/>
    <x v="0"/>
    <x v="3"/>
    <x v="4"/>
    <x v="0"/>
    <x v="3"/>
    <s v="adjust"/>
    <x v="0"/>
    <x v="3"/>
    <n v="199210"/>
    <n v="188.93721377665773"/>
    <n v="5016.0499144862106"/>
    <n v="4512.9452143222234"/>
    <n v="-503.10470016398722"/>
    <n v="23.885951973743861"/>
    <n v="4000"/>
    <n v="6.5000000000000002E-2"/>
    <n v="1195.8848853546751"/>
    <n v="4.4164982753739576E-2"/>
  </r>
  <r>
    <x v="32"/>
    <s v="7"/>
    <x v="4"/>
    <x v="42"/>
    <x v="0"/>
    <x v="6"/>
    <x v="44"/>
    <x v="1"/>
    <x v="1"/>
    <s v="appsflyer"/>
    <x v="2"/>
    <x v="3"/>
    <n v="23540"/>
    <n v="73.842520795150151"/>
    <n v="634.47876980256888"/>
    <n v="87.736913395557067"/>
    <n v="-546.74185640701182"/>
    <n v="1.1881624902669827"/>
    <n v="200"/>
    <n v="0.12"/>
    <n v="35.732757018459559"/>
    <n v="6.7878607448004585E-2"/>
  </r>
  <r>
    <x v="32"/>
    <s v="7"/>
    <x v="4"/>
    <x v="26"/>
    <x v="0"/>
    <x v="6"/>
    <x v="48"/>
    <x v="2"/>
    <x v="0"/>
    <s v="appsflyer"/>
    <x v="1"/>
    <x v="4"/>
    <n v="34800"/>
    <n v="62.219482120838471"/>
    <n v="875.64707553049323"/>
    <n v="313.11671011571275"/>
    <n v="-562.53036541478048"/>
    <n v="5.0324544570718004"/>
    <n v="200"/>
    <n v="7.0000000000000007E-2"/>
    <n v="127.35510670231709"/>
    <n v="6.7788943966640439E-2"/>
  </r>
  <r>
    <x v="32"/>
    <s v="7"/>
    <x v="4"/>
    <x v="73"/>
    <x v="0"/>
    <x v="4"/>
    <x v="39"/>
    <x v="1"/>
    <x v="0"/>
    <s v="appsflyer"/>
    <x v="2"/>
    <x v="1"/>
    <n v="115730"/>
    <n v="1612.3998606757227"/>
    <n v="1022.0589770850388"/>
    <n v="343.32661505297671"/>
    <n v="-678.73236203206216"/>
    <n v="0.21292895355938307"/>
    <n v="600"/>
    <n v="0.105"/>
    <n v="169.15487589065097"/>
    <n v="8.2115624245321844E-2"/>
  </r>
  <r>
    <x v="32"/>
    <s v="7"/>
    <x v="4"/>
    <x v="87"/>
    <x v="0"/>
    <x v="5"/>
    <x v="21"/>
    <x v="1"/>
    <x v="1"/>
    <s v="appsflyer"/>
    <x v="2"/>
    <x v="2"/>
    <n v="53110"/>
    <n v="188.21124508405723"/>
    <n v="1121.8358272244457"/>
    <n v="429.15064597930126"/>
    <n v="-692.68518124514435"/>
    <n v="2.2801541203748896"/>
    <n v="600"/>
    <n v="0.08"/>
    <n v="100.82617019284572"/>
    <n v="3.9157255980498108E-2"/>
  </r>
  <r>
    <x v="32"/>
    <s v="7"/>
    <x v="4"/>
    <x v="16"/>
    <x v="0"/>
    <x v="6"/>
    <x v="22"/>
    <x v="0"/>
    <x v="3"/>
    <s v="adjust"/>
    <x v="2"/>
    <x v="0"/>
    <n v="172790"/>
    <n v="180.86587147030184"/>
    <n v="2366.1158510842001"/>
    <n v="1658.7194007986"/>
    <n v="-707.39645028560017"/>
    <n v="9.1709916708689931"/>
    <n v="2000"/>
    <n v="0.02"/>
    <n v="61.243723918031826"/>
    <n v="6.1537155197905168E-3"/>
  </r>
  <r>
    <x v="32"/>
    <s v="7"/>
    <x v="4"/>
    <x v="91"/>
    <x v="0"/>
    <x v="2"/>
    <x v="21"/>
    <x v="2"/>
    <x v="0"/>
    <s v="appsflyer"/>
    <x v="2"/>
    <x v="5"/>
    <n v="27520"/>
    <n v="42.100968893421722"/>
    <n v="856.26830744486074"/>
    <n v="143.05446577840851"/>
    <n v="-713.21384166645225"/>
    <n v="3.397890108908177"/>
    <n v="200"/>
    <n v="0.12"/>
    <n v="19.259940753346726"/>
    <n v="2.243893686290133E-2"/>
  </r>
  <r>
    <x v="32"/>
    <s v="7"/>
    <x v="4"/>
    <x v="80"/>
    <x v="0"/>
    <x v="5"/>
    <x v="1"/>
    <x v="1"/>
    <x v="1"/>
    <s v="adjust"/>
    <x v="0"/>
    <x v="2"/>
    <n v="199320"/>
    <n v="900.18783679753665"/>
    <n v="4976.3504159339482"/>
    <n v="4242.0929129413844"/>
    <n v="-734.25750299256379"/>
    <n v="4.7124530453919959"/>
    <n v="5000"/>
    <n v="0.09"/>
    <n v="2138.453002481363"/>
    <n v="8.4017215337173476E-2"/>
  </r>
  <r>
    <x v="32"/>
    <s v="7"/>
    <x v="4"/>
    <x v="4"/>
    <x v="0"/>
    <x v="5"/>
    <x v="49"/>
    <x v="2"/>
    <x v="0"/>
    <s v="appsflyer"/>
    <x v="0"/>
    <x v="0"/>
    <n v="33430"/>
    <n v="64.914872221644302"/>
    <n v="921.78407966628708"/>
    <n v="178.08778496274707"/>
    <n v="-743.69629470354005"/>
    <n v="2.7434049990068066"/>
    <n v="200"/>
    <n v="0.1"/>
    <n v="12.752255420141836"/>
    <n v="1.193442831467394E-2"/>
  </r>
  <r>
    <x v="32"/>
    <s v="7"/>
    <x v="4"/>
    <x v="28"/>
    <x v="0"/>
    <x v="6"/>
    <x v="17"/>
    <x v="1"/>
    <x v="3"/>
    <s v="adjust"/>
    <x v="0"/>
    <x v="6"/>
    <n v="87280"/>
    <n v="285.6166595835104"/>
    <n v="1988.8735859893754"/>
    <n v="1229.5572077146387"/>
    <n v="-759.31637827473673"/>
    <n v="4.3049211817951853"/>
    <n v="1400"/>
    <n v="0.08"/>
    <n v="486.98816536707898"/>
    <n v="6.6011319943954636E-2"/>
  </r>
  <r>
    <x v="32"/>
    <s v="7"/>
    <x v="4"/>
    <x v="23"/>
    <x v="0"/>
    <x v="5"/>
    <x v="27"/>
    <x v="1"/>
    <x v="1"/>
    <s v="adjust"/>
    <x v="0"/>
    <x v="1"/>
    <n v="48910"/>
    <n v="132.47641158436764"/>
    <n v="1027.2351015911577"/>
    <n v="249.23886467454199"/>
    <n v="-777.99623691661566"/>
    <n v="1.8813829699471754"/>
    <n v="400"/>
    <n v="0.06"/>
    <n v="28.220762250747448"/>
    <n v="1.8871295940407967E-2"/>
  </r>
  <r>
    <x v="32"/>
    <s v="7"/>
    <x v="4"/>
    <x v="70"/>
    <x v="0"/>
    <x v="6"/>
    <x v="25"/>
    <x v="1"/>
    <x v="0"/>
    <s v="appsflyer"/>
    <x v="2"/>
    <x v="0"/>
    <n v="159500"/>
    <n v="1313.3206167540932"/>
    <n v="1355.8435119954495"/>
    <n v="572.92703905916972"/>
    <n v="-782.91647293627977"/>
    <n v="0.43624308622762209"/>
    <n v="800"/>
    <n v="0.08"/>
    <n v="108.79526927057856"/>
    <n v="3.164895988886484E-2"/>
  </r>
  <r>
    <x v="32"/>
    <s v="7"/>
    <x v="4"/>
    <x v="21"/>
    <x v="0"/>
    <x v="3"/>
    <x v="23"/>
    <x v="2"/>
    <x v="0"/>
    <s v="adjust"/>
    <x v="2"/>
    <x v="5"/>
    <n v="21000"/>
    <n v="103.94828791055207"/>
    <n v="995.49031629484193"/>
    <n v="202.90100786349561"/>
    <n v="-792.58930843134635"/>
    <n v="1.9519417966565527"/>
    <n v="400"/>
    <n v="0.11"/>
    <n v="96.018224555695483"/>
    <n v="7.8871157883629167E-2"/>
  </r>
  <r>
    <x v="32"/>
    <s v="7"/>
    <x v="4"/>
    <x v="19"/>
    <x v="0"/>
    <x v="3"/>
    <x v="33"/>
    <x v="2"/>
    <x v="1"/>
    <s v="adjust"/>
    <x v="0"/>
    <x v="0"/>
    <n v="51740"/>
    <n v="122.83597122302159"/>
    <n v="2103.5730131463051"/>
    <n v="1305.0223944866887"/>
    <n v="-798.55061865961648"/>
    <n v="10.624106127001541"/>
    <n v="1000"/>
    <n v="7.0000000000000007E-2"/>
    <n v="301.16330961151658"/>
    <n v="3.8462087047169628E-2"/>
  </r>
  <r>
    <x v="32"/>
    <s v="7"/>
    <x v="4"/>
    <x v="110"/>
    <x v="0"/>
    <x v="5"/>
    <x v="19"/>
    <x v="1"/>
    <x v="0"/>
    <s v="adjust"/>
    <x v="0"/>
    <x v="0"/>
    <n v="62260"/>
    <n v="467.52710376871454"/>
    <n v="1597.3725310172049"/>
    <n v="777.93224277726551"/>
    <n v="-819.44028823993938"/>
    <n v="1.6639297198095884"/>
    <n v="1000"/>
    <n v="0.32"/>
    <n v="1051.3658487310277"/>
    <n v="0.22524794811126211"/>
  </r>
  <r>
    <x v="32"/>
    <s v="7"/>
    <x v="4"/>
    <x v="95"/>
    <x v="0"/>
    <x v="5"/>
    <x v="37"/>
    <x v="2"/>
    <x v="0"/>
    <s v="adjust"/>
    <x v="0"/>
    <x v="3"/>
    <n v="444700"/>
    <n v="1126.4103151570694"/>
    <n v="14487.3598970494"/>
    <n v="13667.262669538781"/>
    <n v="-820.09722751061963"/>
    <n v="12.133467250460136"/>
    <n v="15400"/>
    <n v="7.0000000000000007E-2"/>
    <n v="896.62466788313566"/>
    <n v="1.0933970339229035E-2"/>
  </r>
  <r>
    <x v="32"/>
    <s v="7"/>
    <x v="4"/>
    <x v="69"/>
    <x v="0"/>
    <x v="0"/>
    <x v="47"/>
    <x v="0"/>
    <x v="1"/>
    <s v="appsflyer"/>
    <x v="2"/>
    <x v="0"/>
    <n v="84400"/>
    <n v="48.577092792735179"/>
    <n v="1533.4560549389407"/>
    <n v="689.72997291065315"/>
    <n v="-843.72608202828758"/>
    <n v="14.198667175360562"/>
    <n v="600"/>
    <n v="5.7000000000000002E-2"/>
    <n v="48.727021863047327"/>
    <n v="1.1774419888172519E-2"/>
  </r>
  <r>
    <x v="32"/>
    <s v="7"/>
    <x v="4"/>
    <x v="85"/>
    <x v="0"/>
    <x v="3"/>
    <x v="2"/>
    <x v="1"/>
    <x v="1"/>
    <s v="adjust"/>
    <x v="0"/>
    <x v="2"/>
    <n v="252310"/>
    <n v="669.87590465701703"/>
    <n v="4915.8662855696202"/>
    <n v="4065.4572533566406"/>
    <n v="-850.40903221297958"/>
    <n v="6.0689707229254566"/>
    <n v="3200"/>
    <n v="0.125"/>
    <n v="1710.6182959117737"/>
    <n v="7.0128163094873006E-2"/>
  </r>
  <r>
    <x v="32"/>
    <s v="7"/>
    <x v="4"/>
    <x v="33"/>
    <x v="0"/>
    <x v="0"/>
    <x v="40"/>
    <x v="2"/>
    <x v="1"/>
    <s v="adjust"/>
    <x v="2"/>
    <x v="5"/>
    <n v="57430"/>
    <n v="235.20819112627987"/>
    <n v="1617.1284391341853"/>
    <n v="754.68622021352394"/>
    <n v="-862.44221892066139"/>
    <n v="3.2085881728852881"/>
    <n v="600"/>
    <n v="7.0000000000000007E-2"/>
    <n v="83.171212928282699"/>
    <n v="1.8367724824044755E-2"/>
  </r>
  <r>
    <x v="32"/>
    <s v="7"/>
    <x v="4"/>
    <x v="57"/>
    <x v="0"/>
    <x v="6"/>
    <x v="17"/>
    <x v="2"/>
    <x v="0"/>
    <s v="adjust"/>
    <x v="0"/>
    <x v="1"/>
    <n v="52320"/>
    <n v="168.34160440639147"/>
    <n v="1696.7919392758083"/>
    <n v="806.89456893085287"/>
    <n v="-889.89737034495545"/>
    <n v="4.7931975685757298"/>
    <n v="1200"/>
    <n v="0.09"/>
    <n v="372.23851311149588"/>
    <n v="7.6887061301519108E-2"/>
  </r>
  <r>
    <x v="32"/>
    <s v="7"/>
    <x v="4"/>
    <x v="65"/>
    <x v="1"/>
    <x v="1"/>
    <x v="24"/>
    <x v="1"/>
    <x v="1"/>
    <s v="adjust"/>
    <x v="2"/>
    <x v="1"/>
    <n v="57180"/>
    <n v="193.85466782998878"/>
    <n v="1292.7074137856321"/>
    <n v="307.10461556467834"/>
    <n v="-985.60279822095367"/>
    <n v="1.584200261992196"/>
    <n v="600"/>
    <n v="0.06"/>
    <n v="79.069034538246925"/>
    <n v="4.2911020398733603E-2"/>
  </r>
  <r>
    <x v="32"/>
    <s v="7"/>
    <x v="4"/>
    <x v="24"/>
    <x v="0"/>
    <x v="6"/>
    <x v="40"/>
    <x v="1"/>
    <x v="1"/>
    <s v="appsflyer"/>
    <x v="2"/>
    <x v="4"/>
    <n v="142760"/>
    <n v="577.00576723078382"/>
    <n v="2260.2970208154843"/>
    <n v="1271.1544022076935"/>
    <n v="-989.14261860779084"/>
    <n v="2.2030185388065151"/>
    <n v="2000"/>
    <n v="7.0000000000000007E-2"/>
    <n v="53.455898197642171"/>
    <n v="7.0088388560825719E-3"/>
  </r>
  <r>
    <x v="32"/>
    <s v="7"/>
    <x v="4"/>
    <x v="66"/>
    <x v="0"/>
    <x v="3"/>
    <x v="4"/>
    <x v="0"/>
    <x v="1"/>
    <s v="appsflyer"/>
    <x v="1"/>
    <x v="5"/>
    <n v="132150"/>
    <n v="48.359355940473286"/>
    <n v="2771.3183722702838"/>
    <n v="1489.1019065443525"/>
    <n v="-1282.2164657259314"/>
    <n v="30.792426358558714"/>
    <n v="1200"/>
    <n v="5.5E-2"/>
    <n v="195.55735191324342"/>
    <n v="2.188761685301744E-2"/>
  </r>
  <r>
    <x v="32"/>
    <s v="7"/>
    <x v="4"/>
    <x v="89"/>
    <x v="0"/>
    <x v="1"/>
    <x v="18"/>
    <x v="1"/>
    <x v="0"/>
    <s v="adjust"/>
    <x v="2"/>
    <x v="0"/>
    <n v="352430"/>
    <n v="1890.3933514336798"/>
    <n v="5996.8510531932552"/>
    <n v="4665.1882141953056"/>
    <n v="-1331.6628389979496"/>
    <n v="2.4678399395857022"/>
    <n v="5200"/>
    <n v="0.06"/>
    <n v="1074.6732957107422"/>
    <n v="3.8393352578312917E-2"/>
  </r>
  <r>
    <x v="32"/>
    <s v="7"/>
    <x v="4"/>
    <x v="10"/>
    <x v="0"/>
    <x v="1"/>
    <x v="2"/>
    <x v="1"/>
    <x v="0"/>
    <s v="appsflyer"/>
    <x v="2"/>
    <x v="6"/>
    <n v="179800"/>
    <n v="512.01597329056335"/>
    <n v="2674.3559837102093"/>
    <n v="1311.6024731080697"/>
    <n v="-1362.7535106021396"/>
    <n v="2.5616436625576715"/>
    <n v="1000"/>
    <n v="0.04"/>
    <n v="50.595433441003955"/>
    <n v="6.4292134339948917E-3"/>
  </r>
  <r>
    <x v="32"/>
    <s v="7"/>
    <x v="4"/>
    <x v="76"/>
    <x v="0"/>
    <x v="1"/>
    <x v="21"/>
    <x v="1"/>
    <x v="1"/>
    <s v="adjust"/>
    <x v="2"/>
    <x v="6"/>
    <n v="94460"/>
    <n v="470.01939513917682"/>
    <n v="1734.4609853977997"/>
    <n v="365.2465516349348"/>
    <n v="-1369.2144337628649"/>
    <n v="0.77708825510654111"/>
    <n v="400"/>
    <n v="7.0000000000000007E-2"/>
    <n v="102.84029827813653"/>
    <n v="4.6927341644430617E-2"/>
  </r>
  <r>
    <x v="32"/>
    <s v="7"/>
    <x v="4"/>
    <x v="92"/>
    <x v="0"/>
    <x v="3"/>
    <x v="34"/>
    <x v="2"/>
    <x v="0"/>
    <s v="appsflyer"/>
    <x v="1"/>
    <x v="0"/>
    <n v="86870"/>
    <n v="169.14489696576342"/>
    <n v="2564.4071301328854"/>
    <n v="1004.0656939921201"/>
    <n v="-1560.3414361407654"/>
    <n v="5.9361276160483447"/>
    <n v="1000"/>
    <n v="0.1"/>
    <n v="99.541266243611105"/>
    <n v="1.652303344280185E-2"/>
  </r>
  <r>
    <x v="32"/>
    <s v="7"/>
    <x v="4"/>
    <x v="17"/>
    <x v="0"/>
    <x v="0"/>
    <x v="4"/>
    <x v="2"/>
    <x v="1"/>
    <s v="appsflyer"/>
    <x v="1"/>
    <x v="0"/>
    <n v="196260"/>
    <n v="153.05218956208759"/>
    <n v="4927.1486640955309"/>
    <n v="3222.6961168279308"/>
    <n v="-1704.4525472676"/>
    <n v="21.056190872203125"/>
    <n v="10000"/>
    <n v="7.4999999999999997E-2"/>
    <n v="303.66273304379285"/>
    <n v="1.5704383433183949E-2"/>
  </r>
  <r>
    <x v="32"/>
    <s v="7"/>
    <x v="4"/>
    <x v="14"/>
    <x v="0"/>
    <x v="0"/>
    <x v="31"/>
    <x v="2"/>
    <x v="0"/>
    <s v="appsflyer"/>
    <x v="0"/>
    <x v="6"/>
    <n v="121700"/>
    <n v="491.61312661101067"/>
    <n v="7885.4055037030494"/>
    <n v="6153.2838956684564"/>
    <n v="-1732.121608034593"/>
    <n v="12.516516672544522"/>
    <n v="7800"/>
    <n v="0.1"/>
    <n v="2828.4910365861288"/>
    <n v="7.6611965376114519E-2"/>
  </r>
  <r>
    <x v="32"/>
    <s v="7"/>
    <x v="4"/>
    <x v="83"/>
    <x v="0"/>
    <x v="6"/>
    <x v="38"/>
    <x v="1"/>
    <x v="0"/>
    <s v="adjust"/>
    <x v="2"/>
    <x v="6"/>
    <n v="161660"/>
    <n v="787.73508615505841"/>
    <n v="4142.8404186607868"/>
    <n v="2314.5111731350448"/>
    <n v="-1828.329245525742"/>
    <n v="2.9381846940856646"/>
    <n v="3200"/>
    <n v="0.21"/>
    <n v="1234.2798159587592"/>
    <n v="8.8879805398023218E-2"/>
  </r>
  <r>
    <x v="32"/>
    <s v="7"/>
    <x v="4"/>
    <x v="31"/>
    <x v="0"/>
    <x v="5"/>
    <x v="17"/>
    <x v="2"/>
    <x v="0"/>
    <s v="adjust"/>
    <x v="0"/>
    <x v="1"/>
    <n v="297780"/>
    <n v="1045.4844920478263"/>
    <n v="10629.717949389686"/>
    <n v="8535.4879193005654"/>
    <n v="-2094.2300300891202"/>
    <n v="8.1641458904682676"/>
    <n v="10200"/>
    <n v="0.09"/>
    <n v="1397.0824471175729"/>
    <n v="2.7279878633894895E-2"/>
  </r>
  <r>
    <x v="32"/>
    <s v="7"/>
    <x v="4"/>
    <x v="99"/>
    <x v="0"/>
    <x v="3"/>
    <x v="41"/>
    <x v="2"/>
    <x v="0"/>
    <s v="adjust"/>
    <x v="0"/>
    <x v="4"/>
    <n v="184670"/>
    <n v="447.8877483524829"/>
    <n v="9288.7314057356652"/>
    <n v="7003.8871959022572"/>
    <n v="-2284.8442098334081"/>
    <n v="15.637594959150952"/>
    <n v="30000"/>
    <n v="8.5000000000000006E-2"/>
    <n v="3403.1481237182538"/>
    <n v="8.098236566186949E-2"/>
  </r>
  <r>
    <x v="32"/>
    <s v="7"/>
    <x v="4"/>
    <x v="84"/>
    <x v="0"/>
    <x v="0"/>
    <x v="43"/>
    <x v="1"/>
    <x v="0"/>
    <s v="appsflyer"/>
    <x v="0"/>
    <x v="6"/>
    <n v="187170"/>
    <n v="733.05761973310507"/>
    <n v="3934.6705431981432"/>
    <n v="1591.7992399728446"/>
    <n v="-2342.8713032252986"/>
    <n v="2.1714517346568121"/>
    <n v="1800"/>
    <n v="0.14000000000000001"/>
    <n v="345.66369790469133"/>
    <n v="3.6192137092885761E-2"/>
  </r>
  <r>
    <x v="32"/>
    <s v="7"/>
    <x v="4"/>
    <x v="0"/>
    <x v="0"/>
    <x v="3"/>
    <x v="21"/>
    <x v="0"/>
    <x v="0"/>
    <s v="adjust"/>
    <x v="0"/>
    <x v="3"/>
    <n v="202610"/>
    <n v="132.80937616759635"/>
    <n v="3830.0487148542829"/>
    <n v="847.77730085216911"/>
    <n v="-2982.2714140021139"/>
    <n v="6.3834145247571383"/>
    <n v="800"/>
    <n v="7.0000000000000007E-2"/>
    <n v="13.131160493015466"/>
    <n v="2.5814877876961873E-3"/>
  </r>
  <r>
    <x v="32"/>
    <s v="7"/>
    <x v="4"/>
    <x v="98"/>
    <x v="0"/>
    <x v="4"/>
    <x v="31"/>
    <x v="1"/>
    <x v="0"/>
    <s v="appsflyer"/>
    <x v="2"/>
    <x v="5"/>
    <n v="425490"/>
    <n v="2995.9562523445484"/>
    <n v="5738.42186493192"/>
    <n v="1754.6500168231732"/>
    <n v="-3983.7718481087468"/>
    <n v="0.5856727765801103"/>
    <n v="2800"/>
    <n v="7.0000000000000007E-2"/>
    <n v="219.68982065544438"/>
    <n v="2.086739221963638E-2"/>
  </r>
  <r>
    <x v="32"/>
    <s v="7"/>
    <x v="4"/>
    <x v="100"/>
    <x v="0"/>
    <x v="4"/>
    <x v="38"/>
    <x v="0"/>
    <x v="0"/>
    <s v="adjust"/>
    <x v="0"/>
    <x v="3"/>
    <n v="611480"/>
    <n v="358.59435617262295"/>
    <n v="10607.992946837388"/>
    <n v="5418.7555570582308"/>
    <n v="-5189.2373897791576"/>
    <n v="15.111101063870921"/>
    <n v="4400"/>
    <n v="7.0000000000000007E-2"/>
    <n v="1702.9873622865505"/>
    <n v="5.2379411482780844E-2"/>
  </r>
  <r>
    <x v="32"/>
    <s v="7"/>
    <x v="4"/>
    <x v="15"/>
    <x v="0"/>
    <x v="6"/>
    <x v="31"/>
    <x v="2"/>
    <x v="0"/>
    <s v="adjust"/>
    <x v="0"/>
    <x v="2"/>
    <n v="456820"/>
    <n v="778.4476418660073"/>
    <n v="10501.080294878453"/>
    <n v="5121.8929778156189"/>
    <n v="-5379.1873170628342"/>
    <n v="6.5796242449113107"/>
    <n v="50000"/>
    <n v="0.06"/>
    <n v="218.11399062563206"/>
    <n v="7.0974407174048742E-3"/>
  </r>
  <r>
    <x v="33"/>
    <s v="7"/>
    <x v="5"/>
    <x v="5"/>
    <x v="0"/>
    <x v="4"/>
    <x v="0"/>
    <x v="2"/>
    <x v="0"/>
    <s v="appsflyer"/>
    <x v="1"/>
    <x v="1"/>
    <n v="402030"/>
    <n v="957.14522761705507"/>
    <n v="15276.975131083684"/>
    <n v="24616.639459833637"/>
    <n v="9339.6643287499537"/>
    <n v="25.718813351992729"/>
    <n v="31000"/>
    <n v="0.09"/>
    <n v="4352.5465204608063"/>
    <n v="2.9468864800187618E-2"/>
  </r>
  <r>
    <x v="33"/>
    <s v="7"/>
    <x v="5"/>
    <x v="37"/>
    <x v="0"/>
    <x v="4"/>
    <x v="37"/>
    <x v="2"/>
    <x v="1"/>
    <s v="adjust"/>
    <x v="2"/>
    <x v="0"/>
    <n v="413960"/>
    <n v="794.36464088397793"/>
    <n v="11789.583484103912"/>
    <n v="17152.432693263519"/>
    <n v="5362.8492091596072"/>
    <n v="21.592643743780059"/>
    <n v="25600"/>
    <n v="6.5000000000000002E-2"/>
    <n v="1136.7824740835445"/>
    <n v="1.1045881891435792E-2"/>
  </r>
  <r>
    <x v="33"/>
    <s v="7"/>
    <x v="5"/>
    <x v="65"/>
    <x v="1"/>
    <x v="1"/>
    <x v="2"/>
    <x v="1"/>
    <x v="1"/>
    <s v="adjust"/>
    <x v="2"/>
    <x v="2"/>
    <n v="401890"/>
    <n v="1189.5779145107911"/>
    <n v="9083.2184350952957"/>
    <n v="14180.047300612379"/>
    <n v="5096.8288655170836"/>
    <n v="11.920234166791726"/>
    <n v="15200"/>
    <n v="0.06"/>
    <n v="5078.7370225659206"/>
    <n v="5.9693465930194631E-2"/>
  </r>
  <r>
    <x v="33"/>
    <s v="7"/>
    <x v="5"/>
    <x v="77"/>
    <x v="0"/>
    <x v="3"/>
    <x v="15"/>
    <x v="1"/>
    <x v="0"/>
    <s v="appsflyer"/>
    <x v="0"/>
    <x v="3"/>
    <n v="290820"/>
    <n v="845.53912526964075"/>
    <n v="7211.5508078832881"/>
    <n v="10927.685236443023"/>
    <n v="3716.1344285597352"/>
    <n v="12.92392617900231"/>
    <n v="15400"/>
    <n v="0.15"/>
    <n v="9408.26826961199"/>
    <n v="0.14349285120079092"/>
  </r>
  <r>
    <x v="33"/>
    <s v="7"/>
    <x v="5"/>
    <x v="66"/>
    <x v="0"/>
    <x v="2"/>
    <x v="7"/>
    <x v="0"/>
    <x v="1"/>
    <s v="appsflyer"/>
    <x v="1"/>
    <x v="4"/>
    <n v="187910"/>
    <n v="79.094097839304084"/>
    <n v="6714.4657132209149"/>
    <n v="9834.7149640768112"/>
    <n v="3120.2492508558962"/>
    <n v="124.34195765223919"/>
    <n v="4400"/>
    <n v="5.5E-2"/>
    <n v="73.386797391235419"/>
    <n v="1.2436692820499428E-3"/>
  </r>
  <r>
    <x v="33"/>
    <s v="7"/>
    <x v="5"/>
    <x v="22"/>
    <x v="0"/>
    <x v="1"/>
    <x v="45"/>
    <x v="2"/>
    <x v="0"/>
    <s v="appsflyer"/>
    <x v="0"/>
    <x v="6"/>
    <n v="362900"/>
    <n v="1158.2396209948886"/>
    <n v="5988.6206149798891"/>
    <n v="9031.5855096047944"/>
    <n v="3042.9648946249054"/>
    <n v="7.7976830924217291"/>
    <n v="12400"/>
    <n v="0.1"/>
    <n v="3915.296446580649"/>
    <n v="7.2251921555686605E-2"/>
  </r>
  <r>
    <x v="33"/>
    <s v="7"/>
    <x v="5"/>
    <x v="26"/>
    <x v="0"/>
    <x v="4"/>
    <x v="46"/>
    <x v="2"/>
    <x v="0"/>
    <s v="appsflyer"/>
    <x v="1"/>
    <x v="5"/>
    <n v="217230"/>
    <n v="484.71867343367171"/>
    <n v="5102.086982167757"/>
    <n v="8081.9504370573877"/>
    <n v="2979.8634548896307"/>
    <n v="16.673486869829272"/>
    <n v="9200"/>
    <n v="7.0000000000000007E-2"/>
    <n v="2586.0270422328217"/>
    <n v="5.332926876940005E-2"/>
  </r>
  <r>
    <x v="33"/>
    <s v="7"/>
    <x v="5"/>
    <x v="38"/>
    <x v="0"/>
    <x v="2"/>
    <x v="27"/>
    <x v="1"/>
    <x v="0"/>
    <s v="appsflyer"/>
    <x v="2"/>
    <x v="3"/>
    <n v="725750"/>
    <n v="9862.3043035575665"/>
    <n v="12758.423927406093"/>
    <n v="15557.302077876971"/>
    <n v="2798.8781504708786"/>
    <n v="1.5774510296001598"/>
    <n v="21600"/>
    <n v="0.13"/>
    <n v="3208.9757578712893"/>
    <n v="3.4378023278155291E-2"/>
  </r>
  <r>
    <x v="33"/>
    <s v="7"/>
    <x v="5"/>
    <x v="84"/>
    <x v="0"/>
    <x v="0"/>
    <x v="7"/>
    <x v="1"/>
    <x v="0"/>
    <s v="appsflyer"/>
    <x v="0"/>
    <x v="6"/>
    <n v="501320"/>
    <n v="2428.3177447743174"/>
    <n v="11003.569262200022"/>
    <n v="13373.454702329109"/>
    <n v="2369.8854401290864"/>
    <n v="5.5072919230230344"/>
    <n v="16200"/>
    <n v="0.14000000000000001"/>
    <n v="3049.2851208507782"/>
    <n v="3.8001712954540676E-2"/>
  </r>
  <r>
    <x v="33"/>
    <s v="7"/>
    <x v="5"/>
    <x v="70"/>
    <x v="0"/>
    <x v="3"/>
    <x v="35"/>
    <x v="1"/>
    <x v="0"/>
    <s v="appsflyer"/>
    <x v="2"/>
    <x v="4"/>
    <n v="624490"/>
    <n v="4402.8863630271026"/>
    <n v="5117.3139246995252"/>
    <n v="7139.0848207820791"/>
    <n v="2021.7708960825539"/>
    <n v="1.621455616191231"/>
    <n v="9200"/>
    <n v="0.08"/>
    <n v="1959.5166159481778"/>
    <n v="4.5746214095583819E-2"/>
  </r>
  <r>
    <x v="33"/>
    <s v="7"/>
    <x v="5"/>
    <x v="63"/>
    <x v="0"/>
    <x v="2"/>
    <x v="45"/>
    <x v="1"/>
    <x v="1"/>
    <s v="adjust"/>
    <x v="2"/>
    <x v="6"/>
    <n v="136440"/>
    <n v="333.01938262742283"/>
    <n v="2922.1660771833986"/>
    <n v="4770.2840341098699"/>
    <n v="1848.1179569264714"/>
    <n v="14.324343515604896"/>
    <n v="4000"/>
    <n v="7.0000000000000007E-2"/>
    <n v="1149.6612371623444"/>
    <n v="4.0167462738825856E-2"/>
  </r>
  <r>
    <x v="33"/>
    <s v="7"/>
    <x v="5"/>
    <x v="29"/>
    <x v="0"/>
    <x v="1"/>
    <x v="35"/>
    <x v="2"/>
    <x v="1"/>
    <s v="appsflyer"/>
    <x v="2"/>
    <x v="3"/>
    <n v="140750"/>
    <n v="245.27479892761392"/>
    <n v="3033.8320151805347"/>
    <n v="4770.0162660484839"/>
    <n v="1736.1842508679492"/>
    <n v="19.447641122952149"/>
    <n v="7000"/>
    <n v="0.05"/>
    <n v="1174.7049097525837"/>
    <n v="4.1044755553343137E-2"/>
  </r>
  <r>
    <x v="33"/>
    <s v="7"/>
    <x v="5"/>
    <x v="59"/>
    <x v="0"/>
    <x v="1"/>
    <x v="5"/>
    <x v="1"/>
    <x v="1"/>
    <s v="appsflyer"/>
    <x v="2"/>
    <x v="6"/>
    <n v="158250"/>
    <n v="1612.6332032842254"/>
    <n v="2937.6468775926382"/>
    <n v="4511.7589469810655"/>
    <n v="1574.1120693884272"/>
    <n v="2.7977589310406077"/>
    <n v="6800"/>
    <n v="0.17"/>
    <n v="231.997434327127"/>
    <n v="8.5701030371743928E-3"/>
  </r>
  <r>
    <x v="33"/>
    <s v="7"/>
    <x v="5"/>
    <x v="10"/>
    <x v="0"/>
    <x v="2"/>
    <x v="5"/>
    <x v="1"/>
    <x v="0"/>
    <s v="appsflyer"/>
    <x v="2"/>
    <x v="3"/>
    <n v="480780"/>
    <n v="1382.9375147510032"/>
    <n v="7813.9983788033769"/>
    <n v="9236.129485684367"/>
    <n v="1422.13110688099"/>
    <n v="6.6786310929943387"/>
    <n v="6600"/>
    <n v="0.04"/>
    <n v="1311.3287248359627"/>
    <n v="2.3663027658004543E-2"/>
  </r>
  <r>
    <x v="33"/>
    <s v="7"/>
    <x v="5"/>
    <x v="20"/>
    <x v="0"/>
    <x v="5"/>
    <x v="26"/>
    <x v="1"/>
    <x v="1"/>
    <s v="adjust"/>
    <x v="0"/>
    <x v="4"/>
    <n v="209640"/>
    <n v="856.96039489414215"/>
    <n v="3960.1058129861626"/>
    <n v="5335.9337127660528"/>
    <n v="1375.8278997798902"/>
    <n v="6.2265814669593746"/>
    <n v="6800"/>
    <n v="0.11"/>
    <n v="246.54204989411721"/>
    <n v="7.7006844276779887E-3"/>
  </r>
  <r>
    <x v="33"/>
    <s v="7"/>
    <x v="5"/>
    <x v="74"/>
    <x v="0"/>
    <x v="5"/>
    <x v="8"/>
    <x v="1"/>
    <x v="1"/>
    <s v="adjust"/>
    <x v="0"/>
    <x v="6"/>
    <n v="159750"/>
    <n v="492.29583975346691"/>
    <n v="4194.7385472159449"/>
    <n v="5551.2159560427726"/>
    <n v="1356.4774088268277"/>
    <n v="11.276178890365443"/>
    <n v="6200"/>
    <n v="0.1"/>
    <n v="1101.6136040352515"/>
    <n v="3.3074243335705293E-2"/>
  </r>
  <r>
    <x v="33"/>
    <s v="7"/>
    <x v="5"/>
    <x v="30"/>
    <x v="0"/>
    <x v="2"/>
    <x v="29"/>
    <x v="1"/>
    <x v="3"/>
    <s v="appsflyer"/>
    <x v="0"/>
    <x v="0"/>
    <n v="114450"/>
    <n v="610.34749698950634"/>
    <n v="1467.4568347184934"/>
    <n v="2407.6844247596132"/>
    <n v="940.22759004111981"/>
    <n v="3.9447764374153045"/>
    <n v="2800"/>
    <n v="0.05"/>
    <n v="573.51300736847816"/>
    <n v="3.970017841421352E-2"/>
  </r>
  <r>
    <x v="33"/>
    <s v="7"/>
    <x v="5"/>
    <x v="68"/>
    <x v="0"/>
    <x v="5"/>
    <x v="23"/>
    <x v="1"/>
    <x v="1"/>
    <s v="adjust"/>
    <x v="2"/>
    <x v="3"/>
    <n v="435300"/>
    <n v="953.91286902575666"/>
    <n v="7535.4181470165349"/>
    <n v="8436.7750515602038"/>
    <n v="901.35690454366886"/>
    <n v="8.84438749649828"/>
    <n v="13400"/>
    <n v="7.0000000000000007E-2"/>
    <n v="2430.7293091080551"/>
    <n v="4.8018531849215361E-2"/>
  </r>
  <r>
    <x v="33"/>
    <s v="7"/>
    <x v="5"/>
    <x v="117"/>
    <x v="0"/>
    <x v="2"/>
    <x v="33"/>
    <x v="1"/>
    <x v="0"/>
    <s v="appsflyer"/>
    <x v="0"/>
    <x v="5"/>
    <n v="101490"/>
    <n v="543.0551480107016"/>
    <n v="1875.9913426665782"/>
    <n v="2738.6203125231009"/>
    <n v="862.62896985652264"/>
    <n v="5.0429874802865013"/>
    <n v="3400"/>
    <n v="7.0000000000000007E-2"/>
    <n v="399.45705237816298"/>
    <n v="2.4310115240116517E-2"/>
  </r>
  <r>
    <x v="33"/>
    <s v="7"/>
    <x v="5"/>
    <x v="112"/>
    <x v="0"/>
    <x v="5"/>
    <x v="28"/>
    <x v="1"/>
    <x v="0"/>
    <s v="adjust"/>
    <x v="2"/>
    <x v="5"/>
    <n v="71130"/>
    <n v="530.96765275089854"/>
    <n v="1342.788256985385"/>
    <n v="2200.5466942993835"/>
    <n v="857.75843731399846"/>
    <n v="4.1444082005721761"/>
    <n v="1600"/>
    <n v="0.15"/>
    <n v="442.64217067750081"/>
    <n v="3.3525166861503516E-2"/>
  </r>
  <r>
    <x v="33"/>
    <s v="7"/>
    <x v="5"/>
    <x v="83"/>
    <x v="0"/>
    <x v="1"/>
    <x v="32"/>
    <x v="1"/>
    <x v="0"/>
    <s v="adjust"/>
    <x v="2"/>
    <x v="3"/>
    <n v="332570"/>
    <n v="1275.3863311745486"/>
    <n v="7426.847010348356"/>
    <n v="8054.5060890500463"/>
    <n v="627.65907870169031"/>
    <n v="6.3153460972349968"/>
    <n v="9000"/>
    <n v="0.21"/>
    <n v="5271.8160079915151"/>
    <n v="0.10908626694396678"/>
  </r>
  <r>
    <x v="33"/>
    <s v="7"/>
    <x v="5"/>
    <x v="119"/>
    <x v="0"/>
    <x v="2"/>
    <x v="34"/>
    <x v="0"/>
    <x v="0"/>
    <s v="appsflyer"/>
    <x v="0"/>
    <x v="2"/>
    <n v="196860"/>
    <n v="296.59289019621912"/>
    <n v="2986.9047635524475"/>
    <n v="3515.4552244558527"/>
    <n v="528.55046090340511"/>
    <n v="11.85279668076368"/>
    <n v="2600"/>
    <n v="0.15"/>
    <n v="1845.6624133312371"/>
    <n v="8.7502295600845548E-2"/>
  </r>
  <r>
    <x v="33"/>
    <s v="7"/>
    <x v="5"/>
    <x v="46"/>
    <x v="0"/>
    <x v="3"/>
    <x v="0"/>
    <x v="2"/>
    <x v="1"/>
    <s v="adjust"/>
    <x v="2"/>
    <x v="2"/>
    <n v="137510"/>
    <n v="461.63966748374719"/>
    <n v="2299.2268672139348"/>
    <n v="2807.9744085987791"/>
    <n v="508.74754138484423"/>
    <n v="6.0826107598252239"/>
    <n v="1000"/>
    <n v="0.06"/>
    <n v="177.3779402242821"/>
    <n v="1.052822630678202E-2"/>
  </r>
  <r>
    <x v="33"/>
    <s v="7"/>
    <x v="5"/>
    <x v="8"/>
    <x v="0"/>
    <x v="0"/>
    <x v="26"/>
    <x v="1"/>
    <x v="1"/>
    <s v="adjust"/>
    <x v="0"/>
    <x v="0"/>
    <n v="188900"/>
    <n v="393.55556340266253"/>
    <n v="3974.9241519341745"/>
    <n v="4419.0777234387142"/>
    <n v="444.15357150453974"/>
    <n v="11.228599299249082"/>
    <n v="4200"/>
    <n v="0.08"/>
    <n v="1549.3183045089095"/>
    <n v="5.8432943156568294E-2"/>
  </r>
  <r>
    <x v="33"/>
    <s v="7"/>
    <x v="5"/>
    <x v="122"/>
    <x v="0"/>
    <x v="2"/>
    <x v="13"/>
    <x v="1"/>
    <x v="0"/>
    <s v="singular"/>
    <x v="2"/>
    <x v="2"/>
    <n v="115230"/>
    <n v="985.65969230769224"/>
    <n v="2405.8540870464849"/>
    <n v="2843.3493994909381"/>
    <n v="437.49531244445325"/>
    <n v="2.8847171307511812"/>
    <n v="2400"/>
    <n v="0.06"/>
    <n v="332.69487896440251"/>
    <n v="1.9501348129777676E-2"/>
  </r>
  <r>
    <x v="33"/>
    <s v="7"/>
    <x v="5"/>
    <x v="12"/>
    <x v="0"/>
    <x v="2"/>
    <x v="11"/>
    <x v="0"/>
    <x v="0"/>
    <s v="appsflyer"/>
    <x v="0"/>
    <x v="2"/>
    <n v="104390"/>
    <n v="91.428282692178129"/>
    <n v="2339.3923323647186"/>
    <n v="2742.1361986071206"/>
    <n v="402.74386624240196"/>
    <n v="29.992209389291261"/>
    <n v="800"/>
    <n v="7.4999999999999997E-2"/>
    <n v="275.57876129228413"/>
    <n v="1.6749639777938183E-2"/>
  </r>
  <r>
    <x v="33"/>
    <s v="7"/>
    <x v="5"/>
    <x v="53"/>
    <x v="0"/>
    <x v="1"/>
    <x v="19"/>
    <x v="0"/>
    <x v="3"/>
    <s v="appsflyer"/>
    <x v="2"/>
    <x v="1"/>
    <n v="76330"/>
    <n v="58.788870703764317"/>
    <n v="1368.6547638967311"/>
    <n v="1676.284749017"/>
    <n v="307.62998512026888"/>
    <n v="28.513640914515229"/>
    <n v="600"/>
    <n v="0.06"/>
    <n v="124.35333383156681"/>
    <n v="1.2363982700879588E-2"/>
  </r>
  <r>
    <x v="33"/>
    <s v="7"/>
    <x v="5"/>
    <x v="76"/>
    <x v="0"/>
    <x v="3"/>
    <x v="11"/>
    <x v="1"/>
    <x v="1"/>
    <s v="adjust"/>
    <x v="2"/>
    <x v="0"/>
    <n v="440530"/>
    <n v="2521.1256962675893"/>
    <n v="9312.91641632543"/>
    <n v="9497.9906490252051"/>
    <n v="185.07423269977517"/>
    <n v="3.7673610098403834"/>
    <n v="11000"/>
    <n v="7.0000000000000007E-2"/>
    <n v="1104.0319887214732"/>
    <n v="1.9373079870579114E-2"/>
  </r>
  <r>
    <x v="33"/>
    <s v="7"/>
    <x v="5"/>
    <x v="55"/>
    <x v="0"/>
    <x v="4"/>
    <x v="28"/>
    <x v="2"/>
    <x v="0"/>
    <s v="appsflyer"/>
    <x v="2"/>
    <x v="0"/>
    <n v="125770"/>
    <n v="370.00398903016702"/>
    <n v="3651.578099394022"/>
    <n v="3816.6623249462823"/>
    <n v="165.08422555226025"/>
    <n v="10.315192371169553"/>
    <n v="2200"/>
    <n v="0.1"/>
    <n v="265.45975286284443"/>
    <n v="1.1592142132833327E-2"/>
  </r>
  <r>
    <x v="33"/>
    <s v="7"/>
    <x v="5"/>
    <x v="45"/>
    <x v="0"/>
    <x v="5"/>
    <x v="25"/>
    <x v="1"/>
    <x v="3"/>
    <s v="adjust"/>
    <x v="2"/>
    <x v="1"/>
    <n v="49680"/>
    <n v="422.92461897569689"/>
    <n v="1050.8790093743321"/>
    <n v="1194.738184487089"/>
    <n v="143.85917511275693"/>
    <n v="2.8249435735869137"/>
    <n v="1400"/>
    <n v="7.0000000000000007E-2"/>
    <n v="352.32049364875621"/>
    <n v="4.9148912320067614E-2"/>
  </r>
  <r>
    <x v="33"/>
    <s v="7"/>
    <x v="5"/>
    <x v="95"/>
    <x v="0"/>
    <x v="2"/>
    <x v="43"/>
    <x v="2"/>
    <x v="0"/>
    <s v="adjust"/>
    <x v="0"/>
    <x v="3"/>
    <n v="353420"/>
    <n v="1160.9745414727622"/>
    <n v="13054.862755577011"/>
    <n v="13156.565366012032"/>
    <n v="101.70261043502069"/>
    <n v="11.332346141993932"/>
    <n v="14200"/>
    <n v="7.0000000000000007E-2"/>
    <n v="5377.5896450204718"/>
    <n v="6.8123018120831769E-2"/>
  </r>
  <r>
    <x v="33"/>
    <s v="7"/>
    <x v="5"/>
    <x v="58"/>
    <x v="0"/>
    <x v="6"/>
    <x v="22"/>
    <x v="2"/>
    <x v="3"/>
    <s v="appsflyer"/>
    <x v="2"/>
    <x v="2"/>
    <n v="125760"/>
    <n v="144.35693966162597"/>
    <n v="1392.6431273619628"/>
    <n v="1456.7949268606451"/>
    <n v="64.151799498682294"/>
    <n v="10.091616864941763"/>
    <n v="800"/>
    <n v="0.08"/>
    <n v="37.114652238243757"/>
    <n v="4.2461538401776357E-3"/>
  </r>
  <r>
    <x v="33"/>
    <s v="7"/>
    <x v="5"/>
    <x v="121"/>
    <x v="0"/>
    <x v="6"/>
    <x v="8"/>
    <x v="2"/>
    <x v="0"/>
    <s v="appsflyer"/>
    <x v="2"/>
    <x v="4"/>
    <n v="3080"/>
    <n v="26.645734518003877"/>
    <n v="27.387674596870497"/>
    <n v="0.46960405815552769"/>
    <n v="-26.918070538714968"/>
    <n v="1.762398622707239E-2"/>
    <n v="200"/>
    <n v="8.5000000000000006E-2"/>
    <n v="4.8089968927725005E-2"/>
    <n v="1.7067558685008258E-2"/>
  </r>
  <r>
    <x v="33"/>
    <s v="7"/>
    <x v="5"/>
    <x v="115"/>
    <x v="0"/>
    <x v="2"/>
    <x v="42"/>
    <x v="1"/>
    <x v="0"/>
    <s v="adjust"/>
    <x v="0"/>
    <x v="1"/>
    <n v="1560"/>
    <n v="10.830199595024588"/>
    <n v="41.705310581046618"/>
    <n v="0.44809210095756519"/>
    <n v="-41.257218480089051"/>
    <n v="4.1374316052625607E-2"/>
    <n v="200"/>
    <n v="0.12"/>
    <n v="0.24885084265236426"/>
    <n v="9.2559409892361499E-2"/>
  </r>
  <r>
    <x v="33"/>
    <s v="7"/>
    <x v="5"/>
    <x v="2"/>
    <x v="0"/>
    <x v="5"/>
    <x v="39"/>
    <x v="1"/>
    <x v="1"/>
    <s v="appsflyer"/>
    <x v="0"/>
    <x v="3"/>
    <n v="3350"/>
    <n v="11.14586105935587"/>
    <n v="56.960190804215578"/>
    <n v="4.2324691507879111"/>
    <n v="-52.727721653427665"/>
    <n v="0.37973460536143716"/>
    <n v="200"/>
    <n v="0.15"/>
    <n v="3.3049267518758212"/>
    <n v="0.13014179328633657"/>
  </r>
  <r>
    <x v="33"/>
    <s v="7"/>
    <x v="5"/>
    <x v="107"/>
    <x v="0"/>
    <x v="1"/>
    <x v="41"/>
    <x v="0"/>
    <x v="0"/>
    <s v="adjust"/>
    <x v="0"/>
    <x v="6"/>
    <n v="2420"/>
    <n v="4.8356249107949951"/>
    <n v="72.868477803627229"/>
    <n v="1.3982723272973494"/>
    <n v="-71.47020547632988"/>
    <n v="0.28916062620486999"/>
    <n v="200"/>
    <n v="0.11"/>
    <n v="0.9215072834524437"/>
    <n v="0.10983879480682411"/>
  </r>
  <r>
    <x v="33"/>
    <s v="7"/>
    <x v="5"/>
    <x v="114"/>
    <x v="1"/>
    <x v="5"/>
    <x v="19"/>
    <x v="1"/>
    <x v="1"/>
    <s v="adjust"/>
    <x v="2"/>
    <x v="5"/>
    <n v="4660"/>
    <n v="21.483864050605767"/>
    <n v="92.438358317805253"/>
    <n v="7.6974152060500423"/>
    <n v="-84.740943111755215"/>
    <n v="0.3582882105341289"/>
    <n v="200"/>
    <n v="7.0000000000000007E-2"/>
    <n v="3.0162181238224988"/>
    <n v="6.5308029667149409E-2"/>
  </r>
  <r>
    <x v="33"/>
    <s v="7"/>
    <x v="5"/>
    <x v="21"/>
    <x v="0"/>
    <x v="6"/>
    <x v="1"/>
    <x v="2"/>
    <x v="0"/>
    <s v="adjust"/>
    <x v="2"/>
    <x v="0"/>
    <n v="83250"/>
    <n v="558.36981078791302"/>
    <n v="4222.1593972424917"/>
    <n v="4136.0111293942091"/>
    <n v="-86.148267848282558"/>
    <n v="7.4072971881447227"/>
    <n v="4800"/>
    <n v="0.11"/>
    <n v="2278.1372318790573"/>
    <n v="9.1800898684264831E-2"/>
  </r>
  <r>
    <x v="33"/>
    <s v="7"/>
    <x v="5"/>
    <x v="44"/>
    <x v="0"/>
    <x v="5"/>
    <x v="2"/>
    <x v="2"/>
    <x v="3"/>
    <s v="adjust"/>
    <x v="0"/>
    <x v="4"/>
    <n v="5140"/>
    <n v="9.7373922132218436"/>
    <n v="103.75982855399408"/>
    <n v="5.8066100379706649"/>
    <n v="-97.953218516023412"/>
    <n v="0.59632085375858679"/>
    <n v="200"/>
    <n v="7.0000000000000007E-2"/>
    <n v="0.26696429876526823"/>
    <n v="7.6626550609142441E-3"/>
  </r>
  <r>
    <x v="33"/>
    <s v="7"/>
    <x v="5"/>
    <x v="110"/>
    <x v="0"/>
    <x v="5"/>
    <x v="34"/>
    <x v="1"/>
    <x v="0"/>
    <s v="adjust"/>
    <x v="0"/>
    <x v="4"/>
    <n v="129600"/>
    <n v="957.72124686492293"/>
    <n v="3228.7323953298919"/>
    <n v="3123.4602176247608"/>
    <n v="-105.27217770513107"/>
    <n v="3.2613458538685776"/>
    <n v="4000"/>
    <n v="0.32"/>
    <n v="5497.0427465406119"/>
    <n v="0.29332014088746983"/>
  </r>
  <r>
    <x v="33"/>
    <s v="7"/>
    <x v="5"/>
    <x v="75"/>
    <x v="0"/>
    <x v="1"/>
    <x v="39"/>
    <x v="1"/>
    <x v="1"/>
    <s v="appsflyer"/>
    <x v="0"/>
    <x v="1"/>
    <n v="5820"/>
    <n v="25.326690211907163"/>
    <n v="112.88825721986537"/>
    <n v="6.9060046356754166"/>
    <n v="-105.98225258418995"/>
    <n v="0.27267694980643808"/>
    <n v="200"/>
    <n v="0.15"/>
    <n v="5.3220330430363045"/>
    <n v="0.12843974974916406"/>
  </r>
  <r>
    <x v="33"/>
    <s v="7"/>
    <x v="5"/>
    <x v="69"/>
    <x v="0"/>
    <x v="0"/>
    <x v="30"/>
    <x v="0"/>
    <x v="1"/>
    <s v="appsflyer"/>
    <x v="2"/>
    <x v="6"/>
    <n v="7300"/>
    <n v="4.5395186866488402"/>
    <n v="131.85171894195685"/>
    <n v="4.9878611833648669"/>
    <n v="-126.86385775859198"/>
    <n v="1.0987643245163072"/>
    <n v="200"/>
    <n v="5.7000000000000002E-2"/>
    <n v="0.54379672356850173"/>
    <n v="1.8170671542281188E-2"/>
  </r>
  <r>
    <x v="33"/>
    <s v="7"/>
    <x v="5"/>
    <x v="1"/>
    <x v="0"/>
    <x v="3"/>
    <x v="41"/>
    <x v="1"/>
    <x v="0"/>
    <s v="appsflyer"/>
    <x v="0"/>
    <x v="1"/>
    <n v="7580"/>
    <n v="20.01703722633955"/>
    <n v="167.30325782741147"/>
    <n v="9.0024611290838159"/>
    <n v="-158.30079669832764"/>
    <n v="0.44973994039626747"/>
    <n v="200"/>
    <n v="0.15"/>
    <n v="7.3577634411333088"/>
    <n v="0.13621762863199965"/>
  </r>
  <r>
    <x v="33"/>
    <s v="7"/>
    <x v="5"/>
    <x v="126"/>
    <x v="0"/>
    <x v="4"/>
    <x v="41"/>
    <x v="1"/>
    <x v="0"/>
    <s v="adjust"/>
    <x v="2"/>
    <x v="6"/>
    <n v="47800"/>
    <n v="494.71463022508044"/>
    <n v="815.5981181009729"/>
    <n v="652.8937239621265"/>
    <n v="-162.7043941388464"/>
    <n v="1.3197380551795674"/>
    <n v="1000"/>
    <n v="0.15"/>
    <n v="241.20034349326795"/>
    <n v="6.1572130001375139E-2"/>
  </r>
  <r>
    <x v="33"/>
    <s v="7"/>
    <x v="5"/>
    <x v="47"/>
    <x v="0"/>
    <x v="3"/>
    <x v="45"/>
    <x v="2"/>
    <x v="0"/>
    <s v="appsflyer"/>
    <x v="2"/>
    <x v="1"/>
    <n v="214100"/>
    <n v="576.22942252417033"/>
    <n v="3702.8078328090628"/>
    <n v="3452.5353061772507"/>
    <n v="-250.27252663181207"/>
    <n v="5.9915984349661215"/>
    <n v="2600"/>
    <n v="7.0000000000000007E-2"/>
    <n v="323.02040581906959"/>
    <n v="1.5593391385992195E-2"/>
  </r>
  <r>
    <x v="33"/>
    <s v="7"/>
    <x v="5"/>
    <x v="81"/>
    <x v="0"/>
    <x v="2"/>
    <x v="0"/>
    <x v="2"/>
    <x v="1"/>
    <s v="appsflyer"/>
    <x v="2"/>
    <x v="6"/>
    <n v="75250"/>
    <n v="189.64213709677418"/>
    <n v="1245.4349007546994"/>
    <n v="984.11223414179176"/>
    <n v="-261.3226666129076"/>
    <n v="5.1893120864779139"/>
    <n v="800"/>
    <n v="0.11"/>
    <n v="570.59225966598081"/>
    <n v="9.663400844443544E-2"/>
  </r>
  <r>
    <x v="33"/>
    <s v="7"/>
    <x v="5"/>
    <x v="87"/>
    <x v="0"/>
    <x v="0"/>
    <x v="9"/>
    <x v="1"/>
    <x v="1"/>
    <s v="appsflyer"/>
    <x v="2"/>
    <x v="5"/>
    <n v="11920"/>
    <n v="34.301227060484308"/>
    <n v="298.1603518711986"/>
    <n v="32.161213616251196"/>
    <n v="-265.99913825494741"/>
    <n v="0.93761116940628486"/>
    <n v="200"/>
    <n v="0.08"/>
    <n v="2.1194719054788798"/>
    <n v="1.0983581707915305E-2"/>
  </r>
  <r>
    <x v="33"/>
    <s v="7"/>
    <x v="5"/>
    <x v="25"/>
    <x v="0"/>
    <x v="3"/>
    <x v="22"/>
    <x v="1"/>
    <x v="3"/>
    <s v="adjust"/>
    <x v="2"/>
    <x v="6"/>
    <n v="36050"/>
    <n v="152.37135695679953"/>
    <n v="403.23627225575979"/>
    <n v="119.07298057715421"/>
    <n v="-284.16329167860556"/>
    <n v="0.78146564390651119"/>
    <n v="200"/>
    <n v="0.08"/>
    <n v="46.650320252287592"/>
    <n v="6.5296537784601455E-2"/>
  </r>
  <r>
    <x v="33"/>
    <s v="7"/>
    <x v="5"/>
    <x v="91"/>
    <x v="0"/>
    <x v="6"/>
    <x v="7"/>
    <x v="2"/>
    <x v="0"/>
    <s v="appsflyer"/>
    <x v="2"/>
    <x v="6"/>
    <n v="11700"/>
    <n v="19.709331131296448"/>
    <n v="323.82630067192008"/>
    <n v="20.857515650214506"/>
    <n v="-302.96878502170557"/>
    <n v="1.0582558845487584"/>
    <n v="200"/>
    <n v="0.12"/>
    <n v="9.3454274086373648"/>
    <n v="7.4676738154904637E-2"/>
  </r>
  <r>
    <x v="33"/>
    <s v="7"/>
    <x v="5"/>
    <x v="13"/>
    <x v="0"/>
    <x v="4"/>
    <x v="9"/>
    <x v="1"/>
    <x v="0"/>
    <s v="appsflyer"/>
    <x v="0"/>
    <x v="3"/>
    <n v="99510"/>
    <n v="334.89903556359252"/>
    <n v="1899.8418562585634"/>
    <n v="1582.7243915033289"/>
    <n v="-317.11746475523455"/>
    <n v="4.7259747668123469"/>
    <n v="2200"/>
    <n v="0.15"/>
    <n v="371.68382054231023"/>
    <n v="3.9139665602094233E-2"/>
  </r>
  <r>
    <x v="33"/>
    <s v="7"/>
    <x v="5"/>
    <x v="118"/>
    <x v="0"/>
    <x v="0"/>
    <x v="21"/>
    <x v="1"/>
    <x v="3"/>
    <s v="appsflyer"/>
    <x v="2"/>
    <x v="5"/>
    <n v="124730"/>
    <n v="1149.5338224767358"/>
    <n v="4566.8684064610179"/>
    <n v="4247.3864854590402"/>
    <n v="-319.48192100197775"/>
    <n v="3.6948773515056783"/>
    <n v="8400"/>
    <n v="0.12"/>
    <n v="874.27353183135574"/>
    <n v="3.4306333036579782E-2"/>
  </r>
  <r>
    <x v="33"/>
    <s v="7"/>
    <x v="5"/>
    <x v="116"/>
    <x v="0"/>
    <x v="1"/>
    <x v="30"/>
    <x v="2"/>
    <x v="0"/>
    <s v="appsflyer"/>
    <x v="0"/>
    <x v="1"/>
    <n v="67720"/>
    <n v="60.979043876882777"/>
    <n v="605.33160594151411"/>
    <n v="279.64047393008713"/>
    <n v="-325.69113201142699"/>
    <n v="4.5858454995569247"/>
    <n v="200"/>
    <n v="0.08"/>
    <n v="7.4152931757231304"/>
    <n v="4.4195397704226381E-3"/>
  </r>
  <r>
    <x v="33"/>
    <s v="7"/>
    <x v="5"/>
    <x v="80"/>
    <x v="0"/>
    <x v="0"/>
    <x v="14"/>
    <x v="1"/>
    <x v="1"/>
    <s v="adjust"/>
    <x v="0"/>
    <x v="5"/>
    <n v="221500"/>
    <n v="1105.3398181219445"/>
    <n v="5491.0080991850673"/>
    <n v="5134.8814667168745"/>
    <n v="-356.12663246819284"/>
    <n v="4.64552292655251"/>
    <n v="6800"/>
    <n v="0.09"/>
    <n v="1027.9930813630594"/>
    <n v="3.3366335978291327E-2"/>
  </r>
  <r>
    <x v="33"/>
    <s v="7"/>
    <x v="5"/>
    <x v="32"/>
    <x v="0"/>
    <x v="0"/>
    <x v="9"/>
    <x v="0"/>
    <x v="3"/>
    <s v="appsflyer"/>
    <x v="0"/>
    <x v="1"/>
    <n v="33210"/>
    <n v="63.223691168693811"/>
    <n v="880.43942354283581"/>
    <n v="515.41324265569494"/>
    <n v="-365.02618088714087"/>
    <n v="8.1522168846558856"/>
    <n v="800"/>
    <n v="0.04"/>
    <n v="85.159643375324293"/>
    <n v="2.7537658564525353E-2"/>
  </r>
  <r>
    <x v="33"/>
    <s v="7"/>
    <x v="5"/>
    <x v="124"/>
    <x v="0"/>
    <x v="6"/>
    <x v="2"/>
    <x v="2"/>
    <x v="1"/>
    <s v="appsflyer"/>
    <x v="0"/>
    <x v="4"/>
    <n v="12210"/>
    <n v="68.920247632920621"/>
    <n v="618.67778744640009"/>
    <n v="229.24422750426515"/>
    <n v="-389.43355994213493"/>
    <n v="3.3262246636903225"/>
    <n v="5000"/>
    <n v="0.05"/>
    <n v="67.525447571814993"/>
    <n v="4.9092801090312194E-2"/>
  </r>
  <r>
    <x v="33"/>
    <s v="7"/>
    <x v="5"/>
    <x v="106"/>
    <x v="0"/>
    <x v="0"/>
    <x v="3"/>
    <x v="1"/>
    <x v="0"/>
    <s v="appsflyer"/>
    <x v="2"/>
    <x v="6"/>
    <n v="58950"/>
    <n v="148.23973176865047"/>
    <n v="593.18703780789974"/>
    <n v="195.40863860729641"/>
    <n v="-397.7783992006033"/>
    <n v="1.3181934173508882"/>
    <n v="200"/>
    <n v="0.2"/>
    <n v="221.10050868821705"/>
    <n v="0.18857960960173004"/>
  </r>
  <r>
    <x v="33"/>
    <s v="7"/>
    <x v="5"/>
    <x v="113"/>
    <x v="0"/>
    <x v="3"/>
    <x v="37"/>
    <x v="1"/>
    <x v="1"/>
    <s v="appsflyer"/>
    <x v="2"/>
    <x v="3"/>
    <n v="49150"/>
    <n v="166.90860917266858"/>
    <n v="583.72545205631286"/>
    <n v="178.44103176081759"/>
    <n v="-405.28442029549524"/>
    <n v="1.0690942345353716"/>
    <n v="200"/>
    <n v="0.08"/>
    <n v="5.4992539397770814"/>
    <n v="5.1363877144843788E-3"/>
  </r>
  <r>
    <x v="33"/>
    <s v="7"/>
    <x v="5"/>
    <x v="50"/>
    <x v="0"/>
    <x v="2"/>
    <x v="0"/>
    <x v="1"/>
    <x v="3"/>
    <s v="appsflyer"/>
    <x v="0"/>
    <x v="0"/>
    <n v="45320"/>
    <n v="246.44721577726219"/>
    <n v="946.09562517460813"/>
    <n v="518.13918374073421"/>
    <n v="-427.95644143387392"/>
    <n v="2.1024347226102402"/>
    <n v="800"/>
    <n v="0.08"/>
    <n v="246.32079898988258"/>
    <n v="7.923250699151145E-2"/>
  </r>
  <r>
    <x v="33"/>
    <s v="7"/>
    <x v="5"/>
    <x v="61"/>
    <x v="1"/>
    <x v="5"/>
    <x v="35"/>
    <x v="0"/>
    <x v="3"/>
    <s v="adjust"/>
    <x v="2"/>
    <x v="6"/>
    <n v="17310"/>
    <n v="74.321937783538559"/>
    <n v="565.74741014936887"/>
    <n v="132.22466609534422"/>
    <n v="-433.52274405402466"/>
    <n v="1.7790799061300906"/>
    <n v="200"/>
    <n v="0.12"/>
    <n v="69.967793373803445"/>
    <n v="8.8193067451009549E-2"/>
  </r>
  <r>
    <x v="33"/>
    <s v="7"/>
    <x v="5"/>
    <x v="57"/>
    <x v="0"/>
    <x v="6"/>
    <x v="0"/>
    <x v="2"/>
    <x v="0"/>
    <s v="adjust"/>
    <x v="0"/>
    <x v="0"/>
    <n v="20490"/>
    <n v="73.222770283873572"/>
    <n v="535.21572691086737"/>
    <n v="91.995254046739078"/>
    <n v="-443.22047286412828"/>
    <n v="1.2563749458001581"/>
    <n v="200"/>
    <n v="0.09"/>
    <n v="49.23042032002575"/>
    <n v="8.9190145060841511E-2"/>
  </r>
  <r>
    <x v="33"/>
    <s v="7"/>
    <x v="5"/>
    <x v="82"/>
    <x v="0"/>
    <x v="0"/>
    <x v="48"/>
    <x v="1"/>
    <x v="1"/>
    <s v="adjust"/>
    <x v="0"/>
    <x v="1"/>
    <n v="100660"/>
    <n v="323.46378896882493"/>
    <n v="2306.2198855978854"/>
    <n v="1855.6682149023434"/>
    <n v="-450.55167069554204"/>
    <n v="5.7368653870594173"/>
    <n v="2200"/>
    <n v="0.14000000000000001"/>
    <n v="1067.0031591951301"/>
    <n v="9.5832788662176732E-2"/>
  </r>
  <r>
    <x v="33"/>
    <s v="7"/>
    <x v="5"/>
    <x v="125"/>
    <x v="0"/>
    <x v="3"/>
    <x v="24"/>
    <x v="1"/>
    <x v="0"/>
    <s v="appsflyer"/>
    <x v="0"/>
    <x v="6"/>
    <n v="45130"/>
    <n v="343.50489307720187"/>
    <n v="1460.5080621849545"/>
    <n v="995.41997170482966"/>
    <n v="-465.08809048012483"/>
    <n v="2.8978334567161799"/>
    <n v="2200"/>
    <n v="0.08"/>
    <n v="230.38987700790128"/>
    <n v="3.8574987368282784E-2"/>
  </r>
  <r>
    <x v="33"/>
    <s v="7"/>
    <x v="5"/>
    <x v="33"/>
    <x v="0"/>
    <x v="1"/>
    <x v="25"/>
    <x v="2"/>
    <x v="1"/>
    <s v="adjust"/>
    <x v="2"/>
    <x v="0"/>
    <n v="23700"/>
    <n v="119.32032724984268"/>
    <n v="618.45935910954029"/>
    <n v="139.76282787817863"/>
    <n v="-478.69653123136163"/>
    <n v="1.1713245437680686"/>
    <n v="200"/>
    <n v="7.0000000000000007E-2"/>
    <n v="24.094384314347298"/>
    <n v="2.8732466135831997E-2"/>
  </r>
  <r>
    <x v="33"/>
    <s v="7"/>
    <x v="5"/>
    <x v="19"/>
    <x v="0"/>
    <x v="2"/>
    <x v="18"/>
    <x v="2"/>
    <x v="1"/>
    <s v="adjust"/>
    <x v="0"/>
    <x v="3"/>
    <n v="15720"/>
    <n v="45.663716814159294"/>
    <n v="584.074396286195"/>
    <n v="103.37599934268938"/>
    <n v="-480.6983969435056"/>
    <n v="2.2638542491712985"/>
    <n v="200"/>
    <n v="7.0000000000000007E-2"/>
    <n v="5.6483627325493444"/>
    <n v="9.1065024255535601E-3"/>
  </r>
  <r>
    <x v="33"/>
    <s v="7"/>
    <x v="5"/>
    <x v="28"/>
    <x v="0"/>
    <x v="6"/>
    <x v="4"/>
    <x v="1"/>
    <x v="3"/>
    <s v="adjust"/>
    <x v="0"/>
    <x v="3"/>
    <n v="126580"/>
    <n v="450.8051220488195"/>
    <n v="3169.0251964981885"/>
    <n v="2675.3048510920416"/>
    <n v="-493.72034540614686"/>
    <n v="5.9345041132924887"/>
    <n v="4000"/>
    <n v="0.08"/>
    <n v="1238.2685340967646"/>
    <n v="7.7141896158819154E-2"/>
  </r>
  <r>
    <x v="33"/>
    <s v="7"/>
    <x v="5"/>
    <x v="11"/>
    <x v="0"/>
    <x v="3"/>
    <x v="13"/>
    <x v="1"/>
    <x v="0"/>
    <s v="appsflyer"/>
    <x v="0"/>
    <x v="4"/>
    <n v="60130"/>
    <n v="298.96553003599126"/>
    <n v="811.84972679883947"/>
    <n v="301.88443268904194"/>
    <n v="-509.96529410979753"/>
    <n v="1.0097633417896013"/>
    <n v="400"/>
    <n v="0.14000000000000001"/>
    <n v="231.28173044480863"/>
    <n v="0.12768778678243511"/>
  </r>
  <r>
    <x v="33"/>
    <s v="7"/>
    <x v="5"/>
    <x v="101"/>
    <x v="0"/>
    <x v="2"/>
    <x v="40"/>
    <x v="1"/>
    <x v="1"/>
    <s v="adjust"/>
    <x v="0"/>
    <x v="2"/>
    <n v="31820"/>
    <n v="127.18825765021951"/>
    <n v="807.74561486035998"/>
    <n v="280.6987906521706"/>
    <n v="-527.04682420818938"/>
    <n v="2.206955231858907"/>
    <n v="200"/>
    <n v="0.12"/>
    <n v="35.604583984436665"/>
    <n v="2.1140444947953883E-2"/>
  </r>
  <r>
    <x v="33"/>
    <s v="7"/>
    <x v="5"/>
    <x v="73"/>
    <x v="0"/>
    <x v="0"/>
    <x v="1"/>
    <x v="1"/>
    <x v="0"/>
    <s v="appsflyer"/>
    <x v="2"/>
    <x v="3"/>
    <n v="256620"/>
    <n v="3423.7562117392872"/>
    <n v="2396.6421328861602"/>
    <n v="1845.5956792139189"/>
    <n v="-551.04645367224134"/>
    <n v="0.53905581036575789"/>
    <n v="2600"/>
    <n v="0.105"/>
    <n v="253.29426094792635"/>
    <n v="2.2873758664177384E-2"/>
  </r>
  <r>
    <x v="33"/>
    <s v="7"/>
    <x v="5"/>
    <x v="109"/>
    <x v="0"/>
    <x v="0"/>
    <x v="31"/>
    <x v="1"/>
    <x v="1"/>
    <s v="appsflyer"/>
    <x v="0"/>
    <x v="5"/>
    <n v="128410"/>
    <n v="444.75274196651912"/>
    <n v="1762.8321252941198"/>
    <n v="1209.9142304802874"/>
    <n v="-552.91789481383239"/>
    <n v="2.7204199464415431"/>
    <n v="2000"/>
    <n v="0.1"/>
    <n v="178.76020505714416"/>
    <n v="2.4624363247382632E-2"/>
  </r>
  <r>
    <x v="33"/>
    <s v="7"/>
    <x v="5"/>
    <x v="42"/>
    <x v="0"/>
    <x v="3"/>
    <x v="48"/>
    <x v="1"/>
    <x v="1"/>
    <s v="appsflyer"/>
    <x v="2"/>
    <x v="0"/>
    <n v="26370"/>
    <n v="97.226159793814432"/>
    <n v="703.80627186115566"/>
    <n v="110.72553568262383"/>
    <n v="-593.08073617853188"/>
    <n v="1.1388451000989575"/>
    <n v="200"/>
    <n v="0.12"/>
    <n v="66.860759270790908"/>
    <n v="0.10064037902156563"/>
  </r>
  <r>
    <x v="33"/>
    <s v="7"/>
    <x v="5"/>
    <x v="103"/>
    <x v="0"/>
    <x v="1"/>
    <x v="7"/>
    <x v="2"/>
    <x v="0"/>
    <s v="appsflyer"/>
    <x v="1"/>
    <x v="3"/>
    <n v="52840"/>
    <n v="69.367433266883836"/>
    <n v="1070.1570406544897"/>
    <n v="458.2348586585569"/>
    <n v="-611.92218199593276"/>
    <n v="6.6059076583610485"/>
    <n v="600"/>
    <n v="7.4999999999999997E-2"/>
    <n v="77.432905357189171"/>
    <n v="2.8163471159697213E-2"/>
  </r>
  <r>
    <x v="33"/>
    <s v="7"/>
    <x v="5"/>
    <x v="111"/>
    <x v="0"/>
    <x v="3"/>
    <x v="44"/>
    <x v="1"/>
    <x v="0"/>
    <s v="appsflyer"/>
    <x v="0"/>
    <x v="2"/>
    <n v="62640"/>
    <n v="350.50102669404521"/>
    <n v="1410.8465872677398"/>
    <n v="756.12106627696119"/>
    <n v="-654.72552099077859"/>
    <n v="2.1572577786968496"/>
    <n v="1600"/>
    <n v="0.15"/>
    <n v="281.80325651973993"/>
    <n v="6.2115991095469544E-2"/>
  </r>
  <r>
    <x v="33"/>
    <s v="7"/>
    <x v="5"/>
    <x v="24"/>
    <x v="0"/>
    <x v="1"/>
    <x v="35"/>
    <x v="1"/>
    <x v="1"/>
    <s v="appsflyer"/>
    <x v="2"/>
    <x v="5"/>
    <n v="47760"/>
    <n v="193.80061304918988"/>
    <n v="927.44413607140098"/>
    <n v="215.51467882435711"/>
    <n v="-711.92945724704384"/>
    <n v="1.1120433286227831"/>
    <n v="400"/>
    <n v="7.0000000000000007E-2"/>
    <n v="49.859527118954425"/>
    <n v="3.8558492775635618E-2"/>
  </r>
  <r>
    <x v="33"/>
    <s v="7"/>
    <x v="5"/>
    <x v="79"/>
    <x v="0"/>
    <x v="0"/>
    <x v="28"/>
    <x v="0"/>
    <x v="1"/>
    <s v="appsflyer"/>
    <x v="0"/>
    <x v="5"/>
    <n v="36930"/>
    <n v="62.324656750572082"/>
    <n v="934.08905889558844"/>
    <n v="164.45418070658886"/>
    <n v="-769.63487818899955"/>
    <n v="2.6386696578971423"/>
    <n v="200"/>
    <n v="0.08"/>
    <n v="7.7447623498868774"/>
    <n v="7.848956587392068E-3"/>
  </r>
  <r>
    <x v="33"/>
    <s v="7"/>
    <x v="5"/>
    <x v="108"/>
    <x v="0"/>
    <x v="3"/>
    <x v="3"/>
    <x v="2"/>
    <x v="0"/>
    <s v="adjust"/>
    <x v="0"/>
    <x v="0"/>
    <n v="28190"/>
    <n v="90.097762737356646"/>
    <n v="1095.7001854678629"/>
    <n v="322.61482137765091"/>
    <n v="-773.0853640902119"/>
    <n v="3.5807195603524931"/>
    <n v="400"/>
    <n v="0.1"/>
    <n v="30.691267560873616"/>
    <n v="1.5855475077996395E-2"/>
  </r>
  <r>
    <x v="33"/>
    <s v="7"/>
    <x v="5"/>
    <x v="4"/>
    <x v="0"/>
    <x v="4"/>
    <x v="1"/>
    <x v="2"/>
    <x v="0"/>
    <s v="appsflyer"/>
    <x v="0"/>
    <x v="5"/>
    <n v="43510"/>
    <n v="81.894531883822808"/>
    <n v="1022.130650994116"/>
    <n v="240.53710111284542"/>
    <n v="-781.59354988127052"/>
    <n v="2.9371570430865406"/>
    <n v="400"/>
    <n v="0.1"/>
    <n v="109.78088241075785"/>
    <n v="7.6066493071031707E-2"/>
  </r>
  <r>
    <x v="33"/>
    <s v="7"/>
    <x v="5"/>
    <x v="6"/>
    <x v="0"/>
    <x v="1"/>
    <x v="48"/>
    <x v="1"/>
    <x v="0"/>
    <s v="adjust"/>
    <x v="2"/>
    <x v="0"/>
    <n v="114190"/>
    <n v="391.32967786154899"/>
    <n v="1470.6988412799919"/>
    <n v="639.47567087716959"/>
    <n v="-831.22317040282235"/>
    <n v="1.6341098236444356"/>
    <n v="800"/>
    <n v="0.08"/>
    <n v="218.72396211472488"/>
    <n v="5.7006068167978138E-2"/>
  </r>
  <r>
    <x v="33"/>
    <s v="7"/>
    <x v="5"/>
    <x v="78"/>
    <x v="0"/>
    <x v="1"/>
    <x v="36"/>
    <x v="2"/>
    <x v="0"/>
    <s v="adjust"/>
    <x v="0"/>
    <x v="6"/>
    <n v="63750"/>
    <n v="300.20507367461647"/>
    <n v="4324.1811282908247"/>
    <n v="3489.6266510777768"/>
    <n v="-834.5544772130479"/>
    <n v="11.624142817986085"/>
    <n v="5000"/>
    <n v="0.14000000000000001"/>
    <n v="2478.8491536887245"/>
    <n v="0.11839132575606276"/>
  </r>
  <r>
    <x v="33"/>
    <s v="7"/>
    <x v="5"/>
    <x v="3"/>
    <x v="0"/>
    <x v="1"/>
    <x v="15"/>
    <x v="1"/>
    <x v="0"/>
    <s v="appsflyer"/>
    <x v="0"/>
    <x v="2"/>
    <n v="84990"/>
    <n v="268.31886345698501"/>
    <n v="1822.7004852529851"/>
    <n v="970.36690997138101"/>
    <n v="-852.33357528160411"/>
    <n v="3.6164692167717956"/>
    <n v="1000"/>
    <n v="0.09"/>
    <n v="26.836162199575437"/>
    <n v="4.6092809368995825E-3"/>
  </r>
  <r>
    <x v="33"/>
    <s v="7"/>
    <x v="5"/>
    <x v="16"/>
    <x v="0"/>
    <x v="0"/>
    <x v="37"/>
    <x v="0"/>
    <x v="3"/>
    <s v="adjust"/>
    <x v="2"/>
    <x v="3"/>
    <n v="111200"/>
    <n v="159.67000835421888"/>
    <n v="1717.4951254029022"/>
    <n v="831.00745764064106"/>
    <n v="-886.48766776226114"/>
    <n v="5.2045306830390965"/>
    <n v="1400"/>
    <n v="0.02"/>
    <n v="79.282178118919205"/>
    <n v="1.5900815608404926E-2"/>
  </r>
  <r>
    <x v="33"/>
    <s v="7"/>
    <x v="5"/>
    <x v="36"/>
    <x v="0"/>
    <x v="4"/>
    <x v="13"/>
    <x v="0"/>
    <x v="3"/>
    <s v="adjust"/>
    <x v="0"/>
    <x v="1"/>
    <n v="185700"/>
    <n v="183.26927072511947"/>
    <n v="4735.6011725678927"/>
    <n v="3806.5358479892034"/>
    <n v="-929.06532457868934"/>
    <n v="20.770180581438126"/>
    <n v="3800"/>
    <n v="6.5000000000000002E-2"/>
    <n v="461.06172803260199"/>
    <n v="2.0187284294028E-2"/>
  </r>
  <r>
    <x v="33"/>
    <s v="7"/>
    <x v="5"/>
    <x v="23"/>
    <x v="0"/>
    <x v="6"/>
    <x v="6"/>
    <x v="1"/>
    <x v="1"/>
    <s v="adjust"/>
    <x v="0"/>
    <x v="2"/>
    <n v="106180"/>
    <n v="204.83443883618295"/>
    <n v="1873.5440449252287"/>
    <n v="876.17886547290334"/>
    <n v="-997.36517945232538"/>
    <n v="4.2774978194639939"/>
    <n v="1000"/>
    <n v="0.06"/>
    <n v="222.89076730148935"/>
    <n v="4.2398262136652445E-2"/>
  </r>
  <r>
    <x v="33"/>
    <s v="7"/>
    <x v="5"/>
    <x v="120"/>
    <x v="0"/>
    <x v="2"/>
    <x v="41"/>
    <x v="1"/>
    <x v="1"/>
    <s v="adjust"/>
    <x v="0"/>
    <x v="3"/>
    <n v="242710"/>
    <n v="398.24934523997348"/>
    <n v="3366.786358080406"/>
    <n v="2148.7507414557635"/>
    <n v="-1218.0356166246424"/>
    <n v="5.3954909584621884"/>
    <n v="2200"/>
    <n v="0.08"/>
    <n v="893.98186909827655"/>
    <n v="6.9341210829368546E-2"/>
  </r>
  <r>
    <x v="33"/>
    <s v="7"/>
    <x v="5"/>
    <x v="72"/>
    <x v="0"/>
    <x v="1"/>
    <x v="11"/>
    <x v="2"/>
    <x v="1"/>
    <s v="adjust"/>
    <x v="0"/>
    <x v="6"/>
    <n v="66830"/>
    <n v="144.64045115073924"/>
    <n v="1886.7263864086519"/>
    <n v="640.60318246044915"/>
    <n v="-1246.1232039482029"/>
    <n v="4.428935179363032"/>
    <n v="800"/>
    <n v="0.12"/>
    <n v="279.68231267086259"/>
    <n v="7.2765356237291287E-2"/>
  </r>
  <r>
    <x v="33"/>
    <s v="7"/>
    <x v="5"/>
    <x v="27"/>
    <x v="0"/>
    <x v="6"/>
    <x v="26"/>
    <x v="2"/>
    <x v="0"/>
    <s v="appsflyer"/>
    <x v="0"/>
    <x v="4"/>
    <n v="79520"/>
    <n v="136.47432886512266"/>
    <n v="1651.1573599213514"/>
    <n v="395.33437288767408"/>
    <n v="-1255.8229870336772"/>
    <n v="2.8967672981076342"/>
    <n v="400"/>
    <n v="7.0000000000000007E-2"/>
    <n v="73.956979073386535"/>
    <n v="3.1179082883339305E-2"/>
  </r>
  <r>
    <x v="33"/>
    <s v="7"/>
    <x v="5"/>
    <x v="86"/>
    <x v="0"/>
    <x v="0"/>
    <x v="28"/>
    <x v="2"/>
    <x v="1"/>
    <s v="appsflyer"/>
    <x v="0"/>
    <x v="6"/>
    <n v="50480"/>
    <n v="193.66239519063438"/>
    <n v="1894.8404319294814"/>
    <n v="630.51432397168321"/>
    <n v="-1264.3261079577983"/>
    <n v="3.2557395737619959"/>
    <n v="1000"/>
    <n v="7.0000000000000007E-2"/>
    <n v="198.2143448001269"/>
    <n v="5.2394882839867311E-2"/>
  </r>
  <r>
    <x v="33"/>
    <s v="7"/>
    <x v="5"/>
    <x v="40"/>
    <x v="0"/>
    <x v="0"/>
    <x v="13"/>
    <x v="0"/>
    <x v="1"/>
    <s v="adjust"/>
    <x v="0"/>
    <x v="3"/>
    <n v="102830"/>
    <n v="203.66217108365555"/>
    <n v="3062.9793409355734"/>
    <n v="1650.2990014796915"/>
    <n v="-1412.6803394558819"/>
    <n v="8.103119949565011"/>
    <n v="1800"/>
    <n v="0.125"/>
    <n v="964.78714196269596"/>
    <n v="9.7435590065562697E-2"/>
  </r>
  <r>
    <x v="33"/>
    <s v="7"/>
    <x v="5"/>
    <x v="99"/>
    <x v="0"/>
    <x v="4"/>
    <x v="46"/>
    <x v="2"/>
    <x v="0"/>
    <s v="adjust"/>
    <x v="0"/>
    <x v="2"/>
    <n v="255170"/>
    <n v="596.49292393227188"/>
    <n v="14105.116301267188"/>
    <n v="12633.036133554981"/>
    <n v="-1472.0801677122072"/>
    <n v="21.178853305205987"/>
    <n v="30000"/>
    <n v="8.5000000000000006E-2"/>
    <n v="1229.7812707275668"/>
    <n v="1.6224408998312876E-2"/>
  </r>
  <r>
    <x v="33"/>
    <s v="7"/>
    <x v="5"/>
    <x v="104"/>
    <x v="0"/>
    <x v="4"/>
    <x v="39"/>
    <x v="2"/>
    <x v="0"/>
    <s v="appsflyer"/>
    <x v="0"/>
    <x v="1"/>
    <n v="129740"/>
    <n v="406.09468447822928"/>
    <n v="3778.110123634016"/>
    <n v="2283.1405336029161"/>
    <n v="-1494.9695900310999"/>
    <n v="5.6221876839791909"/>
    <n v="3800"/>
    <n v="0.17"/>
    <n v="331.94616429245247"/>
    <n v="2.423169310042601E-2"/>
  </r>
  <r>
    <x v="33"/>
    <s v="7"/>
    <x v="5"/>
    <x v="17"/>
    <x v="0"/>
    <x v="4"/>
    <x v="22"/>
    <x v="2"/>
    <x v="1"/>
    <s v="appsflyer"/>
    <x v="1"/>
    <x v="6"/>
    <n v="174850"/>
    <n v="156.40836280424381"/>
    <n v="4054.4808777425264"/>
    <n v="2457.9640159256664"/>
    <n v="-1596.51686181686"/>
    <n v="15.715042161792738"/>
    <n v="10000"/>
    <n v="7.4999999999999997E-2"/>
    <n v="80.962479457432366"/>
    <n v="5.4898063961920929E-3"/>
  </r>
  <r>
    <x v="33"/>
    <s v="7"/>
    <x v="5"/>
    <x v="85"/>
    <x v="0"/>
    <x v="2"/>
    <x v="21"/>
    <x v="1"/>
    <x v="1"/>
    <s v="adjust"/>
    <x v="0"/>
    <x v="1"/>
    <n v="227210"/>
    <n v="574.88721000677094"/>
    <n v="4982.4337070444399"/>
    <n v="3361.8983719324783"/>
    <n v="-1620.5353351119616"/>
    <n v="5.8479268862023952"/>
    <n v="2800"/>
    <n v="0.125"/>
    <n v="2442.7227881336921"/>
    <n v="0.12109838539079"/>
  </r>
  <r>
    <x v="33"/>
    <s v="7"/>
    <x v="5"/>
    <x v="96"/>
    <x v="0"/>
    <x v="6"/>
    <x v="5"/>
    <x v="1"/>
    <x v="0"/>
    <s v="adjust"/>
    <x v="0"/>
    <x v="2"/>
    <n v="680670"/>
    <n v="2534.8333307999819"/>
    <n v="11851.409489244081"/>
    <n v="10218.145506903091"/>
    <n v="-1633.26398234099"/>
    <n v="4.0310916630081906"/>
    <n v="13200"/>
    <n v="0.17"/>
    <n v="7574.6894083663692"/>
    <n v="0.123549643511619"/>
  </r>
  <r>
    <x v="33"/>
    <s v="7"/>
    <x v="5"/>
    <x v="14"/>
    <x v="0"/>
    <x v="6"/>
    <x v="43"/>
    <x v="2"/>
    <x v="0"/>
    <s v="appsflyer"/>
    <x v="0"/>
    <x v="3"/>
    <n v="39300"/>
    <n v="194.20066413662241"/>
    <n v="2340.4665183537904"/>
    <n v="606.0268696717792"/>
    <n v="-1734.4396486820112"/>
    <n v="3.1206220244717202"/>
    <n v="1000"/>
    <n v="0.1"/>
    <n v="85.888595827999552"/>
    <n v="2.3620678698761419E-2"/>
  </r>
  <r>
    <x v="33"/>
    <s v="7"/>
    <x v="5"/>
    <x v="88"/>
    <x v="0"/>
    <x v="6"/>
    <x v="17"/>
    <x v="2"/>
    <x v="0"/>
    <s v="adjust"/>
    <x v="0"/>
    <x v="6"/>
    <n v="124710"/>
    <n v="237.32329273597216"/>
    <n v="4549.367932946835"/>
    <n v="2570.6451850342532"/>
    <n v="-1978.7227479125818"/>
    <n v="10.831828411778179"/>
    <n v="2200"/>
    <n v="0.11"/>
    <n v="548.45363815357337"/>
    <n v="3.5558753975237632E-2"/>
  </r>
  <r>
    <x v="33"/>
    <s v="7"/>
    <x v="5"/>
    <x v="92"/>
    <x v="0"/>
    <x v="2"/>
    <x v="43"/>
    <x v="2"/>
    <x v="0"/>
    <s v="appsflyer"/>
    <x v="1"/>
    <x v="2"/>
    <n v="118790"/>
    <n v="287.24261308903607"/>
    <n v="3502.8685601305438"/>
    <n v="1363.3782093757816"/>
    <n v="-2139.4903507547624"/>
    <n v="4.746434363320521"/>
    <n v="2200"/>
    <n v="0.1"/>
    <n v="120.77732052579955"/>
    <n v="1.4764467616203758E-2"/>
  </r>
  <r>
    <x v="33"/>
    <s v="7"/>
    <x v="5"/>
    <x v="93"/>
    <x v="0"/>
    <x v="5"/>
    <x v="18"/>
    <x v="1"/>
    <x v="0"/>
    <s v="adjust"/>
    <x v="2"/>
    <x v="4"/>
    <n v="170920"/>
    <n v="752.44057769270921"/>
    <n v="2873.9248406796623"/>
    <n v="712.27195894810029"/>
    <n v="-2161.652881731562"/>
    <n v="0.94661556017116677"/>
    <n v="800"/>
    <n v="0.06"/>
    <n v="191.76415128567203"/>
    <n v="4.4871472868517281E-2"/>
  </r>
  <r>
    <x v="33"/>
    <s v="7"/>
    <x v="5"/>
    <x v="7"/>
    <x v="0"/>
    <x v="5"/>
    <x v="46"/>
    <x v="2"/>
    <x v="0"/>
    <s v="appsflyer"/>
    <x v="0"/>
    <x v="4"/>
    <n v="185560"/>
    <n v="645.78074915285288"/>
    <n v="3370.6266238382045"/>
    <n v="1193.3584354477996"/>
    <n v="-2177.2681883904052"/>
    <n v="1.8479312630691906"/>
    <n v="1600"/>
    <n v="0.04"/>
    <n v="110.77069574901138"/>
    <n v="1.547044213745183E-2"/>
  </r>
  <r>
    <x v="33"/>
    <s v="7"/>
    <x v="5"/>
    <x v="89"/>
    <x v="0"/>
    <x v="6"/>
    <x v="45"/>
    <x v="1"/>
    <x v="0"/>
    <s v="adjust"/>
    <x v="2"/>
    <x v="3"/>
    <n v="283100"/>
    <n v="1343.5702218467968"/>
    <n v="4690.6604425874539"/>
    <n v="2459.8874673907962"/>
    <n v="-2230.7729751966576"/>
    <n v="1.8308588768881555"/>
    <n v="2800"/>
    <n v="0.06"/>
    <n v="471.77992658213225"/>
    <n v="3.1964871891920967E-2"/>
  </r>
  <r>
    <x v="33"/>
    <s v="7"/>
    <x v="5"/>
    <x v="15"/>
    <x v="0"/>
    <x v="6"/>
    <x v="16"/>
    <x v="2"/>
    <x v="0"/>
    <s v="adjust"/>
    <x v="0"/>
    <x v="1"/>
    <n v="621040"/>
    <n v="1233.6398473775255"/>
    <n v="16109.35218960487"/>
    <n v="13800.790817038163"/>
    <n v="-2308.5613725667063"/>
    <n v="11.187050131670047"/>
    <n v="50000"/>
    <n v="0.06"/>
    <n v="4841.6896248508037"/>
    <n v="5.8471161653448588E-2"/>
  </r>
  <r>
    <x v="33"/>
    <s v="7"/>
    <x v="5"/>
    <x v="0"/>
    <x v="0"/>
    <x v="5"/>
    <x v="20"/>
    <x v="0"/>
    <x v="0"/>
    <s v="adjust"/>
    <x v="0"/>
    <x v="0"/>
    <n v="534120"/>
    <n v="407.98354266667826"/>
    <n v="10661.011158165777"/>
    <n v="8237.7217816618559"/>
    <n v="-2423.2893765039207"/>
    <n v="20.191309011677607"/>
    <n v="6000"/>
    <n v="7.0000000000000007E-2"/>
    <n v="1466.8867257568434"/>
    <n v="2.9678244475762436E-2"/>
  </r>
  <r>
    <x v="33"/>
    <s v="7"/>
    <x v="5"/>
    <x v="31"/>
    <x v="0"/>
    <x v="1"/>
    <x v="33"/>
    <x v="2"/>
    <x v="0"/>
    <s v="adjust"/>
    <x v="0"/>
    <x v="0"/>
    <n v="89600"/>
    <n v="401.57505522297276"/>
    <n v="3201.4089236920713"/>
    <n v="765.24164602557221"/>
    <n v="-2436.1672776664991"/>
    <n v="1.905600549816709"/>
    <n v="1200"/>
    <n v="0.09"/>
    <n v="67.102538532343104"/>
    <n v="1.4614672999231219E-2"/>
  </r>
  <r>
    <x v="33"/>
    <s v="7"/>
    <x v="5"/>
    <x v="35"/>
    <x v="0"/>
    <x v="6"/>
    <x v="19"/>
    <x v="0"/>
    <x v="1"/>
    <s v="adjust"/>
    <x v="0"/>
    <x v="3"/>
    <n v="253100"/>
    <n v="199.24051755679486"/>
    <n v="5044.0342704294007"/>
    <n v="2359.0985882970986"/>
    <n v="-2684.9356821323022"/>
    <n v="11.840456033871833"/>
    <n v="3600"/>
    <n v="8.5000000000000006E-2"/>
    <n v="980.87747908315851"/>
    <n v="6.9297476866026123E-2"/>
  </r>
  <r>
    <x v="33"/>
    <s v="7"/>
    <x v="5"/>
    <x v="94"/>
    <x v="0"/>
    <x v="5"/>
    <x v="8"/>
    <x v="2"/>
    <x v="0"/>
    <s v="adjust"/>
    <x v="0"/>
    <x v="4"/>
    <n v="303680"/>
    <n v="657.97402739876304"/>
    <n v="8819.310606643603"/>
    <n v="6121.1786062594101"/>
    <n v="-2698.1320003841929"/>
    <n v="9.3030702601725785"/>
    <n v="7000"/>
    <n v="0.06"/>
    <n v="1490.9808918856029"/>
    <n v="4.0596236656149629E-2"/>
  </r>
  <r>
    <x v="33"/>
    <s v="7"/>
    <x v="5"/>
    <x v="97"/>
    <x v="0"/>
    <x v="6"/>
    <x v="16"/>
    <x v="2"/>
    <x v="0"/>
    <s v="adjust"/>
    <x v="0"/>
    <x v="6"/>
    <n v="364430"/>
    <n v="768.98857276832587"/>
    <n v="10675.721488203766"/>
    <n v="6609.9096863816121"/>
    <n v="-4065.8118018221539"/>
    <n v="8.595588959906415"/>
    <n v="9400"/>
    <n v="0.108"/>
    <n v="3852.7825002841992"/>
    <n v="9.7146624867963563E-2"/>
  </r>
  <r>
    <x v="33"/>
    <s v="7"/>
    <x v="5"/>
    <x v="100"/>
    <x v="0"/>
    <x v="2"/>
    <x v="2"/>
    <x v="0"/>
    <x v="0"/>
    <s v="adjust"/>
    <x v="0"/>
    <x v="1"/>
    <n v="394610"/>
    <n v="296.50787634569474"/>
    <n v="7850.1475631630201"/>
    <n v="3433.0834556840678"/>
    <n v="-4417.0641074789528"/>
    <n v="11.578388736228645"/>
    <n v="2800"/>
    <n v="7.0000000000000007E-2"/>
    <n v="131.04335540202541"/>
    <n v="6.3617909426320679E-3"/>
  </r>
  <r>
    <x v="33"/>
    <s v="7"/>
    <x v="5"/>
    <x v="98"/>
    <x v="0"/>
    <x v="2"/>
    <x v="8"/>
    <x v="1"/>
    <x v="0"/>
    <s v="appsflyer"/>
    <x v="2"/>
    <x v="2"/>
    <n v="597890"/>
    <n v="3646.4683842030413"/>
    <n v="9198.1649261394323"/>
    <n v="4177.979272029489"/>
    <n v="-5020.1856541099432"/>
    <n v="1.1457604541778066"/>
    <n v="5600"/>
    <n v="7.0000000000000007E-2"/>
    <n v="1329.869634493878"/>
    <n v="5.3050751248616669E-2"/>
  </r>
  <r>
    <x v="34"/>
    <s v="7"/>
    <x v="5"/>
    <x v="0"/>
    <x v="0"/>
    <x v="3"/>
    <x v="10"/>
    <x v="0"/>
    <x v="0"/>
    <s v="adjust"/>
    <x v="0"/>
    <x v="6"/>
    <n v="765270"/>
    <n v="771.37515211859727"/>
    <n v="17003.716567650124"/>
    <n v="26659.033442993143"/>
    <n v="9655.3168753430182"/>
    <n v="34.560399527744153"/>
    <n v="18800"/>
    <n v="7.0000000000000007E-2"/>
    <n v="4310.141969256445"/>
    <n v="2.694610051831724E-2"/>
  </r>
  <r>
    <x v="34"/>
    <s v="7"/>
    <x v="5"/>
    <x v="97"/>
    <x v="0"/>
    <x v="3"/>
    <x v="20"/>
    <x v="2"/>
    <x v="0"/>
    <s v="adjust"/>
    <x v="0"/>
    <x v="0"/>
    <n v="600070"/>
    <n v="1203.8720032099507"/>
    <n v="19124.428852068457"/>
    <n v="27408.767229030753"/>
    <n v="8284.338376962296"/>
    <n v="22.767177204843403"/>
    <n v="26200"/>
    <n v="0.108"/>
    <n v="2794.5219341749344"/>
    <n v="1.6992871361339687E-2"/>
  </r>
  <r>
    <x v="34"/>
    <s v="7"/>
    <x v="5"/>
    <x v="100"/>
    <x v="0"/>
    <x v="1"/>
    <x v="26"/>
    <x v="0"/>
    <x v="0"/>
    <s v="adjust"/>
    <x v="0"/>
    <x v="0"/>
    <n v="805010"/>
    <n v="550.01939211253455"/>
    <n v="18692.07703957937"/>
    <n v="25198.541300563989"/>
    <n v="6506.4642609846196"/>
    <n v="45.813914312694529"/>
    <n v="11600"/>
    <n v="7.0000000000000007E-2"/>
    <n v="2134.7869390624219"/>
    <n v="1.4119778559130599E-2"/>
  </r>
  <r>
    <x v="34"/>
    <s v="7"/>
    <x v="5"/>
    <x v="38"/>
    <x v="0"/>
    <x v="0"/>
    <x v="39"/>
    <x v="1"/>
    <x v="0"/>
    <s v="appsflyer"/>
    <x v="2"/>
    <x v="4"/>
    <n v="781020"/>
    <n v="8843.082478018121"/>
    <n v="14022.463181353503"/>
    <n v="20341.502371666895"/>
    <n v="6319.0391903133914"/>
    <n v="2.3002728315868604"/>
    <n v="21400"/>
    <n v="0.13"/>
    <n v="7692.8560396340126"/>
    <n v="6.3030874015392091E-2"/>
  </r>
  <r>
    <x v="34"/>
    <s v="7"/>
    <x v="5"/>
    <x v="104"/>
    <x v="0"/>
    <x v="6"/>
    <x v="11"/>
    <x v="2"/>
    <x v="0"/>
    <s v="appsflyer"/>
    <x v="0"/>
    <x v="5"/>
    <n v="349900"/>
    <n v="1011.8182800929679"/>
    <n v="9059.634508600293"/>
    <n v="14278.35483919447"/>
    <n v="5218.7203305941766"/>
    <n v="14.111580231464631"/>
    <n v="22800"/>
    <n v="0.17"/>
    <n v="9939.6236905227215"/>
    <n v="0.11602204645265091"/>
  </r>
  <r>
    <x v="34"/>
    <s v="7"/>
    <x v="5"/>
    <x v="36"/>
    <x v="0"/>
    <x v="3"/>
    <x v="16"/>
    <x v="0"/>
    <x v="3"/>
    <s v="adjust"/>
    <x v="0"/>
    <x v="2"/>
    <n v="343790"/>
    <n v="360.52191449314336"/>
    <n v="8731.3333518422496"/>
    <n v="13452.294940529922"/>
    <n v="4720.9615886876727"/>
    <n v="37.313390392488238"/>
    <n v="13400"/>
    <n v="6.5000000000000002E-2"/>
    <n v="4460.4051864637886"/>
    <n v="5.5262010511742975E-2"/>
  </r>
  <r>
    <x v="34"/>
    <s v="7"/>
    <x v="5"/>
    <x v="5"/>
    <x v="0"/>
    <x v="1"/>
    <x v="45"/>
    <x v="2"/>
    <x v="0"/>
    <s v="appsflyer"/>
    <x v="1"/>
    <x v="2"/>
    <n v="272330"/>
    <n v="593.77228876078971"/>
    <n v="10882.726396079028"/>
    <n v="14753.108128213024"/>
    <n v="3870.3817321339957"/>
    <n v="24.846407296984079"/>
    <n v="29200"/>
    <n v="0.09"/>
    <n v="4880.8851263842316"/>
    <n v="5.5139625313374907E-2"/>
  </r>
  <r>
    <x v="34"/>
    <s v="7"/>
    <x v="5"/>
    <x v="28"/>
    <x v="0"/>
    <x v="3"/>
    <x v="39"/>
    <x v="1"/>
    <x v="3"/>
    <s v="adjust"/>
    <x v="0"/>
    <x v="4"/>
    <n v="217970"/>
    <n v="621.13759724986426"/>
    <n v="5837.8050184632502"/>
    <n v="9592.8047152948748"/>
    <n v="3754.9996968316245"/>
    <n v="15.443928620273148"/>
    <n v="9800"/>
    <n v="0.08"/>
    <n v="3631.9652067467973"/>
    <n v="6.3102247197074551E-2"/>
  </r>
  <r>
    <x v="34"/>
    <s v="7"/>
    <x v="5"/>
    <x v="17"/>
    <x v="0"/>
    <x v="2"/>
    <x v="38"/>
    <x v="2"/>
    <x v="1"/>
    <s v="appsflyer"/>
    <x v="1"/>
    <x v="5"/>
    <n v="263980"/>
    <n v="275.93728222996515"/>
    <n v="6986.7984083582123"/>
    <n v="10710.656468283396"/>
    <n v="3723.8580599251836"/>
    <n v="38.815546713101178"/>
    <n v="10000"/>
    <n v="7.4999999999999997E-2"/>
    <n v="2988.6216822794418"/>
    <n v="4.650542337794461E-2"/>
  </r>
  <r>
    <x v="34"/>
    <s v="7"/>
    <x v="5"/>
    <x v="3"/>
    <x v="0"/>
    <x v="6"/>
    <x v="10"/>
    <x v="1"/>
    <x v="0"/>
    <s v="appsflyer"/>
    <x v="0"/>
    <x v="1"/>
    <n v="220410"/>
    <n v="657.19719900609891"/>
    <n v="4623.6351591696903"/>
    <n v="7673.3335248293915"/>
    <n v="3049.6983656597013"/>
    <n v="11.675846361539623"/>
    <n v="5600"/>
    <n v="0.09"/>
    <n v="1555.2014805233785"/>
    <n v="3.3779353642738923E-2"/>
  </r>
  <r>
    <x v="34"/>
    <s v="7"/>
    <x v="5"/>
    <x v="120"/>
    <x v="0"/>
    <x v="3"/>
    <x v="42"/>
    <x v="1"/>
    <x v="1"/>
    <s v="adjust"/>
    <x v="0"/>
    <x v="4"/>
    <n v="352600"/>
    <n v="507.54678182192066"/>
    <n v="5640.4483179026138"/>
    <n v="8520.212475548622"/>
    <n v="2879.7641576460082"/>
    <n v="16.78704856518635"/>
    <n v="4600"/>
    <n v="0.08"/>
    <n v="1692.5939727320961"/>
    <n v="3.3109385037628981E-2"/>
  </r>
  <r>
    <x v="34"/>
    <s v="7"/>
    <x v="5"/>
    <x v="24"/>
    <x v="0"/>
    <x v="6"/>
    <x v="28"/>
    <x v="1"/>
    <x v="1"/>
    <s v="appsflyer"/>
    <x v="2"/>
    <x v="0"/>
    <n v="257570"/>
    <n v="1045.9875417283272"/>
    <n v="5553.7477960227416"/>
    <n v="8205.015543136924"/>
    <n v="2651.2677471141824"/>
    <n v="7.8442765480547196"/>
    <n v="8200"/>
    <n v="7.0000000000000007E-2"/>
    <n v="1399.2287935685999"/>
    <n v="2.8422225125845604E-2"/>
  </r>
  <r>
    <x v="34"/>
    <s v="7"/>
    <x v="5"/>
    <x v="21"/>
    <x v="0"/>
    <x v="6"/>
    <x v="8"/>
    <x v="2"/>
    <x v="0"/>
    <s v="adjust"/>
    <x v="2"/>
    <x v="0"/>
    <n v="111170"/>
    <n v="750.51476793248946"/>
    <n v="6003.5687056136721"/>
    <n v="8533.6495717053058"/>
    <n v="2530.0808660916337"/>
    <n v="11.370395275783471"/>
    <n v="9200"/>
    <n v="0.11"/>
    <n v="2760.4975625643187"/>
    <n v="5.3913970011087914E-2"/>
  </r>
  <r>
    <x v="34"/>
    <s v="7"/>
    <x v="5"/>
    <x v="113"/>
    <x v="0"/>
    <x v="6"/>
    <x v="13"/>
    <x v="1"/>
    <x v="1"/>
    <s v="appsflyer"/>
    <x v="2"/>
    <x v="0"/>
    <n v="315400"/>
    <n v="1018.4618250690843"/>
    <n v="3191.7837913972376"/>
    <n v="5209.4710663659489"/>
    <n v="2017.6872749687113"/>
    <n v="5.1150381272391634"/>
    <n v="5400"/>
    <n v="0.08"/>
    <n v="696.18171818682106"/>
    <n v="2.2272949573249327E-2"/>
  </r>
  <r>
    <x v="34"/>
    <s v="7"/>
    <x v="5"/>
    <x v="6"/>
    <x v="0"/>
    <x v="0"/>
    <x v="36"/>
    <x v="1"/>
    <x v="0"/>
    <s v="adjust"/>
    <x v="2"/>
    <x v="0"/>
    <n v="328130"/>
    <n v="794.54638398622467"/>
    <n v="3874.62581835127"/>
    <n v="5701.0554319827179"/>
    <n v="1826.4296136314479"/>
    <n v="7.1752329969467947"/>
    <n v="3800"/>
    <n v="0.08"/>
    <n v="1154.570188787847"/>
    <n v="3.3753112400636942E-2"/>
  </r>
  <r>
    <x v="34"/>
    <s v="7"/>
    <x v="5"/>
    <x v="63"/>
    <x v="0"/>
    <x v="2"/>
    <x v="23"/>
    <x v="1"/>
    <x v="1"/>
    <s v="adjust"/>
    <x v="2"/>
    <x v="1"/>
    <n v="132420"/>
    <n v="268.1109536343389"/>
    <n v="3055.43637359881"/>
    <n v="4551.0886660812403"/>
    <n v="1495.6522924824303"/>
    <n v="16.974646519993392"/>
    <n v="3400"/>
    <n v="7.0000000000000007E-2"/>
    <n v="659.65832913791769"/>
    <n v="2.4157528653685222E-2"/>
  </r>
  <r>
    <x v="34"/>
    <s v="7"/>
    <x v="5"/>
    <x v="92"/>
    <x v="0"/>
    <x v="2"/>
    <x v="20"/>
    <x v="2"/>
    <x v="0"/>
    <s v="appsflyer"/>
    <x v="1"/>
    <x v="5"/>
    <n v="268070"/>
    <n v="637.43559935533301"/>
    <n v="8169.1986186909417"/>
    <n v="9643.2185514037392"/>
    <n v="1474.0199327127975"/>
    <n v="15.128145590168412"/>
    <n v="11200"/>
    <n v="0.1"/>
    <n v="1163.7355768458588"/>
    <n v="2.0113194411224469E-2"/>
  </r>
  <r>
    <x v="34"/>
    <s v="7"/>
    <x v="5"/>
    <x v="42"/>
    <x v="0"/>
    <x v="1"/>
    <x v="39"/>
    <x v="1"/>
    <x v="1"/>
    <s v="appsflyer"/>
    <x v="2"/>
    <x v="5"/>
    <n v="159610"/>
    <n v="378.97417260260693"/>
    <n v="4735.6395660920971"/>
    <n v="6104.3710418500732"/>
    <n v="1368.7314757579761"/>
    <n v="16.10761757174183"/>
    <n v="3000"/>
    <n v="0.12"/>
    <n v="1122.3609377325149"/>
    <n v="3.064364125416261E-2"/>
  </r>
  <r>
    <x v="34"/>
    <s v="7"/>
    <x v="5"/>
    <x v="88"/>
    <x v="0"/>
    <x v="5"/>
    <x v="12"/>
    <x v="2"/>
    <x v="0"/>
    <s v="adjust"/>
    <x v="0"/>
    <x v="5"/>
    <n v="178700"/>
    <n v="507.3050779688125"/>
    <n v="6910.3525857869636"/>
    <n v="8229.2416838606568"/>
    <n v="1318.8890980736933"/>
    <n v="16.221484943161883"/>
    <n v="7200"/>
    <n v="0.11"/>
    <n v="1221.3351547453506"/>
    <n v="2.4735676377501788E-2"/>
  </r>
  <r>
    <x v="34"/>
    <s v="7"/>
    <x v="5"/>
    <x v="23"/>
    <x v="0"/>
    <x v="6"/>
    <x v="31"/>
    <x v="1"/>
    <x v="1"/>
    <s v="adjust"/>
    <x v="0"/>
    <x v="2"/>
    <n v="245350"/>
    <n v="458.56857437483887"/>
    <n v="4065.0338368571283"/>
    <n v="5356.599917681192"/>
    <n v="1291.5660808240636"/>
    <n v="11.681131715106691"/>
    <n v="3800"/>
    <n v="0.06"/>
    <n v="1562.7602601208421"/>
    <n v="4.8624136085605535E-2"/>
  </r>
  <r>
    <x v="34"/>
    <s v="7"/>
    <x v="5"/>
    <x v="33"/>
    <x v="0"/>
    <x v="2"/>
    <x v="25"/>
    <x v="2"/>
    <x v="1"/>
    <s v="adjust"/>
    <x v="2"/>
    <x v="3"/>
    <n v="107120"/>
    <n v="467.11727145304474"/>
    <n v="3153.3685162646698"/>
    <n v="4383.9074321532398"/>
    <n v="1230.53891588857"/>
    <n v="9.3850253460258024"/>
    <n v="2000"/>
    <n v="7.0000000000000007E-2"/>
    <n v="851.4235200821272"/>
    <n v="3.2369278368633125E-2"/>
  </r>
  <r>
    <x v="34"/>
    <s v="7"/>
    <x v="5"/>
    <x v="111"/>
    <x v="0"/>
    <x v="3"/>
    <x v="44"/>
    <x v="1"/>
    <x v="0"/>
    <s v="appsflyer"/>
    <x v="0"/>
    <x v="6"/>
    <n v="99760"/>
    <n v="300.37226277372264"/>
    <n v="2157.5193482983659"/>
    <n v="3273.0250940730689"/>
    <n v="1115.505745774703"/>
    <n v="10.896562365143263"/>
    <n v="2200"/>
    <n v="0.15"/>
    <n v="414.98587856861025"/>
    <n v="2.1131617114703464E-2"/>
  </r>
  <r>
    <x v="34"/>
    <s v="7"/>
    <x v="5"/>
    <x v="126"/>
    <x v="0"/>
    <x v="2"/>
    <x v="6"/>
    <x v="1"/>
    <x v="0"/>
    <s v="adjust"/>
    <x v="2"/>
    <x v="2"/>
    <n v="113500"/>
    <n v="1041.6111067534709"/>
    <n v="2010.8800042364585"/>
    <n v="2983.6965053577806"/>
    <n v="972.81650112132206"/>
    <n v="2.8645014305362659"/>
    <n v="4200"/>
    <n v="0.15"/>
    <n v="1502.2997310746152"/>
    <n v="8.3917143738589439E-2"/>
  </r>
  <r>
    <x v="34"/>
    <s v="7"/>
    <x v="5"/>
    <x v="125"/>
    <x v="0"/>
    <x v="2"/>
    <x v="27"/>
    <x v="1"/>
    <x v="0"/>
    <s v="appsflyer"/>
    <x v="0"/>
    <x v="1"/>
    <n v="48540"/>
    <n v="262.17592592592592"/>
    <n v="1702.7626303020384"/>
    <n v="2657.2819597113216"/>
    <n v="954.51932940928327"/>
    <n v="10.135491847035944"/>
    <n v="1800"/>
    <n v="0.08"/>
    <n v="444.47979527691967"/>
    <n v="2.7878097621049751E-2"/>
  </r>
  <r>
    <x v="34"/>
    <s v="7"/>
    <x v="5"/>
    <x v="44"/>
    <x v="0"/>
    <x v="4"/>
    <x v="40"/>
    <x v="2"/>
    <x v="3"/>
    <s v="adjust"/>
    <x v="0"/>
    <x v="2"/>
    <n v="99060"/>
    <n v="169.17267552182165"/>
    <n v="1669.2542141963645"/>
    <n v="2614.7426068673599"/>
    <n v="945.48839267099538"/>
    <n v="15.456057538855223"/>
    <n v="2600"/>
    <n v="7.0000000000000007E-2"/>
    <n v="1078.643376317066"/>
    <n v="6.8753955200288611E-2"/>
  </r>
  <r>
    <x v="34"/>
    <s v="7"/>
    <x v="5"/>
    <x v="91"/>
    <x v="0"/>
    <x v="0"/>
    <x v="43"/>
    <x v="2"/>
    <x v="0"/>
    <s v="appsflyer"/>
    <x v="2"/>
    <x v="2"/>
    <n v="113790"/>
    <n v="254.97861071501325"/>
    <n v="3207.7805135699541"/>
    <n v="4130.8859536805985"/>
    <n v="923.10544011064439"/>
    <n v="16.200911684696734"/>
    <n v="2600"/>
    <n v="0.12"/>
    <n v="278.8024638243507"/>
    <n v="1.1248695273868918E-2"/>
  </r>
  <r>
    <x v="34"/>
    <s v="7"/>
    <x v="5"/>
    <x v="84"/>
    <x v="0"/>
    <x v="3"/>
    <x v="4"/>
    <x v="1"/>
    <x v="0"/>
    <s v="appsflyer"/>
    <x v="0"/>
    <x v="5"/>
    <n v="316120"/>
    <n v="1239.7391193145488"/>
    <n v="6814.0021006030483"/>
    <n v="7651.7979739212942"/>
    <n v="837.79587331824587"/>
    <n v="6.1721033519955144"/>
    <n v="5200"/>
    <n v="0.14000000000000001"/>
    <n v="3551.7510526000242"/>
    <n v="7.7362014886458302E-2"/>
  </r>
  <r>
    <x v="34"/>
    <s v="7"/>
    <x v="5"/>
    <x v="118"/>
    <x v="0"/>
    <x v="1"/>
    <x v="28"/>
    <x v="1"/>
    <x v="0"/>
    <s v="appsflyer"/>
    <x v="2"/>
    <x v="6"/>
    <n v="107020"/>
    <n v="1059.6039603960396"/>
    <n v="3928.6553531719492"/>
    <n v="4656.3968358524598"/>
    <n v="727.74148268051067"/>
    <n v="4.3944690751364082"/>
    <n v="6800"/>
    <n v="0.12"/>
    <n v="249.11282346760783"/>
    <n v="8.9165089177084718E-3"/>
  </r>
  <r>
    <x v="34"/>
    <s v="7"/>
    <x v="5"/>
    <x v="46"/>
    <x v="0"/>
    <x v="5"/>
    <x v="40"/>
    <x v="2"/>
    <x v="1"/>
    <s v="adjust"/>
    <x v="2"/>
    <x v="4"/>
    <n v="119140"/>
    <n v="391.54725910345735"/>
    <n v="2156.6734359564844"/>
    <n v="2814.798575433324"/>
    <n v="658.12513947683965"/>
    <n v="7.1889114531882807"/>
    <n v="800"/>
    <n v="0.06"/>
    <n v="124.37903102728222"/>
    <n v="7.3645903779654227E-3"/>
  </r>
  <r>
    <x v="34"/>
    <s v="7"/>
    <x v="5"/>
    <x v="124"/>
    <x v="0"/>
    <x v="4"/>
    <x v="44"/>
    <x v="2"/>
    <x v="1"/>
    <s v="appsflyer"/>
    <x v="0"/>
    <x v="6"/>
    <n v="51570"/>
    <n v="242.43278977523136"/>
    <n v="2464.3332112220282"/>
    <n v="3111.6415381891188"/>
    <n v="647.30832696709058"/>
    <n v="12.835068808448064"/>
    <n v="5000"/>
    <n v="0.05"/>
    <n v="534.28441614753137"/>
    <n v="2.8617500312416486E-2"/>
  </r>
  <r>
    <x v="34"/>
    <s v="7"/>
    <x v="5"/>
    <x v="45"/>
    <x v="0"/>
    <x v="4"/>
    <x v="42"/>
    <x v="1"/>
    <x v="3"/>
    <s v="adjust"/>
    <x v="2"/>
    <x v="6"/>
    <n v="58930"/>
    <n v="474.3037205770691"/>
    <n v="1161.8904585344117"/>
    <n v="1732.9841741693972"/>
    <n v="571.09371563498553"/>
    <n v="3.6537435802968923"/>
    <n v="1600"/>
    <n v="7.0000000000000007E-2"/>
    <n v="464.55878833337772"/>
    <n v="4.4678114131849696E-2"/>
  </r>
  <r>
    <x v="34"/>
    <s v="7"/>
    <x v="5"/>
    <x v="30"/>
    <x v="0"/>
    <x v="2"/>
    <x v="2"/>
    <x v="1"/>
    <x v="3"/>
    <s v="appsflyer"/>
    <x v="0"/>
    <x v="0"/>
    <n v="114570"/>
    <n v="498.09244146136825"/>
    <n v="1250.3740498805203"/>
    <n v="1821.0580796635295"/>
    <n v="570.68402978300924"/>
    <n v="3.6560644733348551"/>
    <n v="2000"/>
    <n v="0.05"/>
    <n v="407.09906210098256"/>
    <n v="3.7258473214667305E-2"/>
  </r>
  <r>
    <x v="34"/>
    <s v="7"/>
    <x v="5"/>
    <x v="82"/>
    <x v="0"/>
    <x v="2"/>
    <x v="49"/>
    <x v="1"/>
    <x v="1"/>
    <s v="adjust"/>
    <x v="0"/>
    <x v="1"/>
    <n v="99430"/>
    <n v="363.39747892891774"/>
    <n v="2335.5050822643343"/>
    <n v="2886.7913568725635"/>
    <n v="551.28627460822918"/>
    <n v="7.9438948376337901"/>
    <n v="2400"/>
    <n v="0.14000000000000001"/>
    <n v="214.48277803802722"/>
    <n v="1.238299733297372E-2"/>
  </r>
  <r>
    <x v="34"/>
    <s v="7"/>
    <x v="5"/>
    <x v="58"/>
    <x v="0"/>
    <x v="4"/>
    <x v="35"/>
    <x v="2"/>
    <x v="3"/>
    <s v="appsflyer"/>
    <x v="2"/>
    <x v="2"/>
    <n v="188180"/>
    <n v="222.16265850459118"/>
    <n v="1323.7201844957037"/>
    <n v="1815.3160203935397"/>
    <n v="491.59583589783597"/>
    <n v="8.1711122499734792"/>
    <n v="1200"/>
    <n v="0.08"/>
    <n v="236.30511257149141"/>
    <n v="2.1695498186615387E-2"/>
  </r>
  <r>
    <x v="34"/>
    <s v="7"/>
    <x v="5"/>
    <x v="114"/>
    <x v="1"/>
    <x v="6"/>
    <x v="29"/>
    <x v="1"/>
    <x v="1"/>
    <s v="adjust"/>
    <x v="2"/>
    <x v="3"/>
    <n v="55660"/>
    <n v="220.46922608165752"/>
    <n v="1029.6648735628694"/>
    <n v="1455.1885756273948"/>
    <n v="425.52370206452542"/>
    <n v="6.6004158561722406"/>
    <n v="2000"/>
    <n v="7.0000000000000007E-2"/>
    <n v="486.58840743350464"/>
    <n v="5.5730280778640132E-2"/>
  </r>
  <r>
    <x v="34"/>
    <s v="7"/>
    <x v="5"/>
    <x v="109"/>
    <x v="0"/>
    <x v="6"/>
    <x v="32"/>
    <x v="1"/>
    <x v="1"/>
    <s v="appsflyer"/>
    <x v="0"/>
    <x v="3"/>
    <n v="113330"/>
    <n v="379.18862400669173"/>
    <n v="2168.224223608473"/>
    <n v="2446.9224996668881"/>
    <n v="278.6982760584151"/>
    <n v="6.4530482845490269"/>
    <n v="2000"/>
    <n v="0.1"/>
    <n v="707.3027746316659"/>
    <n v="4.8176350410767989E-2"/>
  </r>
  <r>
    <x v="34"/>
    <s v="7"/>
    <x v="5"/>
    <x v="87"/>
    <x v="0"/>
    <x v="4"/>
    <x v="10"/>
    <x v="1"/>
    <x v="1"/>
    <s v="appsflyer"/>
    <x v="2"/>
    <x v="4"/>
    <n v="115830"/>
    <n v="637.06499999999994"/>
    <n v="2891.9189841498487"/>
    <n v="3101.5831105007128"/>
    <n v="209.66412635086408"/>
    <n v="4.8685504783667488"/>
    <n v="3200"/>
    <n v="0.08"/>
    <n v="431.09902819296406"/>
    <n v="2.3165536912071138E-2"/>
  </r>
  <r>
    <x v="34"/>
    <s v="7"/>
    <x v="5"/>
    <x v="121"/>
    <x v="0"/>
    <x v="1"/>
    <x v="25"/>
    <x v="2"/>
    <x v="0"/>
    <s v="appsflyer"/>
    <x v="2"/>
    <x v="3"/>
    <n v="147310"/>
    <n v="1512.3952699605832"/>
    <n v="1007.1533056815451"/>
    <n v="1133.3436723496532"/>
    <n v="126.19036666810803"/>
    <n v="0.74937001910829237"/>
    <n v="600"/>
    <n v="8.5000000000000006E-2"/>
    <n v="400.85814998690802"/>
    <n v="5.8949190165746033E-2"/>
  </r>
  <r>
    <x v="34"/>
    <s v="7"/>
    <x v="5"/>
    <x v="13"/>
    <x v="0"/>
    <x v="2"/>
    <x v="11"/>
    <x v="1"/>
    <x v="0"/>
    <s v="appsflyer"/>
    <x v="0"/>
    <x v="3"/>
    <n v="97060"/>
    <n v="335.06024881130725"/>
    <n v="1828.0694615486489"/>
    <n v="1926.1427944366123"/>
    <n v="98.073332887963488"/>
    <n v="5.7486461054988958"/>
    <n v="2000"/>
    <n v="0.15"/>
    <n v="1545.2393430431543"/>
    <n v="0.13370757933994276"/>
  </r>
  <r>
    <x v="34"/>
    <s v="7"/>
    <x v="5"/>
    <x v="47"/>
    <x v="0"/>
    <x v="3"/>
    <x v="3"/>
    <x v="2"/>
    <x v="0"/>
    <s v="appsflyer"/>
    <x v="2"/>
    <x v="3"/>
    <n v="88450"/>
    <n v="322.30280080022862"/>
    <n v="1507.365261112305"/>
    <n v="1587.6733512596857"/>
    <n v="80.308090147380653"/>
    <n v="4.9260302650728915"/>
    <n v="800"/>
    <n v="7.0000000000000007E-2"/>
    <n v="50.844708337297575"/>
    <n v="5.3374442856855666E-3"/>
  </r>
  <r>
    <x v="34"/>
    <s v="7"/>
    <x v="5"/>
    <x v="11"/>
    <x v="0"/>
    <x v="0"/>
    <x v="39"/>
    <x v="1"/>
    <x v="0"/>
    <s v="appsflyer"/>
    <x v="0"/>
    <x v="2"/>
    <n v="193550"/>
    <n v="782.48074107086018"/>
    <n v="2732.7950084279964"/>
    <n v="2806.246014946832"/>
    <n v="73.451006518835584"/>
    <n v="3.5863451554173178"/>
    <n v="2400"/>
    <n v="0.14000000000000001"/>
    <n v="2100.6866644609318"/>
    <n v="0.12476256258789033"/>
  </r>
  <r>
    <x v="34"/>
    <s v="7"/>
    <x v="5"/>
    <x v="2"/>
    <x v="0"/>
    <x v="2"/>
    <x v="35"/>
    <x v="1"/>
    <x v="1"/>
    <s v="appsflyer"/>
    <x v="0"/>
    <x v="5"/>
    <n v="28350"/>
    <n v="116.05640209233567"/>
    <n v="469.23310330570598"/>
    <n v="504.23616400260653"/>
    <n v="35.003060696900548"/>
    <n v="4.3447509565343152"/>
    <n v="200"/>
    <n v="0.15"/>
    <n v="77.229713044122462"/>
    <n v="2.5526964862085021E-2"/>
  </r>
  <r>
    <x v="34"/>
    <s v="7"/>
    <x v="5"/>
    <x v="12"/>
    <x v="0"/>
    <x v="2"/>
    <x v="21"/>
    <x v="0"/>
    <x v="0"/>
    <s v="appsflyer"/>
    <x v="0"/>
    <x v="2"/>
    <n v="134660"/>
    <n v="72.100660360521147"/>
    <n v="2460.9563350382282"/>
    <n v="2464.3969010370024"/>
    <n v="3.4405659987742183"/>
    <n v="34.179949097753166"/>
    <n v="800"/>
    <n v="7.4999999999999997E-2"/>
    <n v="608.82755853757294"/>
    <n v="4.1174885309084627E-2"/>
  </r>
  <r>
    <x v="34"/>
    <s v="7"/>
    <x v="5"/>
    <x v="25"/>
    <x v="0"/>
    <x v="4"/>
    <x v="31"/>
    <x v="1"/>
    <x v="3"/>
    <s v="adjust"/>
    <x v="2"/>
    <x v="4"/>
    <n v="78490"/>
    <n v="380.52874782213468"/>
    <n v="754.62558840723557"/>
    <n v="747.80398497694523"/>
    <n v="-6.8216034302903381"/>
    <n v="1.9651708031438428"/>
    <n v="600"/>
    <n v="0.08"/>
    <n v="237.77278523799149"/>
    <n v="5.2993562933322698E-2"/>
  </r>
  <r>
    <x v="34"/>
    <s v="7"/>
    <x v="5"/>
    <x v="119"/>
    <x v="0"/>
    <x v="2"/>
    <x v="23"/>
    <x v="0"/>
    <x v="0"/>
    <s v="appsflyer"/>
    <x v="0"/>
    <x v="2"/>
    <n v="5770"/>
    <n v="9.5888134466549548"/>
    <n v="79.975827606233523"/>
    <n v="3.6517775769429073"/>
    <n v="-76.324050029290618"/>
    <n v="0.38083727431539771"/>
    <n v="200"/>
    <n v="0.15"/>
    <n v="3.1469814398307445"/>
    <n v="0.14362783482490765"/>
  </r>
  <r>
    <x v="34"/>
    <s v="7"/>
    <x v="5"/>
    <x v="112"/>
    <x v="0"/>
    <x v="6"/>
    <x v="16"/>
    <x v="1"/>
    <x v="0"/>
    <s v="adjust"/>
    <x v="2"/>
    <x v="2"/>
    <n v="87300"/>
    <n v="680.64600668282776"/>
    <n v="2506.1771879580533"/>
    <n v="2389.1029342062293"/>
    <n v="-117.07425375182402"/>
    <n v="3.5100520839748648"/>
    <n v="2600"/>
    <n v="0.15"/>
    <n v="1249.0948351105103"/>
    <n v="8.7138343659347708E-2"/>
  </r>
  <r>
    <x v="34"/>
    <s v="7"/>
    <x v="5"/>
    <x v="81"/>
    <x v="0"/>
    <x v="0"/>
    <x v="42"/>
    <x v="2"/>
    <x v="1"/>
    <s v="appsflyer"/>
    <x v="2"/>
    <x v="3"/>
    <n v="72410"/>
    <n v="136.82548252125792"/>
    <n v="667.87240858308292"/>
    <n v="543.94026527985147"/>
    <n v="-123.93214330323144"/>
    <n v="3.9754310034707316"/>
    <n v="400"/>
    <n v="0.11"/>
    <n v="33.702089166658048"/>
    <n v="1.0326528884968243E-2"/>
  </r>
  <r>
    <x v="34"/>
    <s v="7"/>
    <x v="5"/>
    <x v="4"/>
    <x v="0"/>
    <x v="2"/>
    <x v="5"/>
    <x v="2"/>
    <x v="0"/>
    <s v="appsflyer"/>
    <x v="0"/>
    <x v="5"/>
    <n v="65400"/>
    <n v="160.87922551975879"/>
    <n v="1028.7425343155919"/>
    <n v="889.80269989207682"/>
    <n v="-138.93983442351509"/>
    <n v="5.5308738404064073"/>
    <n v="600"/>
    <n v="0.1"/>
    <n v="75.480210766499837"/>
    <n v="1.413800512099569E-2"/>
  </r>
  <r>
    <x v="34"/>
    <s v="7"/>
    <x v="5"/>
    <x v="116"/>
    <x v="0"/>
    <x v="1"/>
    <x v="43"/>
    <x v="2"/>
    <x v="0"/>
    <s v="appsflyer"/>
    <x v="0"/>
    <x v="3"/>
    <n v="182200"/>
    <n v="111.36919315403424"/>
    <n v="1767.6098414839857"/>
    <n v="1562.3593798190623"/>
    <n v="-205.25046166492348"/>
    <n v="14.028649535587189"/>
    <n v="1000"/>
    <n v="0.08"/>
    <n v="357.02032962619501"/>
    <n v="3.8085596079644381E-2"/>
  </r>
  <r>
    <x v="34"/>
    <s v="7"/>
    <x v="5"/>
    <x v="53"/>
    <x v="0"/>
    <x v="4"/>
    <x v="46"/>
    <x v="0"/>
    <x v="3"/>
    <s v="appsflyer"/>
    <x v="2"/>
    <x v="0"/>
    <n v="27070"/>
    <n v="31.000127242651736"/>
    <n v="329.83452274907802"/>
    <n v="94.675112724451182"/>
    <n v="-235.15941002462682"/>
    <n v="3.0540233587877594"/>
    <n v="200"/>
    <n v="0.06"/>
    <n v="16.158982586694727"/>
    <n v="2.8446375049877008E-2"/>
  </r>
  <r>
    <x v="34"/>
    <s v="7"/>
    <x v="5"/>
    <x v="94"/>
    <x v="0"/>
    <x v="5"/>
    <x v="40"/>
    <x v="2"/>
    <x v="0"/>
    <s v="adjust"/>
    <x v="0"/>
    <x v="0"/>
    <n v="474180"/>
    <n v="1040.490724117295"/>
    <n v="16214.438181884043"/>
    <n v="15976.299739605725"/>
    <n v="-238.1384422783176"/>
    <n v="15.354581611632618"/>
    <n v="19200"/>
    <n v="0.06"/>
    <n v="2611.7875940684539"/>
    <n v="2.7246480063567266E-2"/>
  </r>
  <r>
    <x v="34"/>
    <s v="7"/>
    <x v="5"/>
    <x v="83"/>
    <x v="0"/>
    <x v="1"/>
    <x v="24"/>
    <x v="1"/>
    <x v="0"/>
    <s v="adjust"/>
    <x v="2"/>
    <x v="2"/>
    <n v="163180"/>
    <n v="540.46161807831641"/>
    <n v="4228.8874368324105"/>
    <n v="3967.9710881623414"/>
    <n v="-260.91634867006906"/>
    <n v="7.3418184667229349"/>
    <n v="2200"/>
    <n v="0.21"/>
    <n v="4330.3925586762589"/>
    <n v="0.1818894535965383"/>
  </r>
  <r>
    <x v="34"/>
    <s v="7"/>
    <x v="5"/>
    <x v="10"/>
    <x v="0"/>
    <x v="4"/>
    <x v="41"/>
    <x v="1"/>
    <x v="0"/>
    <s v="appsflyer"/>
    <x v="2"/>
    <x v="0"/>
    <n v="313020"/>
    <n v="1122.9925711179562"/>
    <n v="5436.3354451697078"/>
    <n v="5138.8588544030381"/>
    <n v="-297.47659076666969"/>
    <n v="4.5760399370115383"/>
    <n v="3800"/>
    <n v="0.04"/>
    <n v="466.24001784988701"/>
    <n v="1.5121386253889382E-2"/>
  </r>
  <r>
    <x v="34"/>
    <s v="7"/>
    <x v="5"/>
    <x v="32"/>
    <x v="0"/>
    <x v="0"/>
    <x v="44"/>
    <x v="0"/>
    <x v="3"/>
    <s v="appsflyer"/>
    <x v="0"/>
    <x v="1"/>
    <n v="24480"/>
    <n v="43.463534553400713"/>
    <n v="692.45117734941914"/>
    <n v="385.85097017012163"/>
    <n v="-306.60020717929751"/>
    <n v="8.8775791967874262"/>
    <n v="400"/>
    <n v="0.04"/>
    <n v="12.839793718767451"/>
    <n v="5.5460936611123838E-3"/>
  </r>
  <r>
    <x v="34"/>
    <s v="7"/>
    <x v="5"/>
    <x v="59"/>
    <x v="0"/>
    <x v="3"/>
    <x v="20"/>
    <x v="1"/>
    <x v="1"/>
    <s v="appsflyer"/>
    <x v="2"/>
    <x v="5"/>
    <n v="16420"/>
    <n v="103.63980643803913"/>
    <n v="367.21852047010628"/>
    <n v="52.858967197201281"/>
    <n v="-314.35955327290503"/>
    <n v="0.51002572287514758"/>
    <n v="200"/>
    <n v="0.17"/>
    <n v="5.7447217917995399"/>
    <n v="1.8113362457397468E-2"/>
  </r>
  <r>
    <x v="34"/>
    <s v="7"/>
    <x v="5"/>
    <x v="117"/>
    <x v="0"/>
    <x v="1"/>
    <x v="26"/>
    <x v="1"/>
    <x v="0"/>
    <s v="appsflyer"/>
    <x v="0"/>
    <x v="5"/>
    <n v="27010"/>
    <n v="83.785340778161839"/>
    <n v="533.40945922404001"/>
    <n v="212.81853959705339"/>
    <n v="-320.59091962698665"/>
    <n v="2.5400450439240001"/>
    <n v="200"/>
    <n v="7.0000000000000007E-2"/>
    <n v="15.379872765142308"/>
    <n v="1.204459034620313E-2"/>
  </r>
  <r>
    <x v="34"/>
    <s v="7"/>
    <x v="5"/>
    <x v="50"/>
    <x v="0"/>
    <x v="3"/>
    <x v="32"/>
    <x v="1"/>
    <x v="3"/>
    <s v="appsflyer"/>
    <x v="0"/>
    <x v="2"/>
    <n v="46500"/>
    <n v="261.93669527896998"/>
    <n v="1046.1770798914877"/>
    <n v="724.95282270735242"/>
    <n v="-321.22425718413524"/>
    <n v="2.7676642325171628"/>
    <n v="800"/>
    <n v="0.08"/>
    <n v="106.30601694932076"/>
    <n v="2.4439755162806911E-2"/>
  </r>
  <r>
    <x v="34"/>
    <s v="7"/>
    <x v="5"/>
    <x v="106"/>
    <x v="0"/>
    <x v="1"/>
    <x v="1"/>
    <x v="1"/>
    <x v="0"/>
    <s v="appsflyer"/>
    <x v="2"/>
    <x v="6"/>
    <n v="95110"/>
    <n v="234.13750659398627"/>
    <n v="1122.388553052009"/>
    <n v="782.122789408421"/>
    <n v="-340.265763643588"/>
    <n v="3.3404421221785978"/>
    <n v="400"/>
    <n v="0.2"/>
    <n v="912.69898983851942"/>
    <n v="0.1944918373002239"/>
  </r>
  <r>
    <x v="34"/>
    <s v="7"/>
    <x v="5"/>
    <x v="69"/>
    <x v="0"/>
    <x v="0"/>
    <x v="5"/>
    <x v="0"/>
    <x v="1"/>
    <s v="appsflyer"/>
    <x v="2"/>
    <x v="0"/>
    <n v="33800"/>
    <n v="14.573991031390134"/>
    <n v="688.3097387498259"/>
    <n v="334.38066531194835"/>
    <n v="-353.92907343787755"/>
    <n v="22.943657958327535"/>
    <n v="200"/>
    <n v="5.7000000000000002E-2"/>
    <n v="38.460703777262289"/>
    <n v="1.917011945122573E-2"/>
  </r>
  <r>
    <x v="34"/>
    <s v="7"/>
    <x v="5"/>
    <x v="29"/>
    <x v="0"/>
    <x v="4"/>
    <x v="2"/>
    <x v="2"/>
    <x v="1"/>
    <s v="appsflyer"/>
    <x v="2"/>
    <x v="3"/>
    <n v="20860"/>
    <n v="27.124458204334367"/>
    <n v="462.06144136078746"/>
    <n v="99.46957344464424"/>
    <n v="-362.5918679161432"/>
    <n v="3.6671542965141861"/>
    <n v="200"/>
    <n v="0.05"/>
    <n v="9.8807326659961134"/>
    <n v="1.6555703625113789E-2"/>
  </r>
  <r>
    <x v="34"/>
    <s v="7"/>
    <x v="5"/>
    <x v="72"/>
    <x v="0"/>
    <x v="3"/>
    <x v="21"/>
    <x v="2"/>
    <x v="1"/>
    <s v="adjust"/>
    <x v="0"/>
    <x v="5"/>
    <n v="16100"/>
    <n v="28.388448998602701"/>
    <n v="417.95285635030348"/>
    <n v="37.311425617361358"/>
    <n v="-380.64143073294213"/>
    <n v="1.3143171583342876"/>
    <n v="200"/>
    <n v="0.12"/>
    <n v="3.1395149633621156"/>
    <n v="1.4023921231522487E-2"/>
  </r>
  <r>
    <x v="34"/>
    <s v="7"/>
    <x v="5"/>
    <x v="75"/>
    <x v="0"/>
    <x v="0"/>
    <x v="13"/>
    <x v="1"/>
    <x v="1"/>
    <s v="appsflyer"/>
    <x v="0"/>
    <x v="6"/>
    <n v="26560"/>
    <n v="123.31785669469193"/>
    <n v="564.09736459437613"/>
    <n v="156.6740494795105"/>
    <n v="-407.42331511486566"/>
    <n v="1.2704895598972437"/>
    <n v="200"/>
    <n v="0.15"/>
    <n v="35.517829392003996"/>
    <n v="3.7783144379470598E-2"/>
  </r>
  <r>
    <x v="34"/>
    <s v="7"/>
    <x v="5"/>
    <x v="95"/>
    <x v="0"/>
    <x v="0"/>
    <x v="18"/>
    <x v="2"/>
    <x v="0"/>
    <s v="adjust"/>
    <x v="0"/>
    <x v="2"/>
    <n v="10030"/>
    <n v="41.374256174410647"/>
    <n v="420.30287776904169"/>
    <n v="12.333133996920806"/>
    <n v="-407.96974377212086"/>
    <n v="0.29808714735393027"/>
    <n v="200"/>
    <n v="7.0000000000000007E-2"/>
    <n v="3.0575585326602774"/>
    <n v="4.1319026364583587E-2"/>
  </r>
  <r>
    <x v="34"/>
    <s v="7"/>
    <x v="5"/>
    <x v="16"/>
    <x v="0"/>
    <x v="0"/>
    <x v="30"/>
    <x v="0"/>
    <x v="3"/>
    <s v="adjust"/>
    <x v="2"/>
    <x v="5"/>
    <n v="50160"/>
    <n v="47.172413793103452"/>
    <n v="894.56571267675815"/>
    <n v="468.87582181678357"/>
    <n v="-425.68989085997458"/>
    <n v="9.9396190297417562"/>
    <n v="200"/>
    <n v="0.02"/>
    <n v="13.114400480897688"/>
    <n v="4.6616466701433759E-3"/>
  </r>
  <r>
    <x v="34"/>
    <s v="7"/>
    <x v="5"/>
    <x v="115"/>
    <x v="0"/>
    <x v="5"/>
    <x v="27"/>
    <x v="1"/>
    <x v="0"/>
    <s v="adjust"/>
    <x v="0"/>
    <x v="5"/>
    <n v="81870"/>
    <n v="457.90619116181199"/>
    <n v="1756.8157142622319"/>
    <n v="1327.4864559258033"/>
    <n v="-429.32925833642867"/>
    <n v="2.899035832115894"/>
    <n v="1200"/>
    <n v="0.12"/>
    <n v="671.22696356599499"/>
    <n v="8.4272920522049585E-2"/>
  </r>
  <r>
    <x v="34"/>
    <s v="7"/>
    <x v="5"/>
    <x v="55"/>
    <x v="0"/>
    <x v="2"/>
    <x v="33"/>
    <x v="2"/>
    <x v="0"/>
    <s v="appsflyer"/>
    <x v="2"/>
    <x v="0"/>
    <n v="81090"/>
    <n v="436.19993608862382"/>
    <n v="1553.5123492185776"/>
    <n v="1118.2211013894905"/>
    <n v="-435.29124782908707"/>
    <n v="2.5635517313837908"/>
    <n v="1200"/>
    <n v="0.1"/>
    <n v="461.98926275419888"/>
    <n v="6.8857769150802037E-2"/>
  </r>
  <r>
    <x v="34"/>
    <s v="7"/>
    <x v="5"/>
    <x v="26"/>
    <x v="0"/>
    <x v="5"/>
    <x v="29"/>
    <x v="2"/>
    <x v="0"/>
    <s v="appsflyer"/>
    <x v="1"/>
    <x v="6"/>
    <n v="78170"/>
    <n v="205.89899221255155"/>
    <n v="1727.3256920461943"/>
    <n v="1288.6036928085491"/>
    <n v="-438.72199923764515"/>
    <n v="6.2584264204572255"/>
    <n v="1400"/>
    <n v="7.0000000000000007E-2"/>
    <n v="364.03683557729897"/>
    <n v="4.7084147180512646E-2"/>
  </r>
  <r>
    <x v="34"/>
    <s v="7"/>
    <x v="5"/>
    <x v="101"/>
    <x v="0"/>
    <x v="5"/>
    <x v="23"/>
    <x v="1"/>
    <x v="1"/>
    <s v="adjust"/>
    <x v="0"/>
    <x v="0"/>
    <n v="33420"/>
    <n v="161.50043571258811"/>
    <n v="825.0769340797433"/>
    <n v="364.07181516471286"/>
    <n v="-461.00511891503044"/>
    <n v="2.2543085630594084"/>
    <n v="200"/>
    <n v="0.12"/>
    <n v="68.624190025235634"/>
    <n v="3.1415134398776412E-2"/>
  </r>
  <r>
    <x v="34"/>
    <s v="7"/>
    <x v="5"/>
    <x v="122"/>
    <x v="0"/>
    <x v="5"/>
    <x v="37"/>
    <x v="1"/>
    <x v="0"/>
    <s v="singular"/>
    <x v="2"/>
    <x v="3"/>
    <n v="42100"/>
    <n v="334.99617444529457"/>
    <n v="1026.400242229028"/>
    <n v="551.02588877635901"/>
    <n v="-475.37435345266897"/>
    <n v="1.6448721830593396"/>
    <n v="400"/>
    <n v="0.06"/>
    <n v="51.943755057797318"/>
    <n v="1.5711226434129595E-2"/>
  </r>
  <r>
    <x v="34"/>
    <s v="7"/>
    <x v="5"/>
    <x v="19"/>
    <x v="0"/>
    <x v="3"/>
    <x v="42"/>
    <x v="2"/>
    <x v="1"/>
    <s v="adjust"/>
    <x v="0"/>
    <x v="4"/>
    <n v="25630"/>
    <n v="75.527226137091603"/>
    <n v="1059.8202232992714"/>
    <n v="580.038272969471"/>
    <n v="-479.78195032980045"/>
    <n v="7.6798566905744314"/>
    <n v="400"/>
    <n v="7.0000000000000007E-2"/>
    <n v="11.276687727288353"/>
    <n v="3.2402136930143213E-3"/>
  </r>
  <r>
    <x v="34"/>
    <s v="7"/>
    <x v="5"/>
    <x v="70"/>
    <x v="0"/>
    <x v="3"/>
    <x v="6"/>
    <x v="1"/>
    <x v="0"/>
    <s v="appsflyer"/>
    <x v="2"/>
    <x v="0"/>
    <n v="99950"/>
    <n v="585.33274179236912"/>
    <n v="863.96696841304038"/>
    <n v="364.86879829671437"/>
    <n v="-499.098170116326"/>
    <n v="0.62335279106279973"/>
    <n v="400"/>
    <n v="0.08"/>
    <n v="152.66124133277594"/>
    <n v="6.9733395513415272E-2"/>
  </r>
  <r>
    <x v="34"/>
    <s v="7"/>
    <x v="5"/>
    <x v="20"/>
    <x v="0"/>
    <x v="3"/>
    <x v="24"/>
    <x v="1"/>
    <x v="1"/>
    <s v="adjust"/>
    <x v="0"/>
    <x v="6"/>
    <n v="42740"/>
    <n v="212.01584190102812"/>
    <n v="708.60849267489277"/>
    <n v="201.9304114955456"/>
    <n v="-506.67808117934715"/>
    <n v="0.95243076972431828"/>
    <n v="400"/>
    <n v="0.11"/>
    <n v="129.89181528693408"/>
    <n v="0.10720839778823127"/>
  </r>
  <r>
    <x v="34"/>
    <s v="7"/>
    <x v="5"/>
    <x v="61"/>
    <x v="1"/>
    <x v="3"/>
    <x v="21"/>
    <x v="0"/>
    <x v="3"/>
    <s v="adjust"/>
    <x v="2"/>
    <x v="3"/>
    <n v="20600"/>
    <n v="73.412735627872081"/>
    <n v="779.29947081110436"/>
    <n v="250.92327204208866"/>
    <n v="-528.37619876901567"/>
    <n v="3.4179801351364221"/>
    <n v="200"/>
    <n v="0.12"/>
    <n v="63.982781170508652"/>
    <n v="4.249823770814988E-2"/>
  </r>
  <r>
    <x v="34"/>
    <s v="7"/>
    <x v="5"/>
    <x v="103"/>
    <x v="0"/>
    <x v="3"/>
    <x v="17"/>
    <x v="2"/>
    <x v="0"/>
    <s v="appsflyer"/>
    <x v="1"/>
    <x v="4"/>
    <n v="53080"/>
    <n v="96.977447901798456"/>
    <n v="1093.5241159505961"/>
    <n v="552.32905199978723"/>
    <n v="-541.19506395080884"/>
    <n v="5.6954381039093551"/>
    <n v="600"/>
    <n v="7.4999999999999997E-2"/>
    <n v="201.58489594852145"/>
    <n v="6.0828744271992141E-2"/>
  </r>
  <r>
    <x v="34"/>
    <s v="7"/>
    <x v="5"/>
    <x v="77"/>
    <x v="0"/>
    <x v="2"/>
    <x v="19"/>
    <x v="1"/>
    <x v="0"/>
    <s v="appsflyer"/>
    <x v="0"/>
    <x v="0"/>
    <n v="101090"/>
    <n v="317.17033466715168"/>
    <n v="2530.1089320910546"/>
    <n v="1938.3466104726319"/>
    <n v="-591.76232161842267"/>
    <n v="6.111374232103997"/>
    <n v="2200"/>
    <n v="0.15"/>
    <n v="1649.9994073123805"/>
    <n v="0.14187343983420808"/>
  </r>
  <r>
    <x v="34"/>
    <s v="7"/>
    <x v="5"/>
    <x v="40"/>
    <x v="0"/>
    <x v="3"/>
    <x v="4"/>
    <x v="0"/>
    <x v="1"/>
    <s v="adjust"/>
    <x v="0"/>
    <x v="1"/>
    <n v="24990"/>
    <n v="57.505495260337959"/>
    <n v="711.02359635582229"/>
    <n v="101.71085584633879"/>
    <n v="-609.31274050948355"/>
    <n v="1.7687154138204537"/>
    <n v="200"/>
    <n v="0.125"/>
    <n v="10.153778145648454"/>
    <n v="1.6638306142706519E-2"/>
  </r>
  <r>
    <x v="34"/>
    <s v="7"/>
    <x v="5"/>
    <x v="74"/>
    <x v="0"/>
    <x v="0"/>
    <x v="48"/>
    <x v="1"/>
    <x v="1"/>
    <s v="adjust"/>
    <x v="0"/>
    <x v="6"/>
    <n v="92760"/>
    <n v="327.01889630534924"/>
    <n v="2275.7403143127162"/>
    <n v="1653.8001908091844"/>
    <n v="-621.94012350353182"/>
    <n v="5.0572006984727027"/>
    <n v="2200"/>
    <n v="0.1"/>
    <n v="623.5589772942019"/>
    <n v="6.2841023234403146E-2"/>
  </r>
  <r>
    <x v="34"/>
    <s v="7"/>
    <x v="5"/>
    <x v="57"/>
    <x v="0"/>
    <x v="6"/>
    <x v="44"/>
    <x v="2"/>
    <x v="0"/>
    <s v="adjust"/>
    <x v="0"/>
    <x v="0"/>
    <n v="32260"/>
    <n v="128.66443893500053"/>
    <n v="923.07170162778004"/>
    <n v="267.49212294305079"/>
    <n v="-655.57957868472931"/>
    <n v="2.0789903189814867"/>
    <n v="600"/>
    <n v="0.09"/>
    <n v="74.430871451457563"/>
    <n v="4.637574035984101E-2"/>
  </r>
  <r>
    <x v="34"/>
    <s v="7"/>
    <x v="5"/>
    <x v="86"/>
    <x v="0"/>
    <x v="6"/>
    <x v="22"/>
    <x v="2"/>
    <x v="1"/>
    <s v="appsflyer"/>
    <x v="0"/>
    <x v="0"/>
    <n v="82960"/>
    <n v="394.12054261347379"/>
    <n v="3296.6270680707489"/>
    <n v="2608.9727888801381"/>
    <n v="-687.65427919061085"/>
    <n v="6.6197330684151581"/>
    <n v="3400"/>
    <n v="7.0000000000000007E-2"/>
    <n v="635.2969322722281"/>
    <n v="4.0584103635216501E-2"/>
  </r>
  <r>
    <x v="34"/>
    <s v="7"/>
    <x v="5"/>
    <x v="107"/>
    <x v="0"/>
    <x v="5"/>
    <x v="26"/>
    <x v="0"/>
    <x v="0"/>
    <s v="adjust"/>
    <x v="0"/>
    <x v="0"/>
    <n v="29980"/>
    <n v="73.744182954394361"/>
    <n v="1032.7280845700857"/>
    <n v="343.05265230034979"/>
    <n v="-689.67543226973589"/>
    <n v="4.6519283088742602"/>
    <n v="400"/>
    <n v="0.11"/>
    <n v="105.6657304913937"/>
    <n v="5.1336012019753137E-2"/>
  </r>
  <r>
    <x v="34"/>
    <s v="7"/>
    <x v="5"/>
    <x v="110"/>
    <x v="0"/>
    <x v="3"/>
    <x v="47"/>
    <x v="1"/>
    <x v="0"/>
    <s v="adjust"/>
    <x v="0"/>
    <x v="3"/>
    <n v="53580"/>
    <n v="347.75549289780281"/>
    <n v="1336.1402040978721"/>
    <n v="634.76788969484471"/>
    <n v="-701.37231440302742"/>
    <n v="1.8253281476746885"/>
    <n v="600"/>
    <n v="0.32"/>
    <n v="108.34887950466791"/>
    <n v="2.8448424813662998E-2"/>
  </r>
  <r>
    <x v="34"/>
    <s v="7"/>
    <x v="5"/>
    <x v="1"/>
    <x v="0"/>
    <x v="0"/>
    <x v="46"/>
    <x v="1"/>
    <x v="0"/>
    <s v="appsflyer"/>
    <x v="0"/>
    <x v="3"/>
    <n v="66800"/>
    <n v="252.89012003693446"/>
    <n v="1532.6341422900277"/>
    <n v="787.78055328542507"/>
    <n v="-744.85358900460267"/>
    <n v="3.1151100453049336"/>
    <n v="1400"/>
    <n v="0.15"/>
    <n v="129.95829070965402"/>
    <n v="2.7494604973357369E-2"/>
  </r>
  <r>
    <x v="34"/>
    <s v="7"/>
    <x v="5"/>
    <x v="8"/>
    <x v="0"/>
    <x v="2"/>
    <x v="48"/>
    <x v="1"/>
    <x v="1"/>
    <s v="adjust"/>
    <x v="0"/>
    <x v="4"/>
    <n v="124260"/>
    <n v="194.85396929108137"/>
    <n v="2369.1241683616618"/>
    <n v="1602.8932220441036"/>
    <n v="-766.23094631755816"/>
    <n v="8.2261255845891021"/>
    <n v="1400"/>
    <n v="0.08"/>
    <n v="647.87012805236088"/>
    <n v="6.7364658600086377E-2"/>
  </r>
  <r>
    <x v="34"/>
    <s v="7"/>
    <x v="5"/>
    <x v="65"/>
    <x v="1"/>
    <x v="5"/>
    <x v="13"/>
    <x v="1"/>
    <x v="1"/>
    <s v="adjust"/>
    <x v="2"/>
    <x v="2"/>
    <n v="42300"/>
    <n v="100.78672900557454"/>
    <n v="911.37892587927229"/>
    <n v="144.42594469180159"/>
    <n v="-766.95298118747064"/>
    <n v="1.4329857325145789"/>
    <n v="200"/>
    <n v="0.06"/>
    <n v="29.082190443844564"/>
    <n v="3.3560671879170369E-2"/>
  </r>
  <r>
    <x v="34"/>
    <s v="7"/>
    <x v="5"/>
    <x v="108"/>
    <x v="0"/>
    <x v="0"/>
    <x v="35"/>
    <x v="2"/>
    <x v="1"/>
    <s v="adjust"/>
    <x v="0"/>
    <x v="5"/>
    <n v="43260"/>
    <n v="109.51898734177216"/>
    <n v="1561.386283255277"/>
    <n v="770.27677743897004"/>
    <n v="-791.10950581630698"/>
    <n v="7.0332715461949409"/>
    <n v="600"/>
    <n v="0.1"/>
    <n v="209.92951798162565"/>
    <n v="4.542296226723487E-2"/>
  </r>
  <r>
    <x v="34"/>
    <s v="7"/>
    <x v="5"/>
    <x v="78"/>
    <x v="0"/>
    <x v="1"/>
    <x v="6"/>
    <x v="2"/>
    <x v="0"/>
    <s v="adjust"/>
    <x v="0"/>
    <x v="0"/>
    <n v="23500"/>
    <n v="144.5139713021901"/>
    <n v="1393.0315778680952"/>
    <n v="588.63311540080258"/>
    <n v="-804.39846246729257"/>
    <n v="4.0731917481523245"/>
    <n v="1000"/>
    <n v="0.14000000000000001"/>
    <n v="391.4947078845733"/>
    <n v="0.11084853412695587"/>
  </r>
  <r>
    <x v="34"/>
    <s v="7"/>
    <x v="5"/>
    <x v="89"/>
    <x v="0"/>
    <x v="0"/>
    <x v="46"/>
    <x v="1"/>
    <x v="0"/>
    <s v="adjust"/>
    <x v="2"/>
    <x v="0"/>
    <n v="499910"/>
    <n v="2189.4419693422942"/>
    <n v="8032.9138554452857"/>
    <n v="7219.8681162656503"/>
    <n v="-813.04573917963535"/>
    <n v="3.297583684501348"/>
    <n v="7800"/>
    <n v="0.06"/>
    <n v="2218.3704650794639"/>
    <n v="5.1209856591925229E-2"/>
  </r>
  <r>
    <x v="34"/>
    <s v="7"/>
    <x v="5"/>
    <x v="80"/>
    <x v="0"/>
    <x v="1"/>
    <x v="16"/>
    <x v="1"/>
    <x v="1"/>
    <s v="adjust"/>
    <x v="0"/>
    <x v="5"/>
    <n v="110320"/>
    <n v="582.93841875248313"/>
    <n v="3045.7424958266756"/>
    <n v="2224.9126747424107"/>
    <n v="-820.82982108426495"/>
    <n v="3.8167199195823001"/>
    <n v="2000"/>
    <n v="0.09"/>
    <n v="171.75562030582907"/>
    <n v="1.2866094495574909E-2"/>
  </r>
  <r>
    <x v="34"/>
    <s v="7"/>
    <x v="5"/>
    <x v="22"/>
    <x v="0"/>
    <x v="2"/>
    <x v="36"/>
    <x v="2"/>
    <x v="0"/>
    <s v="appsflyer"/>
    <x v="0"/>
    <x v="3"/>
    <n v="104880"/>
    <n v="352.18962962962968"/>
    <n v="1935.0488290299463"/>
    <n v="1113.5688405413487"/>
    <n v="-821.47998848859766"/>
    <n v="3.1618444918789974"/>
    <n v="1400"/>
    <n v="0.1"/>
    <n v="128.41467679098864"/>
    <n v="1.9219688404200398E-2"/>
  </r>
  <r>
    <x v="34"/>
    <s v="7"/>
    <x v="5"/>
    <x v="73"/>
    <x v="0"/>
    <x v="3"/>
    <x v="40"/>
    <x v="1"/>
    <x v="0"/>
    <s v="appsflyer"/>
    <x v="2"/>
    <x v="6"/>
    <n v="159700"/>
    <n v="1850.2432121694524"/>
    <n v="1606.4006221965565"/>
    <n v="756.29309090177196"/>
    <n v="-850.10753129478451"/>
    <n v="0.40875333898131211"/>
    <n v="1000"/>
    <n v="0.105"/>
    <n v="413.75626030197299"/>
    <n v="9.1180757230997903E-2"/>
  </r>
  <r>
    <x v="34"/>
    <s v="7"/>
    <x v="5"/>
    <x v="66"/>
    <x v="0"/>
    <x v="2"/>
    <x v="37"/>
    <x v="0"/>
    <x v="1"/>
    <s v="appsflyer"/>
    <x v="1"/>
    <x v="6"/>
    <n v="33770"/>
    <n v="29.492223238792317"/>
    <n v="1130.8292948240455"/>
    <n v="264.68785720568923"/>
    <n v="-866.14143761835635"/>
    <n v="8.9748356732067105"/>
    <n v="400"/>
    <n v="5.5E-2"/>
    <n v="15.74340971753373"/>
    <n v="9.9131922683930243E-3"/>
  </r>
  <r>
    <x v="34"/>
    <s v="7"/>
    <x v="5"/>
    <x v="79"/>
    <x v="0"/>
    <x v="3"/>
    <x v="16"/>
    <x v="0"/>
    <x v="1"/>
    <s v="appsflyer"/>
    <x v="0"/>
    <x v="2"/>
    <n v="203060"/>
    <n v="385.21816255635764"/>
    <n v="5297.3179694970577"/>
    <n v="4416.9331053818869"/>
    <n v="-880.38486411517079"/>
    <n v="11.466056211032591"/>
    <n v="5200"/>
    <n v="0.08"/>
    <n v="804.08732223075265"/>
    <n v="3.0341087471266688E-2"/>
  </r>
  <r>
    <x v="34"/>
    <s v="7"/>
    <x v="5"/>
    <x v="99"/>
    <x v="0"/>
    <x v="5"/>
    <x v="48"/>
    <x v="2"/>
    <x v="0"/>
    <s v="adjust"/>
    <x v="0"/>
    <x v="3"/>
    <n v="20990"/>
    <n v="53.241611815700757"/>
    <n v="1061.8010927963776"/>
    <n v="119.265826177535"/>
    <n v="-942.53526661884257"/>
    <n v="2.240086693663244"/>
    <n v="30000"/>
    <n v="0.08"/>
    <n v="11.401016412162187"/>
    <n v="1.5932220175111221E-2"/>
  </r>
  <r>
    <x v="34"/>
    <s v="7"/>
    <x v="5"/>
    <x v="15"/>
    <x v="0"/>
    <x v="6"/>
    <x v="40"/>
    <x v="2"/>
    <x v="0"/>
    <s v="adjust"/>
    <x v="0"/>
    <x v="2"/>
    <n v="321680"/>
    <n v="714.29128957373075"/>
    <n v="10117.158579508321"/>
    <n v="9124.4927381047128"/>
    <n v="-992.66584140360828"/>
    <n v="12.77419012564182"/>
    <n v="50000"/>
    <n v="0.06"/>
    <n v="623.43815694569321"/>
    <n v="1.1387631342729491E-2"/>
  </r>
  <r>
    <x v="34"/>
    <s v="7"/>
    <x v="5"/>
    <x v="85"/>
    <x v="0"/>
    <x v="1"/>
    <x v="34"/>
    <x v="1"/>
    <x v="1"/>
    <s v="adjust"/>
    <x v="0"/>
    <x v="3"/>
    <n v="187100"/>
    <n v="501.60857908847186"/>
    <n v="3898.7418292373482"/>
    <n v="2884.4282436527078"/>
    <n v="-1014.3135855846404"/>
    <n v="5.7503566802910742"/>
    <n v="2000"/>
    <n v="0.125"/>
    <n v="1826.3177227061667"/>
    <n v="0.10552742568219815"/>
  </r>
  <r>
    <x v="34"/>
    <s v="7"/>
    <x v="5"/>
    <x v="68"/>
    <x v="0"/>
    <x v="6"/>
    <x v="0"/>
    <x v="1"/>
    <x v="1"/>
    <s v="adjust"/>
    <x v="2"/>
    <x v="0"/>
    <n v="80400"/>
    <n v="229.64278521339509"/>
    <n v="1422.2986942600696"/>
    <n v="348.95366832826653"/>
    <n v="-1073.3450259318031"/>
    <n v="1.5195498870299891"/>
    <n v="800"/>
    <n v="7.0000000000000007E-2"/>
    <n v="134.94830505412219"/>
    <n v="6.4453783459095235E-2"/>
  </r>
  <r>
    <x v="34"/>
    <s v="7"/>
    <x v="5"/>
    <x v="14"/>
    <x v="0"/>
    <x v="6"/>
    <x v="39"/>
    <x v="2"/>
    <x v="0"/>
    <s v="appsflyer"/>
    <x v="0"/>
    <x v="6"/>
    <n v="26000"/>
    <n v="107.9271558650241"/>
    <n v="1575.7320611917667"/>
    <n v="304.77469492788435"/>
    <n v="-1270.9573662638822"/>
    <n v="2.8238925827809433"/>
    <n v="400"/>
    <n v="0.1"/>
    <n v="164.11186976521233"/>
    <n v="8.9744912387408227E-2"/>
  </r>
  <r>
    <x v="34"/>
    <s v="7"/>
    <x v="5"/>
    <x v="27"/>
    <x v="0"/>
    <x v="4"/>
    <x v="45"/>
    <x v="2"/>
    <x v="0"/>
    <s v="appsflyer"/>
    <x v="0"/>
    <x v="2"/>
    <n v="147720"/>
    <n v="271.12773570001394"/>
    <n v="3110.1528818428205"/>
    <n v="1779.0057142086855"/>
    <n v="-1331.147167634135"/>
    <n v="6.5615039701325326"/>
    <n v="1600"/>
    <n v="7.0000000000000007E-2"/>
    <n v="226.3382491121682"/>
    <n v="2.1204564559520921E-2"/>
  </r>
  <r>
    <x v="34"/>
    <s v="7"/>
    <x v="5"/>
    <x v="93"/>
    <x v="0"/>
    <x v="1"/>
    <x v="5"/>
    <x v="1"/>
    <x v="0"/>
    <s v="adjust"/>
    <x v="2"/>
    <x v="4"/>
    <n v="99920"/>
    <n v="355.93814877420675"/>
    <n v="1713.2191031112602"/>
    <n v="323.67305520489845"/>
    <n v="-1389.5460479063618"/>
    <n v="0.90935196555799358"/>
    <n v="200"/>
    <n v="0.06"/>
    <n v="20.457084914923893"/>
    <n v="1.0533821390628119E-2"/>
  </r>
  <r>
    <x v="34"/>
    <s v="7"/>
    <x v="5"/>
    <x v="37"/>
    <x v="0"/>
    <x v="4"/>
    <x v="39"/>
    <x v="2"/>
    <x v="1"/>
    <s v="adjust"/>
    <x v="2"/>
    <x v="5"/>
    <n v="207170"/>
    <n v="361.97173870312531"/>
    <n v="5926.7360519797348"/>
    <n v="4469.3978199366693"/>
    <n v="-1457.3382320430655"/>
    <n v="12.347366774957782"/>
    <n v="6000"/>
    <n v="6.5000000000000002E-2"/>
    <n v="314.07516507169373"/>
    <n v="1.171206121141931E-2"/>
  </r>
  <r>
    <x v="34"/>
    <s v="7"/>
    <x v="5"/>
    <x v="35"/>
    <x v="0"/>
    <x v="0"/>
    <x v="9"/>
    <x v="0"/>
    <x v="1"/>
    <s v="adjust"/>
    <x v="0"/>
    <x v="4"/>
    <n v="191950"/>
    <n v="163.39002821608159"/>
    <n v="3747.1232449696768"/>
    <n v="1889.6375701380578"/>
    <n v="-1857.485674831619"/>
    <n v="11.565195200523695"/>
    <n v="2200"/>
    <n v="8.5000000000000006E-2"/>
    <n v="594.5331405624072"/>
    <n v="5.2438022151074036E-2"/>
  </r>
  <r>
    <x v="34"/>
    <s v="7"/>
    <x v="5"/>
    <x v="76"/>
    <x v="0"/>
    <x v="2"/>
    <x v="8"/>
    <x v="1"/>
    <x v="1"/>
    <s v="adjust"/>
    <x v="2"/>
    <x v="6"/>
    <n v="237300"/>
    <n v="1262.6049835274464"/>
    <n v="4999.2960575696434"/>
    <n v="3058.205482759955"/>
    <n v="-1941.0905748096884"/>
    <n v="2.4221395627759899"/>
    <n v="3000"/>
    <n v="7.0000000000000007E-2"/>
    <n v="259.55738286111267"/>
    <n v="1.4145407839353148E-2"/>
  </r>
  <r>
    <x v="34"/>
    <s v="7"/>
    <x v="5"/>
    <x v="96"/>
    <x v="0"/>
    <x v="2"/>
    <x v="8"/>
    <x v="1"/>
    <x v="0"/>
    <s v="adjust"/>
    <x v="0"/>
    <x v="6"/>
    <n v="119820"/>
    <n v="432.60460261063599"/>
    <n v="2458.1090540301529"/>
    <n v="470.11020799837343"/>
    <n v="-1987.9988460317795"/>
    <n v="1.0866971945314559"/>
    <n v="600"/>
    <n v="0.17"/>
    <n v="254.9089220493988"/>
    <n v="9.0372043871281907E-2"/>
  </r>
  <r>
    <x v="34"/>
    <s v="7"/>
    <x v="5"/>
    <x v="98"/>
    <x v="0"/>
    <x v="6"/>
    <x v="42"/>
    <x v="1"/>
    <x v="0"/>
    <s v="appsflyer"/>
    <x v="2"/>
    <x v="1"/>
    <n v="176900"/>
    <n v="933.21499668215006"/>
    <n v="3017.0723171460891"/>
    <n v="737.83467831113569"/>
    <n v="-2279.2376388349535"/>
    <n v="0.79063739967140689"/>
    <n v="600"/>
    <n v="7.0000000000000007E-2"/>
    <n v="266.3385257759416"/>
    <n v="6.0162195679926631E-2"/>
  </r>
  <r>
    <x v="34"/>
    <s v="7"/>
    <x v="5"/>
    <x v="7"/>
    <x v="0"/>
    <x v="5"/>
    <x v="35"/>
    <x v="2"/>
    <x v="0"/>
    <s v="appsflyer"/>
    <x v="0"/>
    <x v="2"/>
    <n v="240950"/>
    <n v="732.89679354484394"/>
    <n v="5243.8394284028836"/>
    <n v="2224.0700827201972"/>
    <n v="-3019.7693456826864"/>
    <n v="3.0346292988442616"/>
    <n v="2600"/>
    <n v="0.04"/>
    <n v="531.57782629944722"/>
    <n v="3.9835212510426633E-2"/>
  </r>
  <r>
    <x v="34"/>
    <s v="7"/>
    <x v="5"/>
    <x v="31"/>
    <x v="0"/>
    <x v="4"/>
    <x v="45"/>
    <x v="2"/>
    <x v="0"/>
    <s v="adjust"/>
    <x v="0"/>
    <x v="2"/>
    <n v="171910"/>
    <n v="669.30360684639675"/>
    <n v="6581.7260518171315"/>
    <n v="3463.1863095566828"/>
    <n v="-3118.5397422604487"/>
    <n v="5.1743129338184994"/>
    <n v="4200"/>
    <n v="0.09"/>
    <n v="488.11563762087479"/>
    <n v="2.3490681412562994E-2"/>
  </r>
  <r>
    <x v="35"/>
    <s v="7"/>
    <x v="5"/>
    <x v="96"/>
    <x v="0"/>
    <x v="1"/>
    <x v="16"/>
    <x v="1"/>
    <x v="0"/>
    <s v="adjust"/>
    <x v="0"/>
    <x v="6"/>
    <n v="1330080"/>
    <n v="4221.8934584598401"/>
    <n v="28348.3471714851"/>
    <n v="45645.957849520004"/>
    <n v="17297.610678034904"/>
    <n v="10.811726610024827"/>
    <n v="52000"/>
    <n v="0.17"/>
    <n v="39723.209336540865"/>
    <n v="0.14504098941792928"/>
  </r>
  <r>
    <x v="35"/>
    <s v="7"/>
    <x v="5"/>
    <x v="0"/>
    <x v="0"/>
    <x v="4"/>
    <x v="16"/>
    <x v="0"/>
    <x v="0"/>
    <s v="adjust"/>
    <x v="0"/>
    <x v="5"/>
    <n v="694250"/>
    <n v="720.00705228369543"/>
    <n v="14496.513239837457"/>
    <n v="23194.648369348735"/>
    <n v="8698.1351295112781"/>
    <n v="32.214473866305461"/>
    <n v="15000"/>
    <n v="7.0000000000000007E-2"/>
    <n v="9424.5362828923007"/>
    <n v="6.7720623401406665E-2"/>
  </r>
  <r>
    <x v="35"/>
    <s v="7"/>
    <x v="5"/>
    <x v="93"/>
    <x v="0"/>
    <x v="5"/>
    <x v="48"/>
    <x v="1"/>
    <x v="0"/>
    <s v="adjust"/>
    <x v="2"/>
    <x v="1"/>
    <n v="679220"/>
    <n v="2282.0549963510184"/>
    <n v="12762.780071095956"/>
    <n v="19894.375702577683"/>
    <n v="7131.5956314817267"/>
    <n v="8.7177459502021541"/>
    <n v="8800"/>
    <n v="0.06"/>
    <n v="2053.147034741819"/>
    <n v="1.7200397618540631E-2"/>
  </r>
  <r>
    <x v="35"/>
    <s v="7"/>
    <x v="5"/>
    <x v="27"/>
    <x v="0"/>
    <x v="6"/>
    <x v="6"/>
    <x v="2"/>
    <x v="0"/>
    <s v="appsflyer"/>
    <x v="0"/>
    <x v="0"/>
    <n v="495230"/>
    <n v="812.02473041532437"/>
    <n v="8432.5545198394484"/>
    <n v="13426.35845232383"/>
    <n v="4993.8039324843812"/>
    <n v="16.534420627136175"/>
    <n v="12000"/>
    <n v="7.0000000000000007E-2"/>
    <n v="855.63734227080226"/>
    <n v="1.0621362763267961E-2"/>
  </r>
  <r>
    <x v="35"/>
    <s v="7"/>
    <x v="5"/>
    <x v="76"/>
    <x v="0"/>
    <x v="1"/>
    <x v="33"/>
    <x v="1"/>
    <x v="1"/>
    <s v="adjust"/>
    <x v="2"/>
    <x v="3"/>
    <n v="553440"/>
    <n v="3329.6043193212495"/>
    <n v="11440.104020373316"/>
    <n v="16278.213572529652"/>
    <n v="4838.1095521563366"/>
    <n v="4.8889333420398788"/>
    <n v="17800"/>
    <n v="7.0000000000000007E-2"/>
    <n v="1436.4697213520897"/>
    <n v="1.4707487351644536E-2"/>
  </r>
  <r>
    <x v="35"/>
    <s v="7"/>
    <x v="5"/>
    <x v="83"/>
    <x v="0"/>
    <x v="4"/>
    <x v="3"/>
    <x v="1"/>
    <x v="0"/>
    <s v="adjust"/>
    <x v="2"/>
    <x v="0"/>
    <n v="250260"/>
    <n v="1079.3775256450108"/>
    <n v="6543.2603654844243"/>
    <n v="10604.576851272745"/>
    <n v="4061.3164857883203"/>
    <n v="9.8247152634901287"/>
    <n v="6600"/>
    <n v="0.21"/>
    <n v="8853.2541499151484"/>
    <n v="0.13914203074893075"/>
  </r>
  <r>
    <x v="35"/>
    <s v="7"/>
    <x v="5"/>
    <x v="7"/>
    <x v="0"/>
    <x v="0"/>
    <x v="12"/>
    <x v="2"/>
    <x v="0"/>
    <s v="appsflyer"/>
    <x v="0"/>
    <x v="5"/>
    <n v="624560"/>
    <n v="1990.8837843099086"/>
    <n v="13688.178552881696"/>
    <n v="17335.606054497988"/>
    <n v="3647.4275016162919"/>
    <n v="8.707492718118127"/>
    <n v="17800"/>
    <n v="0.04"/>
    <n v="167.84213808438602"/>
    <n v="1.6136551322630454E-3"/>
  </r>
  <r>
    <x v="35"/>
    <s v="7"/>
    <x v="5"/>
    <x v="118"/>
    <x v="0"/>
    <x v="1"/>
    <x v="43"/>
    <x v="1"/>
    <x v="0"/>
    <s v="appsflyer"/>
    <x v="2"/>
    <x v="1"/>
    <n v="396380"/>
    <n v="3104.1401694563433"/>
    <n v="13181.468536014976"/>
    <n v="16432.580712879109"/>
    <n v="3251.1121768641333"/>
    <n v="5.2937624642630423"/>
    <n v="32800"/>
    <n v="0.12"/>
    <n v="2382.1628834039211"/>
    <n v="2.4160973505690131E-2"/>
  </r>
  <r>
    <x v="35"/>
    <s v="7"/>
    <x v="5"/>
    <x v="28"/>
    <x v="0"/>
    <x v="5"/>
    <x v="17"/>
    <x v="1"/>
    <x v="3"/>
    <s v="adjust"/>
    <x v="0"/>
    <x v="6"/>
    <n v="242300"/>
    <n v="629.70113235567101"/>
    <n v="6314.1882367310009"/>
    <n v="9466.7892442294506"/>
    <n v="3152.6010074984497"/>
    <n v="15.033781516026194"/>
    <n v="7200"/>
    <n v="0.08"/>
    <n v="3681.0373639033405"/>
    <n v="6.4806156711600033E-2"/>
  </r>
  <r>
    <x v="35"/>
    <s v="7"/>
    <x v="5"/>
    <x v="97"/>
    <x v="0"/>
    <x v="5"/>
    <x v="36"/>
    <x v="2"/>
    <x v="0"/>
    <s v="adjust"/>
    <x v="0"/>
    <x v="5"/>
    <n v="412230"/>
    <n v="843.0511096884336"/>
    <n v="13859.841058141974"/>
    <n v="16934.136788654934"/>
    <n v="3074.2957305129603"/>
    <n v="20.086726171220253"/>
    <n v="11400"/>
    <n v="0.108"/>
    <n v="10697.040553354002"/>
    <n v="0.10528083683722721"/>
  </r>
  <r>
    <x v="35"/>
    <s v="7"/>
    <x v="5"/>
    <x v="74"/>
    <x v="0"/>
    <x v="1"/>
    <x v="15"/>
    <x v="1"/>
    <x v="1"/>
    <s v="adjust"/>
    <x v="0"/>
    <x v="4"/>
    <n v="174150"/>
    <n v="733.36608646827619"/>
    <n v="4740.1948679255911"/>
    <n v="7725.1070208613282"/>
    <n v="2984.9121529357371"/>
    <n v="10.533766373167978"/>
    <n v="6400"/>
    <n v="0.1"/>
    <n v="1167.5250493528704"/>
    <n v="2.5188972489313476E-2"/>
  </r>
  <r>
    <x v="35"/>
    <s v="7"/>
    <x v="5"/>
    <x v="1"/>
    <x v="0"/>
    <x v="4"/>
    <x v="31"/>
    <x v="1"/>
    <x v="0"/>
    <s v="appsflyer"/>
    <x v="0"/>
    <x v="4"/>
    <n v="195050"/>
    <n v="696.50203691595834"/>
    <n v="4473.9019788825326"/>
    <n v="7314.7461062300963"/>
    <n v="2840.8441273475637"/>
    <n v="10.502117321320499"/>
    <n v="10000"/>
    <n v="0.15"/>
    <n v="1682.671758305301"/>
    <n v="3.8339716646080629E-2"/>
  </r>
  <r>
    <x v="35"/>
    <s v="7"/>
    <x v="5"/>
    <x v="110"/>
    <x v="0"/>
    <x v="5"/>
    <x v="40"/>
    <x v="1"/>
    <x v="0"/>
    <s v="adjust"/>
    <x v="0"/>
    <x v="0"/>
    <n v="174880"/>
    <n v="1119.0401645432212"/>
    <n v="4039.2005296324041"/>
    <n v="6726.2315852721904"/>
    <n v="2687.0310556397862"/>
    <n v="6.0107150738577442"/>
    <n v="5800"/>
    <n v="0.32"/>
    <n v="12266.887842455191"/>
    <n v="0.30395642510324467"/>
  </r>
  <r>
    <x v="35"/>
    <s v="7"/>
    <x v="5"/>
    <x v="107"/>
    <x v="0"/>
    <x v="2"/>
    <x v="47"/>
    <x v="0"/>
    <x v="0"/>
    <s v="adjust"/>
    <x v="0"/>
    <x v="3"/>
    <n v="134410"/>
    <n v="485.84179062977893"/>
    <n v="4387.9199178981817"/>
    <n v="6832.804070678606"/>
    <n v="2444.8841527804243"/>
    <n v="14.0638458906993"/>
    <n v="9600"/>
    <n v="0.11"/>
    <n v="109.62614808446722"/>
    <n v="2.6740156005863537E-3"/>
  </r>
  <r>
    <x v="35"/>
    <s v="7"/>
    <x v="5"/>
    <x v="35"/>
    <x v="0"/>
    <x v="1"/>
    <x v="29"/>
    <x v="0"/>
    <x v="1"/>
    <s v="adjust"/>
    <x v="0"/>
    <x v="6"/>
    <n v="621430"/>
    <n v="542.86292884371028"/>
    <n v="11523.007672620051"/>
    <n v="13539.856481054258"/>
    <n v="2016.8488084342061"/>
    <n v="24.941575048961152"/>
    <n v="16400"/>
    <n v="8.5000000000000006E-2"/>
    <n v="3346.3412466156669"/>
    <n v="4.1191244669617426E-2"/>
  </r>
  <r>
    <x v="35"/>
    <s v="7"/>
    <x v="5"/>
    <x v="120"/>
    <x v="0"/>
    <x v="6"/>
    <x v="3"/>
    <x v="1"/>
    <x v="1"/>
    <s v="adjust"/>
    <x v="0"/>
    <x v="6"/>
    <n v="306930"/>
    <n v="483.95601659751037"/>
    <n v="4487.1708499894403"/>
    <n v="6349.6881004484048"/>
    <n v="1862.5172504589646"/>
    <n v="13.120382602308306"/>
    <n v="3600"/>
    <n v="0.08"/>
    <n v="2083.751268051853"/>
    <n v="5.4694320809886232E-2"/>
  </r>
  <r>
    <x v="35"/>
    <s v="7"/>
    <x v="5"/>
    <x v="101"/>
    <x v="0"/>
    <x v="0"/>
    <x v="20"/>
    <x v="1"/>
    <x v="1"/>
    <s v="adjust"/>
    <x v="0"/>
    <x v="4"/>
    <n v="114750"/>
    <n v="580.98772848193607"/>
    <n v="2880.8641503785675"/>
    <n v="4728.0980756878143"/>
    <n v="1847.2339253092468"/>
    <n v="8.1380343231032963"/>
    <n v="2400"/>
    <n v="0.12"/>
    <n v="908.04379921500083"/>
    <n v="3.2008776209762536E-2"/>
  </r>
  <r>
    <x v="35"/>
    <s v="7"/>
    <x v="5"/>
    <x v="22"/>
    <x v="0"/>
    <x v="2"/>
    <x v="18"/>
    <x v="2"/>
    <x v="0"/>
    <s v="appsflyer"/>
    <x v="0"/>
    <x v="5"/>
    <n v="203640"/>
    <n v="734.02677651905253"/>
    <n v="3871.5179088081577"/>
    <n v="5638.4877199171324"/>
    <n v="1766.9698111089747"/>
    <n v="7.6815831523971374"/>
    <n v="5200"/>
    <n v="0.1"/>
    <n v="2088.1471689349341"/>
    <n v="6.1723026712725941E-2"/>
  </r>
  <r>
    <x v="35"/>
    <s v="7"/>
    <x v="5"/>
    <x v="17"/>
    <x v="0"/>
    <x v="3"/>
    <x v="6"/>
    <x v="2"/>
    <x v="1"/>
    <s v="appsflyer"/>
    <x v="1"/>
    <x v="1"/>
    <n v="181500"/>
    <n v="213.73429867411025"/>
    <n v="5154.3077027702884"/>
    <n v="6800.3230987788402"/>
    <n v="1646.0153960085518"/>
    <n v="31.816714214631418"/>
    <n v="10000"/>
    <n v="7.4999999999999997E-2"/>
    <n v="78.701115713980343"/>
    <n v="1.928857265819056E-3"/>
  </r>
  <r>
    <x v="35"/>
    <s v="7"/>
    <x v="5"/>
    <x v="116"/>
    <x v="0"/>
    <x v="3"/>
    <x v="16"/>
    <x v="2"/>
    <x v="0"/>
    <s v="appsflyer"/>
    <x v="0"/>
    <x v="3"/>
    <n v="335060"/>
    <n v="227.35199321458865"/>
    <n v="2693.9614082747944"/>
    <n v="4253.3159431559352"/>
    <n v="1559.3545348811408"/>
    <n v="18.708065335241624"/>
    <n v="3000"/>
    <n v="0.08"/>
    <n v="933.27110239676063"/>
    <n v="3.657033378465175E-2"/>
  </r>
  <r>
    <x v="35"/>
    <s v="7"/>
    <x v="5"/>
    <x v="119"/>
    <x v="0"/>
    <x v="2"/>
    <x v="10"/>
    <x v="0"/>
    <x v="0"/>
    <s v="appsflyer"/>
    <x v="0"/>
    <x v="1"/>
    <n v="193230"/>
    <n v="309.03711369302414"/>
    <n v="2685.1899193433214"/>
    <n v="4067.7614823110994"/>
    <n v="1382.5715629677779"/>
    <n v="13.162695683055496"/>
    <n v="2400"/>
    <n v="0.15"/>
    <n v="2926.7295596680055"/>
    <n v="0.11991564944646918"/>
  </r>
  <r>
    <x v="35"/>
    <s v="7"/>
    <x v="5"/>
    <x v="3"/>
    <x v="0"/>
    <x v="0"/>
    <x v="23"/>
    <x v="1"/>
    <x v="0"/>
    <s v="appsflyer"/>
    <x v="0"/>
    <x v="2"/>
    <n v="197450"/>
    <n v="546.81925551844915"/>
    <n v="3809.2893651574173"/>
    <n v="5105.3744478179524"/>
    <n v="1296.0850826605351"/>
    <n v="9.3364935420524926"/>
    <n v="3800"/>
    <n v="0.09"/>
    <n v="592.45880094694382"/>
    <n v="1.9341016902954165E-2"/>
  </r>
  <r>
    <x v="35"/>
    <s v="7"/>
    <x v="5"/>
    <x v="82"/>
    <x v="0"/>
    <x v="5"/>
    <x v="38"/>
    <x v="1"/>
    <x v="1"/>
    <s v="adjust"/>
    <x v="0"/>
    <x v="6"/>
    <n v="109620"/>
    <n v="597.53221010901882"/>
    <n v="2317.4943713375028"/>
    <n v="3496.9129636881548"/>
    <n v="1179.418592350652"/>
    <n v="5.8522585134785432"/>
    <n v="4400"/>
    <n v="0.14000000000000001"/>
    <n v="911.68808325359339"/>
    <n v="4.3452043403259609E-2"/>
  </r>
  <r>
    <x v="35"/>
    <s v="7"/>
    <x v="5"/>
    <x v="80"/>
    <x v="0"/>
    <x v="6"/>
    <x v="47"/>
    <x v="1"/>
    <x v="1"/>
    <s v="adjust"/>
    <x v="0"/>
    <x v="2"/>
    <n v="173090"/>
    <n v="881.6774250208581"/>
    <n v="4415.6450118482635"/>
    <n v="5593.6415572594442"/>
    <n v="1177.9965454111807"/>
    <n v="6.3443175457589991"/>
    <n v="4400"/>
    <n v="0.09"/>
    <n v="349.62361255700768"/>
    <n v="1.0417292830859149E-2"/>
  </r>
  <r>
    <x v="35"/>
    <s v="7"/>
    <x v="5"/>
    <x v="79"/>
    <x v="0"/>
    <x v="0"/>
    <x v="39"/>
    <x v="0"/>
    <x v="1"/>
    <s v="appsflyer"/>
    <x v="0"/>
    <x v="5"/>
    <n v="268160"/>
    <n v="513.79737532808394"/>
    <n v="6506.2707563594895"/>
    <n v="7632.2028260077013"/>
    <n v="1125.9320696482118"/>
    <n v="14.854499443743126"/>
    <n v="8400"/>
    <n v="0.08"/>
    <n v="1267.9592720291232"/>
    <n v="2.7688801012738438E-2"/>
  </r>
  <r>
    <x v="35"/>
    <s v="7"/>
    <x v="5"/>
    <x v="33"/>
    <x v="0"/>
    <x v="4"/>
    <x v="13"/>
    <x v="2"/>
    <x v="1"/>
    <s v="adjust"/>
    <x v="2"/>
    <x v="0"/>
    <n v="96290"/>
    <n v="321.13568544848164"/>
    <n v="2753.8264859207807"/>
    <n v="3878.7366498348833"/>
    <n v="1124.9101639141027"/>
    <n v="12.07818634175781"/>
    <n v="1200"/>
    <n v="7.0000000000000007E-2"/>
    <n v="1321.3636460692485"/>
    <n v="5.6778094061696552E-2"/>
  </r>
  <r>
    <x v="35"/>
    <s v="7"/>
    <x v="5"/>
    <x v="4"/>
    <x v="0"/>
    <x v="0"/>
    <x v="46"/>
    <x v="2"/>
    <x v="0"/>
    <s v="appsflyer"/>
    <x v="0"/>
    <x v="1"/>
    <n v="184570"/>
    <n v="532.53537897870387"/>
    <n v="2741.5751807910947"/>
    <n v="3862.396237833847"/>
    <n v="1120.8210570427523"/>
    <n v="7.2528443936272344"/>
    <n v="4600"/>
    <n v="0.1"/>
    <n v="2.8352646424380281"/>
    <n v="1.2234480306402284E-4"/>
  </r>
  <r>
    <x v="35"/>
    <s v="7"/>
    <x v="5"/>
    <x v="50"/>
    <x v="0"/>
    <x v="0"/>
    <x v="17"/>
    <x v="1"/>
    <x v="3"/>
    <s v="appsflyer"/>
    <x v="0"/>
    <x v="1"/>
    <n v="84610"/>
    <n v="615.87240419610362"/>
    <n v="1950.5675237429241"/>
    <n v="2944.3644862607721"/>
    <n v="993.79696251784799"/>
    <n v="4.7808027542718721"/>
    <n v="3400"/>
    <n v="0.08"/>
    <n v="508.37220480074137"/>
    <n v="2.8776566622607823E-2"/>
  </r>
  <r>
    <x v="35"/>
    <s v="7"/>
    <x v="5"/>
    <x v="31"/>
    <x v="0"/>
    <x v="3"/>
    <x v="42"/>
    <x v="2"/>
    <x v="0"/>
    <s v="adjust"/>
    <x v="0"/>
    <x v="1"/>
    <n v="376710"/>
    <n v="1554.5467460424841"/>
    <n v="14179.857601715525"/>
    <n v="15056.865774653452"/>
    <n v="877.00817293792716"/>
    <n v="9.6856950831390201"/>
    <n v="21800"/>
    <n v="0.09"/>
    <n v="3583.3194163442013"/>
    <n v="3.9664290806748534E-2"/>
  </r>
  <r>
    <x v="35"/>
    <s v="7"/>
    <x v="5"/>
    <x v="46"/>
    <x v="0"/>
    <x v="2"/>
    <x v="13"/>
    <x v="2"/>
    <x v="1"/>
    <s v="adjust"/>
    <x v="2"/>
    <x v="6"/>
    <n v="123950"/>
    <n v="477.14932126696829"/>
    <n v="2185.4331578895485"/>
    <n v="3049.0583273722964"/>
    <n v="863.62516948274788"/>
    <n v="6.3901554324255816"/>
    <n v="1000"/>
    <n v="0.06"/>
    <n v="249.08098725424742"/>
    <n v="1.3615186532520215E-2"/>
  </r>
  <r>
    <x v="35"/>
    <s v="7"/>
    <x v="5"/>
    <x v="77"/>
    <x v="0"/>
    <x v="4"/>
    <x v="26"/>
    <x v="1"/>
    <x v="0"/>
    <s v="appsflyer"/>
    <x v="0"/>
    <x v="5"/>
    <n v="133420"/>
    <n v="444.93443364232422"/>
    <n v="2950.2159024351618"/>
    <n v="3708.0583098095117"/>
    <n v="757.84240737434993"/>
    <n v="8.3339432272179703"/>
    <n v="3400"/>
    <n v="0.15"/>
    <n v="1244.5362352296593"/>
    <n v="5.5938361412192973E-2"/>
  </r>
  <r>
    <x v="35"/>
    <s v="7"/>
    <x v="5"/>
    <x v="72"/>
    <x v="0"/>
    <x v="3"/>
    <x v="0"/>
    <x v="2"/>
    <x v="1"/>
    <s v="adjust"/>
    <x v="0"/>
    <x v="5"/>
    <n v="188510"/>
    <n v="426.96061956601153"/>
    <n v="4440.770096200521"/>
    <n v="5096.8654613548142"/>
    <n v="656.09536515429318"/>
    <n v="11.937554022044409"/>
    <n v="5600"/>
    <n v="0.12"/>
    <n v="575.04017214486464"/>
    <n v="1.8803719544391351E-2"/>
  </r>
  <r>
    <x v="35"/>
    <s v="7"/>
    <x v="5"/>
    <x v="100"/>
    <x v="0"/>
    <x v="4"/>
    <x v="36"/>
    <x v="0"/>
    <x v="0"/>
    <s v="adjust"/>
    <x v="0"/>
    <x v="5"/>
    <n v="628470"/>
    <n v="564.99585460139247"/>
    <n v="13792.431478703265"/>
    <n v="14430.864093224258"/>
    <n v="638.4326145209925"/>
    <n v="25.541539775376421"/>
    <n v="8600"/>
    <n v="7.0000000000000007E-2"/>
    <n v="1328.7606099992179"/>
    <n v="1.5346281430958715E-2"/>
  </r>
  <r>
    <x v="35"/>
    <s v="7"/>
    <x v="5"/>
    <x v="75"/>
    <x v="0"/>
    <x v="0"/>
    <x v="31"/>
    <x v="1"/>
    <x v="1"/>
    <s v="appsflyer"/>
    <x v="0"/>
    <x v="6"/>
    <n v="102900"/>
    <n v="437.80809859154925"/>
    <n v="2459.4590338827575"/>
    <n v="3094.1697792759164"/>
    <n v="634.71074539315896"/>
    <n v="7.0674110169044768"/>
    <n v="2600"/>
    <n v="0.15"/>
    <n v="468.09227098040043"/>
    <n v="2.5213670891385351E-2"/>
  </r>
  <r>
    <x v="35"/>
    <s v="7"/>
    <x v="5"/>
    <x v="122"/>
    <x v="0"/>
    <x v="5"/>
    <x v="17"/>
    <x v="1"/>
    <x v="0"/>
    <s v="singular"/>
    <x v="2"/>
    <x v="0"/>
    <n v="209490"/>
    <n v="2612.2536496350367"/>
    <n v="3256.1333130818007"/>
    <n v="3841.8455875321397"/>
    <n v="585.71227445033901"/>
    <n v="1.4707015867578141"/>
    <n v="8600"/>
    <n v="0.06"/>
    <n v="815.17788970399556"/>
    <n v="3.5363988094223739E-2"/>
  </r>
  <r>
    <x v="35"/>
    <s v="7"/>
    <x v="5"/>
    <x v="127"/>
    <x v="1"/>
    <x v="1"/>
    <x v="17"/>
    <x v="1"/>
    <x v="0"/>
    <m/>
    <x v="2"/>
    <x v="3"/>
    <n v="61250"/>
    <n v="342.22222222222223"/>
    <n v="1896.5381105589099"/>
    <n v="2458.4753285022903"/>
    <n v="561.93721794338035"/>
    <n v="7.1838564793898092"/>
    <n v="800"/>
    <n v="0.15"/>
    <n v="1246.9304023867555"/>
    <n v="8.4532771723087194E-2"/>
  </r>
  <r>
    <x v="35"/>
    <s v="7"/>
    <x v="5"/>
    <x v="19"/>
    <x v="0"/>
    <x v="6"/>
    <x v="26"/>
    <x v="2"/>
    <x v="1"/>
    <s v="adjust"/>
    <x v="0"/>
    <x v="5"/>
    <n v="39060"/>
    <n v="102.37500000000001"/>
    <n v="1768.3554080652229"/>
    <n v="2320.9664730856052"/>
    <n v="552.61106502038228"/>
    <n v="22.67122318032337"/>
    <n v="800"/>
    <n v="7.0000000000000007E-2"/>
    <n v="933.60604960917578"/>
    <n v="6.7041471762981766E-2"/>
  </r>
  <r>
    <x v="35"/>
    <s v="7"/>
    <x v="5"/>
    <x v="44"/>
    <x v="0"/>
    <x v="4"/>
    <x v="39"/>
    <x v="2"/>
    <x v="3"/>
    <s v="adjust"/>
    <x v="0"/>
    <x v="6"/>
    <n v="44730"/>
    <n v="49.877341659232826"/>
    <n v="829.82012116187093"/>
    <n v="1379.6407232965539"/>
    <n v="549.82060213468299"/>
    <n v="27.660670705395699"/>
    <n v="400"/>
    <n v="7.0000000000000007E-2"/>
    <n v="163.3511347007323"/>
    <n v="1.9733535446631392E-2"/>
  </r>
  <r>
    <x v="35"/>
    <s v="7"/>
    <x v="5"/>
    <x v="14"/>
    <x v="0"/>
    <x v="4"/>
    <x v="42"/>
    <x v="2"/>
    <x v="0"/>
    <s v="appsflyer"/>
    <x v="0"/>
    <x v="4"/>
    <n v="101520"/>
    <n v="451.11407350980767"/>
    <n v="6148.0407273204764"/>
    <n v="6603.4945157279544"/>
    <n v="455.45378840747799"/>
    <n v="14.638192207905897"/>
    <n v="5600"/>
    <n v="0.1"/>
    <n v="2893.7452286465941"/>
    <n v="7.3035704094611839E-2"/>
  </r>
  <r>
    <x v="35"/>
    <s v="7"/>
    <x v="5"/>
    <x v="58"/>
    <x v="0"/>
    <x v="1"/>
    <x v="12"/>
    <x v="2"/>
    <x v="3"/>
    <s v="appsflyer"/>
    <x v="2"/>
    <x v="0"/>
    <n v="188340"/>
    <n v="195.65251266069342"/>
    <n v="1162.9102555761449"/>
    <n v="1580.0438437664022"/>
    <n v="417.13358819025734"/>
    <n v="8.0757656637232298"/>
    <n v="1000"/>
    <n v="0.08"/>
    <n v="210.61281353600776"/>
    <n v="2.2215925037662575E-2"/>
  </r>
  <r>
    <x v="35"/>
    <s v="7"/>
    <x v="5"/>
    <x v="2"/>
    <x v="0"/>
    <x v="5"/>
    <x v="22"/>
    <x v="1"/>
    <x v="1"/>
    <s v="appsflyer"/>
    <x v="0"/>
    <x v="6"/>
    <n v="43240"/>
    <n v="206.65452890304962"/>
    <n v="638.54895179884318"/>
    <n v="1047.2939112343338"/>
    <n v="408.74495943549061"/>
    <n v="5.0678488238003423"/>
    <n v="600"/>
    <n v="0.15"/>
    <n v="246.55211395917382"/>
    <n v="3.9236377250360263E-2"/>
  </r>
  <r>
    <x v="35"/>
    <s v="7"/>
    <x v="5"/>
    <x v="111"/>
    <x v="0"/>
    <x v="3"/>
    <x v="25"/>
    <x v="1"/>
    <x v="0"/>
    <s v="appsflyer"/>
    <x v="0"/>
    <x v="5"/>
    <n v="73520"/>
    <n v="341.3911192802554"/>
    <n v="1728.9257003063522"/>
    <n v="2049.4440277082813"/>
    <n v="320.51832740192913"/>
    <n v="6.0032142371748343"/>
    <n v="2000"/>
    <n v="0.15"/>
    <n v="958.25541681373738"/>
    <n v="7.7928079018684954E-2"/>
  </r>
  <r>
    <x v="35"/>
    <s v="7"/>
    <x v="5"/>
    <x v="125"/>
    <x v="0"/>
    <x v="2"/>
    <x v="2"/>
    <x v="1"/>
    <x v="0"/>
    <s v="appsflyer"/>
    <x v="0"/>
    <x v="3"/>
    <n v="57540"/>
    <n v="226.40038154286395"/>
    <n v="2228.6276097467157"/>
    <n v="2548.2936422404919"/>
    <n v="319.66603249377613"/>
    <n v="11.255694998720788"/>
    <n v="2000"/>
    <n v="0.08"/>
    <n v="452.18809725619707"/>
    <n v="2.9574567713386148E-2"/>
  </r>
  <r>
    <x v="35"/>
    <s v="7"/>
    <x v="5"/>
    <x v="47"/>
    <x v="0"/>
    <x v="5"/>
    <x v="10"/>
    <x v="2"/>
    <x v="0"/>
    <s v="appsflyer"/>
    <x v="2"/>
    <x v="4"/>
    <n v="76930"/>
    <n v="373.44660194174753"/>
    <n v="1022.8086741025943"/>
    <n v="1273.2147459338605"/>
    <n v="250.40607183126622"/>
    <n v="3.409362247008648"/>
    <n v="600"/>
    <n v="7.0000000000000007E-2"/>
    <n v="148.19345075582513"/>
    <n v="1.9398855172061615E-2"/>
  </r>
  <r>
    <x v="35"/>
    <s v="7"/>
    <x v="5"/>
    <x v="45"/>
    <x v="0"/>
    <x v="6"/>
    <x v="28"/>
    <x v="1"/>
    <x v="3"/>
    <s v="adjust"/>
    <x v="2"/>
    <x v="3"/>
    <n v="51860"/>
    <n v="232.74023231256598"/>
    <n v="1569.185092474612"/>
    <n v="1790.2573674703754"/>
    <n v="221.07227499576334"/>
    <n v="7.6920837866402563"/>
    <n v="1200"/>
    <n v="7.0000000000000007E-2"/>
    <n v="27.203907364318454"/>
    <n v="2.5325881312396104E-3"/>
  </r>
  <r>
    <x v="35"/>
    <s v="7"/>
    <x v="5"/>
    <x v="109"/>
    <x v="0"/>
    <x v="5"/>
    <x v="16"/>
    <x v="1"/>
    <x v="1"/>
    <s v="appsflyer"/>
    <x v="0"/>
    <x v="4"/>
    <n v="190710"/>
    <n v="882.12339023659786"/>
    <n v="3068.0182294356914"/>
    <n v="3245.048731244"/>
    <n v="177.0305018083086"/>
    <n v="3.6786789321770876"/>
    <n v="4600"/>
    <n v="0.1"/>
    <n v="350.13170449947421"/>
    <n v="1.798286833765822E-2"/>
  </r>
  <r>
    <x v="35"/>
    <s v="7"/>
    <x v="5"/>
    <x v="114"/>
    <x v="1"/>
    <x v="4"/>
    <x v="46"/>
    <x v="1"/>
    <x v="1"/>
    <s v="adjust"/>
    <x v="2"/>
    <x v="2"/>
    <n v="20010"/>
    <n v="80.215014577259481"/>
    <n v="306.50902671091728"/>
    <n v="372.5246370557249"/>
    <n v="66.015610344807612"/>
    <n v="4.6440761622866251"/>
    <n v="200"/>
    <n v="7.0000000000000007E-2"/>
    <n v="31.2232684926784"/>
    <n v="1.3969218581735398E-2"/>
  </r>
  <r>
    <x v="35"/>
    <s v="7"/>
    <x v="5"/>
    <x v="128"/>
    <x v="0"/>
    <x v="5"/>
    <x v="42"/>
    <x v="2"/>
    <x v="0"/>
    <s v="adjust"/>
    <x v="0"/>
    <x v="0"/>
    <n v="74360"/>
    <n v="130.303738317757"/>
    <n v="1332.5479955420292"/>
    <n v="1378.0633754520652"/>
    <n v="45.515379910036017"/>
    <n v="10.575777742397058"/>
    <n v="600"/>
    <n v="7.0000000000000007E-2"/>
    <n v="577.41259677424443"/>
    <n v="6.9833822239226087E-2"/>
  </r>
  <r>
    <x v="35"/>
    <s v="7"/>
    <x v="5"/>
    <x v="63"/>
    <x v="0"/>
    <x v="4"/>
    <x v="24"/>
    <x v="1"/>
    <x v="1"/>
    <s v="adjust"/>
    <x v="2"/>
    <x v="5"/>
    <n v="112350"/>
    <n v="372.44443236780609"/>
    <n v="2514.5548157645153"/>
    <n v="2558.8304399320987"/>
    <n v="44.275624167583373"/>
    <n v="6.8703683490833756"/>
    <n v="4000"/>
    <n v="7.0000000000000007E-2"/>
    <n v="248.9119420678845"/>
    <n v="1.6212611445673441E-2"/>
  </r>
  <r>
    <x v="35"/>
    <s v="7"/>
    <x v="5"/>
    <x v="87"/>
    <x v="0"/>
    <x v="3"/>
    <x v="12"/>
    <x v="1"/>
    <x v="1"/>
    <s v="appsflyer"/>
    <x v="2"/>
    <x v="6"/>
    <n v="1130"/>
    <n v="4.8134462406979726"/>
    <n v="23.028806762915579"/>
    <n v="0.222586191447221"/>
    <n v="-22.806220571468359"/>
    <n v="4.6242583861276269E-2"/>
    <n v="200"/>
    <n v="0.08"/>
    <n v="9.6747189505989178E-3"/>
    <n v="7.2441742587409938E-3"/>
  </r>
  <r>
    <x v="35"/>
    <s v="7"/>
    <x v="5"/>
    <x v="102"/>
    <x v="0"/>
    <x v="6"/>
    <x v="38"/>
    <x v="1"/>
    <x v="3"/>
    <s v="adjust"/>
    <x v="2"/>
    <x v="1"/>
    <n v="3450"/>
    <n v="25.761446256631952"/>
    <n v="53.261808235153161"/>
    <n v="6.0179877648286633"/>
    <n v="-47.243820470324501"/>
    <n v="0.23360442208400509"/>
    <n v="200"/>
    <n v="0.06"/>
    <n v="0.54192982973609383"/>
    <n v="1.5008611153585571E-2"/>
  </r>
  <r>
    <x v="35"/>
    <s v="7"/>
    <x v="5"/>
    <x v="121"/>
    <x v="0"/>
    <x v="6"/>
    <x v="42"/>
    <x v="2"/>
    <x v="0"/>
    <s v="appsflyer"/>
    <x v="2"/>
    <x v="6"/>
    <n v="105350"/>
    <n v="1039.9262261014132"/>
    <n v="679.04850140758174"/>
    <n v="619.43889948123388"/>
    <n v="-59.609601926347864"/>
    <n v="0.59565658018208922"/>
    <n v="400"/>
    <n v="8.5000000000000006E-2"/>
    <n v="176.09260311300105"/>
    <n v="4.7379599844438416E-2"/>
  </r>
  <r>
    <x v="35"/>
    <s v="7"/>
    <x v="5"/>
    <x v="70"/>
    <x v="0"/>
    <x v="6"/>
    <x v="40"/>
    <x v="1"/>
    <x v="0"/>
    <s v="appsflyer"/>
    <x v="2"/>
    <x v="1"/>
    <n v="13860"/>
    <n v="86.592689295039165"/>
    <n v="122.00830191623035"/>
    <n v="8.7603872133063572"/>
    <n v="-113.24791470292399"/>
    <n v="0.10116774619919598"/>
    <n v="200"/>
    <n v="0.08"/>
    <n v="4.0538195950966527"/>
    <n v="7.7124056589249299E-2"/>
  </r>
  <r>
    <x v="35"/>
    <s v="7"/>
    <x v="5"/>
    <x v="89"/>
    <x v="0"/>
    <x v="5"/>
    <x v="33"/>
    <x v="1"/>
    <x v="0"/>
    <s v="adjust"/>
    <x v="2"/>
    <x v="6"/>
    <n v="565220"/>
    <n v="2259.4131558569306"/>
    <n v="8482.1525894244041"/>
    <n v="8361.5563483994029"/>
    <n v="-120.59624102500129"/>
    <n v="3.7007646550717301"/>
    <n v="7400"/>
    <n v="0.06"/>
    <n v="1949.4831626866742"/>
    <n v="3.8858060259317054E-2"/>
  </r>
  <r>
    <x v="35"/>
    <s v="7"/>
    <x v="5"/>
    <x v="25"/>
    <x v="0"/>
    <x v="4"/>
    <x v="18"/>
    <x v="1"/>
    <x v="3"/>
    <s v="adjust"/>
    <x v="2"/>
    <x v="3"/>
    <n v="31180"/>
    <n v="164.36052540615276"/>
    <n v="285.29953119727423"/>
    <n v="128.12016624511767"/>
    <n v="-157.17936495215656"/>
    <n v="0.77950691583954712"/>
    <n v="200"/>
    <n v="0.08"/>
    <n v="60.649276814556352"/>
    <n v="7.889634472599083E-2"/>
  </r>
  <r>
    <x v="35"/>
    <s v="7"/>
    <x v="5"/>
    <x v="30"/>
    <x v="0"/>
    <x v="3"/>
    <x v="24"/>
    <x v="1"/>
    <x v="3"/>
    <s v="appsflyer"/>
    <x v="0"/>
    <x v="3"/>
    <n v="43010"/>
    <n v="135.73940486925159"/>
    <n v="369.29891840133979"/>
    <n v="198.92228334387369"/>
    <n v="-170.3766350574661"/>
    <n v="1.4654718984180151"/>
    <n v="200"/>
    <n v="0.05"/>
    <n v="32.533001635386071"/>
    <n v="2.7257715164357935E-2"/>
  </r>
  <r>
    <x v="35"/>
    <s v="7"/>
    <x v="5"/>
    <x v="81"/>
    <x v="0"/>
    <x v="6"/>
    <x v="16"/>
    <x v="2"/>
    <x v="1"/>
    <s v="appsflyer"/>
    <x v="2"/>
    <x v="3"/>
    <n v="41560"/>
    <n v="118.39722549080324"/>
    <n v="323.11481758323424"/>
    <n v="138.60832578558674"/>
    <n v="-184.5064917976475"/>
    <n v="1.1707058608088199"/>
    <n v="200"/>
    <n v="0.11"/>
    <n v="12.410393219544998"/>
    <n v="1.4922616359451404E-2"/>
  </r>
  <r>
    <x v="35"/>
    <s v="7"/>
    <x v="5"/>
    <x v="117"/>
    <x v="0"/>
    <x v="4"/>
    <x v="27"/>
    <x v="1"/>
    <x v="0"/>
    <s v="appsflyer"/>
    <x v="0"/>
    <x v="5"/>
    <n v="15390"/>
    <n v="72.334619431778322"/>
    <n v="225.66177191866174"/>
    <n v="40.604871621982987"/>
    <n v="-185.05690029667875"/>
    <n v="0.56134769133995466"/>
    <n v="200"/>
    <n v="7.0000000000000007E-2"/>
    <n v="13.143595710560918"/>
    <n v="5.3949174017521646E-2"/>
  </r>
  <r>
    <x v="35"/>
    <s v="7"/>
    <x v="5"/>
    <x v="86"/>
    <x v="0"/>
    <x v="6"/>
    <x v="9"/>
    <x v="2"/>
    <x v="1"/>
    <s v="appsflyer"/>
    <x v="0"/>
    <x v="2"/>
    <n v="5270"/>
    <n v="23.350519616531059"/>
    <n v="216.48439639139218"/>
    <n v="7.6591259766819517"/>
    <n v="-208.82527041471022"/>
    <n v="0.32800666119907901"/>
    <n v="200"/>
    <n v="7.0000000000000007E-2"/>
    <n v="0.93414729685102837"/>
    <n v="2.0327543458070373E-2"/>
  </r>
  <r>
    <x v="35"/>
    <s v="7"/>
    <x v="5"/>
    <x v="115"/>
    <x v="0"/>
    <x v="4"/>
    <x v="18"/>
    <x v="1"/>
    <x v="0"/>
    <s v="adjust"/>
    <x v="0"/>
    <x v="5"/>
    <n v="98300"/>
    <n v="666.77971850093274"/>
    <n v="2926.1656108202619"/>
    <n v="2709.8720587081166"/>
    <n v="-216.29355211214533"/>
    <n v="4.0641189039170298"/>
    <n v="2400"/>
    <n v="0.12"/>
    <n v="212.71114295472864"/>
    <n v="1.3082483745015801E-2"/>
  </r>
  <r>
    <x v="35"/>
    <s v="7"/>
    <x v="5"/>
    <x v="12"/>
    <x v="0"/>
    <x v="4"/>
    <x v="44"/>
    <x v="0"/>
    <x v="0"/>
    <s v="appsflyer"/>
    <x v="0"/>
    <x v="3"/>
    <n v="102590"/>
    <n v="67.184020956123121"/>
    <n v="1562.3502992762421"/>
    <n v="1345.7048108638496"/>
    <n v="-216.64548841239252"/>
    <n v="20.030132042003103"/>
    <n v="400"/>
    <n v="7.4999999999999997E-2"/>
    <n v="194.45864444180955"/>
    <n v="2.4083865801765313E-2"/>
  </r>
  <r>
    <x v="35"/>
    <s v="7"/>
    <x v="5"/>
    <x v="32"/>
    <x v="0"/>
    <x v="6"/>
    <x v="17"/>
    <x v="0"/>
    <x v="3"/>
    <s v="appsflyer"/>
    <x v="0"/>
    <x v="3"/>
    <n v="12610"/>
    <n v="28.353007307476112"/>
    <n v="364.03805170877217"/>
    <n v="143.35518805969699"/>
    <n v="-220.68286364907519"/>
    <n v="5.0560840515107239"/>
    <n v="200"/>
    <n v="0.04"/>
    <n v="11.648999944480858"/>
    <n v="1.3543283762693795E-2"/>
  </r>
  <r>
    <x v="35"/>
    <s v="7"/>
    <x v="5"/>
    <x v="55"/>
    <x v="0"/>
    <x v="5"/>
    <x v="3"/>
    <x v="2"/>
    <x v="0"/>
    <s v="appsflyer"/>
    <x v="2"/>
    <x v="5"/>
    <n v="43720"/>
    <n v="118.7656199065522"/>
    <n v="1076.7364660075104"/>
    <n v="852.52849240914838"/>
    <n v="-224.20797359836206"/>
    <n v="7.1782431067167369"/>
    <n v="200"/>
    <n v="0.1"/>
    <n v="317.2486350457188"/>
    <n v="6.202112067621543E-2"/>
  </r>
  <r>
    <x v="35"/>
    <s v="7"/>
    <x v="5"/>
    <x v="59"/>
    <x v="0"/>
    <x v="3"/>
    <x v="48"/>
    <x v="1"/>
    <x v="1"/>
    <s v="appsflyer"/>
    <x v="2"/>
    <x v="2"/>
    <n v="13200"/>
    <n v="81.014729950900161"/>
    <n v="292.77569984579657"/>
    <n v="23.958731574942433"/>
    <n v="-268.81696827085415"/>
    <n v="0.29573303014726926"/>
    <n v="200"/>
    <n v="0.16"/>
    <n v="18.916713837064062"/>
    <n v="0.13159234367849679"/>
  </r>
  <r>
    <x v="35"/>
    <s v="7"/>
    <x v="5"/>
    <x v="73"/>
    <x v="0"/>
    <x v="3"/>
    <x v="16"/>
    <x v="1"/>
    <x v="0"/>
    <s v="appsflyer"/>
    <x v="2"/>
    <x v="2"/>
    <n v="263190"/>
    <n v="2797.4468041865666"/>
    <n v="2634.7264663664378"/>
    <n v="2348.7913107847535"/>
    <n v="-285.93515558168428"/>
    <n v="0.83961965148707385"/>
    <n v="2400"/>
    <n v="0.105"/>
    <n v="1406.9896625637396"/>
    <n v="9.9837851075670281E-2"/>
  </r>
  <r>
    <x v="35"/>
    <s v="7"/>
    <x v="5"/>
    <x v="6"/>
    <x v="0"/>
    <x v="5"/>
    <x v="32"/>
    <x v="1"/>
    <x v="0"/>
    <s v="adjust"/>
    <x v="2"/>
    <x v="0"/>
    <n v="29480"/>
    <n v="83.503736275594164"/>
    <n v="333.06919386706926"/>
    <n v="44.14686051777857"/>
    <n v="-288.92233334929068"/>
    <n v="0.52868126010645922"/>
    <n v="200"/>
    <n v="0.08"/>
    <n v="10.246469629006262"/>
    <n v="3.8683270296875974E-2"/>
  </r>
  <r>
    <x v="35"/>
    <s v="7"/>
    <x v="5"/>
    <x v="26"/>
    <x v="0"/>
    <x v="5"/>
    <x v="5"/>
    <x v="2"/>
    <x v="0"/>
    <s v="appsflyer"/>
    <x v="1"/>
    <x v="5"/>
    <n v="17750"/>
    <n v="55.965603726262991"/>
    <n v="397.96116152281786"/>
    <n v="84.364154031171822"/>
    <n v="-313.59700749164602"/>
    <n v="1.5074286421318857"/>
    <n v="200"/>
    <n v="0.08"/>
    <n v="33.300170390121863"/>
    <n v="6.5786570873489186E-2"/>
  </r>
  <r>
    <x v="35"/>
    <s v="7"/>
    <x v="5"/>
    <x v="69"/>
    <x v="0"/>
    <x v="0"/>
    <x v="23"/>
    <x v="0"/>
    <x v="1"/>
    <s v="appsflyer"/>
    <x v="2"/>
    <x v="2"/>
    <n v="98970"/>
    <n v="23.766869987032322"/>
    <n v="1688.3457177919329"/>
    <n v="1337.5564389307879"/>
    <n v="-350.78927886114502"/>
    <n v="56.278190593064437"/>
    <n v="400"/>
    <n v="0.05"/>
    <n v="396.70599228584643"/>
    <n v="4.9431682624044904E-2"/>
  </r>
  <r>
    <x v="35"/>
    <s v="7"/>
    <x v="5"/>
    <x v="53"/>
    <x v="0"/>
    <x v="4"/>
    <x v="31"/>
    <x v="0"/>
    <x v="3"/>
    <s v="appsflyer"/>
    <x v="2"/>
    <x v="1"/>
    <n v="43740"/>
    <n v="47.643214458609002"/>
    <n v="502.61796363304381"/>
    <n v="147.81688538344721"/>
    <n v="-354.80107824959657"/>
    <n v="3.1025800224261966"/>
    <n v="200"/>
    <n v="0.06"/>
    <n v="28.332004021961097"/>
    <n v="3.1944934153345567E-2"/>
  </r>
  <r>
    <x v="35"/>
    <s v="7"/>
    <x v="5"/>
    <x v="103"/>
    <x v="0"/>
    <x v="2"/>
    <x v="8"/>
    <x v="2"/>
    <x v="0"/>
    <s v="appsflyer"/>
    <x v="1"/>
    <x v="0"/>
    <n v="18990"/>
    <n v="35.544620214949887"/>
    <n v="440.8570914764191"/>
    <n v="84.247838094606109"/>
    <n v="-356.60925338181301"/>
    <n v="2.3701994165398874"/>
    <n v="200"/>
    <n v="7.4999999999999997E-2"/>
    <n v="28.128044652683268"/>
    <n v="5.5645433142741063E-2"/>
  </r>
  <r>
    <x v="35"/>
    <s v="7"/>
    <x v="5"/>
    <x v="13"/>
    <x v="0"/>
    <x v="2"/>
    <x v="8"/>
    <x v="1"/>
    <x v="0"/>
    <s v="appsflyer"/>
    <x v="0"/>
    <x v="2"/>
    <n v="36110"/>
    <n v="121.39589271358621"/>
    <n v="657.45433257135073"/>
    <n v="289.17483920621055"/>
    <n v="-368.27949336514018"/>
    <n v="2.3820809151135895"/>
    <n v="400"/>
    <n v="0.15"/>
    <n v="117.35305818234608"/>
    <n v="6.7636738673670024E-2"/>
  </r>
  <r>
    <x v="35"/>
    <s v="7"/>
    <x v="5"/>
    <x v="126"/>
    <x v="0"/>
    <x v="4"/>
    <x v="2"/>
    <x v="1"/>
    <x v="1"/>
    <s v="adjust"/>
    <x v="2"/>
    <x v="4"/>
    <n v="36440"/>
    <n v="302.15588723051411"/>
    <n v="699.55305217157331"/>
    <n v="293.57510158849425"/>
    <n v="-405.97795058307906"/>
    <n v="0.97160146134940739"/>
    <n v="400"/>
    <n v="0.15"/>
    <n v="9.8667301066078643"/>
    <n v="5.6014798559893492E-3"/>
  </r>
  <r>
    <x v="35"/>
    <s v="7"/>
    <x v="5"/>
    <x v="20"/>
    <x v="0"/>
    <x v="2"/>
    <x v="8"/>
    <x v="1"/>
    <x v="1"/>
    <s v="adjust"/>
    <x v="0"/>
    <x v="3"/>
    <n v="43170"/>
    <n v="204.97494064890532"/>
    <n v="625.23734170718217"/>
    <n v="197.77467130850152"/>
    <n v="-427.46267039868064"/>
    <n v="0.96487244090614521"/>
    <n v="400"/>
    <n v="0.11"/>
    <n v="0.30687611890832261"/>
    <n v="2.5860753290431692E-4"/>
  </r>
  <r>
    <x v="35"/>
    <s v="7"/>
    <x v="5"/>
    <x v="61"/>
    <x v="1"/>
    <x v="5"/>
    <x v="44"/>
    <x v="0"/>
    <x v="3"/>
    <s v="adjust"/>
    <x v="2"/>
    <x v="2"/>
    <n v="23340"/>
    <n v="107.15358931552588"/>
    <n v="938.64832683173461"/>
    <n v="507.97746123754138"/>
    <n v="-430.67086559419323"/>
    <n v="4.7406481153117905"/>
    <n v="400"/>
    <n v="0.12"/>
    <n v="242.24620563975077"/>
    <n v="7.9480627955942296E-2"/>
  </r>
  <r>
    <x v="35"/>
    <s v="7"/>
    <x v="5"/>
    <x v="124"/>
    <x v="0"/>
    <x v="2"/>
    <x v="28"/>
    <x v="2"/>
    <x v="1"/>
    <s v="appsflyer"/>
    <x v="0"/>
    <x v="4"/>
    <n v="33530"/>
    <n v="117.7317415730337"/>
    <n v="1263.3379103026889"/>
    <n v="826.30540208429227"/>
    <n v="-437.03250821839663"/>
    <n v="7.0185439461260497"/>
    <n v="5000"/>
    <n v="0.05"/>
    <n v="31.095067247857223"/>
    <n v="6.2719076928502652E-3"/>
  </r>
  <r>
    <x v="35"/>
    <s v="7"/>
    <x v="5"/>
    <x v="113"/>
    <x v="0"/>
    <x v="5"/>
    <x v="28"/>
    <x v="1"/>
    <x v="1"/>
    <s v="appsflyer"/>
    <x v="2"/>
    <x v="3"/>
    <n v="79060"/>
    <n v="272.32664138338959"/>
    <n v="831.27017989336196"/>
    <n v="381.10608783253423"/>
    <n v="-450.16409206082773"/>
    <n v="1.3994447472952221"/>
    <n v="400"/>
    <n v="0.08"/>
    <n v="36.416296781072795"/>
    <n v="1.5925704129692297E-2"/>
  </r>
  <r>
    <x v="35"/>
    <s v="7"/>
    <x v="5"/>
    <x v="23"/>
    <x v="0"/>
    <x v="4"/>
    <x v="2"/>
    <x v="1"/>
    <x v="1"/>
    <s v="adjust"/>
    <x v="0"/>
    <x v="5"/>
    <n v="41410"/>
    <n v="67.35737522812029"/>
    <n v="630.40168941063712"/>
    <n v="172.61058186208629"/>
    <n v="-457.79110754855083"/>
    <n v="2.5626084935391753"/>
    <n v="200"/>
    <n v="0.06"/>
    <n v="57.603895589920953"/>
    <n v="5.5620282148504806E-2"/>
  </r>
  <r>
    <x v="35"/>
    <s v="7"/>
    <x v="5"/>
    <x v="108"/>
    <x v="0"/>
    <x v="6"/>
    <x v="2"/>
    <x v="2"/>
    <x v="1"/>
    <s v="adjust"/>
    <x v="0"/>
    <x v="2"/>
    <n v="17010"/>
    <n v="66.4212885964278"/>
    <n v="603.98403091990644"/>
    <n v="123.81912847334839"/>
    <n v="-480.16490244655807"/>
    <n v="1.8641482435799581"/>
    <n v="200"/>
    <n v="0.1"/>
    <n v="61.560294783752219"/>
    <n v="8.2863199387110911E-2"/>
  </r>
  <r>
    <x v="35"/>
    <s v="7"/>
    <x v="5"/>
    <x v="57"/>
    <x v="0"/>
    <x v="0"/>
    <x v="40"/>
    <x v="2"/>
    <x v="0"/>
    <s v="adjust"/>
    <x v="0"/>
    <x v="4"/>
    <n v="63980"/>
    <n v="205.86137551950662"/>
    <n v="1742.8804575454519"/>
    <n v="1245.8047512374089"/>
    <n v="-497.07570630804298"/>
    <n v="6.0516682553661525"/>
    <n v="2200"/>
    <n v="0.09"/>
    <n v="576.30472813518088"/>
    <n v="7.7099391318845648E-2"/>
  </r>
  <r>
    <x v="35"/>
    <s v="7"/>
    <x v="5"/>
    <x v="91"/>
    <x v="0"/>
    <x v="2"/>
    <x v="11"/>
    <x v="2"/>
    <x v="0"/>
    <s v="appsflyer"/>
    <x v="2"/>
    <x v="5"/>
    <n v="32250"/>
    <n v="50.853353121231798"/>
    <n v="1007.7509755348827"/>
    <n v="502.42662957981588"/>
    <n v="-505.32434595506686"/>
    <n v="9.8799115248517921"/>
    <n v="200"/>
    <n v="0.12"/>
    <n v="113.31251018914392"/>
    <n v="3.7588410432487174E-2"/>
  </r>
  <r>
    <x v="35"/>
    <s v="7"/>
    <x v="5"/>
    <x v="11"/>
    <x v="0"/>
    <x v="5"/>
    <x v="39"/>
    <x v="1"/>
    <x v="0"/>
    <s v="appsflyer"/>
    <x v="0"/>
    <x v="2"/>
    <n v="98440"/>
    <n v="410.5087572977481"/>
    <n v="1388.9443263093144"/>
    <n v="863.89971113484035"/>
    <n v="-525.04461517447407"/>
    <n v="2.1044611004686584"/>
    <n v="600"/>
    <n v="0.14000000000000001"/>
    <n v="651.49315776674007"/>
    <n v="0.12568842373900907"/>
  </r>
  <r>
    <x v="35"/>
    <s v="7"/>
    <x v="5"/>
    <x v="16"/>
    <x v="0"/>
    <x v="3"/>
    <x v="32"/>
    <x v="0"/>
    <x v="3"/>
    <s v="adjust"/>
    <x v="2"/>
    <x v="6"/>
    <n v="29210"/>
    <n v="28.852735248830655"/>
    <n v="638.97983673398028"/>
    <n v="90.374098326600844"/>
    <n v="-548.60573840737948"/>
    <n v="3.1322541016371588"/>
    <n v="200"/>
    <n v="0.02"/>
    <n v="4.8607627306918273"/>
    <n v="8.9641516405980816E-3"/>
  </r>
  <r>
    <x v="35"/>
    <s v="7"/>
    <x v="5"/>
    <x v="106"/>
    <x v="0"/>
    <x v="4"/>
    <x v="25"/>
    <x v="1"/>
    <x v="0"/>
    <s v="appsflyer"/>
    <x v="2"/>
    <x v="0"/>
    <n v="118440"/>
    <n v="325.99019633542162"/>
    <n v="1164.6983726736958"/>
    <n v="602.66706536419713"/>
    <n v="-562.03130730949863"/>
    <n v="1.8487275756725332"/>
    <n v="600"/>
    <n v="0.2"/>
    <n v="240.6795565177724"/>
    <n v="6.6559567835995703E-2"/>
  </r>
  <r>
    <x v="35"/>
    <s v="7"/>
    <x v="5"/>
    <x v="42"/>
    <x v="0"/>
    <x v="5"/>
    <x v="47"/>
    <x v="1"/>
    <x v="1"/>
    <s v="appsflyer"/>
    <x v="2"/>
    <x v="0"/>
    <n v="73160"/>
    <n v="214.81543624161074"/>
    <n v="2181.3789253166988"/>
    <n v="1593.8566852046351"/>
    <n v="-587.52224011206363"/>
    <n v="7.4196562085602009"/>
    <n v="800"/>
    <n v="0.12"/>
    <n v="1005.4129908844934"/>
    <n v="0.10513419014995573"/>
  </r>
  <r>
    <x v="35"/>
    <s v="7"/>
    <x v="5"/>
    <x v="112"/>
    <x v="0"/>
    <x v="6"/>
    <x v="4"/>
    <x v="1"/>
    <x v="0"/>
    <s v="adjust"/>
    <x v="2"/>
    <x v="4"/>
    <n v="38550"/>
    <n v="292.42856328067074"/>
    <n v="1041.6080774799575"/>
    <n v="381.69918997369115"/>
    <n v="-659.90888750626641"/>
    <n v="1.3052732800500719"/>
    <n v="600"/>
    <n v="0.15"/>
    <n v="68.736121311441806"/>
    <n v="3.001321595511703E-2"/>
  </r>
  <r>
    <x v="35"/>
    <s v="7"/>
    <x v="5"/>
    <x v="65"/>
    <x v="1"/>
    <x v="4"/>
    <x v="6"/>
    <x v="1"/>
    <x v="1"/>
    <s v="adjust"/>
    <x v="2"/>
    <x v="5"/>
    <n v="166300"/>
    <n v="474.11279066314256"/>
    <n v="3852.365954533725"/>
    <n v="3170.9305093049747"/>
    <n v="-681.43544522875027"/>
    <n v="6.6881353377321622"/>
    <n v="4800"/>
    <n v="0.06"/>
    <n v="217.80591452725071"/>
    <n v="1.1448054647687146E-2"/>
  </r>
  <r>
    <x v="35"/>
    <s v="7"/>
    <x v="5"/>
    <x v="78"/>
    <x v="0"/>
    <x v="2"/>
    <x v="20"/>
    <x v="2"/>
    <x v="0"/>
    <s v="adjust"/>
    <x v="0"/>
    <x v="6"/>
    <n v="14320"/>
    <n v="71.233041905336151"/>
    <n v="847.69220096362926"/>
    <n v="152.48407594461827"/>
    <n v="-695.20812501901105"/>
    <n v="2.1406368711202757"/>
    <n v="200"/>
    <n v="0.14000000000000001"/>
    <n v="84.187980777743746"/>
    <n v="9.2018330718809563E-2"/>
  </r>
  <r>
    <x v="35"/>
    <s v="7"/>
    <x v="5"/>
    <x v="8"/>
    <x v="0"/>
    <x v="4"/>
    <x v="11"/>
    <x v="1"/>
    <x v="1"/>
    <s v="adjust"/>
    <x v="0"/>
    <x v="6"/>
    <n v="84430"/>
    <n v="169.01736099126774"/>
    <n v="1373.6056782182245"/>
    <n v="667.13565165248508"/>
    <n v="-706.47002656573943"/>
    <n v="3.9471427535006454"/>
    <n v="800"/>
    <n v="0.08"/>
    <n v="261.99198346473486"/>
    <n v="6.5451951892088869E-2"/>
  </r>
  <r>
    <x v="35"/>
    <s v="7"/>
    <x v="5"/>
    <x v="29"/>
    <x v="0"/>
    <x v="2"/>
    <x v="34"/>
    <x v="2"/>
    <x v="1"/>
    <s v="appsflyer"/>
    <x v="2"/>
    <x v="1"/>
    <n v="41140"/>
    <n v="56.361428526948345"/>
    <n v="954.70612355881599"/>
    <n v="203.8204581333338"/>
    <n v="-750.88566542548222"/>
    <n v="3.6163110740864242"/>
    <n v="400"/>
    <n v="0.05"/>
    <n v="46.007674851571878"/>
    <n v="3.76210802331685E-2"/>
  </r>
  <r>
    <x v="35"/>
    <s v="7"/>
    <x v="5"/>
    <x v="66"/>
    <x v="0"/>
    <x v="6"/>
    <x v="40"/>
    <x v="0"/>
    <x v="1"/>
    <s v="appsflyer"/>
    <x v="1"/>
    <x v="6"/>
    <n v="31900"/>
    <n v="16.234096692111958"/>
    <n v="969.45607052364903"/>
    <n v="187.36004270995033"/>
    <n v="-782.0960278136987"/>
    <n v="11.541143696710108"/>
    <n v="200"/>
    <n v="5.5E-2"/>
    <n v="4.9120438651783749"/>
    <n v="4.3695227951944257E-3"/>
  </r>
  <r>
    <x v="35"/>
    <s v="7"/>
    <x v="5"/>
    <x v="84"/>
    <x v="0"/>
    <x v="1"/>
    <x v="8"/>
    <x v="1"/>
    <x v="0"/>
    <s v="appsflyer"/>
    <x v="0"/>
    <x v="6"/>
    <n v="44630"/>
    <n v="160.53113841629909"/>
    <n v="1006.9300359751841"/>
    <n v="196.64674571856605"/>
    <n v="-810.28329025661799"/>
    <n v="1.2249757128651875"/>
    <n v="200"/>
    <n v="0.14000000000000001"/>
    <n v="132.38115774210388"/>
    <n v="0.11219878676216283"/>
  </r>
  <r>
    <x v="35"/>
    <s v="7"/>
    <x v="5"/>
    <x v="21"/>
    <x v="0"/>
    <x v="1"/>
    <x v="4"/>
    <x v="2"/>
    <x v="0"/>
    <s v="adjust"/>
    <x v="2"/>
    <x v="4"/>
    <n v="18360"/>
    <n v="84.0819148016936"/>
    <n v="1144.5468866584604"/>
    <n v="302.62796795773687"/>
    <n v="-841.91891870072345"/>
    <n v="3.5992040460957875"/>
    <n v="200"/>
    <n v="0.11"/>
    <n v="152.82640885210955"/>
    <n v="8.4166272912275547E-2"/>
  </r>
  <r>
    <x v="35"/>
    <s v="7"/>
    <x v="5"/>
    <x v="88"/>
    <x v="0"/>
    <x v="1"/>
    <x v="9"/>
    <x v="2"/>
    <x v="0"/>
    <s v="adjust"/>
    <x v="0"/>
    <x v="1"/>
    <n v="74510"/>
    <n v="223.60986066452304"/>
    <n v="2556.0546370685597"/>
    <n v="1701.0685156125257"/>
    <n v="-854.98612145603397"/>
    <n v="7.6073054674659515"/>
    <n v="1800"/>
    <n v="0.11"/>
    <n v="78.277492984564304"/>
    <n v="7.6694434768625327E-3"/>
  </r>
  <r>
    <x v="35"/>
    <s v="7"/>
    <x v="5"/>
    <x v="68"/>
    <x v="0"/>
    <x v="6"/>
    <x v="29"/>
    <x v="1"/>
    <x v="1"/>
    <s v="adjust"/>
    <x v="2"/>
    <x v="6"/>
    <n v="148710"/>
    <n v="358.03726578038311"/>
    <n v="2593.8174620756754"/>
    <n v="1682.3973044474412"/>
    <n v="-911.42015762823416"/>
    <n v="4.6989446776733264"/>
    <n v="1800"/>
    <n v="7.0000000000000007E-2"/>
    <n v="195.42673204655094"/>
    <n v="1.9359946620014348E-2"/>
  </r>
  <r>
    <x v="35"/>
    <s v="7"/>
    <x v="5"/>
    <x v="24"/>
    <x v="0"/>
    <x v="4"/>
    <x v="8"/>
    <x v="1"/>
    <x v="1"/>
    <s v="appsflyer"/>
    <x v="2"/>
    <x v="3"/>
    <n v="76190"/>
    <n v="316.96307852314095"/>
    <n v="1611.9041108733497"/>
    <n v="665.25272039911886"/>
    <n v="-946.65139047423088"/>
    <n v="2.0988334776996744"/>
    <n v="800"/>
    <n v="7.0000000000000007E-2"/>
    <n v="65.887800779216889"/>
    <n v="1.6506960126793986E-2"/>
  </r>
  <r>
    <x v="35"/>
    <s v="7"/>
    <x v="5"/>
    <x v="85"/>
    <x v="0"/>
    <x v="5"/>
    <x v="22"/>
    <x v="1"/>
    <x v="1"/>
    <s v="adjust"/>
    <x v="0"/>
    <x v="4"/>
    <n v="165790"/>
    <n v="398.26309467857328"/>
    <n v="3463.8911610643463"/>
    <n v="2499.1666910058752"/>
    <n v="-964.72447005847107"/>
    <n v="6.2751651468557013"/>
    <n v="1200"/>
    <n v="0.125"/>
    <n v="1100.8115604303935"/>
    <n v="7.3411907283072175E-2"/>
  </r>
  <r>
    <x v="35"/>
    <s v="7"/>
    <x v="5"/>
    <x v="99"/>
    <x v="0"/>
    <x v="5"/>
    <x v="35"/>
    <x v="2"/>
    <x v="0"/>
    <s v="adjust"/>
    <x v="0"/>
    <x v="6"/>
    <n v="143520"/>
    <n v="462.02222299145006"/>
    <n v="6551.1771598141058"/>
    <n v="5424.3538254267505"/>
    <n v="-1126.8233343873553"/>
    <n v="11.740460859881908"/>
    <n v="30000"/>
    <n v="0.08"/>
    <n v="775.67345383611121"/>
    <n v="2.3833052402792775E-2"/>
  </r>
  <r>
    <x v="35"/>
    <s v="7"/>
    <x v="5"/>
    <x v="40"/>
    <x v="0"/>
    <x v="4"/>
    <x v="45"/>
    <x v="0"/>
    <x v="1"/>
    <s v="adjust"/>
    <x v="0"/>
    <x v="1"/>
    <n v="74930"/>
    <n v="152.83009428516453"/>
    <n v="2172.6819615166087"/>
    <n v="1044.1861290259733"/>
    <n v="-1128.4958324906354"/>
    <n v="6.8323332123163789"/>
    <n v="1200"/>
    <n v="0.125"/>
    <n v="20.698341723221425"/>
    <n v="3.3037439634970435E-3"/>
  </r>
  <r>
    <x v="35"/>
    <s v="7"/>
    <x v="5"/>
    <x v="36"/>
    <x v="0"/>
    <x v="0"/>
    <x v="23"/>
    <x v="0"/>
    <x v="3"/>
    <s v="adjust"/>
    <x v="0"/>
    <x v="4"/>
    <n v="86740"/>
    <n v="84.188823529411764"/>
    <n v="2117.5640206890002"/>
    <n v="900.3799174243328"/>
    <n v="-1217.1841032646676"/>
    <n v="10.694767781257578"/>
    <n v="1000"/>
    <n v="6.5000000000000002E-2"/>
    <n v="269.33941758978727"/>
    <n v="4.9856623923871246E-2"/>
  </r>
  <r>
    <x v="35"/>
    <s v="7"/>
    <x v="5"/>
    <x v="104"/>
    <x v="0"/>
    <x v="1"/>
    <x v="37"/>
    <x v="2"/>
    <x v="0"/>
    <s v="appsflyer"/>
    <x v="0"/>
    <x v="0"/>
    <n v="70320"/>
    <n v="225.28146453089244"/>
    <n v="1725.9752664432178"/>
    <n v="440.85060744719431"/>
    <n v="-1285.1246589960235"/>
    <n v="1.9568880571918568"/>
    <n v="800"/>
    <n v="0.17"/>
    <n v="239.15548697155813"/>
    <n v="9.0414410585489366E-2"/>
  </r>
  <r>
    <x v="35"/>
    <s v="7"/>
    <x v="5"/>
    <x v="10"/>
    <x v="0"/>
    <x v="0"/>
    <x v="14"/>
    <x v="1"/>
    <x v="0"/>
    <s v="appsflyer"/>
    <x v="2"/>
    <x v="4"/>
    <n v="169490"/>
    <n v="545.87608320432741"/>
    <n v="2706.745229786779"/>
    <n v="1360.5409615727478"/>
    <n v="-1346.2042682140311"/>
    <n v="2.4923989224555978"/>
    <n v="1000"/>
    <n v="0.04"/>
    <n v="159.26270485725067"/>
    <n v="1.9509728036553362E-2"/>
  </r>
  <r>
    <x v="35"/>
    <s v="7"/>
    <x v="5"/>
    <x v="5"/>
    <x v="0"/>
    <x v="3"/>
    <x v="42"/>
    <x v="2"/>
    <x v="0"/>
    <s v="appsflyer"/>
    <x v="1"/>
    <x v="5"/>
    <n v="60380"/>
    <n v="132.00503946344537"/>
    <n v="2188.9889487172504"/>
    <n v="816.26432926685436"/>
    <n v="-1372.7246194503959"/>
    <n v="6.1835846008961877"/>
    <n v="1200"/>
    <n v="0.09"/>
    <n v="225.19679923415634"/>
    <n v="4.5981183455695407E-2"/>
  </r>
  <r>
    <x v="35"/>
    <s v="7"/>
    <x v="5"/>
    <x v="38"/>
    <x v="0"/>
    <x v="3"/>
    <x v="43"/>
    <x v="1"/>
    <x v="0"/>
    <s v="appsflyer"/>
    <x v="2"/>
    <x v="1"/>
    <n v="565870"/>
    <n v="5874.4224190620407"/>
    <n v="10108.919334545659"/>
    <n v="8697.1386015443404"/>
    <n v="-1411.7807330013184"/>
    <n v="1.4805095686212157"/>
    <n v="10200"/>
    <n v="0.13"/>
    <n v="2444.8409754852983"/>
    <n v="4.6851443282950767E-2"/>
  </r>
  <r>
    <x v="35"/>
    <s v="7"/>
    <x v="5"/>
    <x v="37"/>
    <x v="0"/>
    <x v="5"/>
    <x v="45"/>
    <x v="2"/>
    <x v="1"/>
    <s v="adjust"/>
    <x v="2"/>
    <x v="4"/>
    <n v="184310"/>
    <n v="288.67684366107079"/>
    <n v="5462.1683626345066"/>
    <n v="3701.4120245790814"/>
    <n v="-1760.7563380554252"/>
    <n v="12.82199146158335"/>
    <n v="4400"/>
    <n v="6.5000000000000002E-2"/>
    <n v="1416.0559192496291"/>
    <n v="6.376196929921002E-2"/>
  </r>
  <r>
    <x v="35"/>
    <s v="7"/>
    <x v="5"/>
    <x v="92"/>
    <x v="0"/>
    <x v="1"/>
    <x v="1"/>
    <x v="2"/>
    <x v="0"/>
    <s v="appsflyer"/>
    <x v="1"/>
    <x v="5"/>
    <n v="133870"/>
    <n v="403.9078623767146"/>
    <n v="4128.0390846018572"/>
    <n v="2335.2205076597561"/>
    <n v="-1792.8185769421011"/>
    <n v="5.7815673453807523"/>
    <n v="3600"/>
    <n v="0.1"/>
    <n v="629.77950944423776"/>
    <n v="4.4947897309804231E-2"/>
  </r>
  <r>
    <x v="35"/>
    <s v="7"/>
    <x v="5"/>
    <x v="15"/>
    <x v="0"/>
    <x v="4"/>
    <x v="5"/>
    <x v="2"/>
    <x v="0"/>
    <s v="adjust"/>
    <x v="0"/>
    <x v="1"/>
    <n v="151090"/>
    <n v="382.12970113522277"/>
    <n v="5158.3418684970975"/>
    <n v="2507.8315986795196"/>
    <n v="-2650.5102698175779"/>
    <n v="6.5627759141184443"/>
    <n v="50000"/>
    <n v="0.06"/>
    <n v="106.26369064099116"/>
    <n v="7.0621229576010025E-3"/>
  </r>
  <r>
    <x v="35"/>
    <s v="7"/>
    <x v="5"/>
    <x v="94"/>
    <x v="0"/>
    <x v="6"/>
    <x v="0"/>
    <x v="2"/>
    <x v="0"/>
    <s v="adjust"/>
    <x v="0"/>
    <x v="2"/>
    <n v="331400"/>
    <n v="746.83519498334317"/>
    <n v="11754.847271608709"/>
    <n v="9087.9230373616028"/>
    <n v="-2666.9242342471061"/>
    <n v="12.168578956116674"/>
    <n v="10200"/>
    <n v="0.06"/>
    <n v="735.4931709439868"/>
    <n v="1.3488471970259892E-2"/>
  </r>
  <r>
    <x v="35"/>
    <s v="7"/>
    <x v="5"/>
    <x v="95"/>
    <x v="0"/>
    <x v="2"/>
    <x v="22"/>
    <x v="2"/>
    <x v="0"/>
    <s v="adjust"/>
    <x v="0"/>
    <x v="6"/>
    <n v="194480"/>
    <n v="698.48146728274241"/>
    <n v="8219.1528065328021"/>
    <n v="5375.3987941274372"/>
    <n v="-2843.7540124053648"/>
    <n v="7.6958359611730369"/>
    <n v="5600"/>
    <n v="7.0000000000000007E-2"/>
    <n v="787.31243359526525"/>
    <n v="2.4410977484293668E-2"/>
  </r>
  <r>
    <x v="35"/>
    <s v="7"/>
    <x v="5"/>
    <x v="98"/>
    <x v="0"/>
    <x v="3"/>
    <x v="38"/>
    <x v="1"/>
    <x v="0"/>
    <s v="appsflyer"/>
    <x v="2"/>
    <x v="1"/>
    <n v="329390"/>
    <n v="1584.751192633709"/>
    <n v="5324.1701039433347"/>
    <n v="2375.4180523673813"/>
    <n v="-2948.7520515759534"/>
    <n v="1.4989217634975605"/>
    <n v="1400"/>
    <n v="7.0000000000000007E-2"/>
    <n v="617.56794138812961"/>
    <n v="4.3330474031202708E-2"/>
  </r>
  <r>
    <x v="36"/>
    <s v="7"/>
    <x v="5"/>
    <x v="96"/>
    <x v="0"/>
    <x v="1"/>
    <x v="15"/>
    <x v="1"/>
    <x v="0"/>
    <s v="adjust"/>
    <x v="0"/>
    <x v="4"/>
    <n v="936480"/>
    <n v="2884.8909952606637"/>
    <n v="19655.48157087803"/>
    <n v="26924.939122192754"/>
    <n v="7269.4575513147247"/>
    <n v="9.3330871656590819"/>
    <n v="24600"/>
    <n v="0.17"/>
    <n v="15077.883025622012"/>
    <n v="9.3332820284782847E-2"/>
  </r>
  <r>
    <x v="36"/>
    <s v="7"/>
    <x v="5"/>
    <x v="37"/>
    <x v="0"/>
    <x v="1"/>
    <x v="21"/>
    <x v="2"/>
    <x v="1"/>
    <s v="adjust"/>
    <x v="2"/>
    <x v="2"/>
    <n v="481770"/>
    <n v="743.12967006550616"/>
    <n v="11877.856885859035"/>
    <n v="19105.601447345725"/>
    <n v="7227.7445614866901"/>
    <n v="25.70964693908882"/>
    <n v="24000"/>
    <n v="6.5000000000000002E-2"/>
    <n v="5011.4909691122984"/>
    <n v="4.3717466689230447E-2"/>
  </r>
  <r>
    <x v="36"/>
    <s v="7"/>
    <x v="5"/>
    <x v="10"/>
    <x v="0"/>
    <x v="0"/>
    <x v="24"/>
    <x v="1"/>
    <x v="0"/>
    <s v="appsflyer"/>
    <x v="2"/>
    <x v="0"/>
    <n v="506610"/>
    <n v="1886.1415516528148"/>
    <n v="7417.5047773448932"/>
    <n v="11776.484823344666"/>
    <n v="4358.9800459997732"/>
    <n v="6.2436908900209538"/>
    <n v="8400"/>
    <n v="0.04"/>
    <n v="2054.9796533366775"/>
    <n v="2.9083093472044491E-2"/>
  </r>
  <r>
    <x v="36"/>
    <s v="7"/>
    <x v="5"/>
    <x v="15"/>
    <x v="0"/>
    <x v="5"/>
    <x v="3"/>
    <x v="2"/>
    <x v="0"/>
    <s v="adjust"/>
    <x v="0"/>
    <x v="6"/>
    <n v="421390"/>
    <n v="947.33868774588905"/>
    <n v="13884.757998661364"/>
    <n v="17679.527449087491"/>
    <n v="3794.7694504261272"/>
    <n v="18.662309137985705"/>
    <n v="50000"/>
    <n v="0.06"/>
    <n v="3026.3080616779298"/>
    <n v="2.8529307607277416E-2"/>
  </r>
  <r>
    <x v="36"/>
    <s v="7"/>
    <x v="5"/>
    <x v="6"/>
    <x v="0"/>
    <x v="2"/>
    <x v="13"/>
    <x v="1"/>
    <x v="0"/>
    <s v="adjust"/>
    <x v="2"/>
    <x v="0"/>
    <n v="456190"/>
    <n v="1019.1287397608305"/>
    <n v="4785.0452376623662"/>
    <n v="7968.2632724794303"/>
    <n v="3183.2180348170641"/>
    <n v="7.8187013687293572"/>
    <n v="5000"/>
    <n v="0.08"/>
    <n v="68.783343307552911"/>
    <n v="1.4386937478399454E-3"/>
  </r>
  <r>
    <x v="36"/>
    <s v="7"/>
    <x v="5"/>
    <x v="29"/>
    <x v="0"/>
    <x v="3"/>
    <x v="3"/>
    <x v="2"/>
    <x v="1"/>
    <s v="appsflyer"/>
    <x v="2"/>
    <x v="1"/>
    <n v="234140"/>
    <n v="360.53651025204636"/>
    <n v="4887.851802430624"/>
    <n v="7729.1624187610178"/>
    <n v="2841.3106163303937"/>
    <n v="21.437946501888703"/>
    <n v="10000"/>
    <n v="0.05"/>
    <n v="1756.1632497971539"/>
    <n v="3.7868770134230283E-2"/>
  </r>
  <r>
    <x v="36"/>
    <s v="7"/>
    <x v="5"/>
    <x v="42"/>
    <x v="0"/>
    <x v="0"/>
    <x v="15"/>
    <x v="1"/>
    <x v="1"/>
    <s v="appsflyer"/>
    <x v="2"/>
    <x v="6"/>
    <n v="229320"/>
    <n v="816.21034100042107"/>
    <n v="6049.9427653393368"/>
    <n v="8849.5086873309137"/>
    <n v="2799.5659219915769"/>
    <n v="10.842191335733578"/>
    <n v="8400"/>
    <n v="0.12"/>
    <n v="3711.2155697259509"/>
    <n v="6.9894945599992861E-2"/>
  </r>
  <r>
    <x v="36"/>
    <s v="7"/>
    <x v="5"/>
    <x v="22"/>
    <x v="0"/>
    <x v="0"/>
    <x v="49"/>
    <x v="2"/>
    <x v="0"/>
    <s v="appsflyer"/>
    <x v="0"/>
    <x v="4"/>
    <n v="315460"/>
    <n v="1419.1477382496619"/>
    <n v="5661.5784893397304"/>
    <n v="8215.3540982304858"/>
    <n v="2553.7756088907554"/>
    <n v="5.7889350606745706"/>
    <n v="14400"/>
    <n v="0.1"/>
    <n v="1807.8234050842434"/>
    <n v="3.6675704692056069E-2"/>
  </r>
  <r>
    <x v="36"/>
    <s v="7"/>
    <x v="5"/>
    <x v="74"/>
    <x v="0"/>
    <x v="0"/>
    <x v="2"/>
    <x v="1"/>
    <x v="1"/>
    <s v="adjust"/>
    <x v="0"/>
    <x v="3"/>
    <n v="154510"/>
    <n v="562.03073063656325"/>
    <n v="4133.8353515572308"/>
    <n v="6676.2715602498984"/>
    <n v="2542.4362086926676"/>
    <n v="11.878837217118479"/>
    <n v="3800"/>
    <n v="0.1"/>
    <n v="2162.4478888224653"/>
    <n v="5.3983421467793093E-2"/>
  </r>
  <r>
    <x v="36"/>
    <s v="7"/>
    <x v="5"/>
    <x v="66"/>
    <x v="0"/>
    <x v="1"/>
    <x v="0"/>
    <x v="0"/>
    <x v="1"/>
    <s v="appsflyer"/>
    <x v="1"/>
    <x v="2"/>
    <n v="222190"/>
    <n v="148.02798134576949"/>
    <n v="6692.3275356872409"/>
    <n v="9172.701255671207"/>
    <n v="2480.3737199839661"/>
    <n v="61.965995700807781"/>
    <n v="8000"/>
    <n v="5.5E-2"/>
    <n v="2419.2452373625947"/>
    <n v="4.3957339100206855E-2"/>
  </r>
  <r>
    <x v="36"/>
    <s v="7"/>
    <x v="5"/>
    <x v="127"/>
    <x v="1"/>
    <x v="1"/>
    <x v="15"/>
    <x v="1"/>
    <x v="0"/>
    <s v="adjust"/>
    <x v="2"/>
    <x v="0"/>
    <n v="272840"/>
    <n v="1777.265388810971"/>
    <n v="5794.8081076005592"/>
    <n v="8212.8483926951139"/>
    <n v="2418.0402850945547"/>
    <n v="4.6210590969701419"/>
    <n v="11400"/>
    <n v="0.15"/>
    <n v="118.74756026954253"/>
    <n v="2.4097924494170639E-3"/>
  </r>
  <r>
    <x v="36"/>
    <s v="7"/>
    <x v="5"/>
    <x v="95"/>
    <x v="0"/>
    <x v="0"/>
    <x v="37"/>
    <x v="2"/>
    <x v="0"/>
    <s v="adjust"/>
    <x v="0"/>
    <x v="2"/>
    <n v="436330"/>
    <n v="1811.3854378896738"/>
    <n v="16044.57519671332"/>
    <n v="17873.868307781275"/>
    <n v="1829.2931110679547"/>
    <n v="9.8675124211029015"/>
    <n v="30400"/>
    <n v="7.0000000000000007E-2"/>
    <n v="1713.2249321511508"/>
    <n v="1.5975136650612533E-2"/>
  </r>
  <r>
    <x v="36"/>
    <s v="7"/>
    <x v="5"/>
    <x v="112"/>
    <x v="0"/>
    <x v="5"/>
    <x v="13"/>
    <x v="1"/>
    <x v="0"/>
    <s v="adjust"/>
    <x v="2"/>
    <x v="5"/>
    <n v="225130"/>
    <n v="1481.2722928282024"/>
    <n v="6030.6813869189082"/>
    <n v="7836.0361801032768"/>
    <n v="1805.3547931843686"/>
    <n v="5.2900713920341307"/>
    <n v="12800"/>
    <n v="0.15"/>
    <n v="3519.9857140704312"/>
    <n v="7.4867480470294762E-2"/>
  </r>
  <r>
    <x v="36"/>
    <s v="7"/>
    <x v="5"/>
    <x v="26"/>
    <x v="0"/>
    <x v="4"/>
    <x v="25"/>
    <x v="2"/>
    <x v="0"/>
    <s v="appsflyer"/>
    <x v="1"/>
    <x v="4"/>
    <n v="148190"/>
    <n v="461.01916376306622"/>
    <n v="3232.1607805729914"/>
    <n v="4966.9602006917994"/>
    <n v="1734.799420118808"/>
    <n v="10.773869268576638"/>
    <n v="5600"/>
    <n v="0.08"/>
    <n v="1643.1558515360814"/>
    <n v="5.5136199511162526E-2"/>
  </r>
  <r>
    <x v="36"/>
    <s v="7"/>
    <x v="5"/>
    <x v="104"/>
    <x v="0"/>
    <x v="3"/>
    <x v="41"/>
    <x v="2"/>
    <x v="0"/>
    <s v="appsflyer"/>
    <x v="0"/>
    <x v="3"/>
    <n v="191020"/>
    <n v="727.26426667794749"/>
    <n v="4810.3257864053321"/>
    <n v="6478.4778806149907"/>
    <n v="1668.1520942096586"/>
    <n v="8.90801071556543"/>
    <n v="6000"/>
    <n v="0.17"/>
    <n v="3901.7421543415326"/>
    <n v="0.10037702853053365"/>
  </r>
  <r>
    <x v="36"/>
    <s v="7"/>
    <x v="5"/>
    <x v="8"/>
    <x v="0"/>
    <x v="0"/>
    <x v="28"/>
    <x v="1"/>
    <x v="1"/>
    <s v="adjust"/>
    <x v="0"/>
    <x v="5"/>
    <n v="180610"/>
    <n v="421.23213576816198"/>
    <n v="3264.6084404498038"/>
    <n v="4876.4467582178695"/>
    <n v="1611.8383177680657"/>
    <n v="11.576625675353913"/>
    <n v="3800"/>
    <n v="0.08"/>
    <n v="2310.8695808366492"/>
    <n v="7.8980649074121209E-2"/>
  </r>
  <r>
    <x v="36"/>
    <s v="7"/>
    <x v="5"/>
    <x v="40"/>
    <x v="0"/>
    <x v="1"/>
    <x v="28"/>
    <x v="0"/>
    <x v="1"/>
    <s v="adjust"/>
    <x v="0"/>
    <x v="6"/>
    <n v="160910"/>
    <n v="468.38661958389002"/>
    <n v="4977.7722635010396"/>
    <n v="6370.2784796713131"/>
    <n v="1392.5062161702735"/>
    <n v="13.600470665303387"/>
    <n v="8200"/>
    <n v="0.125"/>
    <n v="4563.5556996809628"/>
    <n v="0.11939707487524753"/>
  </r>
  <r>
    <x v="36"/>
    <s v="7"/>
    <x v="5"/>
    <x v="24"/>
    <x v="0"/>
    <x v="4"/>
    <x v="5"/>
    <x v="1"/>
    <x v="1"/>
    <s v="appsflyer"/>
    <x v="2"/>
    <x v="5"/>
    <n v="270840"/>
    <n v="978.11484290357532"/>
    <n v="5420.7709428895851"/>
    <n v="6797.6109220778353"/>
    <n v="1376.8399791882503"/>
    <n v="6.9497063370379282"/>
    <n v="5000"/>
    <n v="7.0000000000000007E-2"/>
    <n v="2173.9504457445805"/>
    <n v="5.3301825956818809E-2"/>
  </r>
  <r>
    <x v="36"/>
    <s v="7"/>
    <x v="5"/>
    <x v="84"/>
    <x v="0"/>
    <x v="3"/>
    <x v="40"/>
    <x v="1"/>
    <x v="0"/>
    <s v="appsflyer"/>
    <x v="0"/>
    <x v="6"/>
    <n v="277380"/>
    <n v="798.81687759253873"/>
    <n v="6166.2720323176191"/>
    <n v="7531.6852771286831"/>
    <n v="1365.413244811064"/>
    <n v="9.4285505081309164"/>
    <n v="3000"/>
    <n v="0.14000000000000001"/>
    <n v="4259.6264150811767"/>
    <n v="9.4260143609919064E-2"/>
  </r>
  <r>
    <x v="36"/>
    <s v="7"/>
    <x v="5"/>
    <x v="32"/>
    <x v="0"/>
    <x v="2"/>
    <x v="48"/>
    <x v="0"/>
    <x v="3"/>
    <s v="appsflyer"/>
    <x v="0"/>
    <x v="6"/>
    <n v="97490"/>
    <n v="208.52413933591362"/>
    <n v="2003.4312925735635"/>
    <n v="3315.5856031947565"/>
    <n v="1312.154310621193"/>
    <n v="15.900248353758442"/>
    <n v="4800"/>
    <n v="0.04"/>
    <n v="421.28529775153004"/>
    <n v="2.117701808822739E-2"/>
  </r>
  <r>
    <x v="36"/>
    <s v="7"/>
    <x v="5"/>
    <x v="59"/>
    <x v="0"/>
    <x v="1"/>
    <x v="42"/>
    <x v="1"/>
    <x v="1"/>
    <s v="appsflyer"/>
    <x v="2"/>
    <x v="2"/>
    <n v="201540"/>
    <n v="1574.1713022936829"/>
    <n v="4532.816475032042"/>
    <n v="5801.1622874467075"/>
    <n v="1268.3458124146655"/>
    <n v="3.6852166463675138"/>
    <n v="5000"/>
    <n v="0.16"/>
    <n v="3586.1957192305581"/>
    <n v="0.103030954302348"/>
  </r>
  <r>
    <x v="36"/>
    <s v="7"/>
    <x v="5"/>
    <x v="5"/>
    <x v="0"/>
    <x v="2"/>
    <x v="29"/>
    <x v="2"/>
    <x v="0"/>
    <s v="appsflyer"/>
    <x v="1"/>
    <x v="4"/>
    <n v="167100"/>
    <n v="450.36451199575839"/>
    <n v="5458.9109187842705"/>
    <n v="6717.2124370671991"/>
    <n v="1258.3015182829286"/>
    <n v="14.915057155148279"/>
    <n v="10000"/>
    <n v="0.09"/>
    <n v="3230.1103830567799"/>
    <n v="8.0145110126145266E-2"/>
  </r>
  <r>
    <x v="36"/>
    <s v="7"/>
    <x v="5"/>
    <x v="109"/>
    <x v="0"/>
    <x v="2"/>
    <x v="45"/>
    <x v="1"/>
    <x v="1"/>
    <s v="appsflyer"/>
    <x v="0"/>
    <x v="6"/>
    <n v="209700"/>
    <n v="807.61487130600574"/>
    <n v="3354.8779713426484"/>
    <n v="4471.0385166225196"/>
    <n v="1116.1605452798713"/>
    <n v="5.5361022629416645"/>
    <n v="4800"/>
    <n v="0.1"/>
    <n v="1096.3799775624668"/>
    <n v="4.0869698523296943E-2"/>
  </r>
  <r>
    <x v="36"/>
    <s v="7"/>
    <x v="5"/>
    <x v="65"/>
    <x v="1"/>
    <x v="2"/>
    <x v="43"/>
    <x v="1"/>
    <x v="1"/>
    <s v="adjust"/>
    <x v="2"/>
    <x v="4"/>
    <n v="231100"/>
    <n v="562.46717479023891"/>
    <n v="4512.4486817897732"/>
    <n v="5566.0181171759468"/>
    <n v="1053.5694353861736"/>
    <n v="9.8957207933986258"/>
    <n v="7800"/>
    <n v="0.06"/>
    <n v="97.664911944212207"/>
    <n v="2.9244398744957987E-3"/>
  </r>
  <r>
    <x v="36"/>
    <s v="7"/>
    <x v="5"/>
    <x v="20"/>
    <x v="0"/>
    <x v="0"/>
    <x v="10"/>
    <x v="1"/>
    <x v="1"/>
    <s v="adjust"/>
    <x v="0"/>
    <x v="5"/>
    <n v="255350"/>
    <n v="935.23283370779598"/>
    <n v="3349.4293153484541"/>
    <n v="4387.2496777273072"/>
    <n v="1037.8203623788531"/>
    <n v="4.6910774724768256"/>
    <n v="6400"/>
    <n v="0.11"/>
    <n v="2728.8272676388578"/>
    <n v="0.10366506992190951"/>
  </r>
  <r>
    <x v="36"/>
    <s v="7"/>
    <x v="5"/>
    <x v="115"/>
    <x v="0"/>
    <x v="6"/>
    <x v="2"/>
    <x v="1"/>
    <x v="0"/>
    <s v="adjust"/>
    <x v="0"/>
    <x v="6"/>
    <n v="139270"/>
    <n v="948.1767985418677"/>
    <n v="4120.8106641724507"/>
    <n v="5127.6339408821814"/>
    <n v="1006.8232767097306"/>
    <n v="5.4078880107250011"/>
    <n v="4600"/>
    <n v="0.12"/>
    <n v="2277.2128462581422"/>
    <n v="7.4017661703647292E-2"/>
  </r>
  <r>
    <x v="36"/>
    <s v="7"/>
    <x v="5"/>
    <x v="121"/>
    <x v="0"/>
    <x v="4"/>
    <x v="5"/>
    <x v="2"/>
    <x v="0"/>
    <s v="appsflyer"/>
    <x v="2"/>
    <x v="0"/>
    <n v="287420"/>
    <n v="2876.0154250191154"/>
    <n v="1665.3610806453005"/>
    <n v="2652.0510277754079"/>
    <n v="986.68994713010738"/>
    <n v="0.92212684421112978"/>
    <n v="1600"/>
    <n v="8.5000000000000006E-2"/>
    <n v="1319.844786504048"/>
    <n v="8.294490897052105E-2"/>
  </r>
  <r>
    <x v="36"/>
    <s v="7"/>
    <x v="5"/>
    <x v="47"/>
    <x v="0"/>
    <x v="2"/>
    <x v="13"/>
    <x v="2"/>
    <x v="0"/>
    <s v="appsflyer"/>
    <x v="2"/>
    <x v="6"/>
    <n v="111490"/>
    <n v="435.18229382941615"/>
    <n v="1528.9908661377981"/>
    <n v="2359.5381289718894"/>
    <n v="830.54726283409127"/>
    <n v="5.4219534260205613"/>
    <n v="1000"/>
    <n v="6.5000000000000002E-2"/>
    <n v="665.01628666836632"/>
    <n v="4.6973620140800663E-2"/>
  </r>
  <r>
    <x v="36"/>
    <s v="7"/>
    <x v="5"/>
    <x v="63"/>
    <x v="0"/>
    <x v="6"/>
    <x v="28"/>
    <x v="1"/>
    <x v="1"/>
    <s v="adjust"/>
    <x v="2"/>
    <x v="4"/>
    <n v="100970"/>
    <n v="198.43172706548228"/>
    <n v="2218.822107178401"/>
    <n v="2935.2313518565516"/>
    <n v="716.40924467815057"/>
    <n v="14.79214738118934"/>
    <n v="2000"/>
    <n v="7.0000000000000007E-2"/>
    <n v="901.61007519948089"/>
    <n v="5.119471954792746E-2"/>
  </r>
  <r>
    <x v="36"/>
    <s v="7"/>
    <x v="5"/>
    <x v="53"/>
    <x v="0"/>
    <x v="3"/>
    <x v="41"/>
    <x v="0"/>
    <x v="3"/>
    <s v="appsflyer"/>
    <x v="2"/>
    <x v="2"/>
    <n v="85450"/>
    <n v="52.882929345023214"/>
    <n v="1164.3247418806038"/>
    <n v="1710.3584183203986"/>
    <n v="546.03367643979482"/>
    <n v="32.342353941127875"/>
    <n v="600"/>
    <n v="0.06"/>
    <n v="279.81140858052504"/>
    <n v="2.7266352048722887E-2"/>
  </r>
  <r>
    <x v="36"/>
    <s v="7"/>
    <x v="5"/>
    <x v="46"/>
    <x v="0"/>
    <x v="2"/>
    <x v="10"/>
    <x v="2"/>
    <x v="1"/>
    <s v="adjust"/>
    <x v="2"/>
    <x v="1"/>
    <n v="125670"/>
    <n v="399.94502951047332"/>
    <n v="2267.4687606076359"/>
    <n v="2748.0692738645375"/>
    <n v="480.60051325690165"/>
    <n v="6.8711174563867763"/>
    <n v="800"/>
    <n v="0.06"/>
    <n v="153.53532881328726"/>
    <n v="9.3117090286795288E-3"/>
  </r>
  <r>
    <x v="36"/>
    <s v="7"/>
    <x v="5"/>
    <x v="97"/>
    <x v="0"/>
    <x v="0"/>
    <x v="12"/>
    <x v="2"/>
    <x v="0"/>
    <s v="adjust"/>
    <x v="0"/>
    <x v="5"/>
    <n v="466910"/>
    <n v="969.78224344812077"/>
    <n v="14328.053010658467"/>
    <n v="14750.627805647526"/>
    <n v="422.57479498905923"/>
    <n v="15.210247357386908"/>
    <n v="13600"/>
    <n v="0.108"/>
    <n v="9144.5487005377126"/>
    <n v="0.1033238361221544"/>
  </r>
  <r>
    <x v="36"/>
    <s v="7"/>
    <x v="5"/>
    <x v="25"/>
    <x v="0"/>
    <x v="4"/>
    <x v="47"/>
    <x v="1"/>
    <x v="3"/>
    <s v="adjust"/>
    <x v="2"/>
    <x v="0"/>
    <n v="83870"/>
    <n v="310.21718512898332"/>
    <n v="1182.4838218844673"/>
    <n v="1567.6359089126561"/>
    <n v="385.15208702818882"/>
    <n v="5.0533496661729371"/>
    <n v="600"/>
    <n v="0.08"/>
    <n v="714.94989699476923"/>
    <n v="7.6011474021697736E-2"/>
  </r>
  <r>
    <x v="36"/>
    <s v="7"/>
    <x v="5"/>
    <x v="86"/>
    <x v="0"/>
    <x v="6"/>
    <x v="35"/>
    <x v="2"/>
    <x v="1"/>
    <s v="appsflyer"/>
    <x v="0"/>
    <x v="0"/>
    <n v="200830"/>
    <n v="876.71343935141874"/>
    <n v="6869.6720960933617"/>
    <n v="7169.9212506934309"/>
    <n v="300.24915460006923"/>
    <n v="8.1781810667778121"/>
    <n v="10200"/>
    <n v="7.0000000000000007E-2"/>
    <n v="1617.1520417535421"/>
    <n v="3.7591115839130058E-2"/>
  </r>
  <r>
    <x v="36"/>
    <s v="7"/>
    <x v="5"/>
    <x v="19"/>
    <x v="0"/>
    <x v="0"/>
    <x v="45"/>
    <x v="2"/>
    <x v="1"/>
    <s v="adjust"/>
    <x v="0"/>
    <x v="3"/>
    <n v="47020"/>
    <n v="155.62814793495468"/>
    <n v="1949.1615514875484"/>
    <n v="2198.1478426378981"/>
    <n v="248.98629115034964"/>
    <n v="14.12435906875035"/>
    <n v="1200"/>
    <n v="7.0000000000000007E-2"/>
    <n v="795.83966523708102"/>
    <n v="6.0341684773579631E-2"/>
  </r>
  <r>
    <x v="36"/>
    <s v="7"/>
    <x v="5"/>
    <x v="50"/>
    <x v="0"/>
    <x v="1"/>
    <x v="9"/>
    <x v="1"/>
    <x v="3"/>
    <s v="appsflyer"/>
    <x v="0"/>
    <x v="5"/>
    <n v="68110"/>
    <n v="446.60172954480657"/>
    <n v="1759.0943039068966"/>
    <n v="1897.6197066599946"/>
    <n v="138.52540275309798"/>
    <n v="4.2490200577461277"/>
    <n v="2200"/>
    <n v="0.08"/>
    <n v="763.98569564926947"/>
    <n v="6.7100351470840161E-2"/>
  </r>
  <r>
    <x v="36"/>
    <s v="7"/>
    <x v="5"/>
    <x v="23"/>
    <x v="0"/>
    <x v="6"/>
    <x v="0"/>
    <x v="1"/>
    <x v="1"/>
    <s v="adjust"/>
    <x v="0"/>
    <x v="1"/>
    <n v="191050"/>
    <n v="288.96666023041769"/>
    <n v="2503.2017809932795"/>
    <n v="2565.0420515477358"/>
    <n v="61.84027055445631"/>
    <n v="8.8766020602598577"/>
    <n v="1600"/>
    <n v="0.06"/>
    <n v="713.87288412828684"/>
    <n v="4.6384742094029152E-2"/>
  </r>
  <r>
    <x v="36"/>
    <s v="7"/>
    <x v="5"/>
    <x v="107"/>
    <x v="0"/>
    <x v="0"/>
    <x v="18"/>
    <x v="0"/>
    <x v="0"/>
    <s v="adjust"/>
    <x v="0"/>
    <x v="1"/>
    <n v="73160"/>
    <n v="183.12891113892366"/>
    <n v="2203.7597529114382"/>
    <n v="2242.0673553469728"/>
    <n v="38.307602435534591"/>
    <n v="12.243109738396878"/>
    <n v="2000"/>
    <n v="0.11"/>
    <n v="1205.2161482007027"/>
    <n v="8.959113451895595E-2"/>
  </r>
  <r>
    <x v="36"/>
    <s v="7"/>
    <x v="5"/>
    <x v="81"/>
    <x v="0"/>
    <x v="0"/>
    <x v="8"/>
    <x v="2"/>
    <x v="1"/>
    <s v="appsflyer"/>
    <x v="2"/>
    <x v="1"/>
    <n v="7060"/>
    <n v="18.152989072209131"/>
    <n v="55.164553059994745"/>
    <n v="6.9541772838290639"/>
    <n v="-48.210375776165684"/>
    <n v="0.38308717402774123"/>
    <n v="200"/>
    <n v="0.11"/>
    <n v="2.0007986259814925"/>
    <n v="4.7951960965822688E-2"/>
  </r>
  <r>
    <x v="36"/>
    <s v="7"/>
    <x v="5"/>
    <x v="102"/>
    <x v="0"/>
    <x v="2"/>
    <x v="49"/>
    <x v="1"/>
    <x v="0"/>
    <s v="adjust"/>
    <x v="2"/>
    <x v="1"/>
    <n v="6970"/>
    <n v="68.413820180604631"/>
    <n v="104.43450705543168"/>
    <n v="47.631757242269259"/>
    <n v="-56.802749813162421"/>
    <n v="0.69623004703621127"/>
    <n v="200"/>
    <n v="0.06"/>
    <n v="10.835821940250645"/>
    <n v="3.7915257129595412E-2"/>
  </r>
  <r>
    <x v="36"/>
    <s v="7"/>
    <x v="5"/>
    <x v="114"/>
    <x v="1"/>
    <x v="5"/>
    <x v="20"/>
    <x v="1"/>
    <x v="1"/>
    <s v="adjust"/>
    <x v="2"/>
    <x v="2"/>
    <n v="11150"/>
    <n v="48.739071956960323"/>
    <n v="162.66488599173772"/>
    <n v="101.64276388746219"/>
    <n v="-61.022122104275525"/>
    <n v="2.0854472563043296"/>
    <n v="200"/>
    <n v="7.0000000000000007E-2"/>
    <n v="10.160614250995067"/>
    <n v="1.6660661750344887E-2"/>
  </r>
  <r>
    <x v="36"/>
    <s v="7"/>
    <x v="5"/>
    <x v="3"/>
    <x v="0"/>
    <x v="2"/>
    <x v="22"/>
    <x v="1"/>
    <x v="0"/>
    <s v="appsflyer"/>
    <x v="0"/>
    <x v="0"/>
    <n v="4120"/>
    <n v="10.544789762340036"/>
    <n v="71.441546903574618"/>
    <n v="1.7936573628441648"/>
    <n v="-69.647889540730461"/>
    <n v="0.1700989211989872"/>
    <n v="200"/>
    <n v="0.09"/>
    <n v="0.85031132461333359"/>
    <n v="7.9010939902982441E-2"/>
  </r>
  <r>
    <x v="36"/>
    <s v="7"/>
    <x v="5"/>
    <x v="30"/>
    <x v="0"/>
    <x v="2"/>
    <x v="39"/>
    <x v="1"/>
    <x v="3"/>
    <s v="appsflyer"/>
    <x v="0"/>
    <x v="5"/>
    <n v="10460"/>
    <n v="62.403409090909093"/>
    <n v="105.31453320575851"/>
    <n v="17.38620608163248"/>
    <n v="-87.928327124126028"/>
    <n v="0.27860987620571032"/>
    <n v="200"/>
    <n v="0.05"/>
    <n v="3.6028812601165749"/>
    <n v="3.4537736824240321E-2"/>
  </r>
  <r>
    <x v="36"/>
    <s v="7"/>
    <x v="5"/>
    <x v="2"/>
    <x v="0"/>
    <x v="5"/>
    <x v="3"/>
    <x v="1"/>
    <x v="1"/>
    <s v="appsflyer"/>
    <x v="0"/>
    <x v="1"/>
    <n v="25860"/>
    <n v="119.31305536568694"/>
    <n v="386.82434582150984"/>
    <n v="284.89626289998415"/>
    <n v="-101.92808292152569"/>
    <n v="2.3878046038364804"/>
    <n v="200"/>
    <n v="0.15"/>
    <n v="236.9479035388845"/>
    <n v="0.1386164804497439"/>
  </r>
  <r>
    <x v="36"/>
    <s v="7"/>
    <x v="5"/>
    <x v="12"/>
    <x v="0"/>
    <x v="0"/>
    <x v="11"/>
    <x v="0"/>
    <x v="0"/>
    <s v="appsflyer"/>
    <x v="0"/>
    <x v="3"/>
    <n v="9190"/>
    <n v="8.986310299869622"/>
    <n v="130.92243360860451"/>
    <n v="8.1702056501458298"/>
    <n v="-122.75222795845868"/>
    <n v="0.9091835667264202"/>
    <n v="200"/>
    <n v="7.4999999999999997E-2"/>
    <n v="2.3777513070372378"/>
    <n v="4.8504517692174974E-2"/>
  </r>
  <r>
    <x v="36"/>
    <s v="7"/>
    <x v="5"/>
    <x v="111"/>
    <x v="0"/>
    <x v="1"/>
    <x v="40"/>
    <x v="1"/>
    <x v="0"/>
    <s v="appsflyer"/>
    <x v="0"/>
    <x v="5"/>
    <n v="7870"/>
    <n v="27.977248489157486"/>
    <n v="140.10939227020884"/>
    <n v="13.066250944028246"/>
    <n v="-127.0431413261806"/>
    <n v="0.46703130756736283"/>
    <n v="200"/>
    <n v="0.15"/>
    <n v="9.1888875465003785"/>
    <n v="0.11720892735876974"/>
  </r>
  <r>
    <x v="36"/>
    <s v="7"/>
    <x v="5"/>
    <x v="13"/>
    <x v="0"/>
    <x v="1"/>
    <x v="39"/>
    <x v="1"/>
    <x v="0"/>
    <s v="appsflyer"/>
    <x v="0"/>
    <x v="3"/>
    <n v="7650"/>
    <n v="34.633125480481766"/>
    <n v="152.10428960860403"/>
    <n v="16.565556440673969"/>
    <n v="-135.53873316793008"/>
    <n v="0.47831537612768565"/>
    <n v="200"/>
    <n v="0.15"/>
    <n v="13.853792835143304"/>
    <n v="0.13938351426907722"/>
  </r>
  <r>
    <x v="36"/>
    <s v="7"/>
    <x v="5"/>
    <x v="110"/>
    <x v="0"/>
    <x v="1"/>
    <x v="5"/>
    <x v="1"/>
    <x v="0"/>
    <s v="adjust"/>
    <x v="0"/>
    <x v="6"/>
    <n v="95280"/>
    <n v="663.46276407411779"/>
    <n v="2208.0668404587391"/>
    <n v="2069.1668491965524"/>
    <n v="-138.89999126218663"/>
    <n v="3.118738475224208"/>
    <n v="2000"/>
    <n v="0.32"/>
    <n v="2774.5397125889485"/>
    <n v="0.22348284074387145"/>
  </r>
  <r>
    <x v="36"/>
    <s v="7"/>
    <x v="5"/>
    <x v="43"/>
    <x v="0"/>
    <x v="4"/>
    <x v="34"/>
    <x v="1"/>
    <x v="1"/>
    <s v="adjust"/>
    <x v="2"/>
    <x v="5"/>
    <n v="11280"/>
    <n v="110.01134044000908"/>
    <n v="243.28093837179782"/>
    <n v="103.73512454955316"/>
    <n v="-139.54581382224467"/>
    <n v="0.94294937353410002"/>
    <n v="200"/>
    <n v="0.08"/>
    <n v="6.4981779224788347"/>
    <n v="1.0440336949025601E-2"/>
  </r>
  <r>
    <x v="36"/>
    <s v="7"/>
    <x v="5"/>
    <x v="94"/>
    <x v="0"/>
    <x v="6"/>
    <x v="30"/>
    <x v="2"/>
    <x v="0"/>
    <s v="adjust"/>
    <x v="0"/>
    <x v="4"/>
    <n v="4480"/>
    <n v="11.654287181242513"/>
    <n v="142.61730716317982"/>
    <n v="1.2149876130812665"/>
    <n v="-141.40231955009855"/>
    <n v="0.10425241751694431"/>
    <n v="200"/>
    <n v="0.06"/>
    <n v="6.5349749141022581E-2"/>
    <n v="8.9643916856200836E-3"/>
  </r>
  <r>
    <x v="36"/>
    <s v="7"/>
    <x v="5"/>
    <x v="125"/>
    <x v="0"/>
    <x v="2"/>
    <x v="47"/>
    <x v="1"/>
    <x v="0"/>
    <s v="appsflyer"/>
    <x v="0"/>
    <x v="3"/>
    <n v="6180"/>
    <n v="28.844807467911316"/>
    <n v="186.84268676761931"/>
    <n v="17.273850405766797"/>
    <n v="-169.5688363618525"/>
    <n v="0.59885476528083115"/>
    <n v="200"/>
    <n v="0.08"/>
    <n v="7.7108499578744025"/>
    <n v="7.4398100565736924E-2"/>
  </r>
  <r>
    <x v="36"/>
    <s v="7"/>
    <x v="5"/>
    <x v="36"/>
    <x v="0"/>
    <x v="5"/>
    <x v="7"/>
    <x v="0"/>
    <x v="3"/>
    <s v="adjust"/>
    <x v="0"/>
    <x v="1"/>
    <n v="245950"/>
    <n v="220.2606523378582"/>
    <n v="5158.3819528182903"/>
    <n v="4983.2832190157524"/>
    <n v="-175.09873380253794"/>
    <n v="22.624482249203027"/>
    <n v="6000"/>
    <n v="6.5000000000000002E-2"/>
    <n v="1322.3597913918761"/>
    <n v="4.4226524738612494E-2"/>
  </r>
  <r>
    <x v="36"/>
    <s v="7"/>
    <x v="5"/>
    <x v="17"/>
    <x v="0"/>
    <x v="2"/>
    <x v="33"/>
    <x v="2"/>
    <x v="1"/>
    <s v="appsflyer"/>
    <x v="1"/>
    <x v="2"/>
    <n v="123270"/>
    <n v="176.23806668818892"/>
    <n v="3352.1222401047644"/>
    <n v="3176.1910908523901"/>
    <n v="-175.93114925237433"/>
    <n v="18.022162581208406"/>
    <n v="10000"/>
    <n v="7.4999999999999997E-2"/>
    <n v="838.41790510117733"/>
    <n v="4.3994934032562265E-2"/>
  </r>
  <r>
    <x v="36"/>
    <s v="7"/>
    <x v="5"/>
    <x v="69"/>
    <x v="0"/>
    <x v="2"/>
    <x v="22"/>
    <x v="0"/>
    <x v="1"/>
    <s v="appsflyer"/>
    <x v="2"/>
    <x v="5"/>
    <n v="87550"/>
    <n v="26.036400404448937"/>
    <n v="1640.3409684744713"/>
    <n v="1423.6191418340961"/>
    <n v="-216.72182664037518"/>
    <n v="54.678032282482377"/>
    <n v="400"/>
    <n v="0.05"/>
    <n v="203.95782019549372"/>
    <n v="2.3877854008613572E-2"/>
  </r>
  <r>
    <x v="36"/>
    <s v="7"/>
    <x v="5"/>
    <x v="72"/>
    <x v="0"/>
    <x v="5"/>
    <x v="26"/>
    <x v="2"/>
    <x v="1"/>
    <s v="adjust"/>
    <x v="0"/>
    <x v="6"/>
    <n v="133360"/>
    <n v="302.99074686054195"/>
    <n v="2849.3987577233738"/>
    <n v="2616.186235473047"/>
    <n v="-233.21252225032686"/>
    <n v="8.6345416900708294"/>
    <n v="2600"/>
    <n v="0.12"/>
    <n v="750.09983493923369"/>
    <n v="4.7785833233670388E-2"/>
  </r>
  <r>
    <x v="36"/>
    <s v="7"/>
    <x v="5"/>
    <x v="21"/>
    <x v="0"/>
    <x v="6"/>
    <x v="32"/>
    <x v="2"/>
    <x v="0"/>
    <s v="adjust"/>
    <x v="2"/>
    <x v="3"/>
    <n v="4650"/>
    <n v="22.769911504424776"/>
    <n v="251.01200219974064"/>
    <n v="11.476949953085487"/>
    <n v="-239.53505224665514"/>
    <n v="0.50404016505972027"/>
    <n v="200"/>
    <n v="0.11"/>
    <n v="0.98537206826675838"/>
    <n v="1.4309435757390241E-2"/>
  </r>
  <r>
    <x v="36"/>
    <s v="7"/>
    <x v="5"/>
    <x v="117"/>
    <x v="0"/>
    <x v="0"/>
    <x v="41"/>
    <x v="1"/>
    <x v="0"/>
    <s v="appsflyer"/>
    <x v="0"/>
    <x v="4"/>
    <n v="45240"/>
    <n v="201.06666666666666"/>
    <n v="706.89069737506588"/>
    <n v="464.48417064993436"/>
    <n v="-242.40652672513153"/>
    <n v="2.3101003182191695"/>
    <n v="400"/>
    <n v="7.0000000000000007E-2"/>
    <n v="128.04923897172989"/>
    <n v="4.5946753790897278E-2"/>
  </r>
  <r>
    <x v="36"/>
    <s v="7"/>
    <x v="5"/>
    <x v="75"/>
    <x v="0"/>
    <x v="1"/>
    <x v="10"/>
    <x v="1"/>
    <x v="1"/>
    <s v="appsflyer"/>
    <x v="0"/>
    <x v="0"/>
    <n v="16730"/>
    <n v="68.601212821253242"/>
    <n v="351.201422487618"/>
    <n v="56.555970721126663"/>
    <n v="-294.64545176649136"/>
    <n v="0.82441648471271833"/>
    <n v="200"/>
    <n v="0.15"/>
    <n v="17.704049270511032"/>
    <n v="5.217265022234463E-2"/>
  </r>
  <r>
    <x v="36"/>
    <s v="7"/>
    <x v="5"/>
    <x v="35"/>
    <x v="0"/>
    <x v="5"/>
    <x v="17"/>
    <x v="0"/>
    <x v="1"/>
    <s v="adjust"/>
    <x v="0"/>
    <x v="0"/>
    <n v="18360"/>
    <n v="9.6449477177592851"/>
    <n v="311.53714980644162"/>
    <n v="7.9490992646107701"/>
    <n v="-303.58805054183085"/>
    <n v="0.8241723539852952"/>
    <n v="200"/>
    <n v="8.5000000000000006E-2"/>
    <n v="4.0457589822069924"/>
    <n v="8.4826360981942309E-2"/>
  </r>
  <r>
    <x v="36"/>
    <s v="7"/>
    <x v="5"/>
    <x v="58"/>
    <x v="0"/>
    <x v="3"/>
    <x v="5"/>
    <x v="2"/>
    <x v="3"/>
    <s v="appsflyer"/>
    <x v="2"/>
    <x v="5"/>
    <n v="80440"/>
    <n v="110.6304741223308"/>
    <n v="600.86384003858279"/>
    <n v="291.55198029137171"/>
    <n v="-309.31185974721109"/>
    <n v="2.6353677194674687"/>
    <n v="400"/>
    <n v="0.08"/>
    <n v="87.67347994099201"/>
    <n v="5.0118838644926333E-2"/>
  </r>
  <r>
    <x v="36"/>
    <s v="7"/>
    <x v="5"/>
    <x v="108"/>
    <x v="0"/>
    <x v="6"/>
    <x v="24"/>
    <x v="2"/>
    <x v="3"/>
    <s v="adjust"/>
    <x v="0"/>
    <x v="6"/>
    <n v="14860"/>
    <n v="58.054974187247105"/>
    <n v="351.99509054288734"/>
    <n v="40.545765665684584"/>
    <n v="-311.44932487720274"/>
    <n v="0.69840295742636371"/>
    <n v="200"/>
    <n v="0.1"/>
    <n v="2.4523161844457406"/>
    <n v="1.0080445081351731E-2"/>
  </r>
  <r>
    <x v="36"/>
    <s v="7"/>
    <x v="5"/>
    <x v="45"/>
    <x v="0"/>
    <x v="6"/>
    <x v="19"/>
    <x v="1"/>
    <x v="3"/>
    <s v="adjust"/>
    <x v="2"/>
    <x v="3"/>
    <n v="30260"/>
    <n v="137.44133232399696"/>
    <n v="927.68672534736868"/>
    <n v="590.28934958809361"/>
    <n v="-337.39737575927506"/>
    <n v="4.2948459506822632"/>
    <n v="400"/>
    <n v="7.0000000000000007E-2"/>
    <n v="58.207153947902363"/>
    <n v="1.6434638929907725E-2"/>
  </r>
  <r>
    <x v="36"/>
    <s v="7"/>
    <x v="5"/>
    <x v="61"/>
    <x v="1"/>
    <x v="1"/>
    <x v="47"/>
    <x v="0"/>
    <x v="3"/>
    <s v="adjust"/>
    <x v="2"/>
    <x v="4"/>
    <n v="22500"/>
    <n v="99.200881785615877"/>
    <n v="713.15068513595475"/>
    <n v="368.46446255991049"/>
    <n v="-344.68622257604426"/>
    <n v="3.7143264850830975"/>
    <n v="400"/>
    <n v="0.12"/>
    <n v="74.805731665206849"/>
    <n v="3.3836701259009394E-2"/>
  </r>
  <r>
    <x v="36"/>
    <s v="7"/>
    <x v="5"/>
    <x v="87"/>
    <x v="0"/>
    <x v="0"/>
    <x v="41"/>
    <x v="1"/>
    <x v="1"/>
    <s v="appsflyer"/>
    <x v="2"/>
    <x v="6"/>
    <n v="25200"/>
    <n v="100.67256637168141"/>
    <n v="444.96139010983387"/>
    <n v="94.50507400562843"/>
    <n v="-350.45631610420543"/>
    <n v="0.93873710993635839"/>
    <n v="200"/>
    <n v="0.08"/>
    <n v="12.934139686713406"/>
    <n v="2.2810309080940793E-2"/>
  </r>
  <r>
    <x v="36"/>
    <s v="7"/>
    <x v="5"/>
    <x v="82"/>
    <x v="0"/>
    <x v="4"/>
    <x v="2"/>
    <x v="1"/>
    <x v="1"/>
    <s v="adjust"/>
    <x v="0"/>
    <x v="5"/>
    <n v="42690"/>
    <n v="206.84961677385252"/>
    <n v="966.25566043188508"/>
    <n v="605.66549413909468"/>
    <n v="-360.5901662927904"/>
    <n v="2.9280474558541978"/>
    <n v="800"/>
    <n v="0.14000000000000001"/>
    <n v="185.98364585480579"/>
    <n v="5.1178867888444696E-2"/>
  </r>
  <r>
    <x v="36"/>
    <s v="7"/>
    <x v="5"/>
    <x v="11"/>
    <x v="0"/>
    <x v="0"/>
    <x v="25"/>
    <x v="1"/>
    <x v="0"/>
    <s v="appsflyer"/>
    <x v="0"/>
    <x v="3"/>
    <n v="51590"/>
    <n v="238.09057580332109"/>
    <n v="610.79945168311804"/>
    <n v="226.51961550091337"/>
    <n v="-384.27983618220469"/>
    <n v="0.95140101508273844"/>
    <n v="200"/>
    <n v="0.14000000000000001"/>
    <n v="58.239764212181903"/>
    <n v="4.285115594617387E-2"/>
  </r>
  <r>
    <x v="36"/>
    <s v="7"/>
    <x v="5"/>
    <x v="113"/>
    <x v="0"/>
    <x v="2"/>
    <x v="20"/>
    <x v="1"/>
    <x v="1"/>
    <s v="appsflyer"/>
    <x v="2"/>
    <x v="3"/>
    <n v="161260"/>
    <n v="412.80836973761097"/>
    <n v="1527.4953090548213"/>
    <n v="1142.3240005666105"/>
    <n v="-385.1713084882108"/>
    <n v="2.7672016468384442"/>
    <n v="1200"/>
    <n v="0.08"/>
    <n v="514.16968586748305"/>
    <n v="7.5018075083841784E-2"/>
  </r>
  <r>
    <x v="36"/>
    <s v="7"/>
    <x v="5"/>
    <x v="122"/>
    <x v="0"/>
    <x v="3"/>
    <x v="21"/>
    <x v="1"/>
    <x v="0"/>
    <s v="singular"/>
    <x v="2"/>
    <x v="0"/>
    <n v="67250"/>
    <n v="826.7661888844824"/>
    <n v="1064.5723806250685"/>
    <n v="676.0003455614966"/>
    <n v="-388.57203506357189"/>
    <n v="0.8176439175307747"/>
    <n v="1000"/>
    <n v="0.06"/>
    <n v="9.5071071639550269"/>
    <n v="2.3439601341372772E-3"/>
  </r>
  <r>
    <x v="36"/>
    <s v="7"/>
    <x v="5"/>
    <x v="91"/>
    <x v="0"/>
    <x v="2"/>
    <x v="25"/>
    <x v="2"/>
    <x v="0"/>
    <s v="appsflyer"/>
    <x v="2"/>
    <x v="3"/>
    <n v="58370"/>
    <n v="130.87443946188341"/>
    <n v="1792.2020065085633"/>
    <n v="1396.1513869301841"/>
    <n v="-396.05061957837916"/>
    <n v="10.667869086360495"/>
    <n v="800"/>
    <n v="0.12"/>
    <n v="863.20426200402608"/>
    <n v="0.10304568569530437"/>
  </r>
  <r>
    <x v="36"/>
    <s v="7"/>
    <x v="5"/>
    <x v="70"/>
    <x v="0"/>
    <x v="2"/>
    <x v="15"/>
    <x v="1"/>
    <x v="0"/>
    <s v="appsflyer"/>
    <x v="2"/>
    <x v="4"/>
    <n v="133010"/>
    <n v="714.06993615786416"/>
    <n v="1147.6757602742082"/>
    <n v="738.30698817020902"/>
    <n v="-409.36877210399916"/>
    <n v="1.0339421263731605"/>
    <n v="800"/>
    <n v="0.08"/>
    <n v="243.75774034811761"/>
    <n v="5.5026284064717032E-2"/>
  </r>
  <r>
    <x v="36"/>
    <s v="7"/>
    <x v="5"/>
    <x v="33"/>
    <x v="0"/>
    <x v="5"/>
    <x v="24"/>
    <x v="2"/>
    <x v="1"/>
    <s v="adjust"/>
    <x v="2"/>
    <x v="6"/>
    <n v="33900"/>
    <n v="108.20300031918289"/>
    <n v="1045.6079007470823"/>
    <n v="628.54395565709285"/>
    <n v="-417.06394508998949"/>
    <n v="5.8089327819282355"/>
    <n v="200"/>
    <n v="7.0000000000000007E-2"/>
    <n v="179.35294351057013"/>
    <n v="4.7557783322427799E-2"/>
  </r>
  <r>
    <x v="36"/>
    <s v="7"/>
    <x v="5"/>
    <x v="77"/>
    <x v="0"/>
    <x v="6"/>
    <x v="6"/>
    <x v="1"/>
    <x v="0"/>
    <s v="appsflyer"/>
    <x v="0"/>
    <x v="5"/>
    <n v="38530"/>
    <n v="161.33714844022612"/>
    <n v="775.76939644414995"/>
    <n v="347.66783963748458"/>
    <n v="-428.10155680666537"/>
    <n v="2.1549149901226388"/>
    <n v="400"/>
    <n v="0.15"/>
    <n v="200.46712665574813"/>
    <n v="9.6100887015595327E-2"/>
  </r>
  <r>
    <x v="36"/>
    <s v="7"/>
    <x v="5"/>
    <x v="57"/>
    <x v="0"/>
    <x v="2"/>
    <x v="27"/>
    <x v="2"/>
    <x v="0"/>
    <s v="adjust"/>
    <x v="0"/>
    <x v="1"/>
    <n v="22410"/>
    <n v="72.076271186440678"/>
    <n v="548.30783995282025"/>
    <n v="104.55022371981742"/>
    <n v="-443.75761623300281"/>
    <n v="1.4505498411450271"/>
    <n v="400"/>
    <n v="0.09"/>
    <n v="23.062614394622763"/>
    <n v="3.6764809572013155E-2"/>
  </r>
  <r>
    <x v="36"/>
    <s v="7"/>
    <x v="5"/>
    <x v="73"/>
    <x v="0"/>
    <x v="6"/>
    <x v="46"/>
    <x v="1"/>
    <x v="0"/>
    <s v="appsflyer"/>
    <x v="2"/>
    <x v="4"/>
    <n v="60970"/>
    <n v="597.78040281141102"/>
    <n v="547.52920084106927"/>
    <n v="82.154173250447883"/>
    <n v="-465.37502759062136"/>
    <n v="0.13743202832356158"/>
    <n v="200"/>
    <n v="0.105"/>
    <n v="13.743239794940308"/>
    <n v="2.7880993444370124E-2"/>
  </r>
  <r>
    <x v="36"/>
    <s v="7"/>
    <x v="5"/>
    <x v="80"/>
    <x v="0"/>
    <x v="3"/>
    <x v="21"/>
    <x v="1"/>
    <x v="1"/>
    <s v="adjust"/>
    <x v="0"/>
    <x v="3"/>
    <n v="120490"/>
    <n v="678.18011257035653"/>
    <n v="2942.1211891180551"/>
    <n v="2463.318616335449"/>
    <n v="-478.80257278260615"/>
    <n v="3.6322483816272282"/>
    <n v="2200"/>
    <n v="0.09"/>
    <n v="1022.0001676081586"/>
    <n v="6.9147921076252214E-2"/>
  </r>
  <r>
    <x v="36"/>
    <s v="7"/>
    <x v="5"/>
    <x v="55"/>
    <x v="0"/>
    <x v="0"/>
    <x v="11"/>
    <x v="2"/>
    <x v="0"/>
    <s v="appsflyer"/>
    <x v="2"/>
    <x v="4"/>
    <n v="40180"/>
    <n v="139.16332767402378"/>
    <n v="911.33477224621959"/>
    <n v="414.45875663670745"/>
    <n v="-496.87601560951214"/>
    <n v="2.9782182099549659"/>
    <n v="200"/>
    <n v="0.1"/>
    <n v="108.57617456478857"/>
    <n v="4.3661833184510196E-2"/>
  </r>
  <r>
    <x v="36"/>
    <s v="7"/>
    <x v="5"/>
    <x v="124"/>
    <x v="0"/>
    <x v="4"/>
    <x v="23"/>
    <x v="2"/>
    <x v="1"/>
    <s v="appsflyer"/>
    <x v="0"/>
    <x v="2"/>
    <n v="17560"/>
    <n v="84.521388090986719"/>
    <n v="661.29607592120419"/>
    <n v="150.25178031178152"/>
    <n v="-511.04429560942265"/>
    <n v="1.7776776234440974"/>
    <n v="5000"/>
    <n v="0.05"/>
    <n v="44.132971759431356"/>
    <n v="4.895446348772349E-2"/>
  </r>
  <r>
    <x v="36"/>
    <s v="7"/>
    <x v="5"/>
    <x v="128"/>
    <x v="0"/>
    <x v="2"/>
    <x v="25"/>
    <x v="2"/>
    <x v="0"/>
    <s v="adjust"/>
    <x v="0"/>
    <x v="0"/>
    <n v="20620"/>
    <n v="101.17107888068151"/>
    <n v="651.0649562005301"/>
    <n v="120.63909164873864"/>
    <n v="-530.42586455179151"/>
    <n v="1.1924266597079309"/>
    <n v="400"/>
    <n v="7.0000000000000007E-2"/>
    <n v="4.9375485620838777"/>
    <n v="6.8213772923904235E-3"/>
  </r>
  <r>
    <x v="36"/>
    <s v="7"/>
    <x v="5"/>
    <x v="101"/>
    <x v="0"/>
    <x v="1"/>
    <x v="17"/>
    <x v="1"/>
    <x v="1"/>
    <s v="adjust"/>
    <x v="0"/>
    <x v="5"/>
    <n v="74140"/>
    <n v="292.27332457293033"/>
    <n v="1847.5802630915246"/>
    <n v="1304.3440239349982"/>
    <n v="-543.23623915652638"/>
    <n v="4.4627542586751803"/>
    <n v="800"/>
    <n v="0.12"/>
    <n v="559.88876360617962"/>
    <n v="7.154155055876088E-2"/>
  </r>
  <r>
    <x v="36"/>
    <s v="7"/>
    <x v="5"/>
    <x v="27"/>
    <x v="0"/>
    <x v="2"/>
    <x v="20"/>
    <x v="2"/>
    <x v="0"/>
    <s v="appsflyer"/>
    <x v="0"/>
    <x v="1"/>
    <n v="237130"/>
    <n v="500.55511890593067"/>
    <n v="5205.0676816202576"/>
    <n v="4619.5448090192294"/>
    <n v="-585.52287260102821"/>
    <n v="9.2288434071281173"/>
    <n v="4600"/>
    <n v="7.0000000000000007E-2"/>
    <n v="1836.8400921397892"/>
    <n v="6.6270601977693078E-2"/>
  </r>
  <r>
    <x v="36"/>
    <s v="7"/>
    <x v="5"/>
    <x v="120"/>
    <x v="0"/>
    <x v="0"/>
    <x v="19"/>
    <x v="1"/>
    <x v="1"/>
    <s v="adjust"/>
    <x v="0"/>
    <x v="3"/>
    <n v="59280"/>
    <n v="92.77196948290478"/>
    <n v="750.99232650376598"/>
    <n v="161.27554906551629"/>
    <n v="-589.71677743824966"/>
    <n v="1.7384081632031618"/>
    <n v="200"/>
    <n v="0.08"/>
    <n v="43.990927174908883"/>
    <n v="4.5461455492175576E-2"/>
  </r>
  <r>
    <x v="36"/>
    <s v="7"/>
    <x v="5"/>
    <x v="1"/>
    <x v="0"/>
    <x v="3"/>
    <x v="41"/>
    <x v="1"/>
    <x v="0"/>
    <s v="appsflyer"/>
    <x v="0"/>
    <x v="0"/>
    <n v="39630"/>
    <n v="157.52710190315585"/>
    <n v="979.85850118408769"/>
    <n v="389.78351001691755"/>
    <n v="-590.07499116717008"/>
    <n v="2.4743901545052722"/>
    <n v="600"/>
    <n v="0.15"/>
    <n v="205.87227501340672"/>
    <n v="8.8028469531916731E-2"/>
  </r>
  <r>
    <x v="36"/>
    <s v="7"/>
    <x v="5"/>
    <x v="103"/>
    <x v="0"/>
    <x v="5"/>
    <x v="36"/>
    <x v="2"/>
    <x v="0"/>
    <s v="appsflyer"/>
    <x v="1"/>
    <x v="6"/>
    <n v="51350"/>
    <n v="75.674958736147133"/>
    <n v="1239.4362065891282"/>
    <n v="625.29522526479343"/>
    <n v="-614.1409813243348"/>
    <n v="8.2629080439275224"/>
    <n v="600"/>
    <n v="7.4999999999999997E-2"/>
    <n v="253.18368117193629"/>
    <n v="6.7483771649549149E-2"/>
  </r>
  <r>
    <x v="36"/>
    <s v="7"/>
    <x v="5"/>
    <x v="106"/>
    <x v="0"/>
    <x v="2"/>
    <x v="2"/>
    <x v="1"/>
    <x v="0"/>
    <s v="appsflyer"/>
    <x v="2"/>
    <x v="3"/>
    <n v="87190"/>
    <n v="192.01592410638659"/>
    <n v="1005.8445931165138"/>
    <n v="353.73292867157471"/>
    <n v="-652.11166444493915"/>
    <n v="1.8422062144991094"/>
    <n v="400"/>
    <n v="0.2"/>
    <n v="258.39306460712396"/>
    <n v="0.12174583499925844"/>
  </r>
  <r>
    <x v="36"/>
    <s v="7"/>
    <x v="5"/>
    <x v="119"/>
    <x v="0"/>
    <x v="2"/>
    <x v="9"/>
    <x v="0"/>
    <x v="0"/>
    <s v="appsflyer"/>
    <x v="0"/>
    <x v="0"/>
    <n v="93530"/>
    <n v="116.3510385928369"/>
    <n v="1256.9082873951245"/>
    <n v="566.83172346653748"/>
    <n v="-690.07656392858701"/>
    <n v="4.871737548043118"/>
    <n v="600"/>
    <n v="0.15"/>
    <n v="251.25246960575436"/>
    <n v="7.3876266742560232E-2"/>
  </r>
  <r>
    <x v="36"/>
    <s v="7"/>
    <x v="5"/>
    <x v="126"/>
    <x v="0"/>
    <x v="2"/>
    <x v="37"/>
    <x v="1"/>
    <x v="2"/>
    <s v="adjust"/>
    <x v="2"/>
    <x v="4"/>
    <n v="84760"/>
    <n v="808.89547925934369"/>
    <n v="1617.2615687765219"/>
    <n v="868.65575814289696"/>
    <n v="-748.60581063362497"/>
    <n v="1.0738788637294303"/>
    <n v="2000"/>
    <n v="0.15"/>
    <n v="702.95110499187092"/>
    <n v="0.13487335621779434"/>
  </r>
  <r>
    <x v="36"/>
    <s v="7"/>
    <x v="5"/>
    <x v="116"/>
    <x v="0"/>
    <x v="2"/>
    <x v="18"/>
    <x v="2"/>
    <x v="0"/>
    <s v="appsflyer"/>
    <x v="0"/>
    <x v="6"/>
    <n v="158300"/>
    <n v="110.35203903799233"/>
    <n v="1197.862044065889"/>
    <n v="423.67474054130861"/>
    <n v="-774.18730352458033"/>
    <n v="3.8393014232881062"/>
    <n v="800"/>
    <n v="0.08"/>
    <n v="81.507337676274275"/>
    <n v="3.2063644535481911E-2"/>
  </r>
  <r>
    <x v="36"/>
    <s v="7"/>
    <x v="5"/>
    <x v="83"/>
    <x v="0"/>
    <x v="2"/>
    <x v="36"/>
    <x v="1"/>
    <x v="0"/>
    <s v="adjust"/>
    <x v="2"/>
    <x v="4"/>
    <n v="47880"/>
    <n v="253.01834006838666"/>
    <n v="1244.4189951788107"/>
    <n v="342.98565197136423"/>
    <n v="-901.43334320744657"/>
    <n v="1.3555762474714714"/>
    <n v="400"/>
    <n v="0.21"/>
    <n v="274.18171123401453"/>
    <n v="0.1332328381950828"/>
  </r>
  <r>
    <x v="36"/>
    <s v="7"/>
    <x v="5"/>
    <x v="16"/>
    <x v="0"/>
    <x v="0"/>
    <x v="49"/>
    <x v="0"/>
    <x v="3"/>
    <s v="adjust"/>
    <x v="2"/>
    <x v="6"/>
    <n v="90920"/>
    <n v="70.11887349413611"/>
    <n v="1520.777197792265"/>
    <n v="612.84588474001509"/>
    <n v="-907.93131305224995"/>
    <n v="8.7400988378865794"/>
    <n v="600"/>
    <n v="0.02"/>
    <n v="34.20089883157025"/>
    <n v="9.3011145986235302E-3"/>
  </r>
  <r>
    <x v="36"/>
    <s v="7"/>
    <x v="5"/>
    <x v="31"/>
    <x v="0"/>
    <x v="4"/>
    <x v="5"/>
    <x v="2"/>
    <x v="0"/>
    <s v="adjust"/>
    <x v="0"/>
    <x v="0"/>
    <n v="32150"/>
    <n v="133.21641025641026"/>
    <n v="1053.2769950062154"/>
    <n v="115.77044577589685"/>
    <n v="-937.50654923031857"/>
    <n v="0.86904042492262001"/>
    <n v="200"/>
    <n v="0.09"/>
    <n v="25.669333335223548"/>
    <n v="3.6954355611784083E-2"/>
  </r>
  <r>
    <x v="36"/>
    <s v="7"/>
    <x v="5"/>
    <x v="92"/>
    <x v="0"/>
    <x v="4"/>
    <x v="7"/>
    <x v="2"/>
    <x v="0"/>
    <s v="appsflyer"/>
    <x v="1"/>
    <x v="1"/>
    <n v="154140"/>
    <n v="466.69492551774255"/>
    <n v="4247.609315126424"/>
    <n v="3303.8961882523267"/>
    <n v="-943.71312687409727"/>
    <n v="7.0793488585440407"/>
    <n v="4000"/>
    <n v="0.1"/>
    <n v="1587.8546127253587"/>
    <n v="8.0100106170168522E-2"/>
  </r>
  <r>
    <x v="36"/>
    <s v="7"/>
    <x v="5"/>
    <x v="28"/>
    <x v="0"/>
    <x v="6"/>
    <x v="28"/>
    <x v="1"/>
    <x v="3"/>
    <s v="adjust"/>
    <x v="0"/>
    <x v="0"/>
    <n v="130920"/>
    <n v="371.88825114208737"/>
    <n v="2826.4011525897927"/>
    <n v="1806.0229925474193"/>
    <n v="-1020.3781600423733"/>
    <n v="4.8563593687109838"/>
    <n v="2200"/>
    <n v="0.08"/>
    <n v="1.670070634137915"/>
    <n v="1.5412046626108732E-4"/>
  </r>
  <r>
    <x v="36"/>
    <s v="7"/>
    <x v="5"/>
    <x v="4"/>
    <x v="0"/>
    <x v="4"/>
    <x v="38"/>
    <x v="2"/>
    <x v="0"/>
    <s v="appsflyer"/>
    <x v="0"/>
    <x v="2"/>
    <n v="80400"/>
    <n v="163.60543083030325"/>
    <n v="1909.51771491971"/>
    <n v="853.57231810802011"/>
    <n v="-1055.94539681169"/>
    <n v="5.2172615161740712"/>
    <n v="1000"/>
    <n v="0.1"/>
    <n v="273.88200219606767"/>
    <n v="5.3477601601689503E-2"/>
  </r>
  <r>
    <x v="36"/>
    <s v="7"/>
    <x v="5"/>
    <x v="76"/>
    <x v="0"/>
    <x v="4"/>
    <x v="49"/>
    <x v="1"/>
    <x v="1"/>
    <s v="adjust"/>
    <x v="2"/>
    <x v="0"/>
    <n v="64840"/>
    <n v="409.28796866996049"/>
    <n v="1292.913843064789"/>
    <n v="230.87874367070663"/>
    <n v="-1062.0350993940824"/>
    <n v="0.56409853536858157"/>
    <n v="400"/>
    <n v="7.0000000000000007E-2"/>
    <n v="88.494983655224701"/>
    <n v="6.3882727825189528E-2"/>
  </r>
  <r>
    <x v="36"/>
    <s v="7"/>
    <x v="5"/>
    <x v="88"/>
    <x v="0"/>
    <x v="5"/>
    <x v="31"/>
    <x v="2"/>
    <x v="0"/>
    <s v="adjust"/>
    <x v="0"/>
    <x v="0"/>
    <n v="43600"/>
    <n v="130.5176845735854"/>
    <n v="1425.7277374173173"/>
    <n v="337.10631000008152"/>
    <n v="-1088.6214274172357"/>
    <n v="2.5828401040168791"/>
    <n v="600"/>
    <n v="0.11"/>
    <n v="160.99895040128735"/>
    <n v="7.9598505291129287E-2"/>
  </r>
  <r>
    <x v="36"/>
    <s v="7"/>
    <x v="5"/>
    <x v="79"/>
    <x v="0"/>
    <x v="2"/>
    <x v="18"/>
    <x v="0"/>
    <x v="1"/>
    <s v="appsflyer"/>
    <x v="0"/>
    <x v="1"/>
    <n v="59330"/>
    <n v="155.50624337377781"/>
    <n v="1579.749081310782"/>
    <n v="460.03903578242767"/>
    <n v="-1119.7100455283544"/>
    <n v="2.9583316129415396"/>
    <n v="800"/>
    <n v="0.08"/>
    <n v="203.23631942672085"/>
    <n v="7.3630099338946847E-2"/>
  </r>
  <r>
    <x v="36"/>
    <s v="7"/>
    <x v="5"/>
    <x v="78"/>
    <x v="0"/>
    <x v="2"/>
    <x v="3"/>
    <x v="2"/>
    <x v="0"/>
    <s v="adjust"/>
    <x v="0"/>
    <x v="4"/>
    <n v="39190"/>
    <n v="190.25519910778718"/>
    <n v="2102.5205297119119"/>
    <n v="900.935725244482"/>
    <n v="-1201.5848044674299"/>
    <n v="4.7354065984502522"/>
    <n v="1200"/>
    <n v="0.14000000000000001"/>
    <n v="352.15676342905346"/>
    <n v="6.5146482995682181E-2"/>
  </r>
  <r>
    <x v="36"/>
    <s v="7"/>
    <x v="5"/>
    <x v="85"/>
    <x v="0"/>
    <x v="0"/>
    <x v="49"/>
    <x v="1"/>
    <x v="1"/>
    <s v="adjust"/>
    <x v="0"/>
    <x v="2"/>
    <n v="188600"/>
    <n v="524.42676249144415"/>
    <n v="3744.7256543717631"/>
    <n v="2517.7363478728698"/>
    <n v="-1226.9893064988933"/>
    <n v="4.800930326117645"/>
    <n v="1600"/>
    <n v="0.125"/>
    <n v="670.4201939997489"/>
    <n v="4.4379825192721156E-2"/>
  </r>
  <r>
    <x v="36"/>
    <s v="7"/>
    <x v="5"/>
    <x v="93"/>
    <x v="0"/>
    <x v="0"/>
    <x v="39"/>
    <x v="1"/>
    <x v="0"/>
    <s v="adjust"/>
    <x v="2"/>
    <x v="4"/>
    <n v="358440"/>
    <n v="1376.4291424751968"/>
    <n v="6223.9103832502815"/>
    <n v="4873.0214059497494"/>
    <n v="-1350.8889773005321"/>
    <n v="3.5403358266497622"/>
    <n v="2600"/>
    <n v="0.06"/>
    <n v="1022.0313720709314"/>
    <n v="3.4955430691079224E-2"/>
  </r>
  <r>
    <x v="36"/>
    <s v="7"/>
    <x v="5"/>
    <x v="68"/>
    <x v="0"/>
    <x v="1"/>
    <x v="26"/>
    <x v="1"/>
    <x v="1"/>
    <s v="adjust"/>
    <x v="2"/>
    <x v="1"/>
    <n v="236500"/>
    <n v="579.57163162280062"/>
    <n v="3953.0433805538555"/>
    <n v="2545.6353354925659"/>
    <n v="-1407.4080450612896"/>
    <n v="4.3922704228376164"/>
    <n v="4400"/>
    <n v="7.0000000000000007E-2"/>
    <n v="643.78938825614216"/>
    <n v="4.2149882930998091E-2"/>
  </r>
  <r>
    <x v="36"/>
    <s v="7"/>
    <x v="5"/>
    <x v="89"/>
    <x v="0"/>
    <x v="0"/>
    <x v="27"/>
    <x v="1"/>
    <x v="0"/>
    <s v="adjust"/>
    <x v="2"/>
    <x v="1"/>
    <n v="118920"/>
    <n v="531.32853104768856"/>
    <n v="1986.14408925518"/>
    <n v="512.77697832507477"/>
    <n v="-1473.3671109301054"/>
    <n v="0.96508459147482006"/>
    <n v="400"/>
    <n v="0.06"/>
    <n v="70.539284586334944"/>
    <n v="2.2927213833696652E-2"/>
  </r>
  <r>
    <x v="36"/>
    <s v="7"/>
    <x v="5"/>
    <x v="0"/>
    <x v="0"/>
    <x v="2"/>
    <x v="34"/>
    <x v="0"/>
    <x v="0"/>
    <s v="adjust"/>
    <x v="0"/>
    <x v="1"/>
    <n v="285730"/>
    <n v="209.43788653890203"/>
    <n v="5934.2149645291511"/>
    <n v="4315.4494459670523"/>
    <n v="-1618.7655185620988"/>
    <n v="20.604913071281779"/>
    <n v="1800"/>
    <n v="7.0000000000000007E-2"/>
    <n v="942.49107588264974"/>
    <n v="3.6399880927174444E-2"/>
  </r>
  <r>
    <x v="36"/>
    <s v="7"/>
    <x v="5"/>
    <x v="118"/>
    <x v="0"/>
    <x v="0"/>
    <x v="28"/>
    <x v="1"/>
    <x v="2"/>
    <s v="appsflyer"/>
    <x v="2"/>
    <x v="4"/>
    <n v="72620"/>
    <n v="540.75613823241906"/>
    <n v="2578.0181228238507"/>
    <n v="897.09081363668963"/>
    <n v="-1680.927309187161"/>
    <n v="1.6589563209934688"/>
    <n v="1200"/>
    <n v="0.12"/>
    <n v="77.182891276585565"/>
    <n v="1.4339479367329631E-2"/>
  </r>
  <r>
    <x v="36"/>
    <s v="7"/>
    <x v="5"/>
    <x v="14"/>
    <x v="0"/>
    <x v="1"/>
    <x v="15"/>
    <x v="2"/>
    <x v="0"/>
    <s v="appsflyer"/>
    <x v="0"/>
    <x v="5"/>
    <n v="131190"/>
    <n v="513.10023938770701"/>
    <n v="6835.2047448724916"/>
    <n v="5039.0017110029685"/>
    <n v="-1796.2030338695231"/>
    <n v="9.8206964725179464"/>
    <n v="7200"/>
    <n v="0.1"/>
    <n v="1772.6030963012536"/>
    <n v="5.8629440180273086E-2"/>
  </r>
  <r>
    <x v="36"/>
    <s v="7"/>
    <x v="5"/>
    <x v="98"/>
    <x v="0"/>
    <x v="5"/>
    <x v="43"/>
    <x v="1"/>
    <x v="0"/>
    <s v="appsflyer"/>
    <x v="2"/>
    <x v="5"/>
    <n v="574410"/>
    <n v="2836.8279442442631"/>
    <n v="8595.2496438953731"/>
    <n v="6502.1985006821187"/>
    <n v="-2093.0511432132544"/>
    <n v="2.2920665717054329"/>
    <n v="4400"/>
    <n v="7.0000000000000007E-2"/>
    <n v="1924.1978214981068"/>
    <n v="4.9321723549766723E-2"/>
  </r>
  <r>
    <x v="36"/>
    <s v="7"/>
    <x v="5"/>
    <x v="7"/>
    <x v="0"/>
    <x v="2"/>
    <x v="37"/>
    <x v="2"/>
    <x v="0"/>
    <s v="appsflyer"/>
    <x v="0"/>
    <x v="6"/>
    <n v="215800"/>
    <n v="656.71932108738963"/>
    <n v="4826.7372527880398"/>
    <n v="2723.2058519915581"/>
    <n v="-2103.5314007964816"/>
    <n v="4.1466814886495191"/>
    <n v="2200"/>
    <n v="0.04"/>
    <n v="30.092339141068123"/>
    <n v="1.8417226348044124E-3"/>
  </r>
  <r>
    <x v="36"/>
    <s v="7"/>
    <x v="5"/>
    <x v="99"/>
    <x v="0"/>
    <x v="3"/>
    <x v="17"/>
    <x v="2"/>
    <x v="0"/>
    <s v="adjust"/>
    <x v="0"/>
    <x v="2"/>
    <n v="131490"/>
    <n v="326.46335626682617"/>
    <n v="6747.3130261720307"/>
    <n v="4423.1936873634477"/>
    <n v="-2324.1193388085831"/>
    <n v="13.548821337694843"/>
    <n v="30000"/>
    <n v="0.08"/>
    <n v="487.4885365705033"/>
    <n v="1.83686483502935E-2"/>
  </r>
  <r>
    <x v="36"/>
    <s v="7"/>
    <x v="5"/>
    <x v="100"/>
    <x v="0"/>
    <x v="3"/>
    <x v="21"/>
    <x v="0"/>
    <x v="0"/>
    <s v="adjust"/>
    <x v="0"/>
    <x v="0"/>
    <n v="396790"/>
    <n v="423.34373158290487"/>
    <n v="7754.7708864330152"/>
    <n v="5211.0057851317843"/>
    <n v="-2543.765101301231"/>
    <n v="12.309160137195263"/>
    <n v="3800"/>
    <n v="7.0000000000000007E-2"/>
    <n v="1528.6592593284108"/>
    <n v="4.8892009283186516E-2"/>
  </r>
  <r>
    <x v="36"/>
    <s v="7"/>
    <x v="5"/>
    <x v="38"/>
    <x v="0"/>
    <x v="3"/>
    <x v="24"/>
    <x v="1"/>
    <x v="0"/>
    <s v="appsflyer"/>
    <x v="2"/>
    <x v="6"/>
    <n v="509230"/>
    <n v="4857.2950812978252"/>
    <n v="8811.364876084117"/>
    <n v="6107.2202157710917"/>
    <n v="-2704.1446603130253"/>
    <n v="1.2573294629115466"/>
    <n v="7400"/>
    <n v="0.13"/>
    <n v="4506.3489129005311"/>
    <n v="0.12297872446298561"/>
  </r>
  <r>
    <x v="37"/>
    <s v="7"/>
    <x v="5"/>
    <x v="96"/>
    <x v="0"/>
    <x v="5"/>
    <x v="17"/>
    <x v="1"/>
    <x v="0"/>
    <s v="adjust"/>
    <x v="0"/>
    <x v="5"/>
    <n v="923480"/>
    <n v="3645.9182890662273"/>
    <n v="18788.795898226876"/>
    <n v="27054.666111721122"/>
    <n v="8265.8702134942469"/>
    <n v="7.4205355048289396"/>
    <n v="29800"/>
    <n v="0.17"/>
    <n v="19910.571988740598"/>
    <n v="0.12265642647692586"/>
  </r>
  <r>
    <x v="37"/>
    <s v="7"/>
    <x v="5"/>
    <x v="31"/>
    <x v="0"/>
    <x v="3"/>
    <x v="1"/>
    <x v="2"/>
    <x v="0"/>
    <s v="adjust"/>
    <x v="0"/>
    <x v="4"/>
    <n v="439120"/>
    <n v="1440.1534621810606"/>
    <n v="16077.187608979912"/>
    <n v="24270.039200426487"/>
    <n v="8192.8515914465752"/>
    <n v="16.852397912976848"/>
    <n v="25600"/>
    <n v="0.09"/>
    <n v="8588.6481700358363"/>
    <n v="5.8979771307805934E-2"/>
  </r>
  <r>
    <x v="37"/>
    <s v="7"/>
    <x v="5"/>
    <x v="5"/>
    <x v="0"/>
    <x v="2"/>
    <x v="14"/>
    <x v="2"/>
    <x v="0"/>
    <s v="appsflyer"/>
    <x v="1"/>
    <x v="6"/>
    <n v="257050"/>
    <n v="551.99748232070783"/>
    <n v="10006.73017184349"/>
    <n v="15872.672014713426"/>
    <n v="5865.9418428699355"/>
    <n v="28.754971758170957"/>
    <n v="22000"/>
    <n v="0.09"/>
    <n v="6495.525146442018"/>
    <n v="6.8204491556524402E-2"/>
  </r>
  <r>
    <x v="37"/>
    <s v="7"/>
    <x v="5"/>
    <x v="120"/>
    <x v="0"/>
    <x v="3"/>
    <x v="3"/>
    <x v="1"/>
    <x v="1"/>
    <s v="adjust"/>
    <x v="0"/>
    <x v="0"/>
    <n v="581340"/>
    <n v="784.39065831556502"/>
    <n v="8847.4323126903255"/>
    <n v="14279.512872743964"/>
    <n v="5432.0805600536387"/>
    <n v="18.204593235988323"/>
    <n v="11200"/>
    <n v="0.08"/>
    <n v="2752.4031766897579"/>
    <n v="3.2125315959288435E-2"/>
  </r>
  <r>
    <x v="37"/>
    <s v="7"/>
    <x v="5"/>
    <x v="76"/>
    <x v="0"/>
    <x v="3"/>
    <x v="49"/>
    <x v="1"/>
    <x v="1"/>
    <s v="adjust"/>
    <x v="2"/>
    <x v="1"/>
    <n v="464550"/>
    <n v="2833.6983260334796"/>
    <n v="9315.2644655308086"/>
    <n v="14424.398536903718"/>
    <n v="5109.1340713729096"/>
    <n v="5.0903084511097303"/>
    <n v="12400"/>
    <n v="7.0000000000000007E-2"/>
    <n v="4127.3156683557472"/>
    <n v="4.7689055662602113E-2"/>
  </r>
  <r>
    <x v="37"/>
    <s v="7"/>
    <x v="5"/>
    <x v="15"/>
    <x v="0"/>
    <x v="6"/>
    <x v="2"/>
    <x v="2"/>
    <x v="0"/>
    <s v="adjust"/>
    <x v="0"/>
    <x v="2"/>
    <n v="415130"/>
    <n v="942.88098435771838"/>
    <n v="13764.953089762366"/>
    <n v="18809.72828827965"/>
    <n v="5044.7751985172836"/>
    <n v="19.9492073764672"/>
    <n v="50000"/>
    <n v="0.06"/>
    <n v="520.35908695078854"/>
    <n v="4.6107265965047153E-3"/>
  </r>
  <r>
    <x v="37"/>
    <s v="7"/>
    <x v="5"/>
    <x v="86"/>
    <x v="0"/>
    <x v="2"/>
    <x v="32"/>
    <x v="2"/>
    <x v="1"/>
    <s v="appsflyer"/>
    <x v="0"/>
    <x v="2"/>
    <n v="188540"/>
    <n v="864.81879126972115"/>
    <n v="8256.0366249871313"/>
    <n v="13076.878415201318"/>
    <n v="4820.8417902141864"/>
    <n v="15.120946199610131"/>
    <n v="13000"/>
    <n v="7.0000000000000007E-2"/>
    <n v="4681.8881555818052"/>
    <n v="5.9671327347502502E-2"/>
  </r>
  <r>
    <x v="37"/>
    <s v="7"/>
    <x v="5"/>
    <x v="66"/>
    <x v="0"/>
    <x v="3"/>
    <x v="1"/>
    <x v="0"/>
    <x v="1"/>
    <s v="appsflyer"/>
    <x v="1"/>
    <x v="0"/>
    <n v="131410"/>
    <n v="72.153740562800266"/>
    <n v="7915.664589472377"/>
    <n v="11898.850191061143"/>
    <n v="3983.1856015887661"/>
    <n v="164.90967894734121"/>
    <n v="4600"/>
    <n v="5.5E-2"/>
    <n v="1725.1424440626422"/>
    <n v="2.4163993668321459E-2"/>
  </r>
  <r>
    <x v="37"/>
    <s v="7"/>
    <x v="5"/>
    <x v="92"/>
    <x v="0"/>
    <x v="5"/>
    <x v="22"/>
    <x v="2"/>
    <x v="0"/>
    <s v="appsflyer"/>
    <x v="1"/>
    <x v="6"/>
    <n v="313630"/>
    <n v="670.7613259956704"/>
    <n v="9167.7158909756981"/>
    <n v="12498.677372728533"/>
    <n v="3330.9614817528345"/>
    <n v="18.633568884096945"/>
    <n v="12600"/>
    <n v="0.1"/>
    <n v="5386.7646453526158"/>
    <n v="7.1831129069521354E-2"/>
  </r>
  <r>
    <x v="37"/>
    <s v="7"/>
    <x v="5"/>
    <x v="23"/>
    <x v="0"/>
    <x v="3"/>
    <x v="11"/>
    <x v="1"/>
    <x v="1"/>
    <s v="adjust"/>
    <x v="0"/>
    <x v="2"/>
    <n v="301370"/>
    <n v="684.68374436139743"/>
    <n v="4912.9737000898276"/>
    <n v="8125.2010360545219"/>
    <n v="3212.2273359646942"/>
    <n v="11.867086232101032"/>
    <n v="6800"/>
    <n v="0.06"/>
    <n v="971.3332849718737"/>
    <n v="1.992429234800281E-2"/>
  </r>
  <r>
    <x v="37"/>
    <s v="7"/>
    <x v="5"/>
    <x v="28"/>
    <x v="0"/>
    <x v="4"/>
    <x v="48"/>
    <x v="1"/>
    <x v="3"/>
    <s v="adjust"/>
    <x v="0"/>
    <x v="1"/>
    <n v="298710"/>
    <n v="1070.3689370485038"/>
    <n v="7065.8520541562439"/>
    <n v="10084.091403398939"/>
    <n v="3018.2393492426954"/>
    <n v="9.4211360722083235"/>
    <n v="15200"/>
    <n v="0.08"/>
    <n v="2832.2864491146256"/>
    <n v="4.6811132767003286E-2"/>
  </r>
  <r>
    <x v="37"/>
    <s v="7"/>
    <x v="5"/>
    <x v="69"/>
    <x v="0"/>
    <x v="5"/>
    <x v="23"/>
    <x v="0"/>
    <x v="1"/>
    <s v="appsflyer"/>
    <x v="2"/>
    <x v="5"/>
    <n v="217640"/>
    <n v="18.260687167009273"/>
    <n v="5659.8465168895536"/>
    <n v="8612.723888183933"/>
    <n v="2952.8773712943794"/>
    <n v="471.65387640746275"/>
    <n v="600"/>
    <n v="0.05"/>
    <n v="267.46505872523818"/>
    <n v="5.1757737001991884E-3"/>
  </r>
  <r>
    <x v="37"/>
    <s v="7"/>
    <x v="5"/>
    <x v="4"/>
    <x v="0"/>
    <x v="3"/>
    <x v="15"/>
    <x v="2"/>
    <x v="0"/>
    <s v="appsflyer"/>
    <x v="0"/>
    <x v="2"/>
    <n v="237720"/>
    <n v="632.73433565930509"/>
    <n v="6820.6490732759503"/>
    <n v="9719.9523877128686"/>
    <n v="2899.3033144369183"/>
    <n v="15.361822237107997"/>
    <n v="13600"/>
    <n v="0.1"/>
    <n v="5443.5410267629577"/>
    <n v="9.3339638056324503E-2"/>
  </r>
  <r>
    <x v="37"/>
    <s v="7"/>
    <x v="5"/>
    <x v="83"/>
    <x v="0"/>
    <x v="2"/>
    <x v="20"/>
    <x v="1"/>
    <x v="0"/>
    <s v="adjust"/>
    <x v="2"/>
    <x v="3"/>
    <n v="263070"/>
    <n v="958.17365853658532"/>
    <n v="6790.0174822530671"/>
    <n v="9681.5712685979106"/>
    <n v="2891.5537863448435"/>
    <n v="10.104192681924209"/>
    <n v="6200"/>
    <n v="0.21"/>
    <n v="3267.3520031043313"/>
    <n v="5.6246930593831027E-2"/>
  </r>
  <r>
    <x v="37"/>
    <s v="7"/>
    <x v="5"/>
    <x v="109"/>
    <x v="0"/>
    <x v="1"/>
    <x v="36"/>
    <x v="1"/>
    <x v="1"/>
    <s v="appsflyer"/>
    <x v="0"/>
    <x v="0"/>
    <n v="443840"/>
    <n v="1603.0800560988262"/>
    <n v="5789.5289530374939"/>
    <n v="8227.9063819336207"/>
    <n v="2438.3774288961267"/>
    <n v="5.1325611285793382"/>
    <n v="16400"/>
    <n v="0.1"/>
    <n v="1649.1036263579692"/>
    <n v="3.3404682994023431E-2"/>
  </r>
  <r>
    <x v="37"/>
    <s v="7"/>
    <x v="5"/>
    <x v="59"/>
    <x v="0"/>
    <x v="5"/>
    <x v="11"/>
    <x v="1"/>
    <x v="1"/>
    <s v="appsflyer"/>
    <x v="2"/>
    <x v="1"/>
    <n v="179840"/>
    <n v="1703.7279803359279"/>
    <n v="4024.6904352515298"/>
    <n v="6177.4573934490227"/>
    <n v="2152.7669581974928"/>
    <n v="3.625847238965342"/>
    <n v="4200"/>
    <n v="0.16"/>
    <n v="2424.2683984806845"/>
    <n v="6.5406316441549137E-2"/>
  </r>
  <r>
    <x v="37"/>
    <s v="7"/>
    <x v="5"/>
    <x v="8"/>
    <x v="0"/>
    <x v="5"/>
    <x v="44"/>
    <x v="1"/>
    <x v="1"/>
    <s v="adjust"/>
    <x v="0"/>
    <x v="6"/>
    <n v="138720"/>
    <n v="217.81742916280064"/>
    <n v="3034.3505984348835"/>
    <n v="5007.0791403764551"/>
    <n v="1972.7285419415716"/>
    <n v="22.987504533597608"/>
    <n v="1800"/>
    <n v="0.08"/>
    <n v="331.16975229316756"/>
    <n v="1.1023384525809216E-2"/>
  </r>
  <r>
    <x v="37"/>
    <s v="7"/>
    <x v="5"/>
    <x v="87"/>
    <x v="0"/>
    <x v="5"/>
    <x v="36"/>
    <x v="1"/>
    <x v="1"/>
    <s v="appsflyer"/>
    <x v="2"/>
    <x v="2"/>
    <n v="181190"/>
    <n v="958.08087091757386"/>
    <n v="3370.5604348480374"/>
    <n v="5276.584112580922"/>
    <n v="1906.0236777328846"/>
    <n v="5.5074516909281659"/>
    <n v="5600"/>
    <n v="0.08"/>
    <n v="245.10695304420818"/>
    <n v="7.7419705569177297E-3"/>
  </r>
  <r>
    <x v="37"/>
    <s v="7"/>
    <x v="5"/>
    <x v="0"/>
    <x v="0"/>
    <x v="3"/>
    <x v="40"/>
    <x v="0"/>
    <x v="0"/>
    <s v="adjust"/>
    <x v="0"/>
    <x v="0"/>
    <n v="507030"/>
    <n v="388.80538971353457"/>
    <n v="11762.440250122852"/>
    <n v="13611.012397116609"/>
    <n v="1848.5721469937562"/>
    <n v="35.007262649175154"/>
    <n v="6400"/>
    <n v="7.0000000000000007E-2"/>
    <n v="2104.9818651674045"/>
    <n v="2.5775475080424944E-2"/>
  </r>
  <r>
    <x v="37"/>
    <s v="7"/>
    <x v="5"/>
    <x v="85"/>
    <x v="0"/>
    <x v="0"/>
    <x v="23"/>
    <x v="1"/>
    <x v="1"/>
    <s v="adjust"/>
    <x v="0"/>
    <x v="1"/>
    <n v="335000"/>
    <n v="1233.4931927176854"/>
    <n v="6625.9541427712093"/>
    <n v="8408.507541530691"/>
    <n v="1782.5533987594818"/>
    <n v="6.8168252497646176"/>
    <n v="6600"/>
    <n v="0.125"/>
    <n v="3520.0501674657517"/>
    <n v="6.9771600371801509E-2"/>
  </r>
  <r>
    <x v="37"/>
    <s v="7"/>
    <x v="5"/>
    <x v="57"/>
    <x v="0"/>
    <x v="0"/>
    <x v="22"/>
    <x v="2"/>
    <x v="0"/>
    <s v="adjust"/>
    <x v="0"/>
    <x v="2"/>
    <n v="107970"/>
    <n v="434.59622641509429"/>
    <n v="3406.5291955328225"/>
    <n v="5140.5025470535129"/>
    <n v="1733.9733515206904"/>
    <n v="11.828226373377857"/>
    <n v="9000"/>
    <n v="0.09"/>
    <n v="1357.4743972204956"/>
    <n v="4.401237637743502E-2"/>
  </r>
  <r>
    <x v="37"/>
    <s v="7"/>
    <x v="5"/>
    <x v="122"/>
    <x v="0"/>
    <x v="3"/>
    <x v="16"/>
    <x v="1"/>
    <x v="0"/>
    <s v="singular"/>
    <x v="2"/>
    <x v="6"/>
    <n v="138660"/>
    <n v="1799.515959312522"/>
    <n v="2675.2015544142082"/>
    <n v="4336.9981004919218"/>
    <n v="1661.7965460777136"/>
    <n v="2.4100914904632504"/>
    <n v="5000"/>
    <n v="0.06"/>
    <n v="960.93041675949792"/>
    <n v="3.6927631912439807E-2"/>
  </r>
  <r>
    <x v="37"/>
    <s v="7"/>
    <x v="5"/>
    <x v="127"/>
    <x v="1"/>
    <x v="4"/>
    <x v="9"/>
    <x v="1"/>
    <x v="3"/>
    <s v="adjust"/>
    <x v="2"/>
    <x v="6"/>
    <n v="184210"/>
    <n v="1384.4494925905481"/>
    <n v="5329.5375313205968"/>
    <n v="6947.7170724850121"/>
    <n v="1618.1795411644152"/>
    <n v="5.0183969221474545"/>
    <n v="9000"/>
    <n v="0.15"/>
    <n v="5119.6808151023261"/>
    <n v="0.12281446221084996"/>
  </r>
  <r>
    <x v="37"/>
    <s v="7"/>
    <x v="5"/>
    <x v="128"/>
    <x v="0"/>
    <x v="2"/>
    <x v="31"/>
    <x v="2"/>
    <x v="0"/>
    <s v="adjust"/>
    <x v="0"/>
    <x v="1"/>
    <n v="69130"/>
    <n v="460.80522596987072"/>
    <n v="2469.2264575664103"/>
    <n v="3792.7748524989097"/>
    <n v="1323.5483949324994"/>
    <n v="8.2307548585547003"/>
    <n v="6200"/>
    <n v="7.0000000000000007E-2"/>
    <n v="17.627676206409461"/>
    <n v="7.7461651393988761E-4"/>
  </r>
  <r>
    <x v="37"/>
    <s v="7"/>
    <x v="5"/>
    <x v="1"/>
    <x v="0"/>
    <x v="2"/>
    <x v="44"/>
    <x v="1"/>
    <x v="0"/>
    <s v="appsflyer"/>
    <x v="0"/>
    <x v="2"/>
    <n v="115960"/>
    <n v="441.76825761932145"/>
    <n v="3078.023196789632"/>
    <n v="4276.0155489233002"/>
    <n v="1197.9923521336682"/>
    <n v="9.6793182288982145"/>
    <n v="4400"/>
    <n v="0.15"/>
    <n v="2768.8986257130218"/>
    <n v="0.10792362633052281"/>
  </r>
  <r>
    <x v="37"/>
    <s v="7"/>
    <x v="5"/>
    <x v="63"/>
    <x v="0"/>
    <x v="2"/>
    <x v="25"/>
    <x v="1"/>
    <x v="1"/>
    <s v="adjust"/>
    <x v="2"/>
    <x v="6"/>
    <n v="159030"/>
    <n v="361.86090225563908"/>
    <n v="3792.6694853016979"/>
    <n v="4972.5318909735606"/>
    <n v="1179.8624056718627"/>
    <n v="13.741556106165573"/>
    <n v="6000"/>
    <n v="7.0000000000000007E-2"/>
    <n v="1196.8461973125659"/>
    <n v="4.0115251262814192E-2"/>
  </r>
  <r>
    <x v="37"/>
    <s v="7"/>
    <x v="5"/>
    <x v="73"/>
    <x v="0"/>
    <x v="4"/>
    <x v="4"/>
    <x v="1"/>
    <x v="0"/>
    <s v="appsflyer"/>
    <x v="2"/>
    <x v="3"/>
    <n v="443650"/>
    <n v="5340.5715369757181"/>
    <n v="4158.3646512770219"/>
    <n v="5302.7803001375405"/>
    <n v="1144.4156488605186"/>
    <n v="0.99292374672326211"/>
    <n v="6800"/>
    <n v="0.105"/>
    <n v="251.89557716410647"/>
    <n v="7.9170913780698821E-3"/>
  </r>
  <r>
    <x v="37"/>
    <s v="7"/>
    <x v="5"/>
    <x v="100"/>
    <x v="0"/>
    <x v="3"/>
    <x v="32"/>
    <x v="0"/>
    <x v="0"/>
    <s v="adjust"/>
    <x v="0"/>
    <x v="4"/>
    <n v="508160"/>
    <n v="560.88300220750557"/>
    <n v="12884.475930126708"/>
    <n v="14005.200661937613"/>
    <n v="1120.7247318109057"/>
    <n v="24.969914593268808"/>
    <n v="8200"/>
    <n v="7.0000000000000007E-2"/>
    <n v="3509.3949605709699"/>
    <n v="4.1762997490265241E-2"/>
  </r>
  <r>
    <x v="37"/>
    <s v="7"/>
    <x v="5"/>
    <x v="72"/>
    <x v="0"/>
    <x v="6"/>
    <x v="22"/>
    <x v="2"/>
    <x v="1"/>
    <s v="adjust"/>
    <x v="0"/>
    <x v="4"/>
    <n v="201140"/>
    <n v="489.69379007646677"/>
    <n v="4564.492664860938"/>
    <n v="5246.9570723755505"/>
    <n v="682.4644075146125"/>
    <n v="10.71477151375807"/>
    <n v="6600"/>
    <n v="0.12"/>
    <n v="266.71126827501359"/>
    <n v="8.4719347676519285E-3"/>
  </r>
  <r>
    <x v="37"/>
    <s v="7"/>
    <x v="5"/>
    <x v="58"/>
    <x v="0"/>
    <x v="1"/>
    <x v="31"/>
    <x v="2"/>
    <x v="3"/>
    <s v="appsflyer"/>
    <x v="2"/>
    <x v="0"/>
    <n v="174270"/>
    <n v="286.91428856515665"/>
    <n v="1394.7800149851282"/>
    <n v="2021.1228065876594"/>
    <n v="626.34279160253118"/>
    <n v="7.0443435100258993"/>
    <n v="1800"/>
    <n v="0.08"/>
    <n v="73.174916486761319"/>
    <n v="6.0341802955808004E-3"/>
  </r>
  <r>
    <x v="37"/>
    <s v="7"/>
    <x v="5"/>
    <x v="7"/>
    <x v="0"/>
    <x v="6"/>
    <x v="3"/>
    <x v="2"/>
    <x v="0"/>
    <s v="appsflyer"/>
    <x v="0"/>
    <x v="5"/>
    <n v="713320"/>
    <n v="2088.949601935959"/>
    <n v="14404.778703592356"/>
    <n v="15015.397574273869"/>
    <n v="610.61887068151373"/>
    <n v="7.1880133251458869"/>
    <n v="19600"/>
    <n v="0.04"/>
    <n v="3391.7086133222456"/>
    <n v="3.7647006420632692E-2"/>
  </r>
  <r>
    <x v="37"/>
    <s v="7"/>
    <x v="5"/>
    <x v="25"/>
    <x v="0"/>
    <x v="6"/>
    <x v="29"/>
    <x v="1"/>
    <x v="3"/>
    <s v="adjust"/>
    <x v="2"/>
    <x v="1"/>
    <n v="43350"/>
    <n v="119.82776950882415"/>
    <n v="1068.0481410254758"/>
    <n v="1640.7926470144721"/>
    <n v="572.74450598899625"/>
    <n v="13.692924884941998"/>
    <n v="200"/>
    <n v="0.08"/>
    <n v="639.5064622256084"/>
    <n v="6.4959098009655228E-2"/>
  </r>
  <r>
    <x v="37"/>
    <s v="7"/>
    <x v="5"/>
    <x v="111"/>
    <x v="0"/>
    <x v="4"/>
    <x v="46"/>
    <x v="1"/>
    <x v="0"/>
    <s v="appsflyer"/>
    <x v="0"/>
    <x v="1"/>
    <n v="144790"/>
    <n v="604.14086064749642"/>
    <n v="2593.7763953995982"/>
    <n v="3146.599003702559"/>
    <n v="552.82260830296082"/>
    <n v="5.2083863361437723"/>
    <n v="5200"/>
    <n v="0.15"/>
    <n v="2389.1838148524416"/>
    <n v="0.12654847408483055"/>
  </r>
  <r>
    <x v="37"/>
    <s v="7"/>
    <x v="5"/>
    <x v="36"/>
    <x v="0"/>
    <x v="4"/>
    <x v="33"/>
    <x v="0"/>
    <x v="3"/>
    <s v="adjust"/>
    <x v="0"/>
    <x v="0"/>
    <n v="159890"/>
    <n v="227.6872172893282"/>
    <n v="4512.2407999499537"/>
    <n v="5036.1742719606727"/>
    <n v="523.93347201071902"/>
    <n v="22.118827450735068"/>
    <n v="5400"/>
    <n v="6.5000000000000002E-2"/>
    <n v="1254.9127774639062"/>
    <n v="4.1529962682544552E-2"/>
  </r>
  <r>
    <x v="37"/>
    <s v="7"/>
    <x v="5"/>
    <x v="13"/>
    <x v="0"/>
    <x v="0"/>
    <x v="26"/>
    <x v="1"/>
    <x v="0"/>
    <s v="appsflyer"/>
    <x v="0"/>
    <x v="3"/>
    <n v="61150"/>
    <n v="194.79485219164118"/>
    <n v="1709.9850088983819"/>
    <n v="2220.6418470552171"/>
    <n v="510.65683815683519"/>
    <n v="11.399900059322547"/>
    <n v="1200"/>
    <n v="0.15"/>
    <n v="922.56689252263459"/>
    <n v="6.9241759519966889E-2"/>
  </r>
  <r>
    <x v="37"/>
    <s v="7"/>
    <x v="5"/>
    <x v="103"/>
    <x v="0"/>
    <x v="1"/>
    <x v="14"/>
    <x v="2"/>
    <x v="0"/>
    <s v="appsflyer"/>
    <x v="1"/>
    <x v="0"/>
    <n v="98190"/>
    <n v="158.94194687660953"/>
    <n v="2444.8233791154203"/>
    <n v="2943.8256639852739"/>
    <n v="499.00228486985361"/>
    <n v="18.521389235722882"/>
    <n v="2400"/>
    <n v="7.4999999999999997E-2"/>
    <n v="1234.318833686493"/>
    <n v="6.9881789581220446E-2"/>
  </r>
  <r>
    <x v="37"/>
    <s v="7"/>
    <x v="5"/>
    <x v="124"/>
    <x v="0"/>
    <x v="2"/>
    <x v="39"/>
    <x v="2"/>
    <x v="1"/>
    <s v="appsflyer"/>
    <x v="0"/>
    <x v="2"/>
    <n v="19840"/>
    <n v="83.890063424947144"/>
    <n v="958.60376104263821"/>
    <n v="1340.2888385543299"/>
    <n v="381.6850775116917"/>
    <n v="15.976729350710636"/>
    <n v="5000"/>
    <n v="0.05"/>
    <n v="73.359456951382569"/>
    <n v="9.122344234211233E-3"/>
  </r>
  <r>
    <x v="37"/>
    <s v="7"/>
    <x v="5"/>
    <x v="75"/>
    <x v="0"/>
    <x v="3"/>
    <x v="33"/>
    <x v="1"/>
    <x v="1"/>
    <s v="appsflyer"/>
    <x v="0"/>
    <x v="2"/>
    <n v="118240"/>
    <n v="579.83919712607633"/>
    <n v="2779.0330536019092"/>
    <n v="3122.8532840840294"/>
    <n v="343.82023048212022"/>
    <n v="5.3857229720967226"/>
    <n v="4000"/>
    <n v="0.15"/>
    <n v="1127.5707875032961"/>
    <n v="6.017844819725636E-2"/>
  </r>
  <r>
    <x v="37"/>
    <s v="7"/>
    <x v="5"/>
    <x v="17"/>
    <x v="0"/>
    <x v="4"/>
    <x v="8"/>
    <x v="2"/>
    <x v="1"/>
    <s v="appsflyer"/>
    <x v="1"/>
    <x v="1"/>
    <n v="119950"/>
    <n v="95.102806702256984"/>
    <n v="3796.9647480148788"/>
    <n v="4012.2444942860329"/>
    <n v="215.27974627115418"/>
    <n v="42.188497200165322"/>
    <n v="10000"/>
    <n v="7.4999999999999997E-2"/>
    <n v="909.98254244125496"/>
    <n v="3.7800228099142949E-2"/>
  </r>
  <r>
    <x v="37"/>
    <s v="7"/>
    <x v="5"/>
    <x v="32"/>
    <x v="0"/>
    <x v="2"/>
    <x v="29"/>
    <x v="0"/>
    <x v="3"/>
    <s v="appsflyer"/>
    <x v="0"/>
    <x v="3"/>
    <n v="35370"/>
    <n v="58.535374431112949"/>
    <n v="975.05275565867601"/>
    <n v="1189.0641279701892"/>
    <n v="214.01137231151324"/>
    <n v="20.313599076222417"/>
    <n v="800"/>
    <n v="0.04"/>
    <n v="145.27865039328077"/>
    <n v="2.0363164466338329E-2"/>
  </r>
  <r>
    <x v="37"/>
    <s v="7"/>
    <x v="5"/>
    <x v="110"/>
    <x v="0"/>
    <x v="2"/>
    <x v="21"/>
    <x v="1"/>
    <x v="0"/>
    <s v="adjust"/>
    <x v="0"/>
    <x v="6"/>
    <n v="105920"/>
    <n v="696.96830667069116"/>
    <n v="2641.8850087189289"/>
    <n v="2815.4589005283124"/>
    <n v="173.57389180938344"/>
    <n v="4.0395795240350596"/>
    <n v="2400"/>
    <n v="0.32"/>
    <n v="3626.9696494377285"/>
    <n v="0.21470565294329927"/>
  </r>
  <r>
    <x v="37"/>
    <s v="7"/>
    <x v="5"/>
    <x v="30"/>
    <x v="0"/>
    <x v="3"/>
    <x v="17"/>
    <x v="1"/>
    <x v="3"/>
    <s v="appsflyer"/>
    <x v="0"/>
    <x v="6"/>
    <n v="96530"/>
    <n v="559.97493375349131"/>
    <n v="1098.3754817162414"/>
    <n v="1265.5611884989946"/>
    <n v="167.18570678275319"/>
    <n v="2.2600318553832128"/>
    <n v="2000"/>
    <n v="0.05"/>
    <n v="154.36329132968524"/>
    <n v="2.032870117653315E-2"/>
  </r>
  <r>
    <x v="37"/>
    <s v="7"/>
    <x v="5"/>
    <x v="113"/>
    <x v="0"/>
    <x v="3"/>
    <x v="39"/>
    <x v="1"/>
    <x v="1"/>
    <s v="appsflyer"/>
    <x v="2"/>
    <x v="4"/>
    <n v="204910"/>
    <n v="551.15542041866445"/>
    <n v="2137.6933318095685"/>
    <n v="2134.4225851805768"/>
    <n v="-3.2707466289916738"/>
    <n v="3.8726328474811025"/>
    <n v="2000"/>
    <n v="0.08"/>
    <n v="793.5289759963465"/>
    <n v="6.1962813854659141E-2"/>
  </r>
  <r>
    <x v="37"/>
    <s v="7"/>
    <x v="5"/>
    <x v="117"/>
    <x v="0"/>
    <x v="0"/>
    <x v="18"/>
    <x v="1"/>
    <x v="0"/>
    <s v="appsflyer"/>
    <x v="0"/>
    <x v="0"/>
    <n v="60510"/>
    <n v="394.87386773156715"/>
    <n v="967.50485880099939"/>
    <n v="950.35419314386661"/>
    <n v="-17.150665657132777"/>
    <n v="2.4067285044800979"/>
    <n v="1000"/>
    <n v="7.0000000000000007E-2"/>
    <n v="284.88345980953369"/>
    <n v="4.9960927175847769E-2"/>
  </r>
  <r>
    <x v="37"/>
    <s v="7"/>
    <x v="5"/>
    <x v="125"/>
    <x v="0"/>
    <x v="3"/>
    <x v="30"/>
    <x v="1"/>
    <x v="1"/>
    <s v="appsflyer"/>
    <x v="0"/>
    <x v="4"/>
    <n v="57450"/>
    <n v="296.86854071930549"/>
    <n v="2067.5230219362779"/>
    <n v="2045.9418080859716"/>
    <n v="-21.581213850306312"/>
    <n v="6.8917434064542604"/>
    <n v="2400"/>
    <n v="0.08"/>
    <n v="639.36471998398997"/>
    <n v="5.2083977287549807E-2"/>
  </r>
  <r>
    <x v="37"/>
    <s v="7"/>
    <x v="5"/>
    <x v="114"/>
    <x v="1"/>
    <x v="4"/>
    <x v="39"/>
    <x v="1"/>
    <x v="1"/>
    <s v="adjust"/>
    <x v="2"/>
    <x v="6"/>
    <n v="18470"/>
    <n v="51.376912378303196"/>
    <n v="262.11653108015344"/>
    <n v="224.44563417016386"/>
    <n v="-37.67089690998958"/>
    <n v="4.3686088513358916"/>
    <n v="200"/>
    <n v="7.0000000000000007E-2"/>
    <n v="42.54435524344251"/>
    <n v="3.1592175540074166E-2"/>
  </r>
  <r>
    <x v="37"/>
    <s v="7"/>
    <x v="5"/>
    <x v="2"/>
    <x v="0"/>
    <x v="1"/>
    <x v="28"/>
    <x v="1"/>
    <x v="1"/>
    <s v="appsflyer"/>
    <x v="0"/>
    <x v="2"/>
    <n v="2910"/>
    <n v="16.285218062524123"/>
    <n v="49.971936704124332"/>
    <n v="4.6770338289271134"/>
    <n v="-45.294902875197216"/>
    <n v="0.28719503852945016"/>
    <n v="200"/>
    <n v="0.15"/>
    <n v="1.9101992677929174"/>
    <n v="6.8070182144734342E-2"/>
  </r>
  <r>
    <x v="37"/>
    <s v="7"/>
    <x v="5"/>
    <x v="102"/>
    <x v="0"/>
    <x v="4"/>
    <x v="33"/>
    <x v="1"/>
    <x v="3"/>
    <s v="adjust"/>
    <x v="2"/>
    <x v="0"/>
    <n v="6460"/>
    <n v="40.186625194401245"/>
    <n v="119.72610879969321"/>
    <n v="50.118627711639327"/>
    <n v="-69.607481088053873"/>
    <n v="1.2471469666634709"/>
    <n v="200"/>
    <n v="0.06"/>
    <n v="12.407433981911371"/>
    <n v="4.1260221160677429E-2"/>
  </r>
  <r>
    <x v="37"/>
    <s v="7"/>
    <x v="5"/>
    <x v="81"/>
    <x v="0"/>
    <x v="3"/>
    <x v="1"/>
    <x v="2"/>
    <x v="1"/>
    <s v="appsflyer"/>
    <x v="2"/>
    <x v="1"/>
    <n v="44840"/>
    <n v="117.85028094979157"/>
    <n v="371.55780755070344"/>
    <n v="251.65627591344244"/>
    <n v="-119.901531637261"/>
    <n v="2.1353896985672609"/>
    <n v="200"/>
    <n v="0.11"/>
    <n v="86.854920180851195"/>
    <n v="5.7522189651732926E-2"/>
  </r>
  <r>
    <x v="37"/>
    <s v="7"/>
    <x v="5"/>
    <x v="126"/>
    <x v="0"/>
    <x v="5"/>
    <x v="13"/>
    <x v="1"/>
    <x v="0"/>
    <s v="adjust"/>
    <x v="2"/>
    <x v="4"/>
    <n v="7290"/>
    <n v="87.39640344018764"/>
    <n v="146.6019094580692"/>
    <n v="23.211013811774052"/>
    <n v="-123.39089564629515"/>
    <n v="0.26558316930809639"/>
    <n v="200"/>
    <n v="0.15"/>
    <n v="13.305691863599279"/>
    <n v="9.5541510103060168E-2"/>
  </r>
  <r>
    <x v="37"/>
    <s v="7"/>
    <x v="5"/>
    <x v="43"/>
    <x v="0"/>
    <x v="4"/>
    <x v="12"/>
    <x v="1"/>
    <x v="1"/>
    <s v="adjust"/>
    <x v="2"/>
    <x v="0"/>
    <n v="26470"/>
    <n v="110.09222423146474"/>
    <n v="838.91740814922719"/>
    <n v="669.26292325828945"/>
    <n v="-169.65448489093774"/>
    <n v="6.0791116532552696"/>
    <n v="400"/>
    <n v="0.08"/>
    <n v="298.38243613339381"/>
    <n v="7.4306231966535796E-2"/>
  </r>
  <r>
    <x v="37"/>
    <s v="7"/>
    <x v="5"/>
    <x v="121"/>
    <x v="0"/>
    <x v="0"/>
    <x v="38"/>
    <x v="2"/>
    <x v="0"/>
    <s v="appsflyer"/>
    <x v="2"/>
    <x v="1"/>
    <n v="7280"/>
    <n v="65.451737451737444"/>
    <n v="183.23587042300159"/>
    <n v="12.262889655078615"/>
    <n v="-170.97298076792296"/>
    <n v="0.18735774071881559"/>
    <n v="200"/>
    <n v="8.5000000000000006E-2"/>
    <n v="4.7766599589874064"/>
    <n v="6.4920260685446415E-2"/>
  </r>
  <r>
    <x v="37"/>
    <s v="7"/>
    <x v="5"/>
    <x v="129"/>
    <x v="0"/>
    <x v="1"/>
    <x v="11"/>
    <x v="1"/>
    <x v="1"/>
    <s v="appsflyer"/>
    <x v="2"/>
    <x v="5"/>
    <n v="50180"/>
    <n v="284.46191825912041"/>
    <n v="734.71599221994961"/>
    <n v="561.82451753370935"/>
    <n v="-172.89147468624026"/>
    <n v="1.9750429898385744"/>
    <n v="600"/>
    <n v="0.06"/>
    <n v="189.04331934310395"/>
    <n v="5.6080179677503839E-2"/>
  </r>
  <r>
    <x v="37"/>
    <s v="7"/>
    <x v="5"/>
    <x v="82"/>
    <x v="0"/>
    <x v="4"/>
    <x v="11"/>
    <x v="1"/>
    <x v="1"/>
    <s v="adjust"/>
    <x v="0"/>
    <x v="6"/>
    <n v="63140"/>
    <n v="214.9882448317795"/>
    <n v="1466.3074383789847"/>
    <n v="1250.9478673050817"/>
    <n v="-215.359571073903"/>
    <n v="5.818680311027717"/>
    <n v="1200"/>
    <n v="0.14000000000000001"/>
    <n v="962.72333869817567"/>
    <n v="0.12826584862300877"/>
  </r>
  <r>
    <x v="37"/>
    <s v="7"/>
    <x v="5"/>
    <x v="47"/>
    <x v="0"/>
    <x v="5"/>
    <x v="30"/>
    <x v="2"/>
    <x v="0"/>
    <s v="appsflyer"/>
    <x v="2"/>
    <x v="2"/>
    <n v="14730"/>
    <n v="61.402217294900218"/>
    <n v="277.74204181422897"/>
    <n v="60.47509646598067"/>
    <n v="-217.2669453482483"/>
    <n v="0.98490085749726586"/>
    <n v="200"/>
    <n v="6.5000000000000002E-2"/>
    <n v="22.333805952169001"/>
    <n v="6.1550972376242338E-2"/>
  </r>
  <r>
    <x v="37"/>
    <s v="7"/>
    <x v="5"/>
    <x v="70"/>
    <x v="0"/>
    <x v="6"/>
    <x v="25"/>
    <x v="1"/>
    <x v="0"/>
    <s v="appsflyer"/>
    <x v="2"/>
    <x v="5"/>
    <n v="33600"/>
    <n v="203.48596750369276"/>
    <n v="276.97692503107305"/>
    <n v="45.821884200118433"/>
    <n v="-231.15504083095462"/>
    <n v="0.22518449189518133"/>
    <n v="200"/>
    <n v="0.08"/>
    <n v="20.477362822385974"/>
    <n v="7.448174302099464E-2"/>
  </r>
  <r>
    <x v="37"/>
    <s v="7"/>
    <x v="5"/>
    <x v="42"/>
    <x v="0"/>
    <x v="0"/>
    <x v="45"/>
    <x v="1"/>
    <x v="1"/>
    <s v="appsflyer"/>
    <x v="2"/>
    <x v="5"/>
    <n v="116710"/>
    <n v="346.88494726749758"/>
    <n v="3459.4366565574228"/>
    <n v="3225.8776940461553"/>
    <n v="-233.55896251126751"/>
    <n v="9.2995609047242542"/>
    <n v="2200"/>
    <n v="0.12"/>
    <n v="682.4982094251128"/>
    <n v="3.5261628728452538E-2"/>
  </r>
  <r>
    <x v="37"/>
    <s v="7"/>
    <x v="5"/>
    <x v="45"/>
    <x v="0"/>
    <x v="0"/>
    <x v="22"/>
    <x v="1"/>
    <x v="3"/>
    <s v="adjust"/>
    <x v="2"/>
    <x v="1"/>
    <n v="16980"/>
    <n v="103.13232104121475"/>
    <n v="391.30260751230651"/>
    <n v="120.10698256614181"/>
    <n v="-271.19562494616468"/>
    <n v="1.1645910937866266"/>
    <n v="200"/>
    <n v="7.0000000000000007E-2"/>
    <n v="24.120871494445616"/>
    <n v="3.3471369966857775E-2"/>
  </r>
  <r>
    <x v="37"/>
    <s v="7"/>
    <x v="5"/>
    <x v="78"/>
    <x v="0"/>
    <x v="6"/>
    <x v="20"/>
    <x v="2"/>
    <x v="0"/>
    <s v="adjust"/>
    <x v="0"/>
    <x v="4"/>
    <n v="7590"/>
    <n v="24.689265536723163"/>
    <n v="315.97367415495359"/>
    <n v="22.81040334451956"/>
    <n v="-293.16327081043403"/>
    <n v="0.92389963203202796"/>
    <n v="200"/>
    <n v="0.14000000000000001"/>
    <n v="1.1044355046584668"/>
    <n v="8.0696768632094289E-3"/>
  </r>
  <r>
    <x v="37"/>
    <s v="7"/>
    <x v="5"/>
    <x v="88"/>
    <x v="0"/>
    <x v="5"/>
    <x v="48"/>
    <x v="2"/>
    <x v="0"/>
    <s v="adjust"/>
    <x v="0"/>
    <x v="6"/>
    <n v="13970"/>
    <n v="32.157741700993455"/>
    <n v="357.09511307588224"/>
    <n v="33.577112306962782"/>
    <n v="-323.51800076891948"/>
    <n v="1.0441377575318194"/>
    <n v="200"/>
    <n v="0.11"/>
    <n v="17.622353772105583"/>
    <n v="8.7472053438274619E-2"/>
  </r>
  <r>
    <x v="37"/>
    <s v="7"/>
    <x v="5"/>
    <x v="101"/>
    <x v="0"/>
    <x v="6"/>
    <x v="13"/>
    <x v="1"/>
    <x v="1"/>
    <s v="adjust"/>
    <x v="0"/>
    <x v="1"/>
    <n v="124340"/>
    <n v="641.09730301427817"/>
    <n v="3819.8449336040248"/>
    <n v="3488.4505482425848"/>
    <n v="-331.39438536144007"/>
    <n v="5.4413745492934824"/>
    <n v="3400"/>
    <n v="0.12"/>
    <n v="1619.4328452360985"/>
    <n v="7.7371162489888151E-2"/>
  </r>
  <r>
    <x v="37"/>
    <s v="7"/>
    <x v="5"/>
    <x v="33"/>
    <x v="0"/>
    <x v="1"/>
    <x v="49"/>
    <x v="2"/>
    <x v="1"/>
    <s v="adjust"/>
    <x v="2"/>
    <x v="4"/>
    <n v="21960"/>
    <n v="98.664955070603341"/>
    <n v="813.05088704043908"/>
    <n v="477.49779309499468"/>
    <n v="-335.5530939454444"/>
    <n v="4.8395886133359465"/>
    <n v="200"/>
    <n v="7.0000000000000007E-2"/>
    <n v="46.780427218783252"/>
    <n v="1.6328322313829219E-2"/>
  </r>
  <r>
    <x v="37"/>
    <s v="7"/>
    <x v="5"/>
    <x v="61"/>
    <x v="1"/>
    <x v="4"/>
    <x v="35"/>
    <x v="0"/>
    <x v="3"/>
    <s v="adjust"/>
    <x v="2"/>
    <x v="6"/>
    <n v="14580"/>
    <n v="67.109131403118042"/>
    <n v="525.48816975132218"/>
    <n v="189.59706792809394"/>
    <n v="-335.89110182322827"/>
    <n v="2.8252052137167851"/>
    <n v="200"/>
    <n v="0.12"/>
    <n v="68.401303477595292"/>
    <n v="6.0128657952608723E-2"/>
  </r>
  <r>
    <x v="37"/>
    <s v="7"/>
    <x v="5"/>
    <x v="53"/>
    <x v="0"/>
    <x v="3"/>
    <x v="40"/>
    <x v="0"/>
    <x v="3"/>
    <s v="appsflyer"/>
    <x v="2"/>
    <x v="2"/>
    <n v="50510"/>
    <n v="43.875955524669912"/>
    <n v="686.46352295701888"/>
    <n v="334.65825558411535"/>
    <n v="-351.80526737290353"/>
    <n v="7.6273724773002094"/>
    <n v="400"/>
    <n v="0.06"/>
    <n v="47.37828307620223"/>
    <n v="2.3595355503535875E-2"/>
  </r>
  <r>
    <x v="37"/>
    <s v="7"/>
    <x v="5"/>
    <x v="112"/>
    <x v="0"/>
    <x v="4"/>
    <x v="2"/>
    <x v="1"/>
    <x v="0"/>
    <s v="adjust"/>
    <x v="2"/>
    <x v="0"/>
    <n v="65200"/>
    <n v="616.27460734844715"/>
    <n v="1600.499442419816"/>
    <n v="1236.0240168404521"/>
    <n v="-364.4754255793639"/>
    <n v="2.0056383990223261"/>
    <n v="1600"/>
    <n v="0.15"/>
    <n v="542.09417170068537"/>
    <n v="7.3096499247427879E-2"/>
  </r>
  <r>
    <x v="37"/>
    <s v="7"/>
    <x v="5"/>
    <x v="19"/>
    <x v="0"/>
    <x v="5"/>
    <x v="32"/>
    <x v="2"/>
    <x v="1"/>
    <s v="adjust"/>
    <x v="0"/>
    <x v="6"/>
    <n v="12280"/>
    <n v="36.690943043884218"/>
    <n v="590.69809899308609"/>
    <n v="225.76323235714588"/>
    <n v="-364.93486663594024"/>
    <n v="6.1531051978446474"/>
    <n v="200"/>
    <n v="7.0000000000000007E-2"/>
    <n v="73.249677974746035"/>
    <n v="5.4075588549090219E-2"/>
  </r>
  <r>
    <x v="37"/>
    <s v="7"/>
    <x v="5"/>
    <x v="91"/>
    <x v="0"/>
    <x v="3"/>
    <x v="40"/>
    <x v="2"/>
    <x v="0"/>
    <s v="appsflyer"/>
    <x v="2"/>
    <x v="0"/>
    <n v="15900"/>
    <n v="29.580198980829895"/>
    <n v="465.90379448390559"/>
    <n v="99.866137295344956"/>
    <n v="-366.03765718856062"/>
    <n v="3.3761144527819242"/>
    <n v="200"/>
    <n v="0.12"/>
    <n v="22.44262088533193"/>
    <n v="3.7454505756640902E-2"/>
  </r>
  <r>
    <x v="37"/>
    <s v="7"/>
    <x v="5"/>
    <x v="50"/>
    <x v="0"/>
    <x v="3"/>
    <x v="4"/>
    <x v="1"/>
    <x v="3"/>
    <s v="appsflyer"/>
    <x v="0"/>
    <x v="3"/>
    <n v="21630"/>
    <n v="152.51347988386561"/>
    <n v="599.48413518898542"/>
    <n v="224.09169508049487"/>
    <n v="-375.39244010849052"/>
    <n v="1.4693238607573174"/>
    <n v="400"/>
    <n v="0.08"/>
    <n v="53.163478429730908"/>
    <n v="3.9539973737561851E-2"/>
  </r>
  <r>
    <x v="37"/>
    <s v="7"/>
    <x v="5"/>
    <x v="26"/>
    <x v="0"/>
    <x v="1"/>
    <x v="2"/>
    <x v="2"/>
    <x v="0"/>
    <s v="appsflyer"/>
    <x v="1"/>
    <x v="4"/>
    <n v="75520"/>
    <n v="225.82381436516954"/>
    <n v="1742.4892086473226"/>
    <n v="1311.6518652896139"/>
    <n v="-430.83734335770873"/>
    <n v="5.8082973621577416"/>
    <n v="1600"/>
    <n v="0.08"/>
    <n v="509.3577290820831"/>
    <n v="6.4722169878719621E-2"/>
  </r>
  <r>
    <x v="37"/>
    <s v="7"/>
    <x v="5"/>
    <x v="77"/>
    <x v="0"/>
    <x v="2"/>
    <x v="45"/>
    <x v="1"/>
    <x v="0"/>
    <s v="appsflyer"/>
    <x v="0"/>
    <x v="5"/>
    <n v="96080"/>
    <n v="420.34726336417077"/>
    <n v="1664.5384522396016"/>
    <n v="1214.7294846585921"/>
    <n v="-449.80896758100948"/>
    <n v="2.8898237018048643"/>
    <n v="1800"/>
    <n v="0.15"/>
    <n v="164.9773426802233"/>
    <n v="2.2635676607261426E-2"/>
  </r>
  <r>
    <x v="37"/>
    <s v="7"/>
    <x v="5"/>
    <x v="46"/>
    <x v="0"/>
    <x v="2"/>
    <x v="39"/>
    <x v="2"/>
    <x v="1"/>
    <s v="adjust"/>
    <x v="2"/>
    <x v="4"/>
    <n v="45780"/>
    <n v="151.11230521225147"/>
    <n v="1155.2613597131281"/>
    <n v="676.64421391042958"/>
    <n v="-478.61714580269847"/>
    <n v="4.4777572081904182"/>
    <n v="200"/>
    <n v="0.06"/>
    <n v="95.067899293528498"/>
    <n v="2.3416515735331739E-2"/>
  </r>
  <r>
    <x v="37"/>
    <s v="7"/>
    <x v="5"/>
    <x v="20"/>
    <x v="0"/>
    <x v="6"/>
    <x v="19"/>
    <x v="1"/>
    <x v="1"/>
    <s v="adjust"/>
    <x v="0"/>
    <x v="0"/>
    <n v="49820"/>
    <n v="147.58057032727794"/>
    <n v="722.43497250432904"/>
    <n v="214.09109491277152"/>
    <n v="-508.34387759155754"/>
    <n v="1.4506726355508612"/>
    <n v="400"/>
    <n v="0.11"/>
    <n v="27.508111930474396"/>
    <n v="2.1414647459361631E-2"/>
  </r>
  <r>
    <x v="37"/>
    <s v="7"/>
    <x v="5"/>
    <x v="116"/>
    <x v="0"/>
    <x v="6"/>
    <x v="27"/>
    <x v="2"/>
    <x v="0"/>
    <s v="appsflyer"/>
    <x v="0"/>
    <x v="5"/>
    <n v="184180"/>
    <n v="158.85728938412046"/>
    <n v="1789.4171851342726"/>
    <n v="1280.4592955306009"/>
    <n v="-508.95788960367167"/>
    <n v="8.0604377708751009"/>
    <n v="1600"/>
    <n v="0.08"/>
    <n v="242.93200373683692"/>
    <n v="3.1620425132448268E-2"/>
  </r>
  <r>
    <x v="37"/>
    <s v="7"/>
    <x v="5"/>
    <x v="40"/>
    <x v="0"/>
    <x v="5"/>
    <x v="40"/>
    <x v="0"/>
    <x v="1"/>
    <s v="adjust"/>
    <x v="0"/>
    <x v="1"/>
    <n v="119230"/>
    <n v="261.02281185691146"/>
    <n v="4029.8863949707197"/>
    <n v="3506.307594263897"/>
    <n v="-523.57880070682268"/>
    <n v="13.432954649902396"/>
    <n v="3800"/>
    <n v="0.125"/>
    <n v="579.22999553586408"/>
    <n v="2.7532762027849877E-2"/>
  </r>
  <r>
    <x v="37"/>
    <s v="7"/>
    <x v="5"/>
    <x v="55"/>
    <x v="0"/>
    <x v="1"/>
    <x v="42"/>
    <x v="2"/>
    <x v="0"/>
    <s v="appsflyer"/>
    <x v="2"/>
    <x v="6"/>
    <n v="65550"/>
    <n v="178.36734693877551"/>
    <n v="1865.748747581491"/>
    <n v="1320.589897462118"/>
    <n v="-545.15885011937303"/>
    <n v="7.4037648713551238"/>
    <n v="600"/>
    <n v="0.1"/>
    <n v="127.68321515370967"/>
    <n v="1.6114416670798482E-2"/>
  </r>
  <r>
    <x v="37"/>
    <s v="7"/>
    <x v="5"/>
    <x v="3"/>
    <x v="0"/>
    <x v="3"/>
    <x v="44"/>
    <x v="1"/>
    <x v="0"/>
    <s v="appsflyer"/>
    <x v="0"/>
    <x v="3"/>
    <n v="161860"/>
    <n v="512.69880912496569"/>
    <n v="3072.1594742204447"/>
    <n v="2524.1867049275688"/>
    <n v="-547.97276929287591"/>
    <n v="4.9233324907378933"/>
    <n v="3000"/>
    <n v="0.09"/>
    <n v="921.29443927546981"/>
    <n v="6.0831107664432602E-2"/>
  </r>
  <r>
    <x v="37"/>
    <s v="7"/>
    <x v="5"/>
    <x v="11"/>
    <x v="0"/>
    <x v="1"/>
    <x v="49"/>
    <x v="1"/>
    <x v="0"/>
    <s v="appsflyer"/>
    <x v="0"/>
    <x v="6"/>
    <n v="101630"/>
    <n v="406.33500195033156"/>
    <n v="1407.2484743810298"/>
    <n v="774.81614035530731"/>
    <n v="-632.43233402572253"/>
    <n v="1.906840751193807"/>
    <n v="600"/>
    <n v="0.14000000000000001"/>
    <n v="180.41343277392755"/>
    <n v="3.8807794386591592E-2"/>
  </r>
  <r>
    <x v="37"/>
    <s v="7"/>
    <x v="5"/>
    <x v="119"/>
    <x v="0"/>
    <x v="4"/>
    <x v="35"/>
    <x v="0"/>
    <x v="0"/>
    <s v="appsflyer"/>
    <x v="0"/>
    <x v="4"/>
    <n v="76070"/>
    <n v="105.34902881985835"/>
    <n v="818.43742337304036"/>
    <n v="181.9020837598672"/>
    <n v="-636.53533961317316"/>
    <n v="1.7266612307448113"/>
    <n v="400"/>
    <n v="0.15"/>
    <n v="76.108229477136845"/>
    <n v="6.973369766121805E-2"/>
  </r>
  <r>
    <x v="37"/>
    <s v="7"/>
    <x v="5"/>
    <x v="106"/>
    <x v="0"/>
    <x v="0"/>
    <x v="7"/>
    <x v="1"/>
    <x v="0"/>
    <s v="appsflyer"/>
    <x v="2"/>
    <x v="4"/>
    <n v="129580"/>
    <n v="350.68599534040902"/>
    <n v="1302.6514998023395"/>
    <n v="662.06034462298555"/>
    <n v="-640.5911551793539"/>
    <n v="1.8879007243512165"/>
    <n v="800"/>
    <n v="0.2"/>
    <n v="380.72708582767666"/>
    <n v="9.5844003979346254E-2"/>
  </r>
  <r>
    <x v="37"/>
    <s v="7"/>
    <x v="5"/>
    <x v="6"/>
    <x v="0"/>
    <x v="5"/>
    <x v="11"/>
    <x v="1"/>
    <x v="0"/>
    <s v="adjust"/>
    <x v="2"/>
    <x v="2"/>
    <n v="165510"/>
    <n v="466.94771408089167"/>
    <n v="1773.7222831692554"/>
    <n v="1131.469351830907"/>
    <n v="-642.25293133834839"/>
    <n v="2.4231178731820431"/>
    <n v="1000"/>
    <n v="0.08"/>
    <n v="524.08211151157582"/>
    <n v="7.7197865274848593E-2"/>
  </r>
  <r>
    <x v="37"/>
    <s v="7"/>
    <x v="5"/>
    <x v="74"/>
    <x v="0"/>
    <x v="6"/>
    <x v="42"/>
    <x v="1"/>
    <x v="1"/>
    <s v="adjust"/>
    <x v="0"/>
    <x v="1"/>
    <n v="50700"/>
    <n v="141.9032387045182"/>
    <n v="1474.3437595504095"/>
    <n v="830.21489858729581"/>
    <n v="-644.12886096311365"/>
    <n v="5.8505704744063864"/>
    <n v="400"/>
    <n v="0.1"/>
    <n v="391.74959275459133"/>
    <n v="7.8644214773226667E-2"/>
  </r>
  <r>
    <x v="37"/>
    <s v="7"/>
    <x v="5"/>
    <x v="108"/>
    <x v="0"/>
    <x v="1"/>
    <x v="2"/>
    <x v="2"/>
    <x v="2"/>
    <s v="adjust"/>
    <x v="0"/>
    <x v="0"/>
    <n v="73360"/>
    <n v="274.17415072237407"/>
    <n v="2068.4142500818443"/>
    <n v="1410.7107471598158"/>
    <n v="-657.70350292202852"/>
    <n v="5.1453090798055836"/>
    <n v="1600"/>
    <n v="0.1"/>
    <n v="761.54051726820751"/>
    <n v="8.9971257254710918E-2"/>
  </r>
  <r>
    <x v="37"/>
    <s v="7"/>
    <x v="5"/>
    <x v="115"/>
    <x v="0"/>
    <x v="2"/>
    <x v="29"/>
    <x v="1"/>
    <x v="0"/>
    <s v="adjust"/>
    <x v="0"/>
    <x v="4"/>
    <n v="29390"/>
    <n v="186.57676600218349"/>
    <n v="876.40716852204105"/>
    <n v="173.58515414434507"/>
    <n v="-702.82201437769595"/>
    <n v="0.93036854407859992"/>
    <n v="200"/>
    <n v="0.12"/>
    <n v="51.20000981251691"/>
    <n v="4.9159359340470485E-2"/>
  </r>
  <r>
    <x v="37"/>
    <s v="7"/>
    <x v="5"/>
    <x v="99"/>
    <x v="0"/>
    <x v="6"/>
    <x v="1"/>
    <x v="2"/>
    <x v="0"/>
    <s v="adjust"/>
    <x v="0"/>
    <x v="5"/>
    <n v="52240"/>
    <n v="147.86741154562384"/>
    <n v="2151.32856566494"/>
    <n v="1395.2253788992732"/>
    <n v="-756.10318676566681"/>
    <n v="9.4356516037935965"/>
    <n v="30000"/>
    <n v="0.08"/>
    <n v="584.28162660700423"/>
    <n v="6.9795369675681354E-2"/>
  </r>
  <r>
    <x v="37"/>
    <s v="7"/>
    <x v="5"/>
    <x v="104"/>
    <x v="0"/>
    <x v="0"/>
    <x v="25"/>
    <x v="2"/>
    <x v="0"/>
    <s v="appsflyer"/>
    <x v="0"/>
    <x v="0"/>
    <n v="124090"/>
    <n v="449.07658183516224"/>
    <n v="3880.8030581871103"/>
    <n v="3123.2576561758274"/>
    <n v="-757.54540201128293"/>
    <n v="6.9548441902994806"/>
    <n v="3000"/>
    <n v="0.17"/>
    <n v="1843.6939211118299"/>
    <n v="9.8385197128291663E-2"/>
  </r>
  <r>
    <x v="37"/>
    <s v="7"/>
    <x v="5"/>
    <x v="14"/>
    <x v="0"/>
    <x v="6"/>
    <x v="29"/>
    <x v="2"/>
    <x v="0"/>
    <s v="appsflyer"/>
    <x v="0"/>
    <x v="5"/>
    <n v="55330"/>
    <n v="240.99209549927409"/>
    <n v="2976.0436640362541"/>
    <n v="2213.5895027575139"/>
    <n v="-762.45416127874023"/>
    <n v="9.1853199507291787"/>
    <n v="1600"/>
    <n v="0.1"/>
    <n v="218.41755585572284"/>
    <n v="1.6445201755160989E-2"/>
  </r>
  <r>
    <x v="37"/>
    <s v="7"/>
    <x v="5"/>
    <x v="107"/>
    <x v="0"/>
    <x v="6"/>
    <x v="22"/>
    <x v="0"/>
    <x v="0"/>
    <s v="adjust"/>
    <x v="0"/>
    <x v="2"/>
    <n v="39320"/>
    <n v="77.994528043775645"/>
    <n v="1473.4564791424814"/>
    <n v="660.46863611357014"/>
    <n v="-812.98784302891124"/>
    <n v="8.4681406847269063"/>
    <n v="600"/>
    <n v="0.11"/>
    <n v="377.75131557639844"/>
    <n v="9.5324061058427681E-2"/>
  </r>
  <r>
    <x v="37"/>
    <s v="7"/>
    <x v="5"/>
    <x v="68"/>
    <x v="0"/>
    <x v="4"/>
    <x v="35"/>
    <x v="1"/>
    <x v="1"/>
    <s v="adjust"/>
    <x v="2"/>
    <x v="1"/>
    <n v="51710"/>
    <n v="91.484882260318813"/>
    <n v="987.34467107089472"/>
    <n v="150.54518497212334"/>
    <n v="-836.79948609877135"/>
    <n v="1.6455744517848243"/>
    <n v="200"/>
    <n v="7.0000000000000007E-2"/>
    <n v="10.382659345813972"/>
    <n v="1.1494510599078656E-2"/>
  </r>
  <r>
    <x v="37"/>
    <s v="7"/>
    <x v="5"/>
    <x v="12"/>
    <x v="0"/>
    <x v="4"/>
    <x v="31"/>
    <x v="0"/>
    <x v="0"/>
    <s v="appsflyer"/>
    <x v="0"/>
    <x v="2"/>
    <n v="125890"/>
    <n v="54.12877566376438"/>
    <n v="1923.4265032922794"/>
    <n v="1084.5075177338183"/>
    <n v="-838.91898555846115"/>
    <n v="20.035692742627912"/>
    <n v="400"/>
    <n v="7.4999999999999997E-2"/>
    <n v="11.807994700966351"/>
    <n v="1.8146477406998955E-3"/>
  </r>
  <r>
    <x v="37"/>
    <s v="7"/>
    <x v="5"/>
    <x v="29"/>
    <x v="0"/>
    <x v="4"/>
    <x v="15"/>
    <x v="2"/>
    <x v="1"/>
    <s v="appsflyer"/>
    <x v="2"/>
    <x v="3"/>
    <n v="92910"/>
    <n v="125.20675225193277"/>
    <n v="1886.7214259387119"/>
    <n v="1036.0976409908842"/>
    <n v="-850.62378494782774"/>
    <n v="8.2750939734154016"/>
    <n v="1400"/>
    <n v="0.05"/>
    <n v="310.70186274329546"/>
    <n v="4.997950168193159E-2"/>
  </r>
  <r>
    <x v="37"/>
    <s v="7"/>
    <x v="5"/>
    <x v="84"/>
    <x v="0"/>
    <x v="0"/>
    <x v="25"/>
    <x v="1"/>
    <x v="0"/>
    <s v="appsflyer"/>
    <x v="0"/>
    <x v="4"/>
    <n v="188990"/>
    <n v="680.18715134065144"/>
    <n v="4546.8714413914167"/>
    <n v="3681.813730038321"/>
    <n v="-865.05771135309578"/>
    <n v="5.4129421921326388"/>
    <n v="2000"/>
    <n v="0.14000000000000001"/>
    <n v="2570.6304990213134"/>
    <n v="0.11636613036887473"/>
  </r>
  <r>
    <x v="37"/>
    <s v="7"/>
    <x v="5"/>
    <x v="65"/>
    <x v="1"/>
    <x v="6"/>
    <x v="20"/>
    <x v="1"/>
    <x v="1"/>
    <s v="adjust"/>
    <x v="2"/>
    <x v="5"/>
    <n v="123540"/>
    <n v="297.52638083468014"/>
    <n v="2534.2702963347165"/>
    <n v="1653.535678344957"/>
    <n v="-880.7346179897595"/>
    <n v="5.5576102989796405"/>
    <n v="2800"/>
    <n v="0.06"/>
    <n v="403.95693262397191"/>
    <n v="4.0716481851009213E-2"/>
  </r>
  <r>
    <x v="37"/>
    <s v="7"/>
    <x v="5"/>
    <x v="80"/>
    <x v="0"/>
    <x v="6"/>
    <x v="48"/>
    <x v="1"/>
    <x v="1"/>
    <s v="adjust"/>
    <x v="0"/>
    <x v="4"/>
    <n v="60250"/>
    <n v="313.31253250130004"/>
    <n v="1566.7336580457429"/>
    <n v="681.77401410741334"/>
    <n v="-884.95964393832958"/>
    <n v="2.1760189695079766"/>
    <n v="600"/>
    <n v="0.09"/>
    <n v="254.81902727128767"/>
    <n v="6.2293130861184209E-2"/>
  </r>
  <r>
    <x v="37"/>
    <s v="7"/>
    <x v="5"/>
    <x v="16"/>
    <x v="0"/>
    <x v="5"/>
    <x v="3"/>
    <x v="0"/>
    <x v="3"/>
    <s v="adjust"/>
    <x v="2"/>
    <x v="0"/>
    <n v="40010"/>
    <n v="27.273346966598503"/>
    <n v="1211.9372970397842"/>
    <n v="306.05172596229244"/>
    <n v="-905.8855710774917"/>
    <n v="11.22164163925726"/>
    <n v="200"/>
    <n v="0.02"/>
    <n v="14.992171880587549"/>
    <n v="8.1642908746056668E-3"/>
  </r>
  <r>
    <x v="37"/>
    <s v="7"/>
    <x v="5"/>
    <x v="22"/>
    <x v="0"/>
    <x v="6"/>
    <x v="47"/>
    <x v="2"/>
    <x v="0"/>
    <s v="appsflyer"/>
    <x v="0"/>
    <x v="5"/>
    <n v="94990"/>
    <n v="314.50353744815806"/>
    <n v="2311.1130124822707"/>
    <n v="1275.1810839791985"/>
    <n v="-1035.9319285030722"/>
    <n v="4.0545842324250359"/>
    <n v="1400"/>
    <n v="0.1"/>
    <n v="217.13677360327645"/>
    <n v="2.8379861277649788E-2"/>
  </r>
  <r>
    <x v="37"/>
    <s v="7"/>
    <x v="5"/>
    <x v="118"/>
    <x v="0"/>
    <x v="1"/>
    <x v="1"/>
    <x v="1"/>
    <x v="3"/>
    <s v="appsflyer"/>
    <x v="2"/>
    <x v="5"/>
    <n v="208180"/>
    <n v="1113.5570922583909"/>
    <n v="6633.1094078155902"/>
    <n v="5545.3048234226017"/>
    <n v="-1087.8045843929885"/>
    <n v="4.9798118677294223"/>
    <n v="6000"/>
    <n v="0.12"/>
    <n v="3724.7695484855421"/>
    <n v="0.11194964830886091"/>
  </r>
  <r>
    <x v="37"/>
    <s v="7"/>
    <x v="5"/>
    <x v="21"/>
    <x v="0"/>
    <x v="4"/>
    <x v="30"/>
    <x v="2"/>
    <x v="0"/>
    <s v="adjust"/>
    <x v="2"/>
    <x v="1"/>
    <n v="27300"/>
    <n v="159.53394415987302"/>
    <n v="1620.6877373619077"/>
    <n v="532.00556994420901"/>
    <n v="-1088.6821674176986"/>
    <n v="3.3347484307858188"/>
    <n v="600"/>
    <n v="0.11"/>
    <n v="103.63216775401067"/>
    <n v="3.2465878056150956E-2"/>
  </r>
  <r>
    <x v="37"/>
    <s v="7"/>
    <x v="5"/>
    <x v="24"/>
    <x v="0"/>
    <x v="5"/>
    <x v="40"/>
    <x v="1"/>
    <x v="1"/>
    <s v="appsflyer"/>
    <x v="2"/>
    <x v="0"/>
    <n v="125410"/>
    <n v="577.69136973309844"/>
    <n v="2621.8378360445454"/>
    <n v="1484.9147948261141"/>
    <n v="-1136.9230412184313"/>
    <n v="2.5704292510240645"/>
    <n v="1600"/>
    <n v="7.0000000000000007E-2"/>
    <n v="24.04501290534008"/>
    <n v="2.6988094972542169E-3"/>
  </r>
  <r>
    <x v="37"/>
    <s v="7"/>
    <x v="5"/>
    <x v="27"/>
    <x v="0"/>
    <x v="6"/>
    <x v="40"/>
    <x v="2"/>
    <x v="0"/>
    <s v="appsflyer"/>
    <x v="0"/>
    <x v="2"/>
    <n v="102810"/>
    <n v="198.25782868984572"/>
    <n v="2347.335540039473"/>
    <n v="1157.6558392406278"/>
    <n v="-1189.6797007988453"/>
    <n v="5.8391431344265499"/>
    <n v="1000"/>
    <n v="7.0000000000000007E-2"/>
    <n v="77.007250247862814"/>
    <n v="1.1086664337473597E-2"/>
  </r>
  <r>
    <x v="37"/>
    <s v="7"/>
    <x v="5"/>
    <x v="97"/>
    <x v="0"/>
    <x v="4"/>
    <x v="37"/>
    <x v="2"/>
    <x v="0"/>
    <s v="adjust"/>
    <x v="0"/>
    <x v="4"/>
    <n v="39250"/>
    <n v="89.998223772384506"/>
    <n v="1388.732424882437"/>
    <n v="146.69419194194333"/>
    <n v="-1242.0382329404938"/>
    <n v="1.629967634838541"/>
    <n v="200"/>
    <n v="0.108"/>
    <n v="38.024040318822095"/>
    <n v="4.3201029088084986E-2"/>
  </r>
  <r>
    <x v="37"/>
    <s v="7"/>
    <x v="5"/>
    <x v="35"/>
    <x v="0"/>
    <x v="6"/>
    <x v="32"/>
    <x v="0"/>
    <x v="1"/>
    <s v="adjust"/>
    <x v="0"/>
    <x v="3"/>
    <n v="73260"/>
    <n v="34.552158813188697"/>
    <n v="1452.9955924347541"/>
    <n v="190.16717600253344"/>
    <n v="-1262.8284164322208"/>
    <n v="5.5037711834649787"/>
    <n v="200"/>
    <n v="8.5000000000000006E-2"/>
    <n v="92.458112122559726"/>
    <n v="8.1032308927775548E-2"/>
  </r>
  <r>
    <x v="37"/>
    <s v="7"/>
    <x v="5"/>
    <x v="10"/>
    <x v="0"/>
    <x v="4"/>
    <x v="15"/>
    <x v="1"/>
    <x v="0"/>
    <s v="appsflyer"/>
    <x v="2"/>
    <x v="3"/>
    <n v="114250"/>
    <n v="353.62308359849584"/>
    <n v="1744.0174200750951"/>
    <n v="480.3152787667043"/>
    <n v="-1263.7021413083908"/>
    <n v="1.3582690187500739"/>
    <n v="400"/>
    <n v="0.04"/>
    <n v="23.777096334987128"/>
    <n v="8.2505170340195066E-3"/>
  </r>
  <r>
    <x v="37"/>
    <s v="7"/>
    <x v="5"/>
    <x v="79"/>
    <x v="0"/>
    <x v="0"/>
    <x v="9"/>
    <x v="0"/>
    <x v="1"/>
    <s v="appsflyer"/>
    <x v="0"/>
    <x v="5"/>
    <n v="70010"/>
    <n v="140.58695723738353"/>
    <n v="2322.7645046126254"/>
    <n v="892.21419148220639"/>
    <n v="-1430.550313130419"/>
    <n v="6.346351105498977"/>
    <n v="1000"/>
    <n v="0.08"/>
    <n v="100.70857970304976"/>
    <n v="1.8812481850302838E-2"/>
  </r>
  <r>
    <x v="37"/>
    <s v="7"/>
    <x v="5"/>
    <x v="37"/>
    <x v="0"/>
    <x v="6"/>
    <x v="8"/>
    <x v="2"/>
    <x v="1"/>
    <s v="adjust"/>
    <x v="2"/>
    <x v="6"/>
    <n v="92120"/>
    <n v="187.46047482389773"/>
    <n v="2731.8974676533308"/>
    <n v="1094.2794796078999"/>
    <n v="-1637.6179880454308"/>
    <n v="5.8373877513960055"/>
    <n v="1400"/>
    <n v="6.5000000000000002E-2"/>
    <n v="297.37143287985072"/>
    <n v="4.5291816582116708E-2"/>
  </r>
  <r>
    <x v="37"/>
    <s v="7"/>
    <x v="5"/>
    <x v="93"/>
    <x v="0"/>
    <x v="1"/>
    <x v="35"/>
    <x v="1"/>
    <x v="0"/>
    <s v="adjust"/>
    <x v="2"/>
    <x v="5"/>
    <n v="289480"/>
    <n v="1256.3798409104104"/>
    <n v="5540.7203576401116"/>
    <n v="3880.2950732781246"/>
    <n v="-1660.425284361987"/>
    <n v="3.0884728860870188"/>
    <n v="2200"/>
    <n v="0.06"/>
    <n v="489.27027567892458"/>
    <n v="2.101516621971666E-2"/>
  </r>
  <r>
    <x v="37"/>
    <s v="7"/>
    <x v="5"/>
    <x v="89"/>
    <x v="0"/>
    <x v="3"/>
    <x v="34"/>
    <x v="1"/>
    <x v="0"/>
    <s v="adjust"/>
    <x v="2"/>
    <x v="6"/>
    <n v="240970"/>
    <n v="1332.8550702735379"/>
    <n v="4269.2967911108253"/>
    <n v="2591.2358262908056"/>
    <n v="-1678.0609648200198"/>
    <n v="1.9441242218173158"/>
    <n v="2200"/>
    <n v="0.06"/>
    <n v="211.8986992290647"/>
    <n v="1.3629191721258387E-2"/>
  </r>
  <r>
    <x v="37"/>
    <s v="7"/>
    <x v="5"/>
    <x v="38"/>
    <x v="0"/>
    <x v="0"/>
    <x v="2"/>
    <x v="1"/>
    <x v="0"/>
    <s v="appsflyer"/>
    <x v="2"/>
    <x v="2"/>
    <n v="462090"/>
    <n v="4379.4906532546438"/>
    <n v="8313.3110407711411"/>
    <n v="6204.5105658922721"/>
    <n v="-2108.800474878869"/>
    <n v="1.4167196729330509"/>
    <n v="6400"/>
    <n v="0.13"/>
    <n v="3135.6277609731296"/>
    <n v="8.4229790775398425E-2"/>
  </r>
  <r>
    <x v="37"/>
    <s v="7"/>
    <x v="5"/>
    <x v="95"/>
    <x v="0"/>
    <x v="2"/>
    <x v="47"/>
    <x v="2"/>
    <x v="0"/>
    <s v="adjust"/>
    <x v="0"/>
    <x v="5"/>
    <n v="125220"/>
    <n v="397.0547894698031"/>
    <n v="4434.7232388550838"/>
    <n v="2274.971707959236"/>
    <n v="-2159.7515308958477"/>
    <n v="5.7296165876680671"/>
    <n v="2000"/>
    <n v="7.0000000000000007E-2"/>
    <n v="19.886170967935854"/>
    <n v="1.4568804598288645E-3"/>
  </r>
  <r>
    <x v="37"/>
    <s v="7"/>
    <x v="5"/>
    <x v="98"/>
    <x v="0"/>
    <x v="0"/>
    <x v="14"/>
    <x v="1"/>
    <x v="0"/>
    <s v="appsflyer"/>
    <x v="2"/>
    <x v="5"/>
    <n v="261930"/>
    <n v="1631.7027734378887"/>
    <n v="4379.9609031971604"/>
    <n v="1902.7673997061574"/>
    <n v="-2477.193503491003"/>
    <n v="1.166123776144079"/>
    <n v="1600"/>
    <n v="7.0000000000000007E-2"/>
    <n v="622.54955840347372"/>
    <n v="5.4530185744161679E-2"/>
  </r>
  <r>
    <x v="37"/>
    <s v="7"/>
    <x v="5"/>
    <x v="94"/>
    <x v="0"/>
    <x v="3"/>
    <x v="41"/>
    <x v="2"/>
    <x v="0"/>
    <s v="adjust"/>
    <x v="0"/>
    <x v="4"/>
    <n v="212070"/>
    <n v="457.83392259316048"/>
    <n v="7421.4719253174044"/>
    <n v="4103.6251243757024"/>
    <n v="-3317.846800941702"/>
    <n v="8.9631303445862347"/>
    <n v="4200"/>
    <n v="0.06"/>
    <n v="709.24668154587789"/>
    <n v="2.880569659140822E-2"/>
  </r>
  <r>
    <x v="38"/>
    <s v="7"/>
    <x v="5"/>
    <x v="92"/>
    <x v="0"/>
    <x v="1"/>
    <x v="11"/>
    <x v="2"/>
    <x v="0"/>
    <s v="appsflyer"/>
    <x v="1"/>
    <x v="4"/>
    <n v="652730"/>
    <n v="1724.785137509042"/>
    <n v="23188.873078749584"/>
    <n v="37240.059256807093"/>
    <n v="14051.186178057509"/>
    <n v="21.591129496042441"/>
    <n v="80800"/>
    <n v="0.1"/>
    <n v="3299.0287095865278"/>
    <n v="1.4764695041775924E-2"/>
  </r>
  <r>
    <x v="38"/>
    <s v="7"/>
    <x v="5"/>
    <x v="97"/>
    <x v="0"/>
    <x v="4"/>
    <x v="9"/>
    <x v="2"/>
    <x v="0"/>
    <s v="adjust"/>
    <x v="0"/>
    <x v="3"/>
    <n v="623310"/>
    <n v="1163.7501628240198"/>
    <n v="20469.09193572251"/>
    <n v="30776.368311443028"/>
    <n v="10307.276375720518"/>
    <n v="26.445855214111774"/>
    <n v="20400"/>
    <n v="0.108"/>
    <n v="16385.585774925581"/>
    <n v="8.8734672488053237E-2"/>
  </r>
  <r>
    <x v="38"/>
    <s v="7"/>
    <x v="5"/>
    <x v="35"/>
    <x v="0"/>
    <x v="0"/>
    <x v="19"/>
    <x v="0"/>
    <x v="1"/>
    <s v="adjust"/>
    <x v="0"/>
    <x v="0"/>
    <n v="895130"/>
    <n v="562.94760775966336"/>
    <n v="19141.822902690597"/>
    <n v="27630.367721099497"/>
    <n v="8488.5448184089"/>
    <n v="49.081597186386134"/>
    <n v="28200"/>
    <n v="8.5000000000000006E-2"/>
    <n v="12431.468834653127"/>
    <n v="7.4986749845533371E-2"/>
  </r>
  <r>
    <x v="38"/>
    <s v="7"/>
    <x v="5"/>
    <x v="94"/>
    <x v="0"/>
    <x v="1"/>
    <x v="16"/>
    <x v="2"/>
    <x v="0"/>
    <s v="adjust"/>
    <x v="0"/>
    <x v="6"/>
    <n v="694330"/>
    <n v="1782.7063849313872"/>
    <n v="24593.347724524509"/>
    <n v="31094.126252019603"/>
    <n v="6500.7785274950947"/>
    <n v="17.442090584769154"/>
    <n v="52800"/>
    <n v="0.06"/>
    <n v="1891.0877892841872"/>
    <n v="1.0136361306938469E-2"/>
  </r>
  <r>
    <x v="38"/>
    <s v="7"/>
    <x v="5"/>
    <x v="104"/>
    <x v="0"/>
    <x v="6"/>
    <x v="49"/>
    <x v="2"/>
    <x v="0"/>
    <s v="appsflyer"/>
    <x v="0"/>
    <x v="1"/>
    <n v="375470"/>
    <n v="1337.9863657491092"/>
    <n v="10318.81387188253"/>
    <n v="16674.435110243478"/>
    <n v="6355.6212383609472"/>
    <n v="12.462335594061026"/>
    <n v="22200"/>
    <n v="0.17"/>
    <n v="2581.5413038483657"/>
    <n v="2.5803385909631875E-2"/>
  </r>
  <r>
    <x v="38"/>
    <s v="7"/>
    <x v="5"/>
    <x v="79"/>
    <x v="0"/>
    <x v="5"/>
    <x v="23"/>
    <x v="0"/>
    <x v="1"/>
    <s v="appsflyer"/>
    <x v="0"/>
    <x v="5"/>
    <n v="320430"/>
    <n v="681.95687482497897"/>
    <n v="9467.8598206125862"/>
    <n v="14159.368628390233"/>
    <n v="4691.5088077776472"/>
    <n v="20.762850483799536"/>
    <n v="16200"/>
    <n v="0.08"/>
    <n v="816.52776214510709"/>
    <n v="9.6111602098313039E-3"/>
  </r>
  <r>
    <x v="38"/>
    <s v="7"/>
    <x v="5"/>
    <x v="31"/>
    <x v="0"/>
    <x v="1"/>
    <x v="29"/>
    <x v="2"/>
    <x v="0"/>
    <s v="adjust"/>
    <x v="0"/>
    <x v="2"/>
    <n v="374430"/>
    <n v="1173.4654943945482"/>
    <n v="14544.934830331647"/>
    <n v="19091.69926354766"/>
    <n v="4546.7644332160125"/>
    <n v="16.269502047350834"/>
    <n v="17800"/>
    <n v="0.09"/>
    <n v="7949.8491414884193"/>
    <n v="6.9400572396640978E-2"/>
  </r>
  <r>
    <x v="38"/>
    <s v="7"/>
    <x v="5"/>
    <x v="14"/>
    <x v="0"/>
    <x v="3"/>
    <x v="27"/>
    <x v="2"/>
    <x v="0"/>
    <s v="appsflyer"/>
    <x v="0"/>
    <x v="0"/>
    <n v="169430"/>
    <n v="808.63761268861788"/>
    <n v="9669.7991210052442"/>
    <n v="13163.911239710733"/>
    <n v="3494.1121187054887"/>
    <n v="16.279123099335425"/>
    <n v="15800"/>
    <n v="0.1"/>
    <n v="1719.1969034308845"/>
    <n v="2.1766541267318442E-2"/>
  </r>
  <r>
    <x v="38"/>
    <s v="7"/>
    <x v="5"/>
    <x v="68"/>
    <x v="0"/>
    <x v="5"/>
    <x v="42"/>
    <x v="1"/>
    <x v="1"/>
    <s v="adjust"/>
    <x v="2"/>
    <x v="1"/>
    <n v="395300"/>
    <n v="790.02065152221701"/>
    <n v="7461.025404996928"/>
    <n v="10915.489169406455"/>
    <n v="3454.4637644095274"/>
    <n v="13.816713712957274"/>
    <n v="9800"/>
    <n v="7.0000000000000007E-2"/>
    <n v="3729.4182235785756"/>
    <n v="5.6943824897181521E-2"/>
  </r>
  <r>
    <x v="38"/>
    <s v="7"/>
    <x v="5"/>
    <x v="7"/>
    <x v="0"/>
    <x v="1"/>
    <x v="27"/>
    <x v="2"/>
    <x v="0"/>
    <s v="appsflyer"/>
    <x v="0"/>
    <x v="2"/>
    <n v="655450"/>
    <n v="2163.446683983077"/>
    <n v="13774.289039887273"/>
    <n v="17067.54865267386"/>
    <n v="3293.2596127865872"/>
    <n v="7.8890544329251275"/>
    <n v="19400"/>
    <n v="0.04"/>
    <n v="1288.8567156333479"/>
    <n v="1.2585840941599143E-2"/>
  </r>
  <r>
    <x v="38"/>
    <s v="7"/>
    <x v="5"/>
    <x v="80"/>
    <x v="0"/>
    <x v="6"/>
    <x v="25"/>
    <x v="1"/>
    <x v="1"/>
    <s v="adjust"/>
    <x v="0"/>
    <x v="1"/>
    <n v="230750"/>
    <n v="1006.9352450713005"/>
    <n v="6453.5781217580216"/>
    <n v="9670.1417672904718"/>
    <n v="3216.5636455324502"/>
    <n v="9.6035388716637229"/>
    <n v="7200"/>
    <n v="0.09"/>
    <n v="2367.8990706090772"/>
    <n v="4.0811174706499871E-2"/>
  </r>
  <r>
    <x v="38"/>
    <s v="7"/>
    <x v="5"/>
    <x v="10"/>
    <x v="0"/>
    <x v="2"/>
    <x v="25"/>
    <x v="1"/>
    <x v="0"/>
    <s v="appsflyer"/>
    <x v="2"/>
    <x v="3"/>
    <n v="699450"/>
    <n v="1855.6474496504948"/>
    <n v="9239.0955922286394"/>
    <n v="12423.553748403045"/>
    <n v="3184.4581561744053"/>
    <n v="6.6949968059627816"/>
    <n v="10400"/>
    <n v="0.04"/>
    <n v="2734.8641034334278"/>
    <n v="3.6689235072063203E-2"/>
  </r>
  <r>
    <x v="38"/>
    <s v="7"/>
    <x v="5"/>
    <x v="6"/>
    <x v="0"/>
    <x v="5"/>
    <x v="49"/>
    <x v="1"/>
    <x v="0"/>
    <s v="adjust"/>
    <x v="2"/>
    <x v="2"/>
    <n v="476500"/>
    <n v="1116.5842900183131"/>
    <n v="4737.6743478669432"/>
    <n v="7408.98143984732"/>
    <n v="2671.3070919803768"/>
    <n v="6.6353982463122465"/>
    <n v="5400"/>
    <n v="0.08"/>
    <n v="3112.9799801747154"/>
    <n v="7.0027169174077142E-2"/>
  </r>
  <r>
    <x v="38"/>
    <s v="7"/>
    <x v="5"/>
    <x v="73"/>
    <x v="0"/>
    <x v="0"/>
    <x v="16"/>
    <x v="1"/>
    <x v="0"/>
    <s v="appsflyer"/>
    <x v="2"/>
    <x v="0"/>
    <n v="557870"/>
    <n v="8685.2369096469793"/>
    <n v="5437.4953253941312"/>
    <n v="7769.9794498430447"/>
    <n v="2332.4841244489135"/>
    <n v="0.8946191716673465"/>
    <n v="14200"/>
    <n v="0.105"/>
    <n v="4666.6804019105748"/>
    <n v="0.10010065946838601"/>
  </r>
  <r>
    <x v="38"/>
    <s v="7"/>
    <x v="5"/>
    <x v="53"/>
    <x v="0"/>
    <x v="2"/>
    <x v="2"/>
    <x v="0"/>
    <x v="3"/>
    <s v="appsflyer"/>
    <x v="2"/>
    <x v="0"/>
    <n v="287480"/>
    <n v="253.02911306702777"/>
    <n v="3681.205968986068"/>
    <n v="5970.8479573691875"/>
    <n v="2289.6419883831195"/>
    <n v="23.597474160167103"/>
    <n v="6400"/>
    <n v="0.06"/>
    <n v="1575.7728184792754"/>
    <n v="4.3985176804869769E-2"/>
  </r>
  <r>
    <x v="38"/>
    <s v="7"/>
    <x v="5"/>
    <x v="23"/>
    <x v="0"/>
    <x v="0"/>
    <x v="19"/>
    <x v="1"/>
    <x v="1"/>
    <s v="adjust"/>
    <x v="0"/>
    <x v="0"/>
    <n v="201240"/>
    <n v="281.79611650485435"/>
    <n v="3900.4421077521565"/>
    <n v="6106.2746589809249"/>
    <n v="2205.8325512287684"/>
    <n v="21.669122820845317"/>
    <n v="2200"/>
    <n v="0.06"/>
    <n v="1786.0516759338509"/>
    <n v="4.8749081223278527E-2"/>
  </r>
  <r>
    <x v="38"/>
    <s v="7"/>
    <x v="5"/>
    <x v="77"/>
    <x v="0"/>
    <x v="6"/>
    <x v="7"/>
    <x v="1"/>
    <x v="0"/>
    <s v="appsflyer"/>
    <x v="0"/>
    <x v="0"/>
    <n v="172490"/>
    <n v="588.27518729732753"/>
    <n v="3336.6541895752498"/>
    <n v="5363.0351593409641"/>
    <n v="2026.3809697657143"/>
    <n v="9.1165415015717208"/>
    <n v="5000"/>
    <n v="0.15"/>
    <n v="3433.1209997121814"/>
    <n v="0.10669085998602268"/>
  </r>
  <r>
    <x v="38"/>
    <s v="7"/>
    <x v="5"/>
    <x v="29"/>
    <x v="0"/>
    <x v="6"/>
    <x v="44"/>
    <x v="2"/>
    <x v="1"/>
    <s v="appsflyer"/>
    <x v="2"/>
    <x v="1"/>
    <n v="236660"/>
    <n v="295.83499442548731"/>
    <n v="5592.9868747694909"/>
    <n v="7453.1587428795319"/>
    <n v="1860.171868110041"/>
    <n v="25.193634571033744"/>
    <n v="9400"/>
    <n v="0.05"/>
    <n v="1147.553260612485"/>
    <n v="2.5661452193201848E-2"/>
  </r>
  <r>
    <x v="38"/>
    <s v="7"/>
    <x v="5"/>
    <x v="89"/>
    <x v="0"/>
    <x v="4"/>
    <x v="11"/>
    <x v="1"/>
    <x v="0"/>
    <s v="adjust"/>
    <x v="2"/>
    <x v="4"/>
    <n v="519900"/>
    <n v="2736.0448172931374"/>
    <n v="7662.160212381239"/>
    <n v="9392.4792734567091"/>
    <n v="1730.31906107547"/>
    <n v="3.4328674786654299"/>
    <n v="5800"/>
    <n v="7.0000000000000007E-2"/>
    <n v="1412.438207217687"/>
    <n v="2.5063283188164868E-2"/>
  </r>
  <r>
    <x v="38"/>
    <s v="7"/>
    <x v="5"/>
    <x v="113"/>
    <x v="0"/>
    <x v="6"/>
    <x v="49"/>
    <x v="1"/>
    <x v="1"/>
    <s v="appsflyer"/>
    <x v="2"/>
    <x v="1"/>
    <n v="302260"/>
    <n v="1100.1437990393508"/>
    <n v="3191.5465676647586"/>
    <n v="4796.666893117088"/>
    <n v="1605.1203254523293"/>
    <n v="4.3600362946239875"/>
    <n v="5800"/>
    <n v="0.08"/>
    <n v="149.57528863996274"/>
    <n v="5.1971953293439991E-3"/>
  </r>
  <r>
    <x v="38"/>
    <s v="7"/>
    <x v="5"/>
    <x v="129"/>
    <x v="0"/>
    <x v="3"/>
    <x v="31"/>
    <x v="1"/>
    <x v="1"/>
    <s v="appsflyer"/>
    <x v="2"/>
    <x v="4"/>
    <n v="282050"/>
    <n v="1387.2996113675006"/>
    <n v="3732.1595330619402"/>
    <n v="5326.7731170559082"/>
    <n v="1594.6135839939679"/>
    <n v="3.8396703015040541"/>
    <n v="12600"/>
    <n v="0.06"/>
    <n v="1218.194578598356"/>
    <n v="3.8115464147759327E-2"/>
  </r>
  <r>
    <x v="38"/>
    <s v="7"/>
    <x v="5"/>
    <x v="61"/>
    <x v="1"/>
    <x v="1"/>
    <x v="48"/>
    <x v="0"/>
    <x v="3"/>
    <s v="adjust"/>
    <x v="2"/>
    <x v="3"/>
    <n v="117170"/>
    <n v="288.4289024037069"/>
    <n v="3539.203692290183"/>
    <n v="5003.9639036784529"/>
    <n v="1464.7602113882699"/>
    <n v="17.34903770730482"/>
    <n v="3000"/>
    <n v="0.12"/>
    <n v="3366.1460455633805"/>
    <n v="0.11211598479253951"/>
  </r>
  <r>
    <x v="38"/>
    <s v="7"/>
    <x v="5"/>
    <x v="82"/>
    <x v="0"/>
    <x v="3"/>
    <x v="23"/>
    <x v="1"/>
    <x v="1"/>
    <s v="adjust"/>
    <x v="0"/>
    <x v="2"/>
    <n v="137100"/>
    <n v="690.20594965675059"/>
    <n v="2921.9730942766364"/>
    <n v="4365.2883428716013"/>
    <n v="1443.3152485949649"/>
    <n v="6.3246170871788667"/>
    <n v="6600"/>
    <n v="0.14000000000000001"/>
    <n v="1273.5336611688242"/>
    <n v="4.8623502853233455E-2"/>
  </r>
  <r>
    <x v="38"/>
    <s v="7"/>
    <x v="5"/>
    <x v="93"/>
    <x v="0"/>
    <x v="4"/>
    <x v="29"/>
    <x v="1"/>
    <x v="0"/>
    <s v="adjust"/>
    <x v="2"/>
    <x v="1"/>
    <n v="705040"/>
    <n v="2290.4469796862163"/>
    <n v="11692.363290083373"/>
    <n v="13127.812834885024"/>
    <n v="1435.4495448016514"/>
    <n v="5.7315506323938097"/>
    <n v="6600"/>
    <n v="0.06"/>
    <n v="3910.0855350991501"/>
    <n v="4.9641241135369413E-2"/>
  </r>
  <r>
    <x v="38"/>
    <s v="7"/>
    <x v="5"/>
    <x v="50"/>
    <x v="0"/>
    <x v="2"/>
    <x v="36"/>
    <x v="1"/>
    <x v="3"/>
    <s v="appsflyer"/>
    <x v="0"/>
    <x v="5"/>
    <n v="134600"/>
    <n v="802.88971367974546"/>
    <n v="2801.4349936502999"/>
    <n v="4165.265444341313"/>
    <n v="1363.8304506910131"/>
    <n v="5.1878425808338893"/>
    <n v="6200"/>
    <n v="0.08"/>
    <n v="1241.0983619662568"/>
    <n v="4.9660635020365891E-2"/>
  </r>
  <r>
    <x v="38"/>
    <s v="7"/>
    <x v="5"/>
    <x v="114"/>
    <x v="1"/>
    <x v="1"/>
    <x v="32"/>
    <x v="1"/>
    <x v="1"/>
    <s v="adjust"/>
    <x v="2"/>
    <x v="3"/>
    <n v="137410"/>
    <n v="655.20219700627717"/>
    <n v="3550.3194041608613"/>
    <n v="4907.5465689455978"/>
    <n v="1357.2271647847365"/>
    <n v="7.4901253252338851"/>
    <n v="18800"/>
    <n v="7.0000000000000007E-2"/>
    <n v="891.43066519792717"/>
    <n v="3.0274145226279327E-2"/>
  </r>
  <r>
    <x v="38"/>
    <s v="7"/>
    <x v="5"/>
    <x v="28"/>
    <x v="0"/>
    <x v="1"/>
    <x v="7"/>
    <x v="1"/>
    <x v="3"/>
    <s v="adjust"/>
    <x v="0"/>
    <x v="5"/>
    <n v="294740"/>
    <n v="716.4665272983616"/>
    <n v="6002.7837267915374"/>
    <n v="7167.9893514290843"/>
    <n v="1165.2056246375469"/>
    <n v="10.004639544652564"/>
    <n v="8800"/>
    <n v="0.08"/>
    <n v="344.12322998990248"/>
    <n v="8.0013890720344177E-3"/>
  </r>
  <r>
    <x v="38"/>
    <s v="7"/>
    <x v="5"/>
    <x v="110"/>
    <x v="0"/>
    <x v="1"/>
    <x v="39"/>
    <x v="1"/>
    <x v="0"/>
    <s v="adjust"/>
    <x v="0"/>
    <x v="6"/>
    <n v="138040"/>
    <n v="757.58521086077417"/>
    <n v="3481.672578723078"/>
    <n v="4627.4800959650847"/>
    <n v="1145.8075172420067"/>
    <n v="6.1081975065317158"/>
    <n v="3400"/>
    <n v="0.32"/>
    <n v="4888.6898165702032"/>
    <n v="0.1760745846979396"/>
  </r>
  <r>
    <x v="38"/>
    <s v="7"/>
    <x v="5"/>
    <x v="74"/>
    <x v="0"/>
    <x v="3"/>
    <x v="9"/>
    <x v="1"/>
    <x v="1"/>
    <s v="adjust"/>
    <x v="0"/>
    <x v="2"/>
    <n v="157830"/>
    <n v="548.79334648999156"/>
    <n v="4648.369948020013"/>
    <n v="5745.4831069761503"/>
    <n v="1097.1131589561373"/>
    <n v="10.469301684729757"/>
    <n v="4200"/>
    <n v="0.1"/>
    <n v="2630.77745741431"/>
    <n v="7.6314367548426201E-2"/>
  </r>
  <r>
    <x v="38"/>
    <s v="7"/>
    <x v="5"/>
    <x v="46"/>
    <x v="0"/>
    <x v="0"/>
    <x v="8"/>
    <x v="2"/>
    <x v="1"/>
    <s v="adjust"/>
    <x v="2"/>
    <x v="1"/>
    <n v="167150"/>
    <n v="730.26699029126212"/>
    <n v="2778.979224561077"/>
    <n v="3758.142211855858"/>
    <n v="979.16298729478103"/>
    <n v="5.1462578232612541"/>
    <n v="1800"/>
    <n v="0.06"/>
    <n v="1268.9084574266817"/>
    <n v="5.6273746703164505E-2"/>
  </r>
  <r>
    <x v="38"/>
    <s v="7"/>
    <x v="5"/>
    <x v="22"/>
    <x v="0"/>
    <x v="1"/>
    <x v="26"/>
    <x v="2"/>
    <x v="0"/>
    <s v="appsflyer"/>
    <x v="0"/>
    <x v="6"/>
    <n v="203610"/>
    <n v="805.35318482032903"/>
    <n v="3549.1854292242724"/>
    <n v="4494.257529785652"/>
    <n v="945.07210056137956"/>
    <n v="5.58048023462936"/>
    <n v="5200"/>
    <n v="0.1"/>
    <n v="2669.7300776507695"/>
    <n v="9.9005232787142142E-2"/>
  </r>
  <r>
    <x v="38"/>
    <s v="7"/>
    <x v="5"/>
    <x v="32"/>
    <x v="0"/>
    <x v="2"/>
    <x v="33"/>
    <x v="0"/>
    <x v="3"/>
    <s v="appsflyer"/>
    <x v="0"/>
    <x v="6"/>
    <n v="101800"/>
    <n v="109.88434849653046"/>
    <n v="3061.3473104844907"/>
    <n v="4004.6923182642145"/>
    <n v="943.3450077797238"/>
    <n v="36.444610839101081"/>
    <n v="4000"/>
    <n v="0.04"/>
    <n v="551.27415384923063"/>
    <n v="2.2942842630507578E-2"/>
  </r>
  <r>
    <x v="38"/>
    <s v="7"/>
    <x v="5"/>
    <x v="124"/>
    <x v="0"/>
    <x v="2"/>
    <x v="42"/>
    <x v="2"/>
    <x v="1"/>
    <s v="appsflyer"/>
    <x v="0"/>
    <x v="4"/>
    <n v="45120"/>
    <n v="223.74976158687772"/>
    <n v="2070.6167508277617"/>
    <n v="2969.8718226635069"/>
    <n v="899.25507183574518"/>
    <n v="13.273184300177959"/>
    <n v="5000"/>
    <n v="0.05"/>
    <n v="36.452083679671702"/>
    <n v="2.0456597599881111E-3"/>
  </r>
  <r>
    <x v="38"/>
    <s v="7"/>
    <x v="5"/>
    <x v="120"/>
    <x v="0"/>
    <x v="3"/>
    <x v="0"/>
    <x v="1"/>
    <x v="1"/>
    <s v="adjust"/>
    <x v="0"/>
    <x v="2"/>
    <n v="421950"/>
    <n v="692.68987494568103"/>
    <n v="5555.6147563486447"/>
    <n v="6288.1014555907232"/>
    <n v="732.48669924207843"/>
    <n v="9.0778018894585699"/>
    <n v="6400"/>
    <n v="0.08"/>
    <n v="2978.4629809273201"/>
    <n v="7.8944415946066465E-2"/>
  </r>
  <r>
    <x v="38"/>
    <s v="7"/>
    <x v="5"/>
    <x v="76"/>
    <x v="0"/>
    <x v="2"/>
    <x v="35"/>
    <x v="1"/>
    <x v="1"/>
    <s v="adjust"/>
    <x v="2"/>
    <x v="6"/>
    <n v="491410"/>
    <n v="2606.6935166994103"/>
    <n v="8834.9999609635815"/>
    <n v="9477.4226824211164"/>
    <n v="642.42272145753486"/>
    <n v="3.6358024530714328"/>
    <n v="8200"/>
    <n v="7.0000000000000007E-2"/>
    <n v="346.09556793175256"/>
    <n v="6.0863165639201402E-3"/>
  </r>
  <r>
    <x v="38"/>
    <s v="7"/>
    <x v="5"/>
    <x v="45"/>
    <x v="0"/>
    <x v="5"/>
    <x v="40"/>
    <x v="1"/>
    <x v="3"/>
    <s v="adjust"/>
    <x v="2"/>
    <x v="0"/>
    <n v="82170"/>
    <n v="506.3615254085916"/>
    <n v="2614.4365095503622"/>
    <n v="3197.7054566662687"/>
    <n v="583.26894711590649"/>
    <n v="6.3150640327303433"/>
    <n v="3800"/>
    <n v="7.0000000000000007E-2"/>
    <n v="278.36095359972614"/>
    <n v="1.4508369484095019E-2"/>
  </r>
  <r>
    <x v="38"/>
    <s v="7"/>
    <x v="5"/>
    <x v="125"/>
    <x v="0"/>
    <x v="6"/>
    <x v="36"/>
    <x v="1"/>
    <x v="0"/>
    <s v="appsflyer"/>
    <x v="0"/>
    <x v="3"/>
    <n v="63320"/>
    <n v="289.20014053167813"/>
    <n v="2450.1829327627579"/>
    <n v="3028.1762755696964"/>
    <n v="577.99334280693847"/>
    <n v="10.470867234028882"/>
    <n v="2800"/>
    <n v="0.08"/>
    <n v="1127.6024396806433"/>
    <n v="6.2061690880732351E-2"/>
  </r>
  <r>
    <x v="38"/>
    <s v="7"/>
    <x v="5"/>
    <x v="81"/>
    <x v="0"/>
    <x v="3"/>
    <x v="49"/>
    <x v="2"/>
    <x v="1"/>
    <s v="appsflyer"/>
    <x v="2"/>
    <x v="2"/>
    <n v="137210"/>
    <n v="244.41974005410043"/>
    <n v="1100.6695179503806"/>
    <n v="1660.6503547092841"/>
    <n v="559.98083675890348"/>
    <n v="6.7942562836443239"/>
    <n v="1000"/>
    <n v="0.11"/>
    <n v="1089.5830573450571"/>
    <n v="0.10935304696091"/>
  </r>
  <r>
    <x v="38"/>
    <s v="7"/>
    <x v="5"/>
    <x v="5"/>
    <x v="0"/>
    <x v="0"/>
    <x v="12"/>
    <x v="2"/>
    <x v="0"/>
    <s v="appsflyer"/>
    <x v="1"/>
    <x v="2"/>
    <n v="226820"/>
    <n v="354.18488444722044"/>
    <n v="6897.3465051551539"/>
    <n v="7402.8359846085405"/>
    <n v="505.48947945338659"/>
    <n v="20.901050015621681"/>
    <n v="10200"/>
    <n v="0.09"/>
    <n v="179.18456343507276"/>
    <n v="4.0341423162605248E-3"/>
  </r>
  <r>
    <x v="38"/>
    <s v="7"/>
    <x v="5"/>
    <x v="16"/>
    <x v="0"/>
    <x v="1"/>
    <x v="5"/>
    <x v="0"/>
    <x v="3"/>
    <s v="adjust"/>
    <x v="2"/>
    <x v="1"/>
    <n v="178930"/>
    <n v="368.04480347058603"/>
    <n v="3054.0913058055444"/>
    <n v="3406.1891952315968"/>
    <n v="352.09788942605246"/>
    <n v="9.2548221388046787"/>
    <n v="5200"/>
    <n v="0.02"/>
    <n v="193.00277943104393"/>
    <n v="9.4437296525411735E-3"/>
  </r>
  <r>
    <x v="38"/>
    <s v="7"/>
    <x v="5"/>
    <x v="69"/>
    <x v="0"/>
    <x v="4"/>
    <x v="0"/>
    <x v="0"/>
    <x v="1"/>
    <s v="appsflyer"/>
    <x v="2"/>
    <x v="0"/>
    <n v="231090"/>
    <n v="134.13925590137654"/>
    <n v="5211.0466628320173"/>
    <n v="5547.6660461876045"/>
    <n v="336.61938335558716"/>
    <n v="41.357513197079498"/>
    <n v="3800"/>
    <n v="0.05"/>
    <n v="1015.0395658400948"/>
    <n v="3.0494492560453636E-2"/>
  </r>
  <r>
    <x v="38"/>
    <s v="7"/>
    <x v="5"/>
    <x v="116"/>
    <x v="0"/>
    <x v="4"/>
    <x v="44"/>
    <x v="2"/>
    <x v="0"/>
    <s v="appsflyer"/>
    <x v="0"/>
    <x v="6"/>
    <n v="291060"/>
    <n v="268.43743515252129"/>
    <n v="2637.4646022829361"/>
    <n v="2949.9759714266497"/>
    <n v="312.51136914371364"/>
    <n v="10.989435842845566"/>
    <n v="3600"/>
    <n v="0.08"/>
    <n v="648.89687989076072"/>
    <n v="3.6661139287006074E-2"/>
  </r>
  <r>
    <x v="38"/>
    <s v="7"/>
    <x v="5"/>
    <x v="108"/>
    <x v="0"/>
    <x v="2"/>
    <x v="29"/>
    <x v="2"/>
    <x v="0"/>
    <s v="adjust"/>
    <x v="0"/>
    <x v="3"/>
    <n v="122050"/>
    <n v="491.28809660724556"/>
    <n v="4402.3223908226373"/>
    <n v="4681.4038702136622"/>
    <n v="279.08147939102491"/>
    <n v="9.5288363437719408"/>
    <n v="6200"/>
    <n v="0.1"/>
    <n v="513.75448219586224"/>
    <n v="1.8290613116602499E-2"/>
  </r>
  <r>
    <x v="38"/>
    <s v="7"/>
    <x v="5"/>
    <x v="43"/>
    <x v="0"/>
    <x v="5"/>
    <x v="40"/>
    <x v="1"/>
    <x v="1"/>
    <s v="adjust"/>
    <x v="2"/>
    <x v="6"/>
    <n v="51720"/>
    <n v="301.08192531591652"/>
    <n v="1209.920057143039"/>
    <n v="1480.8335783860566"/>
    <n v="270.91352124301761"/>
    <n v="4.9183742160286137"/>
    <n v="1200"/>
    <n v="0.08"/>
    <n v="351.12719852046041"/>
    <n v="3.9519092899819065E-2"/>
  </r>
  <r>
    <x v="38"/>
    <s v="7"/>
    <x v="5"/>
    <x v="1"/>
    <x v="0"/>
    <x v="1"/>
    <x v="45"/>
    <x v="1"/>
    <x v="0"/>
    <s v="appsflyer"/>
    <x v="0"/>
    <x v="4"/>
    <n v="111990"/>
    <n v="408.24962388612431"/>
    <n v="2923.9822100981055"/>
    <n v="3157.9752315403966"/>
    <n v="233.99302144229114"/>
    <n v="7.7354026722172096"/>
    <n v="4000"/>
    <n v="0.15"/>
    <n v="2120.2071246908981"/>
    <n v="0.11189696821744355"/>
  </r>
  <r>
    <x v="38"/>
    <s v="7"/>
    <x v="5"/>
    <x v="107"/>
    <x v="0"/>
    <x v="5"/>
    <x v="6"/>
    <x v="0"/>
    <x v="0"/>
    <s v="adjust"/>
    <x v="0"/>
    <x v="1"/>
    <n v="90910"/>
    <n v="179.60064912156918"/>
    <n v="2940.964806037071"/>
    <n v="3144.0427869520699"/>
    <n v="203.07798091499899"/>
    <n v="17.505742893077805"/>
    <n v="2600"/>
    <n v="0.11"/>
    <n v="665.52876226662113"/>
    <n v="3.5279882588780162E-2"/>
  </r>
  <r>
    <x v="38"/>
    <s v="7"/>
    <x v="5"/>
    <x v="72"/>
    <x v="0"/>
    <x v="5"/>
    <x v="47"/>
    <x v="2"/>
    <x v="1"/>
    <s v="adjust"/>
    <x v="0"/>
    <x v="6"/>
    <n v="244050"/>
    <n v="676.94228005144112"/>
    <n v="5962.0215820259555"/>
    <n v="6115.0673991705307"/>
    <n v="153.04581714457527"/>
    <n v="9.0333660333726602"/>
    <n v="11800"/>
    <n v="0.12"/>
    <n v="617.95974862886192"/>
    <n v="1.6842543951701011E-2"/>
  </r>
  <r>
    <x v="38"/>
    <s v="7"/>
    <x v="5"/>
    <x v="127"/>
    <x v="1"/>
    <x v="6"/>
    <x v="20"/>
    <x v="1"/>
    <x v="0"/>
    <s v="adjust"/>
    <x v="2"/>
    <x v="2"/>
    <n v="116540"/>
    <n v="1056.9111763136837"/>
    <n v="2783.7077241089992"/>
    <n v="2884.442946276009"/>
    <n v="100.73522216700985"/>
    <n v="2.7291252197147049"/>
    <n v="5400"/>
    <n v="0.15"/>
    <n v="679.11956066077607"/>
    <n v="3.9240364795425559E-2"/>
  </r>
  <r>
    <x v="38"/>
    <s v="7"/>
    <x v="5"/>
    <x v="75"/>
    <x v="0"/>
    <x v="4"/>
    <x v="30"/>
    <x v="1"/>
    <x v="1"/>
    <s v="appsflyer"/>
    <x v="0"/>
    <x v="1"/>
    <n v="80590"/>
    <n v="336.18076477404401"/>
    <n v="2047.067577538081"/>
    <n v="2124.0269869163635"/>
    <n v="76.959409378282544"/>
    <n v="6.3181098072162998"/>
    <n v="1800"/>
    <n v="0.15"/>
    <n v="157.41339097688899"/>
    <n v="1.2351804061069538E-2"/>
  </r>
  <r>
    <x v="38"/>
    <s v="7"/>
    <x v="5"/>
    <x v="24"/>
    <x v="0"/>
    <x v="0"/>
    <x v="12"/>
    <x v="1"/>
    <x v="1"/>
    <s v="appsflyer"/>
    <x v="2"/>
    <x v="0"/>
    <n v="254310"/>
    <n v="1095.8226605702248"/>
    <n v="4927.7519162263661"/>
    <n v="4999.9464958048147"/>
    <n v="72.194579578448611"/>
    <n v="4.5627332557651537"/>
    <n v="5200"/>
    <n v="7.0000000000000007E-2"/>
    <n v="1637.888144362543"/>
    <n v="5.4596855710916325E-2"/>
  </r>
  <r>
    <x v="38"/>
    <s v="7"/>
    <x v="5"/>
    <x v="102"/>
    <x v="0"/>
    <x v="6"/>
    <x v="17"/>
    <x v="1"/>
    <x v="1"/>
    <s v="adjust"/>
    <x v="2"/>
    <x v="0"/>
    <n v="6590"/>
    <n v="36.727707006369421"/>
    <n v="116.58490052936968"/>
    <n v="101.9499063811765"/>
    <n v="-14.634994148193172"/>
    <n v="2.7758309649849928"/>
    <n v="200"/>
    <n v="0.06"/>
    <n v="11.691307670315569"/>
    <n v="1.9112830482654553E-2"/>
  </r>
  <r>
    <x v="38"/>
    <s v="7"/>
    <x v="5"/>
    <x v="128"/>
    <x v="0"/>
    <x v="3"/>
    <x v="44"/>
    <x v="2"/>
    <x v="0"/>
    <s v="adjust"/>
    <x v="0"/>
    <x v="5"/>
    <n v="610"/>
    <n v="3.841309823677582"/>
    <n v="23.783813711276949"/>
    <n v="0.3383740639023915"/>
    <n v="-23.445439647374556"/>
    <n v="8.8088198930655351E-2"/>
    <n v="200"/>
    <n v="7.0000000000000007E-2"/>
    <n v="4.6496213491733059E-2"/>
    <n v="2.2901781613865808E-2"/>
  </r>
  <r>
    <x v="38"/>
    <s v="7"/>
    <x v="5"/>
    <x v="122"/>
    <x v="0"/>
    <x v="6"/>
    <x v="6"/>
    <x v="1"/>
    <x v="0"/>
    <s v="singular"/>
    <x v="2"/>
    <x v="2"/>
    <n v="86430"/>
    <n v="957.20138605788827"/>
    <n v="1682.0352124338062"/>
    <n v="1646.2642502452084"/>
    <n v="-35.770962188597878"/>
    <n v="1.71987240535154"/>
    <n v="1800"/>
    <n v="0.06"/>
    <n v="154.36357492511922"/>
    <n v="1.56276627422893E-2"/>
  </r>
  <r>
    <x v="38"/>
    <s v="7"/>
    <x v="5"/>
    <x v="47"/>
    <x v="0"/>
    <x v="0"/>
    <x v="42"/>
    <x v="2"/>
    <x v="0"/>
    <s v="appsflyer"/>
    <x v="2"/>
    <x v="1"/>
    <n v="83460"/>
    <n v="371.26850629040109"/>
    <n v="1436.1266804753209"/>
    <n v="1388.5119987079804"/>
    <n v="-47.614681767340471"/>
    <n v="3.7399132304044813"/>
    <n v="800"/>
    <n v="6.5000000000000002E-2"/>
    <n v="95.838083528540494"/>
    <n v="1.1503691675899388E-2"/>
  </r>
  <r>
    <x v="38"/>
    <s v="7"/>
    <x v="5"/>
    <x v="117"/>
    <x v="0"/>
    <x v="0"/>
    <x v="23"/>
    <x v="1"/>
    <x v="0"/>
    <s v="appsflyer"/>
    <x v="0"/>
    <x v="6"/>
    <n v="36200"/>
    <n v="225.16996962245045"/>
    <n v="589.57518914541333"/>
    <n v="514.55281949621394"/>
    <n v="-75.022369649199391"/>
    <n v="2.2851751517264081"/>
    <n v="400"/>
    <n v="7.0000000000000007E-2"/>
    <n v="123.02518085590727"/>
    <n v="3.9848575369566597E-2"/>
  </r>
  <r>
    <x v="38"/>
    <s v="7"/>
    <x v="5"/>
    <x v="20"/>
    <x v="0"/>
    <x v="0"/>
    <x v="18"/>
    <x v="1"/>
    <x v="1"/>
    <s v="adjust"/>
    <x v="0"/>
    <x v="0"/>
    <n v="6810"/>
    <n v="19.861354152645038"/>
    <n v="107.34684917573264"/>
    <n v="5.4668045862815333"/>
    <n v="-101.8800445894511"/>
    <n v="0.27524833121982728"/>
    <n v="200"/>
    <n v="0.11"/>
    <n v="0.57426050099941672"/>
    <n v="1.7507500403449366E-2"/>
  </r>
  <r>
    <x v="38"/>
    <s v="7"/>
    <x v="5"/>
    <x v="2"/>
    <x v="0"/>
    <x v="0"/>
    <x v="10"/>
    <x v="1"/>
    <x v="1"/>
    <s v="appsflyer"/>
    <x v="0"/>
    <x v="3"/>
    <n v="8790"/>
    <n v="34.132023755139336"/>
    <n v="155.41734027440182"/>
    <n v="52.006944609867212"/>
    <n v="-103.4103956645346"/>
    <n v="1.5236994144549196"/>
    <n v="200"/>
    <n v="0.15"/>
    <n v="28.770207106673141"/>
    <n v="9.2199888952313139E-2"/>
  </r>
  <r>
    <x v="38"/>
    <s v="7"/>
    <x v="5"/>
    <x v="4"/>
    <x v="0"/>
    <x v="3"/>
    <x v="37"/>
    <x v="2"/>
    <x v="0"/>
    <s v="appsflyer"/>
    <x v="0"/>
    <x v="2"/>
    <n v="4900"/>
    <n v="9.2663347612982907"/>
    <n v="131.81418081049742"/>
    <n v="4.1545385227087426"/>
    <n v="-127.65964228778867"/>
    <n v="0.44834755377720209"/>
    <n v="200"/>
    <n v="0.1"/>
    <n v="0.66029226385599771"/>
    <n v="2.6488792928778756E-2"/>
  </r>
  <r>
    <x v="38"/>
    <s v="7"/>
    <x v="5"/>
    <x v="121"/>
    <x v="0"/>
    <x v="4"/>
    <x v="45"/>
    <x v="2"/>
    <x v="0"/>
    <s v="appsflyer"/>
    <x v="2"/>
    <x v="0"/>
    <n v="21270"/>
    <n v="178.20549457686562"/>
    <n v="171.96571373798409"/>
    <n v="39.593326959872286"/>
    <n v="-132.3723867781118"/>
    <n v="0.22217792472607764"/>
    <n v="200"/>
    <n v="7.4999999999999997E-2"/>
    <n v="10.256693436225214"/>
    <n v="4.3175177164830249E-2"/>
  </r>
  <r>
    <x v="38"/>
    <s v="7"/>
    <x v="5"/>
    <x v="58"/>
    <x v="0"/>
    <x v="0"/>
    <x v="37"/>
    <x v="2"/>
    <x v="3"/>
    <s v="appsflyer"/>
    <x v="2"/>
    <x v="5"/>
    <n v="21530"/>
    <n v="33.731496488384657"/>
    <n v="171.96929392993732"/>
    <n v="33.337825484526839"/>
    <n v="-138.63146844541049"/>
    <n v="0.98832927545940996"/>
    <n v="200"/>
    <n v="0.08"/>
    <n v="8.1199948836923568"/>
    <n v="4.0594503719011847E-2"/>
  </r>
  <r>
    <x v="38"/>
    <s v="7"/>
    <x v="5"/>
    <x v="12"/>
    <x v="0"/>
    <x v="5"/>
    <x v="46"/>
    <x v="0"/>
    <x v="0"/>
    <s v="appsflyer"/>
    <x v="0"/>
    <x v="6"/>
    <n v="10290"/>
    <n v="9.8749766747527516"/>
    <n v="159.11190391614122"/>
    <n v="7.2741960178120166"/>
    <n v="-151.8377078983292"/>
    <n v="0.73662918479695016"/>
    <n v="200"/>
    <n v="7.4999999999999997E-2"/>
    <n v="2.8083341367066752"/>
    <n v="6.4344662737298303E-2"/>
  </r>
  <r>
    <x v="38"/>
    <s v="7"/>
    <x v="5"/>
    <x v="25"/>
    <x v="0"/>
    <x v="5"/>
    <x v="47"/>
    <x v="1"/>
    <x v="3"/>
    <s v="adjust"/>
    <x v="2"/>
    <x v="1"/>
    <n v="64410"/>
    <n v="207.59796437659034"/>
    <n v="1698.6972910122524"/>
    <n v="1546.6934197639123"/>
    <n v="-152.00387124834015"/>
    <n v="7.4504267149660173"/>
    <n v="400"/>
    <n v="0.06"/>
    <n v="411.34583673343229"/>
    <n v="4.4325293286653217E-2"/>
  </r>
  <r>
    <x v="38"/>
    <s v="7"/>
    <x v="5"/>
    <x v="99"/>
    <x v="0"/>
    <x v="2"/>
    <x v="49"/>
    <x v="2"/>
    <x v="0"/>
    <s v="adjust"/>
    <x v="0"/>
    <x v="6"/>
    <n v="4740"/>
    <n v="13.746448863636363"/>
    <n v="164.30642093850017"/>
    <n v="7.6824143312864059"/>
    <n v="-156.62400660721377"/>
    <n v="0.55886537734183728"/>
    <n v="30000"/>
    <n v="0.08"/>
    <n v="1.138669203445692"/>
    <n v="2.4702937434839447E-2"/>
  </r>
  <r>
    <x v="38"/>
    <s v="7"/>
    <x v="5"/>
    <x v="111"/>
    <x v="0"/>
    <x v="5"/>
    <x v="16"/>
    <x v="1"/>
    <x v="0"/>
    <s v="appsflyer"/>
    <x v="0"/>
    <x v="5"/>
    <n v="73830"/>
    <n v="329.17158061268515"/>
    <n v="1434.4698587992093"/>
    <n v="1269.3191149521265"/>
    <n v="-165.15074384708282"/>
    <n v="3.8561017709656169"/>
    <n v="1600"/>
    <n v="0.15"/>
    <n v="125.05330628799109"/>
    <n v="1.6419998303934202E-2"/>
  </r>
  <r>
    <x v="38"/>
    <s v="7"/>
    <x v="5"/>
    <x v="30"/>
    <x v="0"/>
    <x v="4"/>
    <x v="43"/>
    <x v="1"/>
    <x v="3"/>
    <s v="appsflyer"/>
    <x v="0"/>
    <x v="4"/>
    <n v="46250"/>
    <n v="341.57501806213372"/>
    <n v="461.01876441863027"/>
    <n v="285.27625504216707"/>
    <n v="-175.7425093764632"/>
    <n v="0.83517892104824332"/>
    <n v="600"/>
    <n v="0.05"/>
    <n v="78.638419101673236"/>
    <n v="4.594284645833889E-2"/>
  </r>
  <r>
    <x v="38"/>
    <s v="7"/>
    <x v="5"/>
    <x v="3"/>
    <x v="0"/>
    <x v="1"/>
    <x v="3"/>
    <x v="1"/>
    <x v="0"/>
    <s v="appsflyer"/>
    <x v="0"/>
    <x v="2"/>
    <n v="75120"/>
    <n v="285.56815040088469"/>
    <n v="1613.2178833670785"/>
    <n v="1396.0110519598993"/>
    <n v="-217.20683140717915"/>
    <n v="4.8885390405062985"/>
    <n v="1000"/>
    <n v="0.09"/>
    <n v="531.93736429724993"/>
    <n v="6.3506823429805959E-2"/>
  </r>
  <r>
    <x v="38"/>
    <s v="7"/>
    <x v="5"/>
    <x v="103"/>
    <x v="0"/>
    <x v="6"/>
    <x v="22"/>
    <x v="2"/>
    <x v="0"/>
    <s v="appsflyer"/>
    <x v="1"/>
    <x v="4"/>
    <n v="82790"/>
    <n v="146.53097345132744"/>
    <n v="2060.6560641054366"/>
    <n v="1797.3210656056583"/>
    <n v="-263.33499849977829"/>
    <n v="12.265809905389503"/>
    <n v="2000"/>
    <n v="7.4999999999999997E-2"/>
    <n v="553.87780659656551"/>
    <n v="5.1361423138378881E-2"/>
  </r>
  <r>
    <x v="38"/>
    <s v="7"/>
    <x v="5"/>
    <x v="15"/>
    <x v="0"/>
    <x v="4"/>
    <x v="0"/>
    <x v="2"/>
    <x v="0"/>
    <s v="adjust"/>
    <x v="0"/>
    <x v="4"/>
    <n v="8730"/>
    <n v="18.818806755495206"/>
    <n v="305.19532075803983"/>
    <n v="7.537285779562894"/>
    <n v="-297.65803497847691"/>
    <n v="0.40051879364572146"/>
    <n v="50000"/>
    <n v="0.06"/>
    <n v="1.3060358621014487"/>
    <n v="2.8879446799508001E-2"/>
  </r>
  <r>
    <x v="38"/>
    <s v="7"/>
    <x v="5"/>
    <x v="59"/>
    <x v="0"/>
    <x v="4"/>
    <x v="15"/>
    <x v="1"/>
    <x v="1"/>
    <s v="appsflyer"/>
    <x v="2"/>
    <x v="6"/>
    <n v="15200"/>
    <n v="134.54219673893567"/>
    <n v="332.05241054904099"/>
    <n v="30.145115214390628"/>
    <n v="-301.90729533465037"/>
    <n v="0.22405695718558771"/>
    <n v="200"/>
    <n v="0.15"/>
    <n v="10.697212059546834"/>
    <n v="5.9142871536945918E-2"/>
  </r>
  <r>
    <x v="38"/>
    <s v="7"/>
    <x v="5"/>
    <x v="13"/>
    <x v="0"/>
    <x v="1"/>
    <x v="17"/>
    <x v="1"/>
    <x v="0"/>
    <s v="appsflyer"/>
    <x v="0"/>
    <x v="6"/>
    <n v="19500"/>
    <n v="49.907578558225509"/>
    <n v="570.17445956813958"/>
    <n v="263.48172808139537"/>
    <n v="-306.69273148674421"/>
    <n v="5.2793931441494406"/>
    <n v="200"/>
    <n v="0.15"/>
    <n v="186.70257334761578"/>
    <n v="0.11809963364261526"/>
  </r>
  <r>
    <x v="38"/>
    <s v="7"/>
    <x v="5"/>
    <x v="19"/>
    <x v="0"/>
    <x v="4"/>
    <x v="44"/>
    <x v="2"/>
    <x v="1"/>
    <s v="adjust"/>
    <x v="0"/>
    <x v="6"/>
    <n v="16960"/>
    <n v="36.492738031199565"/>
    <n v="694.24791463217548"/>
    <n v="351.87510107470257"/>
    <n v="-342.37281355747291"/>
    <n v="9.6423321476691068"/>
    <n v="200"/>
    <n v="7.0000000000000007E-2"/>
    <n v="66.636309182023965"/>
    <n v="3.1562481961403481E-2"/>
  </r>
  <r>
    <x v="38"/>
    <s v="7"/>
    <x v="5"/>
    <x v="87"/>
    <x v="0"/>
    <x v="1"/>
    <x v="30"/>
    <x v="1"/>
    <x v="1"/>
    <s v="appsflyer"/>
    <x v="2"/>
    <x v="5"/>
    <n v="46430"/>
    <n v="309.68080038113385"/>
    <n v="854.37230920761556"/>
    <n v="449.97057914777542"/>
    <n v="-404.40173005984013"/>
    <n v="1.4530141313054685"/>
    <n v="600"/>
    <n v="0.08"/>
    <n v="77.547016337620917"/>
    <n v="2.8722995062066641E-2"/>
  </r>
  <r>
    <x v="38"/>
    <s v="7"/>
    <x v="5"/>
    <x v="65"/>
    <x v="1"/>
    <x v="2"/>
    <x v="33"/>
    <x v="1"/>
    <x v="1"/>
    <s v="adjust"/>
    <x v="2"/>
    <x v="2"/>
    <n v="22850"/>
    <n v="49.005853179035796"/>
    <n v="500.03007603341246"/>
    <n v="85.084723927762198"/>
    <n v="-414.94535210565027"/>
    <n v="1.7362155417826819"/>
    <n v="200"/>
    <n v="0.06"/>
    <n v="4.2765662345911499"/>
    <n v="8.3770741232429263E-3"/>
  </r>
  <r>
    <x v="38"/>
    <s v="7"/>
    <x v="5"/>
    <x v="119"/>
    <x v="0"/>
    <x v="1"/>
    <x v="48"/>
    <x v="0"/>
    <x v="0"/>
    <s v="appsflyer"/>
    <x v="0"/>
    <x v="5"/>
    <n v="154560"/>
    <n v="160.79190441663249"/>
    <n v="2221.3800471922787"/>
    <n v="1803.9390314199773"/>
    <n v="-417.4410157723014"/>
    <n v="11.219091147435753"/>
    <n v="1200"/>
    <n v="0.15"/>
    <n v="973.90394805607923"/>
    <n v="8.9979385028464365E-2"/>
  </r>
  <r>
    <x v="38"/>
    <s v="7"/>
    <x v="5"/>
    <x v="106"/>
    <x v="0"/>
    <x v="3"/>
    <x v="25"/>
    <x v="1"/>
    <x v="0"/>
    <s v="appsflyer"/>
    <x v="2"/>
    <x v="3"/>
    <n v="198160"/>
    <n v="433.13129328552481"/>
    <n v="2497.7153250061219"/>
    <n v="2025.9151104475216"/>
    <n v="-471.80021455860037"/>
    <n v="4.6773695224833745"/>
    <n v="1600"/>
    <n v="0.2"/>
    <n v="73.003909945598451"/>
    <n v="6.0058381822220902E-3"/>
  </r>
  <r>
    <x v="38"/>
    <s v="7"/>
    <x v="5"/>
    <x v="63"/>
    <x v="0"/>
    <x v="1"/>
    <x v="11"/>
    <x v="1"/>
    <x v="1"/>
    <s v="adjust"/>
    <x v="2"/>
    <x v="2"/>
    <n v="66270"/>
    <n v="166.61487880350697"/>
    <n v="1696.8121766137199"/>
    <n v="1208.180150251324"/>
    <n v="-488.63202636239589"/>
    <n v="7.2513340880928201"/>
    <n v="1200"/>
    <n v="7.0000000000000007E-2"/>
    <n v="472.98658737945544"/>
    <n v="6.524780090136191E-2"/>
  </r>
  <r>
    <x v="38"/>
    <s v="7"/>
    <x v="5"/>
    <x v="86"/>
    <x v="0"/>
    <x v="1"/>
    <x v="0"/>
    <x v="2"/>
    <x v="1"/>
    <s v="appsflyer"/>
    <x v="0"/>
    <x v="1"/>
    <n v="127310"/>
    <n v="607.96998251822788"/>
    <n v="5635.4828391977226"/>
    <n v="5098.5184571857335"/>
    <n v="-536.96438201198907"/>
    <n v="8.3861351773775645"/>
    <n v="6400"/>
    <n v="7.0000000000000007E-2"/>
    <n v="151.52010281355868"/>
    <n v="4.9530762085081715E-3"/>
  </r>
  <r>
    <x v="38"/>
    <s v="7"/>
    <x v="5"/>
    <x v="112"/>
    <x v="0"/>
    <x v="2"/>
    <x v="45"/>
    <x v="1"/>
    <x v="0"/>
    <s v="adjust"/>
    <x v="2"/>
    <x v="0"/>
    <n v="22220"/>
    <n v="195.03691216648261"/>
    <n v="695.82449088995963"/>
    <n v="149.79189857946196"/>
    <n v="-546.03259231049765"/>
    <n v="0.76801820186529757"/>
    <n v="200"/>
    <n v="0.15"/>
    <n v="67.508247121631712"/>
    <n v="7.5113371463833192E-2"/>
  </r>
  <r>
    <x v="38"/>
    <s v="7"/>
    <x v="5"/>
    <x v="11"/>
    <x v="0"/>
    <x v="3"/>
    <x v="29"/>
    <x v="1"/>
    <x v="0"/>
    <s v="appsflyer"/>
    <x v="0"/>
    <x v="5"/>
    <n v="58150"/>
    <n v="305.98988587439351"/>
    <n v="851.0760812534462"/>
    <n v="281.84055516576626"/>
    <n v="-569.23552608768"/>
    <n v="0.92107801001455203"/>
    <n v="400"/>
    <n v="0.14000000000000001"/>
    <n v="140.12716354583455"/>
    <n v="8.2864324631715905E-2"/>
  </r>
  <r>
    <x v="38"/>
    <s v="7"/>
    <x v="5"/>
    <x v="33"/>
    <x v="0"/>
    <x v="5"/>
    <x v="23"/>
    <x v="2"/>
    <x v="1"/>
    <s v="adjust"/>
    <x v="2"/>
    <x v="0"/>
    <n v="83080"/>
    <n v="471.16066708319318"/>
    <n v="1733.3797375170125"/>
    <n v="1153.5315726511383"/>
    <n v="-579.8481648658742"/>
    <n v="2.4482764654195091"/>
    <n v="1200"/>
    <n v="7.0000000000000007E-2"/>
    <n v="164.98681063032816"/>
    <n v="2.3837927303995435E-2"/>
  </r>
  <r>
    <x v="38"/>
    <s v="7"/>
    <x v="5"/>
    <x v="57"/>
    <x v="0"/>
    <x v="3"/>
    <x v="9"/>
    <x v="2"/>
    <x v="0"/>
    <s v="adjust"/>
    <x v="0"/>
    <x v="0"/>
    <n v="44750"/>
    <n v="206.26440393882254"/>
    <n v="1249.4292982428778"/>
    <n v="650.78987238830439"/>
    <n v="-598.63942585457346"/>
    <n v="3.1551244905123177"/>
    <n v="1600"/>
    <n v="0.09"/>
    <n v="230.36316364399147"/>
    <n v="5.8995786868090032E-2"/>
  </r>
  <r>
    <x v="38"/>
    <s v="7"/>
    <x v="5"/>
    <x v="42"/>
    <x v="0"/>
    <x v="5"/>
    <x v="28"/>
    <x v="1"/>
    <x v="1"/>
    <s v="appsflyer"/>
    <x v="2"/>
    <x v="5"/>
    <n v="25340"/>
    <n v="78.929101156926734"/>
    <n v="730.0346924810641"/>
    <n v="114.32734541845993"/>
    <n v="-615.70734706260419"/>
    <n v="1.4484815327005238"/>
    <n v="200"/>
    <n v="0.12"/>
    <n v="43.493980031628006"/>
    <n v="6.3405623959913421E-2"/>
  </r>
  <r>
    <x v="38"/>
    <s v="7"/>
    <x v="5"/>
    <x v="70"/>
    <x v="0"/>
    <x v="3"/>
    <x v="21"/>
    <x v="1"/>
    <x v="0"/>
    <s v="appsflyer"/>
    <x v="2"/>
    <x v="0"/>
    <n v="171520"/>
    <n v="1210.4581606362719"/>
    <n v="1357.5602841138304"/>
    <n v="724.54582207287569"/>
    <n v="-633.01446204095475"/>
    <n v="0.59857155384207694"/>
    <n v="1400"/>
    <n v="0.08"/>
    <n v="185.17937546227833"/>
    <n v="4.2596656144418141E-2"/>
  </r>
  <r>
    <x v="38"/>
    <s v="7"/>
    <x v="5"/>
    <x v="8"/>
    <x v="0"/>
    <x v="3"/>
    <x v="32"/>
    <x v="1"/>
    <x v="1"/>
    <s v="adjust"/>
    <x v="0"/>
    <x v="4"/>
    <n v="48820"/>
    <n v="96.837132140796314"/>
    <n v="899.13298957167797"/>
    <n v="263.84684885849032"/>
    <n v="-635.28614071318771"/>
    <n v="2.7246454229444783"/>
    <n v="400"/>
    <n v="0.08"/>
    <n v="48.526120861283545"/>
    <n v="3.0652959643841016E-2"/>
  </r>
  <r>
    <x v="38"/>
    <s v="7"/>
    <x v="5"/>
    <x v="126"/>
    <x v="0"/>
    <x v="6"/>
    <x v="7"/>
    <x v="1"/>
    <x v="0"/>
    <s v="adjust"/>
    <x v="2"/>
    <x v="2"/>
    <n v="51430"/>
    <n v="496.08860865207947"/>
    <n v="1003.6519420385416"/>
    <n v="359.23542243640526"/>
    <n v="-644.4165196021363"/>
    <n v="0.72413560031640822"/>
    <n v="800"/>
    <n v="0.15"/>
    <n v="318.85895575894222"/>
    <n v="0.1479340732401323"/>
  </r>
  <r>
    <x v="38"/>
    <s v="7"/>
    <x v="5"/>
    <x v="109"/>
    <x v="0"/>
    <x v="0"/>
    <x v="36"/>
    <x v="1"/>
    <x v="1"/>
    <s v="appsflyer"/>
    <x v="0"/>
    <x v="2"/>
    <n v="133400"/>
    <n v="486.76491386869571"/>
    <n v="1753.8769650781746"/>
    <n v="1103.0048705976321"/>
    <n v="-650.8720944805425"/>
    <n v="2.2659909109537142"/>
    <n v="1600"/>
    <n v="0.1"/>
    <n v="413.2565408683484"/>
    <n v="6.2444048961820237E-2"/>
  </r>
  <r>
    <x v="38"/>
    <s v="7"/>
    <x v="5"/>
    <x v="26"/>
    <x v="0"/>
    <x v="4"/>
    <x v="33"/>
    <x v="2"/>
    <x v="0"/>
    <s v="appsflyer"/>
    <x v="1"/>
    <x v="0"/>
    <n v="58590"/>
    <n v="149.78024679219311"/>
    <n v="1284.4714111000326"/>
    <n v="616.62963125666477"/>
    <n v="-667.84177984336782"/>
    <n v="4.1168955483975402"/>
    <n v="800"/>
    <n v="0.08"/>
    <n v="160.10520177448257"/>
    <n v="4.3274275096650536E-2"/>
  </r>
  <r>
    <x v="38"/>
    <s v="7"/>
    <x v="5"/>
    <x v="40"/>
    <x v="0"/>
    <x v="3"/>
    <x v="45"/>
    <x v="0"/>
    <x v="1"/>
    <s v="adjust"/>
    <x v="0"/>
    <x v="0"/>
    <n v="22560"/>
    <n v="39.173825626028147"/>
    <n v="816.07734817959783"/>
    <n v="140.21434971464484"/>
    <n v="-675.86299846495297"/>
    <n v="3.5792866148227973"/>
    <n v="200"/>
    <n v="0.125"/>
    <n v="23.662544484519305"/>
    <n v="2.8126631989611836E-2"/>
  </r>
  <r>
    <x v="38"/>
    <s v="7"/>
    <x v="5"/>
    <x v="101"/>
    <x v="0"/>
    <x v="5"/>
    <x v="16"/>
    <x v="1"/>
    <x v="1"/>
    <s v="adjust"/>
    <x v="0"/>
    <x v="4"/>
    <n v="194380"/>
    <n v="933.45433827120303"/>
    <n v="5934.0434880205112"/>
    <n v="5215.7802611890093"/>
    <n v="-718.26322683150192"/>
    <n v="5.5876115706407825"/>
    <n v="7400"/>
    <n v="0.12"/>
    <n v="2667.1070592028527"/>
    <n v="8.5225569510311669E-2"/>
  </r>
  <r>
    <x v="38"/>
    <s v="7"/>
    <x v="5"/>
    <x v="91"/>
    <x v="0"/>
    <x v="5"/>
    <x v="22"/>
    <x v="2"/>
    <x v="0"/>
    <s v="appsflyer"/>
    <x v="2"/>
    <x v="6"/>
    <n v="72770"/>
    <n v="125.24956970740104"/>
    <n v="1571.2087168574262"/>
    <n v="840.99664832012968"/>
    <n v="-730.21206853729655"/>
    <n v="6.7145671660573774"/>
    <n v="800"/>
    <n v="0.12"/>
    <n v="401.48820224742087"/>
    <n v="7.9565953691052904E-2"/>
  </r>
  <r>
    <x v="38"/>
    <s v="7"/>
    <x v="5"/>
    <x v="36"/>
    <x v="0"/>
    <x v="3"/>
    <x v="8"/>
    <x v="0"/>
    <x v="3"/>
    <s v="adjust"/>
    <x v="0"/>
    <x v="4"/>
    <n v="90740"/>
    <n v="106.11872573326472"/>
    <n v="2561.8027200279071"/>
    <n v="1812.3682681958201"/>
    <n v="-749.43445183208701"/>
    <n v="17.078684800186046"/>
    <n v="1600"/>
    <n v="6.5000000000000002E-2"/>
    <n v="584.41111157335354"/>
    <n v="5.3742858798699916E-2"/>
  </r>
  <r>
    <x v="38"/>
    <s v="7"/>
    <x v="5"/>
    <x v="115"/>
    <x v="0"/>
    <x v="2"/>
    <x v="14"/>
    <x v="1"/>
    <x v="0"/>
    <s v="adjust"/>
    <x v="0"/>
    <x v="6"/>
    <n v="60700"/>
    <n v="382.96529968454257"/>
    <n v="1749.1213250267351"/>
    <n v="979.31691874778926"/>
    <n v="-769.80440627894586"/>
    <n v="2.5571949196297297"/>
    <n v="800"/>
    <n v="0.12"/>
    <n v="326.44327816381843"/>
    <n v="5.555628825127544E-2"/>
  </r>
  <r>
    <x v="38"/>
    <s v="7"/>
    <x v="5"/>
    <x v="83"/>
    <x v="0"/>
    <x v="5"/>
    <x v="43"/>
    <x v="1"/>
    <x v="0"/>
    <s v="adjust"/>
    <x v="2"/>
    <x v="1"/>
    <n v="195560"/>
    <n v="829.20875293405004"/>
    <n v="4732.9923819681708"/>
    <n v="3893.4907844228042"/>
    <n v="-839.50159754536662"/>
    <n v="4.6954289503652493"/>
    <n v="3800"/>
    <n v="0.21"/>
    <n v="1847.9189414524883"/>
    <n v="7.910292005166239E-2"/>
  </r>
  <r>
    <x v="38"/>
    <s v="7"/>
    <x v="5"/>
    <x v="21"/>
    <x v="0"/>
    <x v="4"/>
    <x v="11"/>
    <x v="2"/>
    <x v="0"/>
    <s v="adjust"/>
    <x v="2"/>
    <x v="0"/>
    <n v="65350"/>
    <n v="358.18032337626744"/>
    <n v="3504.7433224033912"/>
    <n v="2615.2710345192932"/>
    <n v="-889.47228788409802"/>
    <n v="7.301548588340399"/>
    <n v="2400"/>
    <n v="0.11"/>
    <n v="1670.1325063674228"/>
    <n v="0.10643463490164325"/>
  </r>
  <r>
    <x v="38"/>
    <s v="7"/>
    <x v="5"/>
    <x v="55"/>
    <x v="0"/>
    <x v="6"/>
    <x v="15"/>
    <x v="2"/>
    <x v="0"/>
    <s v="appsflyer"/>
    <x v="2"/>
    <x v="0"/>
    <n v="143270"/>
    <n v="285.40743083003952"/>
    <n v="3818.1746299438419"/>
    <n v="2882.8979142664252"/>
    <n v="-935.27671567741663"/>
    <n v="10.100991084507518"/>
    <n v="1800"/>
    <n v="7.4999999999999997E-2"/>
    <n v="674.45547985388043"/>
    <n v="3.899175412561106E-2"/>
  </r>
  <r>
    <x v="38"/>
    <s v="7"/>
    <x v="5"/>
    <x v="78"/>
    <x v="0"/>
    <x v="2"/>
    <x v="33"/>
    <x v="2"/>
    <x v="0"/>
    <s v="adjust"/>
    <x v="0"/>
    <x v="6"/>
    <n v="51580"/>
    <n v="225.94037021336723"/>
    <n v="2471.3606543288761"/>
    <n v="1501.0218848650964"/>
    <n v="-970.33876946377973"/>
    <n v="6.6434426191636469"/>
    <n v="1600"/>
    <n v="0.14000000000000001"/>
    <n v="712.80471594771075"/>
    <n v="7.9146604849110708E-2"/>
  </r>
  <r>
    <x v="38"/>
    <s v="7"/>
    <x v="5"/>
    <x v="88"/>
    <x v="0"/>
    <x v="6"/>
    <x v="35"/>
    <x v="2"/>
    <x v="0"/>
    <s v="adjust"/>
    <x v="0"/>
    <x v="5"/>
    <n v="118380"/>
    <n v="355.06638867551845"/>
    <n v="3981.0289869419216"/>
    <n v="2873.0276130203779"/>
    <n v="-1108.0013739215437"/>
    <n v="8.0915223311827678"/>
    <n v="3000"/>
    <n v="0.11"/>
    <n v="1292.8907518954013"/>
    <n v="7.5001643216381614E-2"/>
  </r>
  <r>
    <x v="38"/>
    <s v="7"/>
    <x v="5"/>
    <x v="84"/>
    <x v="0"/>
    <x v="0"/>
    <x v="43"/>
    <x v="1"/>
    <x v="0"/>
    <s v="appsflyer"/>
    <x v="0"/>
    <x v="2"/>
    <n v="77270"/>
    <n v="361.505053625811"/>
    <n v="1571.8592754652566"/>
    <n v="446.72568527460385"/>
    <n v="-1125.1335901906527"/>
    <n v="1.2357384241079064"/>
    <n v="400"/>
    <n v="0.14000000000000001"/>
    <n v="291.81754109554271"/>
    <n v="0.10887275671055323"/>
  </r>
  <r>
    <x v="38"/>
    <s v="7"/>
    <x v="5"/>
    <x v="17"/>
    <x v="0"/>
    <x v="2"/>
    <x v="10"/>
    <x v="2"/>
    <x v="1"/>
    <s v="appsflyer"/>
    <x v="1"/>
    <x v="0"/>
    <n v="99840"/>
    <n v="97.859966674290192"/>
    <n v="2517.1086861242429"/>
    <n v="1368.4676229982488"/>
    <n v="-1148.6410631259942"/>
    <n v="13.983937145134682"/>
    <n v="10000"/>
    <n v="7.4999999999999997E-2"/>
    <n v="396.23149486779681"/>
    <n v="4.8257321816119171E-2"/>
  </r>
  <r>
    <x v="38"/>
    <s v="7"/>
    <x v="5"/>
    <x v="37"/>
    <x v="0"/>
    <x v="5"/>
    <x v="22"/>
    <x v="2"/>
    <x v="1"/>
    <s v="adjust"/>
    <x v="2"/>
    <x v="0"/>
    <n v="55340"/>
    <n v="120.88804065395848"/>
    <n v="1540.7599945848074"/>
    <n v="326.77097695326495"/>
    <n v="-1213.9890176315425"/>
    <n v="2.7030877097979071"/>
    <n v="600"/>
    <n v="6.5000000000000002E-2"/>
    <n v="79.16799930837351"/>
    <n v="4.037894269074789E-2"/>
  </r>
  <r>
    <x v="38"/>
    <s v="7"/>
    <x v="5"/>
    <x v="66"/>
    <x v="0"/>
    <x v="0"/>
    <x v="0"/>
    <x v="0"/>
    <x v="1"/>
    <s v="appsflyer"/>
    <x v="1"/>
    <x v="1"/>
    <n v="60920"/>
    <n v="48.01050788091068"/>
    <n v="2264.7286242173777"/>
    <n v="1006.7664024177076"/>
    <n v="-1257.9622217996703"/>
    <n v="20.969709483494238"/>
    <n v="1000"/>
    <n v="5.5E-2"/>
    <n v="76.550662729774444"/>
    <n v="1.2672695232634769E-2"/>
  </r>
  <r>
    <x v="38"/>
    <s v="7"/>
    <x v="5"/>
    <x v="0"/>
    <x v="0"/>
    <x v="3"/>
    <x v="15"/>
    <x v="0"/>
    <x v="0"/>
    <s v="adjust"/>
    <x v="0"/>
    <x v="2"/>
    <n v="274440"/>
    <n v="200.62834319948647"/>
    <n v="6846.7893543596019"/>
    <n v="5583.9837577278404"/>
    <n v="-1262.8055966317615"/>
    <n v="27.832477050242289"/>
    <n v="2000"/>
    <n v="7.0000000000000007E-2"/>
    <n v="1208.2036142946486"/>
    <n v="3.6061578576483136E-2"/>
  </r>
  <r>
    <x v="38"/>
    <s v="7"/>
    <x v="5"/>
    <x v="85"/>
    <x v="0"/>
    <x v="5"/>
    <x v="48"/>
    <x v="1"/>
    <x v="1"/>
    <s v="adjust"/>
    <x v="0"/>
    <x v="2"/>
    <n v="109410"/>
    <n v="329.99763953000416"/>
    <n v="2733.4221341395441"/>
    <n v="1307.2794958045163"/>
    <n v="-1426.1426383350279"/>
    <n v="3.9614813538254272"/>
    <n v="800"/>
    <n v="0.125"/>
    <n v="566.04463722354103"/>
    <n v="7.2165725212825799E-2"/>
  </r>
  <r>
    <x v="38"/>
    <s v="7"/>
    <x v="5"/>
    <x v="95"/>
    <x v="0"/>
    <x v="4"/>
    <x v="12"/>
    <x v="2"/>
    <x v="0"/>
    <s v="adjust"/>
    <x v="0"/>
    <x v="4"/>
    <n v="43540"/>
    <n v="178.5823817964467"/>
    <n v="1732.4971452210466"/>
    <n v="259.12350640629717"/>
    <n v="-1473.3736388147495"/>
    <n v="1.4510026341884807"/>
    <n v="400"/>
    <n v="7.0000000000000007E-2"/>
    <n v="67.287963719467811"/>
    <n v="4.3279209885061835E-2"/>
  </r>
  <r>
    <x v="38"/>
    <s v="7"/>
    <x v="5"/>
    <x v="27"/>
    <x v="0"/>
    <x v="1"/>
    <x v="35"/>
    <x v="2"/>
    <x v="0"/>
    <s v="appsflyer"/>
    <x v="0"/>
    <x v="5"/>
    <n v="148520"/>
    <n v="296.14498404820989"/>
    <n v="3499.3153466413764"/>
    <n v="1919.0827546495675"/>
    <n v="-1580.2325919918089"/>
    <n v="6.4802136048914374"/>
    <n v="1800"/>
    <n v="7.0000000000000007E-2"/>
    <n v="568.58011995517677"/>
    <n v="4.9379503357147816E-2"/>
  </r>
  <r>
    <x v="38"/>
    <s v="7"/>
    <x v="5"/>
    <x v="118"/>
    <x v="0"/>
    <x v="2"/>
    <x v="27"/>
    <x v="1"/>
    <x v="2"/>
    <s v="appsflyer"/>
    <x v="2"/>
    <x v="2"/>
    <n v="129260"/>
    <n v="827.33423898845285"/>
    <n v="4244.4086826073435"/>
    <n v="2388.8058689666182"/>
    <n v="-1855.6028136407253"/>
    <n v="2.8873528453111184"/>
    <n v="3000"/>
    <n v="0.12"/>
    <n v="1583.850671884768"/>
    <n v="0.11050504999595827"/>
  </r>
  <r>
    <x v="38"/>
    <s v="7"/>
    <x v="5"/>
    <x v="38"/>
    <x v="0"/>
    <x v="1"/>
    <x v="26"/>
    <x v="1"/>
    <x v="0"/>
    <s v="appsflyer"/>
    <x v="2"/>
    <x v="2"/>
    <n v="213380"/>
    <n v="2522.8822018704268"/>
    <n v="3652.0141183668111"/>
    <n v="1048.907265506278"/>
    <n v="-2603.1068528605329"/>
    <n v="0.41575752713647668"/>
    <n v="1600"/>
    <n v="0.13"/>
    <n v="14.78261337278771"/>
    <n v="2.3488910568995117E-3"/>
  </r>
  <r>
    <x v="38"/>
    <s v="7"/>
    <x v="5"/>
    <x v="98"/>
    <x v="0"/>
    <x v="4"/>
    <x v="35"/>
    <x v="1"/>
    <x v="0"/>
    <s v="appsflyer"/>
    <x v="2"/>
    <x v="3"/>
    <n v="233360"/>
    <n v="1329.9094870935298"/>
    <n v="3710.9081482937249"/>
    <n v="967.68077493108024"/>
    <n v="-2743.2273733626448"/>
    <n v="0.72762904868504419"/>
    <n v="1200"/>
    <n v="7.0000000000000007E-2"/>
    <n v="175.70665015536247"/>
    <n v="3.026250231606192E-2"/>
  </r>
  <r>
    <x v="38"/>
    <s v="7"/>
    <x v="5"/>
    <x v="100"/>
    <x v="0"/>
    <x v="0"/>
    <x v="42"/>
    <x v="0"/>
    <x v="0"/>
    <s v="adjust"/>
    <x v="0"/>
    <x v="4"/>
    <n v="266540"/>
    <n v="241.7157885190895"/>
    <n v="5391.0751618001359"/>
    <n v="2171.8466395003297"/>
    <n v="-3219.2285222998062"/>
    <n v="8.9851252696668933"/>
    <n v="1600"/>
    <n v="7.0000000000000007E-2"/>
    <n v="175.92837607451787"/>
    <n v="1.3500675176201913E-2"/>
  </r>
  <r>
    <x v="38"/>
    <s v="7"/>
    <x v="5"/>
    <x v="96"/>
    <x v="0"/>
    <x v="2"/>
    <x v="39"/>
    <x v="1"/>
    <x v="0"/>
    <s v="adjust"/>
    <x v="0"/>
    <x v="4"/>
    <n v="238360"/>
    <n v="953.58320020753968"/>
    <n v="5013.0989504250729"/>
    <n v="1359.6151706778726"/>
    <n v="-3653.4837797472001"/>
    <n v="1.4257960609855158"/>
    <n v="2200"/>
    <n v="0.17"/>
    <n v="734.57869259300639"/>
    <n v="9.0047378654795202E-2"/>
  </r>
  <r>
    <x v="39"/>
    <s v="7"/>
    <x v="5"/>
    <x v="98"/>
    <x v="0"/>
    <x v="3"/>
    <x v="7"/>
    <x v="1"/>
    <x v="0"/>
    <s v="appsflyer"/>
    <x v="2"/>
    <x v="0"/>
    <n v="1977320"/>
    <n v="12963.473115187202"/>
    <n v="31960.405543334306"/>
    <n v="51340.502851486286"/>
    <n v="19380.097308151981"/>
    <n v="3.9603972172657134"/>
    <n v="88600"/>
    <n v="7.0000000000000007E-2"/>
    <n v="7966.2332200676246"/>
    <n v="2.5860781701313253E-2"/>
  </r>
  <r>
    <x v="39"/>
    <s v="7"/>
    <x v="5"/>
    <x v="100"/>
    <x v="0"/>
    <x v="5"/>
    <x v="31"/>
    <x v="0"/>
    <x v="0"/>
    <s v="adjust"/>
    <x v="0"/>
    <x v="3"/>
    <n v="1180190"/>
    <n v="1065.1076539602045"/>
    <n v="22702.795351997906"/>
    <n v="31985.345364689318"/>
    <n v="9282.5500126914121"/>
    <n v="30.030152582007812"/>
    <n v="27200"/>
    <n v="7.0000000000000007E-2"/>
    <n v="6988.0781843358145"/>
    <n v="3.6412916106107369E-2"/>
  </r>
  <r>
    <x v="39"/>
    <s v="7"/>
    <x v="5"/>
    <x v="88"/>
    <x v="0"/>
    <x v="1"/>
    <x v="22"/>
    <x v="2"/>
    <x v="0"/>
    <s v="adjust"/>
    <x v="0"/>
    <x v="4"/>
    <n v="305040"/>
    <n v="1222.8732500234896"/>
    <n v="14396.735277542626"/>
    <n v="22923.675076271324"/>
    <n v="8526.9397987286975"/>
    <n v="18.745749059300294"/>
    <n v="35400"/>
    <n v="0.11"/>
    <n v="12307.361579979561"/>
    <n v="8.9480719089403443E-2"/>
  </r>
  <r>
    <x v="39"/>
    <s v="7"/>
    <x v="5"/>
    <x v="97"/>
    <x v="0"/>
    <x v="3"/>
    <x v="39"/>
    <x v="2"/>
    <x v="0"/>
    <s v="adjust"/>
    <x v="0"/>
    <x v="6"/>
    <n v="1003110"/>
    <n v="2202.2089790337286"/>
    <n v="28513.151848491336"/>
    <n v="36212.179366378186"/>
    <n v="7699.0275178868505"/>
    <n v="16.443570846880817"/>
    <n v="56000"/>
    <n v="0.108"/>
    <n v="10512.544253767293"/>
    <n v="4.8384017190304045E-2"/>
  </r>
  <r>
    <x v="39"/>
    <s v="7"/>
    <x v="5"/>
    <x v="84"/>
    <x v="0"/>
    <x v="5"/>
    <x v="27"/>
    <x v="1"/>
    <x v="0"/>
    <s v="appsflyer"/>
    <x v="0"/>
    <x v="0"/>
    <n v="490410"/>
    <n v="2649.9065811754408"/>
    <n v="11374.648668537768"/>
    <n v="17688.824158049705"/>
    <n v="6314.1754895119375"/>
    <n v="6.6752633031324935"/>
    <n v="18200"/>
    <n v="0.14000000000000001"/>
    <n v="2232.655031344706"/>
    <n v="2.1036399512256304E-2"/>
  </r>
  <r>
    <x v="39"/>
    <s v="7"/>
    <x v="5"/>
    <x v="118"/>
    <x v="0"/>
    <x v="1"/>
    <x v="3"/>
    <x v="1"/>
    <x v="2"/>
    <s v="appsflyer"/>
    <x v="2"/>
    <x v="3"/>
    <n v="354550"/>
    <n v="2436.7371770872332"/>
    <n v="10664.2550091106"/>
    <n v="16852.131418053537"/>
    <n v="6187.8764089429369"/>
    <n v="6.9158592795788598"/>
    <n v="20800"/>
    <n v="0.12"/>
    <n v="101.11374599128587"/>
    <n v="1.0000094694546434E-3"/>
  </r>
  <r>
    <x v="39"/>
    <s v="7"/>
    <x v="5"/>
    <x v="93"/>
    <x v="0"/>
    <x v="2"/>
    <x v="20"/>
    <x v="1"/>
    <x v="0"/>
    <s v="adjust"/>
    <x v="2"/>
    <x v="1"/>
    <n v="1030180"/>
    <n v="3513.3624109690741"/>
    <n v="17084.110426445797"/>
    <n v="22684.305138745087"/>
    <n v="5600.1947122992897"/>
    <n v="6.456579904174526"/>
    <n v="14600"/>
    <n v="0.06"/>
    <n v="4354.5362233680544"/>
    <n v="3.1993752190734213E-2"/>
  </r>
  <r>
    <x v="39"/>
    <s v="7"/>
    <x v="5"/>
    <x v="14"/>
    <x v="0"/>
    <x v="5"/>
    <x v="22"/>
    <x v="2"/>
    <x v="0"/>
    <s v="appsflyer"/>
    <x v="0"/>
    <x v="4"/>
    <n v="209390"/>
    <n v="949.96070806497357"/>
    <n v="12284.19374974745"/>
    <n v="17365.329453150905"/>
    <n v="5081.1357034034554"/>
    <n v="18.280050222838465"/>
    <n v="23400"/>
    <n v="0.1"/>
    <n v="2023.3911145576815"/>
    <n v="1.9419836135909887E-2"/>
  </r>
  <r>
    <x v="39"/>
    <s v="7"/>
    <x v="5"/>
    <x v="31"/>
    <x v="0"/>
    <x v="6"/>
    <x v="29"/>
    <x v="2"/>
    <x v="0"/>
    <s v="adjust"/>
    <x v="0"/>
    <x v="1"/>
    <n v="648270"/>
    <n v="2346.6658622467448"/>
    <n v="22892.591763487406"/>
    <n v="27131.951307942876"/>
    <n v="4239.3595444554703"/>
    <n v="11.561915032064345"/>
    <n v="52800"/>
    <n v="0.09"/>
    <n v="4917.3072818562769"/>
    <n v="3.0206128720376601E-2"/>
  </r>
  <r>
    <x v="39"/>
    <s v="7"/>
    <x v="5"/>
    <x v="115"/>
    <x v="0"/>
    <x v="0"/>
    <x v="45"/>
    <x v="1"/>
    <x v="0"/>
    <s v="adjust"/>
    <x v="0"/>
    <x v="2"/>
    <n v="251140"/>
    <n v="1160.6218574386278"/>
    <n v="7706.1854797079022"/>
    <n v="11925.289740300223"/>
    <n v="4219.1042605923203"/>
    <n v="10.274913972943867"/>
    <n v="10200"/>
    <n v="0.12"/>
    <n v="3037.2763857260315"/>
    <n v="4.2448673531482226E-2"/>
  </r>
  <r>
    <x v="39"/>
    <s v="7"/>
    <x v="5"/>
    <x v="3"/>
    <x v="0"/>
    <x v="3"/>
    <x v="17"/>
    <x v="1"/>
    <x v="0"/>
    <s v="appsflyer"/>
    <x v="0"/>
    <x v="2"/>
    <n v="395070"/>
    <n v="1110.7784316995878"/>
    <n v="6949.3872715851749"/>
    <n v="10902.866518085393"/>
    <n v="3953.4792465002183"/>
    <n v="9.8155187451768011"/>
    <n v="14600"/>
    <n v="0.09"/>
    <n v="959.07532373311437"/>
    <n v="1.4660904728467891E-2"/>
  </r>
  <r>
    <x v="39"/>
    <s v="7"/>
    <x v="5"/>
    <x v="59"/>
    <x v="0"/>
    <x v="4"/>
    <x v="9"/>
    <x v="1"/>
    <x v="1"/>
    <s v="appsflyer"/>
    <x v="2"/>
    <x v="2"/>
    <n v="399310"/>
    <n v="3433.0011733333336"/>
    <n v="9037.8283545991344"/>
    <n v="12831.627520977709"/>
    <n v="3793.7991663785742"/>
    <n v="3.737728848055887"/>
    <n v="18800"/>
    <n v="0.15"/>
    <n v="4737.9708542931576"/>
    <n v="6.1540268976627149E-2"/>
  </r>
  <r>
    <x v="39"/>
    <s v="7"/>
    <x v="5"/>
    <x v="24"/>
    <x v="0"/>
    <x v="4"/>
    <x v="5"/>
    <x v="1"/>
    <x v="1"/>
    <s v="appsflyer"/>
    <x v="2"/>
    <x v="6"/>
    <n v="423790"/>
    <n v="1670.1783954887535"/>
    <n v="7847.1979759209617"/>
    <n v="11618.989826689949"/>
    <n v="3771.7918507689874"/>
    <n v="6.9567357942561703"/>
    <n v="12400"/>
    <n v="7.0000000000000007E-2"/>
    <n v="482.10066363316895"/>
    <n v="6.9154127685830428E-3"/>
  </r>
  <r>
    <x v="39"/>
    <s v="7"/>
    <x v="5"/>
    <x v="10"/>
    <x v="0"/>
    <x v="1"/>
    <x v="32"/>
    <x v="1"/>
    <x v="0"/>
    <s v="appsflyer"/>
    <x v="2"/>
    <x v="1"/>
    <n v="733720"/>
    <n v="2085.3450464518014"/>
    <n v="9726.887340078847"/>
    <n v="13362.263723338709"/>
    <n v="3635.3763832598615"/>
    <n v="6.4076991700124148"/>
    <n v="12200"/>
    <n v="0.04"/>
    <n v="2100.3271872464616"/>
    <n v="2.619724759632858E-2"/>
  </r>
  <r>
    <x v="39"/>
    <s v="7"/>
    <x v="5"/>
    <x v="107"/>
    <x v="0"/>
    <x v="6"/>
    <x v="47"/>
    <x v="0"/>
    <x v="0"/>
    <s v="adjust"/>
    <x v="0"/>
    <x v="2"/>
    <n v="234470"/>
    <n v="313.18742128763881"/>
    <n v="6574.4352785350738"/>
    <n v="9804.9068157470447"/>
    <n v="3230.4715372119708"/>
    <n v="31.306834659690832"/>
    <n v="9600"/>
    <n v="0.11"/>
    <n v="994.60291240264667"/>
    <n v="1.6906550483568043E-2"/>
  </r>
  <r>
    <x v="39"/>
    <s v="7"/>
    <x v="5"/>
    <x v="106"/>
    <x v="0"/>
    <x v="4"/>
    <x v="15"/>
    <x v="1"/>
    <x v="0"/>
    <s v="appsflyer"/>
    <x v="2"/>
    <x v="1"/>
    <n v="398030"/>
    <n v="897.51679428759337"/>
    <n v="5439.0940418101236"/>
    <n v="8475.1358476287696"/>
    <n v="3036.041805818646"/>
    <n v="9.4428716003647981"/>
    <n v="7000"/>
    <n v="0.2"/>
    <n v="6792.1652503582218"/>
    <n v="0.13357043026550383"/>
  </r>
  <r>
    <x v="39"/>
    <s v="7"/>
    <x v="5"/>
    <x v="78"/>
    <x v="0"/>
    <x v="2"/>
    <x v="17"/>
    <x v="2"/>
    <x v="0"/>
    <s v="adjust"/>
    <x v="0"/>
    <x v="1"/>
    <n v="149690"/>
    <n v="602.88937931034479"/>
    <n v="7527.151396347319"/>
    <n v="10360.821080636599"/>
    <n v="2833.6696842892798"/>
    <n v="17.185277160610319"/>
    <n v="12200"/>
    <n v="0.14000000000000001"/>
    <n v="5300.8302960531382"/>
    <n v="8.5270434566231623E-2"/>
  </r>
  <r>
    <x v="39"/>
    <s v="7"/>
    <x v="5"/>
    <x v="0"/>
    <x v="0"/>
    <x v="2"/>
    <x v="35"/>
    <x v="0"/>
    <x v="0"/>
    <s v="adjust"/>
    <x v="0"/>
    <x v="4"/>
    <n v="443270"/>
    <n v="381.41251785437714"/>
    <n v="8682.995248744397"/>
    <n v="11039.343601137312"/>
    <n v="2356.3483523929153"/>
    <n v="28.943317495814654"/>
    <n v="4600"/>
    <n v="7.0000000000000007E-2"/>
    <n v="1236.5513628671411"/>
    <n v="1.8668853987836548E-2"/>
  </r>
  <r>
    <x v="39"/>
    <s v="7"/>
    <x v="5"/>
    <x v="42"/>
    <x v="0"/>
    <x v="1"/>
    <x v="43"/>
    <x v="1"/>
    <x v="1"/>
    <s v="appsflyer"/>
    <x v="2"/>
    <x v="4"/>
    <n v="298190"/>
    <n v="1197.9435544999747"/>
    <n v="8408.6538350233368"/>
    <n v="10558.797341391719"/>
    <n v="2150.1435063683821"/>
    <n v="8.8141025524353633"/>
    <n v="16800"/>
    <n v="0.12"/>
    <n v="6696.5415329714588"/>
    <n v="0.10570240335232488"/>
  </r>
  <r>
    <x v="39"/>
    <s v="7"/>
    <x v="5"/>
    <x v="61"/>
    <x v="1"/>
    <x v="3"/>
    <x v="31"/>
    <x v="0"/>
    <x v="3"/>
    <s v="adjust"/>
    <x v="2"/>
    <x v="2"/>
    <n v="120860"/>
    <n v="521.8402441747935"/>
    <n v="3897.2317646675419"/>
    <n v="5844.0585508042268"/>
    <n v="1946.8267861366849"/>
    <n v="11.198941852492935"/>
    <n v="6000"/>
    <n v="0.12"/>
    <n v="3411.2164096114807"/>
    <n v="9.7284457937256874E-2"/>
  </r>
  <r>
    <x v="39"/>
    <s v="7"/>
    <x v="5"/>
    <x v="27"/>
    <x v="0"/>
    <x v="3"/>
    <x v="47"/>
    <x v="2"/>
    <x v="0"/>
    <s v="appsflyer"/>
    <x v="0"/>
    <x v="2"/>
    <n v="383570"/>
    <n v="590.62528018711623"/>
    <n v="7496.4359171352808"/>
    <n v="9340.8957045628431"/>
    <n v="1844.4597874275623"/>
    <n v="15.815265647964731"/>
    <n v="7800"/>
    <n v="7.0000000000000007E-2"/>
    <n v="2621.7423481073733"/>
    <n v="4.677892483099353E-2"/>
  </r>
  <r>
    <x v="39"/>
    <s v="7"/>
    <x v="5"/>
    <x v="125"/>
    <x v="0"/>
    <x v="3"/>
    <x v="18"/>
    <x v="1"/>
    <x v="0"/>
    <s v="appsflyer"/>
    <x v="0"/>
    <x v="3"/>
    <n v="96740"/>
    <n v="559.46953833881742"/>
    <n v="2884.0926828003967"/>
    <n v="4636.6724188870667"/>
    <n v="1752.57973608667"/>
    <n v="8.2876226517252771"/>
    <n v="6600"/>
    <n v="0.08"/>
    <n v="2182.9413617838782"/>
    <n v="7.8466522417091747E-2"/>
  </r>
  <r>
    <x v="39"/>
    <s v="7"/>
    <x v="5"/>
    <x v="92"/>
    <x v="0"/>
    <x v="2"/>
    <x v="8"/>
    <x v="2"/>
    <x v="0"/>
    <s v="appsflyer"/>
    <x v="1"/>
    <x v="3"/>
    <n v="412840"/>
    <n v="785.62020121789783"/>
    <n v="11834.685161459603"/>
    <n v="13474.735852023716"/>
    <n v="1640.0506905641123"/>
    <n v="17.151717625303775"/>
    <n v="18600"/>
    <n v="0.1"/>
    <n v="2179.2392830674512"/>
    <n v="2.6954632073426511E-2"/>
  </r>
  <r>
    <x v="39"/>
    <s v="7"/>
    <x v="5"/>
    <x v="6"/>
    <x v="0"/>
    <x v="2"/>
    <x v="32"/>
    <x v="1"/>
    <x v="0"/>
    <s v="adjust"/>
    <x v="2"/>
    <x v="1"/>
    <n v="417430"/>
    <n v="1256.6884094330155"/>
    <n v="4421.0971671123416"/>
    <n v="5935.8350073581396"/>
    <n v="1514.737840245798"/>
    <n v="4.7233944093080567"/>
    <n v="5600"/>
    <n v="0.08"/>
    <n v="1761.8956393536437"/>
    <n v="4.9470592235396661E-2"/>
  </r>
  <r>
    <x v="39"/>
    <s v="7"/>
    <x v="5"/>
    <x v="117"/>
    <x v="0"/>
    <x v="5"/>
    <x v="28"/>
    <x v="1"/>
    <x v="0"/>
    <s v="appsflyer"/>
    <x v="0"/>
    <x v="1"/>
    <n v="144740"/>
    <n v="1043.6808410270232"/>
    <n v="2127.9512365338164"/>
    <n v="3459.3488102961182"/>
    <n v="1331.3975737623018"/>
    <n v="3.3145657889934839"/>
    <n v="5400"/>
    <n v="7.0000000000000007E-2"/>
    <n v="1374.0583354756795"/>
    <n v="6.620024031623363E-2"/>
  </r>
  <r>
    <x v="39"/>
    <s v="7"/>
    <x v="5"/>
    <x v="46"/>
    <x v="0"/>
    <x v="3"/>
    <x v="15"/>
    <x v="2"/>
    <x v="1"/>
    <s v="adjust"/>
    <x v="2"/>
    <x v="4"/>
    <n v="176330"/>
    <n v="618.93340197500822"/>
    <n v="3376.4579515799396"/>
    <n v="4644.0057924376433"/>
    <n v="1267.5478408577037"/>
    <n v="7.5032398923998658"/>
    <n v="1800"/>
    <n v="0.06"/>
    <n v="48.083904200520649"/>
    <n v="1.725661937474363E-3"/>
  </r>
  <r>
    <x v="39"/>
    <s v="7"/>
    <x v="5"/>
    <x v="129"/>
    <x v="0"/>
    <x v="4"/>
    <x v="1"/>
    <x v="1"/>
    <x v="1"/>
    <s v="appsflyer"/>
    <x v="2"/>
    <x v="6"/>
    <n v="219200"/>
    <n v="950.26471265249745"/>
    <n v="3041.1436386691312"/>
    <n v="4262.3768229128209"/>
    <n v="1221.2331842436897"/>
    <n v="4.4854625939072736"/>
    <n v="7800"/>
    <n v="0.06"/>
    <n v="953.92800530584452"/>
    <n v="3.7300315643059044E-2"/>
  </r>
  <r>
    <x v="39"/>
    <s v="7"/>
    <x v="5"/>
    <x v="58"/>
    <x v="0"/>
    <x v="1"/>
    <x v="47"/>
    <x v="2"/>
    <x v="3"/>
    <s v="appsflyer"/>
    <x v="2"/>
    <x v="5"/>
    <n v="220990"/>
    <n v="367.65422661870502"/>
    <n v="1758.4843588372585"/>
    <n v="2912.2261575198268"/>
    <n v="1153.7417986825683"/>
    <n v="7.9211007154831448"/>
    <n v="2600"/>
    <n v="0.08"/>
    <n v="699.69741388585885"/>
    <n v="4.0043674268401733E-2"/>
  </r>
  <r>
    <x v="39"/>
    <s v="7"/>
    <x v="5"/>
    <x v="113"/>
    <x v="0"/>
    <x v="1"/>
    <x v="1"/>
    <x v="1"/>
    <x v="1"/>
    <s v="appsflyer"/>
    <x v="2"/>
    <x v="6"/>
    <n v="350140"/>
    <n v="1013.4756456062594"/>
    <n v="3438.0961225153374"/>
    <n v="4537.0139159148539"/>
    <n v="1098.9177933995165"/>
    <n v="4.4766876595251777"/>
    <n v="5600"/>
    <n v="0.08"/>
    <n v="1471.4240565979567"/>
    <n v="5.4052587739721727E-2"/>
  </r>
  <r>
    <x v="39"/>
    <s v="7"/>
    <x v="5"/>
    <x v="21"/>
    <x v="0"/>
    <x v="4"/>
    <x v="22"/>
    <x v="2"/>
    <x v="0"/>
    <s v="adjust"/>
    <x v="2"/>
    <x v="3"/>
    <n v="150460"/>
    <n v="685.08819238760452"/>
    <n v="9388.5294959408693"/>
    <n v="10407.719581799089"/>
    <n v="1019.1900858582194"/>
    <n v="15.19179530087519"/>
    <n v="10600"/>
    <n v="0.11"/>
    <n v="5311.1784123034022"/>
    <n v="8.5051907393680085E-2"/>
  </r>
  <r>
    <x v="39"/>
    <s v="7"/>
    <x v="5"/>
    <x v="73"/>
    <x v="0"/>
    <x v="4"/>
    <x v="36"/>
    <x v="1"/>
    <x v="0"/>
    <s v="appsflyer"/>
    <x v="2"/>
    <x v="0"/>
    <n v="366260"/>
    <n v="5683.5535994710308"/>
    <n v="3712.3538055299991"/>
    <n v="4682.5037358921445"/>
    <n v="970.14993036214537"/>
    <n v="0.82386902031291587"/>
    <n v="6400"/>
    <n v="0.105"/>
    <n v="2528.4987044848517"/>
    <n v="8.9998102407746167E-2"/>
  </r>
  <r>
    <x v="39"/>
    <s v="7"/>
    <x v="5"/>
    <x v="43"/>
    <x v="0"/>
    <x v="0"/>
    <x v="24"/>
    <x v="1"/>
    <x v="1"/>
    <s v="adjust"/>
    <x v="2"/>
    <x v="3"/>
    <n v="89870"/>
    <n v="558.34127659574472"/>
    <n v="2763.578790056757"/>
    <n v="3522.8769625872446"/>
    <n v="759.29817253048759"/>
    <n v="6.3095406165679382"/>
    <n v="4800"/>
    <n v="0.08"/>
    <n v="550.43406203521761"/>
    <n v="2.604093509749732E-2"/>
  </r>
  <r>
    <x v="39"/>
    <s v="7"/>
    <x v="5"/>
    <x v="66"/>
    <x v="0"/>
    <x v="2"/>
    <x v="2"/>
    <x v="0"/>
    <x v="1"/>
    <s v="appsflyer"/>
    <x v="1"/>
    <x v="1"/>
    <n v="221440"/>
    <n v="95.009500459699666"/>
    <n v="5767.7781202022452"/>
    <n v="6523.7347376523912"/>
    <n v="755.95661745014604"/>
    <n v="68.664025240502909"/>
    <n v="4400"/>
    <n v="5.5E-2"/>
    <n v="613.05172684998604"/>
    <n v="1.5662084973905522E-2"/>
  </r>
  <r>
    <x v="39"/>
    <s v="7"/>
    <x v="5"/>
    <x v="85"/>
    <x v="0"/>
    <x v="5"/>
    <x v="29"/>
    <x v="1"/>
    <x v="1"/>
    <s v="adjust"/>
    <x v="0"/>
    <x v="3"/>
    <n v="309690"/>
    <n v="946.06587354516705"/>
    <n v="6690.384536078629"/>
    <n v="7429.0428291998878"/>
    <n v="738.65829312125879"/>
    <n v="7.8525640094819575"/>
    <n v="5200"/>
    <n v="0.125"/>
    <n v="1811.7730399443128"/>
    <n v="4.0646174785423012E-2"/>
  </r>
  <r>
    <x v="39"/>
    <s v="7"/>
    <x v="5"/>
    <x v="109"/>
    <x v="0"/>
    <x v="3"/>
    <x v="30"/>
    <x v="1"/>
    <x v="1"/>
    <s v="appsflyer"/>
    <x v="0"/>
    <x v="3"/>
    <n v="295710"/>
    <n v="1133.6167904330216"/>
    <n v="3791.6419222397362"/>
    <n v="4505.5230045709659"/>
    <n v="713.88108233122966"/>
    <n v="3.9744674237313791"/>
    <n v="7600"/>
    <n v="0.1"/>
    <n v="884.92004034996819"/>
    <n v="3.2734639961228128E-2"/>
  </r>
  <r>
    <x v="39"/>
    <s v="7"/>
    <x v="5"/>
    <x v="36"/>
    <x v="0"/>
    <x v="5"/>
    <x v="34"/>
    <x v="0"/>
    <x v="3"/>
    <s v="adjust"/>
    <x v="0"/>
    <x v="4"/>
    <n v="159710"/>
    <n v="283.51705923103566"/>
    <n v="4197.4870413521594"/>
    <n v="4837.638951725793"/>
    <n v="640.15191037363365"/>
    <n v="17.06295545265106"/>
    <n v="6400"/>
    <n v="6.5000000000000002E-2"/>
    <n v="1641.9880379096448"/>
    <n v="5.6569883721337436E-2"/>
  </r>
  <r>
    <x v="39"/>
    <s v="7"/>
    <x v="5"/>
    <x v="30"/>
    <x v="0"/>
    <x v="5"/>
    <x v="49"/>
    <x v="1"/>
    <x v="3"/>
    <s v="appsflyer"/>
    <x v="0"/>
    <x v="5"/>
    <n v="136270"/>
    <n v="599.6381190069618"/>
    <n v="1253.6626996655837"/>
    <n v="1870.0098086981598"/>
    <n v="616.3471090325761"/>
    <n v="3.1185639295163772"/>
    <n v="2400"/>
    <n v="0.05"/>
    <n v="83.614482931692592"/>
    <n v="7.4522321168912558E-3"/>
  </r>
  <r>
    <x v="39"/>
    <s v="7"/>
    <x v="5"/>
    <x v="127"/>
    <x v="1"/>
    <x v="1"/>
    <x v="10"/>
    <x v="1"/>
    <x v="0"/>
    <s v="adjust"/>
    <x v="2"/>
    <x v="1"/>
    <n v="128080"/>
    <n v="1111.8055555555557"/>
    <n v="2534.7293349697238"/>
    <n v="3030.243178977395"/>
    <n v="495.5138440076712"/>
    <n v="2.725515413945939"/>
    <n v="5800"/>
    <n v="0.15"/>
    <n v="1383.0162979789427"/>
    <n v="7.6067398791278093E-2"/>
  </r>
  <r>
    <x v="39"/>
    <s v="7"/>
    <x v="5"/>
    <x v="19"/>
    <x v="0"/>
    <x v="2"/>
    <x v="6"/>
    <x v="2"/>
    <x v="1"/>
    <s v="adjust"/>
    <x v="0"/>
    <x v="5"/>
    <n v="51280"/>
    <n v="163.0186592950933"/>
    <n v="1906.79348803275"/>
    <n v="2252.4849128385031"/>
    <n v="345.69142480575306"/>
    <n v="13.817344116179347"/>
    <n v="1200"/>
    <n v="7.0000000000000007E-2"/>
    <n v="695.3077348622412"/>
    <n v="5.1447457790519201E-2"/>
  </r>
  <r>
    <x v="39"/>
    <s v="7"/>
    <x v="5"/>
    <x v="111"/>
    <x v="0"/>
    <x v="6"/>
    <x v="19"/>
    <x v="1"/>
    <x v="0"/>
    <s v="appsflyer"/>
    <x v="0"/>
    <x v="2"/>
    <n v="86630"/>
    <n v="284.14924149241489"/>
    <n v="1664.5327710283691"/>
    <n v="1970.7321846957441"/>
    <n v="306.19941366737498"/>
    <n v="6.9355532126182045"/>
    <n v="1600"/>
    <n v="0.15"/>
    <n v="1166.2680090698491"/>
    <n v="9.8632377865007059E-2"/>
  </r>
  <r>
    <x v="39"/>
    <s v="7"/>
    <x v="5"/>
    <x v="12"/>
    <x v="0"/>
    <x v="1"/>
    <x v="34"/>
    <x v="0"/>
    <x v="0"/>
    <s v="appsflyer"/>
    <x v="0"/>
    <x v="5"/>
    <n v="139500"/>
    <n v="85.801476154428471"/>
    <n v="2669.3764067733541"/>
    <n v="2936.3645655507421"/>
    <n v="266.98815877738798"/>
    <n v="34.222774445812227"/>
    <n v="1200"/>
    <n v="7.4999999999999997E-2"/>
    <n v="851.82259316235582"/>
    <n v="4.8349048295744615E-2"/>
  </r>
  <r>
    <x v="39"/>
    <s v="7"/>
    <x v="5"/>
    <x v="77"/>
    <x v="0"/>
    <x v="5"/>
    <x v="46"/>
    <x v="1"/>
    <x v="0"/>
    <s v="appsflyer"/>
    <x v="0"/>
    <x v="0"/>
    <n v="119890"/>
    <n v="482.08770309188719"/>
    <n v="2846.177360985449"/>
    <n v="3090.3313210576671"/>
    <n v="244.15396007221807"/>
    <n v="6.4103093715888493"/>
    <n v="3400"/>
    <n v="0.15"/>
    <n v="607.8024155558295"/>
    <n v="3.2779787041723456E-2"/>
  </r>
  <r>
    <x v="39"/>
    <s v="7"/>
    <x v="5"/>
    <x v="17"/>
    <x v="0"/>
    <x v="0"/>
    <x v="4"/>
    <x v="2"/>
    <x v="1"/>
    <s v="appsflyer"/>
    <x v="1"/>
    <x v="6"/>
    <n v="220560"/>
    <n v="220.79341017647226"/>
    <n v="4539.9320238787159"/>
    <n v="4773.2717786740723"/>
    <n v="233.33975479535638"/>
    <n v="21.618723923231979"/>
    <n v="10000"/>
    <n v="7.4999999999999997E-2"/>
    <n v="295.03392166308231"/>
    <n v="1.0301596589758724E-2"/>
  </r>
  <r>
    <x v="39"/>
    <s v="7"/>
    <x v="5"/>
    <x v="20"/>
    <x v="0"/>
    <x v="0"/>
    <x v="22"/>
    <x v="1"/>
    <x v="1"/>
    <s v="adjust"/>
    <x v="0"/>
    <x v="5"/>
    <n v="213860"/>
    <n v="758.5032807235325"/>
    <n v="3628.980515704136"/>
    <n v="3823.0467039491173"/>
    <n v="194.06618824498128"/>
    <n v="5.0402507162557448"/>
    <n v="5600"/>
    <n v="0.11"/>
    <n v="1455.5941356390117"/>
    <n v="6.3456986375788421E-2"/>
  </r>
  <r>
    <x v="39"/>
    <s v="7"/>
    <x v="5"/>
    <x v="119"/>
    <x v="0"/>
    <x v="2"/>
    <x v="15"/>
    <x v="0"/>
    <x v="0"/>
    <s v="appsflyer"/>
    <x v="0"/>
    <x v="0"/>
    <n v="428110"/>
    <n v="293.06373619971453"/>
    <n v="4704.614417791714"/>
    <n v="4889.1910590676753"/>
    <n v="184.57664127596126"/>
    <n v="16.683029850325227"/>
    <n v="4000"/>
    <n v="0.15"/>
    <n v="3208.8724055262255"/>
    <n v="0.10938661654381902"/>
  </r>
  <r>
    <x v="39"/>
    <s v="7"/>
    <x v="5"/>
    <x v="55"/>
    <x v="0"/>
    <x v="0"/>
    <x v="12"/>
    <x v="2"/>
    <x v="0"/>
    <s v="appsflyer"/>
    <x v="2"/>
    <x v="3"/>
    <n v="317900"/>
    <n v="812.65280233720296"/>
    <n v="7549.4444956878478"/>
    <n v="7688.0666986339629"/>
    <n v="138.62220294611507"/>
    <n v="9.4604567615135959"/>
    <n v="9600"/>
    <n v="7.4999999999999997E-2"/>
    <n v="2.4046065889491208"/>
    <n v="5.2128549417510002E-5"/>
  </r>
  <r>
    <x v="39"/>
    <s v="7"/>
    <x v="5"/>
    <x v="126"/>
    <x v="0"/>
    <x v="1"/>
    <x v="2"/>
    <x v="1"/>
    <x v="0"/>
    <s v="adjust"/>
    <x v="2"/>
    <x v="1"/>
    <n v="97790"/>
    <n v="1020.4284140255364"/>
    <n v="2009.2886815805077"/>
    <n v="2122.5002719095842"/>
    <n v="113.21159032907644"/>
    <n v="2.0800089871433824"/>
    <n v="3000"/>
    <n v="0.15"/>
    <n v="1595.9382121171986"/>
    <n v="0.12531904261205387"/>
  </r>
  <r>
    <x v="39"/>
    <s v="7"/>
    <x v="5"/>
    <x v="102"/>
    <x v="0"/>
    <x v="6"/>
    <x v="35"/>
    <x v="1"/>
    <x v="1"/>
    <s v="adjust"/>
    <x v="2"/>
    <x v="0"/>
    <n v="11280"/>
    <n v="108.7833827893175"/>
    <n v="194.50820313902005"/>
    <n v="271.27256817608139"/>
    <n v="76.764365037061339"/>
    <n v="2.4936949120387188"/>
    <n v="200"/>
    <n v="0.06"/>
    <n v="21.48203021917293"/>
    <n v="1.3198306020895481E-2"/>
  </r>
  <r>
    <x v="39"/>
    <s v="7"/>
    <x v="5"/>
    <x v="68"/>
    <x v="0"/>
    <x v="2"/>
    <x v="1"/>
    <x v="1"/>
    <x v="1"/>
    <s v="adjust"/>
    <x v="2"/>
    <x v="6"/>
    <n v="409160"/>
    <n v="713.44899334759543"/>
    <n v="6887.5100640693245"/>
    <n v="6882.1948485737985"/>
    <n v="-5.3152154955259903"/>
    <n v="9.6463726387525561"/>
    <n v="8400"/>
    <n v="7.0000000000000007E-2"/>
    <n v="438.27663232155732"/>
    <n v="1.0613780486331858E-2"/>
  </r>
  <r>
    <x v="39"/>
    <s v="7"/>
    <x v="5"/>
    <x v="87"/>
    <x v="0"/>
    <x v="6"/>
    <x v="21"/>
    <x v="1"/>
    <x v="1"/>
    <s v="appsflyer"/>
    <x v="2"/>
    <x v="6"/>
    <n v="109420"/>
    <n v="643.96272682687595"/>
    <n v="2655.0400787474859"/>
    <n v="2638.4982236803617"/>
    <n v="-16.541855067124288"/>
    <n v="4.0972840721411821"/>
    <n v="3000"/>
    <n v="0.08"/>
    <n v="732.33015982583913"/>
    <n v="4.6259279442450778E-2"/>
  </r>
  <r>
    <x v="39"/>
    <s v="7"/>
    <x v="5"/>
    <x v="32"/>
    <x v="0"/>
    <x v="4"/>
    <x v="30"/>
    <x v="0"/>
    <x v="3"/>
    <s v="appsflyer"/>
    <x v="0"/>
    <x v="6"/>
    <n v="620"/>
    <n v="0.99758648431214791"/>
    <n v="21.036371001173293"/>
    <n v="0.43719998728638515"/>
    <n v="-20.59917101388691"/>
    <n v="0.43825772919111033"/>
    <n v="200"/>
    <n v="0.04"/>
    <n v="8.3821463383046468E-2"/>
    <n v="3.1953898223751068E-2"/>
  </r>
  <r>
    <x v="39"/>
    <s v="7"/>
    <x v="5"/>
    <x v="53"/>
    <x v="0"/>
    <x v="1"/>
    <x v="47"/>
    <x v="0"/>
    <x v="3"/>
    <s v="appsflyer"/>
    <x v="2"/>
    <x v="6"/>
    <n v="75110"/>
    <n v="94.199188491331611"/>
    <n v="940.19607624790194"/>
    <n v="868.29124907143625"/>
    <n v="-71.904827176465687"/>
    <n v="9.217608590665705"/>
    <n v="800"/>
    <n v="0.06"/>
    <n v="104.80702225892463"/>
    <n v="2.0117485995435832E-2"/>
  </r>
  <r>
    <x v="39"/>
    <s v="7"/>
    <x v="5"/>
    <x v="124"/>
    <x v="0"/>
    <x v="3"/>
    <x v="3"/>
    <x v="2"/>
    <x v="1"/>
    <s v="appsflyer"/>
    <x v="0"/>
    <x v="3"/>
    <n v="2030"/>
    <n v="8.8353996307042983"/>
    <n v="85.326903724645234"/>
    <n v="3.8075620891811703"/>
    <n v="-81.519341635464059"/>
    <n v="0.43094395820527898"/>
    <n v="5000"/>
    <n v="0.05"/>
    <n v="0.20875469924264375"/>
    <n v="9.1377235771501752E-3"/>
  </r>
  <r>
    <x v="39"/>
    <s v="7"/>
    <x v="5"/>
    <x v="7"/>
    <x v="0"/>
    <x v="0"/>
    <x v="38"/>
    <x v="2"/>
    <x v="0"/>
    <s v="appsflyer"/>
    <x v="0"/>
    <x v="5"/>
    <n v="751510"/>
    <n v="2293.07752662947"/>
    <n v="13946.031771527096"/>
    <n v="13843.866684393661"/>
    <n v="-102.16508713343501"/>
    <n v="6.0372431911372706"/>
    <n v="20800"/>
    <n v="0.04"/>
    <n v="2707.3330096243635"/>
    <n v="3.2593651655096825E-2"/>
  </r>
  <r>
    <x v="39"/>
    <s v="7"/>
    <x v="5"/>
    <x v="81"/>
    <x v="0"/>
    <x v="6"/>
    <x v="35"/>
    <x v="2"/>
    <x v="1"/>
    <s v="appsflyer"/>
    <x v="2"/>
    <x v="0"/>
    <n v="17980"/>
    <n v="31.44272806761877"/>
    <n v="142.42054735826105"/>
    <n v="24.878280787929015"/>
    <n v="-117.54226657033203"/>
    <n v="0.79122526310145025"/>
    <n v="200"/>
    <n v="0.11"/>
    <n v="4.1110290367779081"/>
    <n v="2.7540950758225134E-2"/>
  </r>
  <r>
    <x v="39"/>
    <s v="7"/>
    <x v="5"/>
    <x v="2"/>
    <x v="0"/>
    <x v="4"/>
    <x v="41"/>
    <x v="1"/>
    <x v="1"/>
    <s v="appsflyer"/>
    <x v="0"/>
    <x v="3"/>
    <n v="24840"/>
    <n v="107.51522924014107"/>
    <n v="394.31718448703549"/>
    <n v="261.69816347809024"/>
    <n v="-132.61902100894525"/>
    <n v="2.4340566943644166"/>
    <n v="200"/>
    <n v="0.15"/>
    <n v="229.60868030502732"/>
    <n v="0.14622996537526364"/>
  </r>
  <r>
    <x v="39"/>
    <s v="7"/>
    <x v="5"/>
    <x v="16"/>
    <x v="0"/>
    <x v="1"/>
    <x v="5"/>
    <x v="0"/>
    <x v="3"/>
    <s v="adjust"/>
    <x v="2"/>
    <x v="2"/>
    <n v="131720"/>
    <n v="249.30181695827727"/>
    <n v="1776.708696863436"/>
    <n v="1640.5063197541765"/>
    <n v="-136.20237710925949"/>
    <n v="6.5804025809756892"/>
    <n v="2200"/>
    <n v="0.02"/>
    <n v="160.920918505477"/>
    <n v="1.6348704519629685E-2"/>
  </r>
  <r>
    <x v="39"/>
    <s v="7"/>
    <x v="5"/>
    <x v="33"/>
    <x v="0"/>
    <x v="6"/>
    <x v="33"/>
    <x v="2"/>
    <x v="1"/>
    <s v="adjust"/>
    <x v="2"/>
    <x v="5"/>
    <n v="6310"/>
    <n v="29.371337823777452"/>
    <n v="166.90295832020931"/>
    <n v="9.612084652177872"/>
    <n v="-157.29087366803142"/>
    <n v="0.32726070258864565"/>
    <n v="200"/>
    <n v="7.0000000000000007E-2"/>
    <n v="3.4260223562904319"/>
    <n v="5.9404775000502036E-2"/>
  </r>
  <r>
    <x v="39"/>
    <s v="7"/>
    <x v="5"/>
    <x v="80"/>
    <x v="0"/>
    <x v="6"/>
    <x v="22"/>
    <x v="1"/>
    <x v="1"/>
    <s v="adjust"/>
    <x v="0"/>
    <x v="4"/>
    <n v="206730"/>
    <n v="1086.9267556003022"/>
    <n v="4937.6524221203808"/>
    <n v="4757.8603966819846"/>
    <n v="-179.79202543839619"/>
    <n v="4.3773514380499829"/>
    <n v="6000"/>
    <n v="0.09"/>
    <n v="86.058507372236349"/>
    <n v="3.0146081150346292E-3"/>
  </r>
  <r>
    <x v="39"/>
    <s v="7"/>
    <x v="5"/>
    <x v="63"/>
    <x v="0"/>
    <x v="3"/>
    <x v="18"/>
    <x v="1"/>
    <x v="1"/>
    <s v="adjust"/>
    <x v="2"/>
    <x v="6"/>
    <n v="110480"/>
    <n v="336.76194283429942"/>
    <n v="2423.7140538291128"/>
    <n v="2230.0946820827535"/>
    <n v="-193.61937174635932"/>
    <n v="6.6221695459811825"/>
    <n v="3600"/>
    <n v="7.0000000000000007E-2"/>
    <n v="803.22682300938141"/>
    <n v="6.0029351329246652E-2"/>
  </r>
  <r>
    <x v="39"/>
    <s v="7"/>
    <x v="5"/>
    <x v="50"/>
    <x v="0"/>
    <x v="5"/>
    <x v="37"/>
    <x v="1"/>
    <x v="3"/>
    <s v="appsflyer"/>
    <x v="0"/>
    <x v="0"/>
    <n v="72380"/>
    <n v="376.43455648656459"/>
    <n v="1518.0983763309571"/>
    <n v="1322.8349282340687"/>
    <n v="-195.2634480968884"/>
    <n v="3.5141166118772156"/>
    <n v="1600"/>
    <n v="0.08"/>
    <n v="209.17846419104242"/>
    <n v="2.6354820711995065E-2"/>
  </r>
  <r>
    <x v="39"/>
    <s v="7"/>
    <x v="5"/>
    <x v="112"/>
    <x v="0"/>
    <x v="0"/>
    <x v="5"/>
    <x v="1"/>
    <x v="0"/>
    <s v="adjust"/>
    <x v="2"/>
    <x v="3"/>
    <n v="8650"/>
    <n v="73.114974546153107"/>
    <n v="228.74316849381856"/>
    <n v="15.837642937530262"/>
    <n v="-212.9055255562883"/>
    <n v="0.2166128489524797"/>
    <n v="200"/>
    <n v="0.15"/>
    <n v="2.3178388669884478"/>
    <n v="2.4391664804867041E-2"/>
  </r>
  <r>
    <x v="39"/>
    <s v="7"/>
    <x v="5"/>
    <x v="114"/>
    <x v="1"/>
    <x v="4"/>
    <x v="27"/>
    <x v="1"/>
    <x v="1"/>
    <s v="adjust"/>
    <x v="2"/>
    <x v="3"/>
    <n v="41150"/>
    <n v="193.71217215870882"/>
    <n v="1059.7642425059544"/>
    <n v="814.63981504744868"/>
    <n v="-245.12442745850569"/>
    <n v="4.2054136607379142"/>
    <n v="1800"/>
    <n v="7.0000000000000007E-2"/>
    <n v="57.864751714951687"/>
    <n v="1.1838514528366822E-2"/>
  </r>
  <r>
    <x v="39"/>
    <s v="7"/>
    <x v="5"/>
    <x v="110"/>
    <x v="0"/>
    <x v="5"/>
    <x v="9"/>
    <x v="1"/>
    <x v="0"/>
    <s v="adjust"/>
    <x v="0"/>
    <x v="0"/>
    <n v="113520"/>
    <n v="650.23389021479716"/>
    <n v="2548.4807646448667"/>
    <n v="2301.5396690730731"/>
    <n v="-246.94109557179354"/>
    <n v="3.5395566175623152"/>
    <n v="2200"/>
    <n v="0.32"/>
    <n v="4384.3516844702972"/>
    <n v="0.31749410647323029"/>
  </r>
  <r>
    <x v="39"/>
    <s v="7"/>
    <x v="5"/>
    <x v="82"/>
    <x v="0"/>
    <x v="3"/>
    <x v="45"/>
    <x v="1"/>
    <x v="1"/>
    <s v="adjust"/>
    <x v="0"/>
    <x v="6"/>
    <n v="64680"/>
    <n v="300.37913970308335"/>
    <n v="1536.7330518299525"/>
    <n v="1261.209158639276"/>
    <n v="-275.52389319067652"/>
    <n v="4.1987241853277402"/>
    <n v="1600"/>
    <n v="0.14000000000000001"/>
    <n v="938.38811425119718"/>
    <n v="0.12400640922287998"/>
  </r>
  <r>
    <x v="39"/>
    <s v="7"/>
    <x v="5"/>
    <x v="128"/>
    <x v="0"/>
    <x v="0"/>
    <x v="44"/>
    <x v="2"/>
    <x v="0"/>
    <s v="adjust"/>
    <x v="0"/>
    <x v="4"/>
    <n v="16720"/>
    <n v="124.49336354807382"/>
    <n v="421.18253869199168"/>
    <n v="126.65321475720479"/>
    <n v="-294.52932393478687"/>
    <n v="1.0173491272753421"/>
    <n v="400"/>
    <n v="7.0000000000000007E-2"/>
    <n v="35.466125347491634"/>
    <n v="4.6670910821964361E-2"/>
  </r>
  <r>
    <x v="39"/>
    <s v="7"/>
    <x v="5"/>
    <x v="121"/>
    <x v="0"/>
    <x v="5"/>
    <x v="1"/>
    <x v="2"/>
    <x v="0"/>
    <s v="appsflyer"/>
    <x v="2"/>
    <x v="0"/>
    <n v="117880"/>
    <n v="1171.668107173725"/>
    <n v="666.97808522237563"/>
    <n v="314.6042474391532"/>
    <n v="-352.37383778322243"/>
    <n v="0.26850969614427367"/>
    <n v="400"/>
    <n v="7.4999999999999997E-2"/>
    <n v="109.66184092755498"/>
    <n v="5.8095126295015245E-2"/>
  </r>
  <r>
    <x v="39"/>
    <s v="7"/>
    <x v="5"/>
    <x v="13"/>
    <x v="0"/>
    <x v="0"/>
    <x v="22"/>
    <x v="1"/>
    <x v="0"/>
    <s v="appsflyer"/>
    <x v="0"/>
    <x v="0"/>
    <n v="55220"/>
    <n v="192.78802992518703"/>
    <n v="1025.6364408916556"/>
    <n v="672.55247911218646"/>
    <n v="-353.08396177946918"/>
    <n v="3.4885593227607332"/>
    <n v="800"/>
    <n v="0.15"/>
    <n v="242.05309992238259"/>
    <n v="5.9983695805643944E-2"/>
  </r>
  <r>
    <x v="39"/>
    <s v="7"/>
    <x v="5"/>
    <x v="76"/>
    <x v="0"/>
    <x v="0"/>
    <x v="0"/>
    <x v="1"/>
    <x v="1"/>
    <s v="adjust"/>
    <x v="2"/>
    <x v="0"/>
    <n v="558170"/>
    <n v="2852.9920950252463"/>
    <n v="10379.195903693682"/>
    <n v="9990.4736389866703"/>
    <n v="-388.72226470701207"/>
    <n v="3.5017530039452365"/>
    <n v="10400"/>
    <n v="7.0000000000000007E-2"/>
    <n v="261.76889279771365"/>
    <n v="4.3669750180176771E-3"/>
  </r>
  <r>
    <x v="39"/>
    <s v="7"/>
    <x v="5"/>
    <x v="23"/>
    <x v="0"/>
    <x v="2"/>
    <x v="21"/>
    <x v="1"/>
    <x v="1"/>
    <s v="adjust"/>
    <x v="0"/>
    <x v="0"/>
    <n v="183490"/>
    <n v="372.62713803558148"/>
    <n v="3435.0693685920478"/>
    <n v="3004.6949947702974"/>
    <n v="-430.3743738217504"/>
    <n v="8.0635431187606752"/>
    <n v="2600"/>
    <n v="0.06"/>
    <n v="118.22627859949503"/>
    <n v="6.5578635438466072E-3"/>
  </r>
  <r>
    <x v="39"/>
    <s v="7"/>
    <x v="5"/>
    <x v="25"/>
    <x v="0"/>
    <x v="6"/>
    <x v="42"/>
    <x v="1"/>
    <x v="3"/>
    <s v="adjust"/>
    <x v="2"/>
    <x v="5"/>
    <n v="42360"/>
    <n v="161.11568938193344"/>
    <n v="982.864481935968"/>
    <n v="549.84336311156369"/>
    <n v="-433.02111882440431"/>
    <n v="3.4127238956109998"/>
    <n v="200"/>
    <n v="0.06"/>
    <n v="121.88307460617777"/>
    <n v="3.6944786698415777E-2"/>
  </r>
  <r>
    <x v="39"/>
    <s v="7"/>
    <x v="5"/>
    <x v="45"/>
    <x v="0"/>
    <x v="5"/>
    <x v="5"/>
    <x v="1"/>
    <x v="3"/>
    <s v="adjust"/>
    <x v="2"/>
    <x v="0"/>
    <n v="45120"/>
    <n v="292.09444021325208"/>
    <n v="1536.4652408937268"/>
    <n v="1099.9827314852271"/>
    <n v="-436.48250940849971"/>
    <n v="3.7658461786610951"/>
    <n v="1200"/>
    <n v="7.0000000000000007E-2"/>
    <n v="106.93464526576032"/>
    <n v="1.6202473336615356E-2"/>
  </r>
  <r>
    <x v="39"/>
    <s v="7"/>
    <x v="5"/>
    <x v="86"/>
    <x v="0"/>
    <x v="3"/>
    <x v="21"/>
    <x v="2"/>
    <x v="1"/>
    <s v="appsflyer"/>
    <x v="0"/>
    <x v="1"/>
    <n v="11630"/>
    <n v="47.879938724707991"/>
    <n v="525.25085267669249"/>
    <n v="32.492220466745032"/>
    <n v="-492.75863220994745"/>
    <n v="0.67861867270890486"/>
    <n v="200"/>
    <n v="7.0000000000000007E-2"/>
    <n v="8.0439892682173966"/>
    <n v="4.1261103697371786E-2"/>
  </r>
  <r>
    <x v="39"/>
    <s v="7"/>
    <x v="5"/>
    <x v="75"/>
    <x v="0"/>
    <x v="5"/>
    <x v="4"/>
    <x v="1"/>
    <x v="1"/>
    <s v="appsflyer"/>
    <x v="0"/>
    <x v="5"/>
    <n v="61810"/>
    <n v="382.10070810385525"/>
    <n v="1170.7786634515903"/>
    <n v="677.81114596626946"/>
    <n v="-492.96751748532085"/>
    <n v="1.7739070658357428"/>
    <n v="1200"/>
    <n v="0.15"/>
    <n v="339.50260821071186"/>
    <n v="8.3480138047087329E-2"/>
  </r>
  <r>
    <x v="39"/>
    <s v="7"/>
    <x v="5"/>
    <x v="70"/>
    <x v="0"/>
    <x v="4"/>
    <x v="26"/>
    <x v="1"/>
    <x v="0"/>
    <s v="appsflyer"/>
    <x v="2"/>
    <x v="4"/>
    <n v="114120"/>
    <n v="765.54448557728142"/>
    <n v="963.55353275480877"/>
    <n v="455.33524293762486"/>
    <n v="-508.21828981718392"/>
    <n v="0.59478613133012892"/>
    <n v="600"/>
    <n v="0.08"/>
    <n v="6.5033823819375556"/>
    <n v="2.3804374479414925E-3"/>
  </r>
  <r>
    <x v="39"/>
    <s v="7"/>
    <x v="5"/>
    <x v="8"/>
    <x v="0"/>
    <x v="5"/>
    <x v="48"/>
    <x v="1"/>
    <x v="1"/>
    <s v="adjust"/>
    <x v="0"/>
    <x v="4"/>
    <n v="93040"/>
    <n v="221.1922162542925"/>
    <n v="1661.2433086607605"/>
    <n v="1134.1175591984177"/>
    <n v="-527.12574946234281"/>
    <n v="5.1272941625332118"/>
    <n v="1000"/>
    <n v="0.08"/>
    <n v="239.40038430825794"/>
    <n v="3.5181594472073308E-2"/>
  </r>
  <r>
    <x v="39"/>
    <s v="7"/>
    <x v="5"/>
    <x v="57"/>
    <x v="0"/>
    <x v="0"/>
    <x v="16"/>
    <x v="2"/>
    <x v="0"/>
    <s v="adjust"/>
    <x v="0"/>
    <x v="0"/>
    <n v="70160"/>
    <n v="236.04900653843714"/>
    <n v="2096.9638911256216"/>
    <n v="1556.5605133559068"/>
    <n v="-540.40337776971478"/>
    <n v="6.5942260727220789"/>
    <n v="3000"/>
    <n v="0.09"/>
    <n v="822.47787288264078"/>
    <n v="8.8065734871366957E-2"/>
  </r>
  <r>
    <x v="39"/>
    <s v="7"/>
    <x v="5"/>
    <x v="72"/>
    <x v="0"/>
    <x v="2"/>
    <x v="27"/>
    <x v="2"/>
    <x v="1"/>
    <s v="adjust"/>
    <x v="0"/>
    <x v="2"/>
    <n v="42250"/>
    <n v="89.188781664656219"/>
    <n v="838.43591912749412"/>
    <n v="296.74237353518822"/>
    <n v="-541.6935455923059"/>
    <n v="3.3271266632043419"/>
    <n v="400"/>
    <n v="0.12"/>
    <n v="85.289112224143594"/>
    <n v="4.7903007137171272E-2"/>
  </r>
  <r>
    <x v="39"/>
    <s v="7"/>
    <x v="5"/>
    <x v="29"/>
    <x v="0"/>
    <x v="2"/>
    <x v="10"/>
    <x v="2"/>
    <x v="1"/>
    <s v="appsflyer"/>
    <x v="2"/>
    <x v="6"/>
    <n v="31420"/>
    <n v="60.826918644849044"/>
    <n v="724.28871104590644"/>
    <n v="174.82639088163464"/>
    <n v="-549.46232016427177"/>
    <n v="2.8741615517694701"/>
    <n v="400"/>
    <n v="0.05"/>
    <n v="40.261501640805712"/>
    <n v="3.8382364582534689E-2"/>
  </r>
  <r>
    <x v="39"/>
    <s v="7"/>
    <x v="5"/>
    <x v="103"/>
    <x v="0"/>
    <x v="0"/>
    <x v="36"/>
    <x v="2"/>
    <x v="0"/>
    <s v="appsflyer"/>
    <x v="1"/>
    <x v="2"/>
    <n v="100380"/>
    <n v="137.34904661016949"/>
    <n v="2129.4808984828169"/>
    <n v="1572.4847912966777"/>
    <n v="-556.99610718613917"/>
    <n v="11.448822034853855"/>
    <n v="1800"/>
    <n v="7.4999999999999997E-2"/>
    <n v="512.18615273231069"/>
    <n v="5.4286285795061097E-2"/>
  </r>
  <r>
    <x v="39"/>
    <s v="7"/>
    <x v="5"/>
    <x v="122"/>
    <x v="0"/>
    <x v="3"/>
    <x v="14"/>
    <x v="1"/>
    <x v="0"/>
    <s v="singular"/>
    <x v="2"/>
    <x v="4"/>
    <n v="53300"/>
    <n v="548.57615187713316"/>
    <n v="1079.1087216315971"/>
    <n v="511.20320377350077"/>
    <n v="-567.90551785809635"/>
    <n v="0.93187281660759658"/>
    <n v="600"/>
    <n v="0.06"/>
    <n v="99.288611207781614"/>
    <n v="3.237088841738868E-2"/>
  </r>
  <r>
    <x v="39"/>
    <s v="7"/>
    <x v="5"/>
    <x v="65"/>
    <x v="1"/>
    <x v="2"/>
    <x v="34"/>
    <x v="1"/>
    <x v="1"/>
    <s v="adjust"/>
    <x v="2"/>
    <x v="1"/>
    <n v="101700"/>
    <n v="264.21118793211815"/>
    <n v="1972.2012295048075"/>
    <n v="1400.7463163673365"/>
    <n v="-571.45491313747107"/>
    <n v="5.3016162083462568"/>
    <n v="2200"/>
    <n v="0.06"/>
    <n v="477.84724001178853"/>
    <n v="5.6856267075662284E-2"/>
  </r>
  <r>
    <x v="39"/>
    <s v="7"/>
    <x v="5"/>
    <x v="38"/>
    <x v="0"/>
    <x v="4"/>
    <x v="29"/>
    <x v="1"/>
    <x v="0"/>
    <s v="appsflyer"/>
    <x v="2"/>
    <x v="1"/>
    <n v="844350"/>
    <n v="11138.380406001766"/>
    <n v="14476.063909819895"/>
    <n v="13830.837760264816"/>
    <n v="-645.22614955507925"/>
    <n v="1.2417279044278515"/>
    <n v="28800"/>
    <n v="0.13"/>
    <n v="7371.6697825887486"/>
    <n v="8.883132401141941E-2"/>
  </r>
  <r>
    <x v="39"/>
    <s v="7"/>
    <x v="5"/>
    <x v="47"/>
    <x v="0"/>
    <x v="6"/>
    <x v="27"/>
    <x v="2"/>
    <x v="0"/>
    <s v="appsflyer"/>
    <x v="2"/>
    <x v="6"/>
    <n v="167040"/>
    <n v="572.18652849740931"/>
    <n v="3466.8254359521293"/>
    <n v="2778.2504357198413"/>
    <n v="-688.57500023228795"/>
    <n v="4.8554978094567645"/>
    <n v="2800"/>
    <n v="6.5000000000000002E-2"/>
    <n v="500.66239470893595"/>
    <n v="3.0034633083705124E-2"/>
  </r>
  <r>
    <x v="39"/>
    <s v="7"/>
    <x v="5"/>
    <x v="116"/>
    <x v="0"/>
    <x v="4"/>
    <x v="9"/>
    <x v="2"/>
    <x v="0"/>
    <s v="appsflyer"/>
    <x v="0"/>
    <x v="1"/>
    <n v="249530"/>
    <n v="177.50379926924694"/>
    <n v="2282.6526452595454"/>
    <n v="1534.7708975210828"/>
    <n v="-747.88174773846254"/>
    <n v="8.6464115350740354"/>
    <n v="2000"/>
    <n v="0.08"/>
    <n v="391.00681182597731"/>
    <n v="4.24609315150902E-2"/>
  </r>
  <r>
    <x v="39"/>
    <s v="7"/>
    <x v="5"/>
    <x v="26"/>
    <x v="0"/>
    <x v="6"/>
    <x v="2"/>
    <x v="2"/>
    <x v="0"/>
    <s v="appsflyer"/>
    <x v="1"/>
    <x v="1"/>
    <n v="55260"/>
    <n v="99.401982079826226"/>
    <n v="1148.4245706207137"/>
    <n v="358.98012134865508"/>
    <n v="-789.44444927205859"/>
    <n v="3.6113980208198546"/>
    <n v="600"/>
    <n v="0.08"/>
    <n v="52.663713320226748"/>
    <n v="2.4450617266481709E-2"/>
  </r>
  <r>
    <x v="39"/>
    <s v="7"/>
    <x v="5"/>
    <x v="74"/>
    <x v="0"/>
    <x v="4"/>
    <x v="34"/>
    <x v="1"/>
    <x v="1"/>
    <s v="adjust"/>
    <x v="0"/>
    <x v="5"/>
    <n v="66030"/>
    <n v="212.65243902439025"/>
    <n v="1545.2641866023823"/>
    <n v="730.23155159563805"/>
    <n v="-815.03263500674427"/>
    <n v="3.4339204146719609"/>
    <n v="600"/>
    <n v="0.1"/>
    <n v="230.25772476983155"/>
    <n v="5.2553587116007362E-2"/>
  </r>
  <r>
    <x v="39"/>
    <s v="7"/>
    <x v="5"/>
    <x v="1"/>
    <x v="0"/>
    <x v="0"/>
    <x v="24"/>
    <x v="1"/>
    <x v="0"/>
    <s v="appsflyer"/>
    <x v="0"/>
    <x v="4"/>
    <n v="59290"/>
    <n v="206.91616028904582"/>
    <n v="1374.3537902847443"/>
    <n v="557.60001796944277"/>
    <n v="-816.75377231530149"/>
    <n v="2.6948113534994986"/>
    <n v="1000"/>
    <n v="0.15"/>
    <n v="31.507697948487706"/>
    <n v="9.4176521201303036E-3"/>
  </r>
  <r>
    <x v="39"/>
    <s v="7"/>
    <x v="5"/>
    <x v="99"/>
    <x v="0"/>
    <x v="1"/>
    <x v="1"/>
    <x v="2"/>
    <x v="0"/>
    <s v="adjust"/>
    <x v="0"/>
    <x v="5"/>
    <n v="78670"/>
    <n v="201.26053840339554"/>
    <n v="3554.6427637108686"/>
    <n v="2709.8837744552402"/>
    <n v="-844.75898925562842"/>
    <n v="13.46455592314723"/>
    <n v="30000"/>
    <n v="0.08"/>
    <n v="1266.375405865663"/>
    <n v="7.7886206646152728E-2"/>
  </r>
  <r>
    <x v="39"/>
    <s v="7"/>
    <x v="5"/>
    <x v="5"/>
    <x v="0"/>
    <x v="0"/>
    <x v="17"/>
    <x v="2"/>
    <x v="0"/>
    <s v="appsflyer"/>
    <x v="1"/>
    <x v="0"/>
    <n v="45900"/>
    <n v="89.143523014177504"/>
    <n v="1106.3899006207548"/>
    <n v="234.82736563961862"/>
    <n v="-871.5625349811362"/>
    <n v="2.6342616681446542"/>
    <n v="600"/>
    <n v="0.09"/>
    <n v="27.191914721626446"/>
    <n v="1.9299223387332216E-2"/>
  </r>
  <r>
    <x v="39"/>
    <s v="7"/>
    <x v="5"/>
    <x v="120"/>
    <x v="0"/>
    <x v="1"/>
    <x v="19"/>
    <x v="1"/>
    <x v="1"/>
    <s v="adjust"/>
    <x v="0"/>
    <x v="0"/>
    <n v="313830"/>
    <n v="506.18497886766528"/>
    <n v="4035.5186088597202"/>
    <n v="3152.3439841755057"/>
    <n v="-883.17462468421445"/>
    <n v="6.2276521741662361"/>
    <n v="3800"/>
    <n v="0.08"/>
    <n v="21.568147635585255"/>
    <n v="1.1403232929663076E-3"/>
  </r>
  <r>
    <x v="39"/>
    <s v="7"/>
    <x v="5"/>
    <x v="69"/>
    <x v="0"/>
    <x v="1"/>
    <x v="40"/>
    <x v="0"/>
    <x v="1"/>
    <s v="appsflyer"/>
    <x v="2"/>
    <x v="6"/>
    <n v="138560"/>
    <n v="99.948951281766725"/>
    <n v="2676.9137461688533"/>
    <n v="1715.0943692392464"/>
    <n v="-961.81937692960696"/>
    <n v="17.159703501082397"/>
    <n v="1600"/>
    <n v="0.05"/>
    <n v="447.25598183085822"/>
    <n v="4.34627184226258E-2"/>
  </r>
  <r>
    <x v="39"/>
    <s v="7"/>
    <x v="5"/>
    <x v="79"/>
    <x v="0"/>
    <x v="4"/>
    <x v="49"/>
    <x v="0"/>
    <x v="1"/>
    <s v="appsflyer"/>
    <x v="0"/>
    <x v="3"/>
    <n v="213750"/>
    <n v="388.27891469303285"/>
    <n v="5509.2259216997318"/>
    <n v="4512.9035056461935"/>
    <n v="-996.32241605353829"/>
    <n v="11.62283949725682"/>
    <n v="5400"/>
    <n v="0.08"/>
    <n v="2116.7368017910212"/>
    <n v="7.8173501056201952E-2"/>
  </r>
  <r>
    <x v="39"/>
    <s v="7"/>
    <x v="5"/>
    <x v="91"/>
    <x v="0"/>
    <x v="4"/>
    <x v="36"/>
    <x v="2"/>
    <x v="0"/>
    <s v="appsflyer"/>
    <x v="2"/>
    <x v="0"/>
    <n v="121020"/>
    <n v="247.06237240622809"/>
    <n v="2591.7678539643634"/>
    <n v="1592.8565042951102"/>
    <n v="-998.91134966925324"/>
    <n v="6.4471837163292642"/>
    <n v="2600"/>
    <n v="0.12"/>
    <n v="244.52799441352838"/>
    <n v="2.5585899059767034E-2"/>
  </r>
  <r>
    <x v="39"/>
    <s v="7"/>
    <x v="5"/>
    <x v="11"/>
    <x v="0"/>
    <x v="3"/>
    <x v="5"/>
    <x v="1"/>
    <x v="0"/>
    <s v="appsflyer"/>
    <x v="0"/>
    <x v="3"/>
    <n v="184330"/>
    <n v="859.90997258255913"/>
    <n v="2702.9798453483954"/>
    <n v="1699.0638338485007"/>
    <n v="-1003.9160114998947"/>
    <n v="1.975862460049997"/>
    <n v="1800"/>
    <n v="0.14000000000000001"/>
    <n v="520.67673666333678"/>
    <n v="5.1074865100267874E-2"/>
  </r>
  <r>
    <x v="39"/>
    <s v="7"/>
    <x v="5"/>
    <x v="22"/>
    <x v="0"/>
    <x v="4"/>
    <x v="3"/>
    <x v="2"/>
    <x v="0"/>
    <s v="appsflyer"/>
    <x v="0"/>
    <x v="6"/>
    <n v="158360"/>
    <n v="603.39508605965057"/>
    <n v="2394.1243489966396"/>
    <n v="1383.7192218393984"/>
    <n v="-1010.4051271572412"/>
    <n v="2.2932225565101909"/>
    <n v="2600"/>
    <n v="0.1"/>
    <n v="586.49856738753215"/>
    <n v="7.064277180547883E-2"/>
  </r>
  <r>
    <x v="39"/>
    <s v="7"/>
    <x v="5"/>
    <x v="108"/>
    <x v="0"/>
    <x v="0"/>
    <x v="29"/>
    <x v="2"/>
    <x v="0"/>
    <s v="adjust"/>
    <x v="0"/>
    <x v="1"/>
    <n v="49150"/>
    <n v="154.49195906432749"/>
    <n v="1492.4854203349141"/>
    <n v="446.85464430714569"/>
    <n v="-1045.6307760277684"/>
    <n v="2.8924136053002214"/>
    <n v="800"/>
    <n v="0.1"/>
    <n v="223.01272601696741"/>
    <n v="8.3178698359788306E-2"/>
  </r>
  <r>
    <x v="39"/>
    <s v="7"/>
    <x v="5"/>
    <x v="37"/>
    <x v="0"/>
    <x v="0"/>
    <x v="23"/>
    <x v="2"/>
    <x v="1"/>
    <s v="adjust"/>
    <x v="2"/>
    <x v="6"/>
    <n v="54010"/>
    <n v="135.13336165793325"/>
    <n v="1328.7864959389979"/>
    <n v="282.33236811619884"/>
    <n v="-1046.4541278227989"/>
    <n v="2.0892869433003112"/>
    <n v="600"/>
    <n v="6.5000000000000002E-2"/>
    <n v="108.25480104536084"/>
    <n v="6.390505970419863E-2"/>
  </r>
  <r>
    <x v="39"/>
    <s v="7"/>
    <x v="5"/>
    <x v="28"/>
    <x v="0"/>
    <x v="5"/>
    <x v="34"/>
    <x v="1"/>
    <x v="3"/>
    <s v="adjust"/>
    <x v="0"/>
    <x v="0"/>
    <n v="152050"/>
    <n v="435.08795939187343"/>
    <n v="3135.4439290684563"/>
    <n v="1977.0926099797573"/>
    <n v="-1158.351319088699"/>
    <n v="4.5441216363310959"/>
    <n v="2800"/>
    <n v="0.08"/>
    <n v="333.97423094716805"/>
    <n v="2.8153649223896453E-2"/>
  </r>
  <r>
    <x v="39"/>
    <s v="7"/>
    <x v="5"/>
    <x v="40"/>
    <x v="0"/>
    <x v="5"/>
    <x v="32"/>
    <x v="0"/>
    <x v="1"/>
    <s v="adjust"/>
    <x v="0"/>
    <x v="1"/>
    <n v="76520"/>
    <n v="87.199913175602347"/>
    <n v="1901.3314912246315"/>
    <n v="657.920400606454"/>
    <n v="-1243.4110906181775"/>
    <n v="7.5449662350183795"/>
    <n v="600"/>
    <n v="0.125"/>
    <n v="119.02697870847638"/>
    <n v="3.0152325063123236E-2"/>
  </r>
  <r>
    <x v="39"/>
    <s v="7"/>
    <x v="5"/>
    <x v="83"/>
    <x v="0"/>
    <x v="2"/>
    <x v="41"/>
    <x v="1"/>
    <x v="0"/>
    <s v="adjust"/>
    <x v="2"/>
    <x v="2"/>
    <n v="69550"/>
    <n v="328.45882665957163"/>
    <n v="1806.190172033215"/>
    <n v="464.20900205796528"/>
    <n v="-1341.9811699752497"/>
    <n v="1.4132943443139399"/>
    <n v="600"/>
    <n v="0.21"/>
    <n v="157.03344242339131"/>
    <n v="5.6380294841051906E-2"/>
  </r>
  <r>
    <x v="39"/>
    <s v="7"/>
    <x v="5"/>
    <x v="101"/>
    <x v="0"/>
    <x v="5"/>
    <x v="38"/>
    <x v="1"/>
    <x v="1"/>
    <s v="adjust"/>
    <x v="0"/>
    <x v="4"/>
    <n v="145130"/>
    <n v="488.55643564356433"/>
    <n v="3616.5160857406922"/>
    <n v="2165.2845689915289"/>
    <n v="-1451.2315167491633"/>
    <n v="4.432005007035162"/>
    <n v="2400"/>
    <n v="0.12"/>
    <n v="1262.0089523538352"/>
    <n v="9.7139576203726569E-2"/>
  </r>
  <r>
    <x v="39"/>
    <s v="7"/>
    <x v="5"/>
    <x v="4"/>
    <x v="0"/>
    <x v="4"/>
    <x v="41"/>
    <x v="2"/>
    <x v="0"/>
    <s v="appsflyer"/>
    <x v="0"/>
    <x v="0"/>
    <n v="124620"/>
    <n v="239.23850153312893"/>
    <n v="3382.2644389514994"/>
    <n v="1873.073787415615"/>
    <n v="-1509.1906515358844"/>
    <n v="7.8293158309062481"/>
    <n v="2600"/>
    <n v="0.1"/>
    <n v="679.21401649936013"/>
    <n v="6.0436666640569618E-2"/>
  </r>
  <r>
    <x v="39"/>
    <s v="7"/>
    <x v="5"/>
    <x v="104"/>
    <x v="0"/>
    <x v="2"/>
    <x v="13"/>
    <x v="2"/>
    <x v="0"/>
    <s v="appsflyer"/>
    <x v="0"/>
    <x v="5"/>
    <n v="93510"/>
    <n v="354.22836392979622"/>
    <n v="2385.5983903808356"/>
    <n v="833.37930455439721"/>
    <n v="-1552.2190858264385"/>
    <n v="2.3526611344978656"/>
    <n v="1400"/>
    <n v="0.17"/>
    <n v="419.24523426319121"/>
    <n v="8.384442153611335E-2"/>
  </r>
  <r>
    <x v="39"/>
    <s v="7"/>
    <x v="5"/>
    <x v="89"/>
    <x v="0"/>
    <x v="5"/>
    <x v="7"/>
    <x v="1"/>
    <x v="0"/>
    <s v="adjust"/>
    <x v="2"/>
    <x v="5"/>
    <n v="323020"/>
    <n v="1432.5504216859965"/>
    <n v="4861.5224179241486"/>
    <n v="3260.4756506709568"/>
    <n v="-1601.0467672531918"/>
    <n v="2.2759936413502566"/>
    <n v="1800"/>
    <n v="7.0000000000000007E-2"/>
    <n v="266.09824901316642"/>
    <n v="1.3602220326268828E-2"/>
  </r>
  <r>
    <x v="39"/>
    <s v="7"/>
    <x v="5"/>
    <x v="96"/>
    <x v="0"/>
    <x v="5"/>
    <x v="30"/>
    <x v="1"/>
    <x v="0"/>
    <s v="adjust"/>
    <x v="0"/>
    <x v="1"/>
    <n v="132590"/>
    <n v="624.96408755454195"/>
    <n v="2633.7316327928424"/>
    <n v="522.53577357203585"/>
    <n v="-2111.1958592208066"/>
    <n v="0.83610528025169617"/>
    <n v="800"/>
    <n v="0.17"/>
    <n v="390.18078614942283"/>
    <n v="0.12445106022188712"/>
  </r>
  <r>
    <x v="39"/>
    <s v="7"/>
    <x v="5"/>
    <x v="95"/>
    <x v="0"/>
    <x v="0"/>
    <x v="26"/>
    <x v="2"/>
    <x v="0"/>
    <s v="adjust"/>
    <x v="0"/>
    <x v="3"/>
    <n v="287620"/>
    <n v="1083.2796278710425"/>
    <n v="10821.780360458035"/>
    <n v="8349.7252149424039"/>
    <n v="-2472.055145515631"/>
    <n v="7.7078207695570038"/>
    <n v="12600"/>
    <n v="7.0000000000000007E-2"/>
    <n v="1736.3232171943982"/>
    <n v="3.4658290592348456E-2"/>
  </r>
  <r>
    <x v="39"/>
    <s v="7"/>
    <x v="5"/>
    <x v="35"/>
    <x v="0"/>
    <x v="6"/>
    <x v="43"/>
    <x v="0"/>
    <x v="1"/>
    <s v="adjust"/>
    <x v="0"/>
    <x v="3"/>
    <n v="361280"/>
    <n v="220.11131236621108"/>
    <n v="6632.582051671493"/>
    <n v="3288.0773418243002"/>
    <n v="-3344.5047098471928"/>
    <n v="14.938247864124985"/>
    <n v="3800"/>
    <n v="8.5000000000000006E-2"/>
    <n v="474.04736713830721"/>
    <n v="2.4028599789327285E-2"/>
  </r>
  <r>
    <x v="39"/>
    <s v="7"/>
    <x v="5"/>
    <x v="15"/>
    <x v="0"/>
    <x v="6"/>
    <x v="48"/>
    <x v="2"/>
    <x v="0"/>
    <s v="adjust"/>
    <x v="0"/>
    <x v="4"/>
    <n v="504960"/>
    <n v="923.5665294924554"/>
    <n v="14988.665018860724"/>
    <n v="10487.143434238007"/>
    <n v="-4501.5215846227165"/>
    <n v="11.355049256712672"/>
    <n v="50000"/>
    <n v="0.06"/>
    <n v="1922.2794309988094"/>
    <n v="3.0549778133147749E-2"/>
  </r>
  <r>
    <x v="39"/>
    <s v="7"/>
    <x v="5"/>
    <x v="94"/>
    <x v="0"/>
    <x v="6"/>
    <x v="43"/>
    <x v="2"/>
    <x v="0"/>
    <s v="adjust"/>
    <x v="0"/>
    <x v="3"/>
    <n v="264740"/>
    <n v="503.93701090195924"/>
    <n v="7969.5630895557124"/>
    <n v="3380.6042100549571"/>
    <n v="-4588.9588795007548"/>
    <n v="6.7083864390199599"/>
    <n v="5000"/>
    <n v="0.06"/>
    <n v="605.57220950906606"/>
    <n v="2.985522566784107E-2"/>
  </r>
  <r>
    <x v="40"/>
    <s v="7"/>
    <x v="6"/>
    <x v="98"/>
    <x v="0"/>
    <x v="3"/>
    <x v="24"/>
    <x v="1"/>
    <x v="0"/>
    <s v="appsflyer"/>
    <x v="2"/>
    <x v="4"/>
    <n v="1541700"/>
    <n v="10712.470947123766"/>
    <n v="24182.142702695466"/>
    <n v="37608.957773203561"/>
    <n v="13426.815070508095"/>
    <n v="3.5107640392995738"/>
    <n v="55600"/>
    <n v="7.0000000000000007E-2"/>
    <n v="8021.5073933879012"/>
    <n v="3.5547858224631246E-2"/>
  </r>
  <r>
    <x v="40"/>
    <s v="7"/>
    <x v="6"/>
    <x v="94"/>
    <x v="0"/>
    <x v="1"/>
    <x v="11"/>
    <x v="2"/>
    <x v="0"/>
    <s v="adjust"/>
    <x v="0"/>
    <x v="6"/>
    <n v="751570"/>
    <n v="1908.9589820615208"/>
    <n v="22335.391149615112"/>
    <n v="34164.539705861513"/>
    <n v="11829.1485562464"/>
    <n v="17.896948036550572"/>
    <n v="51200"/>
    <n v="0.06"/>
    <n v="5267.4924577098936"/>
    <n v="2.569668484272581E-2"/>
  </r>
  <r>
    <x v="40"/>
    <s v="7"/>
    <x v="6"/>
    <x v="100"/>
    <x v="0"/>
    <x v="2"/>
    <x v="38"/>
    <x v="0"/>
    <x v="0"/>
    <s v="adjust"/>
    <x v="0"/>
    <x v="0"/>
    <n v="839250"/>
    <n v="844.01399007732539"/>
    <n v="19017.553322615116"/>
    <n v="29724.224187645701"/>
    <n v="10706.670865030585"/>
    <n v="35.217691338176138"/>
    <n v="18000"/>
    <n v="7.0000000000000007E-2"/>
    <n v="7318.438440351696"/>
    <n v="4.1035208601527678E-2"/>
  </r>
  <r>
    <x v="40"/>
    <s v="7"/>
    <x v="6"/>
    <x v="76"/>
    <x v="0"/>
    <x v="6"/>
    <x v="8"/>
    <x v="1"/>
    <x v="1"/>
    <s v="adjust"/>
    <x v="2"/>
    <x v="0"/>
    <n v="739970"/>
    <n v="4517.3829418627947"/>
    <n v="15840.718714949246"/>
    <n v="23024.000164014946"/>
    <n v="7183.2814490657001"/>
    <n v="5.096756343291263"/>
    <n v="25200"/>
    <n v="7.0000000000000007E-2"/>
    <n v="4633.8841025196707"/>
    <n v="3.3543867772103719E-2"/>
  </r>
  <r>
    <x v="40"/>
    <s v="7"/>
    <x v="6"/>
    <x v="89"/>
    <x v="0"/>
    <x v="1"/>
    <x v="38"/>
    <x v="1"/>
    <x v="0"/>
    <s v="adjust"/>
    <x v="2"/>
    <x v="4"/>
    <n v="795020"/>
    <n v="3562.0833721255003"/>
    <n v="11356.454972401247"/>
    <n v="17511.965118390668"/>
    <n v="6155.5101459894213"/>
    <n v="4.9162142737667738"/>
    <n v="9800"/>
    <n v="7.0000000000000007E-2"/>
    <n v="2178.2054131265049"/>
    <n v="2.0730639483734114E-2"/>
  </r>
  <r>
    <x v="40"/>
    <s v="7"/>
    <x v="6"/>
    <x v="5"/>
    <x v="0"/>
    <x v="3"/>
    <x v="11"/>
    <x v="2"/>
    <x v="0"/>
    <s v="appsflyer"/>
    <x v="1"/>
    <x v="1"/>
    <n v="341280"/>
    <n v="558.54397697451964"/>
    <n v="9438.6126484154702"/>
    <n v="15149.08116599994"/>
    <n v="5710.4685175844697"/>
    <n v="27.122450139124908"/>
    <n v="23000"/>
    <n v="0.09"/>
    <n v="4806.769912647278"/>
    <n v="5.2882964319484291E-2"/>
  </r>
  <r>
    <x v="40"/>
    <s v="7"/>
    <x v="6"/>
    <x v="27"/>
    <x v="0"/>
    <x v="6"/>
    <x v="30"/>
    <x v="2"/>
    <x v="0"/>
    <s v="appsflyer"/>
    <x v="0"/>
    <x v="5"/>
    <n v="356460"/>
    <n v="638.48780090645107"/>
    <n v="7367.9627844501156"/>
    <n v="11879.682715666984"/>
    <n v="4511.7199312168686"/>
    <n v="18.60596662739928"/>
    <n v="8200"/>
    <n v="7.0000000000000007E-2"/>
    <n v="757.47144373354251"/>
    <n v="1.0626987575666835E-2"/>
  </r>
  <r>
    <x v="40"/>
    <s v="7"/>
    <x v="6"/>
    <x v="88"/>
    <x v="0"/>
    <x v="2"/>
    <x v="15"/>
    <x v="2"/>
    <x v="0"/>
    <s v="adjust"/>
    <x v="0"/>
    <x v="6"/>
    <n v="187830"/>
    <n v="934.61304347826081"/>
    <n v="8365.588469982793"/>
    <n v="12651.437055691369"/>
    <n v="4285.8485857085761"/>
    <n v="13.536550922302256"/>
    <n v="15800"/>
    <n v="0.11"/>
    <n v="5742.6171692253902"/>
    <n v="7.5651711131661775E-2"/>
  </r>
  <r>
    <x v="40"/>
    <s v="7"/>
    <x v="6"/>
    <x v="120"/>
    <x v="0"/>
    <x v="5"/>
    <x v="32"/>
    <x v="1"/>
    <x v="1"/>
    <s v="adjust"/>
    <x v="0"/>
    <x v="6"/>
    <n v="505770"/>
    <n v="921.90896703063333"/>
    <n v="8096.5388287267688"/>
    <n v="12078.109624781408"/>
    <n v="3981.5707960546388"/>
    <n v="13.101195515739109"/>
    <n v="13000"/>
    <n v="0.08"/>
    <n v="1044.0150042885302"/>
    <n v="1.4406434957151184E-2"/>
  </r>
  <r>
    <x v="40"/>
    <s v="7"/>
    <x v="6"/>
    <x v="55"/>
    <x v="0"/>
    <x v="6"/>
    <x v="41"/>
    <x v="2"/>
    <x v="0"/>
    <s v="appsflyer"/>
    <x v="2"/>
    <x v="6"/>
    <n v="338130"/>
    <n v="579.61575990928031"/>
    <n v="7420.2492902870481"/>
    <n v="11027.931874630834"/>
    <n v="3607.6825843437864"/>
    <n v="19.02628023150525"/>
    <n v="7000"/>
    <n v="7.4999999999999997E-2"/>
    <n v="488.88553948534644"/>
    <n v="7.3885950850857383E-3"/>
  </r>
  <r>
    <x v="40"/>
    <s v="7"/>
    <x v="6"/>
    <x v="0"/>
    <x v="0"/>
    <x v="5"/>
    <x v="43"/>
    <x v="0"/>
    <x v="0"/>
    <s v="adjust"/>
    <x v="0"/>
    <x v="1"/>
    <n v="312710"/>
    <n v="244.76225085958683"/>
    <n v="7669.2997354078698"/>
    <n v="11173.542058067047"/>
    <n v="3504.2423226591773"/>
    <n v="45.650593663142082"/>
    <n v="2600"/>
    <n v="7.0000000000000007E-2"/>
    <n v="2807.0364163864519"/>
    <n v="4.1870286100843535E-2"/>
  </r>
  <r>
    <x v="40"/>
    <s v="7"/>
    <x v="6"/>
    <x v="119"/>
    <x v="0"/>
    <x v="1"/>
    <x v="28"/>
    <x v="0"/>
    <x v="0"/>
    <s v="appsflyer"/>
    <x v="0"/>
    <x v="1"/>
    <n v="411720"/>
    <n v="321.16918276510802"/>
    <n v="5431.9619388648689"/>
    <n v="8551.8567486098127"/>
    <n v="3119.8948097449438"/>
    <n v="26.627264406200339"/>
    <n v="5000"/>
    <n v="0.15"/>
    <n v="4091.3227420251274"/>
    <n v="7.9735564300898981E-2"/>
  </r>
  <r>
    <x v="40"/>
    <s v="7"/>
    <x v="6"/>
    <x v="7"/>
    <x v="0"/>
    <x v="4"/>
    <x v="30"/>
    <x v="2"/>
    <x v="0"/>
    <s v="appsflyer"/>
    <x v="0"/>
    <x v="3"/>
    <n v="596620"/>
    <n v="1623.5580472440943"/>
    <n v="11135.956089263631"/>
    <n v="13950.517841420404"/>
    <n v="2814.5617521567729"/>
    <n v="8.5925587108515682"/>
    <n v="12600"/>
    <n v="0.04"/>
    <n v="861.01686017242139"/>
    <n v="1.0286557937130012E-2"/>
  </r>
  <r>
    <x v="40"/>
    <s v="7"/>
    <x v="6"/>
    <x v="122"/>
    <x v="0"/>
    <x v="1"/>
    <x v="11"/>
    <x v="1"/>
    <x v="0"/>
    <s v="singular"/>
    <x v="2"/>
    <x v="0"/>
    <n v="206600"/>
    <n v="1603.7972315750094"/>
    <n v="4117.1351225750368"/>
    <n v="6629.568184343455"/>
    <n v="2512.4330617684182"/>
    <n v="4.1336698017821654"/>
    <n v="6800"/>
    <n v="0.06"/>
    <n v="2247.7760006567105"/>
    <n v="5.6508858952158993E-2"/>
  </r>
  <r>
    <x v="40"/>
    <s v="7"/>
    <x v="6"/>
    <x v="110"/>
    <x v="0"/>
    <x v="5"/>
    <x v="45"/>
    <x v="1"/>
    <x v="0"/>
    <s v="adjust"/>
    <x v="0"/>
    <x v="1"/>
    <n v="169950"/>
    <n v="1119.8068730474297"/>
    <n v="4119.0626669738585"/>
    <n v="6627.2337428023029"/>
    <n v="2508.1710758284444"/>
    <n v="5.9181934870314059"/>
    <n v="5800"/>
    <n v="0.32"/>
    <n v="11288.247195812841"/>
    <n v="0.28388534427034418"/>
  </r>
  <r>
    <x v="40"/>
    <s v="7"/>
    <x v="6"/>
    <x v="77"/>
    <x v="0"/>
    <x v="3"/>
    <x v="4"/>
    <x v="1"/>
    <x v="0"/>
    <s v="appsflyer"/>
    <x v="0"/>
    <x v="2"/>
    <n v="213620"/>
    <n v="673.49111900532864"/>
    <n v="4279.982664611276"/>
    <n v="6766.5030847710232"/>
    <n v="2486.5204201597471"/>
    <n v="10.046907663406749"/>
    <n v="7000"/>
    <n v="0.15"/>
    <n v="5718.4199387814624"/>
    <n v="0.14085118677355365"/>
  </r>
  <r>
    <x v="40"/>
    <s v="7"/>
    <x v="6"/>
    <x v="20"/>
    <x v="0"/>
    <x v="1"/>
    <x v="35"/>
    <x v="1"/>
    <x v="1"/>
    <s v="adjust"/>
    <x v="0"/>
    <x v="2"/>
    <n v="195020"/>
    <n v="1029.594292508918"/>
    <n v="3918.4520018728476"/>
    <n v="6057.6814063039456"/>
    <n v="2139.2294044310979"/>
    <n v="5.883561564373645"/>
    <n v="8200"/>
    <n v="0.11"/>
    <n v="3794.7917007758228"/>
    <n v="0.10440715531927118"/>
  </r>
  <r>
    <x v="40"/>
    <s v="7"/>
    <x v="6"/>
    <x v="15"/>
    <x v="0"/>
    <x v="6"/>
    <x v="27"/>
    <x v="2"/>
    <x v="0"/>
    <s v="adjust"/>
    <x v="0"/>
    <x v="0"/>
    <n v="595720"/>
    <n v="1167.0829136551297"/>
    <n v="20239.50628193314"/>
    <n v="22242.167572937691"/>
    <n v="2002.6612910045515"/>
    <n v="19.057915519711052"/>
    <n v="50000"/>
    <n v="0.06"/>
    <n v="5537.8147575114945"/>
    <n v="4.1496366000537785E-2"/>
  </r>
  <r>
    <x v="40"/>
    <s v="7"/>
    <x v="6"/>
    <x v="28"/>
    <x v="0"/>
    <x v="5"/>
    <x v="9"/>
    <x v="1"/>
    <x v="3"/>
    <s v="adjust"/>
    <x v="0"/>
    <x v="1"/>
    <n v="206680"/>
    <n v="494.81252654747652"/>
    <n v="4520.2729664300487"/>
    <n v="6012.6013096868519"/>
    <n v="1492.3283432568032"/>
    <n v="12.15127141513454"/>
    <n v="4600"/>
    <n v="0.08"/>
    <n v="2525.1789775501993"/>
    <n v="6.9996851819691439E-2"/>
  </r>
  <r>
    <x v="40"/>
    <s v="7"/>
    <x v="6"/>
    <x v="14"/>
    <x v="0"/>
    <x v="5"/>
    <x v="16"/>
    <x v="2"/>
    <x v="0"/>
    <s v="appsflyer"/>
    <x v="0"/>
    <x v="0"/>
    <n v="90810"/>
    <n v="464.34804123711342"/>
    <n v="5990.4995429134169"/>
    <n v="7477.6256150098607"/>
    <n v="1487.1260720964437"/>
    <n v="16.103493394928538"/>
    <n v="5600"/>
    <n v="0.1"/>
    <n v="2482.7356371044802"/>
    <n v="5.5336987187503239E-2"/>
  </r>
  <r>
    <x v="40"/>
    <s v="7"/>
    <x v="6"/>
    <x v="47"/>
    <x v="0"/>
    <x v="4"/>
    <x v="28"/>
    <x v="2"/>
    <x v="0"/>
    <s v="appsflyer"/>
    <x v="2"/>
    <x v="6"/>
    <n v="158240"/>
    <n v="385.90843587185458"/>
    <n v="3127.9628390857906"/>
    <n v="4572.3759344578903"/>
    <n v="1444.4130953720996"/>
    <n v="11.848344087446177"/>
    <n v="1800"/>
    <n v="6.5000000000000002E-2"/>
    <n v="679.86849402342239"/>
    <n v="2.4781736518347943E-2"/>
  </r>
  <r>
    <x v="40"/>
    <s v="7"/>
    <x v="6"/>
    <x v="107"/>
    <x v="0"/>
    <x v="4"/>
    <x v="22"/>
    <x v="0"/>
    <x v="0"/>
    <s v="adjust"/>
    <x v="0"/>
    <x v="1"/>
    <n v="126810"/>
    <n v="211.27957347550819"/>
    <n v="3499.6835322071183"/>
    <n v="4929.4109598931982"/>
    <n v="1429.7274276860799"/>
    <n v="23.331223548047451"/>
    <n v="3400"/>
    <n v="0.11"/>
    <n v="288.15409121443179"/>
    <n v="9.7426816834343417E-3"/>
  </r>
  <r>
    <x v="40"/>
    <s v="7"/>
    <x v="6"/>
    <x v="74"/>
    <x v="0"/>
    <x v="3"/>
    <x v="24"/>
    <x v="1"/>
    <x v="1"/>
    <s v="adjust"/>
    <x v="0"/>
    <x v="0"/>
    <n v="178520"/>
    <n v="710.02726013317238"/>
    <n v="4222.3453078543234"/>
    <n v="5614.1952626815764"/>
    <n v="1391.849954827253"/>
    <n v="7.9070136851204564"/>
    <n v="5200"/>
    <n v="0.1"/>
    <n v="2378.1680195706781"/>
    <n v="7.0599848785058844E-2"/>
  </r>
  <r>
    <x v="40"/>
    <s v="7"/>
    <x v="6"/>
    <x v="43"/>
    <x v="0"/>
    <x v="3"/>
    <x v="45"/>
    <x v="1"/>
    <x v="1"/>
    <s v="adjust"/>
    <x v="2"/>
    <x v="2"/>
    <n v="81200"/>
    <n v="451.73852573018081"/>
    <n v="2333.7839810662927"/>
    <n v="3660.625468679164"/>
    <n v="1326.8414876128713"/>
    <n v="8.1034166009246267"/>
    <n v="3200"/>
    <n v="0.08"/>
    <n v="646.3804712054565"/>
    <n v="2.9429418402946911E-2"/>
  </r>
  <r>
    <x v="40"/>
    <s v="7"/>
    <x v="6"/>
    <x v="6"/>
    <x v="0"/>
    <x v="3"/>
    <x v="13"/>
    <x v="1"/>
    <x v="0"/>
    <s v="adjust"/>
    <x v="2"/>
    <x v="3"/>
    <n v="353810"/>
    <n v="1042.3828229622354"/>
    <n v="4153.1958608967134"/>
    <n v="5466.1869012583184"/>
    <n v="1312.991040361605"/>
    <n v="5.2439341677988809"/>
    <n v="4400"/>
    <n v="0.08"/>
    <n v="424.75136866610757"/>
    <n v="1.2950873443677581E-2"/>
  </r>
  <r>
    <x v="40"/>
    <s v="7"/>
    <x v="6"/>
    <x v="33"/>
    <x v="0"/>
    <x v="4"/>
    <x v="41"/>
    <x v="2"/>
    <x v="1"/>
    <s v="adjust"/>
    <x v="2"/>
    <x v="4"/>
    <n v="101490"/>
    <n v="472.17082162921349"/>
    <n v="2532.1527896038228"/>
    <n v="3759.7756703079936"/>
    <n v="1227.6228807041707"/>
    <n v="7.962744621395669"/>
    <n v="1600"/>
    <n v="7.0000000000000007E-2"/>
    <n v="195.67874358845057"/>
    <n v="8.6742206959216864E-3"/>
  </r>
  <r>
    <x v="40"/>
    <s v="7"/>
    <x v="6"/>
    <x v="45"/>
    <x v="0"/>
    <x v="6"/>
    <x v="1"/>
    <x v="1"/>
    <x v="3"/>
    <s v="adjust"/>
    <x v="2"/>
    <x v="0"/>
    <n v="84340"/>
    <n v="618.2263060086724"/>
    <n v="2382.9630653948639"/>
    <n v="3458.2405006435893"/>
    <n v="1075.2774352487254"/>
    <n v="5.5938100126639991"/>
    <n v="3600"/>
    <n v="7.0000000000000007E-2"/>
    <n v="443.29163193857028"/>
    <n v="2.1364025620161098E-2"/>
  </r>
  <r>
    <x v="40"/>
    <s v="7"/>
    <x v="6"/>
    <x v="125"/>
    <x v="0"/>
    <x v="6"/>
    <x v="41"/>
    <x v="1"/>
    <x v="0"/>
    <s v="appsflyer"/>
    <x v="0"/>
    <x v="2"/>
    <n v="55450"/>
    <n v="450.52572885136215"/>
    <n v="1377.4516042110613"/>
    <n v="2028.0306795577333"/>
    <n v="650.57907534667197"/>
    <n v="4.5014758307551022"/>
    <n v="2600"/>
    <n v="0.08"/>
    <n v="535.10428549853418"/>
    <n v="4.3975689560346302E-2"/>
  </r>
  <r>
    <x v="40"/>
    <s v="7"/>
    <x v="6"/>
    <x v="127"/>
    <x v="1"/>
    <x v="6"/>
    <x v="43"/>
    <x v="1"/>
    <x v="0"/>
    <s v="adjust"/>
    <x v="2"/>
    <x v="5"/>
    <n v="86530"/>
    <n v="860.62801932367154"/>
    <n v="1707.045601963051"/>
    <n v="2331.9544052581664"/>
    <n v="624.90880329511538"/>
    <n v="2.709596193592144"/>
    <n v="3000"/>
    <n v="0.15"/>
    <n v="193.49529189355934"/>
    <n v="1.3829264947409197E-2"/>
  </r>
  <r>
    <x v="40"/>
    <s v="7"/>
    <x v="6"/>
    <x v="25"/>
    <x v="0"/>
    <x v="0"/>
    <x v="26"/>
    <x v="1"/>
    <x v="3"/>
    <s v="adjust"/>
    <x v="2"/>
    <x v="0"/>
    <n v="96260"/>
    <n v="375.28265107212474"/>
    <n v="1989.5719634200861"/>
    <n v="2592.5411143439665"/>
    <n v="602.96915092388031"/>
    <n v="6.908235984097522"/>
    <n v="800"/>
    <n v="0.06"/>
    <n v="50.721225735243323"/>
    <n v="3.2607149702540751E-3"/>
  </r>
  <r>
    <x v="40"/>
    <s v="7"/>
    <x v="6"/>
    <x v="13"/>
    <x v="0"/>
    <x v="4"/>
    <x v="6"/>
    <x v="1"/>
    <x v="0"/>
    <s v="appsflyer"/>
    <x v="0"/>
    <x v="4"/>
    <n v="116020"/>
    <n v="341.83425275827483"/>
    <n v="2421.0998769245466"/>
    <n v="2934.804493906573"/>
    <n v="513.70461698202644"/>
    <n v="8.5854605564700233"/>
    <n v="2800"/>
    <n v="0.15"/>
    <n v="1662.7012687271049"/>
    <n v="9.4424306183444842E-2"/>
  </r>
  <r>
    <x v="40"/>
    <s v="7"/>
    <x v="6"/>
    <x v="81"/>
    <x v="0"/>
    <x v="5"/>
    <x v="4"/>
    <x v="2"/>
    <x v="1"/>
    <s v="appsflyer"/>
    <x v="2"/>
    <x v="1"/>
    <n v="124270"/>
    <n v="313.06648005598322"/>
    <n v="1099.8923424331053"/>
    <n v="1594.1640003984373"/>
    <n v="494.271657965332"/>
    <n v="5.0920941779310436"/>
    <n v="1200"/>
    <n v="0.11"/>
    <n v="996.33531054559319"/>
    <n v="0.10416486951745807"/>
  </r>
  <r>
    <x v="40"/>
    <s v="7"/>
    <x v="6"/>
    <x v="115"/>
    <x v="0"/>
    <x v="3"/>
    <x v="23"/>
    <x v="1"/>
    <x v="0"/>
    <s v="adjust"/>
    <x v="0"/>
    <x v="3"/>
    <n v="117250"/>
    <n v="571.78714859437753"/>
    <n v="3861.9125095981703"/>
    <n v="4329.78812153744"/>
    <n v="467.87561193926967"/>
    <n v="7.5723774698003341"/>
    <n v="2600"/>
    <n v="0.12"/>
    <n v="1896.9989993878876"/>
    <n v="7.302124053721952E-2"/>
  </r>
  <r>
    <x v="40"/>
    <s v="7"/>
    <x v="6"/>
    <x v="30"/>
    <x v="0"/>
    <x v="5"/>
    <x v="38"/>
    <x v="1"/>
    <x v="3"/>
    <s v="appsflyer"/>
    <x v="0"/>
    <x v="1"/>
    <n v="85210"/>
    <n v="467.41227688289069"/>
    <n v="941.31380164816369"/>
    <n v="1163.9725589673492"/>
    <n v="222.6587573191855"/>
    <n v="2.4902481525083697"/>
    <n v="1400"/>
    <n v="0.05"/>
    <n v="305.84753444594844"/>
    <n v="4.3793634722409845E-2"/>
  </r>
  <r>
    <x v="40"/>
    <s v="7"/>
    <x v="6"/>
    <x v="124"/>
    <x v="0"/>
    <x v="6"/>
    <x v="46"/>
    <x v="2"/>
    <x v="1"/>
    <s v="appsflyer"/>
    <x v="0"/>
    <x v="3"/>
    <n v="35150"/>
    <n v="212.07668353444922"/>
    <n v="1463.3342020336654"/>
    <n v="1668.489593923814"/>
    <n v="205.15539189014862"/>
    <n v="7.8673881829766952"/>
    <n v="5000"/>
    <n v="0.05"/>
    <n v="115.20431857065104"/>
    <n v="1.1507845078386453E-2"/>
  </r>
  <r>
    <x v="40"/>
    <s v="7"/>
    <x v="6"/>
    <x v="72"/>
    <x v="0"/>
    <x v="3"/>
    <x v="10"/>
    <x v="2"/>
    <x v="1"/>
    <s v="adjust"/>
    <x v="0"/>
    <x v="6"/>
    <n v="134780"/>
    <n v="286.23638042474607"/>
    <n v="3377.5794525198103"/>
    <n v="3502.8482503125579"/>
    <n v="125.26879779274759"/>
    <n v="12.237606712028297"/>
    <n v="3000"/>
    <n v="0.12"/>
    <n v="1147.1457020689525"/>
    <n v="5.4581568107543769E-2"/>
  </r>
  <r>
    <x v="40"/>
    <s v="7"/>
    <x v="6"/>
    <x v="32"/>
    <x v="0"/>
    <x v="0"/>
    <x v="11"/>
    <x v="0"/>
    <x v="3"/>
    <s v="appsflyer"/>
    <x v="0"/>
    <x v="3"/>
    <n v="38430"/>
    <n v="108.66766467065868"/>
    <n v="1445.9963717144351"/>
    <n v="1540.5200866318958"/>
    <n v="94.523714917460666"/>
    <n v="14.176435016808188"/>
    <n v="1800"/>
    <n v="0.04"/>
    <n v="312.63827770891118"/>
    <n v="3.3823888484358709E-2"/>
  </r>
  <r>
    <x v="40"/>
    <s v="7"/>
    <x v="6"/>
    <x v="58"/>
    <x v="0"/>
    <x v="1"/>
    <x v="8"/>
    <x v="2"/>
    <x v="3"/>
    <s v="appsflyer"/>
    <x v="2"/>
    <x v="3"/>
    <n v="111020"/>
    <n v="114.51263537906138"/>
    <n v="879.82842407258374"/>
    <n v="932.88399557368484"/>
    <n v="53.055571501101099"/>
    <n v="8.1465594821535525"/>
    <n v="600"/>
    <n v="0.08"/>
    <n v="53.965283587488486"/>
    <n v="9.6412994262132391E-3"/>
  </r>
  <r>
    <x v="40"/>
    <s v="7"/>
    <x v="6"/>
    <x v="19"/>
    <x v="0"/>
    <x v="0"/>
    <x v="41"/>
    <x v="2"/>
    <x v="1"/>
    <s v="adjust"/>
    <x v="0"/>
    <x v="5"/>
    <n v="400"/>
    <n v="1.2008005336891261"/>
    <n v="15.020449225272648"/>
    <n v="0.16700521709220198"/>
    <n v="-14.853444008180446"/>
    <n v="0.13907823356733931"/>
    <n v="200"/>
    <n v="7.0000000000000007E-2"/>
    <n v="3.8774511204454297E-3"/>
    <n v="3.8695908107516646E-3"/>
  </r>
  <r>
    <x v="40"/>
    <s v="7"/>
    <x v="6"/>
    <x v="102"/>
    <x v="0"/>
    <x v="5"/>
    <x v="24"/>
    <x v="1"/>
    <x v="1"/>
    <s v="adjust"/>
    <x v="2"/>
    <x v="2"/>
    <n v="1130"/>
    <n v="8.4898572501878284"/>
    <n v="18.028608208163117"/>
    <n v="2.5510051684478241"/>
    <n v="-15.477603039715293"/>
    <n v="0.30047680346938532"/>
    <n v="200"/>
    <n v="0.06"/>
    <n v="0.38821606248485208"/>
    <n v="2.5363600937028854E-2"/>
  </r>
  <r>
    <x v="40"/>
    <s v="7"/>
    <x v="6"/>
    <x v="75"/>
    <x v="0"/>
    <x v="2"/>
    <x v="32"/>
    <x v="1"/>
    <x v="1"/>
    <s v="appsflyer"/>
    <x v="0"/>
    <x v="5"/>
    <n v="83610"/>
    <n v="372.73068213982452"/>
    <n v="1613.9493704003553"/>
    <n v="1591.4509253133986"/>
    <n v="-22.498445086956735"/>
    <n v="4.2697073291014682"/>
    <n v="1600"/>
    <n v="0.15"/>
    <n v="276.64074767524056"/>
    <n v="2.8971544485499681E-2"/>
  </r>
  <r>
    <x v="40"/>
    <s v="7"/>
    <x v="6"/>
    <x v="121"/>
    <x v="0"/>
    <x v="0"/>
    <x v="7"/>
    <x v="2"/>
    <x v="0"/>
    <s v="appsflyer"/>
    <x v="2"/>
    <x v="2"/>
    <n v="6550"/>
    <n v="47.298742979406256"/>
    <n v="53.606881829169353"/>
    <n v="2.6085783184828033"/>
    <n v="-50.998303510686547"/>
    <n v="5.5151112992972588E-2"/>
    <n v="200"/>
    <n v="7.4999999999999997E-2"/>
    <n v="4.8534349323900008E-2"/>
    <n v="3.1009451252952012E-3"/>
  </r>
  <r>
    <x v="40"/>
    <s v="7"/>
    <x v="6"/>
    <x v="116"/>
    <x v="0"/>
    <x v="4"/>
    <x v="36"/>
    <x v="2"/>
    <x v="0"/>
    <s v="appsflyer"/>
    <x v="0"/>
    <x v="3"/>
    <n v="13340"/>
    <n v="17.549332832174404"/>
    <n v="127.61960221205661"/>
    <n v="13.331183780530251"/>
    <n v="-114.28841843152635"/>
    <n v="0.75964048935747985"/>
    <n v="200"/>
    <n v="0.08"/>
    <n v="2.6630630663351735"/>
    <n v="3.3293655814528242E-2"/>
  </r>
  <r>
    <x v="40"/>
    <s v="7"/>
    <x v="6"/>
    <x v="2"/>
    <x v="0"/>
    <x v="6"/>
    <x v="32"/>
    <x v="1"/>
    <x v="1"/>
    <s v="appsflyer"/>
    <x v="0"/>
    <x v="4"/>
    <n v="35290"/>
    <n v="129.96317280453258"/>
    <n v="696.39578394632474"/>
    <n v="580.1654205728471"/>
    <n v="-116.23036337347764"/>
    <n v="4.4640755381174673"/>
    <n v="400"/>
    <n v="0.15"/>
    <n v="255.46976563186178"/>
    <n v="7.3389920809026774E-2"/>
  </r>
  <r>
    <x v="40"/>
    <s v="7"/>
    <x v="6"/>
    <x v="22"/>
    <x v="0"/>
    <x v="2"/>
    <x v="44"/>
    <x v="2"/>
    <x v="0"/>
    <s v="appsflyer"/>
    <x v="0"/>
    <x v="5"/>
    <n v="9030"/>
    <n v="27.498549883990719"/>
    <n v="145.82528929048266"/>
    <n v="5.3042116294996227"/>
    <n v="-140.52107766098302"/>
    <n v="0.19289059429958022"/>
    <n v="200"/>
    <n v="0.1"/>
    <n v="2.4823396706201053"/>
    <n v="7.799901424289761E-2"/>
  </r>
  <r>
    <x v="40"/>
    <s v="7"/>
    <x v="6"/>
    <x v="69"/>
    <x v="0"/>
    <x v="5"/>
    <x v="41"/>
    <x v="0"/>
    <x v="1"/>
    <s v="appsflyer"/>
    <x v="2"/>
    <x v="3"/>
    <n v="137390"/>
    <n v="79.771897810218974"/>
    <n v="2981.2077946249451"/>
    <n v="2831.1500421886835"/>
    <n v="-150.05775243626158"/>
    <n v="35.490568983630304"/>
    <n v="1400"/>
    <n v="0.05"/>
    <n v="821.47343292827009"/>
    <n v="4.8359230977223409E-2"/>
  </r>
  <r>
    <x v="40"/>
    <s v="7"/>
    <x v="6"/>
    <x v="50"/>
    <x v="0"/>
    <x v="0"/>
    <x v="16"/>
    <x v="1"/>
    <x v="3"/>
    <s v="appsflyer"/>
    <x v="0"/>
    <x v="6"/>
    <n v="7540"/>
    <n v="35.191785471826201"/>
    <n v="179.76025970555861"/>
    <n v="19.169953017932674"/>
    <n v="-160.59030668762594"/>
    <n v="0.54472805971381399"/>
    <n v="200"/>
    <n v="0.08"/>
    <n v="7.6691195805885419"/>
    <n v="6.667656386893947E-2"/>
  </r>
  <r>
    <x v="40"/>
    <s v="7"/>
    <x v="6"/>
    <x v="126"/>
    <x v="0"/>
    <x v="3"/>
    <x v="3"/>
    <x v="1"/>
    <x v="0"/>
    <s v="adjust"/>
    <x v="2"/>
    <x v="2"/>
    <n v="11030"/>
    <n v="148.79935245975358"/>
    <n v="193.3350465104036"/>
    <n v="31.964588587249327"/>
    <n v="-161.37045792315428"/>
    <n v="0.21481671834489288"/>
    <n v="200"/>
    <n v="0.15"/>
    <n v="23.418264855406942"/>
    <n v="0.12210525193885172"/>
  </r>
  <r>
    <x v="40"/>
    <s v="7"/>
    <x v="6"/>
    <x v="82"/>
    <x v="0"/>
    <x v="6"/>
    <x v="7"/>
    <x v="1"/>
    <x v="1"/>
    <s v="adjust"/>
    <x v="0"/>
    <x v="5"/>
    <n v="8220"/>
    <n v="40.837473385379703"/>
    <n v="196.29824622221275"/>
    <n v="21.207207422477051"/>
    <n v="-175.09103879973571"/>
    <n v="0.51930752968839355"/>
    <n v="200"/>
    <n v="0.14000000000000001"/>
    <n v="4.6335068799975483"/>
    <n v="3.6414560921763144E-2"/>
  </r>
  <r>
    <x v="40"/>
    <s v="7"/>
    <x v="6"/>
    <x v="46"/>
    <x v="0"/>
    <x v="1"/>
    <x v="48"/>
    <x v="2"/>
    <x v="1"/>
    <s v="adjust"/>
    <x v="2"/>
    <x v="5"/>
    <n v="12820"/>
    <n v="48.902582159624416"/>
    <n v="221.30786410108217"/>
    <n v="27.750066684036323"/>
    <n v="-193.55779741704586"/>
    <n v="0.56745606179764663"/>
    <n v="200"/>
    <n v="0.06"/>
    <n v="0.32563369863904601"/>
    <n v="1.9557532500535822E-3"/>
  </r>
  <r>
    <x v="40"/>
    <s v="7"/>
    <x v="6"/>
    <x v="117"/>
    <x v="0"/>
    <x v="5"/>
    <x v="23"/>
    <x v="1"/>
    <x v="0"/>
    <s v="appsflyer"/>
    <x v="0"/>
    <x v="4"/>
    <n v="27460"/>
    <n v="208.63319495574527"/>
    <n v="313.11857153772127"/>
    <n v="112.24558072146715"/>
    <n v="-200.87299081625412"/>
    <n v="0.53800441844969293"/>
    <n v="200"/>
    <n v="7.0000000000000007E-2"/>
    <n v="36.738871422210799"/>
    <n v="5.4551325741985957E-2"/>
  </r>
  <r>
    <x v="40"/>
    <s v="7"/>
    <x v="6"/>
    <x v="53"/>
    <x v="0"/>
    <x v="2"/>
    <x v="3"/>
    <x v="0"/>
    <x v="3"/>
    <s v="appsflyer"/>
    <x v="2"/>
    <x v="0"/>
    <n v="50790"/>
    <n v="74.575056140956988"/>
    <n v="768.1574657400804"/>
    <n v="561.62143267315435"/>
    <n v="-206.53603306692605"/>
    <n v="7.5309555464713771"/>
    <n v="400"/>
    <n v="0.06"/>
    <n v="165.36161428614227"/>
    <n v="4.907268035785517E-2"/>
  </r>
  <r>
    <x v="40"/>
    <s v="7"/>
    <x v="6"/>
    <x v="1"/>
    <x v="0"/>
    <x v="6"/>
    <x v="27"/>
    <x v="1"/>
    <x v="0"/>
    <s v="appsflyer"/>
    <x v="0"/>
    <x v="2"/>
    <n v="89650"/>
    <n v="325.72362843647812"/>
    <n v="2257.8452585419659"/>
    <n v="2042.8709723899647"/>
    <n v="-214.97428615200124"/>
    <n v="6.2717923848387951"/>
    <n v="2400"/>
    <n v="0.15"/>
    <n v="837.74580223009434"/>
    <n v="6.8347096933065357E-2"/>
  </r>
  <r>
    <x v="40"/>
    <s v="7"/>
    <x v="6"/>
    <x v="101"/>
    <x v="0"/>
    <x v="3"/>
    <x v="39"/>
    <x v="1"/>
    <x v="1"/>
    <s v="adjust"/>
    <x v="0"/>
    <x v="2"/>
    <n v="47720"/>
    <n v="286.22130299896588"/>
    <n v="1250.594153563984"/>
    <n v="1028.5824372298055"/>
    <n v="-222.01171633417857"/>
    <n v="3.5936613608160455"/>
    <n v="600"/>
    <n v="0.12"/>
    <n v="272.89196604217852"/>
    <n v="4.4218132348104164E-2"/>
  </r>
  <r>
    <x v="40"/>
    <s v="7"/>
    <x v="6"/>
    <x v="35"/>
    <x v="0"/>
    <x v="6"/>
    <x v="35"/>
    <x v="0"/>
    <x v="1"/>
    <s v="adjust"/>
    <x v="0"/>
    <x v="0"/>
    <n v="10060"/>
    <n v="7.6061286664146417"/>
    <n v="241.59548092973969"/>
    <n v="4.5039370420978555"/>
    <n v="-237.09154388764185"/>
    <n v="0.59214578659249928"/>
    <n v="200"/>
    <n v="8.5000000000000006E-2"/>
    <n v="2.2641357479624977"/>
    <n v="8.3783577449382779E-2"/>
  </r>
  <r>
    <x v="40"/>
    <s v="7"/>
    <x v="6"/>
    <x v="128"/>
    <x v="0"/>
    <x v="4"/>
    <x v="40"/>
    <x v="2"/>
    <x v="0"/>
    <s v="adjust"/>
    <x v="0"/>
    <x v="5"/>
    <n v="13240"/>
    <n v="118.72722013306335"/>
    <n v="378.74266287688829"/>
    <n v="120.87920298163151"/>
    <n v="-257.86345989525677"/>
    <n v="1.0181254378410975"/>
    <n v="400"/>
    <n v="7.0000000000000007E-2"/>
    <n v="35.418557496343141"/>
    <n v="4.8834644591048547E-2"/>
  </r>
  <r>
    <x v="40"/>
    <s v="7"/>
    <x v="6"/>
    <x v="114"/>
    <x v="1"/>
    <x v="3"/>
    <x v="3"/>
    <x v="1"/>
    <x v="1"/>
    <s v="adjust"/>
    <x v="2"/>
    <x v="1"/>
    <n v="16120"/>
    <n v="54.908788131102867"/>
    <n v="342.3377809234135"/>
    <n v="69.619824748131933"/>
    <n v="-272.71795617528159"/>
    <n v="1.2679177071237537"/>
    <n v="200"/>
    <n v="7.0000000000000007E-2"/>
    <n v="15.223591950493054"/>
    <n v="3.6444580753562675E-2"/>
  </r>
  <r>
    <x v="40"/>
    <s v="7"/>
    <x v="6"/>
    <x v="70"/>
    <x v="0"/>
    <x v="0"/>
    <x v="46"/>
    <x v="1"/>
    <x v="0"/>
    <s v="appsflyer"/>
    <x v="2"/>
    <x v="0"/>
    <n v="192050"/>
    <n v="1360.9212171738225"/>
    <n v="1700.9624884580853"/>
    <n v="1418.4288849015877"/>
    <n v="-282.53360355649761"/>
    <n v="1.0422564267512777"/>
    <n v="2000"/>
    <n v="0.08"/>
    <n v="10.650416924271774"/>
    <n v="1.2514335447291636E-3"/>
  </r>
  <r>
    <x v="40"/>
    <s v="7"/>
    <x v="6"/>
    <x v="91"/>
    <x v="0"/>
    <x v="5"/>
    <x v="1"/>
    <x v="2"/>
    <x v="0"/>
    <s v="appsflyer"/>
    <x v="2"/>
    <x v="0"/>
    <n v="14330"/>
    <n v="28.930013458950203"/>
    <n v="365.55845820873725"/>
    <n v="58.75339508895474"/>
    <n v="-306.80506311978252"/>
    <n v="2.0308803233818735"/>
    <n v="200"/>
    <n v="0.12"/>
    <n v="1.8482956900597043"/>
    <n v="5.2430890369861991E-3"/>
  </r>
  <r>
    <x v="40"/>
    <s v="7"/>
    <x v="6"/>
    <x v="11"/>
    <x v="0"/>
    <x v="4"/>
    <x v="28"/>
    <x v="1"/>
    <x v="0"/>
    <s v="appsflyer"/>
    <x v="0"/>
    <x v="4"/>
    <n v="224020"/>
    <n v="1127.8368518338359"/>
    <n v="3350.1957121117189"/>
    <n v="3042.2497463569221"/>
    <n v="-307.94596575479682"/>
    <n v="2.6974200580609655"/>
    <n v="2800"/>
    <n v="0.14000000000000001"/>
    <n v="2019.3333880485711"/>
    <n v="0.11062719787479162"/>
  </r>
  <r>
    <x v="40"/>
    <s v="7"/>
    <x v="6"/>
    <x v="61"/>
    <x v="1"/>
    <x v="4"/>
    <x v="22"/>
    <x v="0"/>
    <x v="3"/>
    <s v="adjust"/>
    <x v="2"/>
    <x v="5"/>
    <n v="12940"/>
    <n v="65.805189724866352"/>
    <n v="454.56810381806991"/>
    <n v="127.83307826761039"/>
    <n v="-326.73502555045951"/>
    <n v="1.9425987342652558"/>
    <n v="200"/>
    <n v="0.12"/>
    <n v="71.172863779098762"/>
    <n v="9.279401015714013E-2"/>
  </r>
  <r>
    <x v="40"/>
    <s v="7"/>
    <x v="6"/>
    <x v="65"/>
    <x v="1"/>
    <x v="1"/>
    <x v="18"/>
    <x v="1"/>
    <x v="1"/>
    <s v="adjust"/>
    <x v="2"/>
    <x v="1"/>
    <n v="68770"/>
    <n v="270.84496956677413"/>
    <n v="1121.1612503548779"/>
    <n v="766.82041598942749"/>
    <n v="-354.34083436545041"/>
    <n v="2.8312152786739335"/>
    <n v="1400"/>
    <n v="0.06"/>
    <n v="183.29360596570115"/>
    <n v="3.9838446774007191E-2"/>
  </r>
  <r>
    <x v="40"/>
    <s v="7"/>
    <x v="6"/>
    <x v="57"/>
    <x v="0"/>
    <x v="2"/>
    <x v="31"/>
    <x v="2"/>
    <x v="0"/>
    <s v="adjust"/>
    <x v="0"/>
    <x v="0"/>
    <n v="50680"/>
    <n v="189.76314872866598"/>
    <n v="1341.1070827726342"/>
    <n v="986.40582484205709"/>
    <n v="-354.70125793057707"/>
    <n v="5.198089468110985"/>
    <n v="1600"/>
    <n v="0.09"/>
    <n v="172.05309460578604"/>
    <n v="2.907070806503248E-2"/>
  </r>
  <r>
    <x v="40"/>
    <s v="7"/>
    <x v="6"/>
    <x v="68"/>
    <x v="0"/>
    <x v="0"/>
    <x v="5"/>
    <x v="1"/>
    <x v="1"/>
    <s v="adjust"/>
    <x v="2"/>
    <x v="0"/>
    <n v="369510"/>
    <n v="815.38287080313228"/>
    <n v="6501.7159828162976"/>
    <n v="6135.8655592770383"/>
    <n v="-365.85042353925928"/>
    <n v="7.5251342393707148"/>
    <n v="8200"/>
    <n v="7.0000000000000007E-2"/>
    <n v="2200.6496202166672"/>
    <n v="5.9775582297144289E-2"/>
  </r>
  <r>
    <x v="40"/>
    <s v="7"/>
    <x v="6"/>
    <x v="129"/>
    <x v="0"/>
    <x v="5"/>
    <x v="12"/>
    <x v="1"/>
    <x v="1"/>
    <s v="appsflyer"/>
    <x v="2"/>
    <x v="1"/>
    <n v="100000"/>
    <n v="449.73053335811187"/>
    <n v="1007.9362342413527"/>
    <n v="624.37975236409136"/>
    <n v="-383.55648187726138"/>
    <n v="1.3883419204426346"/>
    <n v="1400"/>
    <n v="0.06"/>
    <n v="4.6871144536151439"/>
    <n v="1.2511388130562917E-3"/>
  </r>
  <r>
    <x v="40"/>
    <s v="7"/>
    <x v="6"/>
    <x v="66"/>
    <x v="0"/>
    <x v="5"/>
    <x v="11"/>
    <x v="0"/>
    <x v="1"/>
    <s v="appsflyer"/>
    <x v="1"/>
    <x v="2"/>
    <n v="10800"/>
    <n v="8.8758164280461962"/>
    <n v="425.93924134693236"/>
    <n v="33.162793997338909"/>
    <n v="-392.77644734959347"/>
    <n v="3.7363091346222133"/>
    <n v="200"/>
    <n v="5.5E-2"/>
    <n v="5.2664335392484869"/>
    <n v="2.6467580604894562E-2"/>
  </r>
  <r>
    <x v="40"/>
    <s v="7"/>
    <x v="6"/>
    <x v="103"/>
    <x v="0"/>
    <x v="2"/>
    <x v="44"/>
    <x v="2"/>
    <x v="0"/>
    <s v="appsflyer"/>
    <x v="1"/>
    <x v="0"/>
    <n v="26750"/>
    <n v="37.095925784238716"/>
    <n v="517.85275938470852"/>
    <n v="110.40360649022055"/>
    <n v="-407.44915289448795"/>
    <n v="2.9761652838201638"/>
    <n v="200"/>
    <n v="7.4999999999999997E-2"/>
    <n v="5.5497655669743944"/>
    <n v="8.3779955857782411E-3"/>
  </r>
  <r>
    <x v="40"/>
    <s v="7"/>
    <x v="6"/>
    <x v="113"/>
    <x v="0"/>
    <x v="6"/>
    <x v="0"/>
    <x v="1"/>
    <x v="1"/>
    <s v="appsflyer"/>
    <x v="2"/>
    <x v="4"/>
    <n v="49750"/>
    <n v="126.58112823495203"/>
    <n v="513.79891036104129"/>
    <n v="103.23372342760251"/>
    <n v="-410.56518693343878"/>
    <n v="0.81555382596990666"/>
    <n v="200"/>
    <n v="0.08"/>
    <n v="24.358544323516288"/>
    <n v="3.9325883562650044E-2"/>
  </r>
  <r>
    <x v="40"/>
    <s v="7"/>
    <x v="6"/>
    <x v="112"/>
    <x v="0"/>
    <x v="1"/>
    <x v="41"/>
    <x v="1"/>
    <x v="0"/>
    <s v="adjust"/>
    <x v="2"/>
    <x v="1"/>
    <n v="30830"/>
    <n v="217.71854889230593"/>
    <n v="615.4771023488679"/>
    <n v="180.10857741913546"/>
    <n v="-435.36852492973242"/>
    <n v="0.82725416982374722"/>
    <n v="200"/>
    <n v="0.15"/>
    <n v="41.181457236189672"/>
    <n v="3.8107991881248394E-2"/>
  </r>
  <r>
    <x v="40"/>
    <s v="7"/>
    <x v="6"/>
    <x v="78"/>
    <x v="0"/>
    <x v="3"/>
    <x v="23"/>
    <x v="2"/>
    <x v="0"/>
    <s v="adjust"/>
    <x v="0"/>
    <x v="4"/>
    <n v="9020"/>
    <n v="47.27927927927928"/>
    <n v="513.20293764542225"/>
    <n v="63.187148478865801"/>
    <n v="-450.01578916655643"/>
    <n v="1.3364659834516204"/>
    <n v="200"/>
    <n v="0.14000000000000001"/>
    <n v="17.34451798964804"/>
    <n v="4.5749065559455383E-2"/>
  </r>
  <r>
    <x v="40"/>
    <s v="7"/>
    <x v="6"/>
    <x v="4"/>
    <x v="0"/>
    <x v="6"/>
    <x v="20"/>
    <x v="2"/>
    <x v="0"/>
    <s v="appsflyer"/>
    <x v="0"/>
    <x v="5"/>
    <n v="27590"/>
    <n v="66.322115384615387"/>
    <n v="661.42937418665258"/>
    <n v="166.16437603629211"/>
    <n v="-495.2649981503605"/>
    <n v="2.5054142961615629"/>
    <n v="200"/>
    <n v="0.1"/>
    <n v="28.912269164822522"/>
    <n v="2.8999666730117658E-2"/>
  </r>
  <r>
    <x v="40"/>
    <s v="7"/>
    <x v="6"/>
    <x v="16"/>
    <x v="0"/>
    <x v="5"/>
    <x v="4"/>
    <x v="0"/>
    <x v="3"/>
    <s v="adjust"/>
    <x v="2"/>
    <x v="5"/>
    <n v="53550"/>
    <n v="79.394496501008177"/>
    <n v="1118.2966099197536"/>
    <n v="591.91064188908797"/>
    <n v="-526.38596803066559"/>
    <n v="7.4553107327983579"/>
    <n v="600"/>
    <n v="0.02"/>
    <n v="54.416377463304713"/>
    <n v="1.5322238868588444E-2"/>
  </r>
  <r>
    <x v="40"/>
    <s v="7"/>
    <x v="6"/>
    <x v="111"/>
    <x v="0"/>
    <x v="6"/>
    <x v="27"/>
    <x v="1"/>
    <x v="0"/>
    <s v="appsflyer"/>
    <x v="0"/>
    <x v="2"/>
    <n v="59900"/>
    <n v="232.49823570924491"/>
    <n v="1277.4467162594115"/>
    <n v="750.01037308808463"/>
    <n v="-527.43634317132683"/>
    <n v="3.2258755461096245"/>
    <n v="1000"/>
    <n v="0.15"/>
    <n v="593.29941984774189"/>
    <n v="0.13184249203667617"/>
  </r>
  <r>
    <x v="40"/>
    <s v="7"/>
    <x v="6"/>
    <x v="63"/>
    <x v="0"/>
    <x v="5"/>
    <x v="30"/>
    <x v="1"/>
    <x v="1"/>
    <s v="adjust"/>
    <x v="2"/>
    <x v="2"/>
    <n v="35670"/>
    <n v="126.54459120183385"/>
    <n v="781.97890959878089"/>
    <n v="253.73128575290647"/>
    <n v="-528.24762384587439"/>
    <n v="2.0050741271763615"/>
    <n v="600"/>
    <n v="7.0000000000000007E-2"/>
    <n v="81.163292957390198"/>
    <n v="5.3313155501334995E-2"/>
  </r>
  <r>
    <x v="40"/>
    <s v="7"/>
    <x v="6"/>
    <x v="36"/>
    <x v="0"/>
    <x v="3"/>
    <x v="42"/>
    <x v="0"/>
    <x v="3"/>
    <s v="adjust"/>
    <x v="0"/>
    <x v="2"/>
    <n v="56330"/>
    <n v="77.45912910618793"/>
    <n v="1908.6266974258322"/>
    <n v="1368.8940904761539"/>
    <n v="-539.73260694967826"/>
    <n v="17.672469420609556"/>
    <n v="800"/>
    <n v="6.5000000000000002E-2"/>
    <n v="343.22960315924939"/>
    <n v="4.1789159773475845E-2"/>
  </r>
  <r>
    <x v="40"/>
    <s v="7"/>
    <x v="6"/>
    <x v="8"/>
    <x v="0"/>
    <x v="6"/>
    <x v="19"/>
    <x v="1"/>
    <x v="1"/>
    <s v="adjust"/>
    <x v="0"/>
    <x v="0"/>
    <n v="120150"/>
    <n v="264.26621160409553"/>
    <n v="2278.4093761794338"/>
    <n v="1730.1914204775564"/>
    <n v="-548.21795570187737"/>
    <n v="6.5471533798259598"/>
    <n v="1600"/>
    <n v="0.08"/>
    <n v="26.313751487084964"/>
    <n v="2.5347630302299164E-3"/>
  </r>
  <r>
    <x v="40"/>
    <s v="7"/>
    <x v="6"/>
    <x v="85"/>
    <x v="0"/>
    <x v="5"/>
    <x v="13"/>
    <x v="1"/>
    <x v="1"/>
    <s v="adjust"/>
    <x v="0"/>
    <x v="2"/>
    <n v="315250"/>
    <n v="738.96197040198729"/>
    <n v="7166.3246727943697"/>
    <n v="6586.6186576473929"/>
    <n v="-579.70601514697682"/>
    <n v="8.9133391452666277"/>
    <n v="4400"/>
    <n v="0.125"/>
    <n v="4852.2258365795342"/>
    <n v="0.12277988876092635"/>
  </r>
  <r>
    <x v="40"/>
    <s v="7"/>
    <x v="6"/>
    <x v="21"/>
    <x v="0"/>
    <x v="1"/>
    <x v="46"/>
    <x v="2"/>
    <x v="0"/>
    <s v="adjust"/>
    <x v="2"/>
    <x v="1"/>
    <n v="70170"/>
    <n v="389.60245780278353"/>
    <n v="4340.378105159386"/>
    <n v="3757.8266168077448"/>
    <n v="-582.55148835164118"/>
    <n v="9.6452846781319685"/>
    <n v="2600"/>
    <n v="0.11"/>
    <n v="97.630232487523273"/>
    <n v="4.3300841347517901E-3"/>
  </r>
  <r>
    <x v="40"/>
    <s v="7"/>
    <x v="6"/>
    <x v="87"/>
    <x v="0"/>
    <x v="4"/>
    <x v="10"/>
    <x v="1"/>
    <x v="1"/>
    <s v="appsflyer"/>
    <x v="2"/>
    <x v="1"/>
    <n v="48980"/>
    <n v="198.11626025655841"/>
    <n v="1111.7541590477506"/>
    <n v="524.420419798132"/>
    <n v="-587.33373924961859"/>
    <n v="2.6470337120184544"/>
    <n v="400"/>
    <n v="0.08"/>
    <n v="212.15329901059729"/>
    <n v="6.7424687967039446E-2"/>
  </r>
  <r>
    <x v="40"/>
    <s v="7"/>
    <x v="6"/>
    <x v="79"/>
    <x v="0"/>
    <x v="1"/>
    <x v="25"/>
    <x v="0"/>
    <x v="1"/>
    <s v="appsflyer"/>
    <x v="0"/>
    <x v="6"/>
    <n v="27610"/>
    <n v="89.790935370638039"/>
    <n v="788.99840572186361"/>
    <n v="187.42038321615954"/>
    <n v="-601.5780225057041"/>
    <n v="2.0872973696345598"/>
    <n v="200"/>
    <n v="0.08"/>
    <n v="37.258686710053318"/>
    <n v="3.3132901618177925E-2"/>
  </r>
  <r>
    <x v="40"/>
    <s v="7"/>
    <x v="6"/>
    <x v="40"/>
    <x v="0"/>
    <x v="0"/>
    <x v="22"/>
    <x v="0"/>
    <x v="1"/>
    <s v="adjust"/>
    <x v="0"/>
    <x v="6"/>
    <n v="21430"/>
    <n v="37.320949132864087"/>
    <n v="707.64096605053578"/>
    <n v="91.700807285773791"/>
    <n v="-615.94015876476203"/>
    <n v="2.457086687675472"/>
    <n v="200"/>
    <n v="0.125"/>
    <n v="1.9132927560532398"/>
    <n v="3.4774189611561229E-3"/>
  </r>
  <r>
    <x v="40"/>
    <s v="7"/>
    <x v="6"/>
    <x v="109"/>
    <x v="0"/>
    <x v="2"/>
    <x v="22"/>
    <x v="1"/>
    <x v="1"/>
    <s v="appsflyer"/>
    <x v="0"/>
    <x v="4"/>
    <n v="171980"/>
    <n v="621.12087292845979"/>
    <n v="2388.3020825793446"/>
    <n v="1753.4565890644692"/>
    <n v="-634.84549351487544"/>
    <n v="2.8230521070677832"/>
    <n v="2600"/>
    <n v="0.1"/>
    <n v="210.81069502048851"/>
    <n v="2.0037630846335298E-2"/>
  </r>
  <r>
    <x v="40"/>
    <s v="7"/>
    <x v="6"/>
    <x v="73"/>
    <x v="0"/>
    <x v="1"/>
    <x v="3"/>
    <x v="1"/>
    <x v="0"/>
    <s v="appsflyer"/>
    <x v="2"/>
    <x v="6"/>
    <n v="92940"/>
    <n v="1473.6501759470091"/>
    <n v="942.2350335819059"/>
    <n v="302.11593190196072"/>
    <n v="-640.11910167994517"/>
    <n v="0.2050119742345313"/>
    <n v="600"/>
    <n v="0.105"/>
    <n v="6.0042367660422817"/>
    <n v="3.312324912406313E-3"/>
  </r>
  <r>
    <x v="40"/>
    <s v="7"/>
    <x v="6"/>
    <x v="86"/>
    <x v="0"/>
    <x v="5"/>
    <x v="21"/>
    <x v="2"/>
    <x v="1"/>
    <s v="appsflyer"/>
    <x v="0"/>
    <x v="5"/>
    <n v="18880"/>
    <n v="94.179086094346587"/>
    <n v="795.56232915662451"/>
    <n v="154.16735203921942"/>
    <n v="-641.39497711740512"/>
    <n v="1.6369595250136306"/>
    <n v="200"/>
    <n v="7.0000000000000007E-2"/>
    <n v="2.0563686710194373"/>
    <n v="2.2230913828589628E-3"/>
  </r>
  <r>
    <x v="40"/>
    <s v="7"/>
    <x v="6"/>
    <x v="3"/>
    <x v="0"/>
    <x v="6"/>
    <x v="21"/>
    <x v="1"/>
    <x v="0"/>
    <s v="appsflyer"/>
    <x v="0"/>
    <x v="0"/>
    <n v="76270"/>
    <n v="227.29955777735051"/>
    <n v="1694.4508564823955"/>
    <n v="1035.3438988008099"/>
    <n v="-659.10695768158553"/>
    <n v="4.5549754206516004"/>
    <n v="800"/>
    <n v="0.09"/>
    <n v="95.699856200439498"/>
    <n v="1.5405486091993869E-2"/>
  </r>
  <r>
    <x v="40"/>
    <s v="7"/>
    <x v="6"/>
    <x v="104"/>
    <x v="0"/>
    <x v="4"/>
    <x v="30"/>
    <x v="2"/>
    <x v="0"/>
    <s v="appsflyer"/>
    <x v="0"/>
    <x v="6"/>
    <n v="29270"/>
    <n v="101.52178625623239"/>
    <n v="822.55157655938842"/>
    <n v="144.97726621560625"/>
    <n v="-677.57431034378214"/>
    <n v="1.428040931526716"/>
    <n v="200"/>
    <n v="0.17"/>
    <n v="93.225917435984712"/>
    <n v="0.10717303003141387"/>
  </r>
  <r>
    <x v="40"/>
    <s v="7"/>
    <x v="6"/>
    <x v="108"/>
    <x v="0"/>
    <x v="4"/>
    <x v="12"/>
    <x v="2"/>
    <x v="2"/>
    <s v="adjust"/>
    <x v="0"/>
    <x v="1"/>
    <n v="37390"/>
    <n v="149.24161788185205"/>
    <n v="1261.7679771076891"/>
    <n v="523.07859526406435"/>
    <n v="-738.6893818436248"/>
    <n v="3.5049110475213583"/>
    <n v="600"/>
    <n v="0.1"/>
    <n v="262.30840204923089"/>
    <n v="8.3578390329917956E-2"/>
  </r>
  <r>
    <x v="40"/>
    <s v="7"/>
    <x v="6"/>
    <x v="29"/>
    <x v="0"/>
    <x v="1"/>
    <x v="47"/>
    <x v="2"/>
    <x v="1"/>
    <s v="appsflyer"/>
    <x v="2"/>
    <x v="1"/>
    <n v="82020"/>
    <n v="179.39786421923915"/>
    <n v="1833.9726922497593"/>
    <n v="1075.1986406078915"/>
    <n v="-758.7740516418678"/>
    <n v="5.993374811273724"/>
    <n v="2000"/>
    <n v="0.05"/>
    <n v="96.775289783895161"/>
    <n v="1.5001148955009331E-2"/>
  </r>
  <r>
    <x v="40"/>
    <s v="7"/>
    <x v="6"/>
    <x v="26"/>
    <x v="0"/>
    <x v="1"/>
    <x v="19"/>
    <x v="2"/>
    <x v="0"/>
    <s v="appsflyer"/>
    <x v="1"/>
    <x v="5"/>
    <n v="83400"/>
    <n v="200.45540796963948"/>
    <n v="1841.3400110662117"/>
    <n v="1079.2589565178303"/>
    <n v="-762.08105454838142"/>
    <n v="5.3840351200766428"/>
    <n v="1400"/>
    <n v="0.08"/>
    <n v="506.99892454576548"/>
    <n v="7.8294296514584055E-2"/>
  </r>
  <r>
    <x v="40"/>
    <s v="7"/>
    <x v="6"/>
    <x v="12"/>
    <x v="0"/>
    <x v="5"/>
    <x v="2"/>
    <x v="0"/>
    <x v="0"/>
    <s v="appsflyer"/>
    <x v="0"/>
    <x v="1"/>
    <n v="81890"/>
    <n v="43.367377818126798"/>
    <n v="1589.698181600307"/>
    <n v="820.72668640773406"/>
    <n v="-768.97149519257289"/>
    <n v="18.924978352384606"/>
    <n v="400"/>
    <n v="7.4999999999999997E-2"/>
    <n v="271.07475371599094"/>
    <n v="5.504771121440908E-2"/>
  </r>
  <r>
    <x v="40"/>
    <s v="7"/>
    <x v="6"/>
    <x v="92"/>
    <x v="0"/>
    <x v="3"/>
    <x v="33"/>
    <x v="2"/>
    <x v="0"/>
    <s v="appsflyer"/>
    <x v="1"/>
    <x v="0"/>
    <n v="135960"/>
    <n v="293.23146658868257"/>
    <n v="4910.6295786163437"/>
    <n v="4067.6585118967087"/>
    <n v="-842.97106671963502"/>
    <n v="13.87183496784278"/>
    <n v="3000"/>
    <n v="0.1"/>
    <n v="464.74838290570563"/>
    <n v="1.9042420495986936E-2"/>
  </r>
  <r>
    <x v="40"/>
    <s v="7"/>
    <x v="6"/>
    <x v="24"/>
    <x v="0"/>
    <x v="0"/>
    <x v="37"/>
    <x v="1"/>
    <x v="1"/>
    <s v="appsflyer"/>
    <x v="2"/>
    <x v="3"/>
    <n v="63790"/>
    <n v="220.20712380354621"/>
    <n v="1092.8689906334291"/>
    <n v="227.89539500139404"/>
    <n v="-864.97359563203509"/>
    <n v="1.034913816887717"/>
    <n v="400"/>
    <n v="7.0000000000000007E-2"/>
    <n v="20.28077284937638"/>
    <n v="1.4831931150731328E-2"/>
  </r>
  <r>
    <x v="40"/>
    <s v="7"/>
    <x v="6"/>
    <x v="59"/>
    <x v="0"/>
    <x v="1"/>
    <x v="10"/>
    <x v="1"/>
    <x v="1"/>
    <s v="appsflyer"/>
    <x v="2"/>
    <x v="2"/>
    <n v="126690"/>
    <n v="916.69333490205304"/>
    <n v="2452.2047444964492"/>
    <n v="1522.9808571104923"/>
    <n v="-929.22388738595691"/>
    <n v="1.6613853282496265"/>
    <n v="1400"/>
    <n v="0.15"/>
    <n v="728.11487770061456"/>
    <n v="7.968089621757142E-2"/>
  </r>
  <r>
    <x v="40"/>
    <s v="7"/>
    <x v="6"/>
    <x v="17"/>
    <x v="0"/>
    <x v="6"/>
    <x v="13"/>
    <x v="2"/>
    <x v="1"/>
    <s v="appsflyer"/>
    <x v="1"/>
    <x v="6"/>
    <n v="85420"/>
    <n v="71.121869988898482"/>
    <n v="1729.5810000317515"/>
    <n v="759.32737666374851"/>
    <n v="-970.25362336800299"/>
    <n v="10.676425926121924"/>
    <n v="10000"/>
    <n v="7.4999999999999997E-2"/>
    <n v="30.581261099882415"/>
    <n v="6.7123575504079878E-3"/>
  </r>
  <r>
    <x v="40"/>
    <s v="7"/>
    <x v="6"/>
    <x v="37"/>
    <x v="0"/>
    <x v="0"/>
    <x v="49"/>
    <x v="2"/>
    <x v="1"/>
    <s v="adjust"/>
    <x v="2"/>
    <x v="3"/>
    <n v="42670"/>
    <n v="65.290623930419386"/>
    <n v="1151.1036157188958"/>
    <n v="164.8163887694044"/>
    <n v="-986.28722694949136"/>
    <n v="2.5243500344712624"/>
    <n v="400"/>
    <n v="6.5000000000000002E-2"/>
    <n v="39.334866008070492"/>
    <n v="3.9776450936061684E-2"/>
  </r>
  <r>
    <x v="40"/>
    <s v="7"/>
    <x v="6"/>
    <x v="106"/>
    <x v="0"/>
    <x v="3"/>
    <x v="19"/>
    <x v="1"/>
    <x v="0"/>
    <s v="appsflyer"/>
    <x v="2"/>
    <x v="6"/>
    <n v="111940"/>
    <n v="307.68707352234503"/>
    <n v="1599.2379977433943"/>
    <n v="573.50216712284339"/>
    <n v="-1025.735830620551"/>
    <n v="1.8639137502836765"/>
    <n v="800"/>
    <n v="0.2"/>
    <n v="622.71106238799666"/>
    <n v="0.18096736684594858"/>
  </r>
  <r>
    <x v="40"/>
    <s v="7"/>
    <x v="6"/>
    <x v="93"/>
    <x v="0"/>
    <x v="4"/>
    <x v="13"/>
    <x v="1"/>
    <x v="0"/>
    <s v="adjust"/>
    <x v="2"/>
    <x v="0"/>
    <n v="598230"/>
    <n v="1913.8570011527841"/>
    <n v="9505.0798934205977"/>
    <n v="8468.9775142176768"/>
    <n v="-1036.1023792029209"/>
    <n v="4.4250837492647106"/>
    <n v="4400"/>
    <n v="0.06"/>
    <n v="1846.6359613873028"/>
    <n v="3.634118283045739E-2"/>
  </r>
  <r>
    <x v="40"/>
    <s v="7"/>
    <x v="6"/>
    <x v="23"/>
    <x v="0"/>
    <x v="2"/>
    <x v="16"/>
    <x v="1"/>
    <x v="1"/>
    <s v="adjust"/>
    <x v="0"/>
    <x v="3"/>
    <n v="176930"/>
    <n v="341.52666623289304"/>
    <n v="2979.7065956842766"/>
    <n v="1905.710224674558"/>
    <n v="-1073.9963710097186"/>
    <n v="5.5799748982851627"/>
    <n v="2200"/>
    <n v="0.06"/>
    <n v="312.95235929693365"/>
    <n v="2.736970493947798E-2"/>
  </r>
  <r>
    <x v="40"/>
    <s v="7"/>
    <x v="6"/>
    <x v="83"/>
    <x v="0"/>
    <x v="5"/>
    <x v="27"/>
    <x v="1"/>
    <x v="0"/>
    <s v="adjust"/>
    <x v="2"/>
    <x v="2"/>
    <n v="280770"/>
    <n v="1532.0135970333745"/>
    <n v="6210.2455839560462"/>
    <n v="5131.7047872368566"/>
    <n v="-1078.5407967191895"/>
    <n v="3.3496470247875116"/>
    <n v="9000"/>
    <n v="0.21"/>
    <n v="389.98484672460984"/>
    <n v="1.2665863908570477E-2"/>
  </r>
  <r>
    <x v="40"/>
    <s v="7"/>
    <x v="6"/>
    <x v="31"/>
    <x v="0"/>
    <x v="1"/>
    <x v="39"/>
    <x v="2"/>
    <x v="0"/>
    <s v="adjust"/>
    <x v="0"/>
    <x v="1"/>
    <n v="174050"/>
    <n v="681.979991663193"/>
    <n v="5850.3482746973568"/>
    <n v="4716.0998435045849"/>
    <n v="-1134.2484311927719"/>
    <n v="6.9153052892403739"/>
    <n v="4000"/>
    <n v="0.09"/>
    <n v="1119.9729965508068"/>
    <n v="3.9579774026389236E-2"/>
  </r>
  <r>
    <x v="40"/>
    <s v="7"/>
    <x v="6"/>
    <x v="42"/>
    <x v="0"/>
    <x v="5"/>
    <x v="2"/>
    <x v="1"/>
    <x v="1"/>
    <s v="appsflyer"/>
    <x v="2"/>
    <x v="3"/>
    <n v="90580"/>
    <n v="345.93424779605999"/>
    <n v="2342.6573573144919"/>
    <n v="1125.5630704812422"/>
    <n v="-1217.0942868332497"/>
    <n v="3.2536907740479051"/>
    <n v="1400"/>
    <n v="0.12"/>
    <n v="549.14160398577508"/>
    <n v="8.1313613661084583E-2"/>
  </r>
  <r>
    <x v="40"/>
    <s v="7"/>
    <x v="6"/>
    <x v="80"/>
    <x v="0"/>
    <x v="6"/>
    <x v="43"/>
    <x v="1"/>
    <x v="1"/>
    <s v="adjust"/>
    <x v="0"/>
    <x v="3"/>
    <n v="82650"/>
    <n v="433.07342024826897"/>
    <n v="2256.7747143620495"/>
    <n v="969.59240503827687"/>
    <n v="-1287.1823093237726"/>
    <n v="2.2388638039306046"/>
    <n v="1200"/>
    <n v="0.09"/>
    <n v="118.50735189143154"/>
    <n v="2.0370647720223081E-2"/>
  </r>
  <r>
    <x v="40"/>
    <s v="7"/>
    <x v="6"/>
    <x v="38"/>
    <x v="0"/>
    <x v="4"/>
    <x v="41"/>
    <x v="1"/>
    <x v="0"/>
    <s v="appsflyer"/>
    <x v="2"/>
    <x v="0"/>
    <n v="114080"/>
    <n v="1583.6828492297832"/>
    <n v="1727.4273957712783"/>
    <n v="375.8858395125917"/>
    <n v="-1351.5415562586866"/>
    <n v="0.23734918875670216"/>
    <n v="600"/>
    <n v="0.13"/>
    <n v="179.95385292289615"/>
    <n v="7.9791004788511019E-2"/>
  </r>
  <r>
    <x v="40"/>
    <s v="7"/>
    <x v="6"/>
    <x v="99"/>
    <x v="0"/>
    <x v="1"/>
    <x v="18"/>
    <x v="2"/>
    <x v="0"/>
    <s v="adjust"/>
    <x v="0"/>
    <x v="3"/>
    <n v="73700"/>
    <n v="242.4955707415844"/>
    <n v="3583.9549794564537"/>
    <n v="2228.4441237318874"/>
    <n v="-1355.5108557245662"/>
    <n v="9.1896281524524444"/>
    <n v="30000"/>
    <n v="0.08"/>
    <n v="601.27525562139977"/>
    <n v="4.4969735402539339E-2"/>
  </r>
  <r>
    <x v="40"/>
    <s v="7"/>
    <x v="6"/>
    <x v="118"/>
    <x v="0"/>
    <x v="2"/>
    <x v="13"/>
    <x v="1"/>
    <x v="0"/>
    <s v="appsflyer"/>
    <x v="2"/>
    <x v="1"/>
    <n v="65920"/>
    <n v="452.02285714285711"/>
    <n v="2028.7302700568978"/>
    <n v="670.34536041178296"/>
    <n v="-1358.3849096451149"/>
    <n v="1.4829899634918844"/>
    <n v="800"/>
    <n v="0.12"/>
    <n v="319.53897147697472"/>
    <n v="7.9446354657318419E-2"/>
  </r>
  <r>
    <x v="40"/>
    <s v="7"/>
    <x v="6"/>
    <x v="84"/>
    <x v="0"/>
    <x v="5"/>
    <x v="27"/>
    <x v="1"/>
    <x v="0"/>
    <s v="appsflyer"/>
    <x v="0"/>
    <x v="1"/>
    <n v="142190"/>
    <n v="623.71297698070725"/>
    <n v="3449.7461670518924"/>
    <n v="1586.7636074334221"/>
    <n v="-1862.9825596184703"/>
    <n v="2.5440605951710125"/>
    <n v="1400"/>
    <n v="0.14000000000000001"/>
    <n v="1102.0439500341522"/>
    <n v="0.11575384689433985"/>
  </r>
  <r>
    <x v="40"/>
    <s v="7"/>
    <x v="6"/>
    <x v="95"/>
    <x v="0"/>
    <x v="6"/>
    <x v="42"/>
    <x v="2"/>
    <x v="0"/>
    <s v="adjust"/>
    <x v="0"/>
    <x v="3"/>
    <n v="98700"/>
    <n v="416.30112025914428"/>
    <n v="4468.9257972532587"/>
    <n v="2480.5584210020279"/>
    <n v="-1988.3673762512308"/>
    <n v="5.9585677296710111"/>
    <n v="2000"/>
    <n v="7.0000000000000007E-2"/>
    <n v="827.81796185877238"/>
    <n v="5.5620403511424735E-2"/>
  </r>
  <r>
    <x v="40"/>
    <s v="7"/>
    <x v="6"/>
    <x v="10"/>
    <x v="0"/>
    <x v="5"/>
    <x v="35"/>
    <x v="1"/>
    <x v="0"/>
    <s v="appsflyer"/>
    <x v="2"/>
    <x v="1"/>
    <n v="299630"/>
    <n v="752.14167205343676"/>
    <n v="4344.6494823202611"/>
    <n v="2337.4763420017593"/>
    <n v="-2007.1731403185017"/>
    <n v="3.1077607169672827"/>
    <n v="2000"/>
    <n v="0.04"/>
    <n v="372.06157179151808"/>
    <n v="2.6528722815713675E-2"/>
  </r>
  <r>
    <x v="40"/>
    <s v="7"/>
    <x v="6"/>
    <x v="96"/>
    <x v="0"/>
    <x v="5"/>
    <x v="14"/>
    <x v="1"/>
    <x v="0"/>
    <s v="adjust"/>
    <x v="0"/>
    <x v="0"/>
    <n v="502660"/>
    <n v="2296.0182709447417"/>
    <n v="10131.981913200429"/>
    <n v="7880.4930872594314"/>
    <n v="-2251.4888259409972"/>
    <n v="3.4322431955286001"/>
    <n v="10200"/>
    <n v="0.17"/>
    <n v="4090.6147051143917"/>
    <n v="8.651351000120748E-2"/>
  </r>
  <r>
    <x v="40"/>
    <s v="7"/>
    <x v="6"/>
    <x v="97"/>
    <x v="0"/>
    <x v="0"/>
    <x v="46"/>
    <x v="2"/>
    <x v="0"/>
    <s v="adjust"/>
    <x v="0"/>
    <x v="5"/>
    <n v="380350"/>
    <n v="688.65901770569292"/>
    <n v="11006.709192310444"/>
    <n v="6649.0083689023959"/>
    <n v="-4357.7008234080477"/>
    <n v="9.6550080634302144"/>
    <n v="7600"/>
    <n v="0.108"/>
    <n v="1921.2703197744022"/>
    <n v="4.8159319735562346E-2"/>
  </r>
  <r>
    <x v="41"/>
    <s v="7"/>
    <x v="6"/>
    <x v="15"/>
    <x v="0"/>
    <x v="0"/>
    <x v="3"/>
    <x v="2"/>
    <x v="0"/>
    <s v="adjust"/>
    <x v="0"/>
    <x v="5"/>
    <n v="413470"/>
    <n v="1019.2143519298837"/>
    <n v="16045.815521778342"/>
    <n v="23296.47502594841"/>
    <n v="7250.6595041700675"/>
    <n v="22.85728706806032"/>
    <n v="50000"/>
    <n v="0.06"/>
    <n v="6440.0012006896832"/>
    <n v="4.6072787074128811E-2"/>
  </r>
  <r>
    <x v="41"/>
    <s v="7"/>
    <x v="6"/>
    <x v="130"/>
    <x v="1"/>
    <x v="4"/>
    <x v="33"/>
    <x v="2"/>
    <x v="0"/>
    <s v="appsflyer"/>
    <x v="1"/>
    <x v="3"/>
    <n v="1109300"/>
    <n v="2007.9165328046763"/>
    <n v="15171.383648182447"/>
    <n v="21978.984165013029"/>
    <n v="6807.6005168305819"/>
    <n v="10.946164248327884"/>
    <n v="72000"/>
    <n v="7.0000000000000007E-2"/>
    <n v="6394.8296955649939"/>
    <n v="4.8492002235363568E-2"/>
  </r>
  <r>
    <x v="41"/>
    <s v="7"/>
    <x v="6"/>
    <x v="100"/>
    <x v="0"/>
    <x v="6"/>
    <x v="10"/>
    <x v="0"/>
    <x v="0"/>
    <s v="adjust"/>
    <x v="0"/>
    <x v="1"/>
    <n v="366940"/>
    <n v="458.96185115697313"/>
    <n v="11432.250849452295"/>
    <n v="18218.635460956611"/>
    <n v="6786.3846115043161"/>
    <n v="39.69531544948714"/>
    <n v="6000"/>
    <n v="7.0000000000000007E-2"/>
    <n v="6702.9980267634464"/>
    <n v="6.1319978666242454E-2"/>
  </r>
  <r>
    <x v="41"/>
    <s v="7"/>
    <x v="6"/>
    <x v="104"/>
    <x v="0"/>
    <x v="6"/>
    <x v="14"/>
    <x v="2"/>
    <x v="0"/>
    <s v="appsflyer"/>
    <x v="0"/>
    <x v="4"/>
    <n v="281500"/>
    <n v="943.78197151942481"/>
    <n v="8453.9739900779477"/>
    <n v="13709.120686477154"/>
    <n v="5255.1466963992061"/>
    <n v="14.525728505288569"/>
    <n v="13000"/>
    <n v="0.17"/>
    <n v="851.87418933045876"/>
    <n v="1.0356538161862295E-2"/>
  </r>
  <r>
    <x v="41"/>
    <s v="7"/>
    <x v="6"/>
    <x v="85"/>
    <x v="0"/>
    <x v="1"/>
    <x v="34"/>
    <x v="1"/>
    <x v="1"/>
    <s v="adjust"/>
    <x v="0"/>
    <x v="4"/>
    <n v="508210"/>
    <n v="1364.715485996705"/>
    <n v="10907.297086022187"/>
    <n v="15220.201680635189"/>
    <n v="4312.9045946130027"/>
    <n v="11.152655507180151"/>
    <n v="12000"/>
    <n v="0.125"/>
    <n v="6723.8725830666408"/>
    <n v="7.3628816097549801E-2"/>
  </r>
  <r>
    <x v="41"/>
    <s v="7"/>
    <x v="6"/>
    <x v="14"/>
    <x v="0"/>
    <x v="0"/>
    <x v="11"/>
    <x v="2"/>
    <x v="0"/>
    <s v="appsflyer"/>
    <x v="0"/>
    <x v="5"/>
    <n v="170360"/>
    <n v="795.9980732177263"/>
    <n v="11391.614514116363"/>
    <n v="15580.246055112906"/>
    <n v="4188.6315409965428"/>
    <n v="19.573220814632929"/>
    <n v="18200"/>
    <n v="0.1"/>
    <n v="1837.5658070153434"/>
    <n v="1.9657004565430861E-2"/>
  </r>
  <r>
    <x v="41"/>
    <s v="7"/>
    <x v="6"/>
    <x v="131"/>
    <x v="1"/>
    <x v="2"/>
    <x v="18"/>
    <x v="2"/>
    <x v="0"/>
    <s v="appsflyer"/>
    <x v="1"/>
    <x v="1"/>
    <n v="417370"/>
    <n v="1223.8571280024955"/>
    <n v="9024.4653234490215"/>
    <n v="13055.149187369303"/>
    <n v="4030.6838639202815"/>
    <n v="10.667216694384186"/>
    <n v="20400"/>
    <n v="7.4999999999999997E-2"/>
    <n v="5339.4047316040696"/>
    <n v="6.8164735295529702E-2"/>
  </r>
  <r>
    <x v="41"/>
    <s v="7"/>
    <x v="6"/>
    <x v="97"/>
    <x v="0"/>
    <x v="5"/>
    <x v="39"/>
    <x v="2"/>
    <x v="0"/>
    <s v="adjust"/>
    <x v="0"/>
    <x v="3"/>
    <n v="223460"/>
    <n v="351.79187018124571"/>
    <n v="7511.0680074282755"/>
    <n v="11292.019920477418"/>
    <n v="3780.9519130491426"/>
    <n v="32.098581228325962"/>
    <n v="2800"/>
    <n v="0.108"/>
    <n v="6477.5879862129659"/>
    <n v="9.5607163758573713E-2"/>
  </r>
  <r>
    <x v="41"/>
    <s v="7"/>
    <x v="6"/>
    <x v="118"/>
    <x v="0"/>
    <x v="5"/>
    <x v="42"/>
    <x v="1"/>
    <x v="1"/>
    <s v="appsflyer"/>
    <x v="2"/>
    <x v="3"/>
    <n v="251260"/>
    <n v="1954.1268349590071"/>
    <n v="7923.8911333236219"/>
    <n v="10752.977986750991"/>
    <n v="2829.0868534273695"/>
    <n v="5.5027021759191816"/>
    <n v="12400"/>
    <n v="0.12"/>
    <n v="6101.117434920011"/>
    <n v="9.4564771458928984E-2"/>
  </r>
  <r>
    <x v="41"/>
    <s v="7"/>
    <x v="6"/>
    <x v="86"/>
    <x v="0"/>
    <x v="5"/>
    <x v="12"/>
    <x v="2"/>
    <x v="1"/>
    <s v="appsflyer"/>
    <x v="0"/>
    <x v="3"/>
    <n v="116730"/>
    <n v="667.45832326648951"/>
    <n v="4782.5957072562969"/>
    <n v="7493.3880554619673"/>
    <n v="2710.7923482056704"/>
    <n v="11.226750486517128"/>
    <n v="6000"/>
    <n v="7.0000000000000007E-2"/>
    <n v="1961.8374761874206"/>
    <n v="4.363485652655761E-2"/>
  </r>
  <r>
    <x v="41"/>
    <s v="7"/>
    <x v="6"/>
    <x v="98"/>
    <x v="0"/>
    <x v="5"/>
    <x v="41"/>
    <x v="1"/>
    <x v="0"/>
    <s v="appsflyer"/>
    <x v="2"/>
    <x v="0"/>
    <n v="910390"/>
    <n v="3784.1308285342748"/>
    <n v="14224.071292312912"/>
    <n v="16705.694191344086"/>
    <n v="2481.6228990311738"/>
    <n v="4.4146714128842053"/>
    <n v="12200"/>
    <n v="7.0000000000000007E-2"/>
    <n v="3371.6537685342114"/>
    <n v="3.3637769751996748E-2"/>
  </r>
  <r>
    <x v="41"/>
    <s v="7"/>
    <x v="6"/>
    <x v="3"/>
    <x v="0"/>
    <x v="5"/>
    <x v="16"/>
    <x v="1"/>
    <x v="0"/>
    <s v="appsflyer"/>
    <x v="0"/>
    <x v="3"/>
    <n v="197060"/>
    <n v="678.57477641207129"/>
    <n v="4056.679102009929"/>
    <n v="6372.1298949581251"/>
    <n v="2315.4507929481961"/>
    <n v="9.3904608842822448"/>
    <n v="5000"/>
    <n v="0.09"/>
    <n v="2177.6283051932101"/>
    <n v="5.695710176164262E-2"/>
  </r>
  <r>
    <x v="41"/>
    <s v="7"/>
    <x v="6"/>
    <x v="68"/>
    <x v="0"/>
    <x v="4"/>
    <x v="40"/>
    <x v="1"/>
    <x v="1"/>
    <s v="adjust"/>
    <x v="2"/>
    <x v="6"/>
    <n v="276990"/>
    <n v="609.08975470763141"/>
    <n v="5301.981106854435"/>
    <n v="7580.709793048035"/>
    <n v="2278.7286861936"/>
    <n v="12.445965039564397"/>
    <n v="5200"/>
    <n v="7.0000000000000007E-2"/>
    <n v="2093.8216291216736"/>
    <n v="4.6033983762352383E-2"/>
  </r>
  <r>
    <x v="41"/>
    <s v="7"/>
    <x v="6"/>
    <x v="61"/>
    <x v="1"/>
    <x v="0"/>
    <x v="0"/>
    <x v="0"/>
    <x v="3"/>
    <s v="adjust"/>
    <x v="2"/>
    <x v="4"/>
    <n v="98730"/>
    <n v="306.7070848782443"/>
    <n v="3468.2092407796436"/>
    <n v="5718.9480967059862"/>
    <n v="2250.7388559263427"/>
    <n v="18.646286240750772"/>
    <n v="3200"/>
    <n v="0.12"/>
    <n v="3740.028830847682"/>
    <n v="0.10899524316956916"/>
  </r>
  <r>
    <x v="41"/>
    <s v="7"/>
    <x v="6"/>
    <x v="113"/>
    <x v="0"/>
    <x v="3"/>
    <x v="11"/>
    <x v="1"/>
    <x v="1"/>
    <s v="appsflyer"/>
    <x v="2"/>
    <x v="0"/>
    <n v="295410"/>
    <n v="962.86252955838177"/>
    <n v="3736.2576357011762"/>
    <n v="5878.2720231912645"/>
    <n v="2142.0143874900882"/>
    <n v="6.104996136766629"/>
    <n v="5800"/>
    <n v="0.08"/>
    <n v="2429.3342658758152"/>
    <n v="6.8878922703006357E-2"/>
  </r>
  <r>
    <x v="41"/>
    <s v="7"/>
    <x v="6"/>
    <x v="42"/>
    <x v="0"/>
    <x v="5"/>
    <x v="38"/>
    <x v="1"/>
    <x v="1"/>
    <s v="appsflyer"/>
    <x v="2"/>
    <x v="4"/>
    <n v="145080"/>
    <n v="625.97969543147212"/>
    <n v="3808.4610674335418"/>
    <n v="5843.1845565065378"/>
    <n v="2034.723489072996"/>
    <n v="9.334463400572405"/>
    <n v="4000"/>
    <n v="0.12"/>
    <n v="1219.5178461577864"/>
    <n v="3.478462341794486E-2"/>
  </r>
  <r>
    <x v="41"/>
    <s v="7"/>
    <x v="6"/>
    <x v="84"/>
    <x v="0"/>
    <x v="2"/>
    <x v="44"/>
    <x v="1"/>
    <x v="0"/>
    <s v="appsflyer"/>
    <x v="0"/>
    <x v="1"/>
    <n v="283980"/>
    <n v="826.23236997423032"/>
    <n v="6519.6658606208748"/>
    <n v="8550.4110721601046"/>
    <n v="2030.7452115392298"/>
    <n v="10.348675969239485"/>
    <n v="3400"/>
    <n v="0.14000000000000001"/>
    <n v="5710.6962305995285"/>
    <n v="0.11131426279596064"/>
  </r>
  <r>
    <x v="41"/>
    <s v="7"/>
    <x v="6"/>
    <x v="36"/>
    <x v="0"/>
    <x v="4"/>
    <x v="7"/>
    <x v="0"/>
    <x v="3"/>
    <s v="adjust"/>
    <x v="0"/>
    <x v="5"/>
    <n v="99440"/>
    <n v="205.24251805985551"/>
    <n v="4251.7424076335919"/>
    <n v="6059.9883186429943"/>
    <n v="1808.2459110094023"/>
    <n v="29.525988941899946"/>
    <n v="4600"/>
    <n v="6.5000000000000002E-2"/>
    <n v="240.08352660048487"/>
    <n v="6.602970005236096E-3"/>
  </r>
  <r>
    <x v="41"/>
    <s v="7"/>
    <x v="6"/>
    <x v="22"/>
    <x v="0"/>
    <x v="3"/>
    <x v="30"/>
    <x v="2"/>
    <x v="0"/>
    <s v="appsflyer"/>
    <x v="0"/>
    <x v="1"/>
    <n v="191540"/>
    <n v="869.84559491371488"/>
    <n v="3950.5128672638411"/>
    <n v="5727.2270253990018"/>
    <n v="1776.7141581351607"/>
    <n v="6.5841881121064016"/>
    <n v="6200"/>
    <n v="0.1"/>
    <n v="790.10978077216805"/>
    <n v="2.2992796143410058E-2"/>
  </r>
  <r>
    <x v="41"/>
    <s v="7"/>
    <x v="6"/>
    <x v="35"/>
    <x v="0"/>
    <x v="4"/>
    <x v="36"/>
    <x v="0"/>
    <x v="1"/>
    <s v="adjust"/>
    <x v="0"/>
    <x v="1"/>
    <n v="211280"/>
    <n v="199.56927494615937"/>
    <n v="5305.6219049950178"/>
    <n v="7058.9274447887765"/>
    <n v="1753.3055397937587"/>
    <n v="35.370812699966784"/>
    <n v="2800"/>
    <n v="8.5000000000000006E-2"/>
    <n v="2868.2195196584457"/>
    <n v="6.7720852827669945E-2"/>
  </r>
  <r>
    <x v="41"/>
    <s v="7"/>
    <x v="6"/>
    <x v="45"/>
    <x v="0"/>
    <x v="5"/>
    <x v="47"/>
    <x v="1"/>
    <x v="3"/>
    <s v="adjust"/>
    <x v="2"/>
    <x v="3"/>
    <n v="101850"/>
    <n v="647.31251134919194"/>
    <n v="3063.1484259583144"/>
    <n v="4720.9864291485728"/>
    <n v="1657.8380031902584"/>
    <n v="7.2932105379959857"/>
    <n v="4800"/>
    <n v="7.0000000000000007E-2"/>
    <n v="1498.7518544787015"/>
    <n v="5.2910970936957361E-2"/>
  </r>
  <r>
    <x v="41"/>
    <s v="7"/>
    <x v="6"/>
    <x v="78"/>
    <x v="0"/>
    <x v="4"/>
    <x v="1"/>
    <x v="2"/>
    <x v="0"/>
    <s v="adjust"/>
    <x v="0"/>
    <x v="5"/>
    <n v="65430"/>
    <n v="469.51714911213816"/>
    <n v="3946.8310449302276"/>
    <n v="5234.7594922116432"/>
    <n v="1287.9284472814156"/>
    <n v="11.149240239915898"/>
    <n v="5600"/>
    <n v="0.14000000000000001"/>
    <n v="3373.5071053028751"/>
    <n v="0.10740726198666278"/>
  </r>
  <r>
    <x v="41"/>
    <s v="7"/>
    <x v="6"/>
    <x v="87"/>
    <x v="0"/>
    <x v="5"/>
    <x v="23"/>
    <x v="1"/>
    <x v="1"/>
    <s v="appsflyer"/>
    <x v="2"/>
    <x v="2"/>
    <n v="134160"/>
    <n v="692.04946762780241"/>
    <n v="2632.1537564666892"/>
    <n v="3892.2662518745565"/>
    <n v="1260.1124954078673"/>
    <n v="5.6242601633903613"/>
    <n v="3200"/>
    <n v="0.08"/>
    <n v="1782.8767812731353"/>
    <n v="7.634270396303966E-2"/>
  </r>
  <r>
    <x v="41"/>
    <s v="7"/>
    <x v="6"/>
    <x v="26"/>
    <x v="0"/>
    <x v="4"/>
    <x v="4"/>
    <x v="2"/>
    <x v="0"/>
    <s v="appsflyer"/>
    <x v="1"/>
    <x v="6"/>
    <n v="152350"/>
    <n v="385.69620253164555"/>
    <n v="3273.4234910792875"/>
    <n v="4477.1170559828479"/>
    <n v="1203.6935649035604"/>
    <n v="11.607884720139317"/>
    <n v="4800"/>
    <n v="0.08"/>
    <n v="945.07788675294398"/>
    <n v="3.5181787555677906E-2"/>
  </r>
  <r>
    <x v="41"/>
    <s v="7"/>
    <x v="6"/>
    <x v="63"/>
    <x v="0"/>
    <x v="2"/>
    <x v="0"/>
    <x v="1"/>
    <x v="1"/>
    <s v="adjust"/>
    <x v="2"/>
    <x v="3"/>
    <n v="100510"/>
    <n v="335.09371057848261"/>
    <n v="2218.9769262143213"/>
    <n v="3349.3928463657335"/>
    <n v="1130.4159201514121"/>
    <n v="9.9953915595239717"/>
    <n v="3600"/>
    <n v="7.0000000000000007E-2"/>
    <n v="1364.4335205345917"/>
    <n v="6.7894569907651248E-2"/>
  </r>
  <r>
    <x v="41"/>
    <s v="7"/>
    <x v="6"/>
    <x v="10"/>
    <x v="0"/>
    <x v="6"/>
    <x v="35"/>
    <x v="1"/>
    <x v="0"/>
    <s v="appsflyer"/>
    <x v="2"/>
    <x v="6"/>
    <n v="480760"/>
    <n v="1209.6417069243155"/>
    <n v="6600.3031325644297"/>
    <n v="7603.8113785648993"/>
    <n v="1003.5082460004696"/>
    <n v="6.2860029833946953"/>
    <n v="4800"/>
    <n v="0.04"/>
    <n v="820.79135331243981"/>
    <n v="1.7990788050192958E-2"/>
  </r>
  <r>
    <x v="41"/>
    <s v="7"/>
    <x v="6"/>
    <x v="115"/>
    <x v="0"/>
    <x v="1"/>
    <x v="37"/>
    <x v="1"/>
    <x v="0"/>
    <s v="adjust"/>
    <x v="0"/>
    <x v="2"/>
    <n v="143610"/>
    <n v="777.51554040505312"/>
    <n v="4690.2471752895835"/>
    <n v="5627.6852887786335"/>
    <n v="937.43811348905001"/>
    <n v="7.2380357643357769"/>
    <n v="4400"/>
    <n v="0.12"/>
    <n v="2901.7909976165388"/>
    <n v="8.5937967053778083E-2"/>
  </r>
  <r>
    <x v="41"/>
    <s v="7"/>
    <x v="6"/>
    <x v="32"/>
    <x v="0"/>
    <x v="3"/>
    <x v="4"/>
    <x v="0"/>
    <x v="3"/>
    <s v="appsflyer"/>
    <x v="0"/>
    <x v="4"/>
    <n v="37770"/>
    <n v="49.450117831893166"/>
    <n v="1430.8269880400401"/>
    <n v="2358.4854385210924"/>
    <n v="927.65845048105234"/>
    <n v="47.694232934668001"/>
    <n v="1000"/>
    <n v="0.04"/>
    <n v="76.48390808170312"/>
    <n v="5.4048745883334753E-3"/>
  </r>
  <r>
    <x v="41"/>
    <s v="7"/>
    <x v="6"/>
    <x v="27"/>
    <x v="0"/>
    <x v="6"/>
    <x v="6"/>
    <x v="2"/>
    <x v="0"/>
    <s v="appsflyer"/>
    <x v="0"/>
    <x v="5"/>
    <n v="231430"/>
    <n v="467.29934376577484"/>
    <n v="4267.9397325976634"/>
    <n v="5193.7641569655334"/>
    <n v="925.82442436787005"/>
    <n v="11.114426386973083"/>
    <n v="3600"/>
    <n v="7.0000000000000007E-2"/>
    <n v="780.15206564189214"/>
    <n v="2.5034895760383591E-2"/>
  </r>
  <r>
    <x v="41"/>
    <s v="7"/>
    <x v="6"/>
    <x v="83"/>
    <x v="0"/>
    <x v="4"/>
    <x v="42"/>
    <x v="1"/>
    <x v="0"/>
    <s v="adjust"/>
    <x v="2"/>
    <x v="6"/>
    <n v="126810"/>
    <n v="541.29520092688585"/>
    <n v="2944.3511630599619"/>
    <n v="3794.6741771615525"/>
    <n v="850.32301410159062"/>
    <n v="7.0103599120475284"/>
    <n v="1600"/>
    <n v="0.21"/>
    <n v="1811.7027425399776"/>
    <n v="7.9572169570526263E-2"/>
  </r>
  <r>
    <x v="41"/>
    <s v="7"/>
    <x v="6"/>
    <x v="109"/>
    <x v="0"/>
    <x v="1"/>
    <x v="40"/>
    <x v="1"/>
    <x v="1"/>
    <s v="appsflyer"/>
    <x v="0"/>
    <x v="6"/>
    <n v="290010"/>
    <n v="1214.5425991362388"/>
    <n v="3183.6299483935009"/>
    <n v="4027.7647835518874"/>
    <n v="844.13483515838652"/>
    <n v="3.3162811962432297"/>
    <n v="6800"/>
    <n v="0.1"/>
    <n v="57.280693199900554"/>
    <n v="2.3702432274519737E-3"/>
  </r>
  <r>
    <x v="41"/>
    <s v="7"/>
    <x v="6"/>
    <x v="114"/>
    <x v="1"/>
    <x v="2"/>
    <x v="39"/>
    <x v="1"/>
    <x v="1"/>
    <s v="adjust"/>
    <x v="2"/>
    <x v="1"/>
    <n v="85500"/>
    <n v="309.72195026434304"/>
    <n v="2084.3942519677316"/>
    <n v="2908.0299677442895"/>
    <n v="823.63571577655784"/>
    <n v="9.3891632971519439"/>
    <n v="5200"/>
    <n v="7.0000000000000007E-2"/>
    <n v="1039.6991658883528"/>
    <n v="5.9587829643013741E-2"/>
  </r>
  <r>
    <x v="41"/>
    <s v="7"/>
    <x v="6"/>
    <x v="23"/>
    <x v="0"/>
    <x v="2"/>
    <x v="6"/>
    <x v="1"/>
    <x v="1"/>
    <s v="adjust"/>
    <x v="0"/>
    <x v="0"/>
    <n v="234340"/>
    <n v="678.84438076252184"/>
    <n v="3791.0036430918417"/>
    <n v="4612.0098934823391"/>
    <n v="821.00625039049737"/>
    <n v="6.7939133388742672"/>
    <n v="5200"/>
    <n v="0.06"/>
    <n v="1269.8674614469339"/>
    <n v="4.5889879205792031E-2"/>
  </r>
  <r>
    <x v="41"/>
    <s v="7"/>
    <x v="6"/>
    <x v="57"/>
    <x v="0"/>
    <x v="2"/>
    <x v="19"/>
    <x v="2"/>
    <x v="0"/>
    <s v="adjust"/>
    <x v="0"/>
    <x v="3"/>
    <n v="103410"/>
    <n v="383.54636233951499"/>
    <n v="3573.3681172888028"/>
    <n v="4392.7959701478258"/>
    <n v="819.42785285902301"/>
    <n v="11.453102940028215"/>
    <n v="8400"/>
    <n v="0.09"/>
    <n v="724.53013604784167"/>
    <n v="2.7489331053674373E-2"/>
  </r>
  <r>
    <x v="41"/>
    <s v="7"/>
    <x v="6"/>
    <x v="29"/>
    <x v="0"/>
    <x v="5"/>
    <x v="46"/>
    <x v="2"/>
    <x v="1"/>
    <s v="appsflyer"/>
    <x v="2"/>
    <x v="5"/>
    <n v="190850"/>
    <n v="311.58592148226899"/>
    <n v="3756.9924429396383"/>
    <n v="4537.3098927723559"/>
    <n v="780.31744983271756"/>
    <n v="14.561986212944332"/>
    <n v="7400"/>
    <n v="0.05"/>
    <n v="560.9581922690993"/>
    <n v="2.0605388270653124E-2"/>
  </r>
  <r>
    <x v="41"/>
    <s v="7"/>
    <x v="6"/>
    <x v="125"/>
    <x v="0"/>
    <x v="4"/>
    <x v="23"/>
    <x v="1"/>
    <x v="0"/>
    <s v="appsflyer"/>
    <x v="0"/>
    <x v="3"/>
    <n v="42460"/>
    <n v="249.65174129353235"/>
    <n v="1282.2579363852171"/>
    <n v="2052.0379910642364"/>
    <n v="769.78005467901926"/>
    <n v="8.219602156315494"/>
    <n v="1400"/>
    <n v="0.08"/>
    <n v="823.74089816164019"/>
    <n v="6.6904292362737747E-2"/>
  </r>
  <r>
    <x v="41"/>
    <s v="7"/>
    <x v="6"/>
    <x v="119"/>
    <x v="0"/>
    <x v="2"/>
    <x v="20"/>
    <x v="0"/>
    <x v="0"/>
    <s v="appsflyer"/>
    <x v="0"/>
    <x v="0"/>
    <n v="125340"/>
    <n v="156.09938352325798"/>
    <n v="2330.7024617948618"/>
    <n v="3031.843478852647"/>
    <n v="701.14101705778512"/>
    <n v="19.422520514957181"/>
    <n v="1200"/>
    <n v="0.15"/>
    <n v="2197.8003684506803"/>
    <n v="0.12081760287541859"/>
  </r>
  <r>
    <x v="41"/>
    <s v="7"/>
    <x v="6"/>
    <x v="58"/>
    <x v="0"/>
    <x v="3"/>
    <x v="41"/>
    <x v="2"/>
    <x v="3"/>
    <s v="appsflyer"/>
    <x v="2"/>
    <x v="4"/>
    <n v="138830"/>
    <n v="246.72993530958982"/>
    <n v="1050.3665209243504"/>
    <n v="1727.7124250601594"/>
    <n v="677.34590413580895"/>
    <n v="7.002443472829003"/>
    <n v="1200"/>
    <n v="0.08"/>
    <n v="371.21787623362081"/>
    <n v="3.5810152859659203E-2"/>
  </r>
  <r>
    <x v="41"/>
    <s v="7"/>
    <x v="6"/>
    <x v="76"/>
    <x v="0"/>
    <x v="0"/>
    <x v="35"/>
    <x v="1"/>
    <x v="1"/>
    <s v="adjust"/>
    <x v="2"/>
    <x v="0"/>
    <n v="431050"/>
    <n v="2651.2790243022137"/>
    <n v="8329.1960525774903"/>
    <n v="8998.7867903420938"/>
    <n v="669.59073776460355"/>
    <n v="3.3941304207732235"/>
    <n v="7800"/>
    <n v="7.0000000000000007E-2"/>
    <n v="2941.5518211864"/>
    <n v="5.4480525907177606E-2"/>
  </r>
  <r>
    <x v="41"/>
    <s v="7"/>
    <x v="6"/>
    <x v="126"/>
    <x v="0"/>
    <x v="6"/>
    <x v="11"/>
    <x v="1"/>
    <x v="0"/>
    <s v="adjust"/>
    <x v="2"/>
    <x v="2"/>
    <n v="55620"/>
    <n v="407.50428682774748"/>
    <n v="1423.1341179629826"/>
    <n v="2056.5009000026262"/>
    <n v="633.36678203964357"/>
    <n v="5.0465748863935547"/>
    <n v="1000"/>
    <n v="0.15"/>
    <n v="900.36570817813345"/>
    <n v="7.2969066710756411E-2"/>
  </r>
  <r>
    <x v="41"/>
    <s v="7"/>
    <x v="6"/>
    <x v="43"/>
    <x v="0"/>
    <x v="6"/>
    <x v="44"/>
    <x v="1"/>
    <x v="1"/>
    <s v="adjust"/>
    <x v="2"/>
    <x v="6"/>
    <n v="52660"/>
    <n v="319.49036857272864"/>
    <n v="1588.5168732677682"/>
    <n v="2114.649338851324"/>
    <n v="526.13246558355581"/>
    <n v="6.6188203052823678"/>
    <n v="1600"/>
    <n v="0.08"/>
    <n v="157.64227281377313"/>
    <n v="1.2424618896814692E-2"/>
  </r>
  <r>
    <x v="41"/>
    <s v="7"/>
    <x v="6"/>
    <x v="121"/>
    <x v="0"/>
    <x v="4"/>
    <x v="7"/>
    <x v="2"/>
    <x v="0"/>
    <s v="appsflyer"/>
    <x v="2"/>
    <x v="3"/>
    <n v="157100"/>
    <n v="1756.8517257039057"/>
    <n v="883.91752508399327"/>
    <n v="1313.8003632180532"/>
    <n v="429.88283813405997"/>
    <n v="0.74781516504567958"/>
    <n v="600"/>
    <n v="7.4999999999999997E-2"/>
    <n v="554.90519509063813"/>
    <n v="7.0394408291408958E-2"/>
  </r>
  <r>
    <x v="41"/>
    <s v="7"/>
    <x v="6"/>
    <x v="50"/>
    <x v="0"/>
    <x v="1"/>
    <x v="1"/>
    <x v="1"/>
    <x v="3"/>
    <s v="appsflyer"/>
    <x v="0"/>
    <x v="6"/>
    <n v="85870"/>
    <n v="411.31008403361346"/>
    <n v="1856.0726098812208"/>
    <n v="2232.2262606512663"/>
    <n v="376.15365077004549"/>
    <n v="5.4271128943895341"/>
    <n v="2200"/>
    <n v="0.08"/>
    <n v="525.40012307304505"/>
    <n v="3.9228410095530679E-2"/>
  </r>
  <r>
    <x v="41"/>
    <s v="7"/>
    <x v="6"/>
    <x v="6"/>
    <x v="0"/>
    <x v="0"/>
    <x v="27"/>
    <x v="1"/>
    <x v="0"/>
    <s v="adjust"/>
    <x v="2"/>
    <x v="3"/>
    <n v="279960"/>
    <n v="811.43970350660447"/>
    <n v="3286.8231806670124"/>
    <n v="3643.522987976879"/>
    <n v="356.69980730986663"/>
    <n v="4.4901956020041158"/>
    <n v="2800"/>
    <n v="0.08"/>
    <n v="988.8330905621051"/>
    <n v="4.5232461998324029E-2"/>
  </r>
  <r>
    <x v="41"/>
    <s v="7"/>
    <x v="6"/>
    <x v="28"/>
    <x v="0"/>
    <x v="2"/>
    <x v="11"/>
    <x v="1"/>
    <x v="3"/>
    <s v="adjust"/>
    <x v="0"/>
    <x v="1"/>
    <n v="219860"/>
    <n v="646.38090198153702"/>
    <n v="4594.0828110180883"/>
    <n v="4949.2123186062454"/>
    <n v="355.12950758815714"/>
    <n v="7.6568046850301474"/>
    <n v="6000"/>
    <n v="0.08"/>
    <n v="1116.3668552812037"/>
    <n v="3.7594091861321524E-2"/>
  </r>
  <r>
    <x v="41"/>
    <s v="7"/>
    <x v="6"/>
    <x v="132"/>
    <x v="1"/>
    <x v="4"/>
    <x v="4"/>
    <x v="2"/>
    <x v="0"/>
    <s v="appsflyer"/>
    <x v="2"/>
    <x v="5"/>
    <n v="225420"/>
    <n v="378.04649548924357"/>
    <n v="3821.7077718277992"/>
    <n v="4151.6759480560495"/>
    <n v="329.96817622825029"/>
    <n v="10.981918884562642"/>
    <n v="2000"/>
    <n v="0.05"/>
    <n v="1081.4586036848884"/>
    <n v="4.3414539783275662E-2"/>
  </r>
  <r>
    <x v="41"/>
    <s v="7"/>
    <x v="6"/>
    <x v="128"/>
    <x v="0"/>
    <x v="0"/>
    <x v="45"/>
    <x v="2"/>
    <x v="0"/>
    <s v="adjust"/>
    <x v="0"/>
    <x v="1"/>
    <n v="35240"/>
    <n v="319.51348960636886"/>
    <n v="1050.9910227139324"/>
    <n v="1365.06426509063"/>
    <n v="314.07324237669764"/>
    <n v="4.2723212305444402"/>
    <n v="2000"/>
    <n v="7.0000000000000007E-2"/>
    <n v="515.87041179394942"/>
    <n v="6.2984874898875123E-2"/>
  </r>
  <r>
    <x v="41"/>
    <s v="7"/>
    <x v="6"/>
    <x v="2"/>
    <x v="0"/>
    <x v="2"/>
    <x v="19"/>
    <x v="1"/>
    <x v="1"/>
    <s v="appsflyer"/>
    <x v="0"/>
    <x v="4"/>
    <n v="48520"/>
    <n v="170.78493488208377"/>
    <n v="687.71717842310397"/>
    <n v="978.76444611900172"/>
    <n v="291.04726769589774"/>
    <n v="5.7309764868592001"/>
    <n v="400"/>
    <n v="0.15"/>
    <n v="592.6272190494235"/>
    <n v="0.10091417150117338"/>
  </r>
  <r>
    <x v="41"/>
    <s v="7"/>
    <x v="6"/>
    <x v="30"/>
    <x v="0"/>
    <x v="5"/>
    <x v="40"/>
    <x v="1"/>
    <x v="3"/>
    <s v="appsflyer"/>
    <x v="0"/>
    <x v="2"/>
    <n v="48090"/>
    <n v="452.42822384428229"/>
    <n v="688.33242330401151"/>
    <n v="894.88797612030055"/>
    <n v="206.55555281628904"/>
    <n v="1.9779667336322171"/>
    <n v="1000"/>
    <n v="0.05"/>
    <n v="181.2090394767074"/>
    <n v="3.3748924318311793E-2"/>
  </r>
  <r>
    <x v="41"/>
    <s v="7"/>
    <x v="6"/>
    <x v="133"/>
    <x v="1"/>
    <x v="1"/>
    <x v="14"/>
    <x v="0"/>
    <x v="3"/>
    <s v="appsflyer"/>
    <x v="1"/>
    <x v="2"/>
    <n v="56810"/>
    <n v="78.506281407035175"/>
    <n v="785.87750244857807"/>
    <n v="934.79273270736439"/>
    <n v="148.91523025878632"/>
    <n v="11.907234885584517"/>
    <n v="200"/>
    <n v="0.15"/>
    <n v="549.24541514016937"/>
    <n v="9.7926416541813568E-2"/>
  </r>
  <r>
    <x v="41"/>
    <s v="7"/>
    <x v="6"/>
    <x v="47"/>
    <x v="0"/>
    <x v="4"/>
    <x v="26"/>
    <x v="2"/>
    <x v="0"/>
    <s v="appsflyer"/>
    <x v="2"/>
    <x v="1"/>
    <n v="59100"/>
    <n v="355.40649936394129"/>
    <n v="890.99783022395582"/>
    <n v="1014.9564736562929"/>
    <n v="123.95864343233711"/>
    <n v="2.8557622763588326"/>
    <n v="600"/>
    <n v="6.5000000000000002E-2"/>
    <n v="46.378704967343197"/>
    <n v="7.6158774901725458E-3"/>
  </r>
  <r>
    <x v="41"/>
    <s v="7"/>
    <x v="6"/>
    <x v="70"/>
    <x v="0"/>
    <x v="3"/>
    <x v="34"/>
    <x v="1"/>
    <x v="0"/>
    <s v="appsflyer"/>
    <x v="2"/>
    <x v="0"/>
    <n v="200410"/>
    <n v="1553.5658914728681"/>
    <n v="1682.7798518254613"/>
    <n v="1800.4885541692863"/>
    <n v="117.70870234382505"/>
    <n v="1.1589392918908137"/>
    <n v="2200"/>
    <n v="0.08"/>
    <n v="614.64001911072023"/>
    <n v="5.689567031565166E-2"/>
  </r>
  <r>
    <x v="41"/>
    <s v="7"/>
    <x v="6"/>
    <x v="108"/>
    <x v="0"/>
    <x v="4"/>
    <x v="42"/>
    <x v="2"/>
    <x v="3"/>
    <s v="adjust"/>
    <x v="0"/>
    <x v="1"/>
    <n v="75260"/>
    <n v="252.30253475061323"/>
    <n v="2515.1484392887364"/>
    <n v="2579.5866931162482"/>
    <n v="64.438253827511744"/>
    <n v="10.224180647515189"/>
    <n v="1800"/>
    <n v="0.1"/>
    <n v="917.49749419979912"/>
    <n v="5.9279360310457586E-2"/>
  </r>
  <r>
    <x v="41"/>
    <s v="7"/>
    <x v="6"/>
    <x v="8"/>
    <x v="0"/>
    <x v="0"/>
    <x v="20"/>
    <x v="1"/>
    <x v="1"/>
    <s v="adjust"/>
    <x v="0"/>
    <x v="6"/>
    <n v="103020"/>
    <n v="221.7868675995694"/>
    <n v="2260.1535382729835"/>
    <n v="2320.7054330909655"/>
    <n v="60.551894817981974"/>
    <n v="10.46367378830085"/>
    <n v="1400"/>
    <n v="0.08"/>
    <n v="406.2087114935361"/>
    <n v="2.9172789855288643E-2"/>
  </r>
  <r>
    <x v="41"/>
    <s v="7"/>
    <x v="6"/>
    <x v="91"/>
    <x v="0"/>
    <x v="4"/>
    <x v="48"/>
    <x v="2"/>
    <x v="0"/>
    <s v="appsflyer"/>
    <x v="2"/>
    <x v="5"/>
    <n v="52770"/>
    <n v="132.77857656362332"/>
    <n v="1021.9545852232427"/>
    <n v="1076.9339296715098"/>
    <n v="54.979344448267057"/>
    <n v="8.1107506763749413"/>
    <n v="600"/>
    <n v="0.12"/>
    <n v="16.540852971538456"/>
    <n v="2.5598681150575636E-3"/>
  </r>
  <r>
    <x v="41"/>
    <s v="7"/>
    <x v="6"/>
    <x v="53"/>
    <x v="0"/>
    <x v="3"/>
    <x v="2"/>
    <x v="0"/>
    <x v="3"/>
    <s v="appsflyer"/>
    <x v="2"/>
    <x v="2"/>
    <n v="47920"/>
    <n v="12.925151719487525"/>
    <n v="633.6550274335541"/>
    <n v="682.50728061622647"/>
    <n v="48.852253182672371"/>
    <n v="52.804585619462848"/>
    <n v="200"/>
    <n v="0.06"/>
    <n v="110.77141940615093"/>
    <n v="2.7050119110362442E-2"/>
  </r>
  <r>
    <x v="41"/>
    <s v="7"/>
    <x v="6"/>
    <x v="24"/>
    <x v="0"/>
    <x v="3"/>
    <x v="32"/>
    <x v="1"/>
    <x v="1"/>
    <s v="appsflyer"/>
    <x v="2"/>
    <x v="5"/>
    <n v="245520"/>
    <n v="863.04073154543892"/>
    <n v="4580.8407856242284"/>
    <n v="4607.7531267113254"/>
    <n v="26.912341087097047"/>
    <n v="5.3389752746203127"/>
    <n v="3800"/>
    <n v="7.0000000000000007E-2"/>
    <n v="1112.6825662163806"/>
    <n v="4.0246751349231953E-2"/>
  </r>
  <r>
    <x v="41"/>
    <s v="7"/>
    <x v="6"/>
    <x v="81"/>
    <x v="0"/>
    <x v="1"/>
    <x v="39"/>
    <x v="2"/>
    <x v="1"/>
    <s v="appsflyer"/>
    <x v="2"/>
    <x v="2"/>
    <n v="44450"/>
    <n v="61.779013203613616"/>
    <n v="418.8390467923025"/>
    <n v="431.25771669950996"/>
    <n v="12.418669907207459"/>
    <n v="6.9806507798717083"/>
    <n v="200"/>
    <n v="0.11"/>
    <n v="188.05997463164792"/>
    <n v="7.267888293141879E-2"/>
  </r>
  <r>
    <x v="41"/>
    <s v="7"/>
    <x v="6"/>
    <x v="102"/>
    <x v="0"/>
    <x v="2"/>
    <x v="36"/>
    <x v="1"/>
    <x v="2"/>
    <s v="adjust"/>
    <x v="2"/>
    <x v="5"/>
    <n v="3530"/>
    <n v="32.859042553191486"/>
    <n v="49.155985963714016"/>
    <n v="38.457586536327675"/>
    <n v="-10.698399427386342"/>
    <n v="1.1703806181836671"/>
    <n v="200"/>
    <n v="0.06"/>
    <n v="8.2549772256011718"/>
    <n v="3.5775243885899179E-2"/>
  </r>
  <r>
    <x v="41"/>
    <s v="7"/>
    <x v="6"/>
    <x v="117"/>
    <x v="0"/>
    <x v="0"/>
    <x v="49"/>
    <x v="1"/>
    <x v="0"/>
    <s v="appsflyer"/>
    <x v="0"/>
    <x v="2"/>
    <n v="19970"/>
    <n v="56.444318824194461"/>
    <n v="360.2910300315873"/>
    <n v="338.93969614333889"/>
    <n v="-21.351333888248405"/>
    <n v="6.0048505005264543"/>
    <n v="200"/>
    <n v="7.0000000000000007E-2"/>
    <n v="114.90099387791004"/>
    <n v="5.6500214829423995E-2"/>
  </r>
  <r>
    <x v="41"/>
    <s v="7"/>
    <x v="6"/>
    <x v="77"/>
    <x v="0"/>
    <x v="6"/>
    <x v="12"/>
    <x v="1"/>
    <x v="0"/>
    <s v="appsflyer"/>
    <x v="0"/>
    <x v="4"/>
    <n v="2510"/>
    <n v="9.3089986336131165"/>
    <n v="48.13094157462335"/>
    <n v="1.3100902612651508"/>
    <n v="-46.820851313358197"/>
    <n v="0.14073374729422033"/>
    <n v="200"/>
    <n v="0.15"/>
    <n v="0.16423791409593666"/>
    <n v="2.0893969287445958E-2"/>
  </r>
  <r>
    <x v="41"/>
    <s v="7"/>
    <x v="6"/>
    <x v="120"/>
    <x v="0"/>
    <x v="6"/>
    <x v="24"/>
    <x v="1"/>
    <x v="1"/>
    <s v="adjust"/>
    <x v="0"/>
    <x v="4"/>
    <n v="273970"/>
    <n v="512.90891093370067"/>
    <n v="4101.4755985018746"/>
    <n v="4030.0447939631117"/>
    <n v="-71.430804538762914"/>
    <n v="7.8572329473215978"/>
    <n v="3600"/>
    <n v="0.08"/>
    <n v="62.471297090793023"/>
    <n v="2.5835650422700506E-3"/>
  </r>
  <r>
    <x v="41"/>
    <s v="7"/>
    <x v="6"/>
    <x v="111"/>
    <x v="0"/>
    <x v="5"/>
    <x v="33"/>
    <x v="1"/>
    <x v="0"/>
    <s v="appsflyer"/>
    <x v="0"/>
    <x v="4"/>
    <n v="90020"/>
    <n v="328.14094775212635"/>
    <n v="1819.4675397912017"/>
    <n v="1745.7362658225575"/>
    <n v="-73.731273968644246"/>
    <n v="5.3200805257052686"/>
    <n v="2000"/>
    <n v="0.15"/>
    <n v="739.57670067529966"/>
    <n v="7.060790673773637E-2"/>
  </r>
  <r>
    <x v="41"/>
    <s v="7"/>
    <x v="6"/>
    <x v="79"/>
    <x v="0"/>
    <x v="4"/>
    <x v="0"/>
    <x v="0"/>
    <x v="1"/>
    <s v="appsflyer"/>
    <x v="0"/>
    <x v="5"/>
    <n v="136190"/>
    <n v="435.13060748672342"/>
    <n v="3973.179813428862"/>
    <n v="3893.8111393497452"/>
    <n v="-79.368674079116772"/>
    <n v="8.9486031833983368"/>
    <n v="4400"/>
    <n v="0.08"/>
    <n v="881.83371147411538"/>
    <n v="3.7745098564341217E-2"/>
  </r>
  <r>
    <x v="41"/>
    <s v="7"/>
    <x v="6"/>
    <x v="13"/>
    <x v="0"/>
    <x v="3"/>
    <x v="13"/>
    <x v="1"/>
    <x v="0"/>
    <s v="appsflyer"/>
    <x v="0"/>
    <x v="5"/>
    <n v="4600"/>
    <n v="19.64257472718646"/>
    <n v="85.27496070631004"/>
    <n v="5.1698141605913088"/>
    <n v="-80.105146545718725"/>
    <n v="0.26319432316762359"/>
    <n v="200"/>
    <n v="0.15"/>
    <n v="2.436648778330071"/>
    <n v="7.8553719167968883E-2"/>
  </r>
  <r>
    <x v="41"/>
    <s v="7"/>
    <x v="6"/>
    <x v="19"/>
    <x v="0"/>
    <x v="5"/>
    <x v="9"/>
    <x v="2"/>
    <x v="1"/>
    <s v="adjust"/>
    <x v="0"/>
    <x v="2"/>
    <n v="14110"/>
    <n v="36.100146198830409"/>
    <n v="576.8868998310686"/>
    <n v="495.85003390694311"/>
    <n v="-81.036865924125493"/>
    <n v="13.735402376930205"/>
    <n v="200"/>
    <n v="7.0000000000000007E-2"/>
    <n v="71.646654848168723"/>
    <n v="2.408209806354971E-2"/>
  </r>
  <r>
    <x v="41"/>
    <s v="7"/>
    <x v="6"/>
    <x v="88"/>
    <x v="0"/>
    <x v="4"/>
    <x v="36"/>
    <x v="2"/>
    <x v="0"/>
    <s v="adjust"/>
    <x v="0"/>
    <x v="6"/>
    <n v="2750"/>
    <n v="11.915975885455914"/>
    <n v="123.56599155939935"/>
    <n v="3.5565443857107533"/>
    <n v="-120.0094471736886"/>
    <n v="0.29846857864589216"/>
    <n v="200"/>
    <n v="0.11"/>
    <n v="0.69650603513100162"/>
    <n v="3.2639643035215916E-2"/>
  </r>
  <r>
    <x v="41"/>
    <s v="7"/>
    <x v="6"/>
    <x v="33"/>
    <x v="0"/>
    <x v="6"/>
    <x v="5"/>
    <x v="2"/>
    <x v="1"/>
    <s v="adjust"/>
    <x v="2"/>
    <x v="1"/>
    <n v="13980"/>
    <n v="66.508087535680303"/>
    <n v="289.67798384195453"/>
    <n v="128.43952471013395"/>
    <n v="-161.23845913182058"/>
    <n v="1.9311865589463633"/>
    <n v="200"/>
    <n v="7.0000000000000007E-2"/>
    <n v="15.333970605309059"/>
    <n v="1.9897782815057913E-2"/>
  </r>
  <r>
    <x v="41"/>
    <s v="7"/>
    <x v="6"/>
    <x v="46"/>
    <x v="0"/>
    <x v="1"/>
    <x v="14"/>
    <x v="2"/>
    <x v="1"/>
    <s v="adjust"/>
    <x v="2"/>
    <x v="2"/>
    <n v="32330"/>
    <n v="145.9959859508279"/>
    <n v="542.74733996751695"/>
    <n v="366.84691213308707"/>
    <n v="-175.90042783442988"/>
    <n v="2.5127191665162818"/>
    <n v="200"/>
    <n v="0.06"/>
    <n v="70.600500557155328"/>
    <n v="3.2075369053646018E-2"/>
  </r>
  <r>
    <x v="41"/>
    <s v="7"/>
    <x v="6"/>
    <x v="74"/>
    <x v="0"/>
    <x v="6"/>
    <x v="12"/>
    <x v="1"/>
    <x v="1"/>
    <s v="adjust"/>
    <x v="0"/>
    <x v="6"/>
    <n v="7030"/>
    <n v="34.695211417900495"/>
    <n v="193.97409006735435"/>
    <n v="15.15759473982372"/>
    <n v="-178.81649532753065"/>
    <n v="0.43687858123278006"/>
    <n v="200"/>
    <n v="0.1"/>
    <n v="6.8832261297655579"/>
    <n v="7.5685118559533943E-2"/>
  </r>
  <r>
    <x v="41"/>
    <s v="7"/>
    <x v="6"/>
    <x v="92"/>
    <x v="0"/>
    <x v="2"/>
    <x v="1"/>
    <x v="2"/>
    <x v="0"/>
    <s v="appsflyer"/>
    <x v="1"/>
    <x v="0"/>
    <n v="327320"/>
    <n v="784.26129096182603"/>
    <n v="10675.35597029267"/>
    <n v="10491.564479622515"/>
    <n v="-183.79149067015533"/>
    <n v="13.377639060517131"/>
    <n v="16800"/>
    <n v="0.1"/>
    <n v="2159.9438508022959"/>
    <n v="3.4312389014963675E-2"/>
  </r>
  <r>
    <x v="41"/>
    <s v="7"/>
    <x v="6"/>
    <x v="99"/>
    <x v="0"/>
    <x v="1"/>
    <x v="32"/>
    <x v="2"/>
    <x v="0"/>
    <s v="adjust"/>
    <x v="0"/>
    <x v="3"/>
    <n v="4440"/>
    <n v="11.678622668579626"/>
    <n v="207.97310121411496"/>
    <n v="12.266865526737213"/>
    <n v="-195.70623568737776"/>
    <n v="1.0503691980510859"/>
    <n v="30000"/>
    <n v="0.08"/>
    <n v="4.7816052446261983"/>
    <n v="6.4966409365186162E-2"/>
  </r>
  <r>
    <x v="41"/>
    <s v="7"/>
    <x v="6"/>
    <x v="122"/>
    <x v="0"/>
    <x v="3"/>
    <x v="44"/>
    <x v="1"/>
    <x v="0"/>
    <s v="singular"/>
    <x v="2"/>
    <x v="1"/>
    <n v="9310"/>
    <n v="50.081145149525888"/>
    <n v="217.76273636719031"/>
    <n v="15.403682497405647"/>
    <n v="-202.35905386978467"/>
    <n v="0.3075744863943366"/>
    <n v="200"/>
    <n v="0.06"/>
    <n v="2.2136127626800577"/>
    <n v="2.3951120812105414E-2"/>
  </r>
  <r>
    <x v="41"/>
    <s v="7"/>
    <x v="6"/>
    <x v="129"/>
    <x v="0"/>
    <x v="1"/>
    <x v="22"/>
    <x v="1"/>
    <x v="1"/>
    <s v="appsflyer"/>
    <x v="2"/>
    <x v="6"/>
    <n v="24350"/>
    <n v="70.234314233860502"/>
    <n v="237.60810267411657"/>
    <n v="31.251389789747748"/>
    <n v="-206.35671288436882"/>
    <n v="0.44495899377175396"/>
    <n v="200"/>
    <n v="0.06"/>
    <n v="3.3499999178619135"/>
    <n v="1.7865871674827647E-2"/>
  </r>
  <r>
    <x v="41"/>
    <s v="7"/>
    <x v="6"/>
    <x v="20"/>
    <x v="0"/>
    <x v="0"/>
    <x v="25"/>
    <x v="1"/>
    <x v="1"/>
    <s v="adjust"/>
    <x v="0"/>
    <x v="6"/>
    <n v="127720"/>
    <n v="510.06827843861385"/>
    <n v="2501.7996915710078"/>
    <n v="2286.8972431503207"/>
    <n v="-214.90244842068705"/>
    <n v="4.4835119920627378"/>
    <n v="2600"/>
    <n v="0.11"/>
    <n v="536.85173378617867"/>
    <n v="3.9125189919380118E-2"/>
  </r>
  <r>
    <x v="41"/>
    <s v="7"/>
    <x v="6"/>
    <x v="124"/>
    <x v="0"/>
    <x v="5"/>
    <x v="19"/>
    <x v="2"/>
    <x v="1"/>
    <s v="appsflyer"/>
    <x v="0"/>
    <x v="6"/>
    <n v="8820"/>
    <n v="53.235981308411212"/>
    <n v="362.1612844158318"/>
    <n v="103.65597509565278"/>
    <n v="-258.50530932017904"/>
    <n v="1.9471036796550094"/>
    <n v="5000"/>
    <n v="0.05"/>
    <n v="4.1376109476144363"/>
    <n v="6.6527937628877432E-3"/>
  </r>
  <r>
    <x v="41"/>
    <s v="7"/>
    <x v="6"/>
    <x v="69"/>
    <x v="0"/>
    <x v="2"/>
    <x v="9"/>
    <x v="0"/>
    <x v="1"/>
    <s v="appsflyer"/>
    <x v="2"/>
    <x v="6"/>
    <n v="34770"/>
    <n v="21.983140147523709"/>
    <n v="725.76989112540957"/>
    <n v="443.18614531841399"/>
    <n v="-282.58374580699558"/>
    <n v="20.160274753483602"/>
    <n v="200"/>
    <n v="0.05"/>
    <n v="117.44158463014918"/>
    <n v="4.4165634790535341E-2"/>
  </r>
  <r>
    <x v="41"/>
    <s v="7"/>
    <x v="6"/>
    <x v="110"/>
    <x v="0"/>
    <x v="2"/>
    <x v="49"/>
    <x v="1"/>
    <x v="0"/>
    <s v="adjust"/>
    <x v="0"/>
    <x v="1"/>
    <n v="54850"/>
    <n v="363.5264245136857"/>
    <n v="1344.0290112476944"/>
    <n v="1057.5542443756246"/>
    <n v="-286.47476687206972"/>
    <n v="2.9091537039993383"/>
    <n v="800"/>
    <n v="0.32"/>
    <n v="1204.153552450681"/>
    <n v="0.18977017945804567"/>
  </r>
  <r>
    <x v="41"/>
    <s v="7"/>
    <x v="6"/>
    <x v="101"/>
    <x v="0"/>
    <x v="2"/>
    <x v="34"/>
    <x v="1"/>
    <x v="1"/>
    <s v="adjust"/>
    <x v="0"/>
    <x v="2"/>
    <n v="30560"/>
    <n v="127.70725096001807"/>
    <n v="716.40467691156903"/>
    <n v="412.11744082556947"/>
    <n v="-304.28723608599955"/>
    <n v="3.2270480941962574"/>
    <n v="200"/>
    <n v="0.12"/>
    <n v="69.024214451036897"/>
    <n v="2.7914459817070972E-2"/>
  </r>
  <r>
    <x v="41"/>
    <s v="7"/>
    <x v="6"/>
    <x v="12"/>
    <x v="0"/>
    <x v="6"/>
    <x v="39"/>
    <x v="0"/>
    <x v="0"/>
    <s v="appsflyer"/>
    <x v="0"/>
    <x v="0"/>
    <n v="53400"/>
    <n v="76.565238171100845"/>
    <n v="1057.0843766500486"/>
    <n v="749.40663949222824"/>
    <n v="-307.67773715782039"/>
    <n v="9.7878183023152658"/>
    <n v="400"/>
    <n v="7.4999999999999997E-2"/>
    <n v="269.71849565557324"/>
    <n v="5.9984900373608707E-2"/>
  </r>
  <r>
    <x v="41"/>
    <s v="7"/>
    <x v="6"/>
    <x v="116"/>
    <x v="0"/>
    <x v="3"/>
    <x v="40"/>
    <x v="2"/>
    <x v="0"/>
    <s v="appsflyer"/>
    <x v="0"/>
    <x v="3"/>
    <n v="55000"/>
    <n v="49.658908507223117"/>
    <n v="570.42431730202622"/>
    <n v="262.28378688144932"/>
    <n v="-308.14053042057691"/>
    <n v="5.2817066416854273"/>
    <n v="200"/>
    <n v="0.08"/>
    <n v="66.497233230943991"/>
    <n v="4.2255269900334035E-2"/>
  </r>
  <r>
    <x v="41"/>
    <s v="7"/>
    <x v="6"/>
    <x v="11"/>
    <x v="0"/>
    <x v="1"/>
    <x v="33"/>
    <x v="1"/>
    <x v="0"/>
    <s v="appsflyer"/>
    <x v="0"/>
    <x v="5"/>
    <n v="42180"/>
    <n v="225.83466122761169"/>
    <n v="567.787910768031"/>
    <n v="254.41704459807875"/>
    <n v="-313.37086616995225"/>
    <n v="1.1265633150159344"/>
    <n v="200"/>
    <n v="0.14000000000000001"/>
    <n v="121.18794316315334"/>
    <n v="7.938929783222845E-2"/>
  </r>
  <r>
    <x v="41"/>
    <s v="7"/>
    <x v="6"/>
    <x v="25"/>
    <x v="0"/>
    <x v="3"/>
    <x v="25"/>
    <x v="1"/>
    <x v="3"/>
    <s v="adjust"/>
    <x v="2"/>
    <x v="5"/>
    <n v="23050"/>
    <n v="82.357298474945537"/>
    <n v="534.77490331452213"/>
    <n v="179.03502572839122"/>
    <n v="-355.73987758613089"/>
    <n v="2.1738817207907402"/>
    <n v="200"/>
    <n v="0.06"/>
    <n v="27.954870175668276"/>
    <n v="2.6023651016456959E-2"/>
  </r>
  <r>
    <x v="41"/>
    <s v="7"/>
    <x v="6"/>
    <x v="82"/>
    <x v="0"/>
    <x v="4"/>
    <x v="8"/>
    <x v="1"/>
    <x v="1"/>
    <s v="adjust"/>
    <x v="0"/>
    <x v="1"/>
    <n v="45120"/>
    <n v="175.96608732513778"/>
    <n v="1016.6431731307341"/>
    <n v="648.16928036821707"/>
    <n v="-368.47389276251704"/>
    <n v="3.6834897577200509"/>
    <n v="600"/>
    <n v="0.14000000000000001"/>
    <n v="318.36959538629685"/>
    <n v="8.1863798298040025E-2"/>
  </r>
  <r>
    <x v="41"/>
    <s v="7"/>
    <x v="6"/>
    <x v="127"/>
    <x v="1"/>
    <x v="6"/>
    <x v="7"/>
    <x v="1"/>
    <x v="0"/>
    <s v="adjust"/>
    <x v="2"/>
    <x v="4"/>
    <n v="21800"/>
    <n v="180.32861189801702"/>
    <n v="648.1708776156463"/>
    <n v="266.8578872902944"/>
    <n v="-381.3129903253519"/>
    <n v="1.4798421863370919"/>
    <n v="400"/>
    <n v="0.15"/>
    <n v="25.939019863623784"/>
    <n v="1.6200270567861396E-2"/>
  </r>
  <r>
    <x v="41"/>
    <s v="7"/>
    <x v="6"/>
    <x v="112"/>
    <x v="0"/>
    <x v="0"/>
    <x v="30"/>
    <x v="1"/>
    <x v="0"/>
    <s v="adjust"/>
    <x v="2"/>
    <x v="3"/>
    <n v="19880"/>
    <n v="127.75635652416877"/>
    <n v="501.59311328681105"/>
    <n v="116.09005183177102"/>
    <n v="-385.50306145504004"/>
    <n v="0.9086831762442229"/>
    <n v="200"/>
    <n v="0.15"/>
    <n v="83.08960680475127"/>
    <n v="0.11928901384986672"/>
  </r>
  <r>
    <x v="41"/>
    <s v="7"/>
    <x v="6"/>
    <x v="72"/>
    <x v="0"/>
    <x v="2"/>
    <x v="44"/>
    <x v="2"/>
    <x v="1"/>
    <s v="adjust"/>
    <x v="0"/>
    <x v="2"/>
    <n v="116510"/>
    <n v="260.41573535985691"/>
    <n v="3014.0205210875051"/>
    <n v="2616.3279012956732"/>
    <n v="-397.69261979183193"/>
    <n v="10.046735070291687"/>
    <n v="2400"/>
    <n v="0.12"/>
    <n v="1035.0298448194073"/>
    <n v="6.5934003933963703E-2"/>
  </r>
  <r>
    <x v="41"/>
    <s v="7"/>
    <x v="6"/>
    <x v="107"/>
    <x v="0"/>
    <x v="6"/>
    <x v="0"/>
    <x v="0"/>
    <x v="0"/>
    <s v="adjust"/>
    <x v="0"/>
    <x v="4"/>
    <n v="52950"/>
    <n v="165.58062880324545"/>
    <n v="1581.8357731764936"/>
    <n v="1179.8259548920348"/>
    <n v="-402.00981828445879"/>
    <n v="7.1253863656598808"/>
    <n v="1400"/>
    <n v="0.11"/>
    <n v="612.92519575392726"/>
    <n v="8.6584126132120298E-2"/>
  </r>
  <r>
    <x v="41"/>
    <s v="7"/>
    <x v="6"/>
    <x v="0"/>
    <x v="0"/>
    <x v="2"/>
    <x v="26"/>
    <x v="0"/>
    <x v="0"/>
    <s v="adjust"/>
    <x v="0"/>
    <x v="4"/>
    <n v="14710"/>
    <n v="13.609659064625063"/>
    <n v="459.34686757857651"/>
    <n v="52.096285501232522"/>
    <n v="-407.25058207734401"/>
    <n v="3.8278905631548046"/>
    <n v="200"/>
    <n v="7.0000000000000007E-2"/>
    <n v="11.940398018370383"/>
    <n v="3.8199774076944158E-2"/>
  </r>
  <r>
    <x v="41"/>
    <s v="7"/>
    <x v="6"/>
    <x v="16"/>
    <x v="0"/>
    <x v="5"/>
    <x v="21"/>
    <x v="0"/>
    <x v="3"/>
    <s v="adjust"/>
    <x v="2"/>
    <x v="0"/>
    <n v="83880"/>
    <n v="125.85872576177285"/>
    <n v="2199.7606056052146"/>
    <n v="1774.7376077078079"/>
    <n v="-425.02299789740664"/>
    <n v="14.101029523110348"/>
    <n v="1400"/>
    <n v="0.02"/>
    <n v="193.43681929296184"/>
    <n v="1.816576700811549E-2"/>
  </r>
  <r>
    <x v="41"/>
    <s v="7"/>
    <x v="6"/>
    <x v="65"/>
    <x v="1"/>
    <x v="6"/>
    <x v="5"/>
    <x v="1"/>
    <x v="1"/>
    <s v="adjust"/>
    <x v="2"/>
    <x v="5"/>
    <n v="28330"/>
    <n v="73.332844932844935"/>
    <n v="652.50320221261404"/>
    <n v="150.47143442151693"/>
    <n v="-502.03176779109708"/>
    <n v="2.0518968623038174"/>
    <n v="400"/>
    <n v="0.06"/>
    <n v="18.974656761107884"/>
    <n v="2.1016898029023914E-2"/>
  </r>
  <r>
    <x v="41"/>
    <s v="7"/>
    <x v="6"/>
    <x v="103"/>
    <x v="0"/>
    <x v="0"/>
    <x v="11"/>
    <x v="2"/>
    <x v="0"/>
    <s v="appsflyer"/>
    <x v="1"/>
    <x v="6"/>
    <n v="42510"/>
    <n v="72.827773858712078"/>
    <n v="797.950934629068"/>
    <n v="284.86759910545936"/>
    <n v="-513.08333552360864"/>
    <n v="3.9115241893581767"/>
    <n v="400"/>
    <n v="7.4999999999999997E-2"/>
    <n v="79.214305866691774"/>
    <n v="4.6345686040017875E-2"/>
  </r>
  <r>
    <x v="41"/>
    <s v="7"/>
    <x v="6"/>
    <x v="1"/>
    <x v="0"/>
    <x v="6"/>
    <x v="28"/>
    <x v="1"/>
    <x v="0"/>
    <s v="appsflyer"/>
    <x v="0"/>
    <x v="2"/>
    <n v="36280"/>
    <n v="116.72121975101413"/>
    <n v="908.57598019621662"/>
    <n v="384.2394805977379"/>
    <n v="-524.33649959847867"/>
    <n v="3.2919419572326687"/>
    <n v="400"/>
    <n v="0.15"/>
    <n v="139.66503955821551"/>
    <n v="6.0580725741208381E-2"/>
  </r>
  <r>
    <x v="41"/>
    <s v="7"/>
    <x v="6"/>
    <x v="95"/>
    <x v="0"/>
    <x v="6"/>
    <x v="21"/>
    <x v="2"/>
    <x v="0"/>
    <s v="adjust"/>
    <x v="0"/>
    <x v="4"/>
    <n v="12340"/>
    <n v="50.678814199395767"/>
    <n v="560.2921045806354"/>
    <n v="27.198217878764794"/>
    <n v="-533.09388670187059"/>
    <n v="0.53667826109256267"/>
    <n v="200"/>
    <n v="7.0000000000000007E-2"/>
    <n v="10.809937906852639"/>
    <n v="6.6241704726375819E-2"/>
  </r>
  <r>
    <x v="41"/>
    <s v="7"/>
    <x v="6"/>
    <x v="75"/>
    <x v="0"/>
    <x v="5"/>
    <x v="49"/>
    <x v="1"/>
    <x v="1"/>
    <s v="appsflyer"/>
    <x v="0"/>
    <x v="0"/>
    <n v="80830"/>
    <n v="390.21120549598476"/>
    <n v="1469.9135533323761"/>
    <n v="919.19349298191185"/>
    <n v="-550.72006035046422"/>
    <n v="2.3556306944429104"/>
    <n v="1400"/>
    <n v="0.15"/>
    <n v="657.1344731798232"/>
    <n v="0.11915055212297114"/>
  </r>
  <r>
    <x v="41"/>
    <s v="7"/>
    <x v="6"/>
    <x v="73"/>
    <x v="0"/>
    <x v="4"/>
    <x v="1"/>
    <x v="1"/>
    <x v="0"/>
    <s v="appsflyer"/>
    <x v="2"/>
    <x v="5"/>
    <n v="202880"/>
    <n v="3068.758920583401"/>
    <n v="1895.1669991674999"/>
    <n v="1333.289920836896"/>
    <n v="-561.87707833060381"/>
    <n v="0.43447203098750575"/>
    <n v="1800"/>
    <n v="0.105"/>
    <n v="206.08340035533305"/>
    <n v="2.5761263814996823E-2"/>
  </r>
  <r>
    <x v="41"/>
    <s v="7"/>
    <x v="6"/>
    <x v="59"/>
    <x v="0"/>
    <x v="3"/>
    <x v="10"/>
    <x v="1"/>
    <x v="1"/>
    <s v="appsflyer"/>
    <x v="2"/>
    <x v="1"/>
    <n v="50140"/>
    <n v="273.57463130030794"/>
    <n v="1073.9943878967524"/>
    <n v="484.8475555898579"/>
    <n v="-589.14683230689457"/>
    <n v="1.7722679668263237"/>
    <n v="200"/>
    <n v="0.15"/>
    <n v="226.43938916533992"/>
    <n v="7.7838689210899606E-2"/>
  </r>
  <r>
    <x v="41"/>
    <s v="7"/>
    <x v="6"/>
    <x v="106"/>
    <x v="0"/>
    <x v="4"/>
    <x v="38"/>
    <x v="1"/>
    <x v="0"/>
    <s v="appsflyer"/>
    <x v="2"/>
    <x v="6"/>
    <n v="107380"/>
    <n v="265.99246095853528"/>
    <n v="1260.3488817743694"/>
    <n v="607.32482016214215"/>
    <n v="-653.02406161222723"/>
    <n v="2.2832407278521178"/>
    <n v="600"/>
    <n v="0.2"/>
    <n v="229.26454787053154"/>
    <n v="6.2916509765269441E-2"/>
  </r>
  <r>
    <x v="41"/>
    <s v="7"/>
    <x v="6"/>
    <x v="5"/>
    <x v="0"/>
    <x v="1"/>
    <x v="25"/>
    <x v="2"/>
    <x v="0"/>
    <s v="appsflyer"/>
    <x v="1"/>
    <x v="5"/>
    <n v="22900"/>
    <n v="66.178299001982595"/>
    <n v="754.85367137353285"/>
    <n v="96.811883656786748"/>
    <n v="-658.04178771674606"/>
    <n v="1.4628947119642108"/>
    <n v="400"/>
    <n v="0.09"/>
    <n v="27.322576649947447"/>
    <n v="4.7037229346089796E-2"/>
  </r>
  <r>
    <x v="41"/>
    <s v="7"/>
    <x v="6"/>
    <x v="21"/>
    <x v="0"/>
    <x v="6"/>
    <x v="7"/>
    <x v="2"/>
    <x v="0"/>
    <s v="adjust"/>
    <x v="2"/>
    <x v="5"/>
    <n v="28690"/>
    <n v="161.70465931863728"/>
    <n v="1673.8651629612425"/>
    <n v="1002.4881330443814"/>
    <n v="-671.37702991686115"/>
    <n v="6.199500603560157"/>
    <n v="600"/>
    <n v="0.11"/>
    <n v="293.21471370253784"/>
    <n v="4.8747827869060151E-2"/>
  </r>
  <r>
    <x v="41"/>
    <s v="7"/>
    <x v="6"/>
    <x v="55"/>
    <x v="0"/>
    <x v="4"/>
    <x v="22"/>
    <x v="2"/>
    <x v="0"/>
    <s v="appsflyer"/>
    <x v="2"/>
    <x v="3"/>
    <n v="64960"/>
    <n v="212.74347686030279"/>
    <n v="1608.5814779773816"/>
    <n v="935.01425256282164"/>
    <n v="-673.56722541455997"/>
    <n v="4.3950313605939382"/>
    <n v="600"/>
    <n v="7.4999999999999997E-2"/>
    <n v="83.773650326349127"/>
    <n v="1.4932686872014741E-2"/>
  </r>
  <r>
    <x v="41"/>
    <s v="7"/>
    <x v="6"/>
    <x v="17"/>
    <x v="0"/>
    <x v="1"/>
    <x v="3"/>
    <x v="2"/>
    <x v="1"/>
    <s v="appsflyer"/>
    <x v="1"/>
    <x v="3"/>
    <n v="134860"/>
    <n v="111.13507703332139"/>
    <n v="3673.8853933712153"/>
    <n v="2958.6777985790163"/>
    <n v="-715.20759479219896"/>
    <n v="26.62235792297982"/>
    <n v="10000"/>
    <n v="7.4999999999999997E-2"/>
    <n v="335.66681998373588"/>
    <n v="1.8908605061408894E-2"/>
  </r>
  <r>
    <x v="41"/>
    <s v="7"/>
    <x v="6"/>
    <x v="4"/>
    <x v="0"/>
    <x v="5"/>
    <x v="41"/>
    <x v="2"/>
    <x v="0"/>
    <s v="appsflyer"/>
    <x v="0"/>
    <x v="0"/>
    <n v="64300"/>
    <n v="214.85230024213075"/>
    <n v="1493.6618960237795"/>
    <n v="775.16109696795013"/>
    <n v="-718.50079905582936"/>
    <n v="3.6078789759028491"/>
    <n v="1200"/>
    <n v="0.1"/>
    <n v="82.98741920557147"/>
    <n v="1.7843047836588966E-2"/>
  </r>
  <r>
    <x v="41"/>
    <s v="7"/>
    <x v="6"/>
    <x v="80"/>
    <x v="0"/>
    <x v="3"/>
    <x v="16"/>
    <x v="1"/>
    <x v="1"/>
    <s v="adjust"/>
    <x v="0"/>
    <x v="3"/>
    <n v="44960"/>
    <n v="220.11144722177997"/>
    <n v="1116.2227731549688"/>
    <n v="332.91789975751868"/>
    <n v="-783.30487339745014"/>
    <n v="1.5124969825948087"/>
    <n v="400"/>
    <n v="0.09"/>
    <n v="85.832444082229983"/>
    <n v="4.2969775303333645E-2"/>
  </r>
  <r>
    <x v="41"/>
    <s v="7"/>
    <x v="6"/>
    <x v="134"/>
    <x v="1"/>
    <x v="0"/>
    <x v="15"/>
    <x v="2"/>
    <x v="0"/>
    <s v="appsflyer"/>
    <x v="1"/>
    <x v="2"/>
    <n v="28090"/>
    <n v="102.92847834419318"/>
    <n v="886.18604333845008"/>
    <n v="63.60793652070285"/>
    <n v="-822.5781068177472"/>
    <n v="0.61798189912025803"/>
    <n v="200"/>
    <n v="0.08"/>
    <n v="2.5286279724247556"/>
    <n v="6.6255567851498847E-3"/>
  </r>
  <r>
    <x v="41"/>
    <s v="7"/>
    <x v="6"/>
    <x v="7"/>
    <x v="0"/>
    <x v="1"/>
    <x v="10"/>
    <x v="2"/>
    <x v="0"/>
    <s v="appsflyer"/>
    <x v="0"/>
    <x v="2"/>
    <n v="55580"/>
    <n v="150.37010850744545"/>
    <n v="947.42413845804981"/>
    <n v="63.317453556671104"/>
    <n v="-884.10668490137869"/>
    <n v="0.42107739487024437"/>
    <n v="200"/>
    <n v="0.04"/>
    <n v="13.006295596804273"/>
    <n v="3.4235677700786539E-2"/>
  </r>
  <r>
    <x v="41"/>
    <s v="7"/>
    <x v="6"/>
    <x v="96"/>
    <x v="0"/>
    <x v="6"/>
    <x v="48"/>
    <x v="1"/>
    <x v="0"/>
    <s v="adjust"/>
    <x v="0"/>
    <x v="0"/>
    <n v="481180"/>
    <n v="1380.3243665587679"/>
    <n v="9577.2535699023629"/>
    <n v="8573.0975792789723"/>
    <n v="-1004.1559906233906"/>
    <n v="6.2109296821675493"/>
    <n v="5800"/>
    <n v="0.17"/>
    <n v="5644.728837489095"/>
    <n v="0.10973724851276444"/>
  </r>
  <r>
    <x v="41"/>
    <s v="7"/>
    <x v="6"/>
    <x v="89"/>
    <x v="0"/>
    <x v="6"/>
    <x v="2"/>
    <x v="1"/>
    <x v="0"/>
    <s v="adjust"/>
    <x v="2"/>
    <x v="5"/>
    <n v="141240"/>
    <n v="732.3630381919611"/>
    <n v="1880.0872444294448"/>
    <n v="791.325520917414"/>
    <n v="-1088.7617235120308"/>
    <n v="1.0805099105916349"/>
    <n v="400"/>
    <n v="7.0000000000000007E-2"/>
    <n v="319.55964424280916"/>
    <n v="6.7304717590036228E-2"/>
  </r>
  <r>
    <x v="41"/>
    <s v="7"/>
    <x v="6"/>
    <x v="66"/>
    <x v="0"/>
    <x v="2"/>
    <x v="29"/>
    <x v="0"/>
    <x v="1"/>
    <s v="appsflyer"/>
    <x v="1"/>
    <x v="5"/>
    <n v="70080"/>
    <n v="53.433799784714751"/>
    <n v="2351.5186432258629"/>
    <n v="1231.8683958054396"/>
    <n v="-1119.6502474204233"/>
    <n v="23.054104345351597"/>
    <n v="1200"/>
    <n v="5.5E-2"/>
    <n v="159.39323722542798"/>
    <n v="2.1565241569657959E-2"/>
  </r>
  <r>
    <x v="41"/>
    <s v="7"/>
    <x v="6"/>
    <x v="40"/>
    <x v="0"/>
    <x v="5"/>
    <x v="0"/>
    <x v="0"/>
    <x v="1"/>
    <s v="adjust"/>
    <x v="0"/>
    <x v="2"/>
    <n v="44520"/>
    <n v="95.673352435530091"/>
    <n v="1833.6984002361939"/>
    <n v="696.17489407248047"/>
    <n v="-1137.5235061637136"/>
    <n v="7.2765809533182289"/>
    <n v="800"/>
    <n v="0.125"/>
    <n v="431.04743833162576"/>
    <n v="0.10319424089208547"/>
  </r>
  <r>
    <x v="41"/>
    <s v="7"/>
    <x v="6"/>
    <x v="38"/>
    <x v="0"/>
    <x v="1"/>
    <x v="28"/>
    <x v="1"/>
    <x v="0"/>
    <s v="appsflyer"/>
    <x v="2"/>
    <x v="1"/>
    <n v="381390"/>
    <n v="3443.9716571189956"/>
    <n v="6945.5827519325012"/>
    <n v="5761.1729623868232"/>
    <n v="-1184.409789545678"/>
    <n v="1.6728282157833576"/>
    <n v="4400"/>
    <n v="0.13"/>
    <n v="707.68288333023099"/>
    <n v="2.0472766221696682E-2"/>
  </r>
  <r>
    <x v="41"/>
    <s v="7"/>
    <x v="6"/>
    <x v="135"/>
    <x v="1"/>
    <x v="2"/>
    <x v="29"/>
    <x v="1"/>
    <x v="0"/>
    <s v="appsflyer"/>
    <x v="2"/>
    <x v="0"/>
    <n v="337830"/>
    <n v="1012.8164044009008"/>
    <n v="7840.5378641463394"/>
    <n v="6332.5561149392452"/>
    <n v="-1507.9817492070943"/>
    <n v="6.2524225391916586"/>
    <n v="7800"/>
    <n v="0.17"/>
    <n v="4080.7094809485261"/>
    <n v="0.10740027162495652"/>
  </r>
  <r>
    <x v="41"/>
    <s v="7"/>
    <x v="6"/>
    <x v="93"/>
    <x v="0"/>
    <x v="0"/>
    <x v="9"/>
    <x v="1"/>
    <x v="0"/>
    <s v="adjust"/>
    <x v="2"/>
    <x v="6"/>
    <n v="183410"/>
    <n v="631.33557714373137"/>
    <n v="3046.0893861853601"/>
    <n v="1424.5219264138732"/>
    <n v="-1621.5674597714869"/>
    <n v="2.2563625082854522"/>
    <n v="600"/>
    <n v="0.06"/>
    <n v="109.62219777072822"/>
    <n v="1.282561254856613E-2"/>
  </r>
  <r>
    <x v="41"/>
    <s v="7"/>
    <x v="6"/>
    <x v="136"/>
    <x v="1"/>
    <x v="4"/>
    <x v="1"/>
    <x v="1"/>
    <x v="0"/>
    <s v="appsflyer"/>
    <x v="1"/>
    <x v="1"/>
    <n v="224890"/>
    <n v="620.91464489220471"/>
    <n v="3773.9516143840651"/>
    <n v="2077.3952362461382"/>
    <n v="-1696.5563781379269"/>
    <n v="3.3457017858014755"/>
    <n v="1800"/>
    <n v="0.08"/>
    <n v="543.60055870952635"/>
    <n v="4.3612352400484528E-2"/>
  </r>
  <r>
    <x v="41"/>
    <s v="7"/>
    <x v="6"/>
    <x v="137"/>
    <x v="1"/>
    <x v="0"/>
    <x v="15"/>
    <x v="2"/>
    <x v="1"/>
    <s v="appsflyer"/>
    <x v="2"/>
    <x v="3"/>
    <n v="547990"/>
    <n v="1357.566367065941"/>
    <n v="8248.6303073881099"/>
    <n v="6548.5749003923347"/>
    <n v="-1700.0554069957752"/>
    <n v="4.8237604136772569"/>
    <n v="17200"/>
    <n v="0.1"/>
    <n v="3574.8765901079673"/>
    <n v="9.0983576439249175E-2"/>
  </r>
  <r>
    <x v="41"/>
    <s v="7"/>
    <x v="6"/>
    <x v="37"/>
    <x v="0"/>
    <x v="0"/>
    <x v="43"/>
    <x v="2"/>
    <x v="1"/>
    <s v="adjust"/>
    <x v="2"/>
    <x v="6"/>
    <n v="161900"/>
    <n v="223.86357089358762"/>
    <n v="4221.344476357549"/>
    <n v="2187.5121491882469"/>
    <n v="-2033.8323271693021"/>
    <n v="9.7716307323091414"/>
    <n v="2600"/>
    <n v="6.5000000000000002E-2"/>
    <n v="524.65882355038411"/>
    <n v="3.9973783592857394E-2"/>
  </r>
  <r>
    <x v="41"/>
    <s v="7"/>
    <x v="6"/>
    <x v="94"/>
    <x v="0"/>
    <x v="6"/>
    <x v="30"/>
    <x v="2"/>
    <x v="0"/>
    <s v="adjust"/>
    <x v="0"/>
    <x v="2"/>
    <n v="82050"/>
    <n v="256.17112789834505"/>
    <n v="2928.1641478170968"/>
    <n v="874.25537577832426"/>
    <n v="-2053.9087720387724"/>
    <n v="3.4127787270595542"/>
    <n v="1000"/>
    <n v="0.06"/>
    <n v="106.7698163494281"/>
    <n v="2.0354429477461324E-2"/>
  </r>
  <r>
    <x v="41"/>
    <s v="7"/>
    <x v="6"/>
    <x v="31"/>
    <x v="0"/>
    <x v="3"/>
    <x v="22"/>
    <x v="2"/>
    <x v="0"/>
    <s v="adjust"/>
    <x v="0"/>
    <x v="6"/>
    <n v="76010"/>
    <n v="240.6782768102658"/>
    <n v="3026.2467651942129"/>
    <n v="638.90513741191592"/>
    <n v="-2387.3416277822971"/>
    <n v="2.6546024256089584"/>
    <n v="800"/>
    <n v="0.09"/>
    <n v="134.16923517782104"/>
    <n v="3.4999779915506513E-2"/>
  </r>
  <r>
    <x v="42"/>
    <s v="7"/>
    <x v="6"/>
    <x v="85"/>
    <x v="0"/>
    <x v="5"/>
    <x v="11"/>
    <x v="1"/>
    <x v="1"/>
    <s v="adjust"/>
    <x v="0"/>
    <x v="5"/>
    <n v="494190"/>
    <n v="1150.3399285628286"/>
    <n v="11206.64570482958"/>
    <n v="18522.201177474981"/>
    <n v="7315.5554726454011"/>
    <n v="16.101502449467784"/>
    <n v="10400"/>
    <n v="0.125"/>
    <n v="13716.817196015934"/>
    <n v="0.12342680966645476"/>
  </r>
  <r>
    <x v="42"/>
    <s v="7"/>
    <x v="6"/>
    <x v="79"/>
    <x v="0"/>
    <x v="3"/>
    <x v="39"/>
    <x v="0"/>
    <x v="1"/>
    <s v="appsflyer"/>
    <x v="0"/>
    <x v="2"/>
    <n v="305880"/>
    <n v="747.67222106298618"/>
    <n v="9673.0294828535461"/>
    <n v="14699.706174497684"/>
    <n v="5026.6766916441375"/>
    <n v="19.660629030190137"/>
    <n v="18200"/>
    <n v="0.08"/>
    <n v="4918.954512645716"/>
    <n v="5.5771574096489335E-2"/>
  </r>
  <r>
    <x v="42"/>
    <s v="7"/>
    <x v="6"/>
    <x v="78"/>
    <x v="0"/>
    <x v="6"/>
    <x v="26"/>
    <x v="2"/>
    <x v="0"/>
    <s v="adjust"/>
    <x v="0"/>
    <x v="2"/>
    <n v="194470"/>
    <n v="893.2291619759535"/>
    <n v="10933.117711109302"/>
    <n v="15957.156161566367"/>
    <n v="5024.0384504570648"/>
    <n v="17.864571423381211"/>
    <n v="30200"/>
    <n v="0.14000000000000001"/>
    <n v="10787.275699587306"/>
    <n v="0.1126691538931502"/>
  </r>
  <r>
    <x v="42"/>
    <s v="7"/>
    <x v="6"/>
    <x v="98"/>
    <x v="0"/>
    <x v="6"/>
    <x v="13"/>
    <x v="1"/>
    <x v="0"/>
    <s v="appsflyer"/>
    <x v="2"/>
    <x v="2"/>
    <n v="978550"/>
    <n v="5062.6766839121719"/>
    <n v="14475.785516428114"/>
    <n v="19480.654390040971"/>
    <n v="5004.868873612857"/>
    <n v="3.8478962031972657"/>
    <n v="18600"/>
    <n v="7.0000000000000007E-2"/>
    <n v="3076.6941363123419"/>
    <n v="2.6322645316997413E-2"/>
  </r>
  <r>
    <x v="42"/>
    <s v="7"/>
    <x v="6"/>
    <x v="26"/>
    <x v="0"/>
    <x v="0"/>
    <x v="33"/>
    <x v="2"/>
    <x v="0"/>
    <s v="appsflyer"/>
    <x v="1"/>
    <x v="4"/>
    <n v="251610"/>
    <n v="275.01178399426169"/>
    <n v="5914.9020158964568"/>
    <n v="8472.2278934528094"/>
    <n v="2557.3258775563527"/>
    <n v="30.806781332794046"/>
    <n v="6000"/>
    <n v="0.08"/>
    <n v="3401.1358654446658"/>
    <n v="6.6907546008313515E-2"/>
  </r>
  <r>
    <x v="42"/>
    <s v="7"/>
    <x v="6"/>
    <x v="14"/>
    <x v="0"/>
    <x v="3"/>
    <x v="24"/>
    <x v="2"/>
    <x v="0"/>
    <s v="appsflyer"/>
    <x v="0"/>
    <x v="3"/>
    <n v="116170"/>
    <n v="616.28647214854107"/>
    <n v="6408.7403719671402"/>
    <n v="8661.4473569200836"/>
    <n v="2252.7069849529435"/>
    <n v="14.054255201682327"/>
    <n v="8000"/>
    <n v="0.1"/>
    <n v="3969.3682250251941"/>
    <n v="7.6380002507199479E-2"/>
  </r>
  <r>
    <x v="42"/>
    <s v="7"/>
    <x v="6"/>
    <x v="27"/>
    <x v="0"/>
    <x v="4"/>
    <x v="9"/>
    <x v="2"/>
    <x v="0"/>
    <s v="appsflyer"/>
    <x v="0"/>
    <x v="5"/>
    <n v="305630"/>
    <n v="616.30247479376715"/>
    <n v="6524.7648126161994"/>
    <n v="8703.958228274143"/>
    <n v="2179.1934156579437"/>
    <n v="14.122867559775324"/>
    <n v="7000"/>
    <n v="7.0000000000000007E-2"/>
    <n v="470.35252855071008"/>
    <n v="9.0064871677731986E-3"/>
  </r>
  <r>
    <x v="42"/>
    <s v="7"/>
    <x v="6"/>
    <x v="88"/>
    <x v="0"/>
    <x v="4"/>
    <x v="0"/>
    <x v="2"/>
    <x v="0"/>
    <s v="adjust"/>
    <x v="0"/>
    <x v="6"/>
    <n v="192150"/>
    <n v="680.63035612264332"/>
    <n v="8938.8122871337164"/>
    <n v="10903.27417617434"/>
    <n v="1964.4618890406236"/>
    <n v="16.019376858662575"/>
    <n v="12200"/>
    <n v="0.11"/>
    <n v="2489.3834505551495"/>
    <n v="3.8052536793564122E-2"/>
  </r>
  <r>
    <x v="42"/>
    <s v="7"/>
    <x v="6"/>
    <x v="124"/>
    <x v="0"/>
    <x v="3"/>
    <x v="17"/>
    <x v="2"/>
    <x v="0"/>
    <s v="appsflyer"/>
    <x v="0"/>
    <x v="3"/>
    <n v="69670"/>
    <n v="633.10971535480417"/>
    <n v="3434.3177028325922"/>
    <n v="5329.1664296036952"/>
    <n v="1894.848726771103"/>
    <n v="8.417445350079884"/>
    <n v="5000"/>
    <n v="0.05"/>
    <n v="1339.4454870542986"/>
    <n v="4.1890400207608293E-2"/>
  </r>
  <r>
    <x v="42"/>
    <s v="7"/>
    <x v="6"/>
    <x v="19"/>
    <x v="0"/>
    <x v="3"/>
    <x v="42"/>
    <x v="2"/>
    <x v="1"/>
    <s v="adjust"/>
    <x v="0"/>
    <x v="2"/>
    <n v="63470"/>
    <n v="195.63628357551738"/>
    <n v="2755.9691464653074"/>
    <n v="4279.107630660822"/>
    <n v="1523.1384841955146"/>
    <n v="21.872771003692918"/>
    <n v="1800"/>
    <n v="7.0000000000000007E-2"/>
    <n v="225.39545417456688"/>
    <n v="8.7789119301243616E-3"/>
  </r>
  <r>
    <x v="42"/>
    <s v="7"/>
    <x v="6"/>
    <x v="113"/>
    <x v="0"/>
    <x v="2"/>
    <x v="19"/>
    <x v="1"/>
    <x v="1"/>
    <s v="appsflyer"/>
    <x v="2"/>
    <x v="6"/>
    <n v="287720"/>
    <n v="620.83769323992783"/>
    <n v="3516.5286842541896"/>
    <n v="4984.4601747589268"/>
    <n v="1467.9314905047372"/>
    <n v="8.0286043019502049"/>
    <n v="3600"/>
    <n v="0.08"/>
    <n v="802.55912726635211"/>
    <n v="2.6835374314303016E-2"/>
  </r>
  <r>
    <x v="42"/>
    <s v="7"/>
    <x v="6"/>
    <x v="37"/>
    <x v="0"/>
    <x v="2"/>
    <x v="33"/>
    <x v="2"/>
    <x v="1"/>
    <s v="adjust"/>
    <x v="2"/>
    <x v="6"/>
    <n v="276490"/>
    <n v="532.7765523186531"/>
    <n v="8420.5328232891789"/>
    <n v="9838.2948383290877"/>
    <n v="1417.7620150399089"/>
    <n v="18.46608075282715"/>
    <n v="14400"/>
    <n v="6.5000000000000002E-2"/>
    <n v="3625.7784061330249"/>
    <n v="6.1422879772609365E-2"/>
  </r>
  <r>
    <x v="42"/>
    <s v="7"/>
    <x v="6"/>
    <x v="77"/>
    <x v="0"/>
    <x v="6"/>
    <x v="11"/>
    <x v="1"/>
    <x v="0"/>
    <s v="appsflyer"/>
    <x v="0"/>
    <x v="3"/>
    <n v="126830"/>
    <n v="347.40806683558174"/>
    <n v="3042.9956399329512"/>
    <n v="4404.838469409211"/>
    <n v="1361.8428294762598"/>
    <n v="12.679148499720631"/>
    <n v="2200"/>
    <n v="0.15"/>
    <n v="3092.4227047025902"/>
    <n v="0.11700855495530253"/>
  </r>
  <r>
    <x v="42"/>
    <s v="7"/>
    <x v="6"/>
    <x v="5"/>
    <x v="0"/>
    <x v="3"/>
    <x v="20"/>
    <x v="2"/>
    <x v="0"/>
    <s v="appsflyer"/>
    <x v="1"/>
    <x v="3"/>
    <n v="183210"/>
    <n v="595.22906728080272"/>
    <n v="5295.7630560600255"/>
    <n v="6650.1943130775171"/>
    <n v="1354.4312570174916"/>
    <n v="11.172495898860817"/>
    <n v="13800"/>
    <n v="0.09"/>
    <n v="2773.3893279218455"/>
    <n v="6.950647347922885E-2"/>
  </r>
  <r>
    <x v="42"/>
    <s v="7"/>
    <x v="6"/>
    <x v="109"/>
    <x v="0"/>
    <x v="2"/>
    <x v="38"/>
    <x v="1"/>
    <x v="1"/>
    <s v="appsflyer"/>
    <x v="0"/>
    <x v="1"/>
    <n v="162930"/>
    <n v="609.61372259696452"/>
    <n v="3035.0911275812246"/>
    <n v="4343.2704241920401"/>
    <n v="1308.1792966108155"/>
    <n v="7.124627060049824"/>
    <n v="3400"/>
    <n v="0.1"/>
    <n v="317.75631102886064"/>
    <n v="1.2193434900229262E-2"/>
  </r>
  <r>
    <x v="42"/>
    <s v="7"/>
    <x v="6"/>
    <x v="12"/>
    <x v="0"/>
    <x v="0"/>
    <x v="9"/>
    <x v="0"/>
    <x v="0"/>
    <s v="appsflyer"/>
    <x v="0"/>
    <x v="6"/>
    <n v="211400"/>
    <n v="177.71848386271427"/>
    <n v="4432.7002333189848"/>
    <n v="5708.4982962561589"/>
    <n v="1275.7980629371741"/>
    <n v="32.121016183470914"/>
    <n v="3600"/>
    <n v="7.4999999999999997E-2"/>
    <n v="2517.6650199364562"/>
    <n v="7.3506343503907515E-2"/>
  </r>
  <r>
    <x v="42"/>
    <s v="7"/>
    <x v="6"/>
    <x v="59"/>
    <x v="0"/>
    <x v="0"/>
    <x v="45"/>
    <x v="1"/>
    <x v="1"/>
    <s v="appsflyer"/>
    <x v="2"/>
    <x v="3"/>
    <n v="130200"/>
    <n v="789.75997912861988"/>
    <n v="2763.9448551102851"/>
    <n v="3911.9229947751883"/>
    <n v="1147.9781396649032"/>
    <n v="4.9533061919539163"/>
    <n v="1400"/>
    <n v="0.15"/>
    <n v="2527.154889984261"/>
    <n v="0.10766890918522509"/>
  </r>
  <r>
    <x v="42"/>
    <s v="7"/>
    <x v="6"/>
    <x v="112"/>
    <x v="0"/>
    <x v="2"/>
    <x v="1"/>
    <x v="1"/>
    <x v="0"/>
    <s v="adjust"/>
    <x v="2"/>
    <x v="5"/>
    <n v="87970"/>
    <n v="545.42958370239148"/>
    <n v="2466.6408067711354"/>
    <n v="3559.2033555039984"/>
    <n v="1092.562548732863"/>
    <n v="6.5255047798178181"/>
    <n v="2800"/>
    <n v="0.15"/>
    <n v="2842.4922543964653"/>
    <n v="0.1331052659111108"/>
  </r>
  <r>
    <x v="42"/>
    <s v="7"/>
    <x v="6"/>
    <x v="46"/>
    <x v="0"/>
    <x v="4"/>
    <x v="29"/>
    <x v="2"/>
    <x v="1"/>
    <s v="adjust"/>
    <x v="2"/>
    <x v="0"/>
    <n v="99800"/>
    <n v="590.98376313276026"/>
    <n v="1844.4262146975475"/>
    <n v="2930.1772719964224"/>
    <n v="1085.7510572988749"/>
    <n v="4.9581349857460957"/>
    <n v="1200"/>
    <n v="0.06"/>
    <n v="931.28907492499957"/>
    <n v="5.2971145228725529E-2"/>
  </r>
  <r>
    <x v="42"/>
    <s v="7"/>
    <x v="6"/>
    <x v="20"/>
    <x v="0"/>
    <x v="4"/>
    <x v="12"/>
    <x v="1"/>
    <x v="1"/>
    <s v="adjust"/>
    <x v="0"/>
    <x v="0"/>
    <n v="174660"/>
    <n v="522.04764453961457"/>
    <n v="3581.3425567944596"/>
    <n v="4650.8244926965881"/>
    <n v="1069.4819359021285"/>
    <n v="8.9088123303344773"/>
    <n v="3800"/>
    <n v="0.11"/>
    <n v="2369.4421133953033"/>
    <n v="8.4911184999425057E-2"/>
  </r>
  <r>
    <x v="42"/>
    <s v="7"/>
    <x v="6"/>
    <x v="28"/>
    <x v="0"/>
    <x v="4"/>
    <x v="27"/>
    <x v="1"/>
    <x v="3"/>
    <s v="adjust"/>
    <x v="0"/>
    <x v="3"/>
    <n v="263600"/>
    <n v="663.94426580921765"/>
    <n v="6030.856892779364"/>
    <n v="7099.5617941078972"/>
    <n v="1068.7049013285332"/>
    <n v="10.693008675140716"/>
    <n v="8200"/>
    <n v="0.08"/>
    <n v="1402.3807424662448"/>
    <n v="3.292176764182158E-2"/>
  </r>
  <r>
    <x v="42"/>
    <s v="7"/>
    <x v="6"/>
    <x v="101"/>
    <x v="0"/>
    <x v="3"/>
    <x v="2"/>
    <x v="1"/>
    <x v="1"/>
    <s v="adjust"/>
    <x v="0"/>
    <x v="3"/>
    <n v="64490"/>
    <n v="338.16471314003701"/>
    <n v="1481.8934648154911"/>
    <n v="2456.4905805560106"/>
    <n v="974.59711574051948"/>
    <n v="7.2641836510563307"/>
    <n v="600"/>
    <n v="0.12"/>
    <n v="1149.4832527759697"/>
    <n v="7.798952849473792E-2"/>
  </r>
  <r>
    <x v="42"/>
    <s v="7"/>
    <x v="6"/>
    <x v="38"/>
    <x v="0"/>
    <x v="2"/>
    <x v="8"/>
    <x v="1"/>
    <x v="0"/>
    <s v="appsflyer"/>
    <x v="2"/>
    <x v="4"/>
    <n v="609920"/>
    <n v="5890.7093351587237"/>
    <n v="10681.557063907732"/>
    <n v="11613.500906310794"/>
    <n v="931.94384240306135"/>
    <n v="1.9714944746968865"/>
    <n v="9600"/>
    <n v="0.13"/>
    <n v="7778.9214216762939"/>
    <n v="0.11163618223925938"/>
  </r>
  <r>
    <x v="42"/>
    <s v="7"/>
    <x v="6"/>
    <x v="87"/>
    <x v="0"/>
    <x v="6"/>
    <x v="42"/>
    <x v="1"/>
    <x v="1"/>
    <s v="appsflyer"/>
    <x v="2"/>
    <x v="5"/>
    <n v="99360"/>
    <n v="456.4909847434119"/>
    <n v="2026.4290303986252"/>
    <n v="2908.9515207525342"/>
    <n v="882.52249035390901"/>
    <n v="6.3724183345868726"/>
    <n v="1600"/>
    <n v="0.08"/>
    <n v="539.17567733139424"/>
    <n v="3.0891753350815076E-2"/>
  </r>
  <r>
    <x v="42"/>
    <s v="7"/>
    <x v="6"/>
    <x v="25"/>
    <x v="0"/>
    <x v="1"/>
    <x v="28"/>
    <x v="1"/>
    <x v="3"/>
    <s v="adjust"/>
    <x v="2"/>
    <x v="2"/>
    <n v="84350"/>
    <n v="425.19017505269909"/>
    <n v="1834.521257107828"/>
    <n v="2363.6982255987123"/>
    <n v="529.17696849088429"/>
    <n v="5.5591553245691765"/>
    <n v="800"/>
    <n v="0.06"/>
    <n v="581.48165497247703"/>
    <n v="4.1000838479510977E-2"/>
  </r>
  <r>
    <x v="42"/>
    <s v="7"/>
    <x v="6"/>
    <x v="125"/>
    <x v="0"/>
    <x v="5"/>
    <x v="17"/>
    <x v="1"/>
    <x v="0"/>
    <s v="appsflyer"/>
    <x v="0"/>
    <x v="6"/>
    <n v="57570"/>
    <n v="270.82661290322579"/>
    <n v="1764.5136116364802"/>
    <n v="2275.6059279102187"/>
    <n v="511.09231627373856"/>
    <n v="8.4024457696975254"/>
    <n v="2000"/>
    <n v="0.08"/>
    <n v="978.77500492465583"/>
    <n v="7.1686035568228099E-2"/>
  </r>
  <r>
    <x v="42"/>
    <s v="7"/>
    <x v="6"/>
    <x v="121"/>
    <x v="0"/>
    <x v="1"/>
    <x v="15"/>
    <x v="2"/>
    <x v="0"/>
    <s v="appsflyer"/>
    <x v="2"/>
    <x v="0"/>
    <n v="215450"/>
    <n v="2183.0409241444568"/>
    <n v="1139.5684650068674"/>
    <n v="1613.3103728757924"/>
    <n v="473.74190786892495"/>
    <n v="0.73901975681379206"/>
    <n v="1000"/>
    <n v="7.4999999999999997E-2"/>
    <n v="608.2538201385114"/>
    <n v="6.2837032721140718E-2"/>
  </r>
  <r>
    <x v="42"/>
    <s v="7"/>
    <x v="6"/>
    <x v="80"/>
    <x v="0"/>
    <x v="3"/>
    <x v="20"/>
    <x v="1"/>
    <x v="1"/>
    <s v="adjust"/>
    <x v="0"/>
    <x v="4"/>
    <n v="173240"/>
    <n v="899.91417601445448"/>
    <n v="3865.6650702998377"/>
    <n v="4201.40917450089"/>
    <n v="335.74410420105232"/>
    <n v="4.6686776211350702"/>
    <n v="4000"/>
    <n v="0.09"/>
    <n v="1167.4334771919998"/>
    <n v="4.6311187060655908E-2"/>
  </r>
  <r>
    <x v="42"/>
    <s v="7"/>
    <x v="6"/>
    <x v="108"/>
    <x v="0"/>
    <x v="1"/>
    <x v="43"/>
    <x v="2"/>
    <x v="1"/>
    <s v="adjust"/>
    <x v="0"/>
    <x v="2"/>
    <n v="165960"/>
    <n v="732.81201645469298"/>
    <n v="5906.5953321063307"/>
    <n v="6165.8462047047251"/>
    <n v="259.25087259839438"/>
    <n v="8.4139534645389329"/>
    <n v="12200"/>
    <n v="0.1"/>
    <n v="1209.7215156496759"/>
    <n v="3.2699526701531582E-2"/>
  </r>
  <r>
    <x v="42"/>
    <s v="7"/>
    <x v="6"/>
    <x v="40"/>
    <x v="0"/>
    <x v="2"/>
    <x v="7"/>
    <x v="0"/>
    <x v="1"/>
    <s v="adjust"/>
    <x v="0"/>
    <x v="0"/>
    <n v="172570"/>
    <n v="366.10082341519541"/>
    <n v="4919.5448417937014"/>
    <n v="5087.710218668507"/>
    <n v="168.16537687480559"/>
    <n v="13.897019327100853"/>
    <n v="6400"/>
    <n v="0.125"/>
    <n v="2076.9772250027249"/>
    <n v="6.8039030517815333E-2"/>
  </r>
  <r>
    <x v="42"/>
    <s v="7"/>
    <x v="6"/>
    <x v="43"/>
    <x v="0"/>
    <x v="4"/>
    <x v="33"/>
    <x v="1"/>
    <x v="1"/>
    <s v="adjust"/>
    <x v="2"/>
    <x v="0"/>
    <n v="34990"/>
    <n v="303.00334579807128"/>
    <n v="1048.7943257117165"/>
    <n v="1203.743142972281"/>
    <n v="154.94881726056451"/>
    <n v="3.9727057792110467"/>
    <n v="1000"/>
    <n v="0.08"/>
    <n v="96.324778451158039"/>
    <n v="1.3336840035673089E-2"/>
  </r>
  <r>
    <x v="42"/>
    <s v="7"/>
    <x v="6"/>
    <x v="8"/>
    <x v="0"/>
    <x v="3"/>
    <x v="38"/>
    <x v="1"/>
    <x v="1"/>
    <s v="adjust"/>
    <x v="0"/>
    <x v="1"/>
    <n v="104560"/>
    <n v="194.3727512592948"/>
    <n v="2698.8829353794631"/>
    <n v="2820.3725885831605"/>
    <n v="121.48965320369734"/>
    <n v="14.510123308491739"/>
    <n v="1400"/>
    <n v="0.08"/>
    <n v="1302.4235707492314"/>
    <n v="7.6965219419438222E-2"/>
  </r>
  <r>
    <x v="42"/>
    <s v="7"/>
    <x v="6"/>
    <x v="86"/>
    <x v="0"/>
    <x v="4"/>
    <x v="7"/>
    <x v="2"/>
    <x v="1"/>
    <s v="appsflyer"/>
    <x v="0"/>
    <x v="3"/>
    <n v="133200"/>
    <n v="733.19989081976166"/>
    <n v="6742.3364111574565"/>
    <n v="6809.2015434307859"/>
    <n v="66.865132273329436"/>
    <n v="9.2869647536604081"/>
    <n v="9200"/>
    <n v="7.0000000000000007E-2"/>
    <n v="660.81763727444979"/>
    <n v="1.6174623731813245E-2"/>
  </r>
  <r>
    <x v="42"/>
    <s v="7"/>
    <x v="6"/>
    <x v="63"/>
    <x v="0"/>
    <x v="4"/>
    <x v="15"/>
    <x v="1"/>
    <x v="1"/>
    <s v="adjust"/>
    <x v="2"/>
    <x v="6"/>
    <n v="112610"/>
    <n v="436.51986648002588"/>
    <n v="2355.1922749120149"/>
    <n v="2379.8338365263448"/>
    <n v="24.64156161432993"/>
    <n v="5.4518339697037375"/>
    <n v="4200"/>
    <n v="7.0000000000000007E-2"/>
    <n v="75.771759244377748"/>
    <n v="5.3065160881831273E-3"/>
  </r>
  <r>
    <x v="42"/>
    <s v="7"/>
    <x v="6"/>
    <x v="138"/>
    <x v="0"/>
    <x v="1"/>
    <x v="47"/>
    <x v="2"/>
    <x v="0"/>
    <s v="adjust"/>
    <x v="2"/>
    <x v="0"/>
    <n v="83910"/>
    <n v="253.66173164870938"/>
    <n v="263.01618697917297"/>
    <n v="285.11598906315277"/>
    <n v="22.099802083979796"/>
    <n v="1.1240007990562948"/>
    <n v="400"/>
    <n v="0.15"/>
    <n v="124.39263322096028"/>
    <n v="7.271463661139882E-2"/>
  </r>
  <r>
    <x v="42"/>
    <s v="7"/>
    <x v="6"/>
    <x v="115"/>
    <x v="0"/>
    <x v="5"/>
    <x v="12"/>
    <x v="1"/>
    <x v="0"/>
    <s v="adjust"/>
    <x v="0"/>
    <x v="3"/>
    <n v="115550"/>
    <n v="602.79618133444615"/>
    <n v="3028.223253037741"/>
    <n v="3042.3356885988746"/>
    <n v="14.11243556113368"/>
    <n v="5.0470387550629026"/>
    <n v="2600"/>
    <n v="0.12"/>
    <n v="1410.297669525974"/>
    <n v="7.7259591197811797E-2"/>
  </r>
  <r>
    <x v="42"/>
    <s v="7"/>
    <x v="6"/>
    <x v="132"/>
    <x v="1"/>
    <x v="2"/>
    <x v="20"/>
    <x v="2"/>
    <x v="0"/>
    <s v="appsflyer"/>
    <x v="2"/>
    <x v="2"/>
    <n v="140"/>
    <n v="0"/>
    <n v="2.9732499999999904"/>
    <n v="4.9554166666666504"/>
    <n v="1.98216666666666"/>
    <n v="3"/>
    <n v="200"/>
    <n v="0.05"/>
    <n v="1.1553962988977362"/>
    <n v="3.885970903549113E-2"/>
  </r>
  <r>
    <x v="42"/>
    <s v="7"/>
    <x v="6"/>
    <x v="136"/>
    <x v="1"/>
    <x v="1"/>
    <x v="31"/>
    <x v="1"/>
    <x v="0"/>
    <s v="appsflyer"/>
    <x v="1"/>
    <x v="2"/>
    <n v="80"/>
    <n v="0"/>
    <n v="0.46871111111111113"/>
    <n v="0.6943868312757201"/>
    <n v="0.22567572016460896"/>
    <n v="4"/>
    <n v="200"/>
    <n v="0.08"/>
    <n v="0.33302651949784395"/>
    <n v="7.9932996157682304E-2"/>
  </r>
  <r>
    <x v="42"/>
    <s v="7"/>
    <x v="6"/>
    <x v="133"/>
    <x v="1"/>
    <x v="3"/>
    <x v="10"/>
    <x v="0"/>
    <x v="3"/>
    <s v="appsflyer"/>
    <x v="1"/>
    <x v="3"/>
    <n v="40"/>
    <n v="0.16042780748663105"/>
    <n v="0.27673999999999999"/>
    <n v="0.46123333333333333"/>
    <n v="0.18449333333333334"/>
    <n v="2.8750211111111104"/>
    <n v="200"/>
    <n v="0.15"/>
    <n v="0.13299792618672038"/>
    <n v="4.8058801108159424E-2"/>
  </r>
  <r>
    <x v="42"/>
    <s v="7"/>
    <x v="6"/>
    <x v="131"/>
    <x v="1"/>
    <x v="6"/>
    <x v="39"/>
    <x v="2"/>
    <x v="0"/>
    <s v="appsflyer"/>
    <x v="1"/>
    <x v="0"/>
    <n v="80"/>
    <n v="0"/>
    <n v="1.0884861538461539"/>
    <n v="1.1163960552268246"/>
    <n v="2.7909901380670732E-2"/>
    <n v="8"/>
    <n v="200"/>
    <n v="7.4999999999999997E-2"/>
    <n v="0.20576262846026369"/>
    <n v="3.071828429479383E-2"/>
  </r>
  <r>
    <x v="42"/>
    <s v="7"/>
    <x v="6"/>
    <x v="135"/>
    <x v="1"/>
    <x v="0"/>
    <x v="27"/>
    <x v="1"/>
    <x v="0"/>
    <s v="appsflyer"/>
    <x v="2"/>
    <x v="4"/>
    <n v="60"/>
    <n v="0"/>
    <n v="0.81504624976332596"/>
    <n v="0.81504624976332585"/>
    <n v="0"/>
    <n v="9"/>
    <n v="200"/>
    <n v="0.17"/>
    <n v="0.461642290237467"/>
    <n v="9.4400019297784077E-2"/>
  </r>
  <r>
    <x v="42"/>
    <s v="7"/>
    <x v="6"/>
    <x v="134"/>
    <x v="1"/>
    <x v="1"/>
    <x v="47"/>
    <x v="2"/>
    <x v="0"/>
    <s v="appsflyer"/>
    <x v="1"/>
    <x v="3"/>
    <n v="30"/>
    <n v="0.12806179489785546"/>
    <n v="0.51053999679999995"/>
    <n v="0.42544999733333327"/>
    <n v="-8.5089999466666677E-2"/>
    <n v="3.3222242252084655"/>
    <n v="200"/>
    <n v="0.08"/>
    <n v="0.15928990729974216"/>
    <n v="6.2400559524484318E-2"/>
  </r>
  <r>
    <x v="42"/>
    <s v="7"/>
    <x v="6"/>
    <x v="137"/>
    <x v="1"/>
    <x v="2"/>
    <x v="18"/>
    <x v="2"/>
    <x v="1"/>
    <s v="appsflyer"/>
    <x v="2"/>
    <x v="2"/>
    <n v="10"/>
    <n v="1.0470496841963049E-2"/>
    <n v="0.13779250000000001"/>
    <n v="1.1482708333333334E-2"/>
    <n v="-0.12630979166666667"/>
    <n v="1.0966727278225807"/>
    <n v="200"/>
    <n v="0.1"/>
    <n v="5.6456856882320322E-3"/>
    <n v="8.19447457333604E-2"/>
  </r>
  <r>
    <x v="42"/>
    <s v="7"/>
    <x v="6"/>
    <x v="130"/>
    <x v="1"/>
    <x v="2"/>
    <x v="8"/>
    <x v="2"/>
    <x v="0"/>
    <s v="appsflyer"/>
    <x v="1"/>
    <x v="0"/>
    <n v="70"/>
    <e v="#VALUE!"/>
    <n v="0.63630548802851472"/>
    <n v="0.436680236882314"/>
    <n v="-0.19962525114620072"/>
    <e v="#VALUE!"/>
    <n v="200"/>
    <n v="7.0000000000000007E-2"/>
    <n v="7.6947071496319186E-2"/>
    <n v="2.9368198587630203E-2"/>
  </r>
  <r>
    <x v="42"/>
    <s v="7"/>
    <x v="6"/>
    <x v="76"/>
    <x v="0"/>
    <x v="0"/>
    <x v="0"/>
    <x v="1"/>
    <x v="1"/>
    <s v="adjust"/>
    <x v="2"/>
    <x v="1"/>
    <n v="380"/>
    <n v="2.4040235185612175"/>
    <n v="7.6055114963376731"/>
    <n v="6.9414686818084596E-3"/>
    <n v="-7.5985700276558648"/>
    <n v="2.8874379257166562E-3"/>
    <n v="200"/>
    <n v="7.0000000000000007E-2"/>
    <n v="2.7084826892071791E-3"/>
    <n v="6.5031451156374459E-2"/>
  </r>
  <r>
    <x v="42"/>
    <s v="7"/>
    <x v="6"/>
    <x v="102"/>
    <x v="0"/>
    <x v="1"/>
    <x v="7"/>
    <x v="1"/>
    <x v="1"/>
    <s v="adjust"/>
    <x v="2"/>
    <x v="0"/>
    <n v="4770"/>
    <n v="41.478260869565219"/>
    <n v="47.319421441372256"/>
    <n v="36.346801976706224"/>
    <n v="-10.972619464666032"/>
    <n v="0.87628558224763431"/>
    <n v="200"/>
    <n v="0.06"/>
    <n v="2.7810767315345899"/>
    <n v="1.2752505402982972E-2"/>
  </r>
  <r>
    <x v="42"/>
    <s v="7"/>
    <x v="6"/>
    <x v="58"/>
    <x v="0"/>
    <x v="0"/>
    <x v="48"/>
    <x v="2"/>
    <x v="3"/>
    <s v="appsflyer"/>
    <x v="2"/>
    <x v="1"/>
    <n v="121590"/>
    <n v="165.61365958067813"/>
    <n v="1243.5080983210073"/>
    <n v="1225.8448028639984"/>
    <n v="-17.663295457008871"/>
    <n v="7.4018339185774247"/>
    <n v="1000"/>
    <n v="0.08"/>
    <n v="173.01880424931107"/>
    <n v="2.3523750565743066E-2"/>
  </r>
  <r>
    <x v="42"/>
    <s v="7"/>
    <x v="6"/>
    <x v="120"/>
    <x v="0"/>
    <x v="6"/>
    <x v="2"/>
    <x v="1"/>
    <x v="1"/>
    <s v="adjust"/>
    <x v="0"/>
    <x v="4"/>
    <n v="352090"/>
    <n v="648.38334178070625"/>
    <n v="4855.8802261756891"/>
    <n v="4814.1771381263679"/>
    <n v="-41.703088049321195"/>
    <n v="7.4248933121952421"/>
    <n v="5200"/>
    <n v="0.08"/>
    <n v="2167.6806041615423"/>
    <n v="7.5045036841788745E-2"/>
  </r>
  <r>
    <x v="42"/>
    <s v="7"/>
    <x v="6"/>
    <x v="103"/>
    <x v="0"/>
    <x v="2"/>
    <x v="26"/>
    <x v="2"/>
    <x v="0"/>
    <s v="appsflyer"/>
    <x v="1"/>
    <x v="4"/>
    <n v="2230"/>
    <n v="4.3069529284944306"/>
    <n v="51.518579587367512"/>
    <n v="0.86003138459568174"/>
    <n v="-50.658548202771833"/>
    <n v="0.19968441700530043"/>
    <n v="200"/>
    <n v="7.4999999999999997E-2"/>
    <n v="0.26605845832777358"/>
    <n v="5.155983512021349E-2"/>
  </r>
  <r>
    <x v="42"/>
    <s v="7"/>
    <x v="6"/>
    <x v="55"/>
    <x v="0"/>
    <x v="5"/>
    <x v="4"/>
    <x v="2"/>
    <x v="0"/>
    <s v="appsflyer"/>
    <x v="2"/>
    <x v="4"/>
    <n v="3480"/>
    <n v="10.295056442195406"/>
    <n v="77.94510231783029"/>
    <n v="1.7597570784095586"/>
    <n v="-76.185345239420727"/>
    <n v="0.1709322419250664"/>
    <n v="200"/>
    <n v="7.4999999999999997E-2"/>
    <n v="0.27194574583145381"/>
    <n v="2.5755992987891468E-2"/>
  </r>
  <r>
    <x v="42"/>
    <s v="7"/>
    <x v="6"/>
    <x v="81"/>
    <x v="0"/>
    <x v="5"/>
    <x v="30"/>
    <x v="2"/>
    <x v="1"/>
    <s v="appsflyer"/>
    <x v="2"/>
    <x v="6"/>
    <n v="27240"/>
    <n v="31.527777777777775"/>
    <n v="243.59753535322085"/>
    <n v="160.0018533714732"/>
    <n v="-83.595681981747646"/>
    <n v="5.0749486531921022"/>
    <n v="200"/>
    <n v="0.11"/>
    <n v="55.238394861337412"/>
    <n v="5.7539328136292998E-2"/>
  </r>
  <r>
    <x v="42"/>
    <s v="7"/>
    <x v="6"/>
    <x v="61"/>
    <x v="1"/>
    <x v="1"/>
    <x v="11"/>
    <x v="0"/>
    <x v="3"/>
    <s v="adjust"/>
    <x v="2"/>
    <x v="0"/>
    <n v="3340"/>
    <n v="14.207727756114853"/>
    <n v="124.72725915335127"/>
    <n v="24.612374191905545"/>
    <n v="-100.11488496144572"/>
    <n v="1.7323230437965456"/>
    <n v="200"/>
    <n v="0.12"/>
    <n v="6.884881973985375"/>
    <n v="4.6622090175069048E-2"/>
  </r>
  <r>
    <x v="42"/>
    <s v="7"/>
    <x v="6"/>
    <x v="2"/>
    <x v="0"/>
    <x v="5"/>
    <x v="7"/>
    <x v="1"/>
    <x v="1"/>
    <s v="appsflyer"/>
    <x v="0"/>
    <x v="2"/>
    <n v="7500"/>
    <n v="37.297297297297298"/>
    <n v="142.20562017189306"/>
    <n v="38.433951397808933"/>
    <n v="-103.77166877408413"/>
    <n v="1.0304755084919786"/>
    <n v="200"/>
    <n v="0.15"/>
    <n v="1.5040894642370701"/>
    <n v="6.5223992916621119E-3"/>
  </r>
  <r>
    <x v="42"/>
    <s v="7"/>
    <x v="6"/>
    <x v="114"/>
    <x v="1"/>
    <x v="6"/>
    <x v="1"/>
    <x v="1"/>
    <x v="1"/>
    <s v="adjust"/>
    <x v="2"/>
    <x v="1"/>
    <n v="50920"/>
    <n v="182.10581676659302"/>
    <n v="1212.2095056547494"/>
    <n v="1082.1098143112065"/>
    <n v="-130.09969134354287"/>
    <n v="5.9422034590919095"/>
    <n v="1800"/>
    <n v="7.0000000000000007E-2"/>
    <n v="45.246942103617144"/>
    <n v="6.968938750518296E-3"/>
  </r>
  <r>
    <x v="42"/>
    <s v="7"/>
    <x v="6"/>
    <x v="91"/>
    <x v="0"/>
    <x v="3"/>
    <x v="12"/>
    <x v="2"/>
    <x v="0"/>
    <s v="appsflyer"/>
    <x v="2"/>
    <x v="0"/>
    <n v="103820"/>
    <n v="319.6186875506346"/>
    <n v="2086.0017163933935"/>
    <n v="1949.4886866141157"/>
    <n v="-136.51302977927776"/>
    <n v="6.0994202233724959"/>
    <n v="2600"/>
    <n v="0.12"/>
    <n v="1215.2616004255815"/>
    <n v="0.10389575556999474"/>
  </r>
  <r>
    <x v="42"/>
    <s v="7"/>
    <x v="6"/>
    <x v="75"/>
    <x v="0"/>
    <x v="2"/>
    <x v="1"/>
    <x v="1"/>
    <x v="1"/>
    <s v="appsflyer"/>
    <x v="0"/>
    <x v="3"/>
    <n v="80070"/>
    <n v="192.2251183208725"/>
    <n v="1719.9314430193213"/>
    <n v="1574.3525006579903"/>
    <n v="-145.57894236133097"/>
    <n v="8.1901497286634335"/>
    <n v="800"/>
    <n v="0.15"/>
    <n v="272.91233375762209"/>
    <n v="2.8891489638180372E-2"/>
  </r>
  <r>
    <x v="42"/>
    <s v="7"/>
    <x v="6"/>
    <x v="30"/>
    <x v="0"/>
    <x v="5"/>
    <x v="6"/>
    <x v="1"/>
    <x v="3"/>
    <s v="appsflyer"/>
    <x v="0"/>
    <x v="0"/>
    <n v="23410"/>
    <n v="160.32801658105794"/>
    <n v="231.4460658494209"/>
    <n v="81.375633077031992"/>
    <n v="-150.07043277238893"/>
    <n v="0.5075571619504845"/>
    <n v="200"/>
    <n v="0.05"/>
    <n v="19.82074155468829"/>
    <n v="4.0595160994375989E-2"/>
  </r>
  <r>
    <x v="42"/>
    <s v="7"/>
    <x v="6"/>
    <x v="47"/>
    <x v="0"/>
    <x v="2"/>
    <x v="31"/>
    <x v="2"/>
    <x v="0"/>
    <s v="appsflyer"/>
    <x v="2"/>
    <x v="2"/>
    <n v="63030"/>
    <n v="287.02185792349729"/>
    <n v="1237.3813500896986"/>
    <n v="1076.2287698867597"/>
    <n v="-161.15258020293891"/>
    <n v="3.7496404548172682"/>
    <n v="600"/>
    <n v="6.5000000000000002E-2"/>
    <n v="356.34814821571655"/>
    <n v="5.518469650481643E-2"/>
  </r>
  <r>
    <x v="42"/>
    <s v="7"/>
    <x v="6"/>
    <x v="3"/>
    <x v="0"/>
    <x v="0"/>
    <x v="3"/>
    <x v="1"/>
    <x v="0"/>
    <s v="appsflyer"/>
    <x v="0"/>
    <x v="3"/>
    <n v="8500"/>
    <n v="28.629290130036242"/>
    <n v="188.62449973747496"/>
    <n v="11.392796473875771"/>
    <n v="-177.2317032635992"/>
    <n v="0.39794198256851254"/>
    <n v="200"/>
    <n v="0.09"/>
    <n v="1.8595086802517706"/>
    <n v="2.7202988667966832E-2"/>
  </r>
  <r>
    <x v="42"/>
    <s v="7"/>
    <x v="6"/>
    <x v="11"/>
    <x v="0"/>
    <x v="1"/>
    <x v="23"/>
    <x v="1"/>
    <x v="0"/>
    <s v="appsflyer"/>
    <x v="0"/>
    <x v="3"/>
    <n v="18170"/>
    <n v="71.27523001212468"/>
    <n v="228.77188704208208"/>
    <n v="24.705710407927583"/>
    <n v="-204.06617663415449"/>
    <n v="0.34662407127588191"/>
    <n v="200"/>
    <n v="0.14000000000000001"/>
    <n v="13.708937706487804"/>
    <n v="9.2481572614408425E-2"/>
  </r>
  <r>
    <x v="42"/>
    <s v="7"/>
    <x v="6"/>
    <x v="117"/>
    <x v="0"/>
    <x v="1"/>
    <x v="28"/>
    <x v="1"/>
    <x v="0"/>
    <s v="appsflyer"/>
    <x v="0"/>
    <x v="4"/>
    <n v="14760"/>
    <n v="61.467304625199368"/>
    <n v="261.62797622307414"/>
    <n v="57.026831606305365"/>
    <n v="-204.60114461676878"/>
    <n v="0.92775878093288688"/>
    <n v="200"/>
    <n v="7.0000000000000007E-2"/>
    <n v="10.307588763552928"/>
    <n v="3.0124967707345077E-2"/>
  </r>
  <r>
    <x v="42"/>
    <s v="7"/>
    <x v="6"/>
    <x v="99"/>
    <x v="0"/>
    <x v="2"/>
    <x v="43"/>
    <x v="2"/>
    <x v="0"/>
    <s v="adjust"/>
    <x v="0"/>
    <x v="2"/>
    <n v="3910"/>
    <n v="10.245436282644773"/>
    <n v="214.05014804844024"/>
    <n v="6.0917698697804861"/>
    <n v="-207.95837817865976"/>
    <n v="0.59458374457900065"/>
    <n v="30000"/>
    <n v="0.08"/>
    <n v="0.66438716951999244"/>
    <n v="1.8177179586068126E-2"/>
  </r>
  <r>
    <x v="42"/>
    <s v="7"/>
    <x v="6"/>
    <x v="33"/>
    <x v="0"/>
    <x v="4"/>
    <x v="2"/>
    <x v="2"/>
    <x v="1"/>
    <s v="adjust"/>
    <x v="2"/>
    <x v="1"/>
    <n v="9480"/>
    <n v="38.970509383378015"/>
    <n v="295.17745783076327"/>
    <n v="83.356636885184273"/>
    <n v="-211.82082094557899"/>
    <n v="2.1389670857301688"/>
    <n v="200"/>
    <n v="7.0000000000000007E-2"/>
    <n v="6.9738175207122017"/>
    <n v="1.394373577858786E-2"/>
  </r>
  <r>
    <x v="42"/>
    <s v="7"/>
    <x v="6"/>
    <x v="53"/>
    <x v="0"/>
    <x v="6"/>
    <x v="6"/>
    <x v="0"/>
    <x v="3"/>
    <s v="appsflyer"/>
    <x v="2"/>
    <x v="4"/>
    <n v="115750"/>
    <n v="136.25045273451647"/>
    <n v="1760.737473990034"/>
    <n v="1537.828704985712"/>
    <n v="-222.90876900432204"/>
    <n v="11.286778679423296"/>
    <n v="1800"/>
    <n v="0.06"/>
    <n v="151.80135467803228"/>
    <n v="1.6451914116082982E-2"/>
  </r>
  <r>
    <x v="42"/>
    <s v="7"/>
    <x v="6"/>
    <x v="42"/>
    <x v="0"/>
    <x v="0"/>
    <x v="12"/>
    <x v="1"/>
    <x v="1"/>
    <s v="appsflyer"/>
    <x v="2"/>
    <x v="0"/>
    <n v="9220"/>
    <n v="22.562094702067785"/>
    <n v="287.49431578381405"/>
    <n v="54.053949825171607"/>
    <n v="-233.44036595864245"/>
    <n v="2.3957859648651167"/>
    <n v="200"/>
    <n v="0.12"/>
    <n v="28.694840469041381"/>
    <n v="8.8475928715200297E-2"/>
  </r>
  <r>
    <x v="42"/>
    <s v="7"/>
    <x v="6"/>
    <x v="107"/>
    <x v="0"/>
    <x v="3"/>
    <x v="48"/>
    <x v="0"/>
    <x v="0"/>
    <s v="adjust"/>
    <x v="0"/>
    <x v="4"/>
    <n v="99080"/>
    <n v="305.78530946635993"/>
    <n v="3248.8962520292953"/>
    <n v="3010.4992298511356"/>
    <n v="-238.39702217815966"/>
    <n v="9.8451401576645292"/>
    <n v="4600"/>
    <n v="0.11"/>
    <n v="214.72830236182938"/>
    <n v="1.1887746071739699E-2"/>
  </r>
  <r>
    <x v="42"/>
    <s v="7"/>
    <x v="6"/>
    <x v="116"/>
    <x v="0"/>
    <x v="4"/>
    <x v="46"/>
    <x v="2"/>
    <x v="0"/>
    <s v="appsflyer"/>
    <x v="0"/>
    <x v="6"/>
    <n v="26920"/>
    <n v="32.37455420087916"/>
    <n v="312.26453035189849"/>
    <n v="58.100143464882827"/>
    <n v="-254.16438688701567"/>
    <n v="1.7946237376545888"/>
    <n v="200"/>
    <n v="0.08"/>
    <n v="15.316639861309721"/>
    <n v="4.3937469995426887E-2"/>
  </r>
  <r>
    <x v="42"/>
    <s v="7"/>
    <x v="6"/>
    <x v="0"/>
    <x v="0"/>
    <x v="5"/>
    <x v="3"/>
    <x v="0"/>
    <x v="0"/>
    <s v="adjust"/>
    <x v="0"/>
    <x v="4"/>
    <n v="9280"/>
    <n v="12.192764300126695"/>
    <n v="260.72934134419285"/>
    <n v="6.3075623117798045"/>
    <n v="-254.42177903241304"/>
    <n v="0.51732012171466835"/>
    <n v="200"/>
    <n v="7.0000000000000007E-2"/>
    <n v="2.2308234027100151"/>
    <n v="5.8945735622349692E-2"/>
  </r>
  <r>
    <x v="42"/>
    <s v="7"/>
    <x v="6"/>
    <x v="29"/>
    <x v="0"/>
    <x v="2"/>
    <x v="14"/>
    <x v="2"/>
    <x v="1"/>
    <s v="appsflyer"/>
    <x v="2"/>
    <x v="3"/>
    <n v="281610"/>
    <n v="453.8390452876377"/>
    <n v="6332.5510734091922"/>
    <n v="6063.2045008253854"/>
    <n v="-269.34657258380685"/>
    <n v="13.359812391158631"/>
    <n v="13600"/>
    <n v="0.05"/>
    <n v="1119.6115403791975"/>
    <n v="3.0776122324610813E-2"/>
  </r>
  <r>
    <x v="42"/>
    <s v="7"/>
    <x v="6"/>
    <x v="119"/>
    <x v="0"/>
    <x v="0"/>
    <x v="13"/>
    <x v="0"/>
    <x v="0"/>
    <s v="appsflyer"/>
    <x v="0"/>
    <x v="4"/>
    <n v="87720"/>
    <n v="143.81953867028494"/>
    <n v="1610.247346881056"/>
    <n v="1330.9484515717459"/>
    <n v="-279.29889530931018"/>
    <n v="9.2542950970175646"/>
    <n v="800"/>
    <n v="0.15"/>
    <n v="815.78992850514032"/>
    <n v="0.10215646437968808"/>
  </r>
  <r>
    <x v="42"/>
    <s v="7"/>
    <x v="6"/>
    <x v="32"/>
    <x v="0"/>
    <x v="5"/>
    <x v="44"/>
    <x v="0"/>
    <x v="3"/>
    <s v="appsflyer"/>
    <x v="0"/>
    <x v="5"/>
    <n v="46470"/>
    <n v="91.466901481404747"/>
    <n v="1426.3749625949256"/>
    <n v="1144.4394577123899"/>
    <n v="-281.93550488253572"/>
    <n v="12.512061075394085"/>
    <n v="1600"/>
    <n v="0.04"/>
    <n v="67.253641585858247"/>
    <n v="9.7942623253441143E-3"/>
  </r>
  <r>
    <x v="42"/>
    <s v="7"/>
    <x v="6"/>
    <x v="6"/>
    <x v="0"/>
    <x v="1"/>
    <x v="32"/>
    <x v="1"/>
    <x v="0"/>
    <s v="adjust"/>
    <x v="2"/>
    <x v="5"/>
    <n v="196100"/>
    <n v="588.98449549476425"/>
    <n v="2577.7483588889845"/>
    <n v="2279.6603853944216"/>
    <n v="-298.0879734945629"/>
    <n v="3.8704930313648411"/>
    <n v="1600"/>
    <n v="0.08"/>
    <n v="1036.9502768301538"/>
    <n v="7.5811751279108705E-2"/>
  </r>
  <r>
    <x v="42"/>
    <s v="7"/>
    <x v="6"/>
    <x v="82"/>
    <x v="0"/>
    <x v="4"/>
    <x v="13"/>
    <x v="1"/>
    <x v="1"/>
    <s v="adjust"/>
    <x v="0"/>
    <x v="4"/>
    <n v="52060"/>
    <n v="207.22116261713242"/>
    <n v="1210.9520555234301"/>
    <n v="871.30171117767884"/>
    <n v="-339.65034434575125"/>
    <n v="4.2046946372341329"/>
    <n v="1000"/>
    <n v="0.14000000000000001"/>
    <n v="688.96687788075621"/>
    <n v="0.13178880691617276"/>
  </r>
  <r>
    <x v="42"/>
    <s v="7"/>
    <x v="6"/>
    <x v="45"/>
    <x v="0"/>
    <x v="5"/>
    <x v="25"/>
    <x v="1"/>
    <x v="3"/>
    <s v="adjust"/>
    <x v="2"/>
    <x v="4"/>
    <n v="15670"/>
    <n v="103.47977620838302"/>
    <n v="452.84580956306513"/>
    <n v="108.47310886687502"/>
    <n v="-344.37270069619012"/>
    <n v="1.0482541888033914"/>
    <n v="200"/>
    <n v="7.0000000000000007E-2"/>
    <n v="22.098339355387758"/>
    <n v="3.3953636967770234E-2"/>
  </r>
  <r>
    <x v="42"/>
    <s v="7"/>
    <x v="6"/>
    <x v="13"/>
    <x v="0"/>
    <x v="1"/>
    <x v="44"/>
    <x v="1"/>
    <x v="0"/>
    <s v="appsflyer"/>
    <x v="0"/>
    <x v="5"/>
    <n v="45260"/>
    <n v="157.7137514873364"/>
    <n v="995.44897869026306"/>
    <n v="638.19509285967058"/>
    <n v="-357.25388583059248"/>
    <n v="4.0465405637815568"/>
    <n v="600"/>
    <n v="0.15"/>
    <n v="491.98923807478451"/>
    <n v="0.12848454534235595"/>
  </r>
  <r>
    <x v="42"/>
    <s v="7"/>
    <x v="6"/>
    <x v="73"/>
    <x v="0"/>
    <x v="3"/>
    <x v="6"/>
    <x v="1"/>
    <x v="0"/>
    <s v="appsflyer"/>
    <x v="2"/>
    <x v="0"/>
    <n v="45040"/>
    <n v="626.56666000762766"/>
    <n v="424.7255230104027"/>
    <n v="57.902274232511054"/>
    <n v="-366.82324877789165"/>
    <n v="9.2411993692428779E-2"/>
    <n v="200"/>
    <n v="0.105"/>
    <n v="29.127899857846771"/>
    <n v="8.3842129530414866E-2"/>
  </r>
  <r>
    <x v="42"/>
    <s v="7"/>
    <x v="6"/>
    <x v="111"/>
    <x v="0"/>
    <x v="2"/>
    <x v="35"/>
    <x v="1"/>
    <x v="0"/>
    <s v="appsflyer"/>
    <x v="0"/>
    <x v="2"/>
    <n v="77660"/>
    <n v="223.24897130939632"/>
    <n v="1423.9287681912599"/>
    <n v="1038.8582768514855"/>
    <n v="-385.07049133977443"/>
    <n v="4.6533619875531356"/>
    <n v="1200"/>
    <n v="0.15"/>
    <n v="58.787243205129691"/>
    <n v="9.4313864420626E-3"/>
  </r>
  <r>
    <x v="42"/>
    <s v="7"/>
    <x v="6"/>
    <x v="128"/>
    <x v="0"/>
    <x v="1"/>
    <x v="28"/>
    <x v="2"/>
    <x v="0"/>
    <s v="adjust"/>
    <x v="0"/>
    <x v="6"/>
    <n v="26780"/>
    <n v="148.77777777777777"/>
    <n v="1037.5621536097171"/>
    <n v="643.19246466824586"/>
    <n v="-394.36968894147128"/>
    <n v="4.3231756400404873"/>
    <n v="1000"/>
    <n v="7.0000000000000007E-2"/>
    <n v="45.315960717267437"/>
    <n v="1.1742457404938941E-2"/>
  </r>
  <r>
    <x v="42"/>
    <s v="7"/>
    <x v="6"/>
    <x v="50"/>
    <x v="0"/>
    <x v="6"/>
    <x v="40"/>
    <x v="1"/>
    <x v="3"/>
    <s v="appsflyer"/>
    <x v="0"/>
    <x v="0"/>
    <n v="44440"/>
    <n v="199.68225948808472"/>
    <n v="1068.8053744947579"/>
    <n v="635.18295277417212"/>
    <n v="-433.62242172058575"/>
    <n v="3.1809683764724941"/>
    <n v="600"/>
    <n v="0.08"/>
    <n v="82.39939116912619"/>
    <n v="2.162090749057561E-2"/>
  </r>
  <r>
    <x v="42"/>
    <s v="7"/>
    <x v="6"/>
    <x v="110"/>
    <x v="0"/>
    <x v="0"/>
    <x v="49"/>
    <x v="1"/>
    <x v="0"/>
    <s v="adjust"/>
    <x v="0"/>
    <x v="0"/>
    <n v="38710"/>
    <n v="231.46306388132001"/>
    <n v="887.87430493633212"/>
    <n v="433.5656265022381"/>
    <n v="-454.30867843409402"/>
    <n v="1.8731525420597726"/>
    <n v="400"/>
    <n v="0.32"/>
    <n v="760.58522629031518"/>
    <n v="0.29237604789932492"/>
  </r>
  <r>
    <x v="42"/>
    <s v="7"/>
    <x v="6"/>
    <x v="139"/>
    <x v="0"/>
    <x v="0"/>
    <x v="40"/>
    <x v="1"/>
    <x v="0"/>
    <s v="adjust"/>
    <x v="2"/>
    <x v="4"/>
    <n v="41790"/>
    <n v="475.81517183570827"/>
    <n v="884.824666998108"/>
    <n v="430.48364107584672"/>
    <n v="-454.34102592226128"/>
    <n v="0.90472869836207359"/>
    <n v="400"/>
    <n v="0.12"/>
    <n v="121.61669938836427"/>
    <n v="4.7085296545541541E-2"/>
  </r>
  <r>
    <x v="42"/>
    <s v="7"/>
    <x v="6"/>
    <x v="10"/>
    <x v="0"/>
    <x v="6"/>
    <x v="48"/>
    <x v="1"/>
    <x v="0"/>
    <s v="appsflyer"/>
    <x v="2"/>
    <x v="4"/>
    <n v="43770"/>
    <n v="108.73084264301353"/>
    <n v="538.62920575744909"/>
    <n v="55.146522988836686"/>
    <n v="-483.48268276861239"/>
    <n v="0.50718380956445308"/>
    <n v="200"/>
    <n v="0.04"/>
    <n v="1.1660422039385947"/>
    <n v="3.5240729023376409E-3"/>
  </r>
  <r>
    <x v="42"/>
    <s v="7"/>
    <x v="6"/>
    <x v="126"/>
    <x v="0"/>
    <x v="4"/>
    <x v="9"/>
    <x v="1"/>
    <x v="0"/>
    <s v="adjust"/>
    <x v="2"/>
    <x v="1"/>
    <n v="50750"/>
    <n v="272.15636466271519"/>
    <n v="1253.046836369273"/>
    <n v="747.86112223328394"/>
    <n v="-505.18571413598909"/>
    <n v="2.7479097288799847"/>
    <n v="600"/>
    <n v="0.15"/>
    <n v="159.26417224105714"/>
    <n v="3.5493259266608658E-2"/>
  </r>
  <r>
    <x v="42"/>
    <s v="7"/>
    <x v="6"/>
    <x v="83"/>
    <x v="0"/>
    <x v="5"/>
    <x v="37"/>
    <x v="1"/>
    <x v="0"/>
    <s v="adjust"/>
    <x v="2"/>
    <x v="4"/>
    <n v="103970"/>
    <n v="927.71191841937548"/>
    <n v="1150.9800180510597"/>
    <n v="635.58207179078329"/>
    <n v="-515.3979462602764"/>
    <n v="0.68510715360182117"/>
    <n v="1600"/>
    <n v="0.21"/>
    <n v="242.95568727652969"/>
    <n v="6.3709497708137636E-2"/>
  </r>
  <r>
    <x v="42"/>
    <s v="7"/>
    <x v="6"/>
    <x v="22"/>
    <x v="0"/>
    <x v="4"/>
    <x v="23"/>
    <x v="2"/>
    <x v="0"/>
    <s v="appsflyer"/>
    <x v="0"/>
    <x v="6"/>
    <n v="29210"/>
    <n v="116.06207044673539"/>
    <n v="632.2897554995393"/>
    <n v="110.18747469299795"/>
    <n v="-522.10228080654133"/>
    <n v="0.94938401726657562"/>
    <n v="200"/>
    <n v="0.1"/>
    <n v="23.782015029744006"/>
    <n v="3.5972048389959869E-2"/>
  </r>
  <r>
    <x v="42"/>
    <s v="7"/>
    <x v="6"/>
    <x v="65"/>
    <x v="1"/>
    <x v="2"/>
    <x v="7"/>
    <x v="1"/>
    <x v="1"/>
    <s v="adjust"/>
    <x v="2"/>
    <x v="6"/>
    <n v="50460"/>
    <n v="177.70787321673731"/>
    <n v="1071.999536154256"/>
    <n v="538.14338321836647"/>
    <n v="-533.85615293588955"/>
    <n v="3.0282472772719098"/>
    <n v="1000"/>
    <n v="0.06"/>
    <n v="30.989739284747365"/>
    <n v="9.5977330736073934E-3"/>
  </r>
  <r>
    <x v="42"/>
    <s v="7"/>
    <x v="6"/>
    <x v="70"/>
    <x v="0"/>
    <x v="5"/>
    <x v="14"/>
    <x v="1"/>
    <x v="0"/>
    <s v="appsflyer"/>
    <x v="2"/>
    <x v="0"/>
    <n v="150300"/>
    <n v="1143.413712019918"/>
    <n v="1276.2602829000864"/>
    <n v="737.01692301736284"/>
    <n v="-539.24335988272355"/>
    <n v="0.64457590045458912"/>
    <n v="1200"/>
    <n v="0.08"/>
    <n v="104.81787960011825"/>
    <n v="2.3703182456786209E-2"/>
  </r>
  <r>
    <x v="42"/>
    <s v="7"/>
    <x v="6"/>
    <x v="127"/>
    <x v="1"/>
    <x v="5"/>
    <x v="28"/>
    <x v="1"/>
    <x v="0"/>
    <s v="adjust"/>
    <x v="2"/>
    <x v="4"/>
    <n v="22320"/>
    <n v="159.35479606002511"/>
    <n v="731.34028756926318"/>
    <n v="179.84966416061738"/>
    <n v="-551.49062340864577"/>
    <n v="1.1286115548908384"/>
    <n v="400"/>
    <n v="0.15"/>
    <n v="116.79836339129227"/>
    <n v="0.10823703224246203"/>
  </r>
  <r>
    <x v="42"/>
    <s v="7"/>
    <x v="6"/>
    <x v="16"/>
    <x v="0"/>
    <x v="6"/>
    <x v="47"/>
    <x v="0"/>
    <x v="3"/>
    <s v="adjust"/>
    <x v="2"/>
    <x v="4"/>
    <n v="32730"/>
    <n v="59.66981769074949"/>
    <n v="693.81309989808858"/>
    <n v="127.77685550115035"/>
    <n v="-566.03624439693817"/>
    <n v="2.1413984564755824"/>
    <n v="200"/>
    <n v="0.02"/>
    <n v="6.458481834465327"/>
    <n v="8.4241675447073727E-3"/>
  </r>
  <r>
    <x v="42"/>
    <s v="7"/>
    <x v="6"/>
    <x v="69"/>
    <x v="0"/>
    <x v="6"/>
    <x v="3"/>
    <x v="0"/>
    <x v="1"/>
    <s v="appsflyer"/>
    <x v="2"/>
    <x v="2"/>
    <n v="44510"/>
    <n v="23.001503335525697"/>
    <n v="911.66277233998619"/>
    <n v="317.72142877049697"/>
    <n v="-593.94134356948916"/>
    <n v="13.813072308181612"/>
    <n v="200"/>
    <n v="0.04"/>
    <n v="72.47894755402757"/>
    <n v="3.8020175847388864E-2"/>
  </r>
  <r>
    <x v="42"/>
    <s v="7"/>
    <x v="6"/>
    <x v="140"/>
    <x v="0"/>
    <x v="1"/>
    <x v="2"/>
    <x v="1"/>
    <x v="0"/>
    <s v="adjust"/>
    <x v="2"/>
    <x v="6"/>
    <n v="122120"/>
    <n v="413.26565143824024"/>
    <n v="2531.1206802000625"/>
    <n v="1937.0837717994084"/>
    <n v="-594.03690840065406"/>
    <n v="4.6872605188890049"/>
    <n v="1000"/>
    <n v="7.0000000000000007E-2"/>
    <n v="399.46978356736787"/>
    <n v="3.4370375835311259E-2"/>
  </r>
  <r>
    <x v="42"/>
    <s v="7"/>
    <x v="6"/>
    <x v="122"/>
    <x v="0"/>
    <x v="2"/>
    <x v="26"/>
    <x v="1"/>
    <x v="0"/>
    <s v="singular"/>
    <x v="2"/>
    <x v="2"/>
    <n v="62170"/>
    <n v="431.05674665617624"/>
    <n v="1333.8723242023577"/>
    <n v="679.63908336333418"/>
    <n v="-654.23324083902355"/>
    <n v="1.5766812342817467"/>
    <n v="600"/>
    <n v="0.06"/>
    <n v="189.62011008640548"/>
    <n v="4.650019761175575E-2"/>
  </r>
  <r>
    <x v="42"/>
    <s v="7"/>
    <x v="6"/>
    <x v="129"/>
    <x v="0"/>
    <x v="3"/>
    <x v="8"/>
    <x v="1"/>
    <x v="1"/>
    <s v="appsflyer"/>
    <x v="2"/>
    <x v="2"/>
    <n v="88170"/>
    <n v="302.23707089274177"/>
    <n v="1039.3522023549426"/>
    <n v="379.38498220492528"/>
    <n v="-659.96722015001728"/>
    <n v="1.2552562830373706"/>
    <n v="600"/>
    <n v="0.06"/>
    <n v="86.709113035345865"/>
    <n v="3.8091963354043114E-2"/>
  </r>
  <r>
    <x v="42"/>
    <s v="7"/>
    <x v="6"/>
    <x v="4"/>
    <x v="0"/>
    <x v="6"/>
    <x v="23"/>
    <x v="2"/>
    <x v="0"/>
    <s v="appsflyer"/>
    <x v="0"/>
    <x v="3"/>
    <n v="27610"/>
    <n v="57.256240102556369"/>
    <n v="817.24004810959832"/>
    <n v="141.79421944238752"/>
    <n v="-675.44582866721078"/>
    <n v="2.4764849942715101"/>
    <n v="200"/>
    <n v="0.1"/>
    <n v="42.991487087916305"/>
    <n v="5.0532721828602939E-2"/>
  </r>
  <r>
    <x v="42"/>
    <s v="7"/>
    <x v="6"/>
    <x v="72"/>
    <x v="0"/>
    <x v="4"/>
    <x v="25"/>
    <x v="2"/>
    <x v="1"/>
    <s v="adjust"/>
    <x v="0"/>
    <x v="5"/>
    <n v="39630"/>
    <n v="66.146463592739408"/>
    <n v="885.74230586121269"/>
    <n v="174.37119400951715"/>
    <n v="-711.37111185169556"/>
    <n v="2.6361378150631332"/>
    <n v="200"/>
    <n v="0.12"/>
    <n v="101.81944020020171"/>
    <n v="9.7320585526915665E-2"/>
  </r>
  <r>
    <x v="42"/>
    <s v="7"/>
    <x v="6"/>
    <x v="84"/>
    <x v="0"/>
    <x v="0"/>
    <x v="34"/>
    <x v="1"/>
    <x v="0"/>
    <s v="appsflyer"/>
    <x v="0"/>
    <x v="2"/>
    <n v="40410"/>
    <n v="118.23411509929504"/>
    <n v="871.81625624297635"/>
    <n v="135.27352176649416"/>
    <n v="-736.54273447648222"/>
    <n v="1.1441158218411762"/>
    <n v="200"/>
    <n v="0.14000000000000001"/>
    <n v="96.410473776912909"/>
    <n v="0.11878460829820821"/>
  </r>
  <r>
    <x v="42"/>
    <s v="7"/>
    <x v="6"/>
    <x v="1"/>
    <x v="0"/>
    <x v="0"/>
    <x v="6"/>
    <x v="1"/>
    <x v="0"/>
    <s v="appsflyer"/>
    <x v="0"/>
    <x v="5"/>
    <n v="80700"/>
    <n v="316.26631011111624"/>
    <n v="1960.9547328082961"/>
    <n v="1216.0468973337443"/>
    <n v="-744.9078354745518"/>
    <n v="3.8450092800162663"/>
    <n v="2000"/>
    <n v="0.15"/>
    <n v="93.798695872129912"/>
    <n v="1.2855685099780989E-2"/>
  </r>
  <r>
    <x v="42"/>
    <s v="7"/>
    <x v="6"/>
    <x v="57"/>
    <x v="0"/>
    <x v="4"/>
    <x v="41"/>
    <x v="2"/>
    <x v="0"/>
    <s v="adjust"/>
    <x v="0"/>
    <x v="5"/>
    <n v="58340"/>
    <n v="191.58660656793302"/>
    <n v="2051.5363695376"/>
    <n v="1284.4669650013263"/>
    <n v="-767.06940453627362"/>
    <n v="6.704367220711112"/>
    <n v="2400"/>
    <n v="0.09"/>
    <n v="261.24788804479988"/>
    <n v="3.389835306047622E-2"/>
  </r>
  <r>
    <x v="42"/>
    <s v="7"/>
    <x v="6"/>
    <x v="21"/>
    <x v="0"/>
    <x v="5"/>
    <x v="3"/>
    <x v="2"/>
    <x v="0"/>
    <s v="adjust"/>
    <x v="2"/>
    <x v="5"/>
    <n v="22750"/>
    <n v="164.1144086565842"/>
    <n v="1017.6927127522729"/>
    <n v="244.17841775943603"/>
    <n v="-773.51429499283688"/>
    <n v="1.4878548432050771"/>
    <n v="400"/>
    <n v="0.11"/>
    <n v="65.343385486574206"/>
    <n v="4.4600846985959765E-2"/>
  </r>
  <r>
    <x v="42"/>
    <s v="7"/>
    <x v="6"/>
    <x v="97"/>
    <x v="0"/>
    <x v="3"/>
    <x v="31"/>
    <x v="2"/>
    <x v="0"/>
    <s v="adjust"/>
    <x v="0"/>
    <x v="3"/>
    <n v="22350"/>
    <n v="65.469382061654343"/>
    <n v="943.9122127982813"/>
    <n v="122.6137882784767"/>
    <n v="-821.2984245198046"/>
    <n v="1.8728416920600821"/>
    <n v="200"/>
    <n v="0.108"/>
    <n v="60.559482878291675"/>
    <n v="8.2317390956541281E-2"/>
  </r>
  <r>
    <x v="42"/>
    <s v="7"/>
    <x v="6"/>
    <x v="141"/>
    <x v="0"/>
    <x v="1"/>
    <x v="5"/>
    <x v="1"/>
    <x v="1"/>
    <s v="appsflyer"/>
    <x v="2"/>
    <x v="0"/>
    <n v="44440"/>
    <n v="184.60935540506648"/>
    <n v="944.59505516511592"/>
    <n v="109.67363789487122"/>
    <n v="-834.92141727024466"/>
    <n v="0.5940849403554187"/>
    <n v="400"/>
    <n v="0.08"/>
    <n v="38.347601929254303"/>
    <n v="5.827532587489679E-2"/>
  </r>
  <r>
    <x v="42"/>
    <s v="7"/>
    <x v="6"/>
    <x v="74"/>
    <x v="0"/>
    <x v="1"/>
    <x v="40"/>
    <x v="1"/>
    <x v="1"/>
    <s v="adjust"/>
    <x v="0"/>
    <x v="1"/>
    <n v="77120"/>
    <n v="338.35731471434639"/>
    <n v="2125.0064995536904"/>
    <n v="1288.5510626156265"/>
    <n v="-836.45543693806394"/>
    <n v="3.8082553755442481"/>
    <n v="1200"/>
    <n v="0.1"/>
    <n v="727.34265889483515"/>
    <n v="9.4077588385516275E-2"/>
  </r>
  <r>
    <x v="42"/>
    <s v="7"/>
    <x v="6"/>
    <x v="66"/>
    <x v="0"/>
    <x v="6"/>
    <x v="27"/>
    <x v="0"/>
    <x v="1"/>
    <s v="appsflyer"/>
    <x v="1"/>
    <x v="5"/>
    <n v="34080"/>
    <n v="39.931260740509295"/>
    <n v="1098.3529849522631"/>
    <n v="243.65899681803057"/>
    <n v="-854.69398813423254"/>
    <n v="6.1019610275125729"/>
    <n v="400"/>
    <n v="5.5E-2"/>
    <n v="26.959431416069325"/>
    <n v="1.8440684021614553E-2"/>
  </r>
  <r>
    <x v="42"/>
    <s v="7"/>
    <x v="6"/>
    <x v="24"/>
    <x v="0"/>
    <x v="3"/>
    <x v="26"/>
    <x v="1"/>
    <x v="1"/>
    <s v="appsflyer"/>
    <x v="2"/>
    <x v="3"/>
    <n v="144960"/>
    <n v="501.30003672420122"/>
    <n v="3282.4706307663159"/>
    <n v="2426.9950556773838"/>
    <n v="-855.47557508893215"/>
    <n v="4.8414021102748022"/>
    <n v="1600"/>
    <n v="7.0000000000000007E-2"/>
    <n v="363.27011747755358"/>
    <n v="2.4946494817927808E-2"/>
  </r>
  <r>
    <x v="42"/>
    <s v="7"/>
    <x v="6"/>
    <x v="23"/>
    <x v="0"/>
    <x v="0"/>
    <x v="29"/>
    <x v="1"/>
    <x v="1"/>
    <s v="adjust"/>
    <x v="0"/>
    <x v="2"/>
    <n v="91620"/>
    <n v="196.42456839808932"/>
    <n v="2058.6099843817142"/>
    <n v="1182.3437943923261"/>
    <n v="-876.26618998938807"/>
    <n v="6.0193274397126135"/>
    <n v="1000"/>
    <n v="0.06"/>
    <n v="377.64748620025591"/>
    <n v="5.3234302914738733E-2"/>
  </r>
  <r>
    <x v="42"/>
    <s v="7"/>
    <x v="6"/>
    <x v="68"/>
    <x v="0"/>
    <x v="0"/>
    <x v="35"/>
    <x v="1"/>
    <x v="1"/>
    <s v="adjust"/>
    <x v="2"/>
    <x v="5"/>
    <n v="55610"/>
    <n v="132.28049451438557"/>
    <n v="1130.6299556342308"/>
    <n v="169.56948939237401"/>
    <n v="-961.06046624185683"/>
    <n v="1.2818933737349556"/>
    <n v="400"/>
    <n v="7.0000000000000007E-2"/>
    <n v="30.23407702385547"/>
    <n v="2.9716506521106873E-2"/>
  </r>
  <r>
    <x v="42"/>
    <s v="7"/>
    <x v="6"/>
    <x v="106"/>
    <x v="0"/>
    <x v="3"/>
    <x v="40"/>
    <x v="1"/>
    <x v="0"/>
    <s v="appsflyer"/>
    <x v="2"/>
    <x v="2"/>
    <n v="174190"/>
    <n v="443.28184264272051"/>
    <n v="1946.2971301063885"/>
    <n v="915.87917002526399"/>
    <n v="-1030.4179600811244"/>
    <n v="2.0661328345078434"/>
    <n v="1200"/>
    <n v="0.2"/>
    <n v="319.20530893379089"/>
    <n v="5.8087230896222884E-2"/>
  </r>
  <r>
    <x v="42"/>
    <s v="7"/>
    <x v="6"/>
    <x v="92"/>
    <x v="0"/>
    <x v="6"/>
    <x v="17"/>
    <x v="2"/>
    <x v="0"/>
    <s v="appsflyer"/>
    <x v="1"/>
    <x v="5"/>
    <n v="263790"/>
    <n v="533.34422022629178"/>
    <n v="7458.3340817697772"/>
    <n v="6374.7746394690357"/>
    <n v="-1083.5594423007415"/>
    <n v="11.952458464374645"/>
    <n v="8000"/>
    <n v="0.1"/>
    <n v="1976.9798868247806"/>
    <n v="5.1687575865673956E-2"/>
  </r>
  <r>
    <x v="42"/>
    <s v="7"/>
    <x v="6"/>
    <x v="118"/>
    <x v="0"/>
    <x v="0"/>
    <x v="14"/>
    <x v="1"/>
    <x v="0"/>
    <s v="appsflyer"/>
    <x v="2"/>
    <x v="4"/>
    <n v="192400"/>
    <n v="1269.4841668915108"/>
    <n v="5355.9671527252185"/>
    <n v="4212.7109657841829"/>
    <n v="-1143.2561869410356"/>
    <n v="3.3184430933861329"/>
    <n v="4800"/>
    <n v="0.12"/>
    <n v="382.13497619044944"/>
    <n v="1.5118331928227291E-2"/>
  </r>
  <r>
    <x v="42"/>
    <s v="7"/>
    <x v="6"/>
    <x v="95"/>
    <x v="0"/>
    <x v="5"/>
    <x v="46"/>
    <x v="2"/>
    <x v="0"/>
    <s v="adjust"/>
    <x v="0"/>
    <x v="3"/>
    <n v="285520"/>
    <n v="1638.5497111584068"/>
    <n v="13791.878840821701"/>
    <n v="12471.677202516634"/>
    <n v="-1320.2016383050668"/>
    <n v="7.6114121638088861"/>
    <n v="24200"/>
    <n v="7.0000000000000007E-2"/>
    <n v="2605.2624300976454"/>
    <n v="3.481571868526679E-2"/>
  </r>
  <r>
    <x v="42"/>
    <s v="7"/>
    <x v="6"/>
    <x v="17"/>
    <x v="0"/>
    <x v="6"/>
    <x v="8"/>
    <x v="2"/>
    <x v="1"/>
    <s v="appsflyer"/>
    <x v="1"/>
    <x v="4"/>
    <n v="78650"/>
    <n v="65.675206252713849"/>
    <n v="2421.5290471633175"/>
    <n v="1060.2294641292567"/>
    <n v="-1361.2995830340608"/>
    <n v="16.143526981088783"/>
    <n v="10000"/>
    <n v="7.4999999999999997E-2"/>
    <n v="356.04360267969719"/>
    <n v="5.5969582485949236E-2"/>
  </r>
  <r>
    <x v="42"/>
    <s v="7"/>
    <x v="6"/>
    <x v="89"/>
    <x v="0"/>
    <x v="2"/>
    <x v="19"/>
    <x v="1"/>
    <x v="0"/>
    <s v="adjust"/>
    <x v="2"/>
    <x v="2"/>
    <n v="111650"/>
    <n v="517.44450768355148"/>
    <n v="1693.6216245251496"/>
    <n v="320.30526597391548"/>
    <n v="-1373.3163585512341"/>
    <n v="0.61901375165392902"/>
    <n v="400"/>
    <n v="7.0000000000000007E-2"/>
    <n v="125.61121558183277"/>
    <n v="6.5360157390222287E-2"/>
  </r>
  <r>
    <x v="42"/>
    <s v="7"/>
    <x v="6"/>
    <x v="36"/>
    <x v="0"/>
    <x v="4"/>
    <x v="0"/>
    <x v="0"/>
    <x v="3"/>
    <s v="adjust"/>
    <x v="0"/>
    <x v="2"/>
    <n v="64250"/>
    <n v="97.27479182437547"/>
    <n v="2108.558771679533"/>
    <n v="712.18616515481744"/>
    <n v="-1396.3726065247156"/>
    <n v="7.3213846238872673"/>
    <n v="1200"/>
    <n v="6.5000000000000002E-2"/>
    <n v="132.57848057670785"/>
    <n v="3.1026176174944249E-2"/>
  </r>
  <r>
    <x v="42"/>
    <s v="7"/>
    <x v="6"/>
    <x v="93"/>
    <x v="0"/>
    <x v="2"/>
    <x v="44"/>
    <x v="1"/>
    <x v="0"/>
    <s v="adjust"/>
    <x v="2"/>
    <x v="2"/>
    <n v="203380"/>
    <n v="797.99892098680652"/>
    <n v="3645.2709441453849"/>
    <n v="2020.0849167587328"/>
    <n v="-1625.1860273866521"/>
    <n v="2.531438155656518"/>
    <n v="800"/>
    <n v="0.06"/>
    <n v="43.520915999627782"/>
    <n v="3.5906837082751598E-3"/>
  </r>
  <r>
    <x v="42"/>
    <s v="7"/>
    <x v="6"/>
    <x v="7"/>
    <x v="0"/>
    <x v="3"/>
    <x v="7"/>
    <x v="2"/>
    <x v="0"/>
    <s v="appsflyer"/>
    <x v="0"/>
    <x v="2"/>
    <n v="141340"/>
    <n v="382.05256742942515"/>
    <n v="2166.4130103447333"/>
    <n v="501.62645619073646"/>
    <n v="-1664.7865541539968"/>
    <n v="1.312977582027111"/>
    <n v="800"/>
    <n v="0.04"/>
    <n v="61.269909957776285"/>
    <n v="2.0357083510257567E-2"/>
  </r>
  <r>
    <x v="42"/>
    <s v="7"/>
    <x v="6"/>
    <x v="96"/>
    <x v="0"/>
    <x v="2"/>
    <x v="23"/>
    <x v="1"/>
    <x v="0"/>
    <s v="adjust"/>
    <x v="0"/>
    <x v="1"/>
    <n v="531210"/>
    <n v="1274.5735176965973"/>
    <n v="10445.24516396917"/>
    <n v="8770.2456336255309"/>
    <n v="-1674.999530343639"/>
    <n v="6.8809256679638802"/>
    <n v="5800"/>
    <n v="0.17"/>
    <n v="7844.8809691972292"/>
    <n v="0.1490813617032494"/>
  </r>
  <r>
    <x v="42"/>
    <s v="7"/>
    <x v="6"/>
    <x v="104"/>
    <x v="0"/>
    <x v="4"/>
    <x v="21"/>
    <x v="2"/>
    <x v="0"/>
    <s v="appsflyer"/>
    <x v="0"/>
    <x v="2"/>
    <n v="159540"/>
    <n v="501.54845223616883"/>
    <n v="4303.8032952172025"/>
    <n v="2625.9925565025683"/>
    <n v="-1677.8107387146342"/>
    <n v="5.2357704321377163"/>
    <n v="3600"/>
    <n v="0.17"/>
    <n v="582.20865745652713"/>
    <n v="3.6951657003929377E-2"/>
  </r>
  <r>
    <x v="42"/>
    <s v="7"/>
    <x v="6"/>
    <x v="35"/>
    <x v="0"/>
    <x v="6"/>
    <x v="12"/>
    <x v="0"/>
    <x v="1"/>
    <s v="adjust"/>
    <x v="0"/>
    <x v="2"/>
    <n v="128870"/>
    <n v="147.62345047661907"/>
    <n v="2962.9417344891199"/>
    <n v="867.85651271123504"/>
    <n v="-2095.0852217778847"/>
    <n v="5.878852647795874"/>
    <n v="1200"/>
    <n v="8.5000000000000006E-2"/>
    <n v="15.137122595540291"/>
    <n v="2.9069941044076947E-3"/>
  </r>
  <r>
    <x v="42"/>
    <s v="7"/>
    <x v="6"/>
    <x v="100"/>
    <x v="0"/>
    <x v="6"/>
    <x v="3"/>
    <x v="0"/>
    <x v="0"/>
    <s v="adjust"/>
    <x v="0"/>
    <x v="6"/>
    <n v="159430"/>
    <n v="193.16068453733152"/>
    <n v="4392.9410988931377"/>
    <n v="2209.7487234228533"/>
    <n v="-2183.1923754702843"/>
    <n v="11.439950778367544"/>
    <n v="1000"/>
    <n v="7.0000000000000007E-2"/>
    <n v="20.982225208282074"/>
    <n v="1.5825498608261861E-3"/>
  </r>
  <r>
    <x v="42"/>
    <s v="7"/>
    <x v="6"/>
    <x v="31"/>
    <x v="0"/>
    <x v="0"/>
    <x v="8"/>
    <x v="2"/>
    <x v="0"/>
    <s v="adjust"/>
    <x v="0"/>
    <x v="5"/>
    <n v="272180"/>
    <n v="1003.6171621887698"/>
    <n v="11774.673778210472"/>
    <n v="9560.893756461257"/>
    <n v="-2213.7800217492149"/>
    <n v="9.5264350956395401"/>
    <n v="11400"/>
    <n v="0.09"/>
    <n v="4908.6247592589116"/>
    <n v="8.556774579680658E-2"/>
  </r>
  <r>
    <x v="42"/>
    <s v="7"/>
    <x v="6"/>
    <x v="15"/>
    <x v="0"/>
    <x v="0"/>
    <x v="33"/>
    <x v="2"/>
    <x v="0"/>
    <s v="adjust"/>
    <x v="0"/>
    <x v="1"/>
    <n v="175960"/>
    <n v="403.23446605120142"/>
    <n v="6909.3388358181392"/>
    <n v="2653.4129106932928"/>
    <n v="-4255.9259251248459"/>
    <n v="6.5803227007791811"/>
    <n v="50000"/>
    <n v="0.06"/>
    <n v="648.81121050208571"/>
    <n v="4.0753250771699036E-2"/>
  </r>
  <r>
    <x v="42"/>
    <s v="7"/>
    <x v="6"/>
    <x v="94"/>
    <x v="0"/>
    <x v="4"/>
    <x v="24"/>
    <x v="2"/>
    <x v="0"/>
    <s v="adjust"/>
    <x v="0"/>
    <x v="5"/>
    <n v="395700"/>
    <n v="890.88787916001468"/>
    <n v="14750.903975519142"/>
    <n v="9955.6072412449084"/>
    <n v="-4795.296734274234"/>
    <n v="11.174927254181169"/>
    <n v="15200"/>
    <n v="0.06"/>
    <n v="3282.340630869106"/>
    <n v="5.4949613675510003E-2"/>
  </r>
  <r>
    <x v="43"/>
    <s v="7"/>
    <x v="6"/>
    <x v="15"/>
    <x v="0"/>
    <x v="5"/>
    <x v="15"/>
    <x v="2"/>
    <x v="0"/>
    <s v="adjust"/>
    <x v="0"/>
    <x v="6"/>
    <n v="700360"/>
    <n v="1782.4069489204551"/>
    <n v="25932.30917635357"/>
    <n v="41867.688475983967"/>
    <n v="15935.379299630396"/>
    <n v="23.489410485827516"/>
    <n v="50000"/>
    <n v="0.06"/>
    <n v="7702.2703614641678"/>
    <n v="3.066115598063299E-2"/>
  </r>
  <r>
    <x v="43"/>
    <s v="7"/>
    <x v="6"/>
    <x v="31"/>
    <x v="0"/>
    <x v="2"/>
    <x v="25"/>
    <x v="2"/>
    <x v="0"/>
    <s v="adjust"/>
    <x v="0"/>
    <x v="3"/>
    <n v="465280"/>
    <n v="2048.3783225166385"/>
    <n v="15491.782181866791"/>
    <n v="24830.227541850898"/>
    <n v="9338.4453599841072"/>
    <n v="12.12189529097558"/>
    <n v="29800"/>
    <n v="0.09"/>
    <n v="5214.819372839278"/>
    <n v="3.5003165423070158E-2"/>
  </r>
  <r>
    <x v="43"/>
    <s v="7"/>
    <x v="6"/>
    <x v="92"/>
    <x v="0"/>
    <x v="1"/>
    <x v="14"/>
    <x v="2"/>
    <x v="0"/>
    <s v="appsflyer"/>
    <x v="1"/>
    <x v="5"/>
    <n v="434100"/>
    <n v="1631.6695804195804"/>
    <n v="15715.331860069109"/>
    <n v="24847.121068094406"/>
    <n v="9131.7892080252968"/>
    <n v="15.228034748128982"/>
    <n v="51400"/>
    <n v="0.1"/>
    <n v="665.51654431192651"/>
    <n v="4.464075485767916E-3"/>
  </r>
  <r>
    <x v="43"/>
    <s v="7"/>
    <x v="6"/>
    <x v="97"/>
    <x v="0"/>
    <x v="2"/>
    <x v="13"/>
    <x v="2"/>
    <x v="0"/>
    <s v="adjust"/>
    <x v="0"/>
    <x v="1"/>
    <n v="452900"/>
    <n v="1124.8025766894973"/>
    <n v="17260.974902020891"/>
    <n v="25280.194070268019"/>
    <n v="8019.2191682471275"/>
    <n v="22.475227737006364"/>
    <n v="19600"/>
    <n v="0.108"/>
    <n v="6372.0384303990577"/>
    <n v="4.2009424536638862E-2"/>
  </r>
  <r>
    <x v="43"/>
    <s v="7"/>
    <x v="6"/>
    <x v="21"/>
    <x v="0"/>
    <x v="6"/>
    <x v="29"/>
    <x v="2"/>
    <x v="0"/>
    <s v="adjust"/>
    <x v="2"/>
    <x v="3"/>
    <n v="152000"/>
    <n v="916.30860001282622"/>
    <n v="10159.755740423519"/>
    <n v="16506.155246417995"/>
    <n v="6346.3995059944755"/>
    <n v="18.013751312807656"/>
    <n v="17200"/>
    <n v="0.11"/>
    <n v="6596.2695849727934"/>
    <n v="6.6604139349816696E-2"/>
  </r>
  <r>
    <x v="43"/>
    <s v="7"/>
    <x v="6"/>
    <x v="5"/>
    <x v="0"/>
    <x v="4"/>
    <x v="27"/>
    <x v="2"/>
    <x v="0"/>
    <s v="appsflyer"/>
    <x v="1"/>
    <x v="3"/>
    <n v="265670"/>
    <n v="594.31824849640611"/>
    <n v="8369.2992914109527"/>
    <n v="13590.238513698278"/>
    <n v="5220.9392222873248"/>
    <n v="22.866937954674732"/>
    <n v="19600"/>
    <n v="0.09"/>
    <n v="3158.8788188669923"/>
    <n v="3.8739555793213899E-2"/>
  </r>
  <r>
    <x v="43"/>
    <s v="7"/>
    <x v="6"/>
    <x v="108"/>
    <x v="0"/>
    <x v="2"/>
    <x v="9"/>
    <x v="2"/>
    <x v="2"/>
    <s v="adjust"/>
    <x v="0"/>
    <x v="4"/>
    <n v="180750"/>
    <n v="776.34911894273125"/>
    <n v="5835.3707665411785"/>
    <n v="9680.0960540778087"/>
    <n v="3844.7252875366303"/>
    <n v="12.468740954147817"/>
    <n v="12800"/>
    <n v="0.1"/>
    <n v="4651.7996654045501"/>
    <n v="8.0092174695672688E-2"/>
  </r>
  <r>
    <x v="43"/>
    <s v="7"/>
    <x v="6"/>
    <x v="98"/>
    <x v="0"/>
    <x v="6"/>
    <x v="42"/>
    <x v="1"/>
    <x v="0"/>
    <s v="appsflyer"/>
    <x v="2"/>
    <x v="3"/>
    <n v="686810"/>
    <n v="3515.8598131930917"/>
    <n v="10711.042083053933"/>
    <n v="14297.085200163005"/>
    <n v="3586.0431171090713"/>
    <n v="4.0664548530956477"/>
    <n v="10200"/>
    <n v="7.0000000000000007E-2"/>
    <n v="1769.8662355043148"/>
    <n v="2.0632017071145571E-2"/>
  </r>
  <r>
    <x v="43"/>
    <s v="7"/>
    <x v="6"/>
    <x v="36"/>
    <x v="0"/>
    <x v="4"/>
    <x v="30"/>
    <x v="0"/>
    <x v="3"/>
    <s v="adjust"/>
    <x v="0"/>
    <x v="5"/>
    <n v="288620"/>
    <n v="228.79112168053905"/>
    <n v="6680.760054422437"/>
    <n v="9798.0678623708227"/>
    <n v="3117.3078079483857"/>
    <n v="42.825384964246389"/>
    <n v="8200"/>
    <n v="6.5000000000000002E-2"/>
    <n v="1069.3520301166902"/>
    <n v="1.8189845269111743E-2"/>
  </r>
  <r>
    <x v="43"/>
    <s v="7"/>
    <x v="6"/>
    <x v="24"/>
    <x v="0"/>
    <x v="0"/>
    <x v="47"/>
    <x v="1"/>
    <x v="1"/>
    <s v="appsflyer"/>
    <x v="2"/>
    <x v="1"/>
    <n v="304450"/>
    <n v="1324.8400576368877"/>
    <n v="6373.8020793946907"/>
    <n v="9320.3844527940146"/>
    <n v="2946.5823733993238"/>
    <n v="7.035101632885973"/>
    <n v="7400"/>
    <n v="7.0000000000000007E-2"/>
    <n v="3545.3216039363028"/>
    <n v="6.3397270464766176E-2"/>
  </r>
  <r>
    <x v="43"/>
    <s v="7"/>
    <x v="6"/>
    <x v="16"/>
    <x v="0"/>
    <x v="0"/>
    <x v="33"/>
    <x v="0"/>
    <x v="3"/>
    <s v="adjust"/>
    <x v="2"/>
    <x v="2"/>
    <n v="220200"/>
    <n v="369.29562143051396"/>
    <n v="4430.1152308972041"/>
    <n v="7369.469176589947"/>
    <n v="2939.3539456927429"/>
    <n v="19.955474013050473"/>
    <n v="5800"/>
    <n v="0.02"/>
    <n v="89.463106276176958"/>
    <n v="2.0232824583975885E-3"/>
  </r>
  <r>
    <x v="43"/>
    <s v="7"/>
    <x v="6"/>
    <x v="120"/>
    <x v="0"/>
    <x v="1"/>
    <x v="29"/>
    <x v="1"/>
    <x v="1"/>
    <s v="adjust"/>
    <x v="0"/>
    <x v="6"/>
    <n v="411280"/>
    <n v="627.49373776016762"/>
    <n v="5062.028980307181"/>
    <n v="7901.4713569732412"/>
    <n v="2839.4423766660602"/>
    <n v="12.592111891311395"/>
    <n v="5400"/>
    <n v="0.08"/>
    <n v="3112.2418491984968"/>
    <n v="6.5646884160207017E-2"/>
  </r>
  <r>
    <x v="43"/>
    <s v="7"/>
    <x v="6"/>
    <x v="127"/>
    <x v="1"/>
    <x v="0"/>
    <x v="42"/>
    <x v="1"/>
    <x v="0"/>
    <s v="adjust"/>
    <x v="2"/>
    <x v="6"/>
    <n v="175330"/>
    <n v="1351.5207164314459"/>
    <n v="4279.0123198768079"/>
    <n v="7087.2227894349098"/>
    <n v="2808.210469558102"/>
    <n v="5.2438876469078526"/>
    <n v="11600"/>
    <n v="0.15"/>
    <n v="333.76303020127608"/>
    <n v="7.8489379201028379E-3"/>
  </r>
  <r>
    <x v="43"/>
    <s v="7"/>
    <x v="6"/>
    <x v="109"/>
    <x v="0"/>
    <x v="6"/>
    <x v="38"/>
    <x v="1"/>
    <x v="1"/>
    <s v="appsflyer"/>
    <x v="0"/>
    <x v="6"/>
    <n v="418730"/>
    <n v="1050.6656686205879"/>
    <n v="5739.3763872023483"/>
    <n v="8445.6102651613019"/>
    <n v="2706.2338779589536"/>
    <n v="8.038342278994886"/>
    <n v="10600"/>
    <n v="0.1"/>
    <n v="2734.7220755766684"/>
    <n v="5.3967327201476824E-2"/>
  </r>
  <r>
    <x v="43"/>
    <s v="7"/>
    <x v="6"/>
    <x v="88"/>
    <x v="0"/>
    <x v="2"/>
    <x v="8"/>
    <x v="2"/>
    <x v="0"/>
    <s v="adjust"/>
    <x v="0"/>
    <x v="1"/>
    <n v="242180"/>
    <n v="1016.6962764662936"/>
    <n v="11391.074816733877"/>
    <n v="13987.033032756401"/>
    <n v="2595.9582160225236"/>
    <n v="13.75733673518584"/>
    <n v="23200"/>
    <n v="0.11"/>
    <n v="36.039157095459359"/>
    <n v="4.2943533260483504E-4"/>
  </r>
  <r>
    <x v="43"/>
    <s v="7"/>
    <x v="6"/>
    <x v="33"/>
    <x v="0"/>
    <x v="5"/>
    <x v="27"/>
    <x v="2"/>
    <x v="1"/>
    <s v="adjust"/>
    <x v="2"/>
    <x v="0"/>
    <n v="190540"/>
    <n v="691.86024885976178"/>
    <n v="6127.9318023534179"/>
    <n v="8617.2203694550499"/>
    <n v="2489.288567101632"/>
    <n v="12.455145939742721"/>
    <n v="8800"/>
    <n v="7.0000000000000007E-2"/>
    <n v="764.83102043918825"/>
    <n v="1.4792686188194348E-2"/>
  </r>
  <r>
    <x v="43"/>
    <s v="7"/>
    <x v="6"/>
    <x v="103"/>
    <x v="0"/>
    <x v="5"/>
    <x v="45"/>
    <x v="2"/>
    <x v="0"/>
    <s v="appsflyer"/>
    <x v="1"/>
    <x v="2"/>
    <n v="157410"/>
    <n v="174.14638406894142"/>
    <n v="4454.481377724117"/>
    <n v="6804.6651301148368"/>
    <n v="2350.1837523907197"/>
    <n v="39.074398050211556"/>
    <n v="4800"/>
    <n v="7.4999999999999997E-2"/>
    <n v="2012.4692282360259"/>
    <n v="4.9291409882160825E-2"/>
  </r>
  <r>
    <x v="43"/>
    <s v="7"/>
    <x v="6"/>
    <x v="119"/>
    <x v="0"/>
    <x v="4"/>
    <x v="14"/>
    <x v="0"/>
    <x v="0"/>
    <s v="appsflyer"/>
    <x v="0"/>
    <x v="1"/>
    <n v="206920"/>
    <n v="366.91367242183856"/>
    <n v="3687.8154981113094"/>
    <n v="5934.6926650271598"/>
    <n v="2246.8771669158505"/>
    <n v="16.174629377681182"/>
    <n v="3800"/>
    <n v="0.15"/>
    <n v="4824.2713473075437"/>
    <n v="0.13548220100586753"/>
  </r>
  <r>
    <x v="43"/>
    <s v="7"/>
    <x v="6"/>
    <x v="80"/>
    <x v="0"/>
    <x v="3"/>
    <x v="15"/>
    <x v="1"/>
    <x v="1"/>
    <s v="adjust"/>
    <x v="0"/>
    <x v="4"/>
    <n v="189650"/>
    <n v="814.51233028539764"/>
    <n v="4724.1047230735076"/>
    <n v="6895.7733808294906"/>
    <n v="2171.6686577559831"/>
    <n v="8.4661374965475051"/>
    <n v="4400"/>
    <n v="0.09"/>
    <n v="3070.2529220004617"/>
    <n v="7.4206153838520861E-2"/>
  </r>
  <r>
    <x v="43"/>
    <s v="7"/>
    <x v="6"/>
    <x v="10"/>
    <x v="0"/>
    <x v="6"/>
    <x v="15"/>
    <x v="1"/>
    <x v="0"/>
    <s v="appsflyer"/>
    <x v="2"/>
    <x v="3"/>
    <n v="426880"/>
    <n v="994.88434422886451"/>
    <n v="5417.1865199522399"/>
    <n v="7485.3806367612888"/>
    <n v="2068.1941168090489"/>
    <n v="7.5238701666003323"/>
    <n v="3400"/>
    <n v="0.04"/>
    <n v="1172.4800478063805"/>
    <n v="2.6105999251577569E-2"/>
  </r>
  <r>
    <x v="43"/>
    <s v="7"/>
    <x v="6"/>
    <x v="57"/>
    <x v="0"/>
    <x v="1"/>
    <x v="34"/>
    <x v="2"/>
    <x v="0"/>
    <s v="adjust"/>
    <x v="0"/>
    <x v="4"/>
    <n v="129520"/>
    <n v="509.09189482244517"/>
    <n v="4351.5237683183714"/>
    <n v="6365.8778177531785"/>
    <n v="2014.3540494348072"/>
    <n v="12.504378644593018"/>
    <n v="13400"/>
    <n v="0.09"/>
    <n v="304.33059776028648"/>
    <n v="7.9677568036144314E-3"/>
  </r>
  <r>
    <x v="43"/>
    <s v="7"/>
    <x v="6"/>
    <x v="76"/>
    <x v="0"/>
    <x v="4"/>
    <x v="43"/>
    <x v="1"/>
    <x v="1"/>
    <s v="adjust"/>
    <x v="2"/>
    <x v="0"/>
    <n v="428200"/>
    <n v="2456.3099976586282"/>
    <n v="8103.61253051321"/>
    <n v="9672.0041184894708"/>
    <n v="1568.3915879762608"/>
    <n v="3.937615418130811"/>
    <n v="7000"/>
    <n v="7.0000000000000007E-2"/>
    <n v="3918.9033362958421"/>
    <n v="6.7530012192686395E-2"/>
  </r>
  <r>
    <x v="43"/>
    <s v="7"/>
    <x v="6"/>
    <x v="112"/>
    <x v="0"/>
    <x v="1"/>
    <x v="25"/>
    <x v="1"/>
    <x v="0"/>
    <s v="adjust"/>
    <x v="2"/>
    <x v="5"/>
    <n v="124220"/>
    <n v="774.39737230191713"/>
    <n v="3974.5678875220815"/>
    <n v="5515.9407314205755"/>
    <n v="1541.372843898494"/>
    <n v="7.1228815188567758"/>
    <n v="6200"/>
    <n v="0.15"/>
    <n v="2092.9642380855244"/>
    <n v="6.3239869679385954E-2"/>
  </r>
  <r>
    <x v="43"/>
    <s v="7"/>
    <x v="6"/>
    <x v="7"/>
    <x v="0"/>
    <x v="1"/>
    <x v="49"/>
    <x v="2"/>
    <x v="0"/>
    <s v="appsflyer"/>
    <x v="0"/>
    <x v="4"/>
    <n v="573530"/>
    <n v="2170.7056397276806"/>
    <n v="11616.491660189009"/>
    <n v="13011.343632931812"/>
    <n v="1394.8519727428029"/>
    <n v="5.9940617441635755"/>
    <n v="20200"/>
    <n v="0.04"/>
    <n v="628.42394764183587"/>
    <n v="8.0496932186066988E-3"/>
  </r>
  <r>
    <x v="43"/>
    <s v="7"/>
    <x v="6"/>
    <x v="1"/>
    <x v="0"/>
    <x v="6"/>
    <x v="40"/>
    <x v="1"/>
    <x v="0"/>
    <s v="appsflyer"/>
    <x v="0"/>
    <x v="6"/>
    <n v="121400"/>
    <n v="446.25918985152083"/>
    <n v="3025.5770336938767"/>
    <n v="4412.3907055215586"/>
    <n v="1386.8136718276819"/>
    <n v="9.8875066460584211"/>
    <n v="4400"/>
    <n v="0.15"/>
    <n v="812.55666247427973"/>
    <n v="3.0692230006493081E-2"/>
  </r>
  <r>
    <x v="43"/>
    <s v="7"/>
    <x v="6"/>
    <x v="65"/>
    <x v="1"/>
    <x v="3"/>
    <x v="26"/>
    <x v="1"/>
    <x v="1"/>
    <s v="adjust"/>
    <x v="2"/>
    <x v="4"/>
    <n v="134180"/>
    <n v="487.30185857722711"/>
    <n v="2221.3817273963036"/>
    <n v="3537.527595979444"/>
    <n v="1316.1458685831403"/>
    <n v="7.2594174097918405"/>
    <n v="5200"/>
    <n v="0.06"/>
    <n v="577.79274785555026"/>
    <n v="2.7222060802778242E-2"/>
  </r>
  <r>
    <x v="43"/>
    <s v="7"/>
    <x v="6"/>
    <x v="42"/>
    <x v="0"/>
    <x v="5"/>
    <x v="48"/>
    <x v="1"/>
    <x v="1"/>
    <s v="appsflyer"/>
    <x v="2"/>
    <x v="2"/>
    <n v="104690"/>
    <n v="409.34506353861195"/>
    <n v="3092.0189617761466"/>
    <n v="4394.8010360098951"/>
    <n v="1302.7820742337485"/>
    <n v="10.736176950611622"/>
    <n v="2200"/>
    <n v="0.12"/>
    <n v="1427.7037921941885"/>
    <n v="5.4143664316690814E-2"/>
  </r>
  <r>
    <x v="43"/>
    <s v="7"/>
    <x v="6"/>
    <x v="68"/>
    <x v="0"/>
    <x v="6"/>
    <x v="25"/>
    <x v="1"/>
    <x v="1"/>
    <s v="adjust"/>
    <x v="2"/>
    <x v="1"/>
    <n v="355940"/>
    <n v="752.18580542264749"/>
    <n v="7068.0550151532125"/>
    <n v="8359.2620351330224"/>
    <n v="1291.20701997981"/>
    <n v="11.11329404898304"/>
    <n v="8400"/>
    <n v="7.0000000000000007E-2"/>
    <n v="1498.7447020641669"/>
    <n v="2.9881918119987031E-2"/>
  </r>
  <r>
    <x v="43"/>
    <s v="7"/>
    <x v="6"/>
    <x v="63"/>
    <x v="0"/>
    <x v="2"/>
    <x v="16"/>
    <x v="1"/>
    <x v="1"/>
    <s v="adjust"/>
    <x v="2"/>
    <x v="5"/>
    <n v="176420"/>
    <n v="508.99741185455474"/>
    <n v="3595.081662498184"/>
    <n v="4485.0177980817289"/>
    <n v="889.93613558354491"/>
    <n v="8.811474662985745"/>
    <n v="5800"/>
    <n v="7.0000000000000007E-2"/>
    <n v="994.49652005556698"/>
    <n v="3.6956245765658556E-2"/>
  </r>
  <r>
    <x v="43"/>
    <s v="7"/>
    <x v="6"/>
    <x v="26"/>
    <x v="0"/>
    <x v="4"/>
    <x v="3"/>
    <x v="2"/>
    <x v="0"/>
    <s v="appsflyer"/>
    <x v="1"/>
    <x v="6"/>
    <n v="199840"/>
    <n v="295.20644065292856"/>
    <n v="3835.7511807771193"/>
    <n v="4718.0768887811728"/>
    <n v="882.32570800405347"/>
    <n v="15.982296586571332"/>
    <n v="4200"/>
    <n v="0.08"/>
    <n v="689.98328529398225"/>
    <n v="2.4373747381927702E-2"/>
  </r>
  <r>
    <x v="43"/>
    <s v="7"/>
    <x v="6"/>
    <x v="117"/>
    <x v="0"/>
    <x v="1"/>
    <x v="39"/>
    <x v="1"/>
    <x v="0"/>
    <s v="appsflyer"/>
    <x v="0"/>
    <x v="0"/>
    <n v="119300"/>
    <n v="803.1589849818746"/>
    <n v="1668.5871273970367"/>
    <n v="2454.470226362685"/>
    <n v="785.88309896564829"/>
    <n v="3.0560203798480527"/>
    <n v="3400"/>
    <n v="7.0000000000000007E-2"/>
    <n v="136.59354525042843"/>
    <n v="9.2751546262624922E-3"/>
  </r>
  <r>
    <x v="43"/>
    <s v="7"/>
    <x v="6"/>
    <x v="43"/>
    <x v="0"/>
    <x v="3"/>
    <x v="44"/>
    <x v="1"/>
    <x v="1"/>
    <s v="adjust"/>
    <x v="2"/>
    <x v="4"/>
    <n v="41060"/>
    <n v="303.65611278021726"/>
    <n v="1345.5034890306188"/>
    <n v="2127.9706208919656"/>
    <n v="782.46713186134684"/>
    <n v="7.0078306720344727"/>
    <n v="1400"/>
    <n v="0.08"/>
    <n v="973.02846030765681"/>
    <n v="7.6209421530124305E-2"/>
  </r>
  <r>
    <x v="43"/>
    <s v="7"/>
    <x v="6"/>
    <x v="125"/>
    <x v="0"/>
    <x v="4"/>
    <x v="2"/>
    <x v="1"/>
    <x v="0"/>
    <s v="appsflyer"/>
    <x v="0"/>
    <x v="6"/>
    <n v="65190"/>
    <n v="425.80558401639348"/>
    <n v="1831.2309560063122"/>
    <n v="2548.1972767685174"/>
    <n v="716.96632076220521"/>
    <n v="5.9844148889095168"/>
    <n v="3200"/>
    <n v="0.08"/>
    <n v="943.76638998073986"/>
    <n v="6.1727716203195754E-2"/>
  </r>
  <r>
    <x v="43"/>
    <s v="7"/>
    <x v="6"/>
    <x v="29"/>
    <x v="0"/>
    <x v="5"/>
    <x v="35"/>
    <x v="2"/>
    <x v="1"/>
    <s v="appsflyer"/>
    <x v="2"/>
    <x v="3"/>
    <n v="275450"/>
    <n v="613.37044656904266"/>
    <n v="6306.8192024317113"/>
    <n v="7008.0009250466537"/>
    <n v="701.18172261494237"/>
    <n v="11.425397105854552"/>
    <n v="13000"/>
    <n v="0.05"/>
    <n v="677.49517775723405"/>
    <n v="1.6112421240696014E-2"/>
  </r>
  <r>
    <x v="43"/>
    <s v="7"/>
    <x v="6"/>
    <x v="75"/>
    <x v="0"/>
    <x v="2"/>
    <x v="0"/>
    <x v="1"/>
    <x v="1"/>
    <s v="appsflyer"/>
    <x v="0"/>
    <x v="3"/>
    <n v="116540"/>
    <n v="457.60798197618277"/>
    <n v="2513.5888049431178"/>
    <n v="3142.7275971255331"/>
    <n v="629.13879218241527"/>
    <n v="6.8677289752544208"/>
    <n v="2800"/>
    <n v="0.15"/>
    <n v="1228.9671751330463"/>
    <n v="6.5175188173966558E-2"/>
  </r>
  <r>
    <x v="43"/>
    <s v="7"/>
    <x v="6"/>
    <x v="40"/>
    <x v="0"/>
    <x v="3"/>
    <x v="39"/>
    <x v="0"/>
    <x v="1"/>
    <s v="adjust"/>
    <x v="0"/>
    <x v="5"/>
    <n v="167840"/>
    <n v="350.25328368591187"/>
    <n v="4319.4606338122967"/>
    <n v="4944.1348717149895"/>
    <n v="624.67423790269277"/>
    <n v="14.115884424223189"/>
    <n v="5400"/>
    <n v="0.125"/>
    <n v="3185.5064189228738"/>
    <n v="0.10738334415682804"/>
  </r>
  <r>
    <x v="43"/>
    <s v="7"/>
    <x v="6"/>
    <x v="84"/>
    <x v="0"/>
    <x v="2"/>
    <x v="45"/>
    <x v="1"/>
    <x v="0"/>
    <s v="appsflyer"/>
    <x v="0"/>
    <x v="5"/>
    <n v="285680"/>
    <n v="971.07154418905793"/>
    <n v="5909.8950895324915"/>
    <n v="6506.7244337728434"/>
    <n v="596.82934424035193"/>
    <n v="6.7005613260005576"/>
    <n v="3200"/>
    <n v="0.14000000000000001"/>
    <n v="3618.6501343420432"/>
    <n v="9.2690010444159684E-2"/>
  </r>
  <r>
    <x v="43"/>
    <s v="7"/>
    <x v="6"/>
    <x v="59"/>
    <x v="0"/>
    <x v="0"/>
    <x v="42"/>
    <x v="1"/>
    <x v="1"/>
    <s v="appsflyer"/>
    <x v="2"/>
    <x v="6"/>
    <n v="111280"/>
    <n v="656.90672963400232"/>
    <n v="2659.9584448034552"/>
    <n v="3235.8233387744162"/>
    <n v="575.86489397096102"/>
    <n v="4.925848971858251"/>
    <n v="1200"/>
    <n v="0.15"/>
    <n v="2677.5640572504167"/>
    <n v="0.13791255871756775"/>
  </r>
  <r>
    <x v="43"/>
    <s v="7"/>
    <x v="6"/>
    <x v="3"/>
    <x v="0"/>
    <x v="4"/>
    <x v="2"/>
    <x v="1"/>
    <x v="0"/>
    <s v="appsflyer"/>
    <x v="0"/>
    <x v="6"/>
    <n v="189000"/>
    <n v="551.1811023622048"/>
    <n v="3711.6355304057738"/>
    <n v="4262.0486733662101"/>
    <n v="550.41314296043629"/>
    <n v="7.732574021678694"/>
    <n v="3800"/>
    <n v="0.09"/>
    <n v="821.2972532020575"/>
    <n v="3.2116685196268473E-2"/>
  </r>
  <r>
    <x v="43"/>
    <s v="7"/>
    <x v="6"/>
    <x v="139"/>
    <x v="0"/>
    <x v="0"/>
    <x v="11"/>
    <x v="1"/>
    <x v="0"/>
    <s v="adjust"/>
    <x v="2"/>
    <x v="1"/>
    <n v="128820"/>
    <n v="1185.4601226993866"/>
    <n v="1885.529137313536"/>
    <n v="2434.879741255962"/>
    <n v="549.35060394242601"/>
    <n v="2.0539533086204096"/>
    <n v="1800"/>
    <n v="0.12"/>
    <n v="337.71947116020266"/>
    <n v="2.3116779680324849E-2"/>
  </r>
  <r>
    <x v="43"/>
    <s v="7"/>
    <x v="6"/>
    <x v="8"/>
    <x v="0"/>
    <x v="5"/>
    <x v="2"/>
    <x v="1"/>
    <x v="1"/>
    <s v="adjust"/>
    <x v="0"/>
    <x v="5"/>
    <n v="99320"/>
    <n v="218.31667021201164"/>
    <n v="2397.0496881073982"/>
    <n v="2813.5263776362804"/>
    <n v="416.47668952888216"/>
    <n v="12.887363914555902"/>
    <n v="1400"/>
    <n v="0.08"/>
    <n v="357.96888778911142"/>
    <n v="2.1205232612145783E-2"/>
  </r>
  <r>
    <x v="43"/>
    <s v="7"/>
    <x v="6"/>
    <x v="128"/>
    <x v="0"/>
    <x v="4"/>
    <x v="24"/>
    <x v="2"/>
    <x v="0"/>
    <s v="adjust"/>
    <x v="0"/>
    <x v="3"/>
    <n v="49160"/>
    <n v="346.44613835754353"/>
    <n v="2084.3111712673667"/>
    <n v="2456.1277429288016"/>
    <n v="371.81657166143486"/>
    <n v="7.0894937798209741"/>
    <n v="4200"/>
    <n v="7.0000000000000007E-2"/>
    <n v="674.24942423259006"/>
    <n v="4.5752874361804939E-2"/>
  </r>
  <r>
    <x v="43"/>
    <s v="7"/>
    <x v="6"/>
    <x v="6"/>
    <x v="0"/>
    <x v="0"/>
    <x v="44"/>
    <x v="1"/>
    <x v="0"/>
    <s v="adjust"/>
    <x v="2"/>
    <x v="3"/>
    <n v="247390"/>
    <n v="819.95412844036696"/>
    <n v="3246.9753410336903"/>
    <n v="3549.8277810995237"/>
    <n v="302.85244006583343"/>
    <n v="4.3293004547115874"/>
    <n v="2800"/>
    <n v="0.08"/>
    <n v="1291.8114449842035"/>
    <n v="6.0651366988479546E-2"/>
  </r>
  <r>
    <x v="43"/>
    <s v="7"/>
    <x v="6"/>
    <x v="13"/>
    <x v="0"/>
    <x v="0"/>
    <x v="16"/>
    <x v="1"/>
    <x v="0"/>
    <s v="appsflyer"/>
    <x v="0"/>
    <x v="3"/>
    <n v="97210"/>
    <n v="357.13720503038007"/>
    <n v="1879.4141003998627"/>
    <n v="2151.309932408632"/>
    <n v="271.89583200876928"/>
    <n v="6.0237631423072528"/>
    <n v="2200"/>
    <n v="0.15"/>
    <n v="1233.6861506140062"/>
    <n v="9.5576353429214847E-2"/>
  </r>
  <r>
    <x v="43"/>
    <s v="7"/>
    <x v="6"/>
    <x v="61"/>
    <x v="1"/>
    <x v="6"/>
    <x v="4"/>
    <x v="0"/>
    <x v="3"/>
    <s v="adjust"/>
    <x v="2"/>
    <x v="1"/>
    <n v="14670"/>
    <n v="44.293478260869563"/>
    <n v="547.57871465249912"/>
    <n v="808.47219645251232"/>
    <n v="260.89348180001321"/>
    <n v="18.252623821749971"/>
    <n v="200"/>
    <n v="0.12"/>
    <n v="310.78926965015"/>
    <n v="6.4069255362946595E-2"/>
  </r>
  <r>
    <x v="43"/>
    <s v="7"/>
    <x v="6"/>
    <x v="111"/>
    <x v="0"/>
    <x v="4"/>
    <x v="3"/>
    <x v="1"/>
    <x v="0"/>
    <s v="appsflyer"/>
    <x v="0"/>
    <x v="2"/>
    <n v="122660"/>
    <n v="507.92255982791073"/>
    <n v="2373.1611967172216"/>
    <n v="2609.0521859759288"/>
    <n v="235.89098925870712"/>
    <n v="5.1367125470069723"/>
    <n v="4000"/>
    <n v="0.15"/>
    <n v="130.3773089475547"/>
    <n v="8.3285231349755733E-3"/>
  </r>
  <r>
    <x v="43"/>
    <s v="7"/>
    <x v="6"/>
    <x v="110"/>
    <x v="0"/>
    <x v="1"/>
    <x v="0"/>
    <x v="1"/>
    <x v="0"/>
    <s v="adjust"/>
    <x v="0"/>
    <x v="3"/>
    <n v="83000"/>
    <n v="535.68958893584329"/>
    <n v="1898.7255156716308"/>
    <n v="2018.1101011748669"/>
    <n v="119.38458550323617"/>
    <n v="3.7673125310945053"/>
    <n v="1400"/>
    <n v="0.32"/>
    <n v="2818.478950631812"/>
    <n v="0.23276554212701286"/>
  </r>
  <r>
    <x v="43"/>
    <s v="7"/>
    <x v="6"/>
    <x v="115"/>
    <x v="0"/>
    <x v="0"/>
    <x v="14"/>
    <x v="1"/>
    <x v="0"/>
    <s v="adjust"/>
    <x v="0"/>
    <x v="1"/>
    <n v="134970"/>
    <n v="518.17750677506774"/>
    <n v="3705.5383136943706"/>
    <n v="3764.9541267639961"/>
    <n v="59.415813069625528"/>
    <n v="7.2657613994007271"/>
    <n v="2800"/>
    <n v="0.12"/>
    <n v="1758.4961650317568"/>
    <n v="7.7844957549022264E-2"/>
  </r>
  <r>
    <x v="43"/>
    <s v="7"/>
    <x v="6"/>
    <x v="85"/>
    <x v="0"/>
    <x v="4"/>
    <x v="6"/>
    <x v="1"/>
    <x v="1"/>
    <s v="adjust"/>
    <x v="0"/>
    <x v="6"/>
    <n v="318780"/>
    <n v="796.76891615541922"/>
    <n v="5720.8722161074738"/>
    <n v="5755.3196402671756"/>
    <n v="34.447424159701768"/>
    <n v="7.2233235051862046"/>
    <n v="3800"/>
    <n v="0.125"/>
    <n v="1452.438910571607"/>
    <n v="4.2060765846655371E-2"/>
  </r>
  <r>
    <x v="43"/>
    <s v="7"/>
    <x v="6"/>
    <x v="19"/>
    <x v="0"/>
    <x v="2"/>
    <x v="0"/>
    <x v="2"/>
    <x v="1"/>
    <s v="adjust"/>
    <x v="0"/>
    <x v="2"/>
    <n v="57500"/>
    <n v="164.16411124035105"/>
    <n v="2361.2074925638003"/>
    <n v="2392.7501819184822"/>
    <n v="31.542689354681897"/>
    <n v="14.575354892369139"/>
    <n v="1400"/>
    <n v="7.0000000000000007E-2"/>
    <n v="823.69703638950239"/>
    <n v="5.7374497528270355E-2"/>
  </r>
  <r>
    <x v="43"/>
    <s v="7"/>
    <x v="6"/>
    <x v="58"/>
    <x v="0"/>
    <x v="2"/>
    <x v="36"/>
    <x v="2"/>
    <x v="3"/>
    <s v="appsflyer"/>
    <x v="2"/>
    <x v="6"/>
    <n v="107040"/>
    <n v="128.00911161731207"/>
    <n v="1659.5577959518262"/>
    <n v="1686.0199931537916"/>
    <n v="26.462197201965409"/>
    <n v="13.171093618665287"/>
    <n v="1000"/>
    <n v="0.08"/>
    <n v="497.13293070607051"/>
    <n v="4.9142648834208713E-2"/>
  </r>
  <r>
    <x v="43"/>
    <s v="7"/>
    <x v="6"/>
    <x v="114"/>
    <x v="1"/>
    <x v="5"/>
    <x v="12"/>
    <x v="1"/>
    <x v="1"/>
    <s v="adjust"/>
    <x v="2"/>
    <x v="4"/>
    <n v="100"/>
    <n v="0.40106951871657759"/>
    <n v="1.1860646786119999"/>
    <n v="1.3178496429022222"/>
    <n v="0.13178496429022224"/>
    <n v="5"/>
    <n v="500"/>
    <n v="7.0000000000000007E-2"/>
    <n v="0.15626684331381391"/>
    <n v="1.9762856882731668E-2"/>
  </r>
  <r>
    <x v="43"/>
    <s v="7"/>
    <x v="6"/>
    <x v="66"/>
    <x v="0"/>
    <x v="4"/>
    <x v="5"/>
    <x v="0"/>
    <x v="1"/>
    <s v="appsflyer"/>
    <x v="1"/>
    <x v="3"/>
    <n v="128850"/>
    <n v="53.934700711594807"/>
    <n v="876.17007309991641"/>
    <n v="875.11056787222469"/>
    <n v="-1.0595052276917158"/>
    <n v="16.225371724072524"/>
    <n v="400"/>
    <n v="5.5E-2"/>
    <n v="38.341864336452858"/>
    <n v="7.3022895132894743E-3"/>
  </r>
  <r>
    <x v="43"/>
    <s v="7"/>
    <x v="6"/>
    <x v="23"/>
    <x v="0"/>
    <x v="0"/>
    <x v="39"/>
    <x v="1"/>
    <x v="1"/>
    <s v="adjust"/>
    <x v="0"/>
    <x v="5"/>
    <n v="280"/>
    <n v="0.46856542853392835"/>
    <n v="5.2132327662369935"/>
    <n v="7.9828125658789328E-3"/>
    <n v="-5.2052499536711148"/>
    <n v="1"/>
    <n v="200"/>
    <n v="0.06"/>
    <n v="2.2895353736959363E-3"/>
    <n v="4.7801351441014141E-2"/>
  </r>
  <r>
    <x v="43"/>
    <s v="7"/>
    <x v="6"/>
    <x v="102"/>
    <x v="0"/>
    <x v="0"/>
    <x v="37"/>
    <x v="1"/>
    <x v="1"/>
    <s v="adjust"/>
    <x v="2"/>
    <x v="1"/>
    <n v="1420"/>
    <n v="11.420911528150134"/>
    <n v="17.574516527450012"/>
    <n v="3.7169814520373863"/>
    <n v="-13.857535075412626"/>
    <n v="0.32545400976759276"/>
    <n v="200"/>
    <n v="0.06"/>
    <n v="7.9332615810795773E-2"/>
    <n v="3.5572151235474169E-3"/>
  </r>
  <r>
    <x v="43"/>
    <s v="7"/>
    <x v="6"/>
    <x v="126"/>
    <x v="0"/>
    <x v="1"/>
    <x v="21"/>
    <x v="1"/>
    <x v="0"/>
    <s v="adjust"/>
    <x v="2"/>
    <x v="1"/>
    <n v="152310"/>
    <n v="875.17490390961677"/>
    <n v="3482.9015822571532"/>
    <n v="3432.5991639398158"/>
    <n v="-50.302418317337469"/>
    <n v="3.9221864665058033"/>
    <n v="4400"/>
    <n v="0.15"/>
    <n v="3041.1549535191448"/>
    <n v="0.14766045632257932"/>
  </r>
  <r>
    <x v="43"/>
    <s v="7"/>
    <x v="6"/>
    <x v="70"/>
    <x v="0"/>
    <x v="5"/>
    <x v="43"/>
    <x v="1"/>
    <x v="0"/>
    <s v="appsflyer"/>
    <x v="2"/>
    <x v="6"/>
    <n v="178460"/>
    <n v="1457.005118901056"/>
    <n v="1607.8670107196292"/>
    <n v="1549.3852282610048"/>
    <n v="-58.481782458624366"/>
    <n v="1.0634041076188026"/>
    <n v="2000"/>
    <n v="0.08"/>
    <n v="237.67303016616054"/>
    <n v="2.5566380117628917E-2"/>
  </r>
  <r>
    <x v="43"/>
    <s v="7"/>
    <x v="6"/>
    <x v="45"/>
    <x v="0"/>
    <x v="4"/>
    <x v="46"/>
    <x v="1"/>
    <x v="3"/>
    <s v="adjust"/>
    <x v="2"/>
    <x v="5"/>
    <n v="56030"/>
    <n v="202.62967555280017"/>
    <n v="1726.5926545724162"/>
    <n v="1665.9948067040793"/>
    <n v="-60.597847868336885"/>
    <n v="8.2218697836781729"/>
    <n v="800"/>
    <n v="7.0000000000000007E-2"/>
    <n v="45.613112534725573"/>
    <n v="4.5631507324407844E-3"/>
  </r>
  <r>
    <x v="43"/>
    <s v="7"/>
    <x v="6"/>
    <x v="101"/>
    <x v="0"/>
    <x v="4"/>
    <x v="22"/>
    <x v="1"/>
    <x v="1"/>
    <s v="adjust"/>
    <x v="0"/>
    <x v="5"/>
    <n v="36190"/>
    <n v="114.45945945945945"/>
    <n v="559.14904039482019"/>
    <n v="484.84770394595898"/>
    <n v="-74.301336448861207"/>
    <n v="4.2359775787486385"/>
    <n v="200"/>
    <n v="0.12"/>
    <n v="90.305060144975968"/>
    <n v="3.1042414422103891E-2"/>
  </r>
  <r>
    <x v="43"/>
    <s v="7"/>
    <x v="6"/>
    <x v="2"/>
    <x v="0"/>
    <x v="3"/>
    <x v="37"/>
    <x v="1"/>
    <x v="1"/>
    <s v="appsflyer"/>
    <x v="0"/>
    <x v="1"/>
    <n v="4400"/>
    <n v="9.5120444718962318"/>
    <n v="102.07932211587821"/>
    <n v="23.118644086363194"/>
    <n v="-78.960678029515023"/>
    <n v="2.4304600503780529"/>
    <n v="200"/>
    <n v="0.15"/>
    <n v="8.4799401056863832"/>
    <n v="6.1133488005094383E-2"/>
  </r>
  <r>
    <x v="43"/>
    <s v="7"/>
    <x v="6"/>
    <x v="4"/>
    <x v="0"/>
    <x v="5"/>
    <x v="13"/>
    <x v="2"/>
    <x v="0"/>
    <s v="appsflyer"/>
    <x v="0"/>
    <x v="5"/>
    <n v="3080"/>
    <n v="5.8210434998141034"/>
    <n v="80.835495041867489"/>
    <n v="1.2856473578352949"/>
    <n v="-79.549847684032187"/>
    <n v="0.22086200831111336"/>
    <n v="200"/>
    <n v="0.1"/>
    <n v="0.54550520392504764"/>
    <n v="7.0717318737068047E-2"/>
  </r>
  <r>
    <x v="43"/>
    <s v="7"/>
    <x v="6"/>
    <x v="91"/>
    <x v="0"/>
    <x v="3"/>
    <x v="27"/>
    <x v="2"/>
    <x v="0"/>
    <s v="appsflyer"/>
    <x v="2"/>
    <x v="3"/>
    <n v="3450"/>
    <n v="3.2732447817836814"/>
    <n v="117.98186049901666"/>
    <n v="32.181959101961375"/>
    <n v="-85.799901397055294"/>
    <n v="9.8318217082513879"/>
    <n v="200"/>
    <n v="0.12"/>
    <n v="4.8812203420250491"/>
    <n v="2.5279279023795023E-2"/>
  </r>
  <r>
    <x v="43"/>
    <s v="7"/>
    <x v="6"/>
    <x v="30"/>
    <x v="0"/>
    <x v="0"/>
    <x v="32"/>
    <x v="1"/>
    <x v="3"/>
    <s v="appsflyer"/>
    <x v="0"/>
    <x v="3"/>
    <n v="24360"/>
    <n v="120.55555555555557"/>
    <n v="292.24229250941431"/>
    <n v="189.41630070054632"/>
    <n v="-102.825991808868"/>
    <n v="1.5711951210183563"/>
    <n v="200"/>
    <n v="0.05"/>
    <n v="53.647694308481078"/>
    <n v="4.7204397676852416E-2"/>
  </r>
  <r>
    <x v="43"/>
    <s v="7"/>
    <x v="6"/>
    <x v="32"/>
    <x v="0"/>
    <x v="4"/>
    <x v="17"/>
    <x v="0"/>
    <x v="3"/>
    <s v="appsflyer"/>
    <x v="0"/>
    <x v="5"/>
    <n v="4570"/>
    <n v="12.036874451273047"/>
    <n v="166.62635294495499"/>
    <n v="37.141860938369149"/>
    <n v="-129.48449200658584"/>
    <n v="3.0856732026843514"/>
    <n v="200"/>
    <n v="0.04"/>
    <n v="2.506359032225463"/>
    <n v="1.1246784485679362E-2"/>
  </r>
  <r>
    <x v="43"/>
    <s v="7"/>
    <x v="6"/>
    <x v="77"/>
    <x v="0"/>
    <x v="2"/>
    <x v="41"/>
    <x v="1"/>
    <x v="0"/>
    <s v="appsflyer"/>
    <x v="0"/>
    <x v="3"/>
    <n v="69090"/>
    <n v="202.83503927636275"/>
    <n v="1648.9106284346699"/>
    <n v="1506.562396764677"/>
    <n v="-142.34823166999286"/>
    <n v="7.4275253533093251"/>
    <n v="800"/>
    <n v="0.15"/>
    <n v="1202.1639928912148"/>
    <n v="0.13299194637549763"/>
  </r>
  <r>
    <x v="43"/>
    <s v="7"/>
    <x v="6"/>
    <x v="87"/>
    <x v="0"/>
    <x v="6"/>
    <x v="11"/>
    <x v="1"/>
    <x v="1"/>
    <s v="appsflyer"/>
    <x v="2"/>
    <x v="5"/>
    <n v="21580"/>
    <n v="134.2039800995025"/>
    <n v="569.50593423199734"/>
    <n v="424.61090591233079"/>
    <n v="-144.89502831966655"/>
    <n v="3.1639218568444294"/>
    <n v="200"/>
    <n v="0.08"/>
    <n v="52.079431625487331"/>
    <n v="2.0442021507348401E-2"/>
  </r>
  <r>
    <x v="43"/>
    <s v="7"/>
    <x v="6"/>
    <x v="25"/>
    <x v="0"/>
    <x v="4"/>
    <x v="6"/>
    <x v="1"/>
    <x v="3"/>
    <s v="adjust"/>
    <x v="2"/>
    <x v="4"/>
    <n v="7820"/>
    <n v="23.241529621557362"/>
    <n v="168.16350988826039"/>
    <n v="21.713206646294765"/>
    <n v="-146.45030324196563"/>
    <n v="0.93424172160144647"/>
    <n v="200"/>
    <n v="0.06"/>
    <n v="0.7573611265732052"/>
    <n v="5.8133677114157352E-3"/>
  </r>
  <r>
    <x v="43"/>
    <s v="7"/>
    <x v="6"/>
    <x v="121"/>
    <x v="0"/>
    <x v="1"/>
    <x v="26"/>
    <x v="2"/>
    <x v="0"/>
    <s v="appsflyer"/>
    <x v="2"/>
    <x v="2"/>
    <n v="200360"/>
    <n v="1517.7121528158964"/>
    <n v="1838.1563715390794"/>
    <n v="1684.6571641671696"/>
    <n v="-153.49920737190973"/>
    <n v="1.1099978089004103"/>
    <n v="1200"/>
    <n v="7.0000000000000007E-2"/>
    <n v="462.99183985982864"/>
    <n v="4.5804753800725011E-2"/>
  </r>
  <r>
    <x v="43"/>
    <s v="7"/>
    <x v="6"/>
    <x v="53"/>
    <x v="0"/>
    <x v="4"/>
    <x v="8"/>
    <x v="0"/>
    <x v="3"/>
    <s v="appsflyer"/>
    <x v="2"/>
    <x v="2"/>
    <n v="16440"/>
    <n v="26.259883395894896"/>
    <n v="199.09426112259754"/>
    <n v="43.568267348927186"/>
    <n v="-155.52599377367036"/>
    <n v="1.659118842688313"/>
    <n v="200"/>
    <n v="0.06"/>
    <n v="8.0424211479311722"/>
    <n v="3.0765591707382897E-2"/>
  </r>
  <r>
    <x v="43"/>
    <s v="7"/>
    <x v="6"/>
    <x v="107"/>
    <x v="0"/>
    <x v="3"/>
    <x v="24"/>
    <x v="0"/>
    <x v="0"/>
    <s v="adjust"/>
    <x v="0"/>
    <x v="6"/>
    <n v="71300"/>
    <n v="186.82182490752157"/>
    <n v="1876.409221060856"/>
    <n v="1718.4029164308342"/>
    <n v="-158.00630463002176"/>
    <n v="9.1980844169649796"/>
    <n v="1800"/>
    <n v="0.11"/>
    <n v="513.13557010917123"/>
    <n v="4.976865099590716E-2"/>
  </r>
  <r>
    <x v="43"/>
    <s v="7"/>
    <x v="6"/>
    <x v="116"/>
    <x v="0"/>
    <x v="4"/>
    <x v="3"/>
    <x v="2"/>
    <x v="0"/>
    <s v="appsflyer"/>
    <x v="0"/>
    <x v="2"/>
    <n v="163410"/>
    <n v="188.50856954515493"/>
    <n v="1551.0028504624406"/>
    <n v="1392.2729938149166"/>
    <n v="-158.729856647524"/>
    <n v="7.3857278593449545"/>
    <n v="1400"/>
    <n v="0.08"/>
    <n v="127.8208015563939"/>
    <n v="1.5301213929096474E-2"/>
  </r>
  <r>
    <x v="43"/>
    <s v="7"/>
    <x v="6"/>
    <x v="69"/>
    <x v="0"/>
    <x v="4"/>
    <x v="37"/>
    <x v="0"/>
    <x v="1"/>
    <s v="appsflyer"/>
    <x v="2"/>
    <x v="2"/>
    <n v="8910"/>
    <n v="3.7490290005178664"/>
    <n v="171.20093136957237"/>
    <n v="8.2286827771819961"/>
    <n v="-162.97224859239037"/>
    <n v="2.1948837355073381"/>
    <n v="200"/>
    <n v="0.04"/>
    <n v="0.73705606891294995"/>
    <n v="1.4928595679104203E-2"/>
  </r>
  <r>
    <x v="43"/>
    <s v="7"/>
    <x v="6"/>
    <x v="138"/>
    <x v="0"/>
    <x v="1"/>
    <x v="6"/>
    <x v="2"/>
    <x v="0"/>
    <s v="adjust"/>
    <x v="2"/>
    <x v="6"/>
    <n v="114370"/>
    <n v="723.57453538948198"/>
    <n v="1022.7227437691147"/>
    <n v="856.5001552719832"/>
    <n v="-166.22258849713148"/>
    <n v="1.1837068793624015"/>
    <n v="2400"/>
    <n v="0.15"/>
    <n v="98.80471961938089"/>
    <n v="1.9226445165871037E-2"/>
  </r>
  <r>
    <x v="43"/>
    <s v="7"/>
    <x v="6"/>
    <x v="124"/>
    <x v="0"/>
    <x v="2"/>
    <x v="15"/>
    <x v="2"/>
    <x v="1"/>
    <s v="appsflyer"/>
    <x v="0"/>
    <x v="3"/>
    <n v="20700"/>
    <n v="78.483412322274887"/>
    <n v="994.26451114270685"/>
    <n v="812.84657901477215"/>
    <n v="-181.41793212793471"/>
    <n v="10.356921991069862"/>
    <n v="5000"/>
    <n v="0.05"/>
    <n v="165.00033007714916"/>
    <n v="3.383179030683775E-2"/>
  </r>
  <r>
    <x v="43"/>
    <s v="7"/>
    <x v="6"/>
    <x v="47"/>
    <x v="0"/>
    <x v="5"/>
    <x v="38"/>
    <x v="2"/>
    <x v="0"/>
    <s v="appsflyer"/>
    <x v="2"/>
    <x v="0"/>
    <n v="13400"/>
    <n v="51.126153846153848"/>
    <n v="288.924861313468"/>
    <n v="79.417295212317356"/>
    <n v="-209.50756610115064"/>
    <n v="1.5533594694272472"/>
    <n v="200"/>
    <n v="6.5000000000000002E-2"/>
    <n v="25.732609296819092"/>
    <n v="5.400294992004892E-2"/>
  </r>
  <r>
    <x v="43"/>
    <s v="7"/>
    <x v="6"/>
    <x v="73"/>
    <x v="0"/>
    <x v="3"/>
    <x v="9"/>
    <x v="1"/>
    <x v="0"/>
    <s v="appsflyer"/>
    <x v="2"/>
    <x v="0"/>
    <n v="24700"/>
    <n v="343.07397662388803"/>
    <n v="228.43763738793356"/>
    <n v="16.832261312122878"/>
    <n v="-211.60537607581068"/>
    <n v="4.9063066449298441E-2"/>
    <n v="200"/>
    <n v="0.105"/>
    <n v="0.11649806092198781"/>
    <n v="1.1535196089793348E-3"/>
  </r>
  <r>
    <x v="43"/>
    <s v="7"/>
    <x v="6"/>
    <x v="35"/>
    <x v="0"/>
    <x v="6"/>
    <x v="5"/>
    <x v="0"/>
    <x v="1"/>
    <s v="adjust"/>
    <x v="0"/>
    <x v="3"/>
    <n v="303850"/>
    <n v="284.65060701653761"/>
    <n v="6883.239251529888"/>
    <n v="6664.3477251293907"/>
    <n v="-218.89152640049724"/>
    <n v="23.412378406564248"/>
    <n v="5200"/>
    <n v="8.5000000000000006E-2"/>
    <n v="3116.0252207373696"/>
    <n v="7.7927736998368954E-2"/>
  </r>
  <r>
    <x v="43"/>
    <s v="7"/>
    <x v="6"/>
    <x v="22"/>
    <x v="0"/>
    <x v="3"/>
    <x v="24"/>
    <x v="2"/>
    <x v="0"/>
    <s v="appsflyer"/>
    <x v="0"/>
    <x v="6"/>
    <n v="227400"/>
    <n v="788.11592746998849"/>
    <n v="4557.9028723324709"/>
    <n v="4338.35247529762"/>
    <n v="-219.5503970348509"/>
    <n v="5.5047136139281045"/>
    <n v="6400"/>
    <n v="0.1"/>
    <n v="2309.5349824712898"/>
    <n v="8.8725501044527685E-2"/>
  </r>
  <r>
    <x v="43"/>
    <s v="7"/>
    <x v="6"/>
    <x v="50"/>
    <x v="0"/>
    <x v="6"/>
    <x v="11"/>
    <x v="1"/>
    <x v="3"/>
    <s v="appsflyer"/>
    <x v="0"/>
    <x v="2"/>
    <n v="56500"/>
    <n v="240.44559412550066"/>
    <n v="1074.9663885227171"/>
    <n v="844.67624821336119"/>
    <n v="-230.29014030935593"/>
    <n v="3.5129620539958082"/>
    <n v="800"/>
    <n v="0.08"/>
    <n v="48.602731489809365"/>
    <n v="9.5900118719277928E-3"/>
  </r>
  <r>
    <x v="43"/>
    <s v="7"/>
    <x v="6"/>
    <x v="79"/>
    <x v="0"/>
    <x v="3"/>
    <x v="16"/>
    <x v="0"/>
    <x v="1"/>
    <s v="appsflyer"/>
    <x v="0"/>
    <x v="6"/>
    <n v="122550"/>
    <n v="417.84106923671413"/>
    <n v="3983.2551872262934"/>
    <n v="3698.5946810518276"/>
    <n v="-284.66050617446581"/>
    <n v="8.8516781938362072"/>
    <n v="4200"/>
    <n v="0.08"/>
    <n v="440.15732492512211"/>
    <n v="1.9834439964458231E-2"/>
  </r>
  <r>
    <x v="43"/>
    <s v="7"/>
    <x v="6"/>
    <x v="81"/>
    <x v="0"/>
    <x v="3"/>
    <x v="12"/>
    <x v="2"/>
    <x v="1"/>
    <s v="appsflyer"/>
    <x v="2"/>
    <x v="5"/>
    <n v="62720"/>
    <n v="89.69152196118489"/>
    <n v="695.06541774524351"/>
    <n v="371.08020940570032"/>
    <n v="-323.98520833954319"/>
    <n v="4.137294153245497"/>
    <n v="200"/>
    <n v="0.1"/>
    <n v="172.84344137843325"/>
    <n v="7.7630764184042078E-2"/>
  </r>
  <r>
    <x v="43"/>
    <s v="7"/>
    <x v="6"/>
    <x v="113"/>
    <x v="0"/>
    <x v="5"/>
    <x v="34"/>
    <x v="1"/>
    <x v="1"/>
    <s v="appsflyer"/>
    <x v="2"/>
    <x v="5"/>
    <n v="175530"/>
    <n v="454.92027719871544"/>
    <n v="2045.4174822743453"/>
    <n v="1685.691826129246"/>
    <n v="-359.72565614509926"/>
    <n v="3.705466453395553"/>
    <n v="1600"/>
    <n v="0.08"/>
    <n v="278.0461603267629"/>
    <n v="2.7490805853604507E-2"/>
  </r>
  <r>
    <x v="43"/>
    <s v="7"/>
    <x v="6"/>
    <x v="82"/>
    <x v="0"/>
    <x v="0"/>
    <x v="4"/>
    <x v="1"/>
    <x v="1"/>
    <s v="adjust"/>
    <x v="0"/>
    <x v="2"/>
    <n v="51680"/>
    <n v="164.75651550171355"/>
    <n v="1243.8448247310455"/>
    <n v="853.88141311469451"/>
    <n v="-389.96341161635098"/>
    <n v="5.1826867697126895"/>
    <n v="800"/>
    <n v="0.14000000000000001"/>
    <n v="12.997827389537125"/>
    <n v="2.5370086895566061E-3"/>
  </r>
  <r>
    <x v="43"/>
    <s v="7"/>
    <x v="6"/>
    <x v="141"/>
    <x v="0"/>
    <x v="5"/>
    <x v="39"/>
    <x v="1"/>
    <x v="1"/>
    <s v="appsflyer"/>
    <x v="2"/>
    <x v="4"/>
    <n v="224340"/>
    <n v="1058.7980098577141"/>
    <n v="3243.1438574341992"/>
    <n v="2819.2399523264371"/>
    <n v="-423.90390510776206"/>
    <n v="2.6626796859065678"/>
    <n v="7600"/>
    <n v="0.08"/>
    <n v="53.751901617962893"/>
    <n v="3.1776827872589575E-3"/>
  </r>
  <r>
    <x v="43"/>
    <s v="7"/>
    <x v="6"/>
    <x v="74"/>
    <x v="0"/>
    <x v="0"/>
    <x v="37"/>
    <x v="1"/>
    <x v="1"/>
    <s v="adjust"/>
    <x v="0"/>
    <x v="3"/>
    <n v="18950"/>
    <n v="77.717019822282978"/>
    <n v="503.37380817462622"/>
    <n v="77.620460769693452"/>
    <n v="-425.75334740493275"/>
    <n v="0.9987575559020363"/>
    <n v="200"/>
    <n v="0.1"/>
    <n v="41.462493287968513"/>
    <n v="8.9028272693440283E-2"/>
  </r>
  <r>
    <x v="43"/>
    <s v="7"/>
    <x v="6"/>
    <x v="20"/>
    <x v="0"/>
    <x v="0"/>
    <x v="37"/>
    <x v="1"/>
    <x v="1"/>
    <s v="adjust"/>
    <x v="0"/>
    <x v="3"/>
    <n v="46220"/>
    <n v="159.9853744149766"/>
    <n v="730.18075263982587"/>
    <n v="274.22122324340836"/>
    <n v="-455.95952939641751"/>
    <n v="1.7140393254456008"/>
    <n v="400"/>
    <n v="0.11"/>
    <n v="177.20155827030911"/>
    <n v="0.10769988075954452"/>
  </r>
  <r>
    <x v="43"/>
    <s v="7"/>
    <x v="6"/>
    <x v="12"/>
    <x v="0"/>
    <x v="5"/>
    <x v="26"/>
    <x v="0"/>
    <x v="0"/>
    <s v="appsflyer"/>
    <x v="0"/>
    <x v="0"/>
    <n v="49660"/>
    <n v="57.179044329303402"/>
    <n v="971.41842010402343"/>
    <n v="514.30348986509091"/>
    <n v="-457.11493023893252"/>
    <n v="8.9946150009631776"/>
    <n v="400"/>
    <n v="7.4999999999999997E-2"/>
    <n v="63.135584000503862"/>
    <n v="2.0459898757788978E-2"/>
  </r>
  <r>
    <x v="43"/>
    <s v="7"/>
    <x v="6"/>
    <x v="55"/>
    <x v="0"/>
    <x v="0"/>
    <x v="38"/>
    <x v="2"/>
    <x v="0"/>
    <s v="appsflyer"/>
    <x v="2"/>
    <x v="6"/>
    <n v="14740"/>
    <n v="42.967650195520797"/>
    <n v="506.40456765668756"/>
    <n v="44.22563886277743"/>
    <n v="-462.17892879391013"/>
    <n v="1.0292775765379829"/>
    <n v="200"/>
    <n v="7.4999999999999997E-2"/>
    <n v="10.014335298057551"/>
    <n v="3.7739553931336309E-2"/>
  </r>
  <r>
    <x v="43"/>
    <s v="7"/>
    <x v="6"/>
    <x v="83"/>
    <x v="0"/>
    <x v="3"/>
    <x v="18"/>
    <x v="1"/>
    <x v="0"/>
    <s v="adjust"/>
    <x v="2"/>
    <x v="4"/>
    <n v="81420"/>
    <n v="488.47842736788357"/>
    <n v="1160.7340252820336"/>
    <n v="670.20511969522579"/>
    <n v="-490.52890558680781"/>
    <n v="1.372026034612333"/>
    <n v="800"/>
    <n v="0.21"/>
    <n v="610.59294254061115"/>
    <n v="0.15184230533737614"/>
  </r>
  <r>
    <x v="43"/>
    <s v="7"/>
    <x v="6"/>
    <x v="129"/>
    <x v="0"/>
    <x v="0"/>
    <x v="26"/>
    <x v="1"/>
    <x v="2"/>
    <s v="appsflyer"/>
    <x v="2"/>
    <x v="5"/>
    <n v="76160"/>
    <n v="422.84716157205241"/>
    <n v="732.61816140435076"/>
    <n v="193.37422600871753"/>
    <n v="-539.24393539563323"/>
    <n v="0.45731470749335251"/>
    <n v="600"/>
    <n v="0.06"/>
    <n v="9.4378793139295194"/>
    <n v="8.1343823224094419E-3"/>
  </r>
  <r>
    <x v="43"/>
    <s v="7"/>
    <x v="6"/>
    <x v="17"/>
    <x v="0"/>
    <x v="6"/>
    <x v="38"/>
    <x v="2"/>
    <x v="1"/>
    <s v="appsflyer"/>
    <x v="1"/>
    <x v="0"/>
    <n v="22820"/>
    <n v="27.812309567336992"/>
    <n v="680.48722515517954"/>
    <n v="98.572507097052096"/>
    <n v="-581.91471805812739"/>
    <n v="3.5442042976832266"/>
    <n v="10000"/>
    <n v="7.4999999999999997E-2"/>
    <n v="10.742293545255762"/>
    <n v="1.8163099532203845E-2"/>
  </r>
  <r>
    <x v="43"/>
    <s v="7"/>
    <x v="6"/>
    <x v="14"/>
    <x v="0"/>
    <x v="3"/>
    <x v="14"/>
    <x v="2"/>
    <x v="0"/>
    <s v="appsflyer"/>
    <x v="0"/>
    <x v="0"/>
    <n v="123620"/>
    <n v="573.40195255555057"/>
    <n v="7936.2346284424602"/>
    <n v="7223.2578283934636"/>
    <n v="-712.97680004899667"/>
    <n v="12.597197822924542"/>
    <n v="9200"/>
    <n v="0.1"/>
    <n v="669.54981481773927"/>
    <n v="1.5448934324939613E-2"/>
  </r>
  <r>
    <x v="43"/>
    <s v="7"/>
    <x v="6"/>
    <x v="11"/>
    <x v="0"/>
    <x v="4"/>
    <x v="24"/>
    <x v="1"/>
    <x v="0"/>
    <s v="appsflyer"/>
    <x v="0"/>
    <x v="4"/>
    <n v="224670"/>
    <n v="724.23088546388635"/>
    <n v="3016.8106733037425"/>
    <n v="2275.9036095871593"/>
    <n v="-740.90706371658325"/>
    <n v="3.142511118024732"/>
    <n v="1800"/>
    <n v="0.14000000000000001"/>
    <n v="1017.4775983450971"/>
    <n v="7.4510888338959136E-2"/>
  </r>
  <r>
    <x v="43"/>
    <s v="7"/>
    <x v="6"/>
    <x v="122"/>
    <x v="0"/>
    <x v="3"/>
    <x v="33"/>
    <x v="1"/>
    <x v="0"/>
    <s v="singular"/>
    <x v="2"/>
    <x v="4"/>
    <n v="43440"/>
    <n v="282.0971032231742"/>
    <n v="991.50727932897928"/>
    <n v="244.06747933978684"/>
    <n v="-747.43979998919247"/>
    <n v="0.86518959801830664"/>
    <n v="400"/>
    <n v="0.06"/>
    <n v="31.609536219875739"/>
    <n v="2.1585243764949014E-2"/>
  </r>
  <r>
    <x v="43"/>
    <s v="7"/>
    <x v="6"/>
    <x v="106"/>
    <x v="0"/>
    <x v="0"/>
    <x v="5"/>
    <x v="1"/>
    <x v="0"/>
    <s v="appsflyer"/>
    <x v="2"/>
    <x v="3"/>
    <n v="127290"/>
    <n v="227.66365169400581"/>
    <n v="1780.7510016462777"/>
    <n v="965.2673233155956"/>
    <n v="-815.4836783306821"/>
    <n v="4.2398833372530422"/>
    <n v="600"/>
    <n v="0.2"/>
    <n v="899.21988503810792"/>
    <n v="0.15526266892045659"/>
  </r>
  <r>
    <x v="43"/>
    <s v="7"/>
    <x v="6"/>
    <x v="78"/>
    <x v="0"/>
    <x v="6"/>
    <x v="46"/>
    <x v="2"/>
    <x v="0"/>
    <s v="adjust"/>
    <x v="0"/>
    <x v="1"/>
    <n v="109710"/>
    <n v="410.16917468922327"/>
    <n v="5899.9624146813694"/>
    <n v="5041.63065484853"/>
    <n v="-858.33175983283945"/>
    <n v="12.291588363919521"/>
    <n v="7800"/>
    <n v="0.14000000000000001"/>
    <n v="1053.710155253734"/>
    <n v="3.4833642373239639E-2"/>
  </r>
  <r>
    <x v="43"/>
    <s v="7"/>
    <x v="6"/>
    <x v="28"/>
    <x v="0"/>
    <x v="0"/>
    <x v="48"/>
    <x v="1"/>
    <x v="3"/>
    <s v="adjust"/>
    <x v="0"/>
    <x v="1"/>
    <n v="46620"/>
    <n v="141.11295902075571"/>
    <n v="1185.8522165840254"/>
    <n v="306.48189605035515"/>
    <n v="-879.37032053367034"/>
    <n v="2.1718905065641492"/>
    <n v="400"/>
    <n v="0.08"/>
    <n v="70.793146659367238"/>
    <n v="3.8497731607033153E-2"/>
  </r>
  <r>
    <x v="43"/>
    <s v="7"/>
    <x v="6"/>
    <x v="140"/>
    <x v="0"/>
    <x v="6"/>
    <x v="49"/>
    <x v="1"/>
    <x v="0"/>
    <s v="adjust"/>
    <x v="2"/>
    <x v="4"/>
    <n v="88200"/>
    <n v="322.49808036856928"/>
    <n v="1906.7984657310744"/>
    <n v="1024.8980747466742"/>
    <n v="-881.90039098440025"/>
    <n v="3.1779974428851236"/>
    <n v="1000"/>
    <n v="7.0000000000000007E-2"/>
    <n v="403.63923973400114"/>
    <n v="6.5638923791481951E-2"/>
  </r>
  <r>
    <x v="43"/>
    <s v="7"/>
    <x v="6"/>
    <x v="89"/>
    <x v="0"/>
    <x v="5"/>
    <x v="35"/>
    <x v="1"/>
    <x v="0"/>
    <s v="adjust"/>
    <x v="2"/>
    <x v="6"/>
    <n v="349280"/>
    <n v="1649.6342806785635"/>
    <n v="5318.6295416256435"/>
    <n v="4263.2622050997943"/>
    <n v="-1055.3673365258492"/>
    <n v="2.5843680960280095"/>
    <n v="2400"/>
    <n v="7.0000000000000007E-2"/>
    <n v="1213.6016938701314"/>
    <n v="4.7444172853454737E-2"/>
  </r>
  <r>
    <x v="43"/>
    <s v="7"/>
    <x v="6"/>
    <x v="46"/>
    <x v="0"/>
    <x v="5"/>
    <x v="40"/>
    <x v="2"/>
    <x v="1"/>
    <s v="adjust"/>
    <x v="2"/>
    <x v="1"/>
    <n v="147370"/>
    <n v="777.98337755157297"/>
    <n v="3417.9926306747743"/>
    <n v="2272.7704711613219"/>
    <n v="-1145.2221595134524"/>
    <n v="2.9213612227989518"/>
    <n v="3000"/>
    <n v="0.06"/>
    <n v="312.04892767297764"/>
    <n v="2.2883153082144819E-2"/>
  </r>
  <r>
    <x v="43"/>
    <s v="7"/>
    <x v="6"/>
    <x v="37"/>
    <x v="0"/>
    <x v="1"/>
    <x v="34"/>
    <x v="2"/>
    <x v="1"/>
    <s v="adjust"/>
    <x v="2"/>
    <x v="3"/>
    <n v="41730"/>
    <n v="126.44603057033197"/>
    <n v="1652.9339951634465"/>
    <n v="387.04989348736689"/>
    <n v="-1265.8841016760796"/>
    <n v="3.0609888799323084"/>
    <n v="800"/>
    <n v="6.5000000000000002E-2"/>
    <n v="2.1617490024390427"/>
    <n v="9.3086577846653474E-4"/>
  </r>
  <r>
    <x v="43"/>
    <s v="7"/>
    <x v="6"/>
    <x v="104"/>
    <x v="0"/>
    <x v="6"/>
    <x v="38"/>
    <x v="2"/>
    <x v="0"/>
    <s v="appsflyer"/>
    <x v="0"/>
    <x v="0"/>
    <n v="199600"/>
    <n v="755.56657128050301"/>
    <n v="5592.078174920096"/>
    <n v="4191.6541001556634"/>
    <n v="-1400.4240747644326"/>
    <n v="5.5476966021032679"/>
    <n v="7200"/>
    <n v="0.17"/>
    <n v="589.44501641276781"/>
    <n v="2.3437247855243187E-2"/>
  </r>
  <r>
    <x v="43"/>
    <s v="7"/>
    <x v="6"/>
    <x v="93"/>
    <x v="0"/>
    <x v="1"/>
    <x v="33"/>
    <x v="1"/>
    <x v="0"/>
    <s v="adjust"/>
    <x v="2"/>
    <x v="5"/>
    <n v="172340"/>
    <n v="687.02757026565268"/>
    <n v="2980.6889024519537"/>
    <n v="1434.0444358328857"/>
    <n v="-1546.644466619068"/>
    <n v="2.0873171585797996"/>
    <n v="600"/>
    <n v="0.06"/>
    <n v="479.8187828426756"/>
    <n v="5.5765215597381325E-2"/>
  </r>
  <r>
    <x v="43"/>
    <s v="7"/>
    <x v="6"/>
    <x v="118"/>
    <x v="0"/>
    <x v="5"/>
    <x v="46"/>
    <x v="1"/>
    <x v="1"/>
    <s v="appsflyer"/>
    <x v="2"/>
    <x v="2"/>
    <n v="126480"/>
    <n v="867.19120743670078"/>
    <n v="3666.294727814909"/>
    <n v="1984.6308063874039"/>
    <n v="-1681.6639214275051"/>
    <n v="2.2885734880242876"/>
    <n v="2600"/>
    <n v="0.12"/>
    <n v="1338.827544895262"/>
    <n v="0.11243296407122956"/>
  </r>
  <r>
    <x v="43"/>
    <s v="7"/>
    <x v="6"/>
    <x v="38"/>
    <x v="0"/>
    <x v="4"/>
    <x v="44"/>
    <x v="1"/>
    <x v="0"/>
    <s v="appsflyer"/>
    <x v="2"/>
    <x v="5"/>
    <n v="163130"/>
    <n v="1311.7449903222134"/>
    <n v="2843.1487430131788"/>
    <n v="1100.1433983446711"/>
    <n v="-1743.0053446685076"/>
    <n v="0.83868694484164563"/>
    <n v="600"/>
    <n v="0.13"/>
    <n v="855.93859067671826"/>
    <n v="0.12967076109723585"/>
  </r>
  <r>
    <x v="43"/>
    <s v="7"/>
    <x v="6"/>
    <x v="72"/>
    <x v="0"/>
    <x v="6"/>
    <x v="47"/>
    <x v="2"/>
    <x v="1"/>
    <s v="adjust"/>
    <x v="0"/>
    <x v="5"/>
    <n v="112460"/>
    <n v="191.93173333333334"/>
    <n v="2998.8432272983341"/>
    <n v="1199.1107887714511"/>
    <n v="-1799.732438526883"/>
    <n v="6.2475900568715286"/>
    <n v="1800"/>
    <n v="0.12"/>
    <n v="409.57046606430077"/>
    <n v="5.692697037109281E-2"/>
  </r>
  <r>
    <x v="43"/>
    <s v="7"/>
    <x v="6"/>
    <x v="95"/>
    <x v="0"/>
    <x v="4"/>
    <x v="29"/>
    <x v="2"/>
    <x v="0"/>
    <s v="adjust"/>
    <x v="0"/>
    <x v="4"/>
    <n v="50100"/>
    <n v="270.57647550277494"/>
    <n v="2481.0574519341321"/>
    <n v="618.15449435012238"/>
    <n v="-1862.9029575840098"/>
    <n v="2.2845832890737863"/>
    <n v="800"/>
    <n v="7.0000000000000007E-2"/>
    <n v="27.581198807908599"/>
    <n v="7.4364362145705014E-3"/>
  </r>
  <r>
    <x v="43"/>
    <s v="7"/>
    <x v="6"/>
    <x v="27"/>
    <x v="0"/>
    <x v="4"/>
    <x v="15"/>
    <x v="2"/>
    <x v="0"/>
    <s v="appsflyer"/>
    <x v="0"/>
    <x v="5"/>
    <n v="131170"/>
    <n v="261.53827519379843"/>
    <n v="3166.265221927114"/>
    <n v="1289.874680605805"/>
    <n v="-1876.390541321309"/>
    <n v="4.9318772927213619"/>
    <n v="1600"/>
    <n v="7.0000000000000007E-2"/>
    <n v="365.84197096233231"/>
    <n v="4.7270996743977001E-2"/>
  </r>
  <r>
    <x v="43"/>
    <s v="7"/>
    <x v="6"/>
    <x v="100"/>
    <x v="0"/>
    <x v="5"/>
    <x v="29"/>
    <x v="0"/>
    <x v="0"/>
    <s v="adjust"/>
    <x v="0"/>
    <x v="2"/>
    <n v="119230"/>
    <n v="127.06453150853969"/>
    <n v="2797.0465882694284"/>
    <n v="779.39783847810133"/>
    <n v="-2017.6487497913272"/>
    <n v="6.1338740970820798"/>
    <n v="400"/>
    <n v="7.0000000000000007E-2"/>
    <n v="308.76511993069346"/>
    <n v="6.6026425505962105E-2"/>
  </r>
  <r>
    <x v="43"/>
    <s v="7"/>
    <x v="6"/>
    <x v="99"/>
    <x v="0"/>
    <x v="3"/>
    <x v="13"/>
    <x v="2"/>
    <x v="0"/>
    <s v="adjust"/>
    <x v="0"/>
    <x v="6"/>
    <n v="157900"/>
    <n v="418.86433594434294"/>
    <n v="7176.2934595734196"/>
    <n v="4726.2474756068432"/>
    <n v="-2450.0459839665764"/>
    <n v="11.283480282348146"/>
    <n v="30000"/>
    <n v="0.08"/>
    <n v="1141.4636463869517"/>
    <n v="4.0252640608935721E-2"/>
  </r>
  <r>
    <x v="43"/>
    <s v="7"/>
    <x v="6"/>
    <x v="86"/>
    <x v="0"/>
    <x v="5"/>
    <x v="8"/>
    <x v="2"/>
    <x v="1"/>
    <s v="appsflyer"/>
    <x v="0"/>
    <x v="1"/>
    <n v="90590"/>
    <n v="425.47488948919448"/>
    <n v="4838.8813880680755"/>
    <n v="2242.7260608274341"/>
    <n v="-2596.1553272406413"/>
    <n v="5.2711126231678387"/>
    <n v="3800"/>
    <n v="7.0000000000000007E-2"/>
    <n v="418.16503952392611"/>
    <n v="3.1075651400900305E-2"/>
  </r>
  <r>
    <x v="43"/>
    <s v="7"/>
    <x v="6"/>
    <x v="96"/>
    <x v="0"/>
    <x v="4"/>
    <x v="31"/>
    <x v="1"/>
    <x v="0"/>
    <s v="adjust"/>
    <x v="0"/>
    <x v="3"/>
    <n v="363950"/>
    <n v="1108.40086718629"/>
    <n v="7831.6900736839261"/>
    <n v="4904.3232029409737"/>
    <n v="-2927.3668707429524"/>
    <n v="4.4246836574485462"/>
    <n v="3800"/>
    <n v="0.17"/>
    <n v="1898.1171900817949"/>
    <n v="6.45048973982639E-2"/>
  </r>
  <r>
    <x v="43"/>
    <s v="7"/>
    <x v="6"/>
    <x v="0"/>
    <x v="0"/>
    <x v="3"/>
    <x v="11"/>
    <x v="0"/>
    <x v="0"/>
    <s v="adjust"/>
    <x v="0"/>
    <x v="2"/>
    <n v="290890"/>
    <n v="280.82104308179026"/>
    <n v="6943.7378996137049"/>
    <n v="3915.557670393735"/>
    <n v="-3028.18022921997"/>
    <n v="13.943248794405029"/>
    <n v="2800"/>
    <n v="7.0000000000000007E-2"/>
    <n v="270.60372264272939"/>
    <n v="1.1518313414579267E-2"/>
  </r>
  <r>
    <x v="43"/>
    <s v="7"/>
    <x v="6"/>
    <x v="94"/>
    <x v="0"/>
    <x v="6"/>
    <x v="38"/>
    <x v="2"/>
    <x v="0"/>
    <s v="adjust"/>
    <x v="0"/>
    <x v="5"/>
    <n v="271570"/>
    <n v="584.2595737935095"/>
    <n v="9700.6395235042746"/>
    <n v="4971.6592223921762"/>
    <n v="-4728.9803011120985"/>
    <n v="8.5093329153546264"/>
    <n v="6600"/>
    <n v="0.06"/>
    <n v="1520.3509175756267"/>
    <n v="5.0967254242742552E-2"/>
  </r>
  <r>
    <x v="44"/>
    <s v="7"/>
    <x v="6"/>
    <x v="93"/>
    <x v="0"/>
    <x v="2"/>
    <x v="47"/>
    <x v="1"/>
    <x v="0"/>
    <s v="adjust"/>
    <x v="2"/>
    <x v="1"/>
    <n v="692540"/>
    <n v="2253.7826135538298"/>
    <n v="12793.801499040132"/>
    <n v="20625.498841055491"/>
    <n v="7831.697342015359"/>
    <n v="9.1515032181975204"/>
    <n v="7400"/>
    <n v="0.06"/>
    <n v="356.7236148263442"/>
    <n v="2.8825453513903086E-3"/>
  </r>
  <r>
    <x v="44"/>
    <s v="7"/>
    <x v="6"/>
    <x v="14"/>
    <x v="0"/>
    <x v="2"/>
    <x v="9"/>
    <x v="2"/>
    <x v="0"/>
    <s v="appsflyer"/>
    <x v="0"/>
    <x v="5"/>
    <n v="196590"/>
    <n v="839.3685955394817"/>
    <n v="11536.268580503351"/>
    <n v="18986.630502320284"/>
    <n v="7450.3619218169333"/>
    <n v="22.620134471575192"/>
    <n v="19400"/>
    <n v="0.1"/>
    <n v="7014.7819408292225"/>
    <n v="6.1576503704997156E-2"/>
  </r>
  <r>
    <x v="44"/>
    <s v="7"/>
    <x v="6"/>
    <x v="0"/>
    <x v="0"/>
    <x v="4"/>
    <x v="40"/>
    <x v="0"/>
    <x v="0"/>
    <s v="adjust"/>
    <x v="0"/>
    <x v="1"/>
    <n v="696000"/>
    <n v="595.61582515963391"/>
    <n v="20592.497585685003"/>
    <n v="26207.729576058857"/>
    <n v="5615.2319903738535"/>
    <n v="44.001063217275657"/>
    <n v="17000"/>
    <n v="7.0000000000000007E-2"/>
    <n v="1428.6862037247909"/>
    <n v="9.0856541615488163E-3"/>
  </r>
  <r>
    <x v="44"/>
    <s v="7"/>
    <x v="6"/>
    <x v="88"/>
    <x v="0"/>
    <x v="1"/>
    <x v="17"/>
    <x v="2"/>
    <x v="0"/>
    <s v="adjust"/>
    <x v="0"/>
    <x v="3"/>
    <n v="162400"/>
    <n v="679.12727272727273"/>
    <n v="8646.9784257968186"/>
    <n v="14184.538346963671"/>
    <n v="5537.5599211668523"/>
    <n v="20.886421318349804"/>
    <n v="17800"/>
    <n v="0.11"/>
    <n v="3605.8645623537332"/>
    <n v="4.2368486894577027E-2"/>
  </r>
  <r>
    <x v="44"/>
    <s v="7"/>
    <x v="6"/>
    <x v="97"/>
    <x v="0"/>
    <x v="3"/>
    <x v="14"/>
    <x v="2"/>
    <x v="0"/>
    <s v="adjust"/>
    <x v="0"/>
    <x v="5"/>
    <n v="536210"/>
    <n v="1349.5400727981273"/>
    <n v="23058.54978537112"/>
    <n v="27883.904082409485"/>
    <n v="4825.3542970383642"/>
    <n v="20.661782961802079"/>
    <n v="31200"/>
    <n v="0.108"/>
    <n v="812.86631296300004"/>
    <n v="4.858635233673486E-3"/>
  </r>
  <r>
    <x v="44"/>
    <s v="7"/>
    <x v="6"/>
    <x v="106"/>
    <x v="0"/>
    <x v="0"/>
    <x v="35"/>
    <x v="1"/>
    <x v="0"/>
    <s v="appsflyer"/>
    <x v="2"/>
    <x v="4"/>
    <n v="451170"/>
    <n v="1019.0935049437436"/>
    <n v="6029.2254867523225"/>
    <n v="9660.9190776581345"/>
    <n v="3631.693590905812"/>
    <n v="9.4799142873464195"/>
    <n v="7000"/>
    <n v="0.2"/>
    <n v="7861.631495136292"/>
    <n v="0.13562601087159365"/>
  </r>
  <r>
    <x v="44"/>
    <s v="7"/>
    <x v="6"/>
    <x v="100"/>
    <x v="0"/>
    <x v="4"/>
    <x v="10"/>
    <x v="0"/>
    <x v="0"/>
    <s v="adjust"/>
    <x v="0"/>
    <x v="3"/>
    <n v="498840"/>
    <n v="683.50530203741221"/>
    <n v="14042.997501960397"/>
    <n v="17388.520378782727"/>
    <n v="3345.5228768223296"/>
    <n v="25.440212865870283"/>
    <n v="10400"/>
    <n v="7.0000000000000007E-2"/>
    <n v="6680.9565401056016"/>
    <n v="6.4036084291734102E-2"/>
  </r>
  <r>
    <x v="44"/>
    <s v="7"/>
    <x v="6"/>
    <x v="10"/>
    <x v="0"/>
    <x v="6"/>
    <x v="6"/>
    <x v="1"/>
    <x v="0"/>
    <s v="appsflyer"/>
    <x v="2"/>
    <x v="2"/>
    <n v="476160"/>
    <n v="1112.2090153898318"/>
    <n v="6086.7068460512473"/>
    <n v="9099.0460056629108"/>
    <n v="3012.3391596116635"/>
    <n v="8.1810575887785575"/>
    <n v="4200"/>
    <n v="0.04"/>
    <n v="1045.4416239341836"/>
    <n v="1.9149289996693776E-2"/>
  </r>
  <r>
    <x v="44"/>
    <s v="7"/>
    <x v="6"/>
    <x v="84"/>
    <x v="0"/>
    <x v="5"/>
    <x v="7"/>
    <x v="1"/>
    <x v="0"/>
    <s v="appsflyer"/>
    <x v="0"/>
    <x v="0"/>
    <n v="383080"/>
    <n v="1353.6395759717313"/>
    <n v="9161.2203186060851"/>
    <n v="12016.463553741814"/>
    <n v="2855.2432351357293"/>
    <n v="8.877151471517525"/>
    <n v="6800"/>
    <n v="0.14000000000000001"/>
    <n v="525.90169279072836"/>
    <n v="7.2941828300635576E-3"/>
  </r>
  <r>
    <x v="44"/>
    <s v="7"/>
    <x v="6"/>
    <x v="122"/>
    <x v="0"/>
    <x v="4"/>
    <x v="38"/>
    <x v="1"/>
    <x v="0"/>
    <s v="singular"/>
    <x v="2"/>
    <x v="1"/>
    <n v="344230"/>
    <n v="2882.0887734795906"/>
    <n v="7182.2589470714147"/>
    <n v="9999.9554973806135"/>
    <n v="2817.6965503091988"/>
    <n v="3.4696903125948864"/>
    <n v="17400"/>
    <n v="0.06"/>
    <n v="2403.4482572896864"/>
    <n v="4.0057649221859795E-2"/>
  </r>
  <r>
    <x v="44"/>
    <s v="7"/>
    <x v="6"/>
    <x v="127"/>
    <x v="1"/>
    <x v="5"/>
    <x v="14"/>
    <x v="1"/>
    <x v="0"/>
    <s v="adjust"/>
    <x v="2"/>
    <x v="4"/>
    <n v="141320"/>
    <n v="1311.8081608973121"/>
    <n v="3924.4770934141384"/>
    <n v="5958.5197666611448"/>
    <n v="2034.0426732470064"/>
    <n v="4.5422188581182157"/>
    <n v="10400"/>
    <n v="0.15"/>
    <n v="1618.0372088223628"/>
    <n v="4.5258365952886924E-2"/>
  </r>
  <r>
    <x v="44"/>
    <s v="7"/>
    <x v="6"/>
    <x v="82"/>
    <x v="0"/>
    <x v="4"/>
    <x v="17"/>
    <x v="1"/>
    <x v="1"/>
    <s v="adjust"/>
    <x v="0"/>
    <x v="5"/>
    <n v="129200"/>
    <n v="695.71460623737937"/>
    <n v="2973.3253077850391"/>
    <n v="4788.3931613919058"/>
    <n v="1815.0678536068667"/>
    <n v="6.8826974717246276"/>
    <n v="6800"/>
    <n v="0.14000000000000001"/>
    <n v="3581.9894134650458"/>
    <n v="0.12467611063999812"/>
  </r>
  <r>
    <x v="44"/>
    <s v="7"/>
    <x v="6"/>
    <x v="120"/>
    <x v="0"/>
    <x v="5"/>
    <x v="30"/>
    <x v="1"/>
    <x v="1"/>
    <s v="adjust"/>
    <x v="0"/>
    <x v="3"/>
    <n v="372740"/>
    <n v="665.32845589369526"/>
    <n v="4854.1102804316624"/>
    <n v="6645.2216000356175"/>
    <n v="1791.1113196039551"/>
    <n v="9.9878812354560953"/>
    <n v="5400"/>
    <n v="0.08"/>
    <n v="369.00622013173597"/>
    <n v="9.254926380226812E-3"/>
  </r>
  <r>
    <x v="44"/>
    <s v="7"/>
    <x v="6"/>
    <x v="113"/>
    <x v="0"/>
    <x v="1"/>
    <x v="26"/>
    <x v="1"/>
    <x v="1"/>
    <s v="appsflyer"/>
    <x v="2"/>
    <x v="4"/>
    <n v="342160"/>
    <n v="915.84106442140273"/>
    <n v="3658.0400731503028"/>
    <n v="5421.0085991749502"/>
    <n v="1762.9685260246474"/>
    <n v="5.9191586944179653"/>
    <n v="5400"/>
    <n v="0.08"/>
    <n v="2226.1357933385143"/>
    <n v="6.8441623995865536E-2"/>
  </r>
  <r>
    <x v="44"/>
    <s v="7"/>
    <x v="6"/>
    <x v="55"/>
    <x v="0"/>
    <x v="6"/>
    <x v="38"/>
    <x v="2"/>
    <x v="0"/>
    <s v="appsflyer"/>
    <x v="2"/>
    <x v="0"/>
    <n v="150060"/>
    <n v="408.2720725526807"/>
    <n v="5052.3421809401598"/>
    <n v="6740.9484099927131"/>
    <n v="1688.6062290525533"/>
    <n v="16.510922159935166"/>
    <n v="3200"/>
    <n v="7.4999999999999997E-2"/>
    <n v="1560.3315251812112"/>
    <n v="3.8578437095196469E-2"/>
  </r>
  <r>
    <x v="44"/>
    <s v="7"/>
    <x v="6"/>
    <x v="19"/>
    <x v="0"/>
    <x v="3"/>
    <x v="1"/>
    <x v="2"/>
    <x v="1"/>
    <s v="adjust"/>
    <x v="0"/>
    <x v="0"/>
    <n v="67460"/>
    <n v="192.69042437431992"/>
    <n v="3058.6474573124719"/>
    <n v="4677.5561631823393"/>
    <n v="1618.9087058698674"/>
    <n v="24.274979819940253"/>
    <n v="2000"/>
    <n v="7.0000000000000007E-2"/>
    <n v="746.53943240121839"/>
    <n v="2.660005233350015E-2"/>
  </r>
  <r>
    <x v="44"/>
    <s v="7"/>
    <x v="6"/>
    <x v="65"/>
    <x v="1"/>
    <x v="5"/>
    <x v="33"/>
    <x v="1"/>
    <x v="1"/>
    <s v="adjust"/>
    <x v="2"/>
    <x v="3"/>
    <n v="150540"/>
    <n v="522.43958868894595"/>
    <n v="2591.1178621183271"/>
    <n v="4178.0942905237034"/>
    <n v="1586.9764284053763"/>
    <n v="7.9972773522170595"/>
    <n v="6600"/>
    <n v="0.06"/>
    <n v="1218.6352464728141"/>
    <n v="4.8612084909811198E-2"/>
  </r>
  <r>
    <x v="44"/>
    <s v="7"/>
    <x v="6"/>
    <x v="63"/>
    <x v="0"/>
    <x v="4"/>
    <x v="46"/>
    <x v="1"/>
    <x v="1"/>
    <s v="adjust"/>
    <x v="2"/>
    <x v="2"/>
    <n v="170340"/>
    <n v="619.67208075011524"/>
    <n v="3450.8300868460606"/>
    <n v="5019.6785451431915"/>
    <n v="1568.8484582971309"/>
    <n v="8.1005401099672802"/>
    <n v="5200"/>
    <n v="7.0000000000000007E-2"/>
    <n v="2022.2197887714337"/>
    <n v="6.7143070702805591E-2"/>
  </r>
  <r>
    <x v="44"/>
    <s v="7"/>
    <x v="6"/>
    <x v="112"/>
    <x v="0"/>
    <x v="5"/>
    <x v="22"/>
    <x v="1"/>
    <x v="0"/>
    <s v="adjust"/>
    <x v="2"/>
    <x v="3"/>
    <n v="135520"/>
    <n v="882.12758043518681"/>
    <n v="3856.4300742909936"/>
    <n v="5399.7830643679399"/>
    <n v="1543.3529900769463"/>
    <n v="6.1213175782396725"/>
    <n v="7000"/>
    <n v="0.15"/>
    <n v="2154.0804715992826"/>
    <n v="6.6486636158083756E-2"/>
  </r>
  <r>
    <x v="44"/>
    <s v="7"/>
    <x v="6"/>
    <x v="16"/>
    <x v="0"/>
    <x v="0"/>
    <x v="28"/>
    <x v="0"/>
    <x v="3"/>
    <s v="adjust"/>
    <x v="2"/>
    <x v="3"/>
    <n v="210150"/>
    <n v="214.57351555136665"/>
    <n v="4073.7852969157902"/>
    <n v="5603.3745689787766"/>
    <n v="1529.5892720629863"/>
    <n v="26.114008313562756"/>
    <n v="3000"/>
    <n v="0.02"/>
    <n v="152.83087892738794"/>
    <n v="4.5457987576952097E-3"/>
  </r>
  <r>
    <x v="44"/>
    <s v="7"/>
    <x v="6"/>
    <x v="85"/>
    <x v="0"/>
    <x v="3"/>
    <x v="13"/>
    <x v="1"/>
    <x v="1"/>
    <s v="adjust"/>
    <x v="0"/>
    <x v="6"/>
    <n v="251290"/>
    <n v="745.92127639837975"/>
    <n v="5005.1061930557817"/>
    <n v="6481.6236111694516"/>
    <n v="1476.5174181136699"/>
    <n v="8.6894204740551775"/>
    <n v="4000"/>
    <n v="0.125"/>
    <n v="3674.0830177776443"/>
    <n v="9.4474348768783911E-2"/>
  </r>
  <r>
    <x v="44"/>
    <s v="7"/>
    <x v="6"/>
    <x v="78"/>
    <x v="0"/>
    <x v="4"/>
    <x v="4"/>
    <x v="2"/>
    <x v="0"/>
    <s v="adjust"/>
    <x v="0"/>
    <x v="2"/>
    <n v="117360"/>
    <n v="467.71761133603241"/>
    <n v="6007.7970366890886"/>
    <n v="7433.7367179680268"/>
    <n v="1425.9396812789382"/>
    <n v="15.893642954203937"/>
    <n v="10000"/>
    <n v="0.14000000000000001"/>
    <n v="901.19475949012337"/>
    <n v="2.0205064058650624E-2"/>
  </r>
  <r>
    <x v="44"/>
    <s v="7"/>
    <x v="6"/>
    <x v="17"/>
    <x v="0"/>
    <x v="5"/>
    <x v="26"/>
    <x v="2"/>
    <x v="1"/>
    <s v="appsflyer"/>
    <x v="1"/>
    <x v="1"/>
    <n v="132330"/>
    <n v="210.42170207352754"/>
    <n v="3530.4907153529853"/>
    <n v="4952.6124365290734"/>
    <n v="1422.1217211760882"/>
    <n v="23.536604769019903"/>
    <n v="10000"/>
    <n v="7.4999999999999997E-2"/>
    <n v="959.38101025034473"/>
    <n v="3.2285351840247008E-2"/>
  </r>
  <r>
    <x v="44"/>
    <s v="7"/>
    <x v="6"/>
    <x v="121"/>
    <x v="0"/>
    <x v="2"/>
    <x v="48"/>
    <x v="2"/>
    <x v="0"/>
    <s v="appsflyer"/>
    <x v="2"/>
    <x v="3"/>
    <n v="287700"/>
    <n v="2443.1141218033904"/>
    <n v="2522.0867874037904"/>
    <n v="3919.6856531297362"/>
    <n v="1397.5988657259459"/>
    <n v="1.6043809080176783"/>
    <n v="2600"/>
    <n v="7.0000000000000007E-2"/>
    <n v="1179.0412203140972"/>
    <n v="5.0133323802495605E-2"/>
  </r>
  <r>
    <x v="44"/>
    <s v="7"/>
    <x v="6"/>
    <x v="33"/>
    <x v="0"/>
    <x v="6"/>
    <x v="43"/>
    <x v="2"/>
    <x v="1"/>
    <s v="adjust"/>
    <x v="2"/>
    <x v="1"/>
    <n v="183600"/>
    <n v="620.51122678890533"/>
    <n v="5551.5929699724711"/>
    <n v="6599.2830736212263"/>
    <n v="1047.6901036487552"/>
    <n v="10.635235574659905"/>
    <n v="8400"/>
    <n v="7.0000000000000007E-2"/>
    <n v="664.02460279938055"/>
    <n v="1.677011970824608E-2"/>
  </r>
  <r>
    <x v="44"/>
    <s v="7"/>
    <x v="6"/>
    <x v="110"/>
    <x v="0"/>
    <x v="2"/>
    <x v="31"/>
    <x v="1"/>
    <x v="0"/>
    <s v="adjust"/>
    <x v="0"/>
    <x v="6"/>
    <n v="109530"/>
    <n v="677.5051546391752"/>
    <n v="2450.1479152012021"/>
    <n v="3415.6128439860972"/>
    <n v="965.46492878489516"/>
    <n v="5.0414566156403335"/>
    <n v="2200"/>
    <n v="0.32"/>
    <n v="3323.4547585043015"/>
    <n v="0.16216976329523317"/>
  </r>
  <r>
    <x v="44"/>
    <s v="7"/>
    <x v="6"/>
    <x v="98"/>
    <x v="0"/>
    <x v="1"/>
    <x v="45"/>
    <x v="1"/>
    <x v="0"/>
    <s v="appsflyer"/>
    <x v="2"/>
    <x v="0"/>
    <n v="736090"/>
    <n v="4546.1307029230375"/>
    <n v="11470.558521946148"/>
    <n v="12415.871018165448"/>
    <n v="945.31249621929965"/>
    <n v="2.7310853623681304"/>
    <n v="14000"/>
    <n v="7.0000000000000007E-2"/>
    <n v="2149.8010793728681"/>
    <n v="2.8858239536417151E-2"/>
  </r>
  <r>
    <x v="44"/>
    <s v="7"/>
    <x v="6"/>
    <x v="70"/>
    <x v="0"/>
    <x v="6"/>
    <x v="40"/>
    <x v="1"/>
    <x v="0"/>
    <s v="appsflyer"/>
    <x v="2"/>
    <x v="6"/>
    <n v="306580"/>
    <n v="2189.35268371343"/>
    <n v="2936.7138717830658"/>
    <n v="3840.8019094902702"/>
    <n v="904.08803770720442"/>
    <n v="1.754309361877578"/>
    <n v="5200"/>
    <n v="0.08"/>
    <n v="1177.9799553430619"/>
    <n v="5.1116927449984736E-2"/>
  </r>
  <r>
    <x v="44"/>
    <s v="7"/>
    <x v="6"/>
    <x v="103"/>
    <x v="0"/>
    <x v="1"/>
    <x v="17"/>
    <x v="2"/>
    <x v="0"/>
    <s v="appsflyer"/>
    <x v="1"/>
    <x v="2"/>
    <n v="101900"/>
    <n v="141.69177288528391"/>
    <n v="2864.2000721973864"/>
    <n v="3757.7183900722762"/>
    <n v="893.51831787488982"/>
    <n v="26.520371038864688"/>
    <n v="2600"/>
    <n v="7.4999999999999997E-2"/>
    <n v="1132.4858782979115"/>
    <n v="5.0229321835730978E-2"/>
  </r>
  <r>
    <x v="44"/>
    <s v="7"/>
    <x v="6"/>
    <x v="87"/>
    <x v="0"/>
    <x v="6"/>
    <x v="36"/>
    <x v="1"/>
    <x v="1"/>
    <s v="appsflyer"/>
    <x v="2"/>
    <x v="5"/>
    <n v="44150"/>
    <n v="229.84382073336351"/>
    <n v="1235.6692097591504"/>
    <n v="2058.0502343015874"/>
    <n v="822.38102454243699"/>
    <n v="8.9541247083996378"/>
    <n v="600"/>
    <n v="0.08"/>
    <n v="157.48626316711321"/>
    <n v="1.2753678258373286E-2"/>
  </r>
  <r>
    <x v="44"/>
    <s v="7"/>
    <x v="6"/>
    <x v="32"/>
    <x v="0"/>
    <x v="2"/>
    <x v="23"/>
    <x v="0"/>
    <x v="3"/>
    <s v="appsflyer"/>
    <x v="0"/>
    <x v="3"/>
    <n v="37370"/>
    <n v="74.683987009742694"/>
    <n v="1426.697640656681"/>
    <n v="2219.8222512840443"/>
    <n v="793.12461062736338"/>
    <n v="29.722867513680857"/>
    <n v="1400"/>
    <n v="0.04"/>
    <n v="346.30180186975275"/>
    <n v="2.6000715573017641E-2"/>
  </r>
  <r>
    <x v="44"/>
    <s v="7"/>
    <x v="6"/>
    <x v="40"/>
    <x v="0"/>
    <x v="0"/>
    <x v="25"/>
    <x v="0"/>
    <x v="1"/>
    <s v="adjust"/>
    <x v="0"/>
    <x v="2"/>
    <n v="141700"/>
    <n v="198.35024746288056"/>
    <n v="4127.2505638138164"/>
    <n v="4872.8641111534753"/>
    <n v="745.61354733965891"/>
    <n v="24.56696764174891"/>
    <n v="4000"/>
    <n v="0.125"/>
    <n v="175.09863896885469"/>
    <n v="5.9889021793183284E-3"/>
  </r>
  <r>
    <x v="44"/>
    <s v="7"/>
    <x v="6"/>
    <x v="43"/>
    <x v="0"/>
    <x v="2"/>
    <x v="13"/>
    <x v="1"/>
    <x v="1"/>
    <s v="adjust"/>
    <x v="2"/>
    <x v="0"/>
    <n v="41290"/>
    <n v="146.97026800670017"/>
    <n v="1403.0950838459667"/>
    <n v="2021.6986324678937"/>
    <n v="618.60354862192708"/>
    <n v="13.755834155352614"/>
    <n v="800"/>
    <n v="0.08"/>
    <n v="635.32524841575218"/>
    <n v="5.2375531991812309E-2"/>
  </r>
  <r>
    <x v="44"/>
    <s v="7"/>
    <x v="6"/>
    <x v="26"/>
    <x v="0"/>
    <x v="0"/>
    <x v="5"/>
    <x v="2"/>
    <x v="0"/>
    <s v="appsflyer"/>
    <x v="1"/>
    <x v="0"/>
    <n v="144320"/>
    <n v="273.70550476560982"/>
    <n v="3581.1401782721568"/>
    <n v="4188.7939321811391"/>
    <n v="607.65375390898225"/>
    <n v="15.304017855863917"/>
    <n v="3600"/>
    <n v="0.08"/>
    <n v="416.50065559127233"/>
    <n v="1.6572019787980556E-2"/>
  </r>
  <r>
    <x v="44"/>
    <s v="7"/>
    <x v="6"/>
    <x v="116"/>
    <x v="0"/>
    <x v="0"/>
    <x v="19"/>
    <x v="2"/>
    <x v="0"/>
    <s v="appsflyer"/>
    <x v="0"/>
    <x v="4"/>
    <n v="136570"/>
    <n v="160.95462581025339"/>
    <n v="1758.1466785036239"/>
    <n v="2358.1820063174218"/>
    <n v="600.03532781379795"/>
    <n v="14.65122232086353"/>
    <n v="1400"/>
    <n v="0.08"/>
    <n v="896.99480470914955"/>
    <n v="6.339592691221152E-2"/>
  </r>
  <r>
    <x v="44"/>
    <s v="7"/>
    <x v="6"/>
    <x v="73"/>
    <x v="0"/>
    <x v="0"/>
    <x v="38"/>
    <x v="1"/>
    <x v="0"/>
    <s v="appsflyer"/>
    <x v="2"/>
    <x v="5"/>
    <n v="440200"/>
    <n v="5664.5795081838587"/>
    <n v="3897.8944066557142"/>
    <n v="4487.791215651715"/>
    <n v="589.8968089960008"/>
    <n v="0.79225496070238088"/>
    <n v="6800"/>
    <n v="0.105"/>
    <n v="1555.1372321560984"/>
    <n v="5.7754366510796719E-2"/>
  </r>
  <r>
    <x v="44"/>
    <s v="7"/>
    <x v="6"/>
    <x v="24"/>
    <x v="0"/>
    <x v="4"/>
    <x v="12"/>
    <x v="1"/>
    <x v="1"/>
    <s v="appsflyer"/>
    <x v="2"/>
    <x v="5"/>
    <n v="282710"/>
    <n v="1539.4606266870085"/>
    <n v="5477.1023938417184"/>
    <n v="6057.3157210147183"/>
    <n v="580.21332717299993"/>
    <n v="3.9346999955759481"/>
    <n v="7800"/>
    <n v="7.0000000000000007E-2"/>
    <n v="782.36996585907434"/>
    <n v="2.1526861123891034E-2"/>
  </r>
  <r>
    <x v="44"/>
    <s v="7"/>
    <x v="6"/>
    <x v="25"/>
    <x v="0"/>
    <x v="6"/>
    <x v="43"/>
    <x v="1"/>
    <x v="3"/>
    <s v="adjust"/>
    <x v="2"/>
    <x v="4"/>
    <n v="132810"/>
    <n v="721.92141802067943"/>
    <n v="1877.1885923033703"/>
    <n v="2455.0410334200947"/>
    <n v="577.85244111672432"/>
    <n v="3.4007039715640768"/>
    <n v="1400"/>
    <n v="0.06"/>
    <n v="188.6436734755159"/>
    <n v="1.2806552647358277E-2"/>
  </r>
  <r>
    <x v="44"/>
    <s v="7"/>
    <x v="6"/>
    <x v="125"/>
    <x v="0"/>
    <x v="5"/>
    <x v="21"/>
    <x v="1"/>
    <x v="0"/>
    <s v="appsflyer"/>
    <x v="0"/>
    <x v="2"/>
    <n v="53430"/>
    <n v="293.61503044705182"/>
    <n v="1626.4363128186872"/>
    <n v="2151.1087725605835"/>
    <n v="524.67245974189632"/>
    <n v="7.3262896973814735"/>
    <n v="2000"/>
    <n v="0.08"/>
    <n v="872.13188435970198"/>
    <n v="6.7572275244327074E-2"/>
  </r>
  <r>
    <x v="44"/>
    <s v="7"/>
    <x v="6"/>
    <x v="117"/>
    <x v="0"/>
    <x v="0"/>
    <x v="46"/>
    <x v="1"/>
    <x v="0"/>
    <s v="appsflyer"/>
    <x v="0"/>
    <x v="1"/>
    <n v="87810"/>
    <n v="547.95631825273017"/>
    <n v="1212.56348579155"/>
    <n v="1730.2912065677976"/>
    <n v="517.72772077624768"/>
    <n v="3.157717410915494"/>
    <n v="1600"/>
    <n v="7.0000000000000007E-2"/>
    <n v="100.70520545388247"/>
    <n v="9.7002174230969591E-3"/>
  </r>
  <r>
    <x v="44"/>
    <s v="7"/>
    <x v="6"/>
    <x v="58"/>
    <x v="0"/>
    <x v="4"/>
    <x v="35"/>
    <x v="2"/>
    <x v="3"/>
    <s v="appsflyer"/>
    <x v="2"/>
    <x v="6"/>
    <n v="137560"/>
    <n v="194.82119674259414"/>
    <n v="1442.7625870789911"/>
    <n v="1951.9495404872932"/>
    <n v="509.18695340830209"/>
    <n v="10.019184632492994"/>
    <n v="1200"/>
    <n v="0.08"/>
    <n v="144.19433330828682"/>
    <n v="1.2311992900551579E-2"/>
  </r>
  <r>
    <x v="44"/>
    <s v="7"/>
    <x v="6"/>
    <x v="45"/>
    <x v="0"/>
    <x v="5"/>
    <x v="36"/>
    <x v="1"/>
    <x v="3"/>
    <s v="adjust"/>
    <x v="2"/>
    <x v="3"/>
    <n v="59570"/>
    <n v="273.83401664803085"/>
    <n v="1841.2230923482534"/>
    <n v="2271.1239410938306"/>
    <n v="429.90084874557715"/>
    <n v="8.2937977132804193"/>
    <n v="1200"/>
    <n v="7.0000000000000007E-2"/>
    <n v="83.945840519344614"/>
    <n v="6.160374238823956E-3"/>
  </r>
  <r>
    <x v="44"/>
    <s v="7"/>
    <x v="6"/>
    <x v="124"/>
    <x v="0"/>
    <x v="5"/>
    <x v="46"/>
    <x v="2"/>
    <x v="1"/>
    <s v="appsflyer"/>
    <x v="0"/>
    <x v="1"/>
    <n v="51800"/>
    <n v="204.8780487804878"/>
    <n v="3061.8440211626603"/>
    <n v="3485.0257151444916"/>
    <n v="423.18169398183136"/>
    <n v="17.01024456201478"/>
    <n v="5000"/>
    <n v="0.05"/>
    <n v="641.70241457826296"/>
    <n v="3.0688554740054837E-2"/>
  </r>
  <r>
    <x v="44"/>
    <s v="7"/>
    <x v="6"/>
    <x v="13"/>
    <x v="0"/>
    <x v="2"/>
    <x v="26"/>
    <x v="1"/>
    <x v="0"/>
    <s v="appsflyer"/>
    <x v="0"/>
    <x v="0"/>
    <n v="76700"/>
    <n v="227.98926071531307"/>
    <n v="1625.8726842160152"/>
    <n v="1992.9113510302739"/>
    <n v="367.0386668142587"/>
    <n v="8.7412509904086839"/>
    <n v="1200"/>
    <n v="0.15"/>
    <n v="1302.4571486180714"/>
    <n v="0.10892415827935524"/>
  </r>
  <r>
    <x v="44"/>
    <s v="7"/>
    <x v="6"/>
    <x v="27"/>
    <x v="0"/>
    <x v="6"/>
    <x v="30"/>
    <x v="2"/>
    <x v="0"/>
    <s v="appsflyer"/>
    <x v="0"/>
    <x v="6"/>
    <n v="213710"/>
    <n v="398.97261897706397"/>
    <n v="5433.956466102296"/>
    <n v="5735.4493192809105"/>
    <n v="301.4928531786145"/>
    <n v="14.375546206619829"/>
    <n v="3800"/>
    <n v="7.0000000000000007E-2"/>
    <n v="865.42649428015056"/>
    <n v="2.5148465450092364E-2"/>
  </r>
  <r>
    <x v="44"/>
    <s v="7"/>
    <x v="6"/>
    <x v="101"/>
    <x v="0"/>
    <x v="4"/>
    <x v="7"/>
    <x v="1"/>
    <x v="1"/>
    <s v="adjust"/>
    <x v="0"/>
    <x v="5"/>
    <n v="67210"/>
    <n v="268.94495412844037"/>
    <n v="1916.7849646718448"/>
    <n v="2095.5676601534692"/>
    <n v="178.78269548162439"/>
    <n v="7.7918087994790426"/>
    <n v="600"/>
    <n v="0.12"/>
    <n v="684.2087516083642"/>
    <n v="5.4417136751564489E-2"/>
  </r>
  <r>
    <x v="44"/>
    <s v="7"/>
    <x v="6"/>
    <x v="12"/>
    <x v="0"/>
    <x v="5"/>
    <x v="15"/>
    <x v="0"/>
    <x v="0"/>
    <s v="appsflyer"/>
    <x v="0"/>
    <x v="4"/>
    <n v="61220"/>
    <n v="100.31954117165097"/>
    <n v="1599.0553715607637"/>
    <n v="1671.0052206566631"/>
    <n v="71.949849095899481"/>
    <n v="16.656826787091287"/>
    <n v="800"/>
    <n v="7.4999999999999997E-2"/>
    <n v="421.35676275135222"/>
    <n v="4.2026276313863499E-2"/>
  </r>
  <r>
    <x v="44"/>
    <s v="7"/>
    <x v="6"/>
    <x v="104"/>
    <x v="0"/>
    <x v="1"/>
    <x v="45"/>
    <x v="2"/>
    <x v="0"/>
    <s v="appsflyer"/>
    <x v="0"/>
    <x v="5"/>
    <n v="105010"/>
    <n v="416.17204802424521"/>
    <n v="3252.4633429266482"/>
    <n v="3317.608653307761"/>
    <n v="65.145310381112722"/>
    <n v="7.9717238797221786"/>
    <n v="3600"/>
    <n v="0.17"/>
    <n v="1156.815104097783"/>
    <n v="5.811490669865485E-2"/>
  </r>
  <r>
    <x v="44"/>
    <s v="7"/>
    <x v="6"/>
    <x v="142"/>
    <x v="0"/>
    <x v="0"/>
    <x v="16"/>
    <x v="2"/>
    <x v="0"/>
    <s v="appsflyer"/>
    <x v="2"/>
    <x v="1"/>
    <n v="46610"/>
    <n v="47.707267144319346"/>
    <n v="375.4650225174409"/>
    <n v="426.48595553779597"/>
    <n v="51.020933020355073"/>
    <n v="8.9396433932724015"/>
    <n v="200"/>
    <n v="0.12"/>
    <n v="10.355595349375776"/>
    <n v="4.0468684509268457E-3"/>
  </r>
  <r>
    <x v="44"/>
    <s v="7"/>
    <x v="6"/>
    <x v="50"/>
    <x v="0"/>
    <x v="2"/>
    <x v="2"/>
    <x v="1"/>
    <x v="3"/>
    <s v="appsflyer"/>
    <x v="0"/>
    <x v="0"/>
    <n v="79350"/>
    <n v="371.43080043688565"/>
    <n v="1477.2272296799699"/>
    <n v="1524.1324787422066"/>
    <n v="46.905249062236635"/>
    <n v="4.1034089713332502"/>
    <n v="1600"/>
    <n v="0.08"/>
    <n v="110.83607867194993"/>
    <n v="1.2120127374952955E-2"/>
  </r>
  <r>
    <x v="44"/>
    <s v="7"/>
    <x v="6"/>
    <x v="2"/>
    <x v="0"/>
    <x v="0"/>
    <x v="8"/>
    <x v="1"/>
    <x v="1"/>
    <s v="appsflyer"/>
    <x v="0"/>
    <x v="4"/>
    <n v="16410"/>
    <n v="56.456422018348626"/>
    <n v="383.6926762192295"/>
    <n v="401.14658618485959"/>
    <n v="17.453909965630089"/>
    <n v="7.1054199299857315"/>
    <n v="200"/>
    <n v="0.15"/>
    <n v="221.65816319333962"/>
    <n v="9.2093584916775426E-2"/>
  </r>
  <r>
    <x v="44"/>
    <s v="7"/>
    <x v="6"/>
    <x v="23"/>
    <x v="0"/>
    <x v="4"/>
    <x v="2"/>
    <x v="1"/>
    <x v="1"/>
    <s v="adjust"/>
    <x v="0"/>
    <x v="5"/>
    <n v="143460"/>
    <n v="276.85685517704314"/>
    <n v="2873.3140704623629"/>
    <n v="2882.2344111744883"/>
    <n v="8.9203407121253804"/>
    <n v="10.41055822631291"/>
    <n v="1600"/>
    <n v="0.06"/>
    <n v="720.07444278020807"/>
    <n v="4.1638669868329876E-2"/>
  </r>
  <r>
    <x v="44"/>
    <s v="7"/>
    <x v="6"/>
    <x v="102"/>
    <x v="0"/>
    <x v="2"/>
    <x v="30"/>
    <x v="1"/>
    <x v="0"/>
    <s v="adjust"/>
    <x v="2"/>
    <x v="2"/>
    <n v="9780"/>
    <n v="71.292246520874755"/>
    <n v="98.358022326334847"/>
    <n v="106.24491477264797"/>
    <n v="7.8868924463131265"/>
    <n v="1.4902730655505279"/>
    <n v="200"/>
    <n v="0.06"/>
    <n v="24.932253981911238"/>
    <n v="3.9111289914852902E-2"/>
  </r>
  <r>
    <x v="44"/>
    <s v="7"/>
    <x v="6"/>
    <x v="42"/>
    <x v="0"/>
    <x v="5"/>
    <x v="2"/>
    <x v="1"/>
    <x v="1"/>
    <s v="appsflyer"/>
    <x v="2"/>
    <x v="2"/>
    <n v="108830"/>
    <n v="408.54808435464281"/>
    <n v="2946.2022682649972"/>
    <n v="2950.1600314239417"/>
    <n v="3.9577631589445446"/>
    <n v="7.2210839908455826"/>
    <n v="2200"/>
    <n v="0.12"/>
    <n v="1676.7980847492511"/>
    <n v="9.4729216205711952E-2"/>
  </r>
  <r>
    <x v="44"/>
    <s v="7"/>
    <x v="6"/>
    <x v="139"/>
    <x v="0"/>
    <x v="6"/>
    <x v="28"/>
    <x v="1"/>
    <x v="2"/>
    <s v="adjust"/>
    <x v="2"/>
    <x v="0"/>
    <n v="3180"/>
    <n v="39.937205651491368"/>
    <n v="69.007220108940217"/>
    <n v="57.415740436009912"/>
    <n v="-11.591479672930305"/>
    <n v="1.4376504189362544"/>
    <n v="200"/>
    <n v="0.12"/>
    <n v="35.781855032266066"/>
    <n v="0.10386772791033119"/>
  </r>
  <r>
    <x v="44"/>
    <s v="7"/>
    <x v="6"/>
    <x v="22"/>
    <x v="0"/>
    <x v="5"/>
    <x v="12"/>
    <x v="2"/>
    <x v="0"/>
    <s v="appsflyer"/>
    <x v="0"/>
    <x v="6"/>
    <n v="1230"/>
    <n v="4.1885473608746304"/>
    <n v="27.309160066890424"/>
    <n v="0.16723057065186656"/>
    <n v="-27.141929496238557"/>
    <n v="3.99256726124129E-2"/>
    <n v="200"/>
    <n v="0.1"/>
    <n v="8.7718218411699592E-2"/>
    <n v="8.7422431267374368E-2"/>
  </r>
  <r>
    <x v="44"/>
    <s v="7"/>
    <x v="6"/>
    <x v="138"/>
    <x v="0"/>
    <x v="6"/>
    <x v="34"/>
    <x v="2"/>
    <x v="0"/>
    <s v="adjust"/>
    <x v="2"/>
    <x v="4"/>
    <n v="96540"/>
    <n v="457.64536453645366"/>
    <n v="972.05321200625781"/>
    <n v="938.51402227306869"/>
    <n v="-33.539189733189119"/>
    <n v="2.0507451730089827"/>
    <n v="1400"/>
    <n v="0.15"/>
    <n v="476.85961292402283"/>
    <n v="8.4683446669781781E-2"/>
  </r>
  <r>
    <x v="44"/>
    <s v="7"/>
    <x v="6"/>
    <x v="53"/>
    <x v="0"/>
    <x v="2"/>
    <x v="40"/>
    <x v="0"/>
    <x v="3"/>
    <s v="appsflyer"/>
    <x v="2"/>
    <x v="3"/>
    <n v="3930"/>
    <n v="4.7511585734434814"/>
    <n v="53.111849734547086"/>
    <n v="3.5047613919129899"/>
    <n v="-49.607088342634093"/>
    <n v="0.73766457964648724"/>
    <n v="200"/>
    <n v="0.06"/>
    <n v="0.45032493160752413"/>
    <n v="2.1414911566049345E-2"/>
  </r>
  <r>
    <x v="44"/>
    <s v="7"/>
    <x v="6"/>
    <x v="61"/>
    <x v="1"/>
    <x v="3"/>
    <x v="29"/>
    <x v="0"/>
    <x v="3"/>
    <s v="adjust"/>
    <x v="2"/>
    <x v="3"/>
    <n v="1840"/>
    <n v="12.960893854748603"/>
    <n v="59.561215924408494"/>
    <n v="4.4365896405518432"/>
    <n v="-55.124626283856649"/>
    <n v="0.34230583864602587"/>
    <n v="200"/>
    <n v="0.12"/>
    <n v="1.3924356962965976"/>
    <n v="5.2308785542889806E-2"/>
  </r>
  <r>
    <x v="44"/>
    <s v="7"/>
    <x v="6"/>
    <x v="35"/>
    <x v="0"/>
    <x v="4"/>
    <x v="1"/>
    <x v="0"/>
    <x v="1"/>
    <s v="adjust"/>
    <x v="0"/>
    <x v="4"/>
    <n v="233900"/>
    <n v="260.97629009762903"/>
    <n v="5427.0727022170704"/>
    <n v="5364.914014828506"/>
    <n v="-62.158687388564431"/>
    <n v="20.557093569004053"/>
    <n v="5000"/>
    <n v="8.5000000000000006E-2"/>
    <n v="2646.406613987238"/>
    <n v="8.221339014544711E-2"/>
  </r>
  <r>
    <x v="44"/>
    <s v="7"/>
    <x v="6"/>
    <x v="3"/>
    <x v="0"/>
    <x v="5"/>
    <x v="31"/>
    <x v="1"/>
    <x v="0"/>
    <s v="appsflyer"/>
    <x v="0"/>
    <x v="6"/>
    <n v="159980"/>
    <n v="493.43908349856792"/>
    <n v="2982.7381945909674"/>
    <n v="2920.2373036808335"/>
    <n v="-62.500890910133876"/>
    <n v="5.9181313384741419"/>
    <n v="2800"/>
    <n v="0.09"/>
    <n v="204.41203984515968"/>
    <n v="1.1666405762498997E-2"/>
  </r>
  <r>
    <x v="44"/>
    <s v="7"/>
    <x v="6"/>
    <x v="76"/>
    <x v="0"/>
    <x v="1"/>
    <x v="19"/>
    <x v="1"/>
    <x v="1"/>
    <s v="adjust"/>
    <x v="2"/>
    <x v="0"/>
    <n v="3710"/>
    <n v="26.666507996953541"/>
    <n v="72.811897533564263"/>
    <n v="0.71436315226348546"/>
    <n v="-72.097534381300775"/>
    <n v="2.6788777606167869E-2"/>
    <n v="200"/>
    <n v="7.0000000000000007E-2"/>
    <n v="0.14295577736464357"/>
    <n v="3.3352732176364135E-2"/>
  </r>
  <r>
    <x v="44"/>
    <s v="7"/>
    <x v="6"/>
    <x v="141"/>
    <x v="0"/>
    <x v="6"/>
    <x v="11"/>
    <x v="1"/>
    <x v="1"/>
    <s v="appsflyer"/>
    <x v="2"/>
    <x v="5"/>
    <n v="164310"/>
    <n v="1009.5674282283978"/>
    <n v="2356.9860631365596"/>
    <n v="2279.2493851829049"/>
    <n v="-77.736677953654635"/>
    <n v="2.2576494857629883"/>
    <n v="5800"/>
    <n v="0.08"/>
    <n v="313.46591777871902"/>
    <n v="2.2921721497182287E-2"/>
  </r>
  <r>
    <x v="44"/>
    <s v="7"/>
    <x v="6"/>
    <x v="57"/>
    <x v="0"/>
    <x v="3"/>
    <x v="44"/>
    <x v="2"/>
    <x v="0"/>
    <s v="adjust"/>
    <x v="0"/>
    <x v="6"/>
    <n v="61460"/>
    <n v="318.83606866628941"/>
    <n v="2688.543103725026"/>
    <n v="2597.5894352471246"/>
    <n v="-90.953668477901374"/>
    <n v="8.1471003143182603"/>
    <n v="5200"/>
    <n v="0.09"/>
    <n v="50.521999134132727"/>
    <n v="3.2415951015065023E-3"/>
  </r>
  <r>
    <x v="44"/>
    <s v="7"/>
    <x v="6"/>
    <x v="5"/>
    <x v="0"/>
    <x v="4"/>
    <x v="44"/>
    <x v="2"/>
    <x v="0"/>
    <s v="appsflyer"/>
    <x v="1"/>
    <x v="1"/>
    <n v="2520"/>
    <n v="5.6610266704903927"/>
    <n v="92.878821894801263"/>
    <n v="1.8645017300361593"/>
    <n v="-91.01432016476511"/>
    <n v="0.32935752444964983"/>
    <n v="200"/>
    <n v="0.09"/>
    <n v="0.69843443374667646"/>
    <n v="6.2432625876684973E-2"/>
  </r>
  <r>
    <x v="44"/>
    <s v="7"/>
    <x v="6"/>
    <x v="140"/>
    <x v="0"/>
    <x v="0"/>
    <x v="9"/>
    <x v="1"/>
    <x v="0"/>
    <s v="adjust"/>
    <x v="2"/>
    <x v="4"/>
    <n v="49840"/>
    <n v="226.72866963202588"/>
    <n v="764.75753043950976"/>
    <n v="642.19428691712437"/>
    <n v="-122.56324352238539"/>
    <n v="2.8324352979241101"/>
    <n v="400"/>
    <n v="7.0000000000000007E-2"/>
    <n v="111.9972678259922"/>
    <n v="2.9066299225332288E-2"/>
  </r>
  <r>
    <x v="44"/>
    <s v="7"/>
    <x v="6"/>
    <x v="8"/>
    <x v="0"/>
    <x v="3"/>
    <x v="48"/>
    <x v="1"/>
    <x v="1"/>
    <s v="adjust"/>
    <x v="0"/>
    <x v="5"/>
    <n v="5570"/>
    <n v="17.834975369458128"/>
    <n v="132.40052790308226"/>
    <n v="7.5684620322266865"/>
    <n v="-124.83206587085557"/>
    <n v="0.42436066635603298"/>
    <n v="200"/>
    <n v="0.08"/>
    <n v="2.9914510490808457"/>
    <n v="6.5875361826995105E-2"/>
  </r>
  <r>
    <x v="44"/>
    <s v="7"/>
    <x v="6"/>
    <x v="30"/>
    <x v="0"/>
    <x v="3"/>
    <x v="36"/>
    <x v="1"/>
    <x v="3"/>
    <s v="appsflyer"/>
    <x v="0"/>
    <x v="2"/>
    <n v="34610"/>
    <n v="212.04509251317242"/>
    <n v="453.15323103614463"/>
    <n v="320.29639599234093"/>
    <n v="-132.8568350438037"/>
    <n v="1.5105107701204821"/>
    <n v="400"/>
    <n v="0.05"/>
    <n v="84.282084883902996"/>
    <n v="4.3856297863723276E-2"/>
  </r>
  <r>
    <x v="44"/>
    <s v="7"/>
    <x v="6"/>
    <x v="119"/>
    <x v="0"/>
    <x v="5"/>
    <x v="38"/>
    <x v="0"/>
    <x v="0"/>
    <s v="appsflyer"/>
    <x v="0"/>
    <x v="4"/>
    <n v="11490"/>
    <n v="19.079445799387681"/>
    <n v="187.10984239143949"/>
    <n v="18.593500502288755"/>
    <n v="-168.51634188915074"/>
    <n v="0.97453042912208065"/>
    <n v="200"/>
    <n v="0.15"/>
    <n v="8.6797739040762739E-2"/>
    <n v="7.7802938926677112E-4"/>
  </r>
  <r>
    <x v="44"/>
    <s v="7"/>
    <x v="6"/>
    <x v="74"/>
    <x v="0"/>
    <x v="3"/>
    <x v="4"/>
    <x v="1"/>
    <x v="1"/>
    <s v="adjust"/>
    <x v="0"/>
    <x v="0"/>
    <n v="95980"/>
    <n v="416.19449583718773"/>
    <n v="2518.1612310191836"/>
    <n v="2328.9885421795138"/>
    <n v="-189.17268883966972"/>
    <n v="5.5959138467092977"/>
    <n v="1800"/>
    <n v="0.1"/>
    <n v="585.35309659477014"/>
    <n v="4.188893490268706E-2"/>
  </r>
  <r>
    <x v="44"/>
    <s v="7"/>
    <x v="6"/>
    <x v="115"/>
    <x v="0"/>
    <x v="0"/>
    <x v="17"/>
    <x v="1"/>
    <x v="0"/>
    <s v="adjust"/>
    <x v="0"/>
    <x v="0"/>
    <n v="7990"/>
    <n v="36.736452102490851"/>
    <n v="218.16925429646727"/>
    <n v="12.968874370061998"/>
    <n v="-205.20037992640528"/>
    <n v="0.35302468332761688"/>
    <n v="200"/>
    <n v="0.12"/>
    <n v="7.7597543454775355"/>
    <n v="9.9722794284939922E-2"/>
  </r>
  <r>
    <x v="44"/>
    <s v="7"/>
    <x v="6"/>
    <x v="47"/>
    <x v="0"/>
    <x v="3"/>
    <x v="7"/>
    <x v="2"/>
    <x v="0"/>
    <s v="appsflyer"/>
    <x v="2"/>
    <x v="1"/>
    <n v="11320"/>
    <n v="65.11190127588371"/>
    <n v="260.85938707272152"/>
    <n v="51.469850478686595"/>
    <n v="-209.38953659403492"/>
    <n v="0.79048299112945908"/>
    <n v="200"/>
    <n v="6.5000000000000002E-2"/>
    <n v="8.1855887113007846"/>
    <n v="2.6506095753702111E-2"/>
  </r>
  <r>
    <x v="44"/>
    <s v="7"/>
    <x v="6"/>
    <x v="81"/>
    <x v="0"/>
    <x v="4"/>
    <x v="22"/>
    <x v="2"/>
    <x v="1"/>
    <s v="appsflyer"/>
    <x v="2"/>
    <x v="2"/>
    <n v="37850"/>
    <n v="54.831232797334494"/>
    <n v="314.15157186448795"/>
    <n v="71.772158210626216"/>
    <n v="-242.37941365386172"/>
    <n v="1.3089648827686995"/>
    <n v="200"/>
    <n v="0.1"/>
    <n v="36.547967490857417"/>
    <n v="8.4870346203983205E-2"/>
  </r>
  <r>
    <x v="44"/>
    <s v="7"/>
    <x v="6"/>
    <x v="143"/>
    <x v="0"/>
    <x v="0"/>
    <x v="19"/>
    <x v="1"/>
    <x v="1"/>
    <s v="appsflyer"/>
    <x v="2"/>
    <x v="1"/>
    <n v="44010"/>
    <n v="523.24122663168259"/>
    <n v="660.33157863804672"/>
    <n v="397.14104044851365"/>
    <n v="-263.19053818953307"/>
    <n v="0.75900181452649029"/>
    <n v="400"/>
    <n v="0.15"/>
    <n v="315.84928550245149"/>
    <n v="0.1325512657273871"/>
  </r>
  <r>
    <x v="44"/>
    <s v="7"/>
    <x v="6"/>
    <x v="75"/>
    <x v="0"/>
    <x v="2"/>
    <x v="22"/>
    <x v="1"/>
    <x v="1"/>
    <s v="appsflyer"/>
    <x v="0"/>
    <x v="4"/>
    <n v="18110"/>
    <n v="50.140619307832424"/>
    <n v="347.68814427794769"/>
    <n v="76.461837193365298"/>
    <n v="-271.2263070845824"/>
    <n v="1.5249480012190686"/>
    <n v="200"/>
    <n v="0.15"/>
    <n v="10.254780320680053"/>
    <n v="2.2352720208964314E-2"/>
  </r>
  <r>
    <x v="44"/>
    <s v="7"/>
    <x v="6"/>
    <x v="92"/>
    <x v="0"/>
    <x v="5"/>
    <x v="37"/>
    <x v="2"/>
    <x v="0"/>
    <s v="appsflyer"/>
    <x v="1"/>
    <x v="0"/>
    <n v="148410"/>
    <n v="527.21136767317944"/>
    <n v="6137.3607498775036"/>
    <n v="5861.7506428380593"/>
    <n v="-275.6101070394443"/>
    <n v="11.118407155575188"/>
    <n v="6600"/>
    <n v="0.1"/>
    <n v="297.24764727629366"/>
    <n v="8.4516175396472937E-3"/>
  </r>
  <r>
    <x v="44"/>
    <s v="7"/>
    <x v="6"/>
    <x v="28"/>
    <x v="0"/>
    <x v="0"/>
    <x v="4"/>
    <x v="1"/>
    <x v="3"/>
    <s v="adjust"/>
    <x v="0"/>
    <x v="6"/>
    <n v="158910"/>
    <n v="470.24613563570534"/>
    <n v="3594.2466406942954"/>
    <n v="3314.0795947217807"/>
    <n v="-280.16704597251464"/>
    <n v="7.0475424327339136"/>
    <n v="3400"/>
    <n v="0.08"/>
    <n v="283.70565240635381"/>
    <n v="1.4267694558805102E-2"/>
  </r>
  <r>
    <x v="44"/>
    <s v="7"/>
    <x v="6"/>
    <x v="107"/>
    <x v="0"/>
    <x v="6"/>
    <x v="32"/>
    <x v="0"/>
    <x v="0"/>
    <s v="adjust"/>
    <x v="0"/>
    <x v="4"/>
    <n v="9440"/>
    <n v="30.577149587750295"/>
    <n v="326.43063136670781"/>
    <n v="37.808023656528782"/>
    <n v="-288.62260771017901"/>
    <n v="1.2364796642678326"/>
    <n v="200"/>
    <n v="0.11"/>
    <n v="6.6348804196958158"/>
    <n v="2.9248114456564077E-2"/>
  </r>
  <r>
    <x v="44"/>
    <s v="7"/>
    <x v="6"/>
    <x v="144"/>
    <x v="0"/>
    <x v="4"/>
    <x v="11"/>
    <x v="2"/>
    <x v="1"/>
    <s v="adjust"/>
    <x v="2"/>
    <x v="4"/>
    <n v="126180"/>
    <n v="806.89590103784462"/>
    <n v="1245.8330510895619"/>
    <n v="915.53513870823235"/>
    <n v="-330.29791238132952"/>
    <n v="1.1346384800451383"/>
    <n v="600"/>
    <n v="0.06"/>
    <n v="76.266270821446625"/>
    <n v="1.3883732693037132E-2"/>
  </r>
  <r>
    <x v="44"/>
    <s v="7"/>
    <x v="6"/>
    <x v="7"/>
    <x v="0"/>
    <x v="3"/>
    <x v="19"/>
    <x v="2"/>
    <x v="0"/>
    <s v="appsflyer"/>
    <x v="0"/>
    <x v="3"/>
    <n v="417010"/>
    <n v="1696.3197414429601"/>
    <n v="10813.990060141203"/>
    <n v="10470.310971909512"/>
    <n v="-343.67908823169091"/>
    <n v="6.1723687557883578"/>
    <n v="14800"/>
    <n v="0.04"/>
    <n v="2361.6241192581165"/>
    <n v="3.7592390611161534E-2"/>
  </r>
  <r>
    <x v="44"/>
    <s v="7"/>
    <x v="6"/>
    <x v="77"/>
    <x v="0"/>
    <x v="5"/>
    <x v="14"/>
    <x v="1"/>
    <x v="0"/>
    <s v="appsflyer"/>
    <x v="0"/>
    <x v="3"/>
    <n v="27580"/>
    <n v="80.58436815193572"/>
    <n v="598.3145221747809"/>
    <n v="251.11873815407318"/>
    <n v="-347.19578402070772"/>
    <n v="3.1162214696603172"/>
    <n v="200"/>
    <n v="0.15"/>
    <n v="149.82860069158889"/>
    <n v="9.9440741189440809E-2"/>
  </r>
  <r>
    <x v="44"/>
    <s v="7"/>
    <x v="6"/>
    <x v="20"/>
    <x v="0"/>
    <x v="4"/>
    <x v="26"/>
    <x v="1"/>
    <x v="1"/>
    <s v="adjust"/>
    <x v="0"/>
    <x v="4"/>
    <n v="30700"/>
    <n v="118.80230252019543"/>
    <n v="476.14356708203348"/>
    <n v="117.84781687400981"/>
    <n v="-358.29575020802366"/>
    <n v="0.99196576475423648"/>
    <n v="200"/>
    <n v="0.11"/>
    <n v="5.3976900843071185"/>
    <n v="7.6337011402846594E-3"/>
  </r>
  <r>
    <x v="44"/>
    <s v="7"/>
    <x v="6"/>
    <x v="11"/>
    <x v="0"/>
    <x v="1"/>
    <x v="19"/>
    <x v="1"/>
    <x v="0"/>
    <s v="appsflyer"/>
    <x v="0"/>
    <x v="4"/>
    <n v="145020"/>
    <n v="611.55058736905517"/>
    <n v="1900.6764746406204"/>
    <n v="1537.5129820965828"/>
    <n v="-363.16349254403758"/>
    <n v="2.5141223209532018"/>
    <n v="1000"/>
    <n v="0.14000000000000001"/>
    <n v="602.8950798346176"/>
    <n v="6.5353928373827239E-2"/>
  </r>
  <r>
    <x v="44"/>
    <s v="7"/>
    <x v="6"/>
    <x v="111"/>
    <x v="0"/>
    <x v="2"/>
    <x v="13"/>
    <x v="1"/>
    <x v="0"/>
    <s v="appsflyer"/>
    <x v="0"/>
    <x v="6"/>
    <n v="38840"/>
    <n v="136.04757249918541"/>
    <n v="768.63608757039549"/>
    <n v="405.31423972567285"/>
    <n v="-363.32184784472264"/>
    <n v="2.9792096417457188"/>
    <n v="400"/>
    <n v="0.15"/>
    <n v="231.77959600976376"/>
    <n v="9.530859980256233E-2"/>
  </r>
  <r>
    <x v="44"/>
    <s v="7"/>
    <x v="6"/>
    <x v="79"/>
    <x v="0"/>
    <x v="1"/>
    <x v="24"/>
    <x v="0"/>
    <x v="1"/>
    <s v="appsflyer"/>
    <x v="0"/>
    <x v="1"/>
    <n v="12140"/>
    <n v="26.459282742223106"/>
    <n v="410.94574447457126"/>
    <n v="32.949483772018326"/>
    <n v="-377.99626070255295"/>
    <n v="1.2452901347714278"/>
    <n v="200"/>
    <n v="0.08"/>
    <n v="13.265076207726771"/>
    <n v="6.7098047724154161E-2"/>
  </r>
  <r>
    <x v="44"/>
    <s v="7"/>
    <x v="6"/>
    <x v="83"/>
    <x v="0"/>
    <x v="2"/>
    <x v="40"/>
    <x v="1"/>
    <x v="0"/>
    <s v="adjust"/>
    <x v="2"/>
    <x v="1"/>
    <n v="67910"/>
    <n v="326.47026194144837"/>
    <n v="1260.7331900156917"/>
    <n v="879.46986064679641"/>
    <n v="-381.26332936889526"/>
    <n v="2.6938743376403673"/>
    <n v="600"/>
    <n v="0.21"/>
    <n v="72.830922239578442"/>
    <n v="1.3802050056613224E-2"/>
  </r>
  <r>
    <x v="44"/>
    <s v="7"/>
    <x v="6"/>
    <x v="145"/>
    <x v="0"/>
    <x v="3"/>
    <x v="25"/>
    <x v="0"/>
    <x v="2"/>
    <s v="appsflyer"/>
    <x v="2"/>
    <x v="3"/>
    <n v="42130"/>
    <n v="28.714123438091629"/>
    <n v="822.46753506583605"/>
    <n v="437.34137640191426"/>
    <n v="-385.12615866392179"/>
    <n v="15.230880278996963"/>
    <n v="200"/>
    <n v="0.05"/>
    <n v="83.820305687510057"/>
    <n v="3.1943126586495084E-2"/>
  </r>
  <r>
    <x v="44"/>
    <s v="7"/>
    <x v="6"/>
    <x v="128"/>
    <x v="0"/>
    <x v="4"/>
    <x v="16"/>
    <x v="2"/>
    <x v="0"/>
    <s v="adjust"/>
    <x v="0"/>
    <x v="3"/>
    <n v="15470"/>
    <n v="87.940555465324024"/>
    <n v="709.92865471380276"/>
    <n v="297.29295350610494"/>
    <n v="-412.63570120769782"/>
    <n v="3.3806126414942987"/>
    <n v="400"/>
    <n v="7.0000000000000007E-2"/>
    <n v="73.776380137570527"/>
    <n v="4.1360090144246402E-2"/>
  </r>
  <r>
    <x v="44"/>
    <s v="7"/>
    <x v="6"/>
    <x v="129"/>
    <x v="0"/>
    <x v="4"/>
    <x v="47"/>
    <x v="1"/>
    <x v="1"/>
    <s v="appsflyer"/>
    <x v="2"/>
    <x v="0"/>
    <n v="124800"/>
    <n v="589.83524712930603"/>
    <n v="1567.4523953894663"/>
    <n v="1085.1392852088832"/>
    <n v="-482.31311018058318"/>
    <n v="1.8397328584383406"/>
    <n v="1400"/>
    <n v="0.06"/>
    <n v="20.563556995489616"/>
    <n v="3.158359065941052E-3"/>
  </r>
  <r>
    <x v="44"/>
    <s v="7"/>
    <x v="6"/>
    <x v="80"/>
    <x v="0"/>
    <x v="5"/>
    <x v="24"/>
    <x v="1"/>
    <x v="1"/>
    <s v="adjust"/>
    <x v="0"/>
    <x v="3"/>
    <n v="138240"/>
    <n v="615.16461138137799"/>
    <n v="3760.5402847240648"/>
    <n v="3267.4453429891187"/>
    <n v="-493.09494173494613"/>
    <n v="5.3114975772938768"/>
    <n v="2600"/>
    <n v="0.09"/>
    <n v="944.76481015185027"/>
    <n v="4.8190798976893372E-2"/>
  </r>
  <r>
    <x v="44"/>
    <s v="7"/>
    <x v="6"/>
    <x v="36"/>
    <x v="0"/>
    <x v="0"/>
    <x v="35"/>
    <x v="0"/>
    <x v="3"/>
    <s v="adjust"/>
    <x v="0"/>
    <x v="3"/>
    <n v="97780"/>
    <n v="158.38023891476007"/>
    <n v="3255.1004683835495"/>
    <n v="2685.1228639277811"/>
    <n v="-569.97760445576841"/>
    <n v="16.953648272830986"/>
    <n v="2800"/>
    <n v="6.5000000000000002E-2"/>
    <n v="577.45034715942506"/>
    <n v="3.5842577566744582E-2"/>
  </r>
  <r>
    <x v="44"/>
    <s v="7"/>
    <x v="6"/>
    <x v="108"/>
    <x v="0"/>
    <x v="4"/>
    <x v="9"/>
    <x v="2"/>
    <x v="3"/>
    <s v="adjust"/>
    <x v="0"/>
    <x v="0"/>
    <n v="149220"/>
    <n v="407.2706696844628"/>
    <n v="3423.5029145027147"/>
    <n v="2833.9274891386799"/>
    <n v="-589.5754253640348"/>
    <n v="6.958339257119337"/>
    <n v="4000"/>
    <n v="0.1"/>
    <n v="1314.5235309300699"/>
    <n v="7.7308701790954851E-2"/>
  </r>
  <r>
    <x v="44"/>
    <s v="7"/>
    <x v="6"/>
    <x v="6"/>
    <x v="0"/>
    <x v="2"/>
    <x v="47"/>
    <x v="1"/>
    <x v="0"/>
    <s v="adjust"/>
    <x v="2"/>
    <x v="4"/>
    <n v="72740"/>
    <n v="189.68951185722435"/>
    <n v="903.78226646813141"/>
    <n v="297.63544609645089"/>
    <n v="-606.14682037168052"/>
    <n v="1.5690664348405059"/>
    <n v="200"/>
    <n v="0.08"/>
    <n v="122.51014631534038"/>
    <n v="6.8601902048342323E-2"/>
  </r>
  <r>
    <x v="44"/>
    <s v="7"/>
    <x v="6"/>
    <x v="59"/>
    <x v="0"/>
    <x v="4"/>
    <x v="15"/>
    <x v="1"/>
    <x v="1"/>
    <s v="appsflyer"/>
    <x v="2"/>
    <x v="1"/>
    <n v="39510"/>
    <n v="162.90917420684914"/>
    <n v="1015.9067730458039"/>
    <n v="383.10308673156675"/>
    <n v="-632.80368631423721"/>
    <n v="2.3516360487171388"/>
    <n v="200"/>
    <n v="0.15"/>
    <n v="226.17157527713695"/>
    <n v="9.8394567550435491E-2"/>
  </r>
  <r>
    <x v="44"/>
    <s v="7"/>
    <x v="6"/>
    <x v="109"/>
    <x v="0"/>
    <x v="2"/>
    <x v="42"/>
    <x v="1"/>
    <x v="1"/>
    <s v="appsflyer"/>
    <x v="0"/>
    <x v="4"/>
    <n v="69700"/>
    <n v="192.76137798352673"/>
    <n v="1060.2815577832612"/>
    <n v="370.25604008844516"/>
    <n v="-690.02551769481602"/>
    <n v="1.9207999235204005"/>
    <n v="400"/>
    <n v="0.1"/>
    <n v="22.763693403720065"/>
    <n v="1.0246825142173855E-2"/>
  </r>
  <r>
    <x v="44"/>
    <s v="7"/>
    <x v="6"/>
    <x v="15"/>
    <x v="0"/>
    <x v="1"/>
    <x v="21"/>
    <x v="2"/>
    <x v="0"/>
    <s v="adjust"/>
    <x v="0"/>
    <x v="6"/>
    <n v="332160"/>
    <n v="904.07028423772613"/>
    <n v="15153.397716677255"/>
    <n v="14451.19892498282"/>
    <n v="-702.19879169443448"/>
    <n v="15.984596747549844"/>
    <n v="50000"/>
    <n v="0.06"/>
    <n v="317.85561714130444"/>
    <n v="3.6658505958722994E-3"/>
  </r>
  <r>
    <x v="44"/>
    <s v="7"/>
    <x v="6"/>
    <x v="69"/>
    <x v="0"/>
    <x v="0"/>
    <x v="6"/>
    <x v="0"/>
    <x v="1"/>
    <s v="appsflyer"/>
    <x v="2"/>
    <x v="1"/>
    <n v="45300"/>
    <n v="28.547597864768683"/>
    <n v="994.71661373595407"/>
    <n v="278.39970468959274"/>
    <n v="-716.31690904636139"/>
    <n v="9.7521236640779811"/>
    <n v="200"/>
    <n v="0.04"/>
    <n v="54.539531688585818"/>
    <n v="3.2650616343981489E-2"/>
  </r>
  <r>
    <x v="44"/>
    <s v="7"/>
    <x v="6"/>
    <x v="1"/>
    <x v="0"/>
    <x v="3"/>
    <x v="43"/>
    <x v="1"/>
    <x v="0"/>
    <s v="appsflyer"/>
    <x v="0"/>
    <x v="3"/>
    <n v="53820"/>
    <n v="231.96942704442273"/>
    <n v="1483.8576819243808"/>
    <n v="764.91025842547526"/>
    <n v="-718.94742349890555"/>
    <n v="3.2974615153875129"/>
    <n v="1200"/>
    <n v="0.15"/>
    <n v="394.33407207172593"/>
    <n v="8.5921641946041363E-2"/>
  </r>
  <r>
    <x v="44"/>
    <s v="7"/>
    <x v="6"/>
    <x v="29"/>
    <x v="0"/>
    <x v="6"/>
    <x v="0"/>
    <x v="2"/>
    <x v="1"/>
    <s v="appsflyer"/>
    <x v="2"/>
    <x v="6"/>
    <n v="162090"/>
    <n v="365.82558454455176"/>
    <n v="3991.4819411733197"/>
    <n v="3244.8582540638931"/>
    <n v="-746.62368710942656"/>
    <n v="8.8699598692740445"/>
    <n v="5400"/>
    <n v="0.05"/>
    <n v="477.44072239880171"/>
    <n v="2.4522936751851954E-2"/>
  </r>
  <r>
    <x v="44"/>
    <s v="7"/>
    <x v="6"/>
    <x v="46"/>
    <x v="0"/>
    <x v="1"/>
    <x v="20"/>
    <x v="2"/>
    <x v="1"/>
    <s v="adjust"/>
    <x v="2"/>
    <x v="2"/>
    <n v="46290"/>
    <n v="180.61997206031117"/>
    <n v="1202.3536540543923"/>
    <n v="446.84996584756664"/>
    <n v="-755.5036882068257"/>
    <n v="2.4739787120460748"/>
    <n v="400"/>
    <n v="0.06"/>
    <n v="66.237078937261828"/>
    <n v="2.4705189660854086E-2"/>
  </r>
  <r>
    <x v="44"/>
    <s v="7"/>
    <x v="6"/>
    <x v="72"/>
    <x v="0"/>
    <x v="2"/>
    <x v="29"/>
    <x v="2"/>
    <x v="1"/>
    <s v="adjust"/>
    <x v="0"/>
    <x v="6"/>
    <n v="106210"/>
    <n v="188.31560283687944"/>
    <n v="2510.5523231358161"/>
    <n v="1641.5839381418382"/>
    <n v="-868.96838499397791"/>
    <n v="8.7171955664438077"/>
    <n v="2000"/>
    <n v="0.12"/>
    <n v="818.57955533509278"/>
    <n v="8.3108711482406172E-2"/>
  </r>
  <r>
    <x v="44"/>
    <s v="7"/>
    <x v="6"/>
    <x v="99"/>
    <x v="0"/>
    <x v="2"/>
    <x v="15"/>
    <x v="2"/>
    <x v="0"/>
    <s v="adjust"/>
    <x v="0"/>
    <x v="5"/>
    <n v="181700"/>
    <n v="394.82601673763025"/>
    <n v="8179.1724728451891"/>
    <n v="7273.3110082512167"/>
    <n v="-905.86146459397241"/>
    <n v="18.421559623525205"/>
    <n v="30000"/>
    <n v="0.08"/>
    <n v="1302.3594219512274"/>
    <n v="2.984334141799987E-2"/>
  </r>
  <r>
    <x v="44"/>
    <s v="7"/>
    <x v="6"/>
    <x v="126"/>
    <x v="0"/>
    <x v="6"/>
    <x v="37"/>
    <x v="1"/>
    <x v="0"/>
    <s v="adjust"/>
    <x v="2"/>
    <x v="1"/>
    <n v="73750"/>
    <n v="449.54112732004654"/>
    <n v="1721.6075929902352"/>
    <n v="724.6567585726425"/>
    <n v="-996.95083441759266"/>
    <n v="1.6119921282680105"/>
    <n v="1200"/>
    <n v="0.15"/>
    <n v="292.28083551375772"/>
    <n v="6.722282240433014E-2"/>
  </r>
  <r>
    <x v="44"/>
    <s v="7"/>
    <x v="6"/>
    <x v="21"/>
    <x v="0"/>
    <x v="5"/>
    <x v="7"/>
    <x v="2"/>
    <x v="0"/>
    <s v="adjust"/>
    <x v="2"/>
    <x v="0"/>
    <n v="53100"/>
    <n v="260.63887806778342"/>
    <n v="3222.6194872094825"/>
    <n v="2222.0633004911506"/>
    <n v="-1000.5561867183319"/>
    <n v="8.5254483788610642"/>
    <n v="2000"/>
    <n v="0.11"/>
    <n v="261.98838722096065"/>
    <n v="1.9650534345192629E-2"/>
  </r>
  <r>
    <x v="44"/>
    <s v="7"/>
    <x v="6"/>
    <x v="118"/>
    <x v="0"/>
    <x v="1"/>
    <x v="1"/>
    <x v="1"/>
    <x v="2"/>
    <s v="appsflyer"/>
    <x v="2"/>
    <x v="0"/>
    <n v="180560"/>
    <n v="1241.5244389957891"/>
    <n v="5119.4121197404556"/>
    <n v="4105.8625710264942"/>
    <n v="-1013.5495487139615"/>
    <n v="3.3071137724421549"/>
    <n v="5200"/>
    <n v="0.14000000000000001"/>
    <n v="2310.5184092496461"/>
    <n v="9.3789403537033966E-2"/>
  </r>
  <r>
    <x v="44"/>
    <s v="7"/>
    <x v="6"/>
    <x v="96"/>
    <x v="0"/>
    <x v="0"/>
    <x v="30"/>
    <x v="1"/>
    <x v="0"/>
    <s v="adjust"/>
    <x v="0"/>
    <x v="1"/>
    <n v="601130"/>
    <n v="2158.54476180034"/>
    <n v="12932.905322762928"/>
    <n v="11838.954639232254"/>
    <n v="-1093.9506835306747"/>
    <n v="5.4846926729274506"/>
    <n v="12200"/>
    <n v="0.17"/>
    <n v="4999.009467969001"/>
    <n v="7.0375153047763553E-2"/>
  </r>
  <r>
    <x v="44"/>
    <s v="7"/>
    <x v="6"/>
    <x v="37"/>
    <x v="0"/>
    <x v="1"/>
    <x v="3"/>
    <x v="2"/>
    <x v="1"/>
    <s v="adjust"/>
    <x v="2"/>
    <x v="3"/>
    <n v="41470"/>
    <n v="119.25233644859813"/>
    <n v="1520.4902660341018"/>
    <n v="397.63600169280085"/>
    <n v="-1122.8542643413009"/>
    <n v="3.3344084781449603"/>
    <n v="600"/>
    <n v="6.5000000000000002E-2"/>
    <n v="85.015028703315778"/>
    <n v="3.5633522594111629E-2"/>
  </r>
  <r>
    <x v="44"/>
    <s v="7"/>
    <x v="6"/>
    <x v="89"/>
    <x v="0"/>
    <x v="3"/>
    <x v="30"/>
    <x v="1"/>
    <x v="0"/>
    <s v="adjust"/>
    <x v="2"/>
    <x v="4"/>
    <n v="117540"/>
    <n v="484.15337747965503"/>
    <n v="1583.8473283753713"/>
    <n v="443.76448694737513"/>
    <n v="-1140.0828414279961"/>
    <n v="0.91657831503204357"/>
    <n v="400"/>
    <n v="7.0000000000000007E-2"/>
    <n v="150.55158485306819"/>
    <n v="5.654335023843466E-2"/>
  </r>
  <r>
    <x v="44"/>
    <s v="7"/>
    <x v="6"/>
    <x v="68"/>
    <x v="0"/>
    <x v="2"/>
    <x v="27"/>
    <x v="1"/>
    <x v="1"/>
    <s v="adjust"/>
    <x v="2"/>
    <x v="3"/>
    <n v="163830"/>
    <n v="370.72600414859517"/>
    <n v="3246.4824318912738"/>
    <n v="2089.5060061001136"/>
    <n v="-1156.9764257911602"/>
    <n v="5.6362542220334602"/>
    <n v="1800"/>
    <n v="7.0000000000000007E-2"/>
    <n v="594.96417742717972"/>
    <n v="4.7456526063276716E-2"/>
  </r>
  <r>
    <x v="44"/>
    <s v="7"/>
    <x v="6"/>
    <x v="4"/>
    <x v="0"/>
    <x v="1"/>
    <x v="25"/>
    <x v="2"/>
    <x v="0"/>
    <s v="appsflyer"/>
    <x v="0"/>
    <x v="0"/>
    <n v="85470"/>
    <n v="194.08552074513125"/>
    <n v="2819.0731813027824"/>
    <n v="1545.5968542705771"/>
    <n v="-1273.4763270322053"/>
    <n v="7.9634835630022094"/>
    <n v="1800"/>
    <n v="0.1"/>
    <n v="460.7994475677483"/>
    <n v="4.9689482555399414E-2"/>
  </r>
  <r>
    <x v="44"/>
    <s v="7"/>
    <x v="6"/>
    <x v="86"/>
    <x v="0"/>
    <x v="2"/>
    <x v="35"/>
    <x v="2"/>
    <x v="1"/>
    <s v="appsflyer"/>
    <x v="0"/>
    <x v="4"/>
    <n v="90520"/>
    <n v="393.13374936751558"/>
    <n v="4623.5138950691153"/>
    <n v="2941.1963637885551"/>
    <n v="-1682.3175312805602"/>
    <n v="7.481414069691124"/>
    <n v="3400"/>
    <n v="7.0000000000000007E-2"/>
    <n v="393.7508179139698"/>
    <n v="2.2312395434374611E-2"/>
  </r>
  <r>
    <x v="44"/>
    <s v="7"/>
    <x v="6"/>
    <x v="31"/>
    <x v="0"/>
    <x v="0"/>
    <x v="36"/>
    <x v="2"/>
    <x v="0"/>
    <s v="adjust"/>
    <x v="0"/>
    <x v="5"/>
    <n v="65190"/>
    <n v="210.21968424588511"/>
    <n v="2609.7710797170057"/>
    <n v="476.23719820499269"/>
    <n v="-2133.5338815120131"/>
    <n v="2.2654262844765674"/>
    <n v="600"/>
    <n v="0.09"/>
    <n v="24.594541349263451"/>
    <n v="8.6072449618116963E-3"/>
  </r>
  <r>
    <x v="44"/>
    <s v="7"/>
    <x v="6"/>
    <x v="38"/>
    <x v="0"/>
    <x v="6"/>
    <x v="2"/>
    <x v="1"/>
    <x v="0"/>
    <s v="appsflyer"/>
    <x v="2"/>
    <x v="3"/>
    <n v="268030"/>
    <n v="2198.0932854946182"/>
    <n v="4738.7454777339508"/>
    <n v="2127.492772931982"/>
    <n v="-2611.2527048019688"/>
    <n v="0.96788102077899318"/>
    <n v="1600"/>
    <n v="0.13"/>
    <n v="1411.3182162926091"/>
    <n v="0.11056192796898165"/>
  </r>
  <r>
    <x v="44"/>
    <s v="7"/>
    <x v="6"/>
    <x v="95"/>
    <x v="0"/>
    <x v="3"/>
    <x v="44"/>
    <x v="2"/>
    <x v="0"/>
    <s v="adjust"/>
    <x v="0"/>
    <x v="3"/>
    <n v="196440"/>
    <n v="1011.5230108096852"/>
    <n v="10421.731853010262"/>
    <n v="6459.449498656948"/>
    <n v="-3962.2823543533141"/>
    <n v="6.38586510601119"/>
    <n v="10600"/>
    <n v="7.0000000000000007E-2"/>
    <n v="1746.6012094802732"/>
    <n v="4.506579107717635E-2"/>
  </r>
  <r>
    <x v="44"/>
    <s v="7"/>
    <x v="6"/>
    <x v="94"/>
    <x v="0"/>
    <x v="5"/>
    <x v="14"/>
    <x v="2"/>
    <x v="0"/>
    <s v="adjust"/>
    <x v="0"/>
    <x v="3"/>
    <n v="301200"/>
    <n v="606.23044972052719"/>
    <n v="12831.890991096112"/>
    <n v="8258.0499429904212"/>
    <n v="-4573.8410481056908"/>
    <n v="13.621964958700755"/>
    <n v="9000"/>
    <n v="0.06"/>
    <n v="2848.5871770586382"/>
    <n v="5.7491118700821325E-2"/>
  </r>
  <r>
    <x v="45"/>
    <s v="7"/>
    <x v="6"/>
    <x v="95"/>
    <x v="0"/>
    <x v="1"/>
    <x v="0"/>
    <x v="2"/>
    <x v="0"/>
    <s v="adjust"/>
    <x v="0"/>
    <x v="3"/>
    <n v="429570"/>
    <n v="1604.7879064312244"/>
    <n v="21119.925692840472"/>
    <n v="32842.055558717526"/>
    <n v="11722.129865877054"/>
    <n v="20.465044276008207"/>
    <n v="32200"/>
    <n v="7.0000000000000007E-2"/>
    <n v="5327.6222152640339"/>
    <n v="2.7036585279804352E-2"/>
  </r>
  <r>
    <x v="45"/>
    <s v="7"/>
    <x v="6"/>
    <x v="14"/>
    <x v="0"/>
    <x v="2"/>
    <x v="35"/>
    <x v="2"/>
    <x v="0"/>
    <s v="appsflyer"/>
    <x v="0"/>
    <x v="1"/>
    <n v="234070"/>
    <n v="863.43729040912137"/>
    <n v="15968.6111243011"/>
    <n v="26113.436213567224"/>
    <n v="10144.825089266124"/>
    <n v="30.243581674812688"/>
    <n v="27600"/>
    <n v="0.1"/>
    <n v="6536.4799375893281"/>
    <n v="4.1718497482363143E-2"/>
  </r>
  <r>
    <x v="45"/>
    <s v="7"/>
    <x v="6"/>
    <x v="76"/>
    <x v="0"/>
    <x v="3"/>
    <x v="16"/>
    <x v="1"/>
    <x v="1"/>
    <s v="adjust"/>
    <x v="2"/>
    <x v="4"/>
    <n v="637720"/>
    <n v="4380.8335638543103"/>
    <n v="13232.741835641284"/>
    <n v="21614.630714167204"/>
    <n v="8381.8888785259205"/>
    <n v="4.9339082161227763"/>
    <n v="20400"/>
    <n v="7.0000000000000007E-2"/>
    <n v="3871.6684993172375"/>
    <n v="2.985376395057239E-2"/>
  </r>
  <r>
    <x v="45"/>
    <s v="7"/>
    <x v="6"/>
    <x v="108"/>
    <x v="0"/>
    <x v="5"/>
    <x v="41"/>
    <x v="2"/>
    <x v="2"/>
    <s v="adjust"/>
    <x v="0"/>
    <x v="2"/>
    <n v="438720"/>
    <n v="848.67820245737846"/>
    <n v="11955.960643741015"/>
    <n v="18583.815362236786"/>
    <n v="6627.8547184957715"/>
    <n v="21.897363816375485"/>
    <n v="28600"/>
    <n v="0.1"/>
    <n v="1566.700097152024"/>
    <n v="1.4050757488113684E-2"/>
  </r>
  <r>
    <x v="45"/>
    <s v="7"/>
    <x v="6"/>
    <x v="5"/>
    <x v="0"/>
    <x v="1"/>
    <x v="11"/>
    <x v="2"/>
    <x v="0"/>
    <s v="appsflyer"/>
    <x v="1"/>
    <x v="4"/>
    <n v="398930"/>
    <n v="499.37074215834957"/>
    <n v="9709.1800495999487"/>
    <n v="15540.001433069769"/>
    <n v="5830.8213834698199"/>
    <n v="31.11916682564086"/>
    <n v="18600"/>
    <n v="0.09"/>
    <n v="5471.9843905632788"/>
    <n v="5.8687085863869018E-2"/>
  </r>
  <r>
    <x v="45"/>
    <s v="7"/>
    <x v="6"/>
    <x v="96"/>
    <x v="0"/>
    <x v="6"/>
    <x v="46"/>
    <x v="1"/>
    <x v="0"/>
    <s v="adjust"/>
    <x v="0"/>
    <x v="1"/>
    <n v="898260"/>
    <n v="4344.6203141688593"/>
    <n v="18586.86927787153"/>
    <n v="24163.043040527147"/>
    <n v="5576.1737626556169"/>
    <n v="5.5616006217449225"/>
    <n v="35000"/>
    <n v="0.17"/>
    <n v="3199.8688945829394"/>
    <n v="2.2071370792826062E-2"/>
  </r>
  <r>
    <x v="45"/>
    <s v="7"/>
    <x v="6"/>
    <x v="83"/>
    <x v="0"/>
    <x v="5"/>
    <x v="24"/>
    <x v="1"/>
    <x v="0"/>
    <s v="adjust"/>
    <x v="2"/>
    <x v="5"/>
    <n v="358190"/>
    <n v="1701.6829449546153"/>
    <n v="8421.4653355532555"/>
    <n v="13343.262507483681"/>
    <n v="4921.797171930426"/>
    <n v="7.8412153962320827"/>
    <n v="20200"/>
    <n v="0.21"/>
    <n v="3064.1058834073197"/>
    <n v="3.8272822228806361E-2"/>
  </r>
  <r>
    <x v="45"/>
    <s v="7"/>
    <x v="6"/>
    <x v="38"/>
    <x v="0"/>
    <x v="3"/>
    <x v="10"/>
    <x v="1"/>
    <x v="0"/>
    <s v="appsflyer"/>
    <x v="2"/>
    <x v="6"/>
    <n v="892280"/>
    <n v="11760.40240735324"/>
    <n v="14592.696490874949"/>
    <n v="19235.147157706899"/>
    <n v="4642.45066683195"/>
    <n v="1.6355857981254147"/>
    <n v="25800"/>
    <n v="0.13"/>
    <n v="233.2278992286044"/>
    <n v="2.0208484093934397E-3"/>
  </r>
  <r>
    <x v="45"/>
    <s v="7"/>
    <x v="6"/>
    <x v="63"/>
    <x v="0"/>
    <x v="4"/>
    <x v="16"/>
    <x v="1"/>
    <x v="1"/>
    <s v="adjust"/>
    <x v="2"/>
    <x v="1"/>
    <n v="269450"/>
    <n v="814.7897843194404"/>
    <n v="6137.4983954347308"/>
    <n v="10041.708823046538"/>
    <n v="3904.2104276118071"/>
    <n v="12.324293966736407"/>
    <n v="12000"/>
    <n v="7.0000000000000007E-2"/>
    <n v="2851.9150015118043"/>
    <n v="4.7334490104685961E-2"/>
  </r>
  <r>
    <x v="45"/>
    <s v="7"/>
    <x v="6"/>
    <x v="7"/>
    <x v="0"/>
    <x v="3"/>
    <x v="12"/>
    <x v="2"/>
    <x v="0"/>
    <s v="appsflyer"/>
    <x v="0"/>
    <x v="0"/>
    <n v="609530"/>
    <n v="2209.2505674745553"/>
    <n v="15164.290600450751"/>
    <n v="18800.06600134393"/>
    <n v="3635.7754008931788"/>
    <n v="8.5097029183225299"/>
    <n v="27000"/>
    <n v="0.04"/>
    <n v="3164.75254432471"/>
    <n v="2.8056218385070886E-2"/>
  </r>
  <r>
    <x v="45"/>
    <s v="7"/>
    <x v="6"/>
    <x v="72"/>
    <x v="0"/>
    <x v="3"/>
    <x v="48"/>
    <x v="2"/>
    <x v="1"/>
    <s v="adjust"/>
    <x v="0"/>
    <x v="0"/>
    <n v="233070"/>
    <n v="581.95947605403194"/>
    <n v="5425.4722052668885"/>
    <n v="8626.7895134503597"/>
    <n v="3201.3173081834711"/>
    <n v="14.823694549909531"/>
    <n v="13200"/>
    <n v="0.12"/>
    <n v="492.23272319275833"/>
    <n v="9.5097703578930753E-3"/>
  </r>
  <r>
    <x v="45"/>
    <s v="7"/>
    <x v="6"/>
    <x v="106"/>
    <x v="0"/>
    <x v="2"/>
    <x v="13"/>
    <x v="1"/>
    <x v="0"/>
    <s v="appsflyer"/>
    <x v="2"/>
    <x v="1"/>
    <n v="413400"/>
    <n v="1101.8942124926264"/>
    <n v="6198.3188049535947"/>
    <n v="9330.4530305499702"/>
    <n v="3132.1342255963755"/>
    <n v="8.4676486406469866"/>
    <n v="7400"/>
    <n v="0.2"/>
    <n v="3166.6518005203625"/>
    <n v="5.6564809699879939E-2"/>
  </r>
  <r>
    <x v="45"/>
    <s v="7"/>
    <x v="6"/>
    <x v="126"/>
    <x v="0"/>
    <x v="1"/>
    <x v="8"/>
    <x v="1"/>
    <x v="0"/>
    <s v="adjust"/>
    <x v="2"/>
    <x v="1"/>
    <n v="239080"/>
    <n v="1734.0966274638365"/>
    <n v="4468.3639698492225"/>
    <n v="7296.2098779627659"/>
    <n v="2827.8459081135434"/>
    <n v="4.2074990299898518"/>
    <n v="11200"/>
    <n v="0.15"/>
    <n v="5458.7889253140565"/>
    <n v="0.1246946249404001"/>
  </r>
  <r>
    <x v="45"/>
    <s v="7"/>
    <x v="6"/>
    <x v="109"/>
    <x v="0"/>
    <x v="4"/>
    <x v="47"/>
    <x v="1"/>
    <x v="1"/>
    <s v="appsflyer"/>
    <x v="0"/>
    <x v="4"/>
    <n v="505620"/>
    <n v="2001.1124726766905"/>
    <n v="5921.6911080835735"/>
    <n v="8263.5773610353499"/>
    <n v="2341.8862529517764"/>
    <n v="4.1294917071712511"/>
    <n v="20800"/>
    <n v="0.1"/>
    <n v="2201.3043720055966"/>
    <n v="4.4397728244292202E-2"/>
  </r>
  <r>
    <x v="45"/>
    <s v="7"/>
    <x v="6"/>
    <x v="115"/>
    <x v="0"/>
    <x v="1"/>
    <x v="48"/>
    <x v="1"/>
    <x v="0"/>
    <s v="adjust"/>
    <x v="0"/>
    <x v="3"/>
    <n v="198760"/>
    <n v="1060.573721506019"/>
    <n v="5502.2974280550234"/>
    <n v="7780.7894134737508"/>
    <n v="2278.4919854187274"/>
    <n v="7.3363965707400318"/>
    <n v="8800"/>
    <n v="0.12"/>
    <n v="588.46501589639365"/>
    <n v="1.2605083808020967E-2"/>
  </r>
  <r>
    <x v="45"/>
    <s v="7"/>
    <x v="6"/>
    <x v="70"/>
    <x v="0"/>
    <x v="5"/>
    <x v="1"/>
    <x v="1"/>
    <x v="0"/>
    <s v="appsflyer"/>
    <x v="2"/>
    <x v="3"/>
    <n v="348410"/>
    <n v="3207.6983307520222"/>
    <n v="3227.6120201010817"/>
    <n v="5375.4962041502604"/>
    <n v="2147.8841840491787"/>
    <n v="1.6758110177056498"/>
    <n v="8400"/>
    <n v="0.08"/>
    <n v="57.094351549108254"/>
    <n v="1.7702040698750565E-3"/>
  </r>
  <r>
    <x v="45"/>
    <s v="7"/>
    <x v="6"/>
    <x v="35"/>
    <x v="0"/>
    <x v="2"/>
    <x v="8"/>
    <x v="0"/>
    <x v="1"/>
    <s v="adjust"/>
    <x v="0"/>
    <x v="1"/>
    <n v="411180"/>
    <n v="392.86533249947882"/>
    <n v="10139.707174143567"/>
    <n v="12071.331607325041"/>
    <n v="1931.6244331814742"/>
    <n v="30.726385376192628"/>
    <n v="14000"/>
    <n v="8.5000000000000006E-2"/>
    <n v="4009.7021530799402"/>
    <n v="5.536122392449784E-2"/>
  </r>
  <r>
    <x v="45"/>
    <s v="7"/>
    <x v="6"/>
    <x v="22"/>
    <x v="0"/>
    <x v="4"/>
    <x v="24"/>
    <x v="2"/>
    <x v="0"/>
    <s v="appsflyer"/>
    <x v="0"/>
    <x v="4"/>
    <n v="288070"/>
    <n v="992.8792014779275"/>
    <n v="5950.2070867363209"/>
    <n v="7877.1158145427517"/>
    <n v="1926.9087278064308"/>
    <n v="7.9336094489817617"/>
    <n v="8600"/>
    <n v="0.1"/>
    <n v="1226.0466460582511"/>
    <n v="2.5941107441777116E-2"/>
  </r>
  <r>
    <x v="45"/>
    <s v="7"/>
    <x v="6"/>
    <x v="3"/>
    <x v="0"/>
    <x v="0"/>
    <x v="19"/>
    <x v="1"/>
    <x v="0"/>
    <s v="appsflyer"/>
    <x v="0"/>
    <x v="3"/>
    <n v="145150"/>
    <n v="618.68121381767287"/>
    <n v="2905.3855141955059"/>
    <n v="4471.4115336586046"/>
    <n v="1566.0260194630987"/>
    <n v="7.2273271497400637"/>
    <n v="3200"/>
    <n v="0.09"/>
    <n v="1088.847771138692"/>
    <n v="4.0585534826544784E-2"/>
  </r>
  <r>
    <x v="45"/>
    <s v="7"/>
    <x v="6"/>
    <x v="110"/>
    <x v="0"/>
    <x v="4"/>
    <x v="37"/>
    <x v="1"/>
    <x v="0"/>
    <s v="adjust"/>
    <x v="0"/>
    <x v="3"/>
    <n v="137280"/>
    <n v="870.66010872378979"/>
    <n v="3246.0030650313715"/>
    <n v="4806.4037100645728"/>
    <n v="1560.4006450332013"/>
    <n v="5.5204133759036926"/>
    <n v="3600"/>
    <n v="0.32"/>
    <n v="2956.3704260598442"/>
    <n v="0.10251498502124111"/>
  </r>
  <r>
    <x v="45"/>
    <s v="7"/>
    <x v="6"/>
    <x v="61"/>
    <x v="1"/>
    <x v="1"/>
    <x v="18"/>
    <x v="0"/>
    <x v="3"/>
    <s v="adjust"/>
    <x v="2"/>
    <x v="2"/>
    <n v="98580"/>
    <n v="500.49221237415026"/>
    <n v="3348.4367231635347"/>
    <n v="4734.0861682795694"/>
    <n v="1385.6494451160347"/>
    <n v="9.4588607998969909"/>
    <n v="4400"/>
    <n v="0.12"/>
    <n v="1798.6952516786127"/>
    <n v="6.3324268146006404E-2"/>
  </r>
  <r>
    <x v="45"/>
    <s v="7"/>
    <x v="6"/>
    <x v="78"/>
    <x v="0"/>
    <x v="2"/>
    <x v="46"/>
    <x v="2"/>
    <x v="0"/>
    <s v="adjust"/>
    <x v="0"/>
    <x v="4"/>
    <n v="219410"/>
    <n v="577.94446207553153"/>
    <n v="7898.7648467494218"/>
    <n v="9166.7618482243233"/>
    <n v="1267.9970014749015"/>
    <n v="15.860973587850244"/>
    <n v="16000"/>
    <n v="0.14000000000000001"/>
    <n v="1093.9658883462344"/>
    <n v="1.9890082351492974E-2"/>
  </r>
  <r>
    <x v="45"/>
    <s v="7"/>
    <x v="6"/>
    <x v="6"/>
    <x v="0"/>
    <x v="5"/>
    <x v="6"/>
    <x v="1"/>
    <x v="0"/>
    <s v="adjust"/>
    <x v="2"/>
    <x v="4"/>
    <n v="281620"/>
    <n v="1083.6310765163753"/>
    <n v="3326.5798060281841"/>
    <n v="4586.2407841271706"/>
    <n v="1259.6609780989866"/>
    <n v="4.2322898295523972"/>
    <n v="3800"/>
    <n v="0.08"/>
    <n v="1331.8544063431773"/>
    <n v="4.8400366408754704E-2"/>
  </r>
  <r>
    <x v="45"/>
    <s v="7"/>
    <x v="6"/>
    <x v="26"/>
    <x v="0"/>
    <x v="5"/>
    <x v="2"/>
    <x v="2"/>
    <x v="0"/>
    <s v="appsflyer"/>
    <x v="1"/>
    <x v="4"/>
    <n v="191600"/>
    <n v="357.60772539154425"/>
    <n v="4242.9966859994602"/>
    <n v="5497.5666439279967"/>
    <n v="1254.5699579285365"/>
    <n v="15.373176398548766"/>
    <n v="5600"/>
    <n v="0.08"/>
    <n v="1167.0070502253582"/>
    <n v="3.5379502902867788E-2"/>
  </r>
  <r>
    <x v="45"/>
    <s v="7"/>
    <x v="6"/>
    <x v="107"/>
    <x v="0"/>
    <x v="5"/>
    <x v="9"/>
    <x v="0"/>
    <x v="0"/>
    <s v="adjust"/>
    <x v="0"/>
    <x v="1"/>
    <n v="173960"/>
    <n v="400.68111709784887"/>
    <n v="5204.5292073758646"/>
    <n v="6206.4183832730459"/>
    <n v="1001.8891758971813"/>
    <n v="15.489670260047216"/>
    <n v="9600"/>
    <n v="0.11"/>
    <n v="3060.6639865500392"/>
    <n v="8.2190827772714886E-2"/>
  </r>
  <r>
    <x v="45"/>
    <s v="7"/>
    <x v="6"/>
    <x v="124"/>
    <x v="0"/>
    <x v="6"/>
    <x v="27"/>
    <x v="2"/>
    <x v="1"/>
    <s v="appsflyer"/>
    <x v="0"/>
    <x v="3"/>
    <n v="33500"/>
    <n v="166.71031953902568"/>
    <n v="2009.6652726874731"/>
    <n v="2938.8766647036123"/>
    <n v="929.21139201613914"/>
    <n v="17.628642742872572"/>
    <n v="5000"/>
    <n v="0.05"/>
    <n v="760.22258606413334"/>
    <n v="4.3112991390811012E-2"/>
  </r>
  <r>
    <x v="45"/>
    <s v="7"/>
    <x v="6"/>
    <x v="10"/>
    <x v="0"/>
    <x v="3"/>
    <x v="39"/>
    <x v="1"/>
    <x v="0"/>
    <s v="appsflyer"/>
    <x v="2"/>
    <x v="6"/>
    <n v="433780"/>
    <n v="1232.9232103285481"/>
    <n v="5349.4105347768646"/>
    <n v="6210.3695008497625"/>
    <n v="860.95896607289797"/>
    <n v="5.03710973142831"/>
    <n v="4000"/>
    <n v="0.04"/>
    <n v="269.02321769324607"/>
    <n v="7.2197319246043714E-3"/>
  </r>
  <r>
    <x v="45"/>
    <s v="7"/>
    <x v="6"/>
    <x v="113"/>
    <x v="0"/>
    <x v="4"/>
    <x v="29"/>
    <x v="1"/>
    <x v="1"/>
    <s v="appsflyer"/>
    <x v="2"/>
    <x v="5"/>
    <n v="299160"/>
    <n v="804.76499847731191"/>
    <n v="2971.4232581859237"/>
    <n v="3759.9016255494407"/>
    <n v="788.47836736351701"/>
    <n v="4.6720491480910757"/>
    <n v="3800"/>
    <n v="0.08"/>
    <n v="791.1827758756682"/>
    <n v="3.5071076084339986E-2"/>
  </r>
  <r>
    <x v="45"/>
    <s v="7"/>
    <x v="6"/>
    <x v="16"/>
    <x v="0"/>
    <x v="0"/>
    <x v="43"/>
    <x v="0"/>
    <x v="3"/>
    <s v="adjust"/>
    <x v="2"/>
    <x v="2"/>
    <n v="248070"/>
    <n v="363.73900293255133"/>
    <n v="5153.9903390928393"/>
    <n v="5786.1336637828126"/>
    <n v="632.14332468997327"/>
    <n v="15.907377589792713"/>
    <n v="6000"/>
    <n v="0.02"/>
    <n v="291.45904723353243"/>
    <n v="8.3953310958422359E-3"/>
  </r>
  <r>
    <x v="45"/>
    <s v="7"/>
    <x v="6"/>
    <x v="121"/>
    <x v="0"/>
    <x v="3"/>
    <x v="35"/>
    <x v="2"/>
    <x v="0"/>
    <s v="appsflyer"/>
    <x v="2"/>
    <x v="3"/>
    <n v="230150"/>
    <n v="2008.1495183582297"/>
    <n v="1769.8553450330996"/>
    <n v="2369.4227724613052"/>
    <n v="599.56742742820552"/>
    <n v="1.1799035633553998"/>
    <n v="1600"/>
    <n v="7.0000000000000007E-2"/>
    <n v="95.67953895551662"/>
    <n v="6.730158083757448E-3"/>
  </r>
  <r>
    <x v="45"/>
    <s v="7"/>
    <x v="6"/>
    <x v="77"/>
    <x v="0"/>
    <x v="2"/>
    <x v="42"/>
    <x v="1"/>
    <x v="0"/>
    <s v="appsflyer"/>
    <x v="0"/>
    <x v="6"/>
    <n v="143560"/>
    <n v="427.63746459615197"/>
    <n v="3300.220327653285"/>
    <n v="3856.0050642795977"/>
    <n v="555.78473662631268"/>
    <n v="9.0169954307466806"/>
    <n v="3000"/>
    <n v="0.15"/>
    <n v="1347.0716917154425"/>
    <n v="5.822397659666588E-2"/>
  </r>
  <r>
    <x v="45"/>
    <s v="7"/>
    <x v="6"/>
    <x v="19"/>
    <x v="0"/>
    <x v="5"/>
    <x v="12"/>
    <x v="2"/>
    <x v="1"/>
    <s v="adjust"/>
    <x v="0"/>
    <x v="0"/>
    <n v="41420"/>
    <n v="107.38518518518518"/>
    <n v="1828.2782102637043"/>
    <n v="2337.2618354667479"/>
    <n v="508.98362520304363"/>
    <n v="21.765216788853625"/>
    <n v="800"/>
    <n v="7.0000000000000007E-2"/>
    <n v="532.21879907580558"/>
    <n v="3.7951731309379393E-2"/>
  </r>
  <r>
    <x v="45"/>
    <s v="7"/>
    <x v="6"/>
    <x v="116"/>
    <x v="0"/>
    <x v="2"/>
    <x v="2"/>
    <x v="2"/>
    <x v="0"/>
    <s v="appsflyer"/>
    <x v="0"/>
    <x v="2"/>
    <n v="208480"/>
    <n v="214.28718264980984"/>
    <n v="2639.9835614096473"/>
    <n v="3142.859108979359"/>
    <n v="502.87554756971167"/>
    <n v="14.666575341164709"/>
    <n v="2600"/>
    <n v="0.08"/>
    <n v="1495.8607571255377"/>
    <n v="7.9325899616465106E-2"/>
  </r>
  <r>
    <x v="45"/>
    <s v="7"/>
    <x v="6"/>
    <x v="81"/>
    <x v="0"/>
    <x v="6"/>
    <x v="15"/>
    <x v="2"/>
    <x v="1"/>
    <s v="appsflyer"/>
    <x v="2"/>
    <x v="5"/>
    <n v="271730"/>
    <n v="343.14648729446935"/>
    <n v="2905.1465402980375"/>
    <n v="3390.785137343375"/>
    <n v="485.63859704533752"/>
    <n v="9.8814508173402658"/>
    <n v="2400"/>
    <n v="0.1"/>
    <n v="1261.1888337689197"/>
    <n v="6.1990993368035534E-2"/>
  </r>
  <r>
    <x v="45"/>
    <s v="7"/>
    <x v="6"/>
    <x v="32"/>
    <x v="0"/>
    <x v="1"/>
    <x v="35"/>
    <x v="0"/>
    <x v="3"/>
    <s v="appsflyer"/>
    <x v="0"/>
    <x v="5"/>
    <n v="48180"/>
    <n v="105.53446261682242"/>
    <n v="1279.1189413536356"/>
    <n v="1499.9014455417193"/>
    <n v="220.78250418808375"/>
    <n v="14.212432681707064"/>
    <n v="1600"/>
    <n v="0.04"/>
    <n v="52.307497084489874"/>
    <n v="5.8123260075928938E-3"/>
  </r>
  <r>
    <x v="45"/>
    <s v="7"/>
    <x v="6"/>
    <x v="86"/>
    <x v="0"/>
    <x v="6"/>
    <x v="21"/>
    <x v="2"/>
    <x v="1"/>
    <s v="appsflyer"/>
    <x v="0"/>
    <x v="0"/>
    <n v="90910"/>
    <n v="513.00752403511217"/>
    <n v="3176.0221111178776"/>
    <n v="3352.5169537147162"/>
    <n v="176.49484259683868"/>
    <n v="6.5350249199956325"/>
    <n v="2800"/>
    <n v="7.0000000000000007E-2"/>
    <n v="85.01159730021466"/>
    <n v="4.2262573897908044E-3"/>
  </r>
  <r>
    <x v="45"/>
    <s v="7"/>
    <x v="6"/>
    <x v="87"/>
    <x v="0"/>
    <x v="6"/>
    <x v="26"/>
    <x v="1"/>
    <x v="1"/>
    <s v="appsflyer"/>
    <x v="2"/>
    <x v="5"/>
    <n v="41690"/>
    <n v="309.01828364355134"/>
    <n v="1083.0317302386361"/>
    <n v="1239.5429867031446"/>
    <n v="156.51125646450851"/>
    <n v="4.0112286305134672"/>
    <n v="600"/>
    <n v="0.08"/>
    <n v="291.07290056093814"/>
    <n v="3.9137126032651064E-2"/>
  </r>
  <r>
    <x v="45"/>
    <s v="7"/>
    <x v="6"/>
    <x v="1"/>
    <x v="0"/>
    <x v="3"/>
    <x v="49"/>
    <x v="1"/>
    <x v="0"/>
    <s v="appsflyer"/>
    <x v="0"/>
    <x v="5"/>
    <n v="99890"/>
    <n v="443.11153358681878"/>
    <n v="2756.7974525263544"/>
    <n v="2908.497016612353"/>
    <n v="151.69956408599865"/>
    <n v="6.5638034583960829"/>
    <n v="4000"/>
    <n v="0.15"/>
    <n v="1405.9873619880839"/>
    <n v="8.0567807241882367E-2"/>
  </r>
  <r>
    <x v="45"/>
    <s v="7"/>
    <x v="6"/>
    <x v="46"/>
    <x v="0"/>
    <x v="1"/>
    <x v="37"/>
    <x v="2"/>
    <x v="1"/>
    <s v="adjust"/>
    <x v="2"/>
    <x v="0"/>
    <n v="84110"/>
    <n v="332.4505928853755"/>
    <n v="1600.703748647268"/>
    <n v="1739.0683342210043"/>
    <n v="138.36458557373635"/>
    <n v="5.2310580021152546"/>
    <n v="800"/>
    <n v="0.06"/>
    <n v="365.46714055218945"/>
    <n v="3.5025184976021105E-2"/>
  </r>
  <r>
    <x v="45"/>
    <s v="7"/>
    <x v="6"/>
    <x v="8"/>
    <x v="0"/>
    <x v="3"/>
    <x v="45"/>
    <x v="1"/>
    <x v="1"/>
    <s v="adjust"/>
    <x v="0"/>
    <x v="3"/>
    <n v="82680"/>
    <n v="295.01670209535376"/>
    <n v="2420.0734177037134"/>
    <n v="2531.7804202822022"/>
    <n v="111.70700257848875"/>
    <n v="8.5818206301550113"/>
    <n v="2000"/>
    <n v="0.08"/>
    <n v="176.64416628004651"/>
    <n v="1.1628454878692115E-2"/>
  </r>
  <r>
    <x v="45"/>
    <s v="7"/>
    <x v="6"/>
    <x v="45"/>
    <x v="0"/>
    <x v="5"/>
    <x v="41"/>
    <x v="1"/>
    <x v="3"/>
    <s v="adjust"/>
    <x v="2"/>
    <x v="6"/>
    <n v="70810"/>
    <n v="390.49632352941177"/>
    <n v="2358.0501406319959"/>
    <n v="2436.0050545365257"/>
    <n v="77.954913904529803"/>
    <n v="6.2382278852698301"/>
    <n v="2000"/>
    <n v="7.0000000000000007E-2"/>
    <n v="257.69602240398706"/>
    <n v="1.7631054166881734E-2"/>
  </r>
  <r>
    <x v="45"/>
    <s v="7"/>
    <x v="6"/>
    <x v="73"/>
    <x v="0"/>
    <x v="6"/>
    <x v="16"/>
    <x v="1"/>
    <x v="0"/>
    <s v="appsflyer"/>
    <x v="2"/>
    <x v="2"/>
    <n v="362950"/>
    <n v="5507.7920102744356"/>
    <n v="3354.0686507629744"/>
    <n v="3428.6400364855726"/>
    <n v="74.571385722598279"/>
    <n v="0.62250717348978735"/>
    <n v="5600"/>
    <n v="0.105"/>
    <n v="909.63537234160822"/>
    <n v="4.4217501334922062E-2"/>
  </r>
  <r>
    <x v="45"/>
    <s v="7"/>
    <x v="6"/>
    <x v="30"/>
    <x v="0"/>
    <x v="4"/>
    <x v="43"/>
    <x v="1"/>
    <x v="3"/>
    <s v="appsflyer"/>
    <x v="0"/>
    <x v="5"/>
    <n v="29090"/>
    <n v="142.85267857142856"/>
    <n v="634.18380412799115"/>
    <n v="686.32466004774039"/>
    <n v="52.140855919749242"/>
    <n v="4.804422758545388"/>
    <n v="400"/>
    <n v="0.05"/>
    <n v="128.03234996254071"/>
    <n v="3.109129867528361E-2"/>
  </r>
  <r>
    <x v="45"/>
    <s v="7"/>
    <x v="6"/>
    <x v="102"/>
    <x v="0"/>
    <x v="2"/>
    <x v="4"/>
    <x v="1"/>
    <x v="2"/>
    <s v="adjust"/>
    <x v="2"/>
    <x v="4"/>
    <n v="16960"/>
    <n v="110.801393728223"/>
    <n v="205.80425507846536"/>
    <n v="253.37109219880753"/>
    <n v="47.566837120342171"/>
    <n v="2.2867139453162815"/>
    <n v="200"/>
    <n v="0.06"/>
    <n v="23.60074808364671"/>
    <n v="1.552449405259986E-2"/>
  </r>
  <r>
    <x v="45"/>
    <s v="7"/>
    <x v="6"/>
    <x v="40"/>
    <x v="0"/>
    <x v="5"/>
    <x v="17"/>
    <x v="0"/>
    <x v="1"/>
    <s v="adjust"/>
    <x v="0"/>
    <x v="0"/>
    <n v="129610"/>
    <n v="253.16807738814992"/>
    <n v="3761.745215769522"/>
    <n v="3779.1817615096875"/>
    <n v="17.436545740165457"/>
    <n v="14.927560380037788"/>
    <n v="4600"/>
    <n v="0.125"/>
    <n v="684.53755867681036"/>
    <n v="3.0188966901455894E-2"/>
  </r>
  <r>
    <x v="45"/>
    <s v="7"/>
    <x v="6"/>
    <x v="142"/>
    <x v="0"/>
    <x v="5"/>
    <x v="45"/>
    <x v="2"/>
    <x v="0"/>
    <s v="appsflyer"/>
    <x v="2"/>
    <x v="5"/>
    <n v="260"/>
    <n v="0.46499744506898311"/>
    <n v="2.2325042058322446"/>
    <n v="2.4716875043279834E-2"/>
    <n v="-2.2077873307889648"/>
    <n v="6"/>
    <n v="200"/>
    <n v="0.12"/>
    <n v="1.3909174649549839E-2"/>
    <n v="9.3790002614236534E-2"/>
  </r>
  <r>
    <x v="45"/>
    <s v="7"/>
    <x v="6"/>
    <x v="101"/>
    <x v="0"/>
    <x v="4"/>
    <x v="1"/>
    <x v="1"/>
    <x v="1"/>
    <s v="adjust"/>
    <x v="0"/>
    <x v="6"/>
    <n v="66360"/>
    <n v="191.1703276917537"/>
    <n v="1866.0239421453666"/>
    <n v="1857.9604609405615"/>
    <n v="-8.0634812048051572"/>
    <n v="9.7188746986737851"/>
    <n v="400"/>
    <n v="0.12"/>
    <n v="909.26114963611337"/>
    <n v="8.1564450980100969E-2"/>
  </r>
  <r>
    <x v="45"/>
    <s v="7"/>
    <x v="6"/>
    <x v="145"/>
    <x v="0"/>
    <x v="6"/>
    <x v="38"/>
    <x v="0"/>
    <x v="0"/>
    <s v="appsflyer"/>
    <x v="2"/>
    <x v="2"/>
    <n v="38160"/>
    <n v="45.927486083947642"/>
    <n v="635.26288731109594"/>
    <n v="607.83390451309924"/>
    <n v="-27.428982797996696"/>
    <n v="13.234643485647835"/>
    <n v="200"/>
    <n v="0.05"/>
    <n v="75.854115940619224"/>
    <n v="2.0799025133184913E-2"/>
  </r>
  <r>
    <x v="45"/>
    <s v="7"/>
    <x v="6"/>
    <x v="138"/>
    <x v="0"/>
    <x v="2"/>
    <x v="27"/>
    <x v="2"/>
    <x v="0"/>
    <s v="adjust"/>
    <x v="2"/>
    <x v="1"/>
    <n v="130140"/>
    <n v="609.51345943979629"/>
    <n v="2919.2512823989068"/>
    <n v="2879.1633464547244"/>
    <n v="-40.087935944182391"/>
    <n v="4.7237075766972607"/>
    <n v="5000"/>
    <n v="0.15"/>
    <n v="2444.7914799328778"/>
    <n v="0.14152210125806669"/>
  </r>
  <r>
    <x v="45"/>
    <s v="7"/>
    <x v="6"/>
    <x v="117"/>
    <x v="0"/>
    <x v="3"/>
    <x v="2"/>
    <x v="1"/>
    <x v="0"/>
    <s v="appsflyer"/>
    <x v="0"/>
    <x v="6"/>
    <n v="2480"/>
    <n v="14.667074538594882"/>
    <n v="42.264095571449573"/>
    <n v="1.7812949426803124"/>
    <n v="-40.482800628769262"/>
    <n v="0.12144855049267118"/>
    <n v="200"/>
    <n v="7.0000000000000007E-2"/>
    <n v="2.8815215794485032E-3"/>
    <n v="2.6960925171219175E-4"/>
  </r>
  <r>
    <x v="45"/>
    <s v="7"/>
    <x v="6"/>
    <x v="143"/>
    <x v="0"/>
    <x v="1"/>
    <x v="0"/>
    <x v="1"/>
    <x v="1"/>
    <s v="appsflyer"/>
    <x v="2"/>
    <x v="3"/>
    <n v="3570"/>
    <n v="27.806952357361077"/>
    <n v="50.397789767648703"/>
    <n v="0.82532917490300761"/>
    <n v="-49.572460592745699"/>
    <n v="2.9680677130535158E-2"/>
    <n v="200"/>
    <n v="0.15"/>
    <n v="0.34789052624944877"/>
    <n v="7.0252883501570301E-2"/>
  </r>
  <r>
    <x v="45"/>
    <s v="7"/>
    <x v="6"/>
    <x v="112"/>
    <x v="0"/>
    <x v="0"/>
    <x v="40"/>
    <x v="1"/>
    <x v="0"/>
    <s v="adjust"/>
    <x v="2"/>
    <x v="4"/>
    <n v="2610"/>
    <n v="21.237451125435907"/>
    <n v="55.555589961329311"/>
    <n v="1.276903816610919"/>
    <n v="-54.278686144718392"/>
    <n v="6.0125097360746019E-2"/>
    <n v="200"/>
    <n v="0.15"/>
    <n v="5.561886655213856E-2"/>
    <n v="7.2596001135202702E-3"/>
  </r>
  <r>
    <x v="45"/>
    <s v="7"/>
    <x v="6"/>
    <x v="146"/>
    <x v="0"/>
    <x v="1"/>
    <x v="24"/>
    <x v="2"/>
    <x v="0"/>
    <s v="appsflyer"/>
    <x v="2"/>
    <x v="4"/>
    <n v="44190"/>
    <n v="351.1342113856536"/>
    <n v="282.1173517401574"/>
    <n v="226.16678954677909"/>
    <n v="-55.950562193378317"/>
    <n v="0.64410354278574766"/>
    <n v="200"/>
    <n v="7.0000000000000007E-2"/>
    <n v="78.217343644945586"/>
    <n v="5.7639868200578252E-2"/>
  </r>
  <r>
    <x v="45"/>
    <s v="7"/>
    <x v="6"/>
    <x v="128"/>
    <x v="0"/>
    <x v="2"/>
    <x v="19"/>
    <x v="2"/>
    <x v="0"/>
    <s v="adjust"/>
    <x v="0"/>
    <x v="4"/>
    <n v="35850"/>
    <n v="262.47015756804075"/>
    <n v="1195.8122317913601"/>
    <n v="1137.1921192031477"/>
    <n v="-58.620112588212351"/>
    <n v="4.3326530137368122"/>
    <n v="2000"/>
    <n v="7.0000000000000007E-2"/>
    <n v="213.48826923246031"/>
    <n v="3.1288801254041931E-2"/>
  </r>
  <r>
    <x v="45"/>
    <s v="7"/>
    <x v="6"/>
    <x v="12"/>
    <x v="0"/>
    <x v="6"/>
    <x v="38"/>
    <x v="0"/>
    <x v="0"/>
    <s v="appsflyer"/>
    <x v="0"/>
    <x v="6"/>
    <n v="3110"/>
    <n v="2.0860482943656575"/>
    <n v="74.398336628334334"/>
    <n v="1.8476014669902243"/>
    <n v="-72.550735161344107"/>
    <n v="0.88569448367064674"/>
    <n v="200"/>
    <n v="7.4999999999999997E-2"/>
    <n v="0.13855351388071835"/>
    <n v="1.2498502910950135E-2"/>
  </r>
  <r>
    <x v="45"/>
    <s v="7"/>
    <x v="6"/>
    <x v="2"/>
    <x v="0"/>
    <x v="5"/>
    <x v="43"/>
    <x v="1"/>
    <x v="1"/>
    <s v="appsflyer"/>
    <x v="0"/>
    <x v="3"/>
    <n v="9830"/>
    <n v="50.192458758837397"/>
    <n v="263.81868185101354"/>
    <n v="169.76549113612614"/>
    <n v="-94.053190714887393"/>
    <n v="3.3822907929617116"/>
    <n v="200"/>
    <n v="0.15"/>
    <n v="10.88741755036768"/>
    <n v="1.0688683427852468E-2"/>
  </r>
  <r>
    <x v="45"/>
    <s v="7"/>
    <x v="6"/>
    <x v="75"/>
    <x v="0"/>
    <x v="0"/>
    <x v="35"/>
    <x v="1"/>
    <x v="1"/>
    <s v="appsflyer"/>
    <x v="0"/>
    <x v="3"/>
    <n v="111230"/>
    <n v="395.8362989323843"/>
    <n v="2448.4393828421507"/>
    <n v="2341.017351363595"/>
    <n v="-107.42203147855571"/>
    <n v="5.9141047894737957"/>
    <n v="2400"/>
    <n v="0.15"/>
    <n v="750.84402990048204"/>
    <n v="5.3455678821512559E-2"/>
  </r>
  <r>
    <x v="45"/>
    <s v="7"/>
    <x v="6"/>
    <x v="53"/>
    <x v="0"/>
    <x v="3"/>
    <x v="26"/>
    <x v="0"/>
    <x v="3"/>
    <s v="appsflyer"/>
    <x v="2"/>
    <x v="0"/>
    <n v="12850"/>
    <n v="9.0017513134851139"/>
    <n v="122.30444275383377"/>
    <n v="13.106597359576048"/>
    <n v="-109.19784539425773"/>
    <n v="1.4560052708789735"/>
    <n v="200"/>
    <n v="0.06"/>
    <n v="1.3377600791310089"/>
    <n v="1.7011281194626814E-2"/>
  </r>
  <r>
    <x v="45"/>
    <s v="7"/>
    <x v="6"/>
    <x v="125"/>
    <x v="0"/>
    <x v="1"/>
    <x v="32"/>
    <x v="1"/>
    <x v="0"/>
    <s v="appsflyer"/>
    <x v="0"/>
    <x v="3"/>
    <n v="4010"/>
    <n v="20.289260143198092"/>
    <n v="118.31329475417691"/>
    <n v="7.5487082253659414"/>
    <n v="-110.76458652881097"/>
    <n v="0.37205438601942425"/>
    <n v="200"/>
    <n v="0.08"/>
    <n v="3.166980364455215"/>
    <n v="6.9923229906921999E-2"/>
  </r>
  <r>
    <x v="45"/>
    <s v="7"/>
    <x v="6"/>
    <x v="129"/>
    <x v="0"/>
    <x v="5"/>
    <x v="27"/>
    <x v="1"/>
    <x v="1"/>
    <s v="appsflyer"/>
    <x v="2"/>
    <x v="0"/>
    <n v="198030"/>
    <n v="1032.0001727513534"/>
    <n v="2392.8752378513541"/>
    <n v="2273.892871855463"/>
    <n v="-118.98236599589109"/>
    <n v="2.2033841969165318"/>
    <n v="3600"/>
    <n v="0.06"/>
    <n v="782.10906663318531"/>
    <n v="5.7325264843794493E-2"/>
  </r>
  <r>
    <x v="45"/>
    <s v="7"/>
    <x v="6"/>
    <x v="58"/>
    <x v="0"/>
    <x v="0"/>
    <x v="2"/>
    <x v="2"/>
    <x v="3"/>
    <s v="appsflyer"/>
    <x v="2"/>
    <x v="4"/>
    <n v="14420"/>
    <n v="18.895705521472394"/>
    <n v="166.74890089476565"/>
    <n v="23.869985813156642"/>
    <n v="-142.87891508160902"/>
    <n v="1.2632492492027703"/>
    <n v="200"/>
    <n v="0.08"/>
    <n v="11.054305550342464"/>
    <n v="7.718413713404583E-2"/>
  </r>
  <r>
    <x v="45"/>
    <s v="7"/>
    <x v="6"/>
    <x v="50"/>
    <x v="0"/>
    <x v="5"/>
    <x v="27"/>
    <x v="1"/>
    <x v="3"/>
    <s v="appsflyer"/>
    <x v="0"/>
    <x v="6"/>
    <n v="38080"/>
    <n v="275.56972893413467"/>
    <n v="768.89423933108833"/>
    <n v="598.54230822453587"/>
    <n v="-170.35193110655246"/>
    <n v="2.1720176252290631"/>
    <n v="600"/>
    <n v="0.08"/>
    <n v="149.15259960039498"/>
    <n v="4.1532179527633939E-2"/>
  </r>
  <r>
    <x v="45"/>
    <s v="7"/>
    <x v="6"/>
    <x v="47"/>
    <x v="0"/>
    <x v="0"/>
    <x v="13"/>
    <x v="2"/>
    <x v="0"/>
    <s v="appsflyer"/>
    <x v="2"/>
    <x v="4"/>
    <n v="50010"/>
    <n v="191.15145723841374"/>
    <n v="1009.713058027595"/>
    <n v="804.200510144291"/>
    <n v="-205.51254788330402"/>
    <n v="4.2071377417816471"/>
    <n v="400"/>
    <n v="6.5000000000000002E-2"/>
    <n v="174.00509774996712"/>
    <n v="3.6061715031480319E-2"/>
  </r>
  <r>
    <x v="45"/>
    <s v="7"/>
    <x v="6"/>
    <x v="25"/>
    <x v="0"/>
    <x v="4"/>
    <x v="44"/>
    <x v="1"/>
    <x v="3"/>
    <s v="adjust"/>
    <x v="2"/>
    <x v="0"/>
    <n v="70430"/>
    <n v="448.7229916897507"/>
    <n v="1211.9638176813926"/>
    <n v="985.21019943790952"/>
    <n v="-226.75361824348306"/>
    <n v="2.195586626234407"/>
    <n v="600"/>
    <n v="0.06"/>
    <n v="282.47035522963688"/>
    <n v="4.7785125006960319E-2"/>
  </r>
  <r>
    <x v="45"/>
    <s v="7"/>
    <x v="6"/>
    <x v="43"/>
    <x v="0"/>
    <x v="2"/>
    <x v="20"/>
    <x v="1"/>
    <x v="1"/>
    <s v="adjust"/>
    <x v="2"/>
    <x v="3"/>
    <n v="27760"/>
    <n v="114.12596612399277"/>
    <n v="989.51131422788626"/>
    <n v="752.85956484586211"/>
    <n v="-236.65174938202415"/>
    <n v="6.5967420948525755"/>
    <n v="400"/>
    <n v="0.08"/>
    <n v="158.65292883555773"/>
    <n v="3.5122293772464674E-2"/>
  </r>
  <r>
    <x v="45"/>
    <s v="7"/>
    <x v="6"/>
    <x v="103"/>
    <x v="0"/>
    <x v="1"/>
    <x v="25"/>
    <x v="2"/>
    <x v="0"/>
    <s v="appsflyer"/>
    <x v="1"/>
    <x v="0"/>
    <n v="10780"/>
    <n v="22.506734913793103"/>
    <n v="284.45277787528266"/>
    <n v="34.419910038339019"/>
    <n v="-250.03286783694364"/>
    <n v="1.5293160100821646"/>
    <n v="200"/>
    <n v="7.4999999999999997E-2"/>
    <n v="0.41228077890997117"/>
    <n v="1.9963289583013019E-3"/>
  </r>
  <r>
    <x v="45"/>
    <s v="7"/>
    <x v="6"/>
    <x v="28"/>
    <x v="0"/>
    <x v="5"/>
    <x v="3"/>
    <x v="1"/>
    <x v="3"/>
    <s v="adjust"/>
    <x v="0"/>
    <x v="2"/>
    <n v="102250"/>
    <n v="300.24644748571126"/>
    <n v="2488.4286331728167"/>
    <n v="2223.636478963876"/>
    <n v="-264.7921542089407"/>
    <n v="7.4060375987286209"/>
    <n v="1600"/>
    <n v="0.08"/>
    <n v="199.5879231702481"/>
    <n v="1.4959573732666947E-2"/>
  </r>
  <r>
    <x v="45"/>
    <s v="7"/>
    <x v="6"/>
    <x v="65"/>
    <x v="1"/>
    <x v="2"/>
    <x v="31"/>
    <x v="1"/>
    <x v="1"/>
    <s v="adjust"/>
    <x v="2"/>
    <x v="6"/>
    <n v="20510"/>
    <n v="97.159229828850854"/>
    <n v="385.99112031960431"/>
    <n v="100.81344078233349"/>
    <n v="-285.17767953727082"/>
    <n v="1.0376105384935599"/>
    <n v="200"/>
    <n v="0.06"/>
    <n v="14.743462083500242"/>
    <n v="2.4374167387945955E-2"/>
  </r>
  <r>
    <x v="45"/>
    <s v="7"/>
    <x v="6"/>
    <x v="144"/>
    <x v="0"/>
    <x v="0"/>
    <x v="26"/>
    <x v="2"/>
    <x v="1"/>
    <s v="adjust"/>
    <x v="2"/>
    <x v="3"/>
    <n v="96320"/>
    <n v="644.44104603150333"/>
    <n v="797.85819433567383"/>
    <n v="489.68816127856007"/>
    <n v="-308.17003305711376"/>
    <n v="0.75986494698635598"/>
    <n v="400"/>
    <n v="0.06"/>
    <n v="176.16901017509284"/>
    <n v="5.9959590648846539E-2"/>
  </r>
  <r>
    <x v="45"/>
    <s v="7"/>
    <x v="6"/>
    <x v="111"/>
    <x v="0"/>
    <x v="5"/>
    <x v="7"/>
    <x v="1"/>
    <x v="0"/>
    <s v="appsflyer"/>
    <x v="0"/>
    <x v="2"/>
    <n v="104650"/>
    <n v="393.61716590383833"/>
    <n v="1551.4301540772813"/>
    <n v="1226.2440569189853"/>
    <n v="-325.18609715829598"/>
    <n v="3.1153215945326931"/>
    <n v="2000"/>
    <n v="0.15"/>
    <n v="129.09712779201212"/>
    <n v="1.7546415694275508E-2"/>
  </r>
  <r>
    <x v="45"/>
    <s v="7"/>
    <x v="6"/>
    <x v="88"/>
    <x v="0"/>
    <x v="6"/>
    <x v="12"/>
    <x v="2"/>
    <x v="0"/>
    <s v="adjust"/>
    <x v="0"/>
    <x v="3"/>
    <n v="7300"/>
    <n v="26.301567285173842"/>
    <n v="371.46641705935059"/>
    <n v="27.139302673524885"/>
    <n v="-344.32711438582572"/>
    <n v="1.0318511584981962"/>
    <n v="200"/>
    <n v="0.11"/>
    <n v="5.1208998402425365"/>
    <n v="3.1448240103076973E-2"/>
  </r>
  <r>
    <x v="45"/>
    <s v="7"/>
    <x v="6"/>
    <x v="13"/>
    <x v="0"/>
    <x v="3"/>
    <x v="18"/>
    <x v="1"/>
    <x v="0"/>
    <s v="appsflyer"/>
    <x v="0"/>
    <x v="6"/>
    <n v="28650"/>
    <n v="125.06365951255"/>
    <n v="617.81845273629494"/>
    <n v="268.28693268605019"/>
    <n v="-349.53152005024475"/>
    <n v="2.1452029608899128"/>
    <n v="400"/>
    <n v="0.15"/>
    <n v="181.93604974832175"/>
    <n v="0.11302330178539581"/>
  </r>
  <r>
    <x v="45"/>
    <s v="7"/>
    <x v="6"/>
    <x v="68"/>
    <x v="0"/>
    <x v="5"/>
    <x v="9"/>
    <x v="1"/>
    <x v="1"/>
    <s v="adjust"/>
    <x v="2"/>
    <x v="3"/>
    <n v="18150"/>
    <n v="50.551887765628223"/>
    <n v="385.41182717936016"/>
    <n v="30.066813936908513"/>
    <n v="-355.34501324245167"/>
    <n v="0.59477133823975337"/>
    <n v="200"/>
    <n v="7.0000000000000007E-2"/>
    <n v="0.70444470675590076"/>
    <n v="3.9048850128366934E-3"/>
  </r>
  <r>
    <x v="45"/>
    <s v="7"/>
    <x v="6"/>
    <x v="147"/>
    <x v="0"/>
    <x v="5"/>
    <x v="37"/>
    <x v="1"/>
    <x v="0"/>
    <s v="adjust"/>
    <x v="2"/>
    <x v="0"/>
    <n v="34050"/>
    <n v="159.51351351351352"/>
    <n v="1195.6062596806919"/>
    <n v="815.02288572827956"/>
    <n v="-380.58337395241233"/>
    <n v="5.1094284601738975"/>
    <n v="400"/>
    <n v="0.13"/>
    <n v="555.59959269416754"/>
    <n v="0.11361635818723068"/>
  </r>
  <r>
    <x v="45"/>
    <s v="7"/>
    <x v="6"/>
    <x v="55"/>
    <x v="0"/>
    <x v="2"/>
    <x v="5"/>
    <x v="2"/>
    <x v="0"/>
    <s v="appsflyer"/>
    <x v="2"/>
    <x v="1"/>
    <n v="15010"/>
    <n v="53.127576818358619"/>
    <n v="461.07606447723191"/>
    <n v="44.864201528609179"/>
    <n v="-416.21186294862275"/>
    <n v="0.8444616565517068"/>
    <n v="200"/>
    <n v="7.4999999999999997E-2"/>
    <n v="15.780169221980618"/>
    <n v="5.8621977301575506E-2"/>
  </r>
  <r>
    <x v="45"/>
    <s v="7"/>
    <x v="6"/>
    <x v="127"/>
    <x v="1"/>
    <x v="2"/>
    <x v="42"/>
    <x v="1"/>
    <x v="0"/>
    <s v="adjust"/>
    <x v="2"/>
    <x v="1"/>
    <n v="32980"/>
    <n v="286.97165458141063"/>
    <n v="663.95746332513011"/>
    <n v="240.57698462384963"/>
    <n v="-423.38047870128048"/>
    <n v="0.83833013046102312"/>
    <n v="400"/>
    <n v="0.15"/>
    <n v="203.92563531141457"/>
    <n v="0.14127538400390441"/>
  </r>
  <r>
    <x v="45"/>
    <s v="7"/>
    <x v="6"/>
    <x v="57"/>
    <x v="0"/>
    <x v="6"/>
    <x v="44"/>
    <x v="2"/>
    <x v="0"/>
    <s v="adjust"/>
    <x v="0"/>
    <x v="1"/>
    <n v="72550"/>
    <n v="221.74488894926307"/>
    <n v="2429.6310172536182"/>
    <n v="1995.4009633651428"/>
    <n v="-434.23005388847537"/>
    <n v="8.9986333972356221"/>
    <n v="3400"/>
    <n v="0.09"/>
    <n v="428.01921483321996"/>
    <n v="3.5750476778978399E-2"/>
  </r>
  <r>
    <x v="45"/>
    <s v="7"/>
    <x v="6"/>
    <x v="69"/>
    <x v="0"/>
    <x v="4"/>
    <x v="8"/>
    <x v="0"/>
    <x v="1"/>
    <s v="appsflyer"/>
    <x v="2"/>
    <x v="6"/>
    <n v="32500"/>
    <n v="30.69614978609923"/>
    <n v="620.03990561166131"/>
    <n v="93.2982245883058"/>
    <n v="-526.74168102335557"/>
    <n v="3.0394113020179474"/>
    <n v="200"/>
    <n v="0.04"/>
    <n v="20.34840945172057"/>
    <n v="3.6350119096605481E-2"/>
  </r>
  <r>
    <x v="45"/>
    <s v="7"/>
    <x v="6"/>
    <x v="119"/>
    <x v="0"/>
    <x v="5"/>
    <x v="21"/>
    <x v="0"/>
    <x v="0"/>
    <s v="appsflyer"/>
    <x v="0"/>
    <x v="3"/>
    <n v="137680"/>
    <n v="281.29957127545555"/>
    <n v="2354.3108337022636"/>
    <n v="1809.471661665593"/>
    <n v="-544.83917203667056"/>
    <n v="6.4325432614815945"/>
    <n v="2000"/>
    <n v="0.15"/>
    <n v="314.62697540688384"/>
    <n v="2.8979635517592115E-2"/>
  </r>
  <r>
    <x v="45"/>
    <s v="7"/>
    <x v="6"/>
    <x v="11"/>
    <x v="0"/>
    <x v="2"/>
    <x v="47"/>
    <x v="1"/>
    <x v="0"/>
    <s v="appsflyer"/>
    <x v="0"/>
    <x v="2"/>
    <n v="143680"/>
    <n v="800.29234940469178"/>
    <n v="2052.8854952513593"/>
    <n v="1448.77297711951"/>
    <n v="-604.11251813184936"/>
    <n v="1.8103046695338263"/>
    <n v="1400"/>
    <n v="0.14000000000000001"/>
    <n v="572.63313576387191"/>
    <n v="6.587564612807692E-2"/>
  </r>
  <r>
    <x v="45"/>
    <s v="7"/>
    <x v="6"/>
    <x v="74"/>
    <x v="0"/>
    <x v="2"/>
    <x v="47"/>
    <x v="1"/>
    <x v="1"/>
    <s v="adjust"/>
    <x v="0"/>
    <x v="6"/>
    <n v="87520"/>
    <n v="405.94538253074842"/>
    <n v="2568.6966058690332"/>
    <n v="1952.7163413388382"/>
    <n v="-615.98026453019497"/>
    <n v="4.8102932694176648"/>
    <n v="1800"/>
    <n v="0.1"/>
    <n v="862.42526452325831"/>
    <n v="7.3609024026837985E-2"/>
  </r>
  <r>
    <x v="45"/>
    <s v="7"/>
    <x v="6"/>
    <x v="20"/>
    <x v="0"/>
    <x v="6"/>
    <x v="7"/>
    <x v="1"/>
    <x v="1"/>
    <s v="adjust"/>
    <x v="0"/>
    <x v="3"/>
    <n v="61020"/>
    <n v="273.03433922996879"/>
    <n v="1320.6614058961729"/>
    <n v="698.80991144454094"/>
    <n v="-621.85149445163199"/>
    <n v="2.5594213292561485"/>
    <n v="800"/>
    <n v="0.11"/>
    <n v="312.2975614896294"/>
    <n v="7.4483193110428086E-2"/>
  </r>
  <r>
    <x v="45"/>
    <s v="7"/>
    <x v="6"/>
    <x v="82"/>
    <x v="0"/>
    <x v="5"/>
    <x v="15"/>
    <x v="1"/>
    <x v="1"/>
    <s v="adjust"/>
    <x v="0"/>
    <x v="2"/>
    <n v="48970"/>
    <n v="185.93132669344632"/>
    <n v="1165.4072300049604"/>
    <n v="523.39544061100639"/>
    <n v="-642.01178939395402"/>
    <n v="2.8149933091907258"/>
    <n v="800"/>
    <n v="0.14000000000000001"/>
    <n v="160.29562269804461"/>
    <n v="5.104350371327817E-2"/>
  </r>
  <r>
    <x v="45"/>
    <s v="7"/>
    <x v="6"/>
    <x v="141"/>
    <x v="0"/>
    <x v="5"/>
    <x v="5"/>
    <x v="1"/>
    <x v="1"/>
    <s v="appsflyer"/>
    <x v="2"/>
    <x v="6"/>
    <n v="71290"/>
    <n v="359.47717622080677"/>
    <n v="1100.0504924961833"/>
    <n v="433.59982976188138"/>
    <n v="-666.45066273430189"/>
    <n v="1.2061957154563416"/>
    <n v="1000"/>
    <n v="0.08"/>
    <n v="118.20303683284523"/>
    <n v="4.5434764468487918E-2"/>
  </r>
  <r>
    <x v="45"/>
    <s v="7"/>
    <x v="6"/>
    <x v="17"/>
    <x v="0"/>
    <x v="3"/>
    <x v="25"/>
    <x v="2"/>
    <x v="1"/>
    <s v="appsflyer"/>
    <x v="1"/>
    <x v="3"/>
    <n v="114490"/>
    <n v="103.04708914617683"/>
    <n v="3146.8886671181726"/>
    <n v="2456.6493713153022"/>
    <n v="-690.2392958028704"/>
    <n v="23.840065659986156"/>
    <n v="10000"/>
    <n v="7.4999999999999997E-2"/>
    <n v="1070.761256327427"/>
    <n v="7.2643744553727671E-2"/>
  </r>
  <r>
    <x v="45"/>
    <s v="7"/>
    <x v="6"/>
    <x v="80"/>
    <x v="0"/>
    <x v="4"/>
    <x v="2"/>
    <x v="1"/>
    <x v="1"/>
    <s v="adjust"/>
    <x v="0"/>
    <x v="0"/>
    <n v="37700"/>
    <n v="179.16376002790372"/>
    <n v="960.25248397310963"/>
    <n v="263.06184343234969"/>
    <n v="-697.19064054075989"/>
    <n v="1.4682759693778435"/>
    <n v="200"/>
    <n v="0.09"/>
    <n v="94.08128239581049"/>
    <n v="5.9606568280844138E-2"/>
  </r>
  <r>
    <x v="45"/>
    <s v="7"/>
    <x v="6"/>
    <x v="59"/>
    <x v="0"/>
    <x v="1"/>
    <x v="31"/>
    <x v="1"/>
    <x v="1"/>
    <s v="appsflyer"/>
    <x v="2"/>
    <x v="3"/>
    <n v="37550"/>
    <n v="248.00683965958336"/>
    <n v="854.10387323364387"/>
    <n v="139.54124001428553"/>
    <n v="-714.5626332193583"/>
    <n v="0.56265077288118837"/>
    <n v="200"/>
    <n v="0.15"/>
    <n v="119.69308075855288"/>
    <n v="0.14296022302116482"/>
  </r>
  <r>
    <x v="45"/>
    <s v="7"/>
    <x v="6"/>
    <x v="140"/>
    <x v="0"/>
    <x v="6"/>
    <x v="7"/>
    <x v="1"/>
    <x v="0"/>
    <s v="adjust"/>
    <x v="2"/>
    <x v="0"/>
    <n v="166870"/>
    <n v="882.73463305600399"/>
    <n v="2431.1970847969192"/>
    <n v="1679.2659362558961"/>
    <n v="-751.93114854102305"/>
    <n v="1.9023451367738022"/>
    <n v="3600"/>
    <n v="7.0000000000000007E-2"/>
    <n v="416.95819089480403"/>
    <n v="4.1382981882394906E-2"/>
  </r>
  <r>
    <x v="45"/>
    <s v="7"/>
    <x v="6"/>
    <x v="42"/>
    <x v="0"/>
    <x v="2"/>
    <x v="42"/>
    <x v="1"/>
    <x v="1"/>
    <s v="appsflyer"/>
    <x v="2"/>
    <x v="3"/>
    <n v="64660"/>
    <n v="253.00725943469081"/>
    <n v="1739.3114283509619"/>
    <n v="965.04038989147921"/>
    <n v="-774.27103845948272"/>
    <n v="3.8142794481380751"/>
    <n v="800"/>
    <n v="0.12"/>
    <n v="691.44666860576649"/>
    <n v="0.11941584273716618"/>
  </r>
  <r>
    <x v="45"/>
    <s v="7"/>
    <x v="6"/>
    <x v="85"/>
    <x v="0"/>
    <x v="4"/>
    <x v="18"/>
    <x v="1"/>
    <x v="1"/>
    <s v="adjust"/>
    <x v="0"/>
    <x v="6"/>
    <n v="173180"/>
    <n v="387.89372007727411"/>
    <n v="4090.5391078495686"/>
    <n v="3305.6133993027979"/>
    <n v="-784.92570854677069"/>
    <n v="8.5219564746866006"/>
    <n v="1800"/>
    <n v="0.125"/>
    <n v="1038.018842647047"/>
    <n v="5.2336168675279265E-2"/>
  </r>
  <r>
    <x v="45"/>
    <s v="7"/>
    <x v="6"/>
    <x v="21"/>
    <x v="0"/>
    <x v="4"/>
    <x v="22"/>
    <x v="2"/>
    <x v="0"/>
    <s v="adjust"/>
    <x v="2"/>
    <x v="0"/>
    <n v="50650"/>
    <n v="332.38432984223783"/>
    <n v="1866.8170907352035"/>
    <n v="1044.6140532694556"/>
    <n v="-822.20303746574791"/>
    <n v="3.1427897150424298"/>
    <n v="1600"/>
    <n v="0.11"/>
    <n v="325.16238321448094"/>
    <n v="5.1879189607042062E-2"/>
  </r>
  <r>
    <x v="45"/>
    <s v="7"/>
    <x v="6"/>
    <x v="33"/>
    <x v="0"/>
    <x v="6"/>
    <x v="25"/>
    <x v="2"/>
    <x v="1"/>
    <s v="adjust"/>
    <x v="2"/>
    <x v="0"/>
    <n v="59940"/>
    <n v="254.87162925884061"/>
    <n v="1833.4603664696299"/>
    <n v="985.85871473338727"/>
    <n v="-847.60165173624262"/>
    <n v="3.8680598448726369"/>
    <n v="1200"/>
    <n v="7.0000000000000007E-2"/>
    <n v="250.80514346468294"/>
    <n v="4.2400454161850488E-2"/>
  </r>
  <r>
    <x v="45"/>
    <s v="7"/>
    <x v="6"/>
    <x v="23"/>
    <x v="0"/>
    <x v="3"/>
    <x v="33"/>
    <x v="1"/>
    <x v="1"/>
    <s v="adjust"/>
    <x v="0"/>
    <x v="0"/>
    <n v="51610"/>
    <n v="116.44240693181"/>
    <n v="1070.2959025354564"/>
    <n v="220.97133159660009"/>
    <n v="-849.32457093885637"/>
    <n v="1.8976877704529367"/>
    <n v="400"/>
    <n v="0.06"/>
    <n v="7.4531699925823975"/>
    <n v="5.6215210805329891E-3"/>
  </r>
  <r>
    <x v="45"/>
    <s v="7"/>
    <x v="6"/>
    <x v="4"/>
    <x v="0"/>
    <x v="0"/>
    <x v="31"/>
    <x v="2"/>
    <x v="0"/>
    <s v="appsflyer"/>
    <x v="0"/>
    <x v="5"/>
    <n v="75640"/>
    <n v="235.93689254554496"/>
    <n v="1983.9070451133548"/>
    <n v="1130.6204428098049"/>
    <n v="-853.2866023035499"/>
    <n v="4.7920460026892631"/>
    <n v="1600"/>
    <n v="0.1"/>
    <n v="214.53783790284743"/>
    <n v="3.1625384579355452E-2"/>
  </r>
  <r>
    <x v="45"/>
    <s v="7"/>
    <x v="6"/>
    <x v="104"/>
    <x v="0"/>
    <x v="1"/>
    <x v="3"/>
    <x v="2"/>
    <x v="0"/>
    <s v="appsflyer"/>
    <x v="0"/>
    <x v="6"/>
    <n v="29200"/>
    <n v="92.36520488856938"/>
    <n v="1067.2836814873922"/>
    <n v="186.70431044471516"/>
    <n v="-880.57937104267705"/>
    <n v="2.0213706088776369"/>
    <n v="400"/>
    <n v="0.17"/>
    <n v="138.23069017062522"/>
    <n v="0.12339537478751871"/>
  </r>
  <r>
    <x v="45"/>
    <s v="7"/>
    <x v="6"/>
    <x v="79"/>
    <x v="0"/>
    <x v="2"/>
    <x v="35"/>
    <x v="0"/>
    <x v="1"/>
    <s v="appsflyer"/>
    <x v="0"/>
    <x v="1"/>
    <n v="206800"/>
    <n v="532.17738913179267"/>
    <n v="6374.8251919411596"/>
    <n v="5489.5434090919489"/>
    <n v="-885.28178284921069"/>
    <n v="10.315251119645886"/>
    <n v="8600"/>
    <n v="0.08"/>
    <n v="1827.9216793110593"/>
    <n v="5.5497076990762707E-2"/>
  </r>
  <r>
    <x v="45"/>
    <s v="7"/>
    <x v="6"/>
    <x v="84"/>
    <x v="0"/>
    <x v="6"/>
    <x v="39"/>
    <x v="1"/>
    <x v="0"/>
    <s v="appsflyer"/>
    <x v="0"/>
    <x v="4"/>
    <n v="46980"/>
    <n v="147.99333823928114"/>
    <n v="1004.2009342978159"/>
    <n v="101.51301129080521"/>
    <n v="-902.68792300701068"/>
    <n v="0.68592959993020219"/>
    <n v="200"/>
    <n v="0.14000000000000001"/>
    <n v="53.902360902792161"/>
    <n v="8.8498279214634518E-2"/>
  </r>
  <r>
    <x v="45"/>
    <s v="7"/>
    <x v="6"/>
    <x v="118"/>
    <x v="0"/>
    <x v="1"/>
    <x v="38"/>
    <x v="1"/>
    <x v="0"/>
    <s v="appsflyer"/>
    <x v="2"/>
    <x v="5"/>
    <n v="167450"/>
    <n v="1367.7418892582828"/>
    <n v="4569.646408692739"/>
    <n v="3655.0273755951657"/>
    <n v="-914.61903309757326"/>
    <n v="2.6723078413407828"/>
    <n v="5200"/>
    <n v="0.14000000000000001"/>
    <n v="1459.8737419113593"/>
    <n v="6.6569211476546097E-2"/>
  </r>
  <r>
    <x v="45"/>
    <s v="7"/>
    <x v="6"/>
    <x v="120"/>
    <x v="0"/>
    <x v="0"/>
    <x v="4"/>
    <x v="1"/>
    <x v="1"/>
    <s v="adjust"/>
    <x v="0"/>
    <x v="4"/>
    <n v="180610"/>
    <n v="363.04277727758119"/>
    <n v="2502.0249033629643"/>
    <n v="1576.9827599558373"/>
    <n v="-925.04214340712701"/>
    <n v="4.3437932350051467"/>
    <n v="1600"/>
    <n v="0.08"/>
    <n v="433.63030832947919"/>
    <n v="4.5829111065828737E-2"/>
  </r>
  <r>
    <x v="45"/>
    <s v="7"/>
    <x v="6"/>
    <x v="24"/>
    <x v="0"/>
    <x v="2"/>
    <x v="25"/>
    <x v="1"/>
    <x v="1"/>
    <s v="appsflyer"/>
    <x v="2"/>
    <x v="3"/>
    <n v="98800"/>
    <n v="455.47775409907365"/>
    <n v="1800.144956336974"/>
    <n v="644.59589761410371"/>
    <n v="-1155.5490587228703"/>
    <n v="1.4152082990070551"/>
    <n v="800"/>
    <n v="7.0000000000000007E-2"/>
    <n v="128.11272886238626"/>
    <n v="3.3124817511400173E-2"/>
  </r>
  <r>
    <x v="45"/>
    <s v="7"/>
    <x v="6"/>
    <x v="122"/>
    <x v="0"/>
    <x v="3"/>
    <x v="40"/>
    <x v="1"/>
    <x v="0"/>
    <s v="singular"/>
    <x v="2"/>
    <x v="5"/>
    <n v="114470"/>
    <n v="841.25749152542369"/>
    <n v="2559.2093282356764"/>
    <n v="1324.0799629520354"/>
    <n v="-1235.1293652836409"/>
    <n v="1.5739294761597025"/>
    <n v="1800"/>
    <n v="0.06"/>
    <n v="117.61393304966798"/>
    <n v="1.4804485169642849E-2"/>
  </r>
  <r>
    <x v="45"/>
    <s v="7"/>
    <x v="6"/>
    <x v="93"/>
    <x v="0"/>
    <x v="5"/>
    <x v="15"/>
    <x v="1"/>
    <x v="0"/>
    <s v="adjust"/>
    <x v="2"/>
    <x v="2"/>
    <n v="85990"/>
    <n v="300.87016049288809"/>
    <n v="1485.8813229555308"/>
    <n v="231.39614498499768"/>
    <n v="-1254.4851779705332"/>
    <n v="0.76908971167470552"/>
    <n v="200"/>
    <n v="0.06"/>
    <n v="10.933779182667299"/>
    <n v="7.8752242417983957E-3"/>
  </r>
  <r>
    <x v="45"/>
    <s v="7"/>
    <x v="6"/>
    <x v="36"/>
    <x v="0"/>
    <x v="1"/>
    <x v="24"/>
    <x v="0"/>
    <x v="3"/>
    <s v="adjust"/>
    <x v="0"/>
    <x v="3"/>
    <n v="110280"/>
    <n v="113.36015742018854"/>
    <n v="2758.6325814275683"/>
    <n v="1489.1382080718583"/>
    <n v="-1269.49437335571"/>
    <n v="13.136345625845564"/>
    <n v="1800"/>
    <n v="6.5000000000000002E-2"/>
    <n v="232.13530195442468"/>
    <n v="2.5980944403071259E-2"/>
  </r>
  <r>
    <x v="45"/>
    <s v="7"/>
    <x v="6"/>
    <x v="27"/>
    <x v="0"/>
    <x v="6"/>
    <x v="23"/>
    <x v="2"/>
    <x v="0"/>
    <s v="appsflyer"/>
    <x v="0"/>
    <x v="4"/>
    <n v="287110"/>
    <n v="653.00287644658511"/>
    <n v="6430.384005071809"/>
    <n v="5145.90594603922"/>
    <n v="-1284.478059032589"/>
    <n v="7.8803725552350601"/>
    <n v="7400"/>
    <n v="7.0000000000000007E-2"/>
    <n v="1767.1240535027514"/>
    <n v="5.7233979530947915E-2"/>
  </r>
  <r>
    <x v="45"/>
    <s v="7"/>
    <x v="6"/>
    <x v="98"/>
    <x v="0"/>
    <x v="3"/>
    <x v="18"/>
    <x v="1"/>
    <x v="0"/>
    <s v="appsflyer"/>
    <x v="2"/>
    <x v="0"/>
    <n v="916920"/>
    <n v="6295.7621134432165"/>
    <n v="14481.187872396407"/>
    <n v="13087.871657290651"/>
    <n v="-1393.3162151057568"/>
    <n v="2.0788383394195242"/>
    <n v="24400"/>
    <n v="7.0000000000000007E-2"/>
    <n v="5050.7972340793422"/>
    <n v="6.4319055157015997E-2"/>
  </r>
  <r>
    <x v="45"/>
    <s v="7"/>
    <x v="6"/>
    <x v="89"/>
    <x v="0"/>
    <x v="1"/>
    <x v="15"/>
    <x v="1"/>
    <x v="0"/>
    <s v="adjust"/>
    <x v="2"/>
    <x v="3"/>
    <n v="168170"/>
    <n v="730.28705769605131"/>
    <n v="2554.7830570274691"/>
    <n v="1072.2557481427089"/>
    <n v="-1482.5273088847603"/>
    <n v="1.4682661247284303"/>
    <n v="600"/>
    <n v="7.0000000000000007E-2"/>
    <n v="175.49141691797971"/>
    <n v="2.7277605680354158E-2"/>
  </r>
  <r>
    <x v="45"/>
    <s v="7"/>
    <x v="6"/>
    <x v="37"/>
    <x v="0"/>
    <x v="2"/>
    <x v="1"/>
    <x v="2"/>
    <x v="1"/>
    <s v="adjust"/>
    <x v="2"/>
    <x v="3"/>
    <n v="82360"/>
    <n v="235.09333333333336"/>
    <n v="3122.0448913341284"/>
    <n v="1609.5875884211507"/>
    <n v="-1512.4573029129776"/>
    <n v="6.8465896739783512"/>
    <n v="2400"/>
    <n v="6.5000000000000002E-2"/>
    <n v="619.71764036827756"/>
    <n v="6.4169402235529624E-2"/>
  </r>
  <r>
    <x v="45"/>
    <s v="7"/>
    <x v="6"/>
    <x v="29"/>
    <x v="0"/>
    <x v="2"/>
    <x v="42"/>
    <x v="2"/>
    <x v="1"/>
    <s v="appsflyer"/>
    <x v="2"/>
    <x v="3"/>
    <n v="163120"/>
    <n v="231.0433460392843"/>
    <n v="3721.3461499807368"/>
    <n v="2107.3339859361708"/>
    <n v="-1614.0121640445659"/>
    <n v="9.1209464460312173"/>
    <n v="3000"/>
    <n v="0.05"/>
    <n v="292.43687620369928"/>
    <n v="2.3128502502478738E-2"/>
  </r>
  <r>
    <x v="45"/>
    <s v="7"/>
    <x v="6"/>
    <x v="99"/>
    <x v="0"/>
    <x v="5"/>
    <x v="32"/>
    <x v="2"/>
    <x v="0"/>
    <s v="adjust"/>
    <x v="0"/>
    <x v="6"/>
    <n v="144230"/>
    <n v="354.40281612368852"/>
    <n v="4837.0713191486275"/>
    <n v="3210.2466241524321"/>
    <n v="-1626.8246949961954"/>
    <n v="9.0581859909150335"/>
    <n v="30000"/>
    <n v="0.08"/>
    <n v="522.54080812671236"/>
    <n v="2.7128798775944169E-2"/>
  </r>
  <r>
    <x v="45"/>
    <s v="7"/>
    <x v="6"/>
    <x v="92"/>
    <x v="0"/>
    <x v="2"/>
    <x v="4"/>
    <x v="2"/>
    <x v="0"/>
    <s v="appsflyer"/>
    <x v="1"/>
    <x v="4"/>
    <n v="134030"/>
    <n v="572.23977457091621"/>
    <n v="5350.7563285694041"/>
    <n v="3402.12843916051"/>
    <n v="-1948.6278894088941"/>
    <n v="5.94528480952156"/>
    <n v="6000"/>
    <n v="0.1"/>
    <n v="650.67584811653694"/>
    <n v="3.1875920214478735E-2"/>
  </r>
  <r>
    <x v="45"/>
    <s v="7"/>
    <x v="6"/>
    <x v="100"/>
    <x v="0"/>
    <x v="6"/>
    <x v="7"/>
    <x v="0"/>
    <x v="0"/>
    <s v="adjust"/>
    <x v="0"/>
    <x v="2"/>
    <n v="599830"/>
    <n v="779.92451611777233"/>
    <n v="15588.68162165063"/>
    <n v="13599.546947069213"/>
    <n v="-1989.1346745814171"/>
    <n v="17.437004051063344"/>
    <n v="13200"/>
    <n v="7.0000000000000007E-2"/>
    <n v="5433.6606575958904"/>
    <n v="6.6591196980608211E-2"/>
  </r>
  <r>
    <x v="45"/>
    <s v="7"/>
    <x v="6"/>
    <x v="97"/>
    <x v="0"/>
    <x v="4"/>
    <x v="32"/>
    <x v="2"/>
    <x v="0"/>
    <s v="adjust"/>
    <x v="0"/>
    <x v="2"/>
    <n v="311570"/>
    <n v="640.01931537718644"/>
    <n v="11649.175554117473"/>
    <n v="9273.255426436468"/>
    <n v="-2375.9201276810054"/>
    <n v="14.489024321041631"/>
    <n v="7600"/>
    <n v="0.108"/>
    <n v="5035.8922368004269"/>
    <n v="9.0509247745654262E-2"/>
  </r>
  <r>
    <x v="45"/>
    <s v="7"/>
    <x v="6"/>
    <x v="31"/>
    <x v="0"/>
    <x v="0"/>
    <x v="0"/>
    <x v="2"/>
    <x v="0"/>
    <s v="adjust"/>
    <x v="0"/>
    <x v="4"/>
    <n v="89170"/>
    <n v="309.10965152344465"/>
    <n v="3263.3126572687529"/>
    <n v="884.84336693016701"/>
    <n v="-2378.4692903385858"/>
    <n v="2.8625549625164499"/>
    <n v="1000"/>
    <n v="0.09"/>
    <n v="171.52823204084777"/>
    <n v="3.2308586741918624E-2"/>
  </r>
  <r>
    <x v="45"/>
    <s v="7"/>
    <x v="6"/>
    <x v="0"/>
    <x v="0"/>
    <x v="4"/>
    <x v="25"/>
    <x v="0"/>
    <x v="0"/>
    <s v="adjust"/>
    <x v="0"/>
    <x v="6"/>
    <n v="416530"/>
    <n v="405.46595557396574"/>
    <n v="10229.26172707134"/>
    <n v="7353.9315265659143"/>
    <n v="-2875.3302005054256"/>
    <n v="18.136988877786063"/>
    <n v="5800"/>
    <n v="7.0000000000000007E-2"/>
    <n v="1706.5340464637716"/>
    <n v="3.8676229177525771E-2"/>
  </r>
  <r>
    <x v="45"/>
    <s v="7"/>
    <x v="6"/>
    <x v="94"/>
    <x v="0"/>
    <x v="0"/>
    <x v="14"/>
    <x v="2"/>
    <x v="0"/>
    <s v="adjust"/>
    <x v="0"/>
    <x v="0"/>
    <n v="394820"/>
    <n v="809.23193096008629"/>
    <n v="14027.656000403489"/>
    <n v="9957.5676772371553"/>
    <n v="-4070.0883231663338"/>
    <n v="12.304961403862711"/>
    <n v="13000"/>
    <n v="0.06"/>
    <n v="3166.7684336868956"/>
    <n v="5.3004383806935756E-2"/>
  </r>
  <r>
    <x v="45"/>
    <s v="7"/>
    <x v="6"/>
    <x v="15"/>
    <x v="0"/>
    <x v="5"/>
    <x v="36"/>
    <x v="2"/>
    <x v="0"/>
    <s v="adjust"/>
    <x v="0"/>
    <x v="2"/>
    <n v="148710"/>
    <n v="293.14650015382688"/>
    <n v="5817.8196437782954"/>
    <n v="1643.0380222541337"/>
    <n v="-4174.7816215241619"/>
    <n v="5.6048358803259095"/>
    <n v="50000"/>
    <n v="0.06"/>
    <n v="423.84127252829126"/>
    <n v="4.299365634346982E-2"/>
  </r>
  <r>
    <x v="46"/>
    <s v="7"/>
    <x v="6"/>
    <x v="100"/>
    <x v="0"/>
    <x v="3"/>
    <x v="2"/>
    <x v="0"/>
    <x v="0"/>
    <s v="adjust"/>
    <x v="0"/>
    <x v="4"/>
    <n v="1446490"/>
    <n v="1081.4633483240254"/>
    <n v="33850.803797952954"/>
    <n v="46222.731841911416"/>
    <n v="12371.928043958462"/>
    <n v="42.740913886304241"/>
    <n v="39600"/>
    <n v="7.0000000000000007E-2"/>
    <n v="18651.910622556035"/>
    <n v="6.7253743916695682E-2"/>
  </r>
  <r>
    <x v="46"/>
    <s v="7"/>
    <x v="6"/>
    <x v="38"/>
    <x v="0"/>
    <x v="4"/>
    <x v="12"/>
    <x v="1"/>
    <x v="0"/>
    <s v="appsflyer"/>
    <x v="2"/>
    <x v="4"/>
    <n v="1463140"/>
    <n v="16195.349603379633"/>
    <n v="22349.658866919654"/>
    <n v="33128.36709372481"/>
    <n v="10778.708226805156"/>
    <n v="2.0455481298663418"/>
    <n v="54400"/>
    <n v="0.13"/>
    <n v="10945.38308592471"/>
    <n v="5.5065512560875107E-2"/>
  </r>
  <r>
    <x v="46"/>
    <s v="7"/>
    <x v="6"/>
    <x v="97"/>
    <x v="0"/>
    <x v="0"/>
    <x v="19"/>
    <x v="2"/>
    <x v="0"/>
    <s v="adjust"/>
    <x v="0"/>
    <x v="2"/>
    <n v="848000"/>
    <n v="1518.5658419483486"/>
    <n v="27184.715068415302"/>
    <n v="37190.792545940574"/>
    <n v="10006.077477525272"/>
    <n v="24.49073429586964"/>
    <n v="41400"/>
    <n v="0.108"/>
    <n v="15677.67178432939"/>
    <n v="7.025785466014324E-2"/>
  </r>
  <r>
    <x v="46"/>
    <s v="7"/>
    <x v="6"/>
    <x v="95"/>
    <x v="0"/>
    <x v="4"/>
    <x v="11"/>
    <x v="2"/>
    <x v="0"/>
    <s v="adjust"/>
    <x v="0"/>
    <x v="5"/>
    <n v="636130"/>
    <n v="2031.3531024748065"/>
    <n v="24053.881247619571"/>
    <n v="29505.994141855426"/>
    <n v="5452.1128942358555"/>
    <n v="14.525290608465925"/>
    <n v="45800"/>
    <n v="7.0000000000000007E-2"/>
    <n v="7331.2069148657592"/>
    <n v="4.1410833787532852E-2"/>
  </r>
  <r>
    <x v="46"/>
    <s v="7"/>
    <x v="6"/>
    <x v="115"/>
    <x v="0"/>
    <x v="5"/>
    <x v="0"/>
    <x v="1"/>
    <x v="0"/>
    <s v="adjust"/>
    <x v="0"/>
    <x v="4"/>
    <n v="222910"/>
    <n v="1073.324578682425"/>
    <n v="5802.3575495867044"/>
    <n v="9436.0802610226328"/>
    <n v="3633.7227114359284"/>
    <n v="8.7914508327071275"/>
    <n v="9200"/>
    <n v="0.12"/>
    <n v="495.33190495366227"/>
    <n v="8.7488994591627331E-3"/>
  </r>
  <r>
    <x v="46"/>
    <s v="7"/>
    <x v="6"/>
    <x v="98"/>
    <x v="0"/>
    <x v="3"/>
    <x v="30"/>
    <x v="1"/>
    <x v="0"/>
    <s v="appsflyer"/>
    <x v="2"/>
    <x v="2"/>
    <n v="1002150"/>
    <n v="6433.2025677603424"/>
    <n v="15555.474308818742"/>
    <n v="18909.961690518288"/>
    <n v="3354.4873816995459"/>
    <n v="2.9394320311448876"/>
    <n v="26800"/>
    <n v="7.0000000000000007E-2"/>
    <n v="4768.3235995634586"/>
    <n v="4.2026557902850058E-2"/>
  </r>
  <r>
    <x v="46"/>
    <s v="7"/>
    <x v="6"/>
    <x v="75"/>
    <x v="0"/>
    <x v="2"/>
    <x v="49"/>
    <x v="1"/>
    <x v="1"/>
    <s v="appsflyer"/>
    <x v="0"/>
    <x v="5"/>
    <n v="197350"/>
    <n v="857.34996969084671"/>
    <n v="4785.8034612905585"/>
    <n v="7951.760566829088"/>
    <n v="3165.9571055385295"/>
    <n v="9.2748129094778253"/>
    <n v="10000"/>
    <n v="0.15"/>
    <n v="6267.4336511439014"/>
    <n v="0.13136364788800386"/>
  </r>
  <r>
    <x v="46"/>
    <s v="7"/>
    <x v="6"/>
    <x v="122"/>
    <x v="0"/>
    <x v="0"/>
    <x v="18"/>
    <x v="1"/>
    <x v="0"/>
    <s v="singular"/>
    <x v="2"/>
    <x v="1"/>
    <n v="285670"/>
    <n v="2241.6866691285081"/>
    <n v="5752.3703391972849"/>
    <n v="8428.1123563848287"/>
    <n v="2675.7420171875438"/>
    <n v="3.7597191759459379"/>
    <n v="10800"/>
    <n v="0.06"/>
    <n v="1660.8037702852569"/>
    <n v="3.2842541327914566E-2"/>
  </r>
  <r>
    <x v="46"/>
    <s v="7"/>
    <x v="6"/>
    <x v="72"/>
    <x v="0"/>
    <x v="2"/>
    <x v="22"/>
    <x v="2"/>
    <x v="1"/>
    <s v="adjust"/>
    <x v="0"/>
    <x v="6"/>
    <n v="223720"/>
    <n v="508.63587731811702"/>
    <n v="3702.5547222772834"/>
    <n v="6154.4188545223624"/>
    <n v="2451.864132245079"/>
    <n v="12.099852033585892"/>
    <n v="8000"/>
    <n v="0.12"/>
    <n v="985.18895767907293"/>
    <n v="2.667971801960204E-2"/>
  </r>
  <r>
    <x v="46"/>
    <s v="7"/>
    <x v="6"/>
    <x v="125"/>
    <x v="0"/>
    <x v="0"/>
    <x v="18"/>
    <x v="1"/>
    <x v="0"/>
    <s v="appsflyer"/>
    <x v="0"/>
    <x v="1"/>
    <n v="136560"/>
    <n v="600.39760417994137"/>
    <n v="4945.9743717384345"/>
    <n v="7172.8288964423837"/>
    <n v="2226.8545247039492"/>
    <n v="11.946797999368199"/>
    <n v="12000"/>
    <n v="0.08"/>
    <n v="855.62910281302561"/>
    <n v="1.9881256409109031E-2"/>
  </r>
  <r>
    <x v="46"/>
    <s v="7"/>
    <x v="6"/>
    <x v="36"/>
    <x v="0"/>
    <x v="2"/>
    <x v="13"/>
    <x v="0"/>
    <x v="3"/>
    <s v="adjust"/>
    <x v="0"/>
    <x v="0"/>
    <n v="206060"/>
    <n v="223.59911454490214"/>
    <n v="4452.5608614191551"/>
    <n v="6637.2577738040645"/>
    <n v="2184.6969123849094"/>
    <n v="29.683739076127697"/>
    <n v="5400"/>
    <n v="6.5000000000000002E-2"/>
    <n v="1254.8942841598473"/>
    <n v="3.1511364254292518E-2"/>
  </r>
  <r>
    <x v="46"/>
    <s v="7"/>
    <x v="6"/>
    <x v="99"/>
    <x v="0"/>
    <x v="1"/>
    <x v="40"/>
    <x v="2"/>
    <x v="0"/>
    <s v="adjust"/>
    <x v="0"/>
    <x v="2"/>
    <n v="212970"/>
    <n v="525.75912537471345"/>
    <n v="6888.2187694989352"/>
    <n v="8622.7235134320126"/>
    <n v="1734.5047439330774"/>
    <n v="16.40052087975937"/>
    <n v="30000"/>
    <n v="0.08"/>
    <n v="786.79429199066408"/>
    <n v="1.520776838016122E-2"/>
  </r>
  <r>
    <x v="46"/>
    <s v="7"/>
    <x v="6"/>
    <x v="42"/>
    <x v="0"/>
    <x v="2"/>
    <x v="3"/>
    <x v="1"/>
    <x v="1"/>
    <s v="appsflyer"/>
    <x v="2"/>
    <x v="2"/>
    <n v="173740"/>
    <n v="513.67295883556972"/>
    <n v="5270.0191193845294"/>
    <n v="6941.1956773699349"/>
    <n v="1671.1765579854055"/>
    <n v="13.512869536883407"/>
    <n v="4600"/>
    <n v="0.12"/>
    <n v="4209.4342330340814"/>
    <n v="0.10107370614253845"/>
  </r>
  <r>
    <x v="46"/>
    <s v="7"/>
    <x v="6"/>
    <x v="92"/>
    <x v="0"/>
    <x v="5"/>
    <x v="29"/>
    <x v="2"/>
    <x v="0"/>
    <s v="appsflyer"/>
    <x v="1"/>
    <x v="5"/>
    <n v="148960"/>
    <n v="351.0507710435985"/>
    <n v="6087.0244937807611"/>
    <n v="7742.2269634166887"/>
    <n v="1655.2024696359276"/>
    <n v="22.054436571669424"/>
    <n v="4200"/>
    <n v="0.1"/>
    <n v="1387.1721103859309"/>
    <n v="2.9861608659036348E-2"/>
  </r>
  <r>
    <x v="46"/>
    <s v="7"/>
    <x v="6"/>
    <x v="3"/>
    <x v="0"/>
    <x v="5"/>
    <x v="22"/>
    <x v="1"/>
    <x v="0"/>
    <s v="appsflyer"/>
    <x v="0"/>
    <x v="5"/>
    <n v="238590"/>
    <n v="748.86500168747887"/>
    <n v="4623.4382078502158"/>
    <n v="6204.8943751320903"/>
    <n v="1581.4561672818745"/>
    <n v="8.2857315552871249"/>
    <n v="6200"/>
    <n v="0.09"/>
    <n v="172.78592497336916"/>
    <n v="4.6411191587149535E-3"/>
  </r>
  <r>
    <x v="46"/>
    <s v="7"/>
    <x v="6"/>
    <x v="80"/>
    <x v="0"/>
    <x v="0"/>
    <x v="39"/>
    <x v="1"/>
    <x v="1"/>
    <s v="adjust"/>
    <x v="0"/>
    <x v="5"/>
    <n v="273310"/>
    <n v="1288.6260261814953"/>
    <n v="5760.8315342454125"/>
    <n v="7277.9974975252089"/>
    <n v="1517.1659632797964"/>
    <n v="5.647874053181777"/>
    <n v="8200"/>
    <n v="0.09"/>
    <n v="2552.6960810086098"/>
    <n v="5.8456924034315343E-2"/>
  </r>
  <r>
    <x v="46"/>
    <s v="7"/>
    <x v="6"/>
    <x v="19"/>
    <x v="0"/>
    <x v="6"/>
    <x v="40"/>
    <x v="2"/>
    <x v="1"/>
    <s v="adjust"/>
    <x v="0"/>
    <x v="0"/>
    <n v="61190"/>
    <n v="136.32399745385106"/>
    <n v="2432.5711865904823"/>
    <n v="3947.8312886556232"/>
    <n v="1515.2601020651409"/>
    <n v="28.959180792743837"/>
    <n v="1200"/>
    <n v="7.0000000000000007E-2"/>
    <n v="839.83235648011942"/>
    <n v="3.5455430888238056E-2"/>
  </r>
  <r>
    <x v="46"/>
    <s v="7"/>
    <x v="6"/>
    <x v="46"/>
    <x v="0"/>
    <x v="0"/>
    <x v="30"/>
    <x v="2"/>
    <x v="1"/>
    <s v="adjust"/>
    <x v="2"/>
    <x v="2"/>
    <n v="183700"/>
    <n v="703.27952029520304"/>
    <n v="3416.5067652120888"/>
    <n v="4824.8177488427173"/>
    <n v="1408.3109836306285"/>
    <n v="6.8604553518315026"/>
    <n v="3400"/>
    <n v="0.06"/>
    <n v="1481.4864531514331"/>
    <n v="5.1175903777463339E-2"/>
  </r>
  <r>
    <x v="46"/>
    <s v="7"/>
    <x v="6"/>
    <x v="23"/>
    <x v="0"/>
    <x v="5"/>
    <x v="18"/>
    <x v="1"/>
    <x v="1"/>
    <s v="adjust"/>
    <x v="0"/>
    <x v="6"/>
    <n v="257220"/>
    <n v="651.78467250066296"/>
    <n v="5236.5647744019025"/>
    <n v="6614.5594118450617"/>
    <n v="1377.9946374431593"/>
    <n v="10.14838134574012"/>
    <n v="7000"/>
    <n v="0.06"/>
    <n v="1554.5434581500915"/>
    <n v="3.9169740601978809E-2"/>
  </r>
  <r>
    <x v="46"/>
    <s v="7"/>
    <x v="6"/>
    <x v="5"/>
    <x v="0"/>
    <x v="0"/>
    <x v="27"/>
    <x v="2"/>
    <x v="0"/>
    <s v="appsflyer"/>
    <x v="1"/>
    <x v="3"/>
    <n v="222700"/>
    <n v="427.10343974263799"/>
    <n v="7274.8986479424257"/>
    <n v="8352.5113879442906"/>
    <n v="1077.6127400018649"/>
    <n v="19.55617916113555"/>
    <n v="12000"/>
    <n v="0.09"/>
    <n v="863.85743015403011"/>
    <n v="1.7237478845801402E-2"/>
  </r>
  <r>
    <x v="46"/>
    <s v="7"/>
    <x v="6"/>
    <x v="20"/>
    <x v="0"/>
    <x v="1"/>
    <x v="13"/>
    <x v="1"/>
    <x v="1"/>
    <s v="adjust"/>
    <x v="0"/>
    <x v="4"/>
    <n v="166270"/>
    <n v="564.51654552410105"/>
    <n v="3236.5921906183867"/>
    <n v="4288.9902411224748"/>
    <n v="1052.3980505040881"/>
    <n v="7.5976342502779026"/>
    <n v="3800"/>
    <n v="0.11"/>
    <n v="639.66171009154732"/>
    <n v="2.4856732942194069E-2"/>
  </r>
  <r>
    <x v="46"/>
    <s v="7"/>
    <x v="6"/>
    <x v="117"/>
    <x v="0"/>
    <x v="3"/>
    <x v="6"/>
    <x v="1"/>
    <x v="0"/>
    <s v="appsflyer"/>
    <x v="0"/>
    <x v="1"/>
    <n v="110610"/>
    <n v="669.6964419009704"/>
    <n v="1819.8905023637631"/>
    <n v="2782.5894842063512"/>
    <n v="962.69898184258818"/>
    <n v="4.155001146949231"/>
    <n v="3000"/>
    <n v="7.0000000000000007E-2"/>
    <n v="411.24519666285192"/>
    <n v="2.4632043820874468E-2"/>
  </r>
  <r>
    <x v="46"/>
    <s v="7"/>
    <x v="6"/>
    <x v="143"/>
    <x v="0"/>
    <x v="4"/>
    <x v="1"/>
    <x v="1"/>
    <x v="1"/>
    <s v="appsflyer"/>
    <x v="2"/>
    <x v="5"/>
    <n v="133560"/>
    <n v="957.39099526066354"/>
    <n v="2073.483525954407"/>
    <n v="2734.3449815014869"/>
    <n v="660.86145554707991"/>
    <n v="2.8560379145377506"/>
    <n v="4000"/>
    <n v="0.15"/>
    <n v="1958.811429724276"/>
    <n v="0.11939553122570577"/>
  </r>
  <r>
    <x v="46"/>
    <s v="7"/>
    <x v="6"/>
    <x v="13"/>
    <x v="0"/>
    <x v="0"/>
    <x v="8"/>
    <x v="1"/>
    <x v="0"/>
    <s v="appsflyer"/>
    <x v="0"/>
    <x v="2"/>
    <n v="100280"/>
    <n v="325.51068166377291"/>
    <n v="2394.0978932492553"/>
    <n v="3020.5598341138284"/>
    <n v="626.46194086457308"/>
    <n v="9.2794491986405241"/>
    <n v="2600"/>
    <n v="0.15"/>
    <n v="745.03885831736807"/>
    <n v="4.1109314124652852E-2"/>
  </r>
  <r>
    <x v="46"/>
    <s v="7"/>
    <x v="6"/>
    <x v="128"/>
    <x v="0"/>
    <x v="4"/>
    <x v="15"/>
    <x v="2"/>
    <x v="0"/>
    <s v="adjust"/>
    <x v="0"/>
    <x v="5"/>
    <n v="59240"/>
    <n v="420.96140448655427"/>
    <n v="1384.0336232558643"/>
    <n v="1904.0024114457619"/>
    <n v="519.96878818989762"/>
    <n v="4.5229856969145894"/>
    <n v="3400"/>
    <n v="7.0000000000000007E-2"/>
    <n v="420.72107596290346"/>
    <n v="3.6827778633907494E-2"/>
  </r>
  <r>
    <x v="46"/>
    <s v="7"/>
    <x v="6"/>
    <x v="2"/>
    <x v="0"/>
    <x v="4"/>
    <x v="40"/>
    <x v="1"/>
    <x v="1"/>
    <s v="appsflyer"/>
    <x v="0"/>
    <x v="2"/>
    <n v="41010"/>
    <n v="124.50490425035031"/>
    <n v="865.79616522034769"/>
    <n v="1381.9983160394856"/>
    <n v="516.20215081913796"/>
    <n v="11.099950836158305"/>
    <n v="400"/>
    <n v="0.15"/>
    <n v="817.89168625181821"/>
    <n v="9.8636358279089967E-2"/>
  </r>
  <r>
    <x v="46"/>
    <s v="7"/>
    <x v="6"/>
    <x v="30"/>
    <x v="0"/>
    <x v="1"/>
    <x v="4"/>
    <x v="1"/>
    <x v="3"/>
    <s v="appsflyer"/>
    <x v="0"/>
    <x v="6"/>
    <n v="36050"/>
    <n v="205.03214638971315"/>
    <n v="879.64560622695399"/>
    <n v="1306.9248312100929"/>
    <n v="427.27922498313887"/>
    <n v="6.3742435233837256"/>
    <n v="600"/>
    <n v="0.05"/>
    <n v="24.982180640590212"/>
    <n v="3.185873184134469E-3"/>
  </r>
  <r>
    <x v="46"/>
    <s v="7"/>
    <x v="6"/>
    <x v="87"/>
    <x v="0"/>
    <x v="6"/>
    <x v="36"/>
    <x v="1"/>
    <x v="1"/>
    <s v="appsflyer"/>
    <x v="2"/>
    <x v="1"/>
    <n v="66060"/>
    <n v="465.1020887115701"/>
    <n v="1457.4266376327071"/>
    <n v="1882.9227036301461"/>
    <n v="425.49606599743902"/>
    <n v="4.0484073267575189"/>
    <n v="1200"/>
    <n v="0.08"/>
    <n v="730.68370901633375"/>
    <n v="6.4676376749084954E-2"/>
  </r>
  <r>
    <x v="46"/>
    <s v="7"/>
    <x v="6"/>
    <x v="140"/>
    <x v="0"/>
    <x v="2"/>
    <x v="42"/>
    <x v="1"/>
    <x v="0"/>
    <s v="adjust"/>
    <x v="2"/>
    <x v="5"/>
    <n v="193410"/>
    <n v="1201.8312742159515"/>
    <n v="2314.1484037611026"/>
    <n v="2726.6822792323687"/>
    <n v="412.53387547126613"/>
    <n v="2.2687729448638261"/>
    <n v="4600"/>
    <n v="7.0000000000000007E-2"/>
    <n v="956.43101503924038"/>
    <n v="5.8461218744592196E-2"/>
  </r>
  <r>
    <x v="46"/>
    <s v="7"/>
    <x v="6"/>
    <x v="118"/>
    <x v="0"/>
    <x v="6"/>
    <x v="36"/>
    <x v="1"/>
    <x v="0"/>
    <s v="appsflyer"/>
    <x v="2"/>
    <x v="3"/>
    <n v="237950"/>
    <n v="1709.0719052341008"/>
    <n v="6168.0928073770328"/>
    <n v="6555.7923668934191"/>
    <n v="387.69955951638622"/>
    <n v="3.8358786115528809"/>
    <n v="8600"/>
    <n v="0.14000000000000001"/>
    <n v="2863.9674479970827"/>
    <n v="7.2810101553857517E-2"/>
  </r>
  <r>
    <x v="46"/>
    <s v="7"/>
    <x v="6"/>
    <x v="101"/>
    <x v="0"/>
    <x v="3"/>
    <x v="32"/>
    <x v="1"/>
    <x v="1"/>
    <s v="adjust"/>
    <x v="0"/>
    <x v="5"/>
    <n v="48070"/>
    <n v="237.2655478775913"/>
    <n v="1218.303876992283"/>
    <n v="1605.8974269775981"/>
    <n v="387.59354998531512"/>
    <n v="6.7683548721793505"/>
    <n v="400"/>
    <n v="0.12"/>
    <n v="882.17772111258"/>
    <n v="9.1556046927697726E-2"/>
  </r>
  <r>
    <x v="46"/>
    <s v="7"/>
    <x v="6"/>
    <x v="53"/>
    <x v="0"/>
    <x v="3"/>
    <x v="11"/>
    <x v="0"/>
    <x v="3"/>
    <s v="appsflyer"/>
    <x v="2"/>
    <x v="4"/>
    <n v="150210"/>
    <n v="51.562867791290707"/>
    <n v="1499.1403399427702"/>
    <n v="1840.4755987871349"/>
    <n v="341.33525884436472"/>
    <n v="35.693817617685006"/>
    <n v="600"/>
    <n v="0.06"/>
    <n v="368.57121215259554"/>
    <n v="3.3376446500701804E-2"/>
  </r>
  <r>
    <x v="46"/>
    <s v="7"/>
    <x v="6"/>
    <x v="112"/>
    <x v="0"/>
    <x v="0"/>
    <x v="29"/>
    <x v="1"/>
    <x v="0"/>
    <s v="adjust"/>
    <x v="2"/>
    <x v="2"/>
    <n v="68650"/>
    <n v="591.74736618069596"/>
    <n v="1402.6010979519335"/>
    <n v="1707.7891059983722"/>
    <n v="305.18800804643865"/>
    <n v="2.8860104896130316"/>
    <n v="1800"/>
    <n v="0.15"/>
    <n v="1433.2523303270475"/>
    <n v="0.13987405561308747"/>
  </r>
  <r>
    <x v="46"/>
    <s v="7"/>
    <x v="6"/>
    <x v="124"/>
    <x v="0"/>
    <x v="2"/>
    <x v="17"/>
    <x v="2"/>
    <x v="1"/>
    <s v="appsflyer"/>
    <x v="0"/>
    <x v="0"/>
    <n v="31580"/>
    <n v="173.09800482350363"/>
    <n v="1662.2763065728454"/>
    <n v="1918.244747554281"/>
    <n v="255.96844098143561"/>
    <n v="11.081842043818968"/>
    <n v="5000"/>
    <n v="0.05"/>
    <n v="214.09587571229986"/>
    <n v="1.8601717011108489E-2"/>
  </r>
  <r>
    <x v="46"/>
    <s v="7"/>
    <x v="6"/>
    <x v="6"/>
    <x v="0"/>
    <x v="1"/>
    <x v="15"/>
    <x v="1"/>
    <x v="0"/>
    <s v="adjust"/>
    <x v="2"/>
    <x v="2"/>
    <n v="257750"/>
    <n v="765.97325408618121"/>
    <n v="3077.932987772137"/>
    <n v="3220.7846263702545"/>
    <n v="142.85163859811746"/>
    <n v="4.2048264860275104"/>
    <n v="2400"/>
    <n v="0.08"/>
    <n v="723.44301153052311"/>
    <n v="3.7436168276477069E-2"/>
  </r>
  <r>
    <x v="46"/>
    <s v="7"/>
    <x v="6"/>
    <x v="50"/>
    <x v="0"/>
    <x v="5"/>
    <x v="39"/>
    <x v="1"/>
    <x v="3"/>
    <s v="appsflyer"/>
    <x v="0"/>
    <x v="1"/>
    <n v="54710"/>
    <n v="277.22484091444733"/>
    <n v="1197.0035199729703"/>
    <n v="1286.198102319923"/>
    <n v="89.194582346952757"/>
    <n v="4.6395485270270163"/>
    <n v="1000"/>
    <n v="0.08"/>
    <n v="377.90375091416922"/>
    <n v="4.8969096107427258E-2"/>
  </r>
  <r>
    <x v="46"/>
    <s v="7"/>
    <x v="6"/>
    <x v="17"/>
    <x v="0"/>
    <x v="6"/>
    <x v="36"/>
    <x v="2"/>
    <x v="1"/>
    <s v="appsflyer"/>
    <x v="1"/>
    <x v="1"/>
    <n v="154780"/>
    <n v="98.125049528488788"/>
    <n v="3707.4771565311048"/>
    <n v="3789.5456209412027"/>
    <n v="82.068464410097931"/>
    <n v="38.619553713865677"/>
    <n v="10000"/>
    <n v="7.4999999999999997E-2"/>
    <n v="293.6449991748853"/>
    <n v="1.2914696929722901E-2"/>
  </r>
  <r>
    <x v="46"/>
    <s v="7"/>
    <x v="6"/>
    <x v="102"/>
    <x v="0"/>
    <x v="1"/>
    <x v="45"/>
    <x v="1"/>
    <x v="1"/>
    <s v="adjust"/>
    <x v="2"/>
    <x v="1"/>
    <n v="12490"/>
    <n v="71.371428571428567"/>
    <n v="187.12768558011533"/>
    <n v="222.5928374186324"/>
    <n v="35.465151838517073"/>
    <n v="3.1187947596685888"/>
    <n v="200"/>
    <n v="0.06"/>
    <n v="52.567921938030707"/>
    <n v="3.936029759361763E-2"/>
  </r>
  <r>
    <x v="46"/>
    <s v="7"/>
    <x v="6"/>
    <x v="142"/>
    <x v="0"/>
    <x v="5"/>
    <x v="49"/>
    <x v="2"/>
    <x v="0"/>
    <s v="appsflyer"/>
    <x v="2"/>
    <x v="3"/>
    <n v="3410"/>
    <n v="4.1338900862068968"/>
    <n v="21.485033651435117"/>
    <n v="1.6447549558053554"/>
    <n v="-19.840278695629763"/>
    <n v="0.39787099354509475"/>
    <n v="200"/>
    <n v="0.12"/>
    <n v="0.88573192963221969"/>
    <n v="8.9753180405985414E-2"/>
  </r>
  <r>
    <x v="46"/>
    <s v="7"/>
    <x v="6"/>
    <x v="73"/>
    <x v="0"/>
    <x v="3"/>
    <x v="42"/>
    <x v="1"/>
    <x v="0"/>
    <s v="appsflyer"/>
    <x v="2"/>
    <x v="2"/>
    <n v="337750"/>
    <n v="4665.8124558927311"/>
    <n v="3181.0269593564199"/>
    <n v="3159.2326967849644"/>
    <n v="-21.79426257145542"/>
    <n v="0.67710237534193696"/>
    <n v="4600"/>
    <n v="0.105"/>
    <n v="731.4061621456126"/>
    <n v="3.8585643643256472E-2"/>
  </r>
  <r>
    <x v="46"/>
    <s v="7"/>
    <x v="6"/>
    <x v="61"/>
    <x v="1"/>
    <x v="1"/>
    <x v="1"/>
    <x v="0"/>
    <x v="3"/>
    <s v="adjust"/>
    <x v="2"/>
    <x v="5"/>
    <n v="84670"/>
    <n v="278.67577030812328"/>
    <n v="2432.5623878302017"/>
    <n v="2403.8872242948551"/>
    <n v="-28.675163535346655"/>
    <n v="8.6261077582631263"/>
    <n v="1800"/>
    <n v="0.12"/>
    <n v="1002.7838629826808"/>
    <n v="6.9525159974787143E-2"/>
  </r>
  <r>
    <x v="46"/>
    <s v="7"/>
    <x v="6"/>
    <x v="65"/>
    <x v="1"/>
    <x v="2"/>
    <x v="3"/>
    <x v="1"/>
    <x v="1"/>
    <s v="adjust"/>
    <x v="2"/>
    <x v="5"/>
    <n v="101090"/>
    <n v="254.82881932231211"/>
    <n v="2399.0207732606823"/>
    <n v="2369.5334541849606"/>
    <n v="-29.487319075721643"/>
    <n v="9.2985301289173723"/>
    <n v="3000"/>
    <n v="0.06"/>
    <n v="840.06284555233333"/>
    <n v="5.9087781188082479E-2"/>
  </r>
  <r>
    <x v="46"/>
    <s v="7"/>
    <x v="6"/>
    <x v="81"/>
    <x v="0"/>
    <x v="2"/>
    <x v="45"/>
    <x v="2"/>
    <x v="1"/>
    <s v="appsflyer"/>
    <x v="2"/>
    <x v="3"/>
    <n v="5330"/>
    <n v="6.4478342971792753"/>
    <n v="55.386517441757334"/>
    <n v="1.4517198648873213"/>
    <n v="-53.934797576870011"/>
    <n v="0.22514844488519239"/>
    <n v="200"/>
    <n v="0.1"/>
    <n v="1.7929522634014629E-2"/>
    <n v="2.0584231466500682E-3"/>
  </r>
  <r>
    <x v="46"/>
    <s v="7"/>
    <x v="6"/>
    <x v="116"/>
    <x v="0"/>
    <x v="2"/>
    <x v="0"/>
    <x v="2"/>
    <x v="0"/>
    <s v="appsflyer"/>
    <x v="0"/>
    <x v="1"/>
    <n v="7210"/>
    <n v="6.5094582975064483"/>
    <n v="90.366345079763576"/>
    <n v="4.6685393237682389"/>
    <n v="-85.697805755995333"/>
    <n v="0.71719321491875865"/>
    <n v="200"/>
    <n v="0.08"/>
    <n v="1.0860054345796324"/>
    <n v="3.8770350469528904E-2"/>
  </r>
  <r>
    <x v="46"/>
    <s v="7"/>
    <x v="6"/>
    <x v="77"/>
    <x v="0"/>
    <x v="1"/>
    <x v="46"/>
    <x v="1"/>
    <x v="0"/>
    <s v="appsflyer"/>
    <x v="0"/>
    <x v="4"/>
    <n v="123460"/>
    <n v="343.08982148744758"/>
    <n v="2782.4398740073893"/>
    <n v="2696.6858747817837"/>
    <n v="-85.753999225605639"/>
    <n v="7.8599996440886715"/>
    <n v="2000"/>
    <n v="0.15"/>
    <n v="1475.2393779253368"/>
    <n v="9.1176073547727873E-2"/>
  </r>
  <r>
    <x v="46"/>
    <s v="7"/>
    <x v="6"/>
    <x v="25"/>
    <x v="0"/>
    <x v="1"/>
    <x v="41"/>
    <x v="1"/>
    <x v="3"/>
    <s v="adjust"/>
    <x v="2"/>
    <x v="3"/>
    <n v="90830"/>
    <n v="443.83093085756167"/>
    <n v="1144.7504984683253"/>
    <n v="1058.4909986142804"/>
    <n v="-86.259499854044861"/>
    <n v="2.3848968718090116"/>
    <n v="600"/>
    <n v="0.06"/>
    <n v="282.19827814685499"/>
    <n v="4.4434054157647354E-2"/>
  </r>
  <r>
    <x v="46"/>
    <s v="7"/>
    <x v="6"/>
    <x v="70"/>
    <x v="0"/>
    <x v="2"/>
    <x v="38"/>
    <x v="1"/>
    <x v="0"/>
    <s v="appsflyer"/>
    <x v="2"/>
    <x v="0"/>
    <n v="13300"/>
    <n v="100.32180002059519"/>
    <n v="116.04941303849807"/>
    <n v="6.6224607550373484"/>
    <n v="-109.42695228346072"/>
    <n v="6.6012180340442608E-2"/>
    <n v="200"/>
    <n v="0.08"/>
    <n v="0.19526700746438688"/>
    <n v="4.91426109536544E-3"/>
  </r>
  <r>
    <x v="46"/>
    <s v="7"/>
    <x v="6"/>
    <x v="126"/>
    <x v="0"/>
    <x v="3"/>
    <x v="28"/>
    <x v="1"/>
    <x v="0"/>
    <s v="adjust"/>
    <x v="2"/>
    <x v="5"/>
    <n v="5210"/>
    <n v="32.519860323003059"/>
    <n v="114.79074356395026"/>
    <n v="4.3507913136052734"/>
    <n v="-110.43995225034499"/>
    <n v="0.13378874541252944"/>
    <n v="200"/>
    <n v="0.15"/>
    <n v="3.7178977054514699"/>
    <n v="0.14242227974427341"/>
  </r>
  <r>
    <x v="46"/>
    <s v="7"/>
    <x v="6"/>
    <x v="146"/>
    <x v="0"/>
    <x v="6"/>
    <x v="31"/>
    <x v="2"/>
    <x v="0"/>
    <s v="appsflyer"/>
    <x v="2"/>
    <x v="3"/>
    <n v="19420"/>
    <n v="177.3984599124264"/>
    <n v="163.19349521045859"/>
    <n v="39.876411457384691"/>
    <n v="-123.3170837530739"/>
    <n v="0.22478442866454348"/>
    <n v="200"/>
    <n v="7.0000000000000007E-2"/>
    <n v="9.7695245737149872"/>
    <n v="4.0832513160299157E-2"/>
  </r>
  <r>
    <x v="46"/>
    <s v="7"/>
    <x v="6"/>
    <x v="141"/>
    <x v="0"/>
    <x v="2"/>
    <x v="40"/>
    <x v="1"/>
    <x v="1"/>
    <s v="appsflyer"/>
    <x v="2"/>
    <x v="5"/>
    <n v="74210"/>
    <n v="434.19075144508673"/>
    <n v="1082.1590884385553"/>
    <n v="943.50093934190033"/>
    <n v="-138.65814909665494"/>
    <n v="2.1730102177481028"/>
    <n v="1200"/>
    <n v="0.08"/>
    <n v="146.44023664335765"/>
    <n v="2.5868237210500453E-2"/>
  </r>
  <r>
    <x v="46"/>
    <s v="7"/>
    <x v="6"/>
    <x v="8"/>
    <x v="0"/>
    <x v="6"/>
    <x v="32"/>
    <x v="1"/>
    <x v="1"/>
    <s v="adjust"/>
    <x v="0"/>
    <x v="3"/>
    <n v="6100"/>
    <n v="15.810788919488092"/>
    <n v="179.56352740327554"/>
    <n v="14.786672028187008"/>
    <n v="-164.77685537508853"/>
    <n v="0.93522670522539353"/>
    <n v="200"/>
    <n v="0.08"/>
    <n v="1.9454348229051239"/>
    <n v="2.1927796635563095E-2"/>
  </r>
  <r>
    <x v="46"/>
    <s v="7"/>
    <x v="6"/>
    <x v="109"/>
    <x v="0"/>
    <x v="1"/>
    <x v="9"/>
    <x v="1"/>
    <x v="1"/>
    <s v="appsflyer"/>
    <x v="0"/>
    <x v="2"/>
    <n v="17430"/>
    <n v="60.714844637403139"/>
    <n v="215.33316717852674"/>
    <n v="15.789758201116193"/>
    <n v="-199.54340897741054"/>
    <n v="0.26006421156826903"/>
    <n v="200"/>
    <n v="0.1"/>
    <n v="3.1782446133372857"/>
    <n v="3.3547533078674301E-2"/>
  </r>
  <r>
    <x v="46"/>
    <s v="7"/>
    <x v="6"/>
    <x v="144"/>
    <x v="0"/>
    <x v="3"/>
    <x v="34"/>
    <x v="2"/>
    <x v="1"/>
    <s v="adjust"/>
    <x v="2"/>
    <x v="6"/>
    <n v="81070"/>
    <n v="382.12692550658437"/>
    <n v="610.09177904039666"/>
    <n v="400.57129862809143"/>
    <n v="-209.52048041230523"/>
    <n v="1.0482676615814377"/>
    <n v="200"/>
    <n v="0.06"/>
    <n v="43.756300111635369"/>
    <n v="1.8205789356974002E-2"/>
  </r>
  <r>
    <x v="46"/>
    <s v="7"/>
    <x v="6"/>
    <x v="110"/>
    <x v="0"/>
    <x v="6"/>
    <x v="4"/>
    <x v="1"/>
    <x v="0"/>
    <s v="adjust"/>
    <x v="0"/>
    <x v="5"/>
    <n v="117950"/>
    <n v="840.2887139107612"/>
    <n v="2700.4505442255877"/>
    <n v="2488.1119679681296"/>
    <n v="-212.33857625745804"/>
    <n v="2.9610203335806884"/>
    <n v="3000"/>
    <n v="0.32"/>
    <n v="1904.8625847195055"/>
    <n v="0.12759759268893059"/>
  </r>
  <r>
    <x v="46"/>
    <s v="7"/>
    <x v="6"/>
    <x v="121"/>
    <x v="0"/>
    <x v="1"/>
    <x v="24"/>
    <x v="2"/>
    <x v="0"/>
    <s v="appsflyer"/>
    <x v="2"/>
    <x v="1"/>
    <n v="164350"/>
    <n v="1192.2965786480588"/>
    <n v="1394.8904549048793"/>
    <n v="1174.5219752626567"/>
    <n v="-220.36847964222261"/>
    <n v="0.98509212917011246"/>
    <n v="800"/>
    <n v="7.0000000000000007E-2"/>
    <n v="91.56370292234233"/>
    <n v="1.2993045234688786E-2"/>
  </r>
  <r>
    <x v="46"/>
    <s v="7"/>
    <x v="6"/>
    <x v="78"/>
    <x v="0"/>
    <x v="4"/>
    <x v="7"/>
    <x v="2"/>
    <x v="0"/>
    <s v="adjust"/>
    <x v="0"/>
    <x v="4"/>
    <n v="7990"/>
    <n v="20.94741171027605"/>
    <n v="258.21190367240615"/>
    <n v="17.676049198431478"/>
    <n v="-240.53585447397467"/>
    <n v="0.8438297505634188"/>
    <n v="200"/>
    <n v="0.14000000000000001"/>
    <n v="11.894203214480624"/>
    <n v="0.11214990296527048"/>
  </r>
  <r>
    <x v="46"/>
    <s v="7"/>
    <x v="6"/>
    <x v="79"/>
    <x v="0"/>
    <x v="3"/>
    <x v="10"/>
    <x v="0"/>
    <x v="1"/>
    <s v="appsflyer"/>
    <x v="0"/>
    <x v="6"/>
    <n v="127270"/>
    <n v="332.22413945668524"/>
    <n v="4233.3709527679621"/>
    <n v="3972.9605135148699"/>
    <n v="-260.41043925309214"/>
    <n v="11.958675007819103"/>
    <n v="3600"/>
    <n v="0.08"/>
    <n v="427.1128004835569"/>
    <n v="1.7917486595979745E-2"/>
  </r>
  <r>
    <x v="46"/>
    <s v="7"/>
    <x v="6"/>
    <x v="58"/>
    <x v="0"/>
    <x v="5"/>
    <x v="37"/>
    <x v="2"/>
    <x v="3"/>
    <s v="appsflyer"/>
    <x v="2"/>
    <x v="6"/>
    <n v="34330"/>
    <n v="48.132465930121697"/>
    <n v="388.01817635974055"/>
    <n v="124.50847769268775"/>
    <n v="-263.50969866705282"/>
    <n v="2.58678784239827"/>
    <n v="200"/>
    <n v="0.08"/>
    <n v="39.124451237214579"/>
    <n v="5.2371870524058721E-2"/>
  </r>
  <r>
    <x v="46"/>
    <s v="7"/>
    <x v="6"/>
    <x v="43"/>
    <x v="0"/>
    <x v="6"/>
    <x v="18"/>
    <x v="1"/>
    <x v="1"/>
    <s v="adjust"/>
    <x v="2"/>
    <x v="0"/>
    <n v="23850"/>
    <n v="127.96275840302982"/>
    <n v="770.89823567050905"/>
    <n v="483.5601210020946"/>
    <n v="-287.33811466841445"/>
    <n v="3.7789129199534757"/>
    <n v="400"/>
    <n v="0.08"/>
    <n v="80.726072384836783"/>
    <n v="2.782352144670449E-2"/>
  </r>
  <r>
    <x v="46"/>
    <s v="7"/>
    <x v="6"/>
    <x v="28"/>
    <x v="0"/>
    <x v="5"/>
    <x v="46"/>
    <x v="1"/>
    <x v="3"/>
    <s v="adjust"/>
    <x v="0"/>
    <x v="0"/>
    <n v="16220"/>
    <n v="44.643154323753436"/>
    <n v="316.14048223664139"/>
    <n v="27.351760342008166"/>
    <n v="-288.78872189463323"/>
    <n v="0.61267535317178567"/>
    <n v="200"/>
    <n v="0.08"/>
    <n v="0.88684713221806299"/>
    <n v="5.4039613363629346E-3"/>
  </r>
  <r>
    <x v="46"/>
    <s v="7"/>
    <x v="6"/>
    <x v="21"/>
    <x v="0"/>
    <x v="5"/>
    <x v="3"/>
    <x v="2"/>
    <x v="0"/>
    <s v="adjust"/>
    <x v="2"/>
    <x v="1"/>
    <n v="22730"/>
    <n v="122.3039295613892"/>
    <n v="763.96435059953421"/>
    <n v="471.8981925411004"/>
    <n v="-292.06615805843381"/>
    <n v="3.8584058111087591"/>
    <n v="400"/>
    <n v="0.11"/>
    <n v="255.99292713714502"/>
    <n v="9.0412484155626097E-2"/>
  </r>
  <r>
    <x v="46"/>
    <s v="7"/>
    <x v="6"/>
    <x v="111"/>
    <x v="0"/>
    <x v="3"/>
    <x v="2"/>
    <x v="1"/>
    <x v="0"/>
    <s v="appsflyer"/>
    <x v="0"/>
    <x v="0"/>
    <n v="111860"/>
    <n v="446.09646241906734"/>
    <n v="2335.4646651515927"/>
    <n v="2042.8284808408962"/>
    <n v="-292.63618431069654"/>
    <n v="4.5793424806893972"/>
    <n v="3400"/>
    <n v="0.15"/>
    <n v="1025.0287035922931"/>
    <n v="8.3628223743512489E-2"/>
  </r>
  <r>
    <x v="46"/>
    <s v="7"/>
    <x v="6"/>
    <x v="145"/>
    <x v="0"/>
    <x v="5"/>
    <x v="40"/>
    <x v="0"/>
    <x v="1"/>
    <s v="appsflyer"/>
    <x v="2"/>
    <x v="2"/>
    <n v="108780"/>
    <n v="86.413345690454122"/>
    <n v="1479.2200134151371"/>
    <n v="1183.5587997359301"/>
    <n v="-295.66121367920709"/>
    <n v="13.696481605695716"/>
    <n v="600"/>
    <n v="0.05"/>
    <n v="259.48597965182159"/>
    <n v="3.6540358860880265E-2"/>
  </r>
  <r>
    <x v="46"/>
    <s v="7"/>
    <x v="6"/>
    <x v="74"/>
    <x v="0"/>
    <x v="6"/>
    <x v="30"/>
    <x v="1"/>
    <x v="1"/>
    <s v="adjust"/>
    <x v="0"/>
    <x v="1"/>
    <n v="14530"/>
    <n v="41.681009753298909"/>
    <n v="407.99930865232227"/>
    <n v="56.686077210922186"/>
    <n v="-351.31323144140009"/>
    <n v="1.3599976955077409"/>
    <n v="200"/>
    <n v="0.1"/>
    <n v="20.401482474362368"/>
    <n v="5.9983813422270826E-2"/>
  </r>
  <r>
    <x v="46"/>
    <s v="7"/>
    <x v="6"/>
    <x v="127"/>
    <x v="1"/>
    <x v="1"/>
    <x v="33"/>
    <x v="1"/>
    <x v="0"/>
    <s v="adjust"/>
    <x v="2"/>
    <x v="5"/>
    <n v="48160"/>
    <n v="460.04663407295976"/>
    <n v="901.30576440571326"/>
    <n v="544.15050286798487"/>
    <n v="-357.15526153772839"/>
    <n v="1.1828159637870252"/>
    <n v="1000"/>
    <n v="0.15"/>
    <n v="383.04269031725579"/>
    <n v="0.11732130734003472"/>
  </r>
  <r>
    <x v="46"/>
    <s v="7"/>
    <x v="6"/>
    <x v="40"/>
    <x v="0"/>
    <x v="0"/>
    <x v="15"/>
    <x v="0"/>
    <x v="1"/>
    <s v="adjust"/>
    <x v="0"/>
    <x v="2"/>
    <n v="121340"/>
    <n v="219.65777337183744"/>
    <n v="2925.7743905779294"/>
    <n v="2550.2741588202084"/>
    <n v="-375.50023175772094"/>
    <n v="11.610215835626702"/>
    <n v="3000"/>
    <n v="0.125"/>
    <n v="44.433050493075648"/>
    <n v="2.9038087493065828E-3"/>
  </r>
  <r>
    <x v="46"/>
    <s v="7"/>
    <x v="6"/>
    <x v="33"/>
    <x v="0"/>
    <x v="0"/>
    <x v="32"/>
    <x v="2"/>
    <x v="1"/>
    <s v="adjust"/>
    <x v="2"/>
    <x v="0"/>
    <n v="16390"/>
    <n v="50.85382670650425"/>
    <n v="449.73081789284674"/>
    <n v="70.58806505462114"/>
    <n v="-379.14275283822559"/>
    <n v="1.3880580799161937"/>
    <n v="200"/>
    <n v="7.0000000000000007E-2"/>
    <n v="23.357307333862433"/>
    <n v="5.514933087670585E-2"/>
  </r>
  <r>
    <x v="46"/>
    <s v="7"/>
    <x v="6"/>
    <x v="32"/>
    <x v="0"/>
    <x v="1"/>
    <x v="35"/>
    <x v="0"/>
    <x v="3"/>
    <s v="appsflyer"/>
    <x v="0"/>
    <x v="5"/>
    <n v="38950"/>
    <n v="62.361084950084759"/>
    <n v="1009.951918933611"/>
    <n v="617.46762168745124"/>
    <n v="-392.48429724615971"/>
    <n v="9.9014894013099113"/>
    <n v="800"/>
    <n v="0.04"/>
    <n v="97.038998893919555"/>
    <n v="2.6192736127800448E-2"/>
  </r>
  <r>
    <x v="46"/>
    <s v="7"/>
    <x v="6"/>
    <x v="47"/>
    <x v="0"/>
    <x v="2"/>
    <x v="6"/>
    <x v="2"/>
    <x v="0"/>
    <s v="appsflyer"/>
    <x v="2"/>
    <x v="1"/>
    <n v="28120"/>
    <n v="133.18484383000512"/>
    <n v="579.77553139665304"/>
    <n v="173.91286848090419"/>
    <n v="-405.86266291574884"/>
    <n v="1.3058007463888581"/>
    <n v="200"/>
    <n v="6.5000000000000002E-2"/>
    <n v="48.350520432791612"/>
    <n v="4.6335962039616166E-2"/>
  </r>
  <r>
    <x v="46"/>
    <s v="7"/>
    <x v="6"/>
    <x v="27"/>
    <x v="0"/>
    <x v="4"/>
    <x v="31"/>
    <x v="2"/>
    <x v="0"/>
    <s v="appsflyer"/>
    <x v="0"/>
    <x v="0"/>
    <n v="120120"/>
    <n v="201.06638360414794"/>
    <n v="2280.7126890819063"/>
    <n v="1864.124603389392"/>
    <n v="-416.58808569251437"/>
    <n v="9.2711897930158802"/>
    <n v="800"/>
    <n v="7.0000000000000007E-2"/>
    <n v="743.8522314515958"/>
    <n v="6.6505946911051217E-2"/>
  </r>
  <r>
    <x v="46"/>
    <s v="7"/>
    <x v="6"/>
    <x v="107"/>
    <x v="0"/>
    <x v="5"/>
    <x v="20"/>
    <x v="0"/>
    <x v="0"/>
    <s v="adjust"/>
    <x v="0"/>
    <x v="3"/>
    <n v="134670"/>
    <n v="261.03796891034165"/>
    <n v="3060.5518050810047"/>
    <n v="2610.850414847142"/>
    <n v="-449.70139023386264"/>
    <n v="10.001803284578449"/>
    <n v="3800"/>
    <n v="0.11"/>
    <n v="263.44600316871782"/>
    <n v="1.6817381396152093E-2"/>
  </r>
  <r>
    <x v="46"/>
    <s v="7"/>
    <x v="6"/>
    <x v="96"/>
    <x v="0"/>
    <x v="1"/>
    <x v="2"/>
    <x v="1"/>
    <x v="0"/>
    <s v="adjust"/>
    <x v="0"/>
    <x v="1"/>
    <n v="24020"/>
    <n v="105.45732084057191"/>
    <n v="491.48312338991036"/>
    <n v="14.302012536163403"/>
    <n v="-477.18111085374699"/>
    <n v="0.1356189634078119"/>
    <n v="200"/>
    <n v="0.17"/>
    <n v="3.7604349246300197"/>
    <n v="4.3821745542472423E-2"/>
  </r>
  <r>
    <x v="46"/>
    <s v="7"/>
    <x v="6"/>
    <x v="129"/>
    <x v="0"/>
    <x v="5"/>
    <x v="1"/>
    <x v="1"/>
    <x v="3"/>
    <s v="appsflyer"/>
    <x v="2"/>
    <x v="5"/>
    <n v="64850"/>
    <n v="205.87775196116772"/>
    <n v="672.61615936068847"/>
    <n v="167.24239471247958"/>
    <n v="-505.37376464820886"/>
    <n v="0.81233835671580745"/>
    <n v="200"/>
    <n v="0.06"/>
    <n v="32.402628163817269"/>
    <n v="3.2291082871584234E-2"/>
  </r>
  <r>
    <x v="46"/>
    <s v="7"/>
    <x v="6"/>
    <x v="45"/>
    <x v="0"/>
    <x v="3"/>
    <x v="34"/>
    <x v="1"/>
    <x v="3"/>
    <s v="adjust"/>
    <x v="2"/>
    <x v="2"/>
    <n v="65880"/>
    <n v="337.80056672513831"/>
    <n v="1957.3826987330706"/>
    <n v="1450.0109318640614"/>
    <n v="-507.37176686900921"/>
    <n v="4.2925059182742782"/>
    <n v="1400"/>
    <n v="7.0000000000000007E-2"/>
    <n v="192.24580001311048"/>
    <n v="2.2097051797851958E-2"/>
  </r>
  <r>
    <x v="46"/>
    <s v="7"/>
    <x v="6"/>
    <x v="138"/>
    <x v="0"/>
    <x v="3"/>
    <x v="17"/>
    <x v="2"/>
    <x v="0"/>
    <s v="adjust"/>
    <x v="2"/>
    <x v="4"/>
    <n v="38160"/>
    <n v="180.42073948151295"/>
    <n v="767.58167155685476"/>
    <n v="259.34017377292798"/>
    <n v="-508.24149778392677"/>
    <n v="1.4374188605933611"/>
    <n v="400"/>
    <n v="0.15"/>
    <n v="4.2074923391032719"/>
    <n v="2.7039725970025574E-3"/>
  </r>
  <r>
    <x v="46"/>
    <s v="7"/>
    <x v="6"/>
    <x v="104"/>
    <x v="0"/>
    <x v="0"/>
    <x v="35"/>
    <x v="2"/>
    <x v="0"/>
    <s v="appsflyer"/>
    <x v="0"/>
    <x v="1"/>
    <n v="127050"/>
    <n v="413.52768624929678"/>
    <n v="3664.6092213342799"/>
    <n v="3118.1427413707861"/>
    <n v="-546.46647996349384"/>
    <n v="7.5403481920458439"/>
    <n v="4200"/>
    <n v="0.17"/>
    <n v="195.38133843550114"/>
    <n v="1.0443253919671871E-2"/>
  </r>
  <r>
    <x v="46"/>
    <s v="7"/>
    <x v="6"/>
    <x v="82"/>
    <x v="0"/>
    <x v="2"/>
    <x v="26"/>
    <x v="1"/>
    <x v="1"/>
    <s v="adjust"/>
    <x v="0"/>
    <x v="4"/>
    <n v="67370"/>
    <n v="106.08806250378535"/>
    <n v="1747.5464958087703"/>
    <n v="1188.4219351002046"/>
    <n v="-559.1245607085657"/>
    <n v="11.202221126979298"/>
    <n v="600"/>
    <n v="0.14000000000000001"/>
    <n v="299.15811881445535"/>
    <n v="4.1954532305794122E-2"/>
  </r>
  <r>
    <x v="46"/>
    <s v="7"/>
    <x v="6"/>
    <x v="147"/>
    <x v="0"/>
    <x v="4"/>
    <x v="34"/>
    <x v="1"/>
    <x v="2"/>
    <s v="adjust"/>
    <x v="2"/>
    <x v="3"/>
    <n v="30250"/>
    <n v="78.771582224738182"/>
    <n v="814.03036792983823"/>
    <n v="232.32775384354758"/>
    <n v="-581.70261408629062"/>
    <n v="2.9493853910501389"/>
    <n v="200"/>
    <n v="0.13"/>
    <n v="102.2983156425061"/>
    <n v="7.3386493829026178E-2"/>
  </r>
  <r>
    <x v="46"/>
    <s v="7"/>
    <x v="6"/>
    <x v="113"/>
    <x v="0"/>
    <x v="3"/>
    <x v="6"/>
    <x v="1"/>
    <x v="1"/>
    <s v="appsflyer"/>
    <x v="2"/>
    <x v="1"/>
    <n v="261860"/>
    <n v="464.81523317734388"/>
    <n v="2144.7353756606217"/>
    <n v="1510.4631420324095"/>
    <n v="-634.27223362821223"/>
    <n v="3.2495990540312456"/>
    <n v="1400"/>
    <n v="0.08"/>
    <n v="408.02490595926417"/>
    <n v="4.5022052575018449E-2"/>
  </r>
  <r>
    <x v="46"/>
    <s v="7"/>
    <x v="6"/>
    <x v="26"/>
    <x v="0"/>
    <x v="5"/>
    <x v="49"/>
    <x v="2"/>
    <x v="0"/>
    <s v="appsflyer"/>
    <x v="1"/>
    <x v="1"/>
    <n v="45790"/>
    <n v="65.985260210803688"/>
    <n v="933.78629862925959"/>
    <n v="293.41015188730921"/>
    <n v="-640.37614674195038"/>
    <n v="4.4466014220440933"/>
    <n v="400"/>
    <n v="0.08"/>
    <n v="70.960110207703352"/>
    <n v="4.0307688600902704E-2"/>
  </r>
  <r>
    <x v="46"/>
    <s v="7"/>
    <x v="6"/>
    <x v="103"/>
    <x v="0"/>
    <x v="6"/>
    <x v="39"/>
    <x v="2"/>
    <x v="0"/>
    <s v="appsflyer"/>
    <x v="1"/>
    <x v="0"/>
    <n v="54480"/>
    <n v="63.338794060138461"/>
    <n v="1252.549602742431"/>
    <n v="601.02258589553844"/>
    <n v="-651.52701684689259"/>
    <n v="9.4890121419881126"/>
    <n v="600"/>
    <n v="7.4999999999999997E-2"/>
    <n v="78.871033023122408"/>
    <n v="2.187134473646073E-2"/>
  </r>
  <r>
    <x v="46"/>
    <s v="7"/>
    <x v="6"/>
    <x v="119"/>
    <x v="0"/>
    <x v="0"/>
    <x v="10"/>
    <x v="0"/>
    <x v="0"/>
    <s v="appsflyer"/>
    <x v="0"/>
    <x v="5"/>
    <n v="112000"/>
    <n v="137.55693157975537"/>
    <n v="1254.8299733987915"/>
    <n v="599.34222498279098"/>
    <n v="-655.4877484160005"/>
    <n v="4.3570485187458035"/>
    <n v="600"/>
    <n v="0.15"/>
    <n v="69.90157075659765"/>
    <n v="1.94384131588606E-2"/>
  </r>
  <r>
    <x v="46"/>
    <s v="7"/>
    <x v="6"/>
    <x v="69"/>
    <x v="0"/>
    <x v="1"/>
    <x v="25"/>
    <x v="0"/>
    <x v="1"/>
    <s v="appsflyer"/>
    <x v="2"/>
    <x v="0"/>
    <n v="46830"/>
    <n v="33.179326546593579"/>
    <n v="844.48590949488801"/>
    <n v="122.89242875056122"/>
    <n v="-721.59348074432683"/>
    <n v="3.7038855679600351"/>
    <n v="200"/>
    <n v="0.04"/>
    <n v="28.285440956125402"/>
    <n v="3.8360704620159156E-2"/>
  </r>
  <r>
    <x v="46"/>
    <s v="7"/>
    <x v="6"/>
    <x v="1"/>
    <x v="0"/>
    <x v="4"/>
    <x v="47"/>
    <x v="1"/>
    <x v="0"/>
    <s v="appsflyer"/>
    <x v="0"/>
    <x v="2"/>
    <n v="41500"/>
    <n v="158.30343762771901"/>
    <n v="1066.3714919122251"/>
    <n v="334.94101777362022"/>
    <n v="-731.43047413860495"/>
    <n v="2.1158164522067957"/>
    <n v="600"/>
    <n v="0.15"/>
    <n v="63.498367287674753"/>
    <n v="3.1596790637823086E-2"/>
  </r>
  <r>
    <x v="46"/>
    <s v="7"/>
    <x v="6"/>
    <x v="4"/>
    <x v="0"/>
    <x v="0"/>
    <x v="39"/>
    <x v="2"/>
    <x v="0"/>
    <s v="appsflyer"/>
    <x v="0"/>
    <x v="4"/>
    <n v="118680"/>
    <n v="274.16162938436071"/>
    <n v="3081.3150335550949"/>
    <n v="2346.6065284610859"/>
    <n v="-734.70850509400907"/>
    <n v="8.5592084265419306"/>
    <n v="2800"/>
    <n v="0.1"/>
    <n v="1124.596747499214"/>
    <n v="7.9873975025880534E-2"/>
  </r>
  <r>
    <x v="46"/>
    <s v="7"/>
    <x v="6"/>
    <x v="37"/>
    <x v="0"/>
    <x v="3"/>
    <x v="33"/>
    <x v="2"/>
    <x v="1"/>
    <s v="adjust"/>
    <x v="2"/>
    <x v="6"/>
    <n v="25920"/>
    <n v="52.043956043956044"/>
    <n v="835.47494252325976"/>
    <n v="97.931128793935216"/>
    <n v="-737.54381372932448"/>
    <n v="1.881700320998333"/>
    <n v="200"/>
    <n v="6.5000000000000002E-2"/>
    <n v="6.5297728882881776"/>
    <n v="1.111286569229007E-2"/>
  </r>
  <r>
    <x v="46"/>
    <s v="7"/>
    <x v="6"/>
    <x v="85"/>
    <x v="0"/>
    <x v="0"/>
    <x v="22"/>
    <x v="1"/>
    <x v="1"/>
    <s v="adjust"/>
    <x v="0"/>
    <x v="5"/>
    <n v="238350"/>
    <n v="597.88907548734085"/>
    <n v="4870.5691439089596"/>
    <n v="4113.0792126396855"/>
    <n v="-757.48993126927417"/>
    <n v="6.8793349490239546"/>
    <n v="3200"/>
    <n v="0.125"/>
    <n v="2120.4178586547469"/>
    <n v="8.5921753064330461E-2"/>
  </r>
  <r>
    <x v="46"/>
    <s v="7"/>
    <x v="6"/>
    <x v="12"/>
    <x v="0"/>
    <x v="1"/>
    <x v="3"/>
    <x v="0"/>
    <x v="0"/>
    <s v="appsflyer"/>
    <x v="0"/>
    <x v="1"/>
    <n v="194230"/>
    <n v="169.45559239225264"/>
    <n v="3953.6140994052698"/>
    <n v="3190.2953300242025"/>
    <n v="-763.31876938106734"/>
    <n v="18.826733806691763"/>
    <n v="3000"/>
    <n v="7.4999999999999997E-2"/>
    <n v="1343.6666362080455"/>
    <n v="7.0195519913295507E-2"/>
  </r>
  <r>
    <x v="46"/>
    <s v="7"/>
    <x v="6"/>
    <x v="63"/>
    <x v="0"/>
    <x v="6"/>
    <x v="9"/>
    <x v="1"/>
    <x v="1"/>
    <s v="adjust"/>
    <x v="2"/>
    <x v="5"/>
    <n v="103440"/>
    <n v="257.27076770021557"/>
    <n v="2687.727341462155"/>
    <n v="1920.7602125189667"/>
    <n v="-766.9671289431883"/>
    <n v="7.4659092818393189"/>
    <n v="1800"/>
    <n v="7.0000000000000007E-2"/>
    <n v="463.64578365059157"/>
    <n v="4.0231100567081089E-2"/>
  </r>
  <r>
    <x v="46"/>
    <s v="7"/>
    <x v="6"/>
    <x v="57"/>
    <x v="0"/>
    <x v="0"/>
    <x v="26"/>
    <x v="2"/>
    <x v="0"/>
    <s v="adjust"/>
    <x v="0"/>
    <x v="5"/>
    <n v="36430"/>
    <n v="123.7156742198021"/>
    <n v="1322.5746612236585"/>
    <n v="470.18165494054961"/>
    <n v="-852.39300628310889"/>
    <n v="3.8005019000679843"/>
    <n v="1000"/>
    <n v="0.09"/>
    <n v="163.78517093911384"/>
    <n v="5.8057408669642464E-2"/>
  </r>
  <r>
    <x v="46"/>
    <s v="7"/>
    <x v="6"/>
    <x v="29"/>
    <x v="0"/>
    <x v="3"/>
    <x v="46"/>
    <x v="2"/>
    <x v="1"/>
    <s v="appsflyer"/>
    <x v="2"/>
    <x v="2"/>
    <n v="175020"/>
    <n v="297.69261434608126"/>
    <n v="3835.7069385034679"/>
    <n v="2973.5979853867211"/>
    <n v="-862.10895311674676"/>
    <n v="9.9888201523527815"/>
    <n v="4000"/>
    <n v="0.05"/>
    <n v="200.87474861249558"/>
    <n v="1.1258793197088897E-2"/>
  </r>
  <r>
    <x v="46"/>
    <s v="7"/>
    <x v="6"/>
    <x v="22"/>
    <x v="0"/>
    <x v="6"/>
    <x v="43"/>
    <x v="2"/>
    <x v="0"/>
    <s v="appsflyer"/>
    <x v="0"/>
    <x v="3"/>
    <n v="56270"/>
    <n v="139.50251457984086"/>
    <n v="1266.4496381072051"/>
    <n v="280.43318905505487"/>
    <n v="-986.01644905215028"/>
    <n v="2.0102375208050876"/>
    <n v="400"/>
    <n v="0.1"/>
    <n v="72.741867063711297"/>
    <n v="4.3231846242844055E-2"/>
  </r>
  <r>
    <x v="46"/>
    <s v="7"/>
    <x v="6"/>
    <x v="16"/>
    <x v="0"/>
    <x v="1"/>
    <x v="23"/>
    <x v="0"/>
    <x v="3"/>
    <s v="adjust"/>
    <x v="2"/>
    <x v="6"/>
    <n v="163250"/>
    <n v="146.19517828105484"/>
    <n v="2825.9050764993485"/>
    <n v="1811.9898967726322"/>
    <n v="-1013.9151797267164"/>
    <n v="12.394320510962054"/>
    <n v="1400"/>
    <n v="0.02"/>
    <n v="170.3879030419846"/>
    <n v="1.5672263896675653E-2"/>
  </r>
  <r>
    <x v="46"/>
    <s v="7"/>
    <x v="6"/>
    <x v="55"/>
    <x v="0"/>
    <x v="2"/>
    <x v="25"/>
    <x v="2"/>
    <x v="0"/>
    <s v="appsflyer"/>
    <x v="2"/>
    <x v="5"/>
    <n v="49620"/>
    <n v="123.94671107410491"/>
    <n v="1349.0955692088862"/>
    <n v="320.33708568599411"/>
    <n v="-1028.7584835228922"/>
    <n v="2.5844742705151078"/>
    <n v="400"/>
    <n v="7.4999999999999997E-2"/>
    <n v="111.12227789657574"/>
    <n v="5.7815284202165806E-2"/>
  </r>
  <r>
    <x v="46"/>
    <s v="7"/>
    <x v="6"/>
    <x v="11"/>
    <x v="0"/>
    <x v="5"/>
    <x v="24"/>
    <x v="1"/>
    <x v="0"/>
    <s v="appsflyer"/>
    <x v="0"/>
    <x v="6"/>
    <n v="196040"/>
    <n v="950.88694383661561"/>
    <n v="2711.6792002161787"/>
    <n v="1615.601721402807"/>
    <n v="-1096.0774788133717"/>
    <n v="1.6990471179299365"/>
    <n v="2000"/>
    <n v="0.14000000000000001"/>
    <n v="963.5906384826435"/>
    <n v="9.9404721856610562E-2"/>
  </r>
  <r>
    <x v="46"/>
    <s v="7"/>
    <x v="6"/>
    <x v="83"/>
    <x v="0"/>
    <x v="6"/>
    <x v="48"/>
    <x v="1"/>
    <x v="0"/>
    <s v="adjust"/>
    <x v="2"/>
    <x v="5"/>
    <n v="90930"/>
    <n v="522.90880145553785"/>
    <n v="2207.0697885470263"/>
    <n v="1086.7196025026863"/>
    <n v="-1120.35018604434"/>
    <n v="2.078220139874789"/>
    <n v="1800"/>
    <n v="0.21"/>
    <n v="119.3686546206244"/>
    <n v="1.8307184046636251E-2"/>
  </r>
  <r>
    <x v="46"/>
    <s v="7"/>
    <x v="6"/>
    <x v="68"/>
    <x v="0"/>
    <x v="4"/>
    <x v="15"/>
    <x v="1"/>
    <x v="1"/>
    <s v="adjust"/>
    <x v="2"/>
    <x v="5"/>
    <n v="172830"/>
    <n v="442.78590914482271"/>
    <n v="3547.6581906170263"/>
    <n v="2424.155952573205"/>
    <n v="-1123.5022380438213"/>
    <n v="5.4747811583596091"/>
    <n v="2800"/>
    <n v="7.0000000000000007E-2"/>
    <n v="790.1428772039751"/>
    <n v="5.4324260530436749E-2"/>
  </r>
  <r>
    <x v="46"/>
    <s v="7"/>
    <x v="6"/>
    <x v="59"/>
    <x v="0"/>
    <x v="6"/>
    <x v="14"/>
    <x v="1"/>
    <x v="1"/>
    <s v="appsflyer"/>
    <x v="2"/>
    <x v="1"/>
    <n v="93120"/>
    <n v="677.77138860828347"/>
    <n v="1890.0300817344453"/>
    <n v="759.79140747839995"/>
    <n v="-1130.2386742560452"/>
    <n v="1.1210142833537633"/>
    <n v="1000"/>
    <n v="0.15"/>
    <n v="73.788972160437325"/>
    <n v="1.6186234676639426E-2"/>
  </r>
  <r>
    <x v="46"/>
    <s v="7"/>
    <x v="6"/>
    <x v="89"/>
    <x v="0"/>
    <x v="4"/>
    <x v="49"/>
    <x v="1"/>
    <x v="0"/>
    <s v="adjust"/>
    <x v="2"/>
    <x v="4"/>
    <n v="85540"/>
    <n v="380.85103539298154"/>
    <n v="1317.9417954014284"/>
    <n v="156.95418929528424"/>
    <n v="-1160.9876061061441"/>
    <n v="0.41211438255204136"/>
    <n v="200"/>
    <n v="7.0000000000000007E-2"/>
    <n v="14.84128872096281"/>
    <n v="1.5759682052875201E-2"/>
  </r>
  <r>
    <x v="46"/>
    <s v="7"/>
    <x v="6"/>
    <x v="84"/>
    <x v="0"/>
    <x v="2"/>
    <x v="10"/>
    <x v="1"/>
    <x v="0"/>
    <s v="appsflyer"/>
    <x v="0"/>
    <x v="4"/>
    <n v="61500"/>
    <n v="235.1392811072761"/>
    <n v="1450.0007477294489"/>
    <n v="172.72144550461772"/>
    <n v="-1277.2793022248311"/>
    <n v="0.73454951759343901"/>
    <n v="200"/>
    <n v="0.14000000000000001"/>
    <n v="53.080541116472318"/>
    <n v="5.1219793968832132E-2"/>
  </r>
  <r>
    <x v="46"/>
    <s v="7"/>
    <x v="6"/>
    <x v="24"/>
    <x v="0"/>
    <x v="1"/>
    <x v="9"/>
    <x v="1"/>
    <x v="1"/>
    <s v="appsflyer"/>
    <x v="2"/>
    <x v="1"/>
    <n v="131460"/>
    <n v="544.26617064682591"/>
    <n v="2277.5126626827209"/>
    <n v="998.04597062639334"/>
    <n v="-1279.4666920563277"/>
    <n v="1.8337461052195818"/>
    <n v="1200"/>
    <n v="7.0000000000000007E-2"/>
    <n v="286.55170167920483"/>
    <n v="4.785212139733392E-2"/>
  </r>
  <r>
    <x v="46"/>
    <s v="7"/>
    <x v="6"/>
    <x v="10"/>
    <x v="0"/>
    <x v="0"/>
    <x v="5"/>
    <x v="1"/>
    <x v="0"/>
    <s v="appsflyer"/>
    <x v="2"/>
    <x v="0"/>
    <n v="236540"/>
    <n v="687.63626849617719"/>
    <n v="3044.1038884952991"/>
    <n v="1744.3635323330088"/>
    <n v="-1299.7403561622903"/>
    <n v="2.5367532404127493"/>
    <n v="1400"/>
    <n v="0.04"/>
    <n v="41.332558422546718"/>
    <n v="3.9491537224913831E-3"/>
  </r>
  <r>
    <x v="46"/>
    <s v="7"/>
    <x v="6"/>
    <x v="106"/>
    <x v="0"/>
    <x v="4"/>
    <x v="35"/>
    <x v="1"/>
    <x v="0"/>
    <s v="appsflyer"/>
    <x v="2"/>
    <x v="4"/>
    <n v="157250"/>
    <n v="424.56684606719472"/>
    <n v="2469.2108167582232"/>
    <n v="1157.1137403377932"/>
    <n v="-1312.0970764204301"/>
    <n v="2.72539825249252"/>
    <n v="1200"/>
    <n v="0.2"/>
    <n v="312.1394998672622"/>
    <n v="4.4959495479407252E-2"/>
  </r>
  <r>
    <x v="46"/>
    <s v="7"/>
    <x v="6"/>
    <x v="120"/>
    <x v="0"/>
    <x v="3"/>
    <x v="5"/>
    <x v="1"/>
    <x v="1"/>
    <s v="adjust"/>
    <x v="0"/>
    <x v="1"/>
    <n v="179190"/>
    <n v="312.87705080055349"/>
    <n v="2594.3500042677169"/>
    <n v="1276.2776384900733"/>
    <n v="-1318.0723657776437"/>
    <n v="4.0791666733769132"/>
    <n v="1800"/>
    <n v="0.08"/>
    <n v="91.681862511067237"/>
    <n v="1.1972559855071107E-2"/>
  </r>
  <r>
    <x v="46"/>
    <s v="7"/>
    <x v="6"/>
    <x v="108"/>
    <x v="0"/>
    <x v="1"/>
    <x v="37"/>
    <x v="2"/>
    <x v="1"/>
    <s v="adjust"/>
    <x v="0"/>
    <x v="2"/>
    <n v="85260"/>
    <n v="183.54030501089326"/>
    <n v="2201.2150849660811"/>
    <n v="811.26844997842136"/>
    <n v="-1389.9466349876598"/>
    <n v="4.4201106123816887"/>
    <n v="1200"/>
    <n v="0.1"/>
    <n v="130.96059892127906"/>
    <n v="2.6904493188981287E-2"/>
  </r>
  <r>
    <x v="46"/>
    <s v="7"/>
    <x v="6"/>
    <x v="86"/>
    <x v="0"/>
    <x v="3"/>
    <x v="48"/>
    <x v="2"/>
    <x v="1"/>
    <s v="appsflyer"/>
    <x v="0"/>
    <x v="5"/>
    <n v="92670"/>
    <n v="412.94013788464775"/>
    <n v="4240.6096172361595"/>
    <n v="2753.33006298186"/>
    <n v="-1487.2795542542995"/>
    <n v="6.6676251843335841"/>
    <n v="3000"/>
    <n v="7.0000000000000007E-2"/>
    <n v="669.14630506697154"/>
    <n v="4.0505272388973064E-2"/>
  </r>
  <r>
    <x v="46"/>
    <s v="7"/>
    <x v="6"/>
    <x v="88"/>
    <x v="0"/>
    <x v="6"/>
    <x v="45"/>
    <x v="2"/>
    <x v="0"/>
    <s v="adjust"/>
    <x v="0"/>
    <x v="0"/>
    <n v="76790"/>
    <n v="296.86855670103091"/>
    <n v="3712.005758564504"/>
    <n v="2040.6996148351107"/>
    <n v="-1671.3061437293934"/>
    <n v="6.8740847380824146"/>
    <n v="3000"/>
    <n v="0.11"/>
    <n v="907.43780009749946"/>
    <n v="7.4111658692993618E-2"/>
  </r>
  <r>
    <x v="46"/>
    <s v="7"/>
    <x v="6"/>
    <x v="35"/>
    <x v="0"/>
    <x v="0"/>
    <x v="27"/>
    <x v="0"/>
    <x v="1"/>
    <s v="adjust"/>
    <x v="0"/>
    <x v="3"/>
    <n v="142930"/>
    <n v="129.9800328173497"/>
    <n v="3235.9043168227554"/>
    <n v="1523.9237293276281"/>
    <n v="-1711.9805874951273"/>
    <n v="11.724291002980999"/>
    <n v="1600"/>
    <n v="8.5000000000000006E-2"/>
    <n v="577.33447428567445"/>
    <n v="6.3141225856099853E-2"/>
  </r>
  <r>
    <x v="46"/>
    <s v="7"/>
    <x v="6"/>
    <x v="0"/>
    <x v="0"/>
    <x v="5"/>
    <x v="49"/>
    <x v="0"/>
    <x v="0"/>
    <s v="adjust"/>
    <x v="0"/>
    <x v="4"/>
    <n v="623130"/>
    <n v="500.57166745905533"/>
    <n v="11783.490399468534"/>
    <n v="10031.43101658118"/>
    <n v="-1752.0593828873534"/>
    <n v="20.03994965896009"/>
    <n v="8400"/>
    <n v="7.0000000000000007E-2"/>
    <n v="1001.1702672995441"/>
    <n v="1.6633889117193865E-2"/>
  </r>
  <r>
    <x v="46"/>
    <s v="7"/>
    <x v="6"/>
    <x v="14"/>
    <x v="0"/>
    <x v="3"/>
    <x v="8"/>
    <x v="2"/>
    <x v="0"/>
    <s v="appsflyer"/>
    <x v="0"/>
    <x v="1"/>
    <n v="59560"/>
    <n v="182.46193835870776"/>
    <n v="3284.1250980206009"/>
    <n v="1513.2015939326263"/>
    <n v="-1770.9235040879746"/>
    <n v="8.2932451970217205"/>
    <n v="1200"/>
    <n v="0.1"/>
    <n v="885.94319618433008"/>
    <n v="9.7579331105720007E-2"/>
  </r>
  <r>
    <x v="46"/>
    <s v="7"/>
    <x v="6"/>
    <x v="76"/>
    <x v="0"/>
    <x v="1"/>
    <x v="21"/>
    <x v="1"/>
    <x v="1"/>
    <s v="adjust"/>
    <x v="2"/>
    <x v="3"/>
    <n v="360480"/>
    <n v="2327.9460647519322"/>
    <n v="7294.2789018940675"/>
    <n v="5411.3090710220977"/>
    <n v="-1882.9698308719699"/>
    <n v="2.3244993313875297"/>
    <n v="6000"/>
    <n v="7.0000000000000007E-2"/>
    <n v="1960.760651524316"/>
    <n v="6.0390829211866476E-2"/>
  </r>
  <r>
    <x v="46"/>
    <s v="7"/>
    <x v="6"/>
    <x v="7"/>
    <x v="0"/>
    <x v="5"/>
    <x v="25"/>
    <x v="2"/>
    <x v="0"/>
    <s v="appsflyer"/>
    <x v="0"/>
    <x v="4"/>
    <n v="346820"/>
    <n v="1395.2478303772486"/>
    <n v="7332.5603278778435"/>
    <n v="5362.0224782923733"/>
    <n v="-1970.5378495854702"/>
    <n v="3.8430609684894357"/>
    <n v="8200"/>
    <n v="0.04"/>
    <n v="53.115580888734087"/>
    <n v="1.6509809219614224E-3"/>
  </r>
  <r>
    <x v="46"/>
    <s v="7"/>
    <x v="6"/>
    <x v="31"/>
    <x v="0"/>
    <x v="6"/>
    <x v="34"/>
    <x v="2"/>
    <x v="0"/>
    <s v="adjust"/>
    <x v="0"/>
    <x v="0"/>
    <n v="132040"/>
    <n v="400.16451996969369"/>
    <n v="4190.884807091662"/>
    <n v="1663.7335387679734"/>
    <n v="-2527.1512683236888"/>
    <n v="4.1576238165591883"/>
    <n v="1800"/>
    <n v="0.09"/>
    <n v="102.78541511248086"/>
    <n v="1.029666236784081E-2"/>
  </r>
  <r>
    <x v="46"/>
    <s v="7"/>
    <x v="6"/>
    <x v="93"/>
    <x v="0"/>
    <x v="1"/>
    <x v="13"/>
    <x v="1"/>
    <x v="0"/>
    <s v="adjust"/>
    <x v="2"/>
    <x v="1"/>
    <n v="465290"/>
    <n v="1348.1307080924855"/>
    <n v="7045.7105025887868"/>
    <n v="3947.8548166540663"/>
    <n v="-3097.8556859347204"/>
    <n v="2.9283917300867777"/>
    <n v="3200"/>
    <n v="0.06"/>
    <n v="949.16836891768651"/>
    <n v="4.0071060233927966E-2"/>
  </r>
  <r>
    <x v="46"/>
    <s v="7"/>
    <x v="6"/>
    <x v="15"/>
    <x v="0"/>
    <x v="1"/>
    <x v="29"/>
    <x v="2"/>
    <x v="0"/>
    <s v="adjust"/>
    <x v="0"/>
    <x v="2"/>
    <n v="106580"/>
    <n v="228.02367359278165"/>
    <n v="3936.0178407630119"/>
    <n v="812.95765161006364"/>
    <n v="-3123.0601891529482"/>
    <n v="3.5652335514157718"/>
    <n v="50000"/>
    <n v="0.06"/>
    <n v="125.93069286883059"/>
    <n v="2.5817395001946433E-2"/>
  </r>
  <r>
    <x v="46"/>
    <s v="7"/>
    <x v="6"/>
    <x v="94"/>
    <x v="0"/>
    <x v="2"/>
    <x v="29"/>
    <x v="2"/>
    <x v="0"/>
    <s v="adjust"/>
    <x v="0"/>
    <x v="0"/>
    <n v="314720"/>
    <n v="625.93355667764081"/>
    <n v="9088.5016578952764"/>
    <n v="4602.5875142370751"/>
    <n v="-4485.9141436582013"/>
    <n v="7.3531566811450446"/>
    <n v="6600"/>
    <n v="0.06"/>
    <n v="775.35011098959285"/>
    <n v="2.8076602150102912E-2"/>
  </r>
  <r>
    <x v="47"/>
    <s v="7"/>
    <x v="7"/>
    <x v="0"/>
    <x v="0"/>
    <x v="1"/>
    <x v="34"/>
    <x v="0"/>
    <x v="0"/>
    <s v="adjust"/>
    <x v="0"/>
    <x v="4"/>
    <n v="1355890"/>
    <n v="1041.9389188951827"/>
    <n v="26296.266650098154"/>
    <n v="43490.640705369398"/>
    <n v="17194.374055271244"/>
    <n v="41.740105793806599"/>
    <n v="38400"/>
    <n v="7.0000000000000007E-2"/>
    <n v="3742.2949806328543"/>
    <n v="1.4341380581879335E-2"/>
  </r>
  <r>
    <x v="47"/>
    <s v="7"/>
    <x v="7"/>
    <x v="94"/>
    <x v="0"/>
    <x v="1"/>
    <x v="0"/>
    <x v="2"/>
    <x v="0"/>
    <s v="adjust"/>
    <x v="0"/>
    <x v="5"/>
    <n v="900450"/>
    <n v="1877.3825296564473"/>
    <n v="28858.382843481253"/>
    <n v="44481.300315672466"/>
    <n v="15622.917472191213"/>
    <n v="23.693253566076567"/>
    <n v="58600"/>
    <n v="0.06"/>
    <n v="8647.0297705693574"/>
    <n v="3.239949412900698E-2"/>
  </r>
  <r>
    <x v="47"/>
    <s v="7"/>
    <x v="7"/>
    <x v="38"/>
    <x v="0"/>
    <x v="0"/>
    <x v="40"/>
    <x v="1"/>
    <x v="0"/>
    <s v="appsflyer"/>
    <x v="2"/>
    <x v="0"/>
    <n v="1281920"/>
    <n v="12792.620414982324"/>
    <n v="21127.5183793756"/>
    <n v="33666.70689311342"/>
    <n v="12539.188513737819"/>
    <n v="2.6317287468081214"/>
    <n v="40600"/>
    <n v="0.13"/>
    <n v="21286.487008975397"/>
    <n v="0.10537852264828819"/>
  </r>
  <r>
    <x v="47"/>
    <s v="7"/>
    <x v="7"/>
    <x v="93"/>
    <x v="0"/>
    <x v="4"/>
    <x v="22"/>
    <x v="1"/>
    <x v="0"/>
    <s v="adjust"/>
    <x v="2"/>
    <x v="0"/>
    <n v="1220670"/>
    <n v="3396.2680455666964"/>
    <n v="19842.636470618127"/>
    <n v="30274.443928551962"/>
    <n v="10431.807457933835"/>
    <n v="8.9140325564322218"/>
    <n v="21600"/>
    <n v="0.06"/>
    <n v="2892.8630573167275"/>
    <n v="1.5925770396443491E-2"/>
  </r>
  <r>
    <x v="47"/>
    <s v="7"/>
    <x v="7"/>
    <x v="100"/>
    <x v="0"/>
    <x v="2"/>
    <x v="28"/>
    <x v="0"/>
    <x v="0"/>
    <s v="adjust"/>
    <x v="0"/>
    <x v="5"/>
    <n v="1613220"/>
    <n v="1178.7449794582869"/>
    <n v="36713.86626772624"/>
    <n v="45362.982745896501"/>
    <n v="8649.116478170261"/>
    <n v="38.484136548979286"/>
    <n v="46800"/>
    <n v="7.0000000000000007E-2"/>
    <n v="16497.501745784317"/>
    <n v="6.0612937198141169E-2"/>
  </r>
  <r>
    <x v="47"/>
    <s v="7"/>
    <x v="7"/>
    <x v="88"/>
    <x v="0"/>
    <x v="6"/>
    <x v="22"/>
    <x v="2"/>
    <x v="0"/>
    <s v="adjust"/>
    <x v="0"/>
    <x v="4"/>
    <n v="240240"/>
    <n v="795.20768578694549"/>
    <n v="11681.044078152785"/>
    <n v="18879.78867675443"/>
    <n v="7198.7445986016446"/>
    <n v="23.741959508440619"/>
    <n v="26000"/>
    <n v="0.11"/>
    <n v="6970.1613183328136"/>
    <n v="6.1531067584765585E-2"/>
  </r>
  <r>
    <x v="47"/>
    <s v="7"/>
    <x v="7"/>
    <x v="89"/>
    <x v="0"/>
    <x v="1"/>
    <x v="36"/>
    <x v="1"/>
    <x v="0"/>
    <s v="adjust"/>
    <x v="2"/>
    <x v="1"/>
    <n v="896680"/>
    <n v="3747.9911789401813"/>
    <n v="13114.97031721977"/>
    <n v="18084.91282597572"/>
    <n v="4969.9425087559503"/>
    <n v="4.825228225614338"/>
    <n v="14800"/>
    <n v="7.0000000000000007E-2"/>
    <n v="498.84676468073576"/>
    <n v="4.5972644848678527E-3"/>
  </r>
  <r>
    <x v="47"/>
    <s v="7"/>
    <x v="7"/>
    <x v="3"/>
    <x v="0"/>
    <x v="1"/>
    <x v="40"/>
    <x v="1"/>
    <x v="0"/>
    <s v="appsflyer"/>
    <x v="0"/>
    <x v="3"/>
    <n v="453070"/>
    <n v="1241.3380553244172"/>
    <n v="8457.8997243808481"/>
    <n v="12961.867649372647"/>
    <n v="4503.967924991799"/>
    <n v="10.441851511581293"/>
    <n v="18800"/>
    <n v="0.09"/>
    <n v="6697.8058181062179"/>
    <n v="8.6121923158071934E-2"/>
  </r>
  <r>
    <x v="47"/>
    <s v="7"/>
    <x v="7"/>
    <x v="23"/>
    <x v="0"/>
    <x v="1"/>
    <x v="41"/>
    <x v="1"/>
    <x v="1"/>
    <s v="adjust"/>
    <x v="0"/>
    <x v="5"/>
    <n v="313510"/>
    <n v="643.03747902293492"/>
    <n v="6397.8770381349541"/>
    <n v="10389.077580053086"/>
    <n v="3991.2005419181323"/>
    <n v="16.156255146805439"/>
    <n v="8400"/>
    <n v="0.06"/>
    <n v="379.02551247738035"/>
    <n v="6.0805127557731903E-3"/>
  </r>
  <r>
    <x v="47"/>
    <s v="7"/>
    <x v="7"/>
    <x v="31"/>
    <x v="0"/>
    <x v="6"/>
    <x v="32"/>
    <x v="2"/>
    <x v="0"/>
    <s v="adjust"/>
    <x v="0"/>
    <x v="6"/>
    <n v="624760"/>
    <n v="1727.0005506051039"/>
    <n v="21708.816231331693"/>
    <n v="25400.499718492443"/>
    <n v="3691.6834871607498"/>
    <n v="14.707870075427975"/>
    <n v="36200"/>
    <n v="0.09"/>
    <n v="11309.348508126706"/>
    <n v="7.420686360153976E-2"/>
  </r>
  <r>
    <x v="47"/>
    <s v="7"/>
    <x v="7"/>
    <x v="22"/>
    <x v="0"/>
    <x v="6"/>
    <x v="19"/>
    <x v="2"/>
    <x v="0"/>
    <s v="appsflyer"/>
    <x v="0"/>
    <x v="0"/>
    <n v="327890"/>
    <n v="889.46314620094552"/>
    <n v="6848.2850674163074"/>
    <n v="9668.7256859445442"/>
    <n v="2820.4406185282369"/>
    <n v="10.870293757803662"/>
    <n v="10600"/>
    <n v="0.1"/>
    <n v="4680.6735260692558"/>
    <n v="8.0684081820516174E-2"/>
  </r>
  <r>
    <x v="47"/>
    <s v="7"/>
    <x v="7"/>
    <x v="119"/>
    <x v="0"/>
    <x v="1"/>
    <x v="12"/>
    <x v="0"/>
    <x v="0"/>
    <s v="appsflyer"/>
    <x v="0"/>
    <x v="2"/>
    <n v="556650"/>
    <n v="379.80383795309166"/>
    <n v="4004.6321518744926"/>
    <n v="6337.3944203011679"/>
    <n v="2332.7622684266753"/>
    <n v="16.685967299477049"/>
    <n v="4400"/>
    <n v="0.15"/>
    <n v="1569.7432912505178"/>
    <n v="4.1282562599702186E-2"/>
  </r>
  <r>
    <x v="47"/>
    <s v="7"/>
    <x v="7"/>
    <x v="8"/>
    <x v="0"/>
    <x v="3"/>
    <x v="44"/>
    <x v="1"/>
    <x v="1"/>
    <s v="adjust"/>
    <x v="0"/>
    <x v="6"/>
    <n v="117850"/>
    <n v="416.36422033081743"/>
    <n v="4025.2774886399807"/>
    <n v="6348.4148605029404"/>
    <n v="2323.1373718629598"/>
    <n v="15.247263214545381"/>
    <n v="4400"/>
    <n v="0.08"/>
    <n v="1135.5061650303139"/>
    <n v="2.9810753024741562E-2"/>
  </r>
  <r>
    <x v="47"/>
    <s v="7"/>
    <x v="7"/>
    <x v="104"/>
    <x v="0"/>
    <x v="1"/>
    <x v="32"/>
    <x v="2"/>
    <x v="0"/>
    <s v="appsflyer"/>
    <x v="0"/>
    <x v="4"/>
    <n v="224860"/>
    <n v="606.13353607962404"/>
    <n v="6945.5949798482352"/>
    <n v="8995.6368489578981"/>
    <n v="2050.0418691096629"/>
    <n v="14.841014914205632"/>
    <n v="11800"/>
    <n v="0.17"/>
    <n v="1807.1888740978707"/>
    <n v="3.3482692858801968E-2"/>
  </r>
  <r>
    <x v="47"/>
    <s v="7"/>
    <x v="7"/>
    <x v="83"/>
    <x v="0"/>
    <x v="1"/>
    <x v="35"/>
    <x v="1"/>
    <x v="0"/>
    <s v="adjust"/>
    <x v="2"/>
    <x v="1"/>
    <n v="234000"/>
    <n v="1603.8261655494466"/>
    <n v="4257.6315490896231"/>
    <n v="6253.205935621575"/>
    <n v="1995.5743865319519"/>
    <n v="3.8989299900088121"/>
    <n v="9600"/>
    <n v="0.21"/>
    <n v="4925.0399728256898"/>
    <n v="0.13126706587336404"/>
  </r>
  <r>
    <x v="47"/>
    <s v="7"/>
    <x v="7"/>
    <x v="26"/>
    <x v="0"/>
    <x v="4"/>
    <x v="2"/>
    <x v="2"/>
    <x v="0"/>
    <s v="appsflyer"/>
    <x v="1"/>
    <x v="1"/>
    <n v="250360"/>
    <n v="442.98190558856913"/>
    <n v="4865.1993186002001"/>
    <n v="6777.343601326178"/>
    <n v="1912.144282725978"/>
    <n v="15.299368926415722"/>
    <n v="8000"/>
    <n v="0.08"/>
    <n v="796.45054721853887"/>
    <n v="1.9586104184504061E-2"/>
  </r>
  <r>
    <x v="47"/>
    <s v="7"/>
    <x v="7"/>
    <x v="21"/>
    <x v="0"/>
    <x v="0"/>
    <x v="15"/>
    <x v="2"/>
    <x v="0"/>
    <s v="adjust"/>
    <x v="2"/>
    <x v="5"/>
    <n v="120130"/>
    <n v="600.60886240668447"/>
    <n v="4350.8127360692633"/>
    <n v="5966.065497614326"/>
    <n v="1615.2527615450626"/>
    <n v="9.9333624111170398"/>
    <n v="6600"/>
    <n v="0.11"/>
    <n v="634.83053213757944"/>
    <n v="1.7734483259009691E-2"/>
  </r>
  <r>
    <x v="47"/>
    <s v="7"/>
    <x v="7"/>
    <x v="11"/>
    <x v="0"/>
    <x v="1"/>
    <x v="32"/>
    <x v="1"/>
    <x v="0"/>
    <s v="appsflyer"/>
    <x v="0"/>
    <x v="2"/>
    <n v="365040"/>
    <n v="1578.4907151323589"/>
    <n v="4773.2398900514736"/>
    <n v="6374.3780436088427"/>
    <n v="1601.1381535573692"/>
    <n v="4.0382740186560691"/>
    <n v="5800"/>
    <n v="0.14000000000000001"/>
    <n v="5348.8961751383395"/>
    <n v="0.1398540672921367"/>
  </r>
  <r>
    <x v="47"/>
    <s v="7"/>
    <x v="7"/>
    <x v="47"/>
    <x v="0"/>
    <x v="6"/>
    <x v="46"/>
    <x v="2"/>
    <x v="0"/>
    <s v="appsflyer"/>
    <x v="2"/>
    <x v="4"/>
    <n v="115930"/>
    <n v="542.75236139630385"/>
    <n v="2320.6713841228739"/>
    <n v="3682.8943677120428"/>
    <n v="1362.222983589169"/>
    <n v="6.7855888424645432"/>
    <n v="1800"/>
    <n v="6.5000000000000002E-2"/>
    <n v="1433.7435329487009"/>
    <n v="6.4883005493285351E-2"/>
  </r>
  <r>
    <x v="47"/>
    <s v="7"/>
    <x v="7"/>
    <x v="14"/>
    <x v="0"/>
    <x v="3"/>
    <x v="6"/>
    <x v="2"/>
    <x v="0"/>
    <s v="appsflyer"/>
    <x v="0"/>
    <x v="2"/>
    <n v="161530"/>
    <n v="403.22016974538195"/>
    <n v="10485.035997559917"/>
    <n v="11743.827763118194"/>
    <n v="1258.7917655582769"/>
    <n v="29.125099993221991"/>
    <n v="8600"/>
    <n v="0.1"/>
    <n v="6472.0615126658322"/>
    <n v="9.185053975035741E-2"/>
  </r>
  <r>
    <x v="47"/>
    <s v="7"/>
    <x v="7"/>
    <x v="46"/>
    <x v="0"/>
    <x v="2"/>
    <x v="30"/>
    <x v="2"/>
    <x v="1"/>
    <s v="adjust"/>
    <x v="2"/>
    <x v="4"/>
    <n v="126700"/>
    <n v="416.98504686270303"/>
    <n v="2393.1448627494779"/>
    <n v="3615.6000824015505"/>
    <n v="1222.4552196520726"/>
    <n v="8.6708147201068027"/>
    <n v="1600"/>
    <n v="0.06"/>
    <n v="1000.8296813851042"/>
    <n v="4.6134788996553606E-2"/>
  </r>
  <r>
    <x v="47"/>
    <s v="7"/>
    <x v="7"/>
    <x v="42"/>
    <x v="0"/>
    <x v="1"/>
    <x v="28"/>
    <x v="1"/>
    <x v="1"/>
    <s v="appsflyer"/>
    <x v="2"/>
    <x v="4"/>
    <n v="135890"/>
    <n v="410.77362292879536"/>
    <n v="4290.2684899194855"/>
    <n v="5439.2874411774037"/>
    <n v="1149.0189512579182"/>
    <n v="13.241569413331744"/>
    <n v="3000"/>
    <n v="0.12"/>
    <n v="314.75668309249534"/>
    <n v="9.6445440233485866E-3"/>
  </r>
  <r>
    <x v="47"/>
    <s v="7"/>
    <x v="7"/>
    <x v="87"/>
    <x v="0"/>
    <x v="4"/>
    <x v="28"/>
    <x v="1"/>
    <x v="1"/>
    <s v="appsflyer"/>
    <x v="2"/>
    <x v="1"/>
    <n v="87730"/>
    <n v="607.6779624893436"/>
    <n v="2040.8420912230013"/>
    <n v="3179.9352916843195"/>
    <n v="1139.0932004613182"/>
    <n v="5.232928439033337"/>
    <n v="2200"/>
    <n v="0.08"/>
    <n v="973.80108493767079"/>
    <n v="5.1038831276651368E-2"/>
  </r>
  <r>
    <x v="47"/>
    <s v="7"/>
    <x v="7"/>
    <x v="2"/>
    <x v="0"/>
    <x v="4"/>
    <x v="38"/>
    <x v="1"/>
    <x v="1"/>
    <s v="appsflyer"/>
    <x v="0"/>
    <x v="5"/>
    <n v="89900"/>
    <n v="297.68211920529802"/>
    <n v="1710.1661458581557"/>
    <n v="2828.254902734514"/>
    <n v="1118.0887568763583"/>
    <n v="9.5009230325453089"/>
    <n v="1600"/>
    <n v="0.15"/>
    <n v="643.71232435186403"/>
    <n v="3.7933422227341626E-2"/>
  </r>
  <r>
    <x v="47"/>
    <s v="7"/>
    <x v="7"/>
    <x v="73"/>
    <x v="0"/>
    <x v="2"/>
    <x v="32"/>
    <x v="1"/>
    <x v="0"/>
    <s v="appsflyer"/>
    <x v="2"/>
    <x v="4"/>
    <n v="454440"/>
    <n v="5120.5972492518031"/>
    <n v="4158.3749532599159"/>
    <n v="5150.7893921190907"/>
    <n v="992.41443885917488"/>
    <n v="1.0058962151088331"/>
    <n v="6400"/>
    <n v="0.105"/>
    <n v="1251.8725669573316"/>
    <n v="4.0507466320688162E-2"/>
  </r>
  <r>
    <x v="47"/>
    <s v="7"/>
    <x v="7"/>
    <x v="115"/>
    <x v="0"/>
    <x v="4"/>
    <x v="14"/>
    <x v="1"/>
    <x v="0"/>
    <s v="adjust"/>
    <x v="0"/>
    <x v="2"/>
    <n v="264720"/>
    <n v="1278.5030746087461"/>
    <n v="6028.4024761360261"/>
    <n v="7019.427231984414"/>
    <n v="991.02475584838794"/>
    <n v="5.4903483389216987"/>
    <n v="11400"/>
    <n v="0.12"/>
    <n v="136.22703536501623"/>
    <n v="3.2345240065621049E-3"/>
  </r>
  <r>
    <x v="47"/>
    <s v="7"/>
    <x v="7"/>
    <x v="107"/>
    <x v="0"/>
    <x v="0"/>
    <x v="29"/>
    <x v="0"/>
    <x v="0"/>
    <s v="adjust"/>
    <x v="0"/>
    <x v="4"/>
    <n v="119950"/>
    <n v="230.9840169458887"/>
    <n v="3412.5937320788526"/>
    <n v="4379.1922691107511"/>
    <n v="966.59853703189856"/>
    <n v="18.958854067104735"/>
    <n v="3800"/>
    <n v="0.13"/>
    <n v="2679.1792372514969"/>
    <n v="0.10196626351049046"/>
  </r>
  <r>
    <x v="47"/>
    <s v="7"/>
    <x v="7"/>
    <x v="117"/>
    <x v="0"/>
    <x v="0"/>
    <x v="22"/>
    <x v="1"/>
    <x v="0"/>
    <s v="appsflyer"/>
    <x v="0"/>
    <x v="0"/>
    <n v="110150"/>
    <n v="607.39833039748794"/>
    <n v="1843.536341868775"/>
    <n v="2592.0391112920984"/>
    <n v="748.50276942332334"/>
    <n v="4.26744523580735"/>
    <n v="2800"/>
    <n v="7.0000000000000007E-2"/>
    <n v="532.43468858690301"/>
    <n v="3.4235253001351711E-2"/>
  </r>
  <r>
    <x v="47"/>
    <s v="7"/>
    <x v="7"/>
    <x v="84"/>
    <x v="0"/>
    <x v="1"/>
    <x v="46"/>
    <x v="1"/>
    <x v="0"/>
    <s v="appsflyer"/>
    <x v="0"/>
    <x v="2"/>
    <n v="497980"/>
    <n v="1731.7623530310943"/>
    <n v="11302.89787857"/>
    <n v="11949.898062431348"/>
    <n v="647.00018386134798"/>
    <n v="6.9004260552930408"/>
    <n v="10600"/>
    <n v="0.14000000000000001"/>
    <n v="7567.1541132629873"/>
    <n v="0.10554000926380232"/>
  </r>
  <r>
    <x v="47"/>
    <s v="7"/>
    <x v="7"/>
    <x v="32"/>
    <x v="0"/>
    <x v="5"/>
    <x v="21"/>
    <x v="0"/>
    <x v="3"/>
    <s v="appsflyer"/>
    <x v="0"/>
    <x v="3"/>
    <n v="77620"/>
    <n v="85.635481023830536"/>
    <n v="1508.8356623783041"/>
    <n v="2153.4977955612671"/>
    <n v="644.66213318296309"/>
    <n v="25.147261039638401"/>
    <n v="1600"/>
    <n v="0.04"/>
    <n v="25.32971698422763"/>
    <n v="1.9603546871850819E-3"/>
  </r>
  <r>
    <x v="47"/>
    <s v="7"/>
    <x v="7"/>
    <x v="17"/>
    <x v="0"/>
    <x v="6"/>
    <x v="45"/>
    <x v="2"/>
    <x v="1"/>
    <s v="appsflyer"/>
    <x v="1"/>
    <x v="0"/>
    <n v="171050"/>
    <n v="169.35643564356437"/>
    <n v="4472.6192030363345"/>
    <n v="5049.7789747812867"/>
    <n v="577.1597717449522"/>
    <n v="29.81746135357556"/>
    <n v="10000"/>
    <n v="7.4999999999999997E-2"/>
    <n v="2249.5580032687367"/>
    <n v="7.4246087947712869E-2"/>
  </r>
  <r>
    <x v="47"/>
    <s v="7"/>
    <x v="7"/>
    <x v="55"/>
    <x v="0"/>
    <x v="0"/>
    <x v="10"/>
    <x v="2"/>
    <x v="0"/>
    <s v="appsflyer"/>
    <x v="2"/>
    <x v="2"/>
    <n v="158340"/>
    <n v="334.90958858659587"/>
    <n v="3925.5324400682266"/>
    <n v="4296.4001780607377"/>
    <n v="370.86773799251114"/>
    <n v="12.828537385843878"/>
    <n v="2200"/>
    <n v="7.4999999999999997E-2"/>
    <n v="1455.9117418761753"/>
    <n v="5.647796921209703E-2"/>
  </r>
  <r>
    <x v="47"/>
    <s v="7"/>
    <x v="7"/>
    <x v="126"/>
    <x v="0"/>
    <x v="0"/>
    <x v="20"/>
    <x v="1"/>
    <x v="0"/>
    <s v="adjust"/>
    <x v="2"/>
    <x v="2"/>
    <n v="128200"/>
    <n v="1134.6904774301036"/>
    <n v="3021.8884269548366"/>
    <n v="3361.6745312959688"/>
    <n v="339.78610434113216"/>
    <n v="2.9626357127008203"/>
    <n v="4400"/>
    <n v="0.15"/>
    <n v="2574.3621455335551"/>
    <n v="0.1276329262677067"/>
  </r>
  <r>
    <x v="47"/>
    <s v="7"/>
    <x v="7"/>
    <x v="101"/>
    <x v="0"/>
    <x v="3"/>
    <x v="14"/>
    <x v="1"/>
    <x v="1"/>
    <s v="adjust"/>
    <x v="0"/>
    <x v="4"/>
    <n v="48330"/>
    <n v="240.59284960024135"/>
    <n v="1125.5527806400676"/>
    <n v="1367.676519543784"/>
    <n v="242.12373890371646"/>
    <n v="5.684610003232665"/>
    <n v="600"/>
    <n v="0.12"/>
    <n v="608.80850306094374"/>
    <n v="7.4190119076795541E-2"/>
  </r>
  <r>
    <x v="47"/>
    <s v="7"/>
    <x v="7"/>
    <x v="43"/>
    <x v="0"/>
    <x v="3"/>
    <x v="40"/>
    <x v="1"/>
    <x v="1"/>
    <s v="adjust"/>
    <x v="2"/>
    <x v="1"/>
    <n v="42130"/>
    <n v="350.2414068745004"/>
    <n v="1304.3321110164359"/>
    <n v="1464.2022871602037"/>
    <n v="159.87017614376782"/>
    <n v="4.180551637873192"/>
    <n v="1400"/>
    <n v="0.08"/>
    <n v="123.69806504497326"/>
    <n v="1.4080256775276094E-2"/>
  </r>
  <r>
    <x v="47"/>
    <s v="7"/>
    <x v="7"/>
    <x v="129"/>
    <x v="0"/>
    <x v="0"/>
    <x v="8"/>
    <x v="1"/>
    <x v="1"/>
    <s v="appsflyer"/>
    <x v="2"/>
    <x v="6"/>
    <n v="293790"/>
    <n v="862.06719115458213"/>
    <n v="3260.6749369883601"/>
    <n v="3394.8319857460137"/>
    <n v="134.15704875765368"/>
    <n v="3.9380132089231399"/>
    <n v="4000"/>
    <n v="0.06"/>
    <n v="483.90780479104046"/>
    <n v="2.375708168685221E-2"/>
  </r>
  <r>
    <x v="47"/>
    <s v="7"/>
    <x v="7"/>
    <x v="141"/>
    <x v="0"/>
    <x v="1"/>
    <x v="49"/>
    <x v="1"/>
    <x v="1"/>
    <s v="appsflyer"/>
    <x v="2"/>
    <x v="6"/>
    <n v="120610"/>
    <n v="675.10305503243353"/>
    <n v="2583.7041442239138"/>
    <n v="2716.9261075786967"/>
    <n v="133.22196335478293"/>
    <n v="4.0244612838378719"/>
    <n v="4200"/>
    <n v="0.08"/>
    <n v="1245.8729212710648"/>
    <n v="7.6426622829121701E-2"/>
  </r>
  <r>
    <x v="47"/>
    <s v="7"/>
    <x v="7"/>
    <x v="102"/>
    <x v="0"/>
    <x v="3"/>
    <x v="34"/>
    <x v="1"/>
    <x v="0"/>
    <s v="adjust"/>
    <x v="2"/>
    <x v="6"/>
    <n v="15350"/>
    <n v="101.04727707959306"/>
    <n v="210.49748813257219"/>
    <n v="322.27572739227838"/>
    <n v="111.7782392597062"/>
    <n v="3.1893558807965481"/>
    <n v="200"/>
    <n v="0.06"/>
    <n v="35.864977078692689"/>
    <n v="1.8547770346062163E-2"/>
  </r>
  <r>
    <x v="47"/>
    <s v="7"/>
    <x v="7"/>
    <x v="19"/>
    <x v="0"/>
    <x v="1"/>
    <x v="35"/>
    <x v="2"/>
    <x v="1"/>
    <s v="adjust"/>
    <x v="0"/>
    <x v="5"/>
    <n v="40700"/>
    <n v="73.234367971210077"/>
    <n v="1635.4424097526512"/>
    <n v="1663.4804337715025"/>
    <n v="28.038024018851274"/>
    <n v="22.714477913231267"/>
    <n v="400"/>
    <n v="7.0000000000000007E-2"/>
    <n v="118.88063649821834"/>
    <n v="1.1910834064605125E-2"/>
  </r>
  <r>
    <x v="47"/>
    <s v="7"/>
    <x v="7"/>
    <x v="50"/>
    <x v="0"/>
    <x v="3"/>
    <x v="16"/>
    <x v="1"/>
    <x v="3"/>
    <s v="appsflyer"/>
    <x v="0"/>
    <x v="6"/>
    <n v="59530"/>
    <n v="304.06578812953313"/>
    <n v="1248.491409201609"/>
    <n v="1265.4117477061291"/>
    <n v="16.920338504520032"/>
    <n v="4.1616380306720302"/>
    <n v="1200"/>
    <n v="0.08"/>
    <n v="220.07600391710369"/>
    <n v="2.8986086191055433E-2"/>
  </r>
  <r>
    <x v="47"/>
    <s v="7"/>
    <x v="7"/>
    <x v="45"/>
    <x v="0"/>
    <x v="0"/>
    <x v="5"/>
    <x v="1"/>
    <x v="3"/>
    <s v="adjust"/>
    <x v="2"/>
    <x v="2"/>
    <n v="65320"/>
    <n v="398.99305876908835"/>
    <n v="1926.3955184422789"/>
    <n v="1940.9556573291632"/>
    <n v="14.560138886884261"/>
    <n v="4.8646351475815122"/>
    <n v="1600"/>
    <n v="7.0000000000000007E-2"/>
    <n v="134.16432422771311"/>
    <n v="1.1520469630608741E-2"/>
  </r>
  <r>
    <x v="47"/>
    <s v="7"/>
    <x v="7"/>
    <x v="110"/>
    <x v="0"/>
    <x v="6"/>
    <x v="1"/>
    <x v="1"/>
    <x v="0"/>
    <s v="adjust"/>
    <x v="0"/>
    <x v="3"/>
    <n v="280"/>
    <n v="6.0869565217391299"/>
    <n v="5.0164287796307088"/>
    <n v="5.0891306460021681"/>
    <n v="7.2701866371459367E-2"/>
    <n v="0.83607146327178483"/>
    <n v="200"/>
    <n v="0.32"/>
    <n v="6.4252555996962348"/>
    <n v="0.21042413877190325"/>
  </r>
  <r>
    <x v="47"/>
    <s v="7"/>
    <x v="7"/>
    <x v="70"/>
    <x v="0"/>
    <x v="3"/>
    <x v="43"/>
    <x v="1"/>
    <x v="0"/>
    <s v="appsflyer"/>
    <x v="2"/>
    <x v="1"/>
    <n v="6780"/>
    <n v="50.935167569149712"/>
    <n v="63.160667568595606"/>
    <n v="1.7408545380875415"/>
    <n v="-61.419813030508067"/>
    <n v="3.4177850415906715E-2"/>
    <n v="200"/>
    <n v="0.08"/>
    <n v="0.73551567278647756"/>
    <n v="7.0417109978116108E-2"/>
  </r>
  <r>
    <x v="47"/>
    <s v="7"/>
    <x v="7"/>
    <x v="58"/>
    <x v="0"/>
    <x v="5"/>
    <x v="20"/>
    <x v="2"/>
    <x v="3"/>
    <s v="appsflyer"/>
    <x v="2"/>
    <x v="2"/>
    <n v="82080"/>
    <n v="138.57374392220422"/>
    <n v="813.13229376490995"/>
    <n v="751.19190834035442"/>
    <n v="-61.940385424555529"/>
    <n v="5.4208819584327328"/>
    <n v="600"/>
    <n v="0.08"/>
    <n v="260.31224784513427"/>
    <n v="5.7755380694540726E-2"/>
  </r>
  <r>
    <x v="47"/>
    <s v="7"/>
    <x v="7"/>
    <x v="103"/>
    <x v="0"/>
    <x v="3"/>
    <x v="48"/>
    <x v="2"/>
    <x v="0"/>
    <s v="appsflyer"/>
    <x v="1"/>
    <x v="5"/>
    <n v="109370"/>
    <n v="75.777327719447854"/>
    <n v="2467.6722001513917"/>
    <n v="2397.3539104492679"/>
    <n v="-70.31828970212382"/>
    <n v="31.636823078863991"/>
    <n v="1200"/>
    <n v="7.4999999999999997E-2"/>
    <n v="957.91877907157948"/>
    <n v="6.6595561526977043E-2"/>
  </r>
  <r>
    <x v="47"/>
    <s v="7"/>
    <x v="7"/>
    <x v="127"/>
    <x v="1"/>
    <x v="2"/>
    <x v="45"/>
    <x v="1"/>
    <x v="0"/>
    <s v="adjust"/>
    <x v="2"/>
    <x v="1"/>
    <n v="6150"/>
    <n v="60.151155898043868"/>
    <n v="113.75622819260282"/>
    <n v="11.519475785162804"/>
    <n v="-102.23675240744001"/>
    <n v="0.19150880167104853"/>
    <n v="200"/>
    <n v="0.15"/>
    <n v="0.39163212114923823"/>
    <n v="5.6662318154798936E-3"/>
  </r>
  <r>
    <x v="47"/>
    <s v="7"/>
    <x v="7"/>
    <x v="125"/>
    <x v="0"/>
    <x v="0"/>
    <x v="7"/>
    <x v="1"/>
    <x v="1"/>
    <s v="appsflyer"/>
    <x v="0"/>
    <x v="3"/>
    <n v="45220"/>
    <n v="257.40873654250714"/>
    <n v="1729.2639879362034"/>
    <n v="1612.7813705909978"/>
    <n v="-116.48261734520565"/>
    <n v="6.2654492316529105"/>
    <n v="1800"/>
    <n v="0.08"/>
    <n v="176.46260135713132"/>
    <n v="1.8235846529368417E-2"/>
  </r>
  <r>
    <x v="47"/>
    <s v="7"/>
    <x v="7"/>
    <x v="146"/>
    <x v="0"/>
    <x v="6"/>
    <x v="45"/>
    <x v="2"/>
    <x v="0"/>
    <s v="appsflyer"/>
    <x v="2"/>
    <x v="0"/>
    <n v="28270"/>
    <n v="196.59998094693722"/>
    <n v="224.89857522182209"/>
    <n v="100.94761553334143"/>
    <n v="-123.95095968848065"/>
    <n v="0.51346706671648878"/>
    <n v="200"/>
    <n v="7.0000000000000007E-2"/>
    <n v="2.5089007698181103"/>
    <n v="4.1422486910045924E-3"/>
  </r>
  <r>
    <x v="47"/>
    <s v="7"/>
    <x v="7"/>
    <x v="30"/>
    <x v="0"/>
    <x v="5"/>
    <x v="29"/>
    <x v="1"/>
    <x v="3"/>
    <s v="appsflyer"/>
    <x v="0"/>
    <x v="3"/>
    <n v="12270"/>
    <n v="78.078269169583209"/>
    <n v="386.37224924836318"/>
    <n v="251.39397063725826"/>
    <n v="-134.97827861110491"/>
    <n v="3.2197687437363598"/>
    <n v="200"/>
    <n v="0.05"/>
    <n v="68.839616496638953"/>
    <n v="4.5638602178973961E-2"/>
  </r>
  <r>
    <x v="47"/>
    <s v="7"/>
    <x v="7"/>
    <x v="144"/>
    <x v="0"/>
    <x v="0"/>
    <x v="8"/>
    <x v="2"/>
    <x v="1"/>
    <s v="adjust"/>
    <x v="2"/>
    <x v="5"/>
    <n v="34060"/>
    <n v="135.24129505192425"/>
    <n v="243.29634003956781"/>
    <n v="105.46061573187335"/>
    <n v="-137.83572430769448"/>
    <n v="0.77979596166528142"/>
    <n v="200"/>
    <n v="0.06"/>
    <n v="32.52208346980828"/>
    <n v="5.1396886006705306E-2"/>
  </r>
  <r>
    <x v="47"/>
    <s v="7"/>
    <x v="7"/>
    <x v="142"/>
    <x v="0"/>
    <x v="4"/>
    <x v="31"/>
    <x v="2"/>
    <x v="0"/>
    <s v="appsflyer"/>
    <x v="2"/>
    <x v="1"/>
    <n v="64200"/>
    <n v="145.92701806118689"/>
    <n v="561.27333244041233"/>
    <n v="368.94118792925497"/>
    <n v="-192.33214451115737"/>
    <n v="2.5282582542360914"/>
    <n v="800"/>
    <n v="0.12"/>
    <n v="155.85842724455921"/>
    <n v="7.0407982059571189E-2"/>
  </r>
  <r>
    <x v="47"/>
    <s v="7"/>
    <x v="7"/>
    <x v="143"/>
    <x v="0"/>
    <x v="4"/>
    <x v="32"/>
    <x v="1"/>
    <x v="1"/>
    <s v="appsflyer"/>
    <x v="2"/>
    <x v="1"/>
    <n v="17490"/>
    <n v="122.99954135453295"/>
    <n v="275.88687646264162"/>
    <n v="61.474563896086259"/>
    <n v="-214.41231256655536"/>
    <n v="0.49979506605551022"/>
    <n v="200"/>
    <n v="0.15"/>
    <n v="44.106830435014409"/>
    <n v="0.11958016356588974"/>
  </r>
  <r>
    <x v="47"/>
    <s v="7"/>
    <x v="7"/>
    <x v="124"/>
    <x v="0"/>
    <x v="2"/>
    <x v="12"/>
    <x v="2"/>
    <x v="1"/>
    <s v="appsflyer"/>
    <x v="0"/>
    <x v="1"/>
    <n v="39400"/>
    <n v="215.80172531836232"/>
    <n v="2160.4890853342577"/>
    <n v="1942.6553006109305"/>
    <n v="-217.8337847233272"/>
    <n v="9.0020378555594061"/>
    <n v="5000"/>
    <n v="0.05"/>
    <n v="153.27705587341811"/>
    <n v="1.3150133207300957E-2"/>
  </r>
  <r>
    <x v="47"/>
    <s v="7"/>
    <x v="7"/>
    <x v="77"/>
    <x v="0"/>
    <x v="2"/>
    <x v="28"/>
    <x v="1"/>
    <x v="0"/>
    <s v="appsflyer"/>
    <x v="0"/>
    <x v="2"/>
    <n v="106990"/>
    <n v="336.81116787944472"/>
    <n v="2888.9987851577425"/>
    <n v="2658.5985104679676"/>
    <n v="-230.40027468977496"/>
    <n v="7.8934393037096777"/>
    <n v="2400"/>
    <n v="0.15"/>
    <n v="829.71368764644944"/>
    <n v="5.20144783288096E-2"/>
  </r>
  <r>
    <x v="47"/>
    <s v="7"/>
    <x v="7"/>
    <x v="121"/>
    <x v="0"/>
    <x v="2"/>
    <x v="25"/>
    <x v="2"/>
    <x v="0"/>
    <s v="appsflyer"/>
    <x v="2"/>
    <x v="1"/>
    <n v="46460"/>
    <n v="339.4812718056744"/>
    <n v="333.35439932533086"/>
    <n v="84.960642225960939"/>
    <n v="-248.39375709936991"/>
    <n v="0.25026606555955772"/>
    <n v="200"/>
    <n v="7.0000000000000007E-2"/>
    <n v="2.8001933363652407"/>
    <n v="5.4931186625564411E-3"/>
  </r>
  <r>
    <x v="47"/>
    <s v="7"/>
    <x v="7"/>
    <x v="53"/>
    <x v="0"/>
    <x v="0"/>
    <x v="38"/>
    <x v="0"/>
    <x v="3"/>
    <s v="appsflyer"/>
    <x v="2"/>
    <x v="2"/>
    <n v="81650"/>
    <n v="43.215608911129287"/>
    <n v="726.78749136414012"/>
    <n v="475.88733315596113"/>
    <n v="-250.90015820817899"/>
    <n v="11.011931687335457"/>
    <n v="400"/>
    <n v="0.06"/>
    <n v="55.571784382100411"/>
    <n v="1.9462514377637376E-2"/>
  </r>
  <r>
    <x v="47"/>
    <s v="7"/>
    <x v="7"/>
    <x v="85"/>
    <x v="0"/>
    <x v="4"/>
    <x v="4"/>
    <x v="1"/>
    <x v="1"/>
    <s v="adjust"/>
    <x v="0"/>
    <x v="2"/>
    <n v="380190"/>
    <n v="1010.1917645987064"/>
    <n v="6774.9333827495366"/>
    <n v="6518.0780085318447"/>
    <n v="-256.85537421769186"/>
    <n v="6.4523175073805108"/>
    <n v="7400"/>
    <n v="0.125"/>
    <n v="1116.7115369605033"/>
    <n v="2.8554213258846717E-2"/>
  </r>
  <r>
    <x v="47"/>
    <s v="7"/>
    <x v="7"/>
    <x v="108"/>
    <x v="0"/>
    <x v="1"/>
    <x v="31"/>
    <x v="2"/>
    <x v="3"/>
    <s v="adjust"/>
    <x v="0"/>
    <x v="3"/>
    <n v="8450"/>
    <n v="20.195387572069187"/>
    <n v="267.44789848753521"/>
    <n v="9.2804363664797069"/>
    <n v="-258.16746212105551"/>
    <n v="0.45953247162806732"/>
    <n v="200"/>
    <n v="0.1"/>
    <n v="0.2971523201756151"/>
    <n v="5.3365364235261727E-3"/>
  </r>
  <r>
    <x v="47"/>
    <s v="7"/>
    <x v="7"/>
    <x v="25"/>
    <x v="0"/>
    <x v="4"/>
    <x v="48"/>
    <x v="1"/>
    <x v="3"/>
    <s v="adjust"/>
    <x v="2"/>
    <x v="4"/>
    <n v="77010"/>
    <n v="277.61673151750972"/>
    <n v="990.40263826601256"/>
    <n v="727.3871516447856"/>
    <n v="-263.01548662122696"/>
    <n v="2.6201127996455362"/>
    <n v="400"/>
    <n v="0.06"/>
    <n v="151.81204160237118"/>
    <n v="3.4784786721232308E-2"/>
  </r>
  <r>
    <x v="47"/>
    <s v="7"/>
    <x v="7"/>
    <x v="145"/>
    <x v="0"/>
    <x v="1"/>
    <x v="34"/>
    <x v="0"/>
    <x v="1"/>
    <s v="appsflyer"/>
    <x v="2"/>
    <x v="5"/>
    <n v="87710"/>
    <n v="78.029724213721295"/>
    <n v="1321.8672928812425"/>
    <n v="1011.2249050064873"/>
    <n v="-310.64238787475517"/>
    <n v="12.959483263541593"/>
    <n v="600"/>
    <n v="0.05"/>
    <n v="125.89047367290307"/>
    <n v="2.0748841833574012E-2"/>
  </r>
  <r>
    <x v="47"/>
    <s v="7"/>
    <x v="7"/>
    <x v="138"/>
    <x v="0"/>
    <x v="6"/>
    <x v="11"/>
    <x v="2"/>
    <x v="3"/>
    <s v="adjust"/>
    <x v="2"/>
    <x v="6"/>
    <n v="22310"/>
    <n v="116.54583678409888"/>
    <n v="426.22374250670009"/>
    <n v="100.96463969043425"/>
    <n v="-325.25910281626585"/>
    <n v="0.86630841972906514"/>
    <n v="200"/>
    <n v="0.15"/>
    <n v="69.849962164662358"/>
    <n v="0.11530433225405777"/>
  </r>
  <r>
    <x v="47"/>
    <s v="7"/>
    <x v="7"/>
    <x v="28"/>
    <x v="0"/>
    <x v="6"/>
    <x v="21"/>
    <x v="1"/>
    <x v="3"/>
    <s v="adjust"/>
    <x v="0"/>
    <x v="2"/>
    <n v="18020"/>
    <n v="49.173766714168764"/>
    <n v="372.81277595958574"/>
    <n v="33.949274950182094"/>
    <n v="-338.86350100940365"/>
    <n v="0.69039402955478824"/>
    <n v="200"/>
    <n v="0.08"/>
    <n v="3.108594223461461"/>
    <n v="1.5260975028298738E-2"/>
  </r>
  <r>
    <x v="47"/>
    <s v="7"/>
    <x v="7"/>
    <x v="13"/>
    <x v="0"/>
    <x v="0"/>
    <x v="20"/>
    <x v="1"/>
    <x v="0"/>
    <s v="appsflyer"/>
    <x v="0"/>
    <x v="0"/>
    <n v="127870"/>
    <n v="512.08614278125128"/>
    <n v="2685.3343028590034"/>
    <n v="2338.6436823626659"/>
    <n v="-346.69062049633749"/>
    <n v="4.5668950728894622"/>
    <n v="4200"/>
    <n v="0.15"/>
    <n v="443.83940058858792"/>
    <n v="3.1630826871709782E-2"/>
  </r>
  <r>
    <x v="47"/>
    <s v="7"/>
    <x v="7"/>
    <x v="140"/>
    <x v="0"/>
    <x v="1"/>
    <x v="41"/>
    <x v="1"/>
    <x v="0"/>
    <s v="adjust"/>
    <x v="2"/>
    <x v="2"/>
    <n v="35170"/>
    <n v="191.79277436946148"/>
    <n v="590.03581758211817"/>
    <n v="181.35353594780119"/>
    <n v="-408.68228163431695"/>
    <n v="0.94557022048416384"/>
    <n v="200"/>
    <n v="7.0000000000000007E-2"/>
    <n v="59.426217635474579"/>
    <n v="5.4613600744808172E-2"/>
  </r>
  <r>
    <x v="47"/>
    <s v="7"/>
    <x v="7"/>
    <x v="112"/>
    <x v="0"/>
    <x v="6"/>
    <x v="22"/>
    <x v="1"/>
    <x v="0"/>
    <s v="adjust"/>
    <x v="2"/>
    <x v="5"/>
    <n v="41360"/>
    <n v="478.27048768225239"/>
    <n v="814.79566834610728"/>
    <n v="403.40861455619"/>
    <n v="-411.38705378991727"/>
    <n v="0.84347377675580471"/>
    <n v="800"/>
    <n v="0.15"/>
    <n v="82.222758944213439"/>
    <n v="3.3970006248986863E-2"/>
  </r>
  <r>
    <x v="47"/>
    <s v="7"/>
    <x v="7"/>
    <x v="111"/>
    <x v="0"/>
    <x v="6"/>
    <x v="25"/>
    <x v="1"/>
    <x v="0"/>
    <s v="appsflyer"/>
    <x v="0"/>
    <x v="4"/>
    <n v="27930"/>
    <n v="90.926293300778269"/>
    <n v="585.61449071853781"/>
    <n v="138.66602850067622"/>
    <n v="-446.94846221786156"/>
    <n v="1.5250377362461924"/>
    <n v="200"/>
    <n v="0.15"/>
    <n v="6.2988045399684778E-2"/>
    <n v="7.5707133752395131E-5"/>
  </r>
  <r>
    <x v="47"/>
    <s v="7"/>
    <x v="7"/>
    <x v="81"/>
    <x v="0"/>
    <x v="6"/>
    <x v="13"/>
    <x v="2"/>
    <x v="1"/>
    <s v="appsflyer"/>
    <x v="2"/>
    <x v="3"/>
    <n v="41200"/>
    <n v="35.640138408304502"/>
    <n v="972.50146810403021"/>
    <n v="525.15283220465096"/>
    <n v="-447.34863589937925"/>
    <n v="14.734870728848943"/>
    <n v="200"/>
    <n v="0.1"/>
    <n v="17.032907522218458"/>
    <n v="5.4056985819767259E-3"/>
  </r>
  <r>
    <x v="47"/>
    <s v="7"/>
    <x v="7"/>
    <x v="116"/>
    <x v="0"/>
    <x v="4"/>
    <x v="4"/>
    <x v="2"/>
    <x v="0"/>
    <s v="appsflyer"/>
    <x v="0"/>
    <x v="4"/>
    <n v="38220"/>
    <n v="33.501126972201348"/>
    <n v="566.01050623161473"/>
    <n v="112.86898712419816"/>
    <n v="-453.14151910741657"/>
    <n v="3.3691101561405645"/>
    <n v="200"/>
    <n v="0.06"/>
    <n v="8.9752288158195785"/>
    <n v="1.3253166413704451E-2"/>
  </r>
  <r>
    <x v="47"/>
    <s v="7"/>
    <x v="7"/>
    <x v="6"/>
    <x v="0"/>
    <x v="3"/>
    <x v="34"/>
    <x v="1"/>
    <x v="0"/>
    <s v="adjust"/>
    <x v="2"/>
    <x v="4"/>
    <n v="159160"/>
    <n v="531.7836580054294"/>
    <n v="2183.5909927625817"/>
    <n v="1727.9732227961204"/>
    <n v="-455.61776996646131"/>
    <n v="3.2493913582776517"/>
    <n v="1200"/>
    <n v="0.08"/>
    <n v="22.15467622041724"/>
    <n v="2.1368653101934499E-3"/>
  </r>
  <r>
    <x v="47"/>
    <s v="7"/>
    <x v="7"/>
    <x v="63"/>
    <x v="0"/>
    <x v="1"/>
    <x v="24"/>
    <x v="1"/>
    <x v="1"/>
    <s v="adjust"/>
    <x v="2"/>
    <x v="5"/>
    <n v="19150"/>
    <n v="58.117044888345333"/>
    <n v="552.35003782097056"/>
    <n v="79.853114283882064"/>
    <n v="-472.49692353708849"/>
    <n v="1.3740050692063945"/>
    <n v="200"/>
    <n v="7.0000000000000007E-2"/>
    <n v="16.530023616748242"/>
    <n v="3.4500895310488729E-2"/>
  </r>
  <r>
    <x v="47"/>
    <s v="7"/>
    <x v="7"/>
    <x v="69"/>
    <x v="0"/>
    <x v="4"/>
    <x v="22"/>
    <x v="0"/>
    <x v="1"/>
    <s v="appsflyer"/>
    <x v="2"/>
    <x v="5"/>
    <n v="180360"/>
    <n v="126.97474022133987"/>
    <n v="3080.3864983814415"/>
    <n v="2607.5418360887084"/>
    <n v="-472.84466229273312"/>
    <n v="20.535909989209607"/>
    <n v="2200"/>
    <n v="0.04"/>
    <n v="25.413720218016159"/>
    <n v="1.6243728011242275E-3"/>
  </r>
  <r>
    <x v="47"/>
    <s v="7"/>
    <x v="7"/>
    <x v="65"/>
    <x v="1"/>
    <x v="6"/>
    <x v="8"/>
    <x v="1"/>
    <x v="1"/>
    <s v="adjust"/>
    <x v="2"/>
    <x v="3"/>
    <n v="76180"/>
    <n v="220.47874585468799"/>
    <n v="2049.3180445200092"/>
    <n v="1568.8578899762267"/>
    <n v="-480.46015454378244"/>
    <n v="7.1156876545833656"/>
    <n v="2200"/>
    <n v="0.06"/>
    <n v="459.4931692454972"/>
    <n v="4.8813978221704968E-2"/>
  </r>
  <r>
    <x v="47"/>
    <s v="7"/>
    <x v="7"/>
    <x v="113"/>
    <x v="0"/>
    <x v="5"/>
    <x v="36"/>
    <x v="1"/>
    <x v="1"/>
    <s v="appsflyer"/>
    <x v="2"/>
    <x v="4"/>
    <n v="289430"/>
    <n v="599.62383357589249"/>
    <n v="2762.1351022784061"/>
    <n v="2281.3251224279861"/>
    <n v="-480.80997985041995"/>
    <n v="3.8045938047911934"/>
    <n v="2200"/>
    <n v="0.08"/>
    <n v="605.13786843201262"/>
    <n v="4.4209529984921801E-2"/>
  </r>
  <r>
    <x v="47"/>
    <s v="7"/>
    <x v="7"/>
    <x v="120"/>
    <x v="0"/>
    <x v="4"/>
    <x v="3"/>
    <x v="1"/>
    <x v="1"/>
    <s v="adjust"/>
    <x v="0"/>
    <x v="1"/>
    <n v="40620"/>
    <n v="80.811348499264767"/>
    <n v="547.67737325845337"/>
    <n v="64.142821848624337"/>
    <n v="-483.53455140982902"/>
    <n v="0.79373532356297605"/>
    <n v="200"/>
    <n v="0.08"/>
    <n v="25.950760758052738"/>
    <n v="6.7429630757686265E-2"/>
  </r>
  <r>
    <x v="47"/>
    <s v="7"/>
    <x v="7"/>
    <x v="33"/>
    <x v="0"/>
    <x v="6"/>
    <x v="43"/>
    <x v="2"/>
    <x v="1"/>
    <s v="adjust"/>
    <x v="2"/>
    <x v="5"/>
    <n v="31670"/>
    <n v="77.005997730588433"/>
    <n v="882.89677486093035"/>
    <n v="377.71303911824799"/>
    <n v="-505.18373574268236"/>
    <n v="4.9049820825607231"/>
    <n v="200"/>
    <n v="7.0000000000000007E-2"/>
    <n v="32.137591377916031"/>
    <n v="1.4180779255480834E-2"/>
  </r>
  <r>
    <x v="47"/>
    <s v="7"/>
    <x v="7"/>
    <x v="78"/>
    <x v="0"/>
    <x v="6"/>
    <x v="45"/>
    <x v="2"/>
    <x v="0"/>
    <s v="adjust"/>
    <x v="0"/>
    <x v="0"/>
    <n v="14560"/>
    <n v="41.791720569210867"/>
    <n v="597.01773134201483"/>
    <n v="58.569009866454671"/>
    <n v="-538.44872147556021"/>
    <n v="1.4014500735728048"/>
    <n v="200"/>
    <n v="0.14000000000000001"/>
    <n v="32.772581336841213"/>
    <n v="9.3259163880828125E-2"/>
  </r>
  <r>
    <x v="47"/>
    <s v="7"/>
    <x v="7"/>
    <x v="29"/>
    <x v="0"/>
    <x v="1"/>
    <x v="23"/>
    <x v="2"/>
    <x v="1"/>
    <s v="appsflyer"/>
    <x v="2"/>
    <x v="5"/>
    <n v="156110"/>
    <n v="328.17828119607168"/>
    <n v="3170.4673655379784"/>
    <n v="2588.2550512698785"/>
    <n v="-582.21231426809982"/>
    <n v="7.8867347401442247"/>
    <n v="3400"/>
    <n v="0.05"/>
    <n v="231.50123811702915"/>
    <n v="1.4907162903919087E-2"/>
  </r>
  <r>
    <x v="47"/>
    <s v="7"/>
    <x v="7"/>
    <x v="12"/>
    <x v="0"/>
    <x v="2"/>
    <x v="43"/>
    <x v="0"/>
    <x v="0"/>
    <s v="appsflyer"/>
    <x v="0"/>
    <x v="6"/>
    <n v="94580"/>
    <n v="54.44537926759066"/>
    <n v="1969.212450073192"/>
    <n v="1374.5451115730309"/>
    <n v="-594.66733850016112"/>
    <n v="25.246313462476827"/>
    <n v="600"/>
    <n v="7.4999999999999997E-2"/>
    <n v="616.79693972932887"/>
    <n v="7.4788007384671645E-2"/>
  </r>
  <r>
    <x v="47"/>
    <s v="7"/>
    <x v="7"/>
    <x v="20"/>
    <x v="0"/>
    <x v="4"/>
    <x v="16"/>
    <x v="1"/>
    <x v="1"/>
    <s v="adjust"/>
    <x v="0"/>
    <x v="1"/>
    <n v="76560"/>
    <n v="333.50306618735459"/>
    <n v="1366.1968622372076"/>
    <n v="737.26673555283435"/>
    <n v="-628.93012668437325"/>
    <n v="2.2106745343644136"/>
    <n v="1000"/>
    <n v="0.11"/>
    <n v="418.98438897096804"/>
    <n v="9.4715695321313048E-2"/>
  </r>
  <r>
    <x v="47"/>
    <s v="7"/>
    <x v="7"/>
    <x v="82"/>
    <x v="0"/>
    <x v="4"/>
    <x v="9"/>
    <x v="1"/>
    <x v="1"/>
    <s v="adjust"/>
    <x v="0"/>
    <x v="5"/>
    <n v="52340"/>
    <n v="215.44468005488335"/>
    <n v="1382.4701607236318"/>
    <n v="752.13596328920721"/>
    <n v="-630.3341974344246"/>
    <n v="3.491086264453616"/>
    <n v="1000"/>
    <n v="0.14000000000000001"/>
    <n v="77.283278713053832"/>
    <n v="1.7125289948704235E-2"/>
  </r>
  <r>
    <x v="47"/>
    <s v="7"/>
    <x v="7"/>
    <x v="147"/>
    <x v="0"/>
    <x v="5"/>
    <x v="37"/>
    <x v="1"/>
    <x v="0"/>
    <s v="adjust"/>
    <x v="2"/>
    <x v="4"/>
    <n v="39900"/>
    <n v="126.16999747027575"/>
    <n v="1090.7072513595731"/>
    <n v="458.71510381616241"/>
    <n v="-631.99214754341074"/>
    <n v="3.6356908378652428"/>
    <n v="400"/>
    <n v="0.13"/>
    <n v="33.841421380592053"/>
    <n v="1.229572963663686E-2"/>
  </r>
  <r>
    <x v="47"/>
    <s v="7"/>
    <x v="7"/>
    <x v="75"/>
    <x v="0"/>
    <x v="3"/>
    <x v="13"/>
    <x v="1"/>
    <x v="1"/>
    <s v="appsflyer"/>
    <x v="0"/>
    <x v="3"/>
    <n v="55010"/>
    <n v="231.1140102600389"/>
    <n v="1124.6074266993505"/>
    <n v="455.98689886440292"/>
    <n v="-668.62052783494755"/>
    <n v="1.9729954854374572"/>
    <n v="800"/>
    <n v="0.15"/>
    <n v="230.44845085732157"/>
    <n v="8.4230654956401196E-2"/>
  </r>
  <r>
    <x v="47"/>
    <s v="7"/>
    <x v="7"/>
    <x v="16"/>
    <x v="0"/>
    <x v="3"/>
    <x v="15"/>
    <x v="0"/>
    <x v="3"/>
    <s v="adjust"/>
    <x v="2"/>
    <x v="5"/>
    <n v="95380"/>
    <n v="77.17869184086311"/>
    <n v="1479.617278801378"/>
    <n v="793.0203194654722"/>
    <n v="-686.59695933590581"/>
    <n v="10.275119991676236"/>
    <n v="400"/>
    <n v="0.02"/>
    <n v="94.684433693331954"/>
    <n v="1.9899539219279422E-2"/>
  </r>
  <r>
    <x v="47"/>
    <s v="7"/>
    <x v="7"/>
    <x v="72"/>
    <x v="0"/>
    <x v="2"/>
    <x v="10"/>
    <x v="2"/>
    <x v="1"/>
    <s v="adjust"/>
    <x v="0"/>
    <x v="1"/>
    <n v="98030"/>
    <n v="160.47174374046654"/>
    <n v="1767.6333793524464"/>
    <n v="1074.4515556005329"/>
    <n v="-693.1818237519135"/>
    <n v="6.6955809823956312"/>
    <n v="1200"/>
    <n v="0.12"/>
    <n v="540.1724019590248"/>
    <n v="8.3790407478649492E-2"/>
  </r>
  <r>
    <x v="47"/>
    <s v="7"/>
    <x v="7"/>
    <x v="106"/>
    <x v="0"/>
    <x v="0"/>
    <x v="40"/>
    <x v="1"/>
    <x v="0"/>
    <s v="appsflyer"/>
    <x v="2"/>
    <x v="1"/>
    <n v="66140"/>
    <n v="143.37776891834648"/>
    <n v="1005.0741823729728"/>
    <n v="276.06378135262099"/>
    <n v="-729.01040102035176"/>
    <n v="1.925429468147458"/>
    <n v="200"/>
    <n v="0.2"/>
    <n v="309.93539669065109"/>
    <n v="0.18711581503138541"/>
  </r>
  <r>
    <x v="47"/>
    <s v="7"/>
    <x v="7"/>
    <x v="1"/>
    <x v="0"/>
    <x v="2"/>
    <x v="2"/>
    <x v="1"/>
    <x v="0"/>
    <s v="appsflyer"/>
    <x v="0"/>
    <x v="6"/>
    <n v="58680"/>
    <n v="166.06428138265616"/>
    <n v="1486.0311150281557"/>
    <n v="734.45443223041048"/>
    <n v="-751.57668279774521"/>
    <n v="4.4227116518695109"/>
    <n v="800"/>
    <n v="0.15"/>
    <n v="520.69142806301124"/>
    <n v="0.11815832387807503"/>
  </r>
  <r>
    <x v="47"/>
    <s v="7"/>
    <x v="7"/>
    <x v="61"/>
    <x v="1"/>
    <x v="5"/>
    <x v="16"/>
    <x v="0"/>
    <x v="3"/>
    <s v="adjust"/>
    <x v="2"/>
    <x v="3"/>
    <n v="52490"/>
    <n v="202.00188788846935"/>
    <n v="2094.3599589688038"/>
    <n v="1330.3920302821246"/>
    <n v="-763.96792868667922"/>
    <n v="6.5860376068201383"/>
    <n v="1200"/>
    <n v="0.12"/>
    <n v="157.58024353920584"/>
    <n v="1.9741078813912866E-2"/>
  </r>
  <r>
    <x v="47"/>
    <s v="7"/>
    <x v="7"/>
    <x v="109"/>
    <x v="0"/>
    <x v="5"/>
    <x v="10"/>
    <x v="1"/>
    <x v="1"/>
    <s v="appsflyer"/>
    <x v="0"/>
    <x v="2"/>
    <n v="145600"/>
    <n v="605.40540540540542"/>
    <n v="1715.6157069054391"/>
    <n v="930.68371197040187"/>
    <n v="-784.93199493503721"/>
    <n v="1.5372900599511101"/>
    <n v="2000"/>
    <n v="0.1"/>
    <n v="352.95589087031766"/>
    <n v="6.3207275527768586E-2"/>
  </r>
  <r>
    <x v="47"/>
    <s v="7"/>
    <x v="7"/>
    <x v="57"/>
    <x v="0"/>
    <x v="6"/>
    <x v="35"/>
    <x v="2"/>
    <x v="0"/>
    <s v="adjust"/>
    <x v="0"/>
    <x v="0"/>
    <n v="56810"/>
    <n v="114.26642147003045"/>
    <n v="1722.7988749506376"/>
    <n v="937.41934453906595"/>
    <n v="-785.37953041157164"/>
    <n v="8.2038041664316079"/>
    <n v="1200"/>
    <n v="0.09"/>
    <n v="15.785066835836941"/>
    <n v="2.8064755522333395E-3"/>
  </r>
  <r>
    <x v="47"/>
    <s v="7"/>
    <x v="7"/>
    <x v="74"/>
    <x v="0"/>
    <x v="4"/>
    <x v="4"/>
    <x v="1"/>
    <x v="1"/>
    <s v="adjust"/>
    <x v="0"/>
    <x v="2"/>
    <n v="43770"/>
    <n v="165.54647088269647"/>
    <n v="1339.8103677427098"/>
    <n v="543.62960301924852"/>
    <n v="-796.18076472346127"/>
    <n v="3.283848940545858"/>
    <n v="600"/>
    <n v="0.1"/>
    <n v="61.773817590100947"/>
    <n v="1.89386968771314E-2"/>
  </r>
  <r>
    <x v="47"/>
    <s v="7"/>
    <x v="7"/>
    <x v="40"/>
    <x v="0"/>
    <x v="3"/>
    <x v="33"/>
    <x v="0"/>
    <x v="1"/>
    <s v="adjust"/>
    <x v="0"/>
    <x v="5"/>
    <n v="64580"/>
    <n v="110.91319495559154"/>
    <n v="1873.9285896062661"/>
    <n v="989.73050948503078"/>
    <n v="-884.19808012123531"/>
    <n v="8.9234694743155529"/>
    <n v="1200"/>
    <n v="0.125"/>
    <n v="100.99444692719585"/>
    <n v="1.7007061679807589E-2"/>
  </r>
  <r>
    <x v="47"/>
    <s v="7"/>
    <x v="7"/>
    <x v="96"/>
    <x v="0"/>
    <x v="4"/>
    <x v="32"/>
    <x v="1"/>
    <x v="0"/>
    <s v="adjust"/>
    <x v="0"/>
    <x v="3"/>
    <n v="46810"/>
    <n v="237.57333333333332"/>
    <n v="1000.3576510813137"/>
    <n v="83.918891840710216"/>
    <n v="-916.43875924060353"/>
    <n v="0.35323363385639617"/>
    <n v="200"/>
    <n v="0.17"/>
    <n v="8.6177666714854695"/>
    <n v="1.7115269443427183E-2"/>
  </r>
  <r>
    <x v="47"/>
    <s v="7"/>
    <x v="7"/>
    <x v="76"/>
    <x v="0"/>
    <x v="0"/>
    <x v="44"/>
    <x v="1"/>
    <x v="1"/>
    <s v="adjust"/>
    <x v="2"/>
    <x v="6"/>
    <n v="405500"/>
    <n v="2791.3117433655366"/>
    <n v="9032.6721979806134"/>
    <n v="8112.2921429197813"/>
    <n v="-920.38005506083209"/>
    <n v="2.9062651859654483"/>
    <n v="9000"/>
    <n v="7.0000000000000007E-2"/>
    <n v="2123.9179802847111"/>
    <n v="4.3635796617162367E-2"/>
  </r>
  <r>
    <x v="47"/>
    <s v="7"/>
    <x v="7"/>
    <x v="36"/>
    <x v="0"/>
    <x v="0"/>
    <x v="13"/>
    <x v="0"/>
    <x v="3"/>
    <s v="adjust"/>
    <x v="0"/>
    <x v="5"/>
    <n v="59820"/>
    <n v="112.59478354396343"/>
    <n v="1674.3778018100056"/>
    <n v="641.2455992027717"/>
    <n v="-1033.1322026072339"/>
    <n v="5.6951625911904955"/>
    <n v="1200"/>
    <n v="6.5000000000000002E-2"/>
    <n v="167.57031593806605"/>
    <n v="4.3553337480053862E-2"/>
  </r>
  <r>
    <x v="47"/>
    <s v="7"/>
    <x v="7"/>
    <x v="80"/>
    <x v="0"/>
    <x v="6"/>
    <x v="27"/>
    <x v="1"/>
    <x v="1"/>
    <s v="adjust"/>
    <x v="0"/>
    <x v="3"/>
    <n v="62870"/>
    <n v="347.96218002921051"/>
    <n v="1476.2844684919041"/>
    <n v="396.36663734545317"/>
    <n v="-1079.9178311464509"/>
    <n v="1.1391083861820248"/>
    <n v="600"/>
    <n v="0.09"/>
    <n v="107.86785175328077"/>
    <n v="4.5356933703138001E-2"/>
  </r>
  <r>
    <x v="47"/>
    <s v="7"/>
    <x v="7"/>
    <x v="10"/>
    <x v="0"/>
    <x v="2"/>
    <x v="22"/>
    <x v="1"/>
    <x v="0"/>
    <s v="appsflyer"/>
    <x v="2"/>
    <x v="0"/>
    <n v="315700"/>
    <n v="743.50038550501154"/>
    <n v="4220.7880275831631"/>
    <n v="3113.2515135347417"/>
    <n v="-1107.5365140484214"/>
    <n v="4.1872897099039328"/>
    <n v="2000"/>
    <n v="0.04"/>
    <n v="75.531327086049941"/>
    <n v="4.0435391935452047E-3"/>
  </r>
  <r>
    <x v="47"/>
    <s v="7"/>
    <x v="7"/>
    <x v="4"/>
    <x v="0"/>
    <x v="5"/>
    <x v="29"/>
    <x v="2"/>
    <x v="0"/>
    <s v="appsflyer"/>
    <x v="0"/>
    <x v="1"/>
    <n v="120900"/>
    <n v="281.6702214930271"/>
    <n v="3336.2542079510786"/>
    <n v="2205.9236190390234"/>
    <n v="-1130.3305889120552"/>
    <n v="7.8315826477724846"/>
    <n v="3000"/>
    <n v="0.1"/>
    <n v="239.06800965481526"/>
    <n v="1.8062578382999617E-2"/>
  </r>
  <r>
    <x v="47"/>
    <s v="7"/>
    <x v="7"/>
    <x v="5"/>
    <x v="0"/>
    <x v="3"/>
    <x v="26"/>
    <x v="2"/>
    <x v="0"/>
    <s v="appsflyer"/>
    <x v="1"/>
    <x v="2"/>
    <n v="41270"/>
    <n v="78.871833763082066"/>
    <n v="1431.5375119724315"/>
    <n v="298.69838272461828"/>
    <n v="-1132.8391292478132"/>
    <n v="3.7871362750593422"/>
    <n v="600"/>
    <n v="0.09"/>
    <n v="87.029158951218861"/>
    <n v="4.8560222164228263E-2"/>
  </r>
  <r>
    <x v="47"/>
    <s v="7"/>
    <x v="7"/>
    <x v="7"/>
    <x v="0"/>
    <x v="4"/>
    <x v="33"/>
    <x v="2"/>
    <x v="0"/>
    <s v="appsflyer"/>
    <x v="0"/>
    <x v="0"/>
    <n v="454790"/>
    <n v="1794.3156297420333"/>
    <n v="9951.5383758305106"/>
    <n v="8804.8327651530253"/>
    <n v="-1146.7056106774853"/>
    <n v="4.9070702050446311"/>
    <n v="14400"/>
    <n v="0.04"/>
    <n v="1462.8393460408797"/>
    <n v="2.769008386376123E-2"/>
  </r>
  <r>
    <x v="47"/>
    <s v="7"/>
    <x v="7"/>
    <x v="59"/>
    <x v="0"/>
    <x v="3"/>
    <x v="23"/>
    <x v="1"/>
    <x v="1"/>
    <s v="appsflyer"/>
    <x v="2"/>
    <x v="2"/>
    <n v="121540"/>
    <n v="822.02365700324765"/>
    <n v="2905.5464891309812"/>
    <n v="1753.6181722381762"/>
    <n v="-1151.928316892805"/>
    <n v="2.1332940448832458"/>
    <n v="1800"/>
    <n v="0.15"/>
    <n v="1358.9277354905907"/>
    <n v="0.1291546583518963"/>
  </r>
  <r>
    <x v="47"/>
    <s v="7"/>
    <x v="7"/>
    <x v="122"/>
    <x v="0"/>
    <x v="3"/>
    <x v="23"/>
    <x v="1"/>
    <x v="0"/>
    <s v="singular"/>
    <x v="2"/>
    <x v="2"/>
    <n v="112930"/>
    <n v="643.3523230415019"/>
    <n v="2638.0133143109524"/>
    <n v="1465.6062124148211"/>
    <n v="-1172.4071018961313"/>
    <n v="2.2780771280750884"/>
    <n v="1600"/>
    <n v="0.06"/>
    <n v="438.05334357164577"/>
    <n v="4.9814806990330945E-2"/>
  </r>
  <r>
    <x v="47"/>
    <s v="7"/>
    <x v="7"/>
    <x v="68"/>
    <x v="0"/>
    <x v="5"/>
    <x v="25"/>
    <x v="1"/>
    <x v="1"/>
    <s v="adjust"/>
    <x v="2"/>
    <x v="3"/>
    <n v="90650"/>
    <n v="166.21013445938436"/>
    <n v="2212.8138994396845"/>
    <n v="928.76791858450667"/>
    <n v="-1284.0459808551777"/>
    <n v="5.5879138874739516"/>
    <n v="800"/>
    <n v="7.0000000000000007E-2"/>
    <n v="151.80564608938687"/>
    <n v="2.7241402839858892E-2"/>
  </r>
  <r>
    <x v="47"/>
    <s v="7"/>
    <x v="7"/>
    <x v="118"/>
    <x v="0"/>
    <x v="4"/>
    <x v="26"/>
    <x v="1"/>
    <x v="0"/>
    <s v="appsflyer"/>
    <x v="2"/>
    <x v="6"/>
    <n v="118460"/>
    <n v="792.05094847668897"/>
    <n v="3456.3068029346709"/>
    <n v="2064.5332439599083"/>
    <n v="-1391.7735589747626"/>
    <n v="2.6065662163911543"/>
    <n v="2200"/>
    <n v="0.14000000000000001"/>
    <n v="1673.4221446208967"/>
    <n v="0.13509285529120088"/>
  </r>
  <r>
    <x v="47"/>
    <s v="7"/>
    <x v="7"/>
    <x v="79"/>
    <x v="0"/>
    <x v="2"/>
    <x v="15"/>
    <x v="0"/>
    <x v="1"/>
    <s v="appsflyer"/>
    <x v="0"/>
    <x v="0"/>
    <n v="151690"/>
    <n v="407.39667805272353"/>
    <n v="4104.0239977246347"/>
    <n v="2705.4461866046508"/>
    <n v="-1398.5778111199838"/>
    <n v="6.6408155302987613"/>
    <n v="4200"/>
    <n v="0.08"/>
    <n v="1260.1620945314799"/>
    <n v="7.7631193255716407E-2"/>
  </r>
  <r>
    <x v="47"/>
    <s v="7"/>
    <x v="7"/>
    <x v="97"/>
    <x v="0"/>
    <x v="3"/>
    <x v="20"/>
    <x v="2"/>
    <x v="0"/>
    <s v="adjust"/>
    <x v="0"/>
    <x v="0"/>
    <n v="608280"/>
    <n v="1401.0672077654995"/>
    <n v="19170.660599421044"/>
    <n v="17764.142802282353"/>
    <n v="-1406.5177971386911"/>
    <n v="12.679008332950426"/>
    <n v="36000"/>
    <n v="0.108"/>
    <n v="7046.5768767824666"/>
    <n v="6.6112364246072863E-2"/>
  </r>
  <r>
    <x v="47"/>
    <s v="7"/>
    <x v="7"/>
    <x v="86"/>
    <x v="0"/>
    <x v="4"/>
    <x v="3"/>
    <x v="2"/>
    <x v="1"/>
    <s v="appsflyer"/>
    <x v="0"/>
    <x v="5"/>
    <n v="138940"/>
    <n v="548.81769074949352"/>
    <n v="6601.9559843025536"/>
    <n v="5161.3536150067339"/>
    <n v="-1440.6023692958197"/>
    <n v="9.4044957041346926"/>
    <n v="6200"/>
    <n v="7.0000000000000007E-2"/>
    <n v="1996.3787252256332"/>
    <n v="6.4465605799646691E-2"/>
  </r>
  <r>
    <x v="47"/>
    <s v="7"/>
    <x v="7"/>
    <x v="24"/>
    <x v="0"/>
    <x v="4"/>
    <x v="11"/>
    <x v="1"/>
    <x v="1"/>
    <s v="appsflyer"/>
    <x v="2"/>
    <x v="1"/>
    <n v="148750"/>
    <n v="540.94048010522852"/>
    <n v="2881.9292218164792"/>
    <n v="1382.0498021974238"/>
    <n v="-1499.8794196190554"/>
    <n v="2.554901792390496"/>
    <n v="1600"/>
    <n v="7.0000000000000007E-2"/>
    <n v="196.96012989137921"/>
    <n v="2.3752174677812821E-2"/>
  </r>
  <r>
    <x v="47"/>
    <s v="7"/>
    <x v="7"/>
    <x v="27"/>
    <x v="0"/>
    <x v="2"/>
    <x v="3"/>
    <x v="2"/>
    <x v="0"/>
    <s v="appsflyer"/>
    <x v="0"/>
    <x v="0"/>
    <n v="296460"/>
    <n v="514.79223474828052"/>
    <n v="4917.3947974151415"/>
    <n v="3296.1414803397242"/>
    <n v="-1621.2533170754173"/>
    <n v="6.4028578091342974"/>
    <n v="4400"/>
    <n v="7.0000000000000007E-2"/>
    <n v="1242.7884453560216"/>
    <n v="6.2840569433927476E-2"/>
  </r>
  <r>
    <x v="47"/>
    <s v="7"/>
    <x v="7"/>
    <x v="37"/>
    <x v="0"/>
    <x v="5"/>
    <x v="23"/>
    <x v="2"/>
    <x v="1"/>
    <s v="adjust"/>
    <x v="2"/>
    <x v="6"/>
    <n v="133210"/>
    <n v="227.72119767923746"/>
    <n v="4630.1357462677415"/>
    <n v="2662.5759029230808"/>
    <n v="-1967.5598433446607"/>
    <n v="11.692261985524599"/>
    <n v="3200"/>
    <n v="6.5000000000000002E-2"/>
    <n v="266.5067236269968"/>
    <n v="1.6682261423008649E-2"/>
  </r>
  <r>
    <x v="47"/>
    <s v="7"/>
    <x v="7"/>
    <x v="99"/>
    <x v="0"/>
    <x v="0"/>
    <x v="2"/>
    <x v="2"/>
    <x v="0"/>
    <s v="adjust"/>
    <x v="0"/>
    <x v="1"/>
    <n v="117940"/>
    <n v="318.87166546503244"/>
    <n v="5377.7415320663031"/>
    <n v="3175.5729606860318"/>
    <n v="-2202.1685713802713"/>
    <n v="9.9587806149375986"/>
    <n v="30000"/>
    <n v="0.08"/>
    <n v="1124.8932799051338"/>
    <n v="5.9038861849050307E-2"/>
  </r>
  <r>
    <x v="47"/>
    <s v="7"/>
    <x v="7"/>
    <x v="35"/>
    <x v="0"/>
    <x v="3"/>
    <x v="36"/>
    <x v="0"/>
    <x v="1"/>
    <s v="adjust"/>
    <x v="0"/>
    <x v="6"/>
    <n v="249500"/>
    <n v="205.15891459011121"/>
    <n v="5118.0326315840439"/>
    <n v="2536.2560858274223"/>
    <n v="-2581.7765457566215"/>
    <n v="12.362397660831023"/>
    <n v="3800"/>
    <n v="8.5000000000000006E-2"/>
    <n v="640.16378174396777"/>
    <n v="4.2067504232005434E-2"/>
  </r>
  <r>
    <x v="47"/>
    <s v="7"/>
    <x v="7"/>
    <x v="98"/>
    <x v="0"/>
    <x v="5"/>
    <x v="0"/>
    <x v="1"/>
    <x v="0"/>
    <s v="appsflyer"/>
    <x v="2"/>
    <x v="0"/>
    <n v="612050"/>
    <n v="3586.7734650399534"/>
    <n v="10322.202485746495"/>
    <n v="6736.4268516457378"/>
    <n v="-3585.7756341007571"/>
    <n v="1.8781300010455777"/>
    <n v="10000"/>
    <n v="7.0000000000000007E-2"/>
    <n v="2651.6579952968559"/>
    <n v="6.5604957783839679E-2"/>
  </r>
  <r>
    <x v="47"/>
    <s v="7"/>
    <x v="7"/>
    <x v="92"/>
    <x v="0"/>
    <x v="6"/>
    <x v="40"/>
    <x v="2"/>
    <x v="0"/>
    <s v="appsflyer"/>
    <x v="1"/>
    <x v="0"/>
    <n v="258330"/>
    <n v="847.30365779927445"/>
    <n v="10566.472482407162"/>
    <n v="6876.3523689546601"/>
    <n v="-3690.1201134525018"/>
    <n v="8.1155702629855302"/>
    <n v="17000"/>
    <n v="0.1"/>
    <n v="540.18371321604559"/>
    <n v="1.3092787285859719E-2"/>
  </r>
  <r>
    <x v="47"/>
    <s v="7"/>
    <x v="7"/>
    <x v="95"/>
    <x v="0"/>
    <x v="2"/>
    <x v="22"/>
    <x v="2"/>
    <x v="0"/>
    <s v="adjust"/>
    <x v="0"/>
    <x v="4"/>
    <n v="130820"/>
    <n v="517.2303688504079"/>
    <n v="5891.3685249486289"/>
    <n v="2142.8936112467386"/>
    <n v="-3748.4749137018903"/>
    <n v="4.1430158403295554"/>
    <n v="3200"/>
    <n v="7.0000000000000007E-2"/>
    <n v="765.945259554117"/>
    <n v="5.9572506347969442E-2"/>
  </r>
  <r>
    <x v="47"/>
    <s v="7"/>
    <x v="7"/>
    <x v="15"/>
    <x v="0"/>
    <x v="0"/>
    <x v="22"/>
    <x v="2"/>
    <x v="0"/>
    <s v="adjust"/>
    <x v="0"/>
    <x v="5"/>
    <n v="235840"/>
    <n v="470.94741513201689"/>
    <n v="7796.103493186557"/>
    <n v="2615.0675129757096"/>
    <n v="-5181.0359802108469"/>
    <n v="5.552780265802391"/>
    <n v="50000"/>
    <n v="0.06"/>
    <n v="358.99670901656162"/>
    <n v="2.2880015349205775E-2"/>
  </r>
  <r>
    <x v="48"/>
    <s v="7"/>
    <x v="7"/>
    <x v="99"/>
    <x v="0"/>
    <x v="6"/>
    <x v="1"/>
    <x v="2"/>
    <x v="0"/>
    <s v="adjust"/>
    <x v="0"/>
    <x v="4"/>
    <n v="242640"/>
    <n v="853.04589707927676"/>
    <n v="16442.1171041298"/>
    <n v="25688.425888232465"/>
    <n v="9246.3087841026645"/>
    <n v="30.113767589981318"/>
    <n v="30000"/>
    <n v="0.08"/>
    <n v="11056.90383407742"/>
    <n v="7.1737260729694649E-2"/>
  </r>
  <r>
    <x v="48"/>
    <s v="7"/>
    <x v="7"/>
    <x v="31"/>
    <x v="0"/>
    <x v="6"/>
    <x v="15"/>
    <x v="2"/>
    <x v="0"/>
    <s v="adjust"/>
    <x v="0"/>
    <x v="3"/>
    <n v="527400"/>
    <n v="1815.577336839589"/>
    <n v="22670.541859618668"/>
    <n v="31759.353406016115"/>
    <n v="9088.8115463974464"/>
    <n v="17.492702052174899"/>
    <n v="40000"/>
    <n v="0.09"/>
    <n v="7123.141782797793"/>
    <n v="3.738080816557425E-2"/>
  </r>
  <r>
    <x v="48"/>
    <s v="7"/>
    <x v="7"/>
    <x v="94"/>
    <x v="0"/>
    <x v="6"/>
    <x v="6"/>
    <x v="2"/>
    <x v="0"/>
    <s v="adjust"/>
    <x v="0"/>
    <x v="1"/>
    <n v="765550"/>
    <n v="1739.8863636363635"/>
    <n v="23256.51536451251"/>
    <n v="30794.287631974803"/>
    <n v="7537.7722674622928"/>
    <n v="17.699022347422002"/>
    <n v="43200"/>
    <n v="0.06"/>
    <n v="3402.1515821557246"/>
    <n v="1.8413326213913072E-2"/>
  </r>
  <r>
    <x v="48"/>
    <s v="7"/>
    <x v="7"/>
    <x v="93"/>
    <x v="0"/>
    <x v="0"/>
    <x v="40"/>
    <x v="1"/>
    <x v="0"/>
    <s v="adjust"/>
    <x v="2"/>
    <x v="0"/>
    <n v="987710"/>
    <n v="3354.8126849609898"/>
    <n v="17790.00458289052"/>
    <n v="24621.342013281872"/>
    <n v="6831.3374303913515"/>
    <n v="7.3391108015224917"/>
    <n v="19200"/>
    <n v="0.06"/>
    <n v="7966.3801458250673"/>
    <n v="5.3925981109719363E-2"/>
  </r>
  <r>
    <x v="48"/>
    <s v="7"/>
    <x v="7"/>
    <x v="85"/>
    <x v="0"/>
    <x v="1"/>
    <x v="10"/>
    <x v="1"/>
    <x v="1"/>
    <s v="adjust"/>
    <x v="0"/>
    <x v="3"/>
    <n v="418700"/>
    <n v="1178.1367974300654"/>
    <n v="8421.6348090976717"/>
    <n v="13780.330365438736"/>
    <n v="5358.6955563410647"/>
    <n v="11.696715012635654"/>
    <n v="10600"/>
    <n v="0.125"/>
    <n v="4819.1694364071454"/>
    <n v="5.8285605988248418E-2"/>
  </r>
  <r>
    <x v="48"/>
    <s v="7"/>
    <x v="7"/>
    <x v="28"/>
    <x v="0"/>
    <x v="5"/>
    <x v="31"/>
    <x v="1"/>
    <x v="3"/>
    <s v="adjust"/>
    <x v="0"/>
    <x v="1"/>
    <n v="270490"/>
    <n v="809.79043465405084"/>
    <n v="5965.898739264142"/>
    <n v="9940.5920435612425"/>
    <n v="3974.6933042971004"/>
    <n v="12.275511809185478"/>
    <n v="9800"/>
    <n v="0.08"/>
    <n v="3531.3914791044353"/>
    <n v="5.9208268877569879E-2"/>
  </r>
  <r>
    <x v="48"/>
    <s v="7"/>
    <x v="7"/>
    <x v="89"/>
    <x v="0"/>
    <x v="5"/>
    <x v="37"/>
    <x v="1"/>
    <x v="0"/>
    <s v="adjust"/>
    <x v="2"/>
    <x v="2"/>
    <n v="822190"/>
    <n v="3186.1414192249622"/>
    <n v="9662.2385061136883"/>
    <n v="13326.951647947682"/>
    <n v="3664.7131418339941"/>
    <n v="4.1827872320838475"/>
    <n v="9400"/>
    <n v="7.0000000000000007E-2"/>
    <n v="2179.076980548517"/>
    <n v="2.7251505546957912E-2"/>
  </r>
  <r>
    <x v="48"/>
    <s v="7"/>
    <x v="7"/>
    <x v="118"/>
    <x v="0"/>
    <x v="6"/>
    <x v="31"/>
    <x v="1"/>
    <x v="1"/>
    <s v="appsflyer"/>
    <x v="2"/>
    <x v="5"/>
    <n v="300910"/>
    <n v="1864.4233811432186"/>
    <n v="8311.9088730616259"/>
    <n v="10990.721450260906"/>
    <n v="2678.81257719928"/>
    <n v="5.8949708319586005"/>
    <n v="12400"/>
    <n v="0.14000000000000001"/>
    <n v="3599.645434072942"/>
    <n v="5.458612597852544E-2"/>
  </r>
  <r>
    <x v="48"/>
    <s v="7"/>
    <x v="7"/>
    <x v="23"/>
    <x v="0"/>
    <x v="4"/>
    <x v="18"/>
    <x v="1"/>
    <x v="1"/>
    <s v="adjust"/>
    <x v="0"/>
    <x v="1"/>
    <n v="207010"/>
    <n v="506.32031886946282"/>
    <n v="4667.0745218219754"/>
    <n v="7293.3168520878025"/>
    <n v="2626.2423302658271"/>
    <n v="14.4045509932777"/>
    <n v="4800"/>
    <n v="0.06"/>
    <n v="2202.6980448603845"/>
    <n v="5.0335992286551001E-2"/>
  </r>
  <r>
    <x v="48"/>
    <s v="7"/>
    <x v="7"/>
    <x v="8"/>
    <x v="0"/>
    <x v="2"/>
    <x v="21"/>
    <x v="1"/>
    <x v="1"/>
    <s v="adjust"/>
    <x v="0"/>
    <x v="1"/>
    <n v="131500"/>
    <n v="418.85332928863949"/>
    <n v="3654.561117440096"/>
    <n v="6074.3059171769637"/>
    <n v="2419.7447997368677"/>
    <n v="14.502226656508318"/>
    <n v="4200"/>
    <n v="0.08"/>
    <n v="135.95529686739727"/>
    <n v="3.7303383223571806E-3"/>
  </r>
  <r>
    <x v="48"/>
    <s v="7"/>
    <x v="7"/>
    <x v="86"/>
    <x v="0"/>
    <x v="1"/>
    <x v="27"/>
    <x v="2"/>
    <x v="1"/>
    <s v="appsflyer"/>
    <x v="0"/>
    <x v="2"/>
    <n v="147470"/>
    <n v="697.40756663800516"/>
    <n v="7337.9783473686948"/>
    <n v="9692.3515592438871"/>
    <n v="2354.3732118751923"/>
    <n v="13.897686263955862"/>
    <n v="8600"/>
    <n v="7.0000000000000007E-2"/>
    <n v="3918.0092878750797"/>
    <n v="6.7372870658657935E-2"/>
  </r>
  <r>
    <x v="48"/>
    <s v="7"/>
    <x v="7"/>
    <x v="106"/>
    <x v="0"/>
    <x v="2"/>
    <x v="32"/>
    <x v="1"/>
    <x v="0"/>
    <s v="appsflyer"/>
    <x v="2"/>
    <x v="6"/>
    <n v="299050"/>
    <n v="856.3009495982468"/>
    <n v="4563.0713634498861"/>
    <n v="6645.1740503515384"/>
    <n v="2082.1026869016523"/>
    <n v="7.7603254480440249"/>
    <n v="3600"/>
    <n v="0.2"/>
    <n v="3705.2336908185662"/>
    <n v="9.2930440014147173E-2"/>
  </r>
  <r>
    <x v="48"/>
    <s v="7"/>
    <x v="7"/>
    <x v="6"/>
    <x v="0"/>
    <x v="4"/>
    <x v="10"/>
    <x v="1"/>
    <x v="0"/>
    <s v="adjust"/>
    <x v="2"/>
    <x v="4"/>
    <n v="294000"/>
    <n v="719.47449768160743"/>
    <n v="3582.1923780274183"/>
    <n v="5651.9650477635078"/>
    <n v="2069.7726697360895"/>
    <n v="7.855685039533812"/>
    <n v="2600"/>
    <n v="0.08"/>
    <n v="887.55617689486053"/>
    <n v="2.6172495447580896E-2"/>
  </r>
  <r>
    <x v="48"/>
    <s v="7"/>
    <x v="7"/>
    <x v="122"/>
    <x v="0"/>
    <x v="1"/>
    <x v="10"/>
    <x v="1"/>
    <x v="0"/>
    <s v="singular"/>
    <x v="2"/>
    <x v="2"/>
    <n v="316120"/>
    <n v="1522.8244977003149"/>
    <n v="7213.0098385613346"/>
    <n v="9199.4540069636441"/>
    <n v="1986.4441684023095"/>
    <n v="6.0410467659642659"/>
    <n v="9200"/>
    <n v="0.06"/>
    <n v="2042.1100055410773"/>
    <n v="3.6996942137277493E-2"/>
  </r>
  <r>
    <x v="48"/>
    <s v="7"/>
    <x v="7"/>
    <x v="12"/>
    <x v="0"/>
    <x v="1"/>
    <x v="10"/>
    <x v="0"/>
    <x v="0"/>
    <s v="appsflyer"/>
    <x v="0"/>
    <x v="2"/>
    <n v="104150"/>
    <n v="65.210196779964221"/>
    <n v="2777.5989836237081"/>
    <n v="4312.5661023316816"/>
    <n v="1534.9671187079734"/>
    <n v="66.133309133897811"/>
    <n v="800"/>
    <n v="7.4999999999999997E-2"/>
    <n v="338.97434772169237"/>
    <n v="1.3100257081215854E-2"/>
  </r>
  <r>
    <x v="48"/>
    <s v="7"/>
    <x v="7"/>
    <x v="108"/>
    <x v="0"/>
    <x v="2"/>
    <x v="5"/>
    <x v="2"/>
    <x v="3"/>
    <s v="adjust"/>
    <x v="0"/>
    <x v="6"/>
    <n v="170670"/>
    <n v="692.14678178963891"/>
    <n v="5654.7823381350563"/>
    <n v="7014.2283101452849"/>
    <n v="1359.4459720102286"/>
    <n v="10.134018527123757"/>
    <n v="11000"/>
    <n v="0.1"/>
    <n v="4107.6378566464437"/>
    <n v="9.7602512945133058E-2"/>
  </r>
  <r>
    <x v="48"/>
    <s v="7"/>
    <x v="7"/>
    <x v="33"/>
    <x v="0"/>
    <x v="4"/>
    <x v="24"/>
    <x v="2"/>
    <x v="1"/>
    <s v="adjust"/>
    <x v="2"/>
    <x v="0"/>
    <n v="95640"/>
    <n v="337.41713861294215"/>
    <n v="2775.7434712702943"/>
    <n v="4107.8220157876231"/>
    <n v="1332.0785445173287"/>
    <n v="12.174313470483746"/>
    <n v="2400"/>
    <n v="7.0000000000000007E-2"/>
    <n v="1260.0525871571067"/>
    <n v="5.1124114851874347E-2"/>
  </r>
  <r>
    <x v="48"/>
    <s v="7"/>
    <x v="7"/>
    <x v="25"/>
    <x v="0"/>
    <x v="5"/>
    <x v="37"/>
    <x v="1"/>
    <x v="3"/>
    <s v="adjust"/>
    <x v="2"/>
    <x v="2"/>
    <n v="176300"/>
    <n v="840.1555053925257"/>
    <n v="2465.6618397474681"/>
    <n v="3634.2795949124538"/>
    <n v="1168.6177551649857"/>
    <n v="4.3257225258727505"/>
    <n v="2000"/>
    <n v="0.06"/>
    <n v="1083.2588502818535"/>
    <n v="4.9677834904716889E-2"/>
  </r>
  <r>
    <x v="48"/>
    <s v="7"/>
    <x v="7"/>
    <x v="113"/>
    <x v="0"/>
    <x v="2"/>
    <x v="39"/>
    <x v="1"/>
    <x v="1"/>
    <s v="appsflyer"/>
    <x v="2"/>
    <x v="3"/>
    <n v="513640"/>
    <n v="549.89370650760884"/>
    <n v="3303.5260645218232"/>
    <n v="4325.2099813438081"/>
    <n v="1021.6839168219849"/>
    <n v="7.8655382488614833"/>
    <n v="1800"/>
    <n v="0.08"/>
    <n v="137.7345266813644"/>
    <n v="5.3074312104870111E-3"/>
  </r>
  <r>
    <x v="48"/>
    <s v="7"/>
    <x v="7"/>
    <x v="73"/>
    <x v="0"/>
    <x v="2"/>
    <x v="24"/>
    <x v="1"/>
    <x v="0"/>
    <s v="appsflyer"/>
    <x v="2"/>
    <x v="6"/>
    <n v="478480"/>
    <n v="4509.4263093788059"/>
    <n v="4588.6596933568608"/>
    <n v="5571.4116171269561"/>
    <n v="982.75192377009535"/>
    <n v="1.2355034177051323"/>
    <n v="6000"/>
    <n v="0.105"/>
    <n v="3488.2092706103836"/>
    <n v="0.10434845811449756"/>
  </r>
  <r>
    <x v="48"/>
    <s v="7"/>
    <x v="7"/>
    <x v="65"/>
    <x v="1"/>
    <x v="0"/>
    <x v="44"/>
    <x v="1"/>
    <x v="1"/>
    <s v="adjust"/>
    <x v="2"/>
    <x v="1"/>
    <n v="135100"/>
    <n v="427.87631003109527"/>
    <n v="3300.2754922063027"/>
    <n v="4279.1203020948169"/>
    <n v="978.84480988851419"/>
    <n v="10.000834824867585"/>
    <n v="6800"/>
    <n v="0.06"/>
    <n v="13.951172337461413"/>
    <n v="5.4338163580926137E-4"/>
  </r>
  <r>
    <x v="48"/>
    <s v="7"/>
    <x v="7"/>
    <x v="75"/>
    <x v="0"/>
    <x v="3"/>
    <x v="45"/>
    <x v="1"/>
    <x v="1"/>
    <s v="appsflyer"/>
    <x v="0"/>
    <x v="2"/>
    <n v="136100"/>
    <n v="519.72819677654854"/>
    <n v="3127.3803399175936"/>
    <n v="3983.7934919112754"/>
    <n v="856.41315199368182"/>
    <n v="7.6651478919548861"/>
    <n v="4000"/>
    <n v="0.15"/>
    <n v="2717.8049732251025"/>
    <n v="0.11370255422557062"/>
  </r>
  <r>
    <x v="48"/>
    <s v="7"/>
    <x v="7"/>
    <x v="3"/>
    <x v="0"/>
    <x v="1"/>
    <x v="2"/>
    <x v="1"/>
    <x v="0"/>
    <s v="appsflyer"/>
    <x v="0"/>
    <x v="2"/>
    <n v="155880"/>
    <n v="470.35926449787837"/>
    <n v="3687.65375864411"/>
    <n v="4516.9846605173962"/>
    <n v="829.33090187328617"/>
    <n v="9.6032649964690364"/>
    <n v="3600"/>
    <n v="0.09"/>
    <n v="572.12214211648666"/>
    <n v="2.1110031917138616E-2"/>
  </r>
  <r>
    <x v="48"/>
    <s v="7"/>
    <x v="7"/>
    <x v="120"/>
    <x v="0"/>
    <x v="2"/>
    <x v="2"/>
    <x v="1"/>
    <x v="1"/>
    <s v="adjust"/>
    <x v="0"/>
    <x v="1"/>
    <n v="374620"/>
    <n v="824.86651131213421"/>
    <n v="5066.7811967402249"/>
    <n v="5804.7474018569856"/>
    <n v="737.96620511676065"/>
    <n v="7.0371961065836457"/>
    <n v="5600"/>
    <n v="0.08"/>
    <n v="1314.5896288665494"/>
    <n v="3.7744669373152552E-2"/>
  </r>
  <r>
    <x v="48"/>
    <s v="7"/>
    <x v="7"/>
    <x v="126"/>
    <x v="0"/>
    <x v="0"/>
    <x v="47"/>
    <x v="1"/>
    <x v="0"/>
    <s v="adjust"/>
    <x v="2"/>
    <x v="5"/>
    <n v="127070"/>
    <n v="1051.8538589804668"/>
    <n v="2791.9994195527643"/>
    <n v="3521.3133857647467"/>
    <n v="729.31396621198246"/>
    <n v="3.3477211265620679"/>
    <n v="4600"/>
    <n v="0.15"/>
    <n v="2893.3498990842577"/>
    <n v="0.13694463694431491"/>
  </r>
  <r>
    <x v="48"/>
    <s v="7"/>
    <x v="7"/>
    <x v="40"/>
    <x v="0"/>
    <x v="3"/>
    <x v="2"/>
    <x v="0"/>
    <x v="1"/>
    <s v="adjust"/>
    <x v="0"/>
    <x v="0"/>
    <n v="195310"/>
    <n v="218.61275315680857"/>
    <n v="4986.8660973051938"/>
    <n v="5678.086078938738"/>
    <n v="691.21998163354419"/>
    <n v="25.973260923464554"/>
    <n v="6000"/>
    <n v="0.125"/>
    <n v="2788.6956037159475"/>
    <n v="8.1855504505876517E-2"/>
  </r>
  <r>
    <x v="48"/>
    <s v="7"/>
    <x v="7"/>
    <x v="104"/>
    <x v="0"/>
    <x v="5"/>
    <x v="39"/>
    <x v="2"/>
    <x v="0"/>
    <s v="appsflyer"/>
    <x v="0"/>
    <x v="6"/>
    <n v="233550"/>
    <n v="641.35658382534677"/>
    <n v="7652.308158656514"/>
    <n v="8179.7636983579514"/>
    <n v="527.45553970143737"/>
    <n v="12.753846931094188"/>
    <n v="14200"/>
    <n v="0.17"/>
    <n v="7255.2980945353856"/>
    <n v="0.14783023002632403"/>
  </r>
  <r>
    <x v="48"/>
    <s v="7"/>
    <x v="7"/>
    <x v="112"/>
    <x v="0"/>
    <x v="2"/>
    <x v="19"/>
    <x v="1"/>
    <x v="0"/>
    <s v="adjust"/>
    <x v="2"/>
    <x v="1"/>
    <n v="51410"/>
    <n v="311.57575757575756"/>
    <n v="1291.7699408313811"/>
    <n v="1812.9918825591401"/>
    <n v="521.22194172775903"/>
    <n v="5.8187835172584732"/>
    <n v="1000"/>
    <n v="0.15"/>
    <n v="920.2339749184946"/>
    <n v="8.4596258057476115E-2"/>
  </r>
  <r>
    <x v="48"/>
    <s v="7"/>
    <x v="7"/>
    <x v="121"/>
    <x v="0"/>
    <x v="0"/>
    <x v="31"/>
    <x v="2"/>
    <x v="0"/>
    <s v="appsflyer"/>
    <x v="2"/>
    <x v="2"/>
    <n v="144070"/>
    <n v="1213.2029383659817"/>
    <n v="1066.7459823665001"/>
    <n v="1529.7628372306663"/>
    <n v="463.01685486416613"/>
    <n v="1.2609290571708038"/>
    <n v="600"/>
    <n v="0.06"/>
    <n v="464.59992068216354"/>
    <n v="5.0617859336857515E-2"/>
  </r>
  <r>
    <x v="48"/>
    <s v="7"/>
    <x v="7"/>
    <x v="22"/>
    <x v="0"/>
    <x v="4"/>
    <x v="38"/>
    <x v="2"/>
    <x v="0"/>
    <s v="appsflyer"/>
    <x v="0"/>
    <x v="4"/>
    <n v="230900"/>
    <n v="860.41530365524113"/>
    <n v="4625.9454270546139"/>
    <n v="5063.9112459437265"/>
    <n v="437.9658188891126"/>
    <n v="5.8854267519778789"/>
    <n v="7200"/>
    <n v="0.1"/>
    <n v="2222.5023279593379"/>
    <n v="7.3148409731035383E-2"/>
  </r>
  <r>
    <x v="48"/>
    <s v="7"/>
    <x v="7"/>
    <x v="1"/>
    <x v="0"/>
    <x v="1"/>
    <x v="15"/>
    <x v="1"/>
    <x v="0"/>
    <s v="appsflyer"/>
    <x v="0"/>
    <x v="1"/>
    <n v="116510"/>
    <n v="426.91659830462129"/>
    <n v="3003.0109467130928"/>
    <n v="3189.1423334385422"/>
    <n v="186.13138672544937"/>
    <n v="7.4701764843609277"/>
    <n v="4200"/>
    <n v="0.15"/>
    <n v="1029.5843270544906"/>
    <n v="5.3806751126531972E-2"/>
  </r>
  <r>
    <x v="48"/>
    <s v="7"/>
    <x v="7"/>
    <x v="144"/>
    <x v="0"/>
    <x v="5"/>
    <x v="11"/>
    <x v="2"/>
    <x v="1"/>
    <s v="adjust"/>
    <x v="2"/>
    <x v="4"/>
    <n v="71340"/>
    <n v="322.47711605831171"/>
    <n v="474.62941186659992"/>
    <n v="637.73801639664066"/>
    <n v="163.10860453004074"/>
    <n v="1.9776225494441662"/>
    <n v="200"/>
    <n v="0.06"/>
    <n v="212.88934530326364"/>
    <n v="5.5636572759175475E-2"/>
  </r>
  <r>
    <x v="48"/>
    <s v="7"/>
    <x v="7"/>
    <x v="30"/>
    <x v="0"/>
    <x v="0"/>
    <x v="35"/>
    <x v="1"/>
    <x v="3"/>
    <s v="appsflyer"/>
    <x v="0"/>
    <x v="2"/>
    <n v="17770"/>
    <n v="65.224306688417627"/>
    <n v="656.93752379472301"/>
    <n v="793.48693568734552"/>
    <n v="136.54941189262252"/>
    <n v="12.165509699902275"/>
    <n v="200"/>
    <n v="0.05"/>
    <n v="0.96159060361700588"/>
    <n v="2.0197572687697397E-4"/>
  </r>
  <r>
    <x v="48"/>
    <s v="7"/>
    <x v="7"/>
    <x v="74"/>
    <x v="0"/>
    <x v="4"/>
    <x v="45"/>
    <x v="1"/>
    <x v="1"/>
    <s v="adjust"/>
    <x v="0"/>
    <x v="5"/>
    <n v="98020"/>
    <n v="437.91970802919707"/>
    <n v="2807.2974350421218"/>
    <n v="2885.8471199642249"/>
    <n v="78.549684922103097"/>
    <n v="6.5899000822585023"/>
    <n v="3000"/>
    <n v="0.1"/>
    <n v="386.30844424481296"/>
    <n v="2.2310516819153949E-2"/>
  </r>
  <r>
    <x v="48"/>
    <s v="7"/>
    <x v="7"/>
    <x v="102"/>
    <x v="0"/>
    <x v="1"/>
    <x v="27"/>
    <x v="1"/>
    <x v="2"/>
    <s v="adjust"/>
    <x v="2"/>
    <x v="4"/>
    <n v="12120"/>
    <n v="62.382352941176471"/>
    <n v="153.29142569703473"/>
    <n v="227.68285287353686"/>
    <n v="74.391427176502134"/>
    <n v="3.6497958499293981"/>
    <n v="200"/>
    <n v="0.06"/>
    <n v="60.271045531134732"/>
    <n v="4.4119151391556782E-2"/>
  </r>
  <r>
    <x v="48"/>
    <s v="7"/>
    <x v="7"/>
    <x v="53"/>
    <x v="0"/>
    <x v="0"/>
    <x v="10"/>
    <x v="0"/>
    <x v="3"/>
    <s v="appsflyer"/>
    <x v="2"/>
    <x v="6"/>
    <n v="161310"/>
    <n v="136.03265869365225"/>
    <n v="1376.672269515552"/>
    <n v="1418.7302194850361"/>
    <n v="42.057949969484071"/>
    <n v="10.429335375117819"/>
    <n v="1600"/>
    <n v="0.06"/>
    <n v="429.13108968528661"/>
    <n v="5.0412578303182805E-2"/>
  </r>
  <r>
    <x v="48"/>
    <s v="7"/>
    <x v="7"/>
    <x v="13"/>
    <x v="0"/>
    <x v="2"/>
    <x v="18"/>
    <x v="1"/>
    <x v="0"/>
    <s v="appsflyer"/>
    <x v="0"/>
    <x v="1"/>
    <n v="84160"/>
    <n v="244.10122543687913"/>
    <n v="1732.7927568449222"/>
    <n v="1762.4034807249734"/>
    <n v="29.610723880051182"/>
    <n v="7.2199698201871758"/>
    <n v="1200"/>
    <n v="0.15"/>
    <n v="668.09585832994378"/>
    <n v="6.3180373245661781E-2"/>
  </r>
  <r>
    <x v="48"/>
    <s v="7"/>
    <x v="7"/>
    <x v="58"/>
    <x v="0"/>
    <x v="1"/>
    <x v="13"/>
    <x v="2"/>
    <x v="3"/>
    <s v="appsflyer"/>
    <x v="2"/>
    <x v="2"/>
    <n v="77990"/>
    <n v="189.28129648477255"/>
    <n v="832.50582986568611"/>
    <n v="847.19238068875575"/>
    <n v="14.686550823069638"/>
    <n v="4.4758377949768073"/>
    <n v="800"/>
    <n v="0.08"/>
    <n v="355.71489328457358"/>
    <n v="6.9979165179968189E-2"/>
  </r>
  <r>
    <x v="48"/>
    <s v="7"/>
    <x v="7"/>
    <x v="32"/>
    <x v="0"/>
    <x v="5"/>
    <x v="34"/>
    <x v="0"/>
    <x v="3"/>
    <s v="appsflyer"/>
    <x v="0"/>
    <x v="5"/>
    <n v="34030"/>
    <n v="58.300496830563645"/>
    <n v="981.02683278765767"/>
    <n v="953.23919592724542"/>
    <n v="-27.787636860412249"/>
    <n v="16.350447213127627"/>
    <n v="800"/>
    <n v="0.04"/>
    <n v="153.48586117464328"/>
    <n v="2.6835842432556642E-2"/>
  </r>
  <r>
    <x v="48"/>
    <s v="7"/>
    <x v="7"/>
    <x v="142"/>
    <x v="0"/>
    <x v="6"/>
    <x v="44"/>
    <x v="2"/>
    <x v="0"/>
    <s v="appsflyer"/>
    <x v="2"/>
    <x v="3"/>
    <n v="6070"/>
    <n v="9.2590978426672468"/>
    <n v="47.124192877100491"/>
    <n v="10.38875030013801"/>
    <n v="-36.735442576962484"/>
    <n v="1.1220045923119166"/>
    <n v="500"/>
    <n v="0.12"/>
    <n v="5.0604736477981378"/>
    <n v="8.1185152233548108E-2"/>
  </r>
  <r>
    <x v="48"/>
    <s v="7"/>
    <x v="7"/>
    <x v="36"/>
    <x v="0"/>
    <x v="4"/>
    <x v="14"/>
    <x v="0"/>
    <x v="3"/>
    <s v="adjust"/>
    <x v="0"/>
    <x v="1"/>
    <n v="3170"/>
    <n v="6.6736842105263152"/>
    <n v="86.974189035641771"/>
    <n v="48.369856007541124"/>
    <n v="-38.604333028100648"/>
    <n v="7.2478490863034812"/>
    <n v="200"/>
    <n v="6.5000000000000002E-2"/>
    <n v="9.576624293746864"/>
    <n v="3.299790780251588E-2"/>
  </r>
  <r>
    <x v="48"/>
    <s v="7"/>
    <x v="7"/>
    <x v="50"/>
    <x v="0"/>
    <x v="0"/>
    <x v="11"/>
    <x v="1"/>
    <x v="3"/>
    <s v="appsflyer"/>
    <x v="0"/>
    <x v="2"/>
    <n v="69660"/>
    <n v="413.94877803816536"/>
    <n v="1573.3548921488225"/>
    <n v="1528.8458568670765"/>
    <n v="-44.509035281746037"/>
    <n v="3.6933213430723537"/>
    <n v="1800"/>
    <n v="0.08"/>
    <n v="258.93753272441751"/>
    <n v="2.822799647212685E-2"/>
  </r>
  <r>
    <x v="48"/>
    <s v="7"/>
    <x v="7"/>
    <x v="83"/>
    <x v="0"/>
    <x v="0"/>
    <x v="4"/>
    <x v="1"/>
    <x v="0"/>
    <s v="adjust"/>
    <x v="2"/>
    <x v="5"/>
    <n v="127600"/>
    <n v="666.5322580645161"/>
    <n v="2338.0611294616047"/>
    <n v="2278.3525791124507"/>
    <n v="-59.708550349153938"/>
    <n v="3.4182180255286618"/>
    <n v="2200"/>
    <n v="0.21"/>
    <n v="904.10152790734082"/>
    <n v="6.6137080523005237E-2"/>
  </r>
  <r>
    <x v="48"/>
    <s v="7"/>
    <x v="7"/>
    <x v="42"/>
    <x v="0"/>
    <x v="5"/>
    <x v="22"/>
    <x v="1"/>
    <x v="1"/>
    <s v="appsflyer"/>
    <x v="2"/>
    <x v="2"/>
    <n v="105310"/>
    <n v="276.40419947506564"/>
    <n v="3012.2892824223891"/>
    <n v="2952.5156301251068"/>
    <n v="-59.773652297282297"/>
    <n v="10.681876888022654"/>
    <n v="1400"/>
    <n v="0.12"/>
    <n v="1217.2389676203652"/>
    <n v="6.8711968600641923E-2"/>
  </r>
  <r>
    <x v="48"/>
    <s v="7"/>
    <x v="7"/>
    <x v="92"/>
    <x v="0"/>
    <x v="4"/>
    <x v="4"/>
    <x v="2"/>
    <x v="0"/>
    <s v="appsflyer"/>
    <x v="1"/>
    <x v="3"/>
    <n v="225790"/>
    <n v="607.66701846965702"/>
    <n v="8571.349088091567"/>
    <n v="8510.6636350052559"/>
    <n v="-60.685453086311099"/>
    <n v="14.005472366162692"/>
    <n v="10600"/>
    <n v="0.1"/>
    <n v="1457.0793320591274"/>
    <n v="2.8534385302731793E-2"/>
  </r>
  <r>
    <x v="48"/>
    <s v="7"/>
    <x v="7"/>
    <x v="19"/>
    <x v="0"/>
    <x v="5"/>
    <x v="16"/>
    <x v="2"/>
    <x v="1"/>
    <s v="adjust"/>
    <x v="0"/>
    <x v="2"/>
    <n v="22400"/>
    <n v="61.738912553244802"/>
    <n v="989.69974897815052"/>
    <n v="925.80282206258141"/>
    <n v="-63.896926915569111"/>
    <n v="14.995450742093192"/>
    <n v="400"/>
    <n v="7.0000000000000007E-2"/>
    <n v="119.4075726282754"/>
    <n v="2.1496221042375807E-2"/>
  </r>
  <r>
    <x v="48"/>
    <s v="7"/>
    <x v="7"/>
    <x v="17"/>
    <x v="0"/>
    <x v="5"/>
    <x v="6"/>
    <x v="2"/>
    <x v="1"/>
    <s v="appsflyer"/>
    <x v="1"/>
    <x v="6"/>
    <n v="2160"/>
    <n v="3.0386222184329443"/>
    <n v="67.604938577637952"/>
    <n v="1.037504386049521"/>
    <n v="-66.567434191588433"/>
    <n v="0.34143908372544418"/>
    <n v="10000"/>
    <n v="7.4999999999999997E-2"/>
    <n v="0.33706152332111827"/>
    <n v="5.4146200545159277E-2"/>
  </r>
  <r>
    <x v="48"/>
    <s v="7"/>
    <x v="7"/>
    <x v="127"/>
    <x v="1"/>
    <x v="4"/>
    <x v="48"/>
    <x v="1"/>
    <x v="0"/>
    <s v="adjust"/>
    <x v="2"/>
    <x v="2"/>
    <n v="43350"/>
    <n v="435.36585365853654"/>
    <n v="1430.978651981422"/>
    <n v="1348.4832086299432"/>
    <n v="-82.495443351478798"/>
    <n v="3.0973563895701779"/>
    <n v="1400"/>
    <n v="0.15"/>
    <n v="886.39587527233368"/>
    <n v="0.10955467960837156"/>
  </r>
  <r>
    <x v="48"/>
    <s v="7"/>
    <x v="7"/>
    <x v="146"/>
    <x v="0"/>
    <x v="4"/>
    <x v="13"/>
    <x v="2"/>
    <x v="0"/>
    <s v="appsflyer"/>
    <x v="2"/>
    <x v="0"/>
    <n v="64660"/>
    <n v="660.60865154698934"/>
    <n v="463.96412793541356"/>
    <n v="362.29162756688942"/>
    <n v="-101.67250036852414"/>
    <n v="0.54842095500639909"/>
    <n v="200"/>
    <n v="7.0000000000000007E-2"/>
    <n v="55.058071719026877"/>
    <n v="2.5328615370252418E-2"/>
  </r>
  <r>
    <x v="48"/>
    <s v="7"/>
    <x v="7"/>
    <x v="45"/>
    <x v="0"/>
    <x v="3"/>
    <x v="7"/>
    <x v="1"/>
    <x v="3"/>
    <s v="adjust"/>
    <x v="2"/>
    <x v="4"/>
    <n v="78690"/>
    <n v="311.57501099868011"/>
    <n v="2818.1898425756476"/>
    <n v="2710.1158370273956"/>
    <n v="-108.07400554825199"/>
    <n v="8.6981167980729879"/>
    <n v="1800"/>
    <n v="7.0000000000000007E-2"/>
    <n v="495.70355336818517"/>
    <n v="3.0484770342996369E-2"/>
  </r>
  <r>
    <x v="48"/>
    <s v="7"/>
    <x v="7"/>
    <x v="109"/>
    <x v="0"/>
    <x v="0"/>
    <x v="32"/>
    <x v="1"/>
    <x v="1"/>
    <s v="appsflyer"/>
    <x v="0"/>
    <x v="3"/>
    <n v="205620"/>
    <n v="684.70209428406315"/>
    <n v="2105.0012293400127"/>
    <n v="1985.2599865008733"/>
    <n v="-119.74124283913943"/>
    <n v="2.8994507291184743"/>
    <n v="2600"/>
    <n v="0.1"/>
    <n v="868.10536603325431"/>
    <n v="7.2879234284685665E-2"/>
  </r>
  <r>
    <x v="48"/>
    <s v="7"/>
    <x v="7"/>
    <x v="46"/>
    <x v="0"/>
    <x v="2"/>
    <x v="12"/>
    <x v="2"/>
    <x v="1"/>
    <s v="adjust"/>
    <x v="2"/>
    <x v="5"/>
    <n v="63570"/>
    <n v="266.27293289771296"/>
    <n v="1104.4044725462043"/>
    <n v="980.24339336743185"/>
    <n v="-124.16107917877241"/>
    <n v="3.6813482418206811"/>
    <n v="600"/>
    <n v="0.06"/>
    <n v="168.20598884971977"/>
    <n v="2.8599357735681247E-2"/>
  </r>
  <r>
    <x v="48"/>
    <s v="7"/>
    <x v="7"/>
    <x v="101"/>
    <x v="0"/>
    <x v="4"/>
    <x v="23"/>
    <x v="1"/>
    <x v="1"/>
    <s v="adjust"/>
    <x v="0"/>
    <x v="4"/>
    <n v="21690"/>
    <n v="180.20060790273558"/>
    <n v="513.36977564115796"/>
    <n v="376.05506361555945"/>
    <n v="-137.31471202559851"/>
    <n v="2.0868690066713733"/>
    <n v="200"/>
    <n v="0.12"/>
    <n v="261.69701492703985"/>
    <n v="0.115983464589365"/>
  </r>
  <r>
    <x v="48"/>
    <s v="7"/>
    <x v="7"/>
    <x v="2"/>
    <x v="0"/>
    <x v="1"/>
    <x v="2"/>
    <x v="1"/>
    <x v="1"/>
    <s v="appsflyer"/>
    <x v="0"/>
    <x v="4"/>
    <n v="18240"/>
    <n v="57.932348737494046"/>
    <n v="311.62759557727026"/>
    <n v="150.44432119340982"/>
    <n v="-161.18327438386044"/>
    <n v="2.5968966298105856"/>
    <n v="200"/>
    <n v="0.15"/>
    <n v="100.2612146163698"/>
    <n v="0.1110723376163807"/>
  </r>
  <r>
    <x v="48"/>
    <s v="7"/>
    <x v="7"/>
    <x v="141"/>
    <x v="0"/>
    <x v="3"/>
    <x v="46"/>
    <x v="1"/>
    <x v="1"/>
    <s v="appsflyer"/>
    <x v="2"/>
    <x v="5"/>
    <n v="48040"/>
    <n v="205.06962089643255"/>
    <n v="1012.0246135470104"/>
    <n v="823.55358665850838"/>
    <n v="-188.47102688850202"/>
    <n v="4.0159706886786131"/>
    <n v="600"/>
    <n v="0.08"/>
    <n v="286.66471947955188"/>
    <n v="5.8013775934659603E-2"/>
  </r>
  <r>
    <x v="48"/>
    <s v="7"/>
    <x v="7"/>
    <x v="24"/>
    <x v="0"/>
    <x v="0"/>
    <x v="19"/>
    <x v="1"/>
    <x v="1"/>
    <s v="appsflyer"/>
    <x v="2"/>
    <x v="5"/>
    <n v="10690"/>
    <n v="33.291729032881079"/>
    <n v="200.24832770351367"/>
    <n v="8.6131951746678954"/>
    <n v="-191.63513252884576"/>
    <n v="0.25871876964278256"/>
    <n v="200"/>
    <n v="7.0000000000000007E-2"/>
    <n v="2.1594317199761677"/>
    <n v="4.1785339744907356E-2"/>
  </r>
  <r>
    <x v="48"/>
    <s v="7"/>
    <x v="7"/>
    <x v="43"/>
    <x v="0"/>
    <x v="2"/>
    <x v="2"/>
    <x v="1"/>
    <x v="1"/>
    <s v="adjust"/>
    <x v="2"/>
    <x v="6"/>
    <n v="32260"/>
    <n v="234.87812598923711"/>
    <n v="1294.3109139606183"/>
    <n v="1101.4685576756765"/>
    <n v="-192.84235628494184"/>
    <n v="4.6895322969587614"/>
    <n v="1000"/>
    <n v="0.08"/>
    <n v="97.224952578772118"/>
    <n v="1.4711412913431473E-2"/>
  </r>
  <r>
    <x v="48"/>
    <s v="7"/>
    <x v="7"/>
    <x v="145"/>
    <x v="0"/>
    <x v="4"/>
    <x v="44"/>
    <x v="0"/>
    <x v="0"/>
    <s v="appsflyer"/>
    <x v="2"/>
    <x v="5"/>
    <n v="21300"/>
    <n v="22.356336919443713"/>
    <n v="295.59292130241676"/>
    <n v="45.891492636385003"/>
    <n v="-249.70142866603175"/>
    <n v="2.0527286201556723"/>
    <n v="200"/>
    <n v="0.05"/>
    <n v="12.181689323943971"/>
    <n v="4.4240913453770646E-2"/>
  </r>
  <r>
    <x v="48"/>
    <s v="7"/>
    <x v="7"/>
    <x v="81"/>
    <x v="0"/>
    <x v="2"/>
    <x v="18"/>
    <x v="2"/>
    <x v="1"/>
    <s v="appsflyer"/>
    <x v="2"/>
    <x v="3"/>
    <n v="16260"/>
    <n v="23.47288100639307"/>
    <n v="394.61803320906625"/>
    <n v="110.27169210111049"/>
    <n v="-284.34634110795577"/>
    <n v="4.6978337286793606"/>
    <n v="200"/>
    <n v="0.1"/>
    <n v="47.557605429429302"/>
    <n v="7.1879440865963901E-2"/>
  </r>
  <r>
    <x v="48"/>
    <s v="7"/>
    <x v="7"/>
    <x v="47"/>
    <x v="0"/>
    <x v="3"/>
    <x v="5"/>
    <x v="2"/>
    <x v="0"/>
    <s v="appsflyer"/>
    <x v="2"/>
    <x v="2"/>
    <n v="48960"/>
    <n v="106.86912783524723"/>
    <n v="1303.4066680113888"/>
    <n v="1009.3763320653821"/>
    <n v="-294.03033594600663"/>
    <n v="9.4449758551549898"/>
    <n v="200"/>
    <n v="6.5000000000000002E-2"/>
    <n v="183.39792567234537"/>
    <n v="3.028238326417482E-2"/>
  </r>
  <r>
    <x v="48"/>
    <s v="7"/>
    <x v="7"/>
    <x v="124"/>
    <x v="0"/>
    <x v="4"/>
    <x v="20"/>
    <x v="2"/>
    <x v="1"/>
    <s v="appsflyer"/>
    <x v="0"/>
    <x v="5"/>
    <n v="9980"/>
    <n v="44.926045016077168"/>
    <n v="634.91367629776391"/>
    <n v="339.57333812709987"/>
    <n v="-295.34033817066404"/>
    <n v="7.5584961464019518"/>
    <n v="5000"/>
    <n v="0.05"/>
    <n v="19.072946786788432"/>
    <n v="9.3612310141820594E-3"/>
  </r>
  <r>
    <x v="48"/>
    <s v="7"/>
    <x v="7"/>
    <x v="125"/>
    <x v="0"/>
    <x v="3"/>
    <x v="35"/>
    <x v="1"/>
    <x v="0"/>
    <s v="appsflyer"/>
    <x v="0"/>
    <x v="1"/>
    <n v="17270"/>
    <n v="77.817830704859986"/>
    <n v="574.69728439103653"/>
    <n v="266.20057132907419"/>
    <n v="-308.49671306196234"/>
    <n v="3.4208171689942657"/>
    <n v="200"/>
    <n v="0.08"/>
    <n v="96.228265603506898"/>
    <n v="6.0247970870900565E-2"/>
  </r>
  <r>
    <x v="48"/>
    <s v="7"/>
    <x v="7"/>
    <x v="87"/>
    <x v="0"/>
    <x v="6"/>
    <x v="12"/>
    <x v="1"/>
    <x v="1"/>
    <s v="appsflyer"/>
    <x v="2"/>
    <x v="6"/>
    <n v="76110"/>
    <n v="338.22245458110052"/>
    <n v="1964.9770681384057"/>
    <n v="1628.9200176013383"/>
    <n v="-336.05705053706743"/>
    <n v="4.8161202650451118"/>
    <n v="1200"/>
    <n v="7.0000000000000007E-2"/>
    <n v="616.50467265726661"/>
    <n v="6.3079081640556228E-2"/>
  </r>
  <r>
    <x v="48"/>
    <s v="7"/>
    <x v="7"/>
    <x v="77"/>
    <x v="0"/>
    <x v="6"/>
    <x v="36"/>
    <x v="1"/>
    <x v="0"/>
    <s v="appsflyer"/>
    <x v="0"/>
    <x v="2"/>
    <n v="73430"/>
    <n v="207.78428533824692"/>
    <n v="1881.7972377458409"/>
    <n v="1515.5344736298709"/>
    <n v="-366.26276411596996"/>
    <n v="7.2937877432009346"/>
    <n v="1000"/>
    <n v="0.15"/>
    <n v="664.9608824196697"/>
    <n v="7.3127213973014596E-2"/>
  </r>
  <r>
    <x v="48"/>
    <s v="7"/>
    <x v="7"/>
    <x v="70"/>
    <x v="0"/>
    <x v="2"/>
    <x v="10"/>
    <x v="1"/>
    <x v="0"/>
    <s v="appsflyer"/>
    <x v="2"/>
    <x v="4"/>
    <n v="51940"/>
    <n v="350.49817119850292"/>
    <n v="487.04867160045501"/>
    <n v="119.54458591079811"/>
    <n v="-367.5040856896569"/>
    <n v="0.34107049831964636"/>
    <n v="200"/>
    <n v="0.08"/>
    <n v="8.1225520840647398"/>
    <n v="1.1324299384730025E-2"/>
  </r>
  <r>
    <x v="48"/>
    <s v="7"/>
    <x v="7"/>
    <x v="79"/>
    <x v="0"/>
    <x v="0"/>
    <x v="6"/>
    <x v="0"/>
    <x v="1"/>
    <s v="appsflyer"/>
    <x v="0"/>
    <x v="0"/>
    <n v="10900"/>
    <n v="26.29897712984674"/>
    <n v="404.20607124368019"/>
    <n v="24.953535735640248"/>
    <n v="-379.25253550803995"/>
    <n v="0.9488405428255402"/>
    <n v="200"/>
    <n v="0.08"/>
    <n v="1.3352368922285194"/>
    <n v="8.9181543006845842E-3"/>
  </r>
  <r>
    <x v="48"/>
    <s v="7"/>
    <x v="7"/>
    <x v="143"/>
    <x v="0"/>
    <x v="6"/>
    <x v="19"/>
    <x v="1"/>
    <x v="1"/>
    <s v="appsflyer"/>
    <x v="2"/>
    <x v="4"/>
    <n v="68120"/>
    <n v="552.47986482680938"/>
    <n v="1098.6595560633393"/>
    <n v="702.53157757471763"/>
    <n v="-396.12797848862169"/>
    <n v="1.2715967084066426"/>
    <n v="1200"/>
    <n v="0.15"/>
    <n v="631.62607399144952"/>
    <n v="0.14984523926358623"/>
  </r>
  <r>
    <x v="48"/>
    <s v="7"/>
    <x v="7"/>
    <x v="103"/>
    <x v="0"/>
    <x v="3"/>
    <x v="49"/>
    <x v="2"/>
    <x v="0"/>
    <s v="appsflyer"/>
    <x v="1"/>
    <x v="5"/>
    <n v="77560"/>
    <n v="47.568230604109168"/>
    <n v="1950.8323734357546"/>
    <n v="1546.6274034925598"/>
    <n v="-404.20496994319478"/>
    <n v="32.513872890595913"/>
    <n v="600"/>
    <n v="7.4999999999999997E-2"/>
    <n v="573.15248323578476"/>
    <n v="6.1763688951144549E-2"/>
  </r>
  <r>
    <x v="48"/>
    <s v="7"/>
    <x v="7"/>
    <x v="10"/>
    <x v="0"/>
    <x v="2"/>
    <x v="29"/>
    <x v="1"/>
    <x v="0"/>
    <s v="appsflyer"/>
    <x v="2"/>
    <x v="3"/>
    <n v="391940"/>
    <n v="913.27961819202699"/>
    <n v="4906.7600040664975"/>
    <n v="4499.2408665399189"/>
    <n v="-407.51913752657856"/>
    <n v="4.9264658675366437"/>
    <n v="2800"/>
    <n v="0.04"/>
    <n v="386.0906967073206"/>
    <n v="1.4302068139931885E-2"/>
  </r>
  <r>
    <x v="48"/>
    <s v="7"/>
    <x v="7"/>
    <x v="82"/>
    <x v="0"/>
    <x v="6"/>
    <x v="11"/>
    <x v="1"/>
    <x v="1"/>
    <s v="adjust"/>
    <x v="0"/>
    <x v="3"/>
    <n v="38210"/>
    <n v="180.90867704634434"/>
    <n v="1055.545204886469"/>
    <n v="612.04258518789618"/>
    <n v="-443.50261969857286"/>
    <n v="3.3831577079694521"/>
    <n v="600"/>
    <n v="0.14000000000000001"/>
    <n v="385.28313711972214"/>
    <n v="0.10491730108437927"/>
  </r>
  <r>
    <x v="48"/>
    <s v="7"/>
    <x v="7"/>
    <x v="129"/>
    <x v="0"/>
    <x v="5"/>
    <x v="14"/>
    <x v="1"/>
    <x v="1"/>
    <s v="appsflyer"/>
    <x v="2"/>
    <x v="6"/>
    <n v="205850"/>
    <n v="762.97951201764556"/>
    <n v="2533.2737159155986"/>
    <n v="1976.314870732527"/>
    <n v="-556.95884518307162"/>
    <n v="2.5902594232265836"/>
    <n v="2800"/>
    <n v="0.06"/>
    <n v="699.33073809370842"/>
    <n v="5.8975988463020858E-2"/>
  </r>
  <r>
    <x v="48"/>
    <s v="7"/>
    <x v="7"/>
    <x v="16"/>
    <x v="0"/>
    <x v="3"/>
    <x v="12"/>
    <x v="0"/>
    <x v="3"/>
    <s v="adjust"/>
    <x v="2"/>
    <x v="6"/>
    <n v="194920"/>
    <n v="209.63147077099566"/>
    <n v="2610.2124304538925"/>
    <n v="2026.6024845214245"/>
    <n v="-583.60994593246801"/>
    <n v="9.6674534461255259"/>
    <n v="1800"/>
    <n v="0.02"/>
    <n v="52.519370444981703"/>
    <n v="4.319163957584902E-3"/>
  </r>
  <r>
    <x v="48"/>
    <s v="7"/>
    <x v="7"/>
    <x v="59"/>
    <x v="0"/>
    <x v="1"/>
    <x v="48"/>
    <x v="1"/>
    <x v="1"/>
    <s v="appsflyer"/>
    <x v="2"/>
    <x v="6"/>
    <n v="85200"/>
    <n v="631.19988746659169"/>
    <n v="1760.8010343671424"/>
    <n v="1172.3812391810109"/>
    <n v="-588.41979518613152"/>
    <n v="1.857385057349306"/>
    <n v="800"/>
    <n v="0.15"/>
    <n v="559.09454720960366"/>
    <n v="7.9481333734091719E-2"/>
  </r>
  <r>
    <x v="48"/>
    <s v="7"/>
    <x v="7"/>
    <x v="138"/>
    <x v="0"/>
    <x v="4"/>
    <x v="39"/>
    <x v="2"/>
    <x v="0"/>
    <s v="adjust"/>
    <x v="2"/>
    <x v="5"/>
    <n v="55810"/>
    <n v="175.51464325493023"/>
    <n v="1524.9698339134561"/>
    <n v="929.35602907586963"/>
    <n v="-595.61380483758649"/>
    <n v="5.295034145532834"/>
    <n v="800"/>
    <n v="0.15"/>
    <n v="820.7255521403099"/>
    <n v="0.14718534957953996"/>
  </r>
  <r>
    <x v="48"/>
    <s v="7"/>
    <x v="7"/>
    <x v="55"/>
    <x v="0"/>
    <x v="2"/>
    <x v="8"/>
    <x v="2"/>
    <x v="0"/>
    <s v="appsflyer"/>
    <x v="2"/>
    <x v="4"/>
    <n v="40530"/>
    <n v="84.387269482450918"/>
    <n v="1007.300792388129"/>
    <n v="404.77792103401612"/>
    <n v="-602.52287135411291"/>
    <n v="4.7966704399434716"/>
    <n v="200"/>
    <n v="7.4999999999999997E-2"/>
    <n v="101.64535446366273"/>
    <n v="4.1852313405174098E-2"/>
  </r>
  <r>
    <x v="48"/>
    <s v="7"/>
    <x v="7"/>
    <x v="116"/>
    <x v="0"/>
    <x v="6"/>
    <x v="2"/>
    <x v="2"/>
    <x v="0"/>
    <s v="appsflyer"/>
    <x v="0"/>
    <x v="6"/>
    <n v="207950"/>
    <n v="188.16384770654975"/>
    <n v="3186.9176803141254"/>
    <n v="2562.6610814185378"/>
    <n v="-624.25659889558756"/>
    <n v="13.61930632612874"/>
    <n v="2800"/>
    <n v="0.06"/>
    <n v="689.89329947001772"/>
    <n v="4.4868288441282655E-2"/>
  </r>
  <r>
    <x v="48"/>
    <s v="7"/>
    <x v="7"/>
    <x v="80"/>
    <x v="0"/>
    <x v="1"/>
    <x v="43"/>
    <x v="1"/>
    <x v="1"/>
    <s v="adjust"/>
    <x v="0"/>
    <x v="3"/>
    <n v="126160"/>
    <n v="588.79502181338569"/>
    <n v="2240.7701793059305"/>
    <n v="1593.4230997623424"/>
    <n v="-647.34707954358805"/>
    <n v="2.7062441779057131"/>
    <n v="1600"/>
    <n v="0.09"/>
    <n v="254.63151446170127"/>
    <n v="2.6633595151185241E-2"/>
  </r>
  <r>
    <x v="48"/>
    <s v="7"/>
    <x v="7"/>
    <x v="7"/>
    <x v="0"/>
    <x v="4"/>
    <x v="43"/>
    <x v="2"/>
    <x v="0"/>
    <s v="appsflyer"/>
    <x v="0"/>
    <x v="6"/>
    <n v="29150"/>
    <n v="110.64008948433396"/>
    <n v="693.3949898443334"/>
    <n v="42.338456801526426"/>
    <n v="-651.05653304280702"/>
    <n v="0.38266831669113321"/>
    <n v="200"/>
    <n v="0.04"/>
    <n v="3.8534692008568312"/>
    <n v="1.516930269377029E-2"/>
  </r>
  <r>
    <x v="48"/>
    <s v="7"/>
    <x v="7"/>
    <x v="88"/>
    <x v="0"/>
    <x v="3"/>
    <x v="2"/>
    <x v="2"/>
    <x v="0"/>
    <s v="adjust"/>
    <x v="0"/>
    <x v="3"/>
    <n v="14450"/>
    <n v="51.843214638084135"/>
    <n v="734.89848739592003"/>
    <n v="79.373958373479255"/>
    <n v="-655.52452902244079"/>
    <n v="1.5310385154081665"/>
    <n v="200"/>
    <n v="0.11"/>
    <n v="5.2426063137767196"/>
    <n v="1.1008241706321822E-2"/>
  </r>
  <r>
    <x v="48"/>
    <s v="7"/>
    <x v="7"/>
    <x v="72"/>
    <x v="0"/>
    <x v="0"/>
    <x v="18"/>
    <x v="2"/>
    <x v="1"/>
    <s v="adjust"/>
    <x v="0"/>
    <x v="1"/>
    <n v="59870"/>
    <n v="80.857897827363473"/>
    <n v="1601.205616602811"/>
    <n v="938.18927643384507"/>
    <n v="-663.01634016896594"/>
    <n v="11.602939250745006"/>
    <n v="600"/>
    <n v="0.12"/>
    <n v="192.40388330623259"/>
    <n v="3.4180004706793589E-2"/>
  </r>
  <r>
    <x v="48"/>
    <s v="7"/>
    <x v="7"/>
    <x v="69"/>
    <x v="0"/>
    <x v="3"/>
    <x v="25"/>
    <x v="0"/>
    <x v="1"/>
    <s v="appsflyer"/>
    <x v="2"/>
    <x v="1"/>
    <n v="122450"/>
    <n v="92.199713158838293"/>
    <n v="2512.0837905319813"/>
    <n v="1838.2016263334597"/>
    <n v="-673.88216419852165"/>
    <n v="19.937172940730012"/>
    <n v="1400"/>
    <n v="0.04"/>
    <n v="406.96229522856601"/>
    <n v="3.6898590575208647E-2"/>
  </r>
  <r>
    <x v="48"/>
    <s v="7"/>
    <x v="7"/>
    <x v="20"/>
    <x v="0"/>
    <x v="5"/>
    <x v="40"/>
    <x v="1"/>
    <x v="1"/>
    <s v="adjust"/>
    <x v="0"/>
    <x v="5"/>
    <n v="93120"/>
    <n v="400.89026074242548"/>
    <n v="1829.0157185280073"/>
    <n v="1152.8845728029676"/>
    <n v="-676.13114572503969"/>
    <n v="2.8758108781886902"/>
    <n v="1600"/>
    <n v="0.11"/>
    <n v="319.97536396807436"/>
    <n v="4.6257213068915407E-2"/>
  </r>
  <r>
    <x v="48"/>
    <s v="7"/>
    <x v="7"/>
    <x v="111"/>
    <x v="0"/>
    <x v="0"/>
    <x v="12"/>
    <x v="1"/>
    <x v="0"/>
    <s v="appsflyer"/>
    <x v="0"/>
    <x v="5"/>
    <n v="53840"/>
    <n v="202.51274299574649"/>
    <n v="994.33131889484559"/>
    <n v="313.65227856070641"/>
    <n v="-680.67904033413924"/>
    <n v="1.5488026774063015"/>
    <n v="800"/>
    <n v="0.15"/>
    <n v="220.86304579612357"/>
    <n v="0.11736088065932129"/>
  </r>
  <r>
    <x v="48"/>
    <s v="7"/>
    <x v="7"/>
    <x v="61"/>
    <x v="1"/>
    <x v="4"/>
    <x v="41"/>
    <x v="0"/>
    <x v="3"/>
    <s v="adjust"/>
    <x v="2"/>
    <x v="1"/>
    <n v="31270"/>
    <n v="149.47418738049714"/>
    <n v="1300.4246348393131"/>
    <n v="589.03004709753338"/>
    <n v="-711.39458774177967"/>
    <n v="3.9406807116342812"/>
    <n v="600"/>
    <n v="0.12"/>
    <n v="370.86265493005936"/>
    <n v="0.10493597532573488"/>
  </r>
  <r>
    <x v="48"/>
    <s v="7"/>
    <x v="7"/>
    <x v="26"/>
    <x v="0"/>
    <x v="4"/>
    <x v="38"/>
    <x v="2"/>
    <x v="0"/>
    <s v="appsflyer"/>
    <x v="1"/>
    <x v="1"/>
    <n v="87710"/>
    <n v="183.50045879977975"/>
    <n v="1560.2128653196385"/>
    <n v="837.13384974114808"/>
    <n v="-723.07901557849038"/>
    <n v="4.5620259219872468"/>
    <n v="1200"/>
    <n v="0.08"/>
    <n v="13.126834937715232"/>
    <n v="2.613448044932163E-3"/>
  </r>
  <r>
    <x v="48"/>
    <s v="7"/>
    <x v="7"/>
    <x v="11"/>
    <x v="0"/>
    <x v="1"/>
    <x v="15"/>
    <x v="1"/>
    <x v="0"/>
    <s v="appsflyer"/>
    <x v="0"/>
    <x v="6"/>
    <n v="129640"/>
    <n v="556.5085854456255"/>
    <n v="1823.6983516351017"/>
    <n v="1006.8489979642553"/>
    <n v="-816.84935367084643"/>
    <n v="1.8092245551935533"/>
    <n v="600"/>
    <n v="0.14000000000000001"/>
    <n v="404.30124298315724"/>
    <n v="6.6925170143125171E-2"/>
  </r>
  <r>
    <x v="48"/>
    <s v="7"/>
    <x v="7"/>
    <x v="5"/>
    <x v="0"/>
    <x v="4"/>
    <x v="0"/>
    <x v="2"/>
    <x v="0"/>
    <s v="appsflyer"/>
    <x v="1"/>
    <x v="0"/>
    <n v="148420"/>
    <n v="258.24749443207128"/>
    <n v="5977.4367180137624"/>
    <n v="5145.5268518443909"/>
    <n v="-831.90986616937153"/>
    <n v="19.924789060045871"/>
    <n v="6000"/>
    <n v="0.09"/>
    <n v="2206.532455216608"/>
    <n v="7.1470894971804047E-2"/>
  </r>
  <r>
    <x v="48"/>
    <s v="7"/>
    <x v="7"/>
    <x v="140"/>
    <x v="0"/>
    <x v="6"/>
    <x v="10"/>
    <x v="1"/>
    <x v="0"/>
    <s v="adjust"/>
    <x v="2"/>
    <x v="6"/>
    <n v="87220"/>
    <n v="355.43330149633874"/>
    <n v="1571.4604843588088"/>
    <n v="727.27784912329037"/>
    <n v="-844.18263523551843"/>
    <n v="2.0461725056755324"/>
    <n v="1000"/>
    <n v="7.0000000000000007E-2"/>
    <n v="90.36269698302597"/>
    <n v="2.0707972221793738E-2"/>
  </r>
  <r>
    <x v="48"/>
    <s v="7"/>
    <x v="7"/>
    <x v="107"/>
    <x v="0"/>
    <x v="5"/>
    <x v="4"/>
    <x v="0"/>
    <x v="0"/>
    <s v="adjust"/>
    <x v="0"/>
    <x v="4"/>
    <n v="88550"/>
    <n v="174.48695150670449"/>
    <n v="2989.4888368808406"/>
    <n v="2120.4341207750472"/>
    <n v="-869.05471610579343"/>
    <n v="12.152393645857074"/>
    <n v="2400"/>
    <n v="0.13"/>
    <n v="80.676068936692147"/>
    <n v="6.3411597454081691E-3"/>
  </r>
  <r>
    <x v="48"/>
    <s v="7"/>
    <x v="7"/>
    <x v="119"/>
    <x v="0"/>
    <x v="1"/>
    <x v="31"/>
    <x v="0"/>
    <x v="0"/>
    <s v="appsflyer"/>
    <x v="0"/>
    <x v="5"/>
    <n v="359060"/>
    <n v="198.25702848203193"/>
    <n v="2845.7604434121804"/>
    <n v="1959.0000322312796"/>
    <n v="-886.76041118090075"/>
    <n v="9.8811126507367391"/>
    <n v="1600"/>
    <n v="0.15"/>
    <n v="525.64190581835805"/>
    <n v="4.4720256693041645E-2"/>
  </r>
  <r>
    <x v="48"/>
    <s v="7"/>
    <x v="7"/>
    <x v="21"/>
    <x v="0"/>
    <x v="5"/>
    <x v="9"/>
    <x v="2"/>
    <x v="0"/>
    <s v="adjust"/>
    <x v="2"/>
    <x v="5"/>
    <n v="24690"/>
    <n v="181.97899391929244"/>
    <n v="1205.3875711515302"/>
    <n v="304.6600242791319"/>
    <n v="-900.72754687239831"/>
    <n v="1.674149404377125"/>
    <n v="600"/>
    <n v="0.11"/>
    <n v="180.28512557210317"/>
    <n v="9.8626398392045317E-2"/>
  </r>
  <r>
    <x v="48"/>
    <s v="7"/>
    <x v="7"/>
    <x v="147"/>
    <x v="0"/>
    <x v="5"/>
    <x v="10"/>
    <x v="1"/>
    <x v="0"/>
    <s v="adjust"/>
    <x v="2"/>
    <x v="4"/>
    <n v="126720"/>
    <n v="506.34953857863189"/>
    <n v="2753.3905094774518"/>
    <n v="1844.1508121702275"/>
    <n v="-909.23969730722433"/>
    <n v="3.6420509384622379"/>
    <n v="2800"/>
    <n v="0.13"/>
    <n v="579.18944848160561"/>
    <n v="5.2344729134887996E-2"/>
  </r>
  <r>
    <x v="48"/>
    <s v="7"/>
    <x v="7"/>
    <x v="57"/>
    <x v="0"/>
    <x v="3"/>
    <x v="27"/>
    <x v="2"/>
    <x v="0"/>
    <s v="adjust"/>
    <x v="0"/>
    <x v="3"/>
    <n v="77610"/>
    <n v="225.41189931350112"/>
    <n v="2238.2580975511969"/>
    <n v="1274.0656790980784"/>
    <n v="-964.19241845311853"/>
    <n v="5.6521669130080738"/>
    <n v="3200"/>
    <n v="0.09"/>
    <n v="25.07607568994225"/>
    <n v="3.2803222132804818E-3"/>
  </r>
  <r>
    <x v="48"/>
    <s v="7"/>
    <x v="7"/>
    <x v="115"/>
    <x v="0"/>
    <x v="3"/>
    <x v="32"/>
    <x v="1"/>
    <x v="0"/>
    <s v="adjust"/>
    <x v="0"/>
    <x v="6"/>
    <n v="64710"/>
    <n v="231.23226854358418"/>
    <n v="1638.5676573981366"/>
    <n v="637.86147572780737"/>
    <n v="-1000.7061816703292"/>
    <n v="2.7585314097611726"/>
    <n v="400"/>
    <n v="0.12"/>
    <n v="120.14096481292638"/>
    <n v="3.1391602875280547E-2"/>
  </r>
  <r>
    <x v="48"/>
    <s v="7"/>
    <x v="7"/>
    <x v="63"/>
    <x v="0"/>
    <x v="0"/>
    <x v="14"/>
    <x v="1"/>
    <x v="1"/>
    <s v="adjust"/>
    <x v="2"/>
    <x v="0"/>
    <n v="83110"/>
    <n v="247.54084340902389"/>
    <n v="1739.5265495877713"/>
    <n v="710.56744095271642"/>
    <n v="-1028.9591086350549"/>
    <n v="2.8705058574055635"/>
    <n v="800"/>
    <n v="7.0000000000000007E-2"/>
    <n v="124.81707199433548"/>
    <n v="2.927638410296024E-2"/>
  </r>
  <r>
    <x v="48"/>
    <s v="7"/>
    <x v="7"/>
    <x v="4"/>
    <x v="0"/>
    <x v="2"/>
    <x v="6"/>
    <x v="2"/>
    <x v="0"/>
    <s v="appsflyer"/>
    <x v="0"/>
    <x v="0"/>
    <n v="96920"/>
    <n v="177.24539947422562"/>
    <n v="2833.5989363548788"/>
    <n v="1743.8971368887549"/>
    <n v="-1089.7017994661239"/>
    <n v="9.8388851956766636"/>
    <n v="1800"/>
    <n v="0.1"/>
    <n v="388.26348822546822"/>
    <n v="3.7106879759181192E-2"/>
  </r>
  <r>
    <x v="48"/>
    <s v="7"/>
    <x v="7"/>
    <x v="76"/>
    <x v="0"/>
    <x v="6"/>
    <x v="25"/>
    <x v="1"/>
    <x v="2"/>
    <s v="adjust"/>
    <x v="2"/>
    <x v="3"/>
    <n v="66610"/>
    <n v="327.22113184758496"/>
    <n v="1301.1581253969619"/>
    <n v="167.75667238182655"/>
    <n v="-1133.4014530151353"/>
    <n v="0.51267065618477614"/>
    <n v="200"/>
    <n v="7.0000000000000007E-2"/>
    <n v="18.553492611079911"/>
    <n v="1.8432940547813994E-2"/>
  </r>
  <r>
    <x v="48"/>
    <s v="7"/>
    <x v="7"/>
    <x v="78"/>
    <x v="0"/>
    <x v="1"/>
    <x v="40"/>
    <x v="2"/>
    <x v="0"/>
    <s v="adjust"/>
    <x v="0"/>
    <x v="6"/>
    <n v="51870"/>
    <n v="145.52964648668868"/>
    <n v="2514.0025035135327"/>
    <n v="1355.0440577887955"/>
    <n v="-1158.9584457247372"/>
    <n v="9.3111203833834555"/>
    <n v="2200"/>
    <n v="0.14000000000000001"/>
    <n v="164.61782807675797"/>
    <n v="2.0247536987270439E-2"/>
  </r>
  <r>
    <x v="48"/>
    <s v="7"/>
    <x v="7"/>
    <x v="97"/>
    <x v="0"/>
    <x v="3"/>
    <x v="0"/>
    <x v="2"/>
    <x v="0"/>
    <s v="adjust"/>
    <x v="0"/>
    <x v="3"/>
    <n v="32630"/>
    <n v="78.358843088615615"/>
    <n v="1353.5392365000921"/>
    <n v="194.25232352966171"/>
    <n v="-1159.2869129704304"/>
    <n v="2.4790095906595093"/>
    <n v="200"/>
    <n v="0.108"/>
    <n v="39.59535956354437"/>
    <n v="3.397244611551007E-2"/>
  </r>
  <r>
    <x v="48"/>
    <s v="7"/>
    <x v="7"/>
    <x v="14"/>
    <x v="0"/>
    <x v="0"/>
    <x v="49"/>
    <x v="2"/>
    <x v="0"/>
    <s v="appsflyer"/>
    <x v="0"/>
    <x v="6"/>
    <n v="30590"/>
    <n v="122.54790679041197"/>
    <n v="1936.7584684231365"/>
    <n v="659.29360073294322"/>
    <n v="-1277.4648676901934"/>
    <n v="5.3798846345087119"/>
    <n v="600"/>
    <n v="0.1"/>
    <n v="195.43482718779663"/>
    <n v="4.9405107469198795E-2"/>
  </r>
  <r>
    <x v="48"/>
    <s v="7"/>
    <x v="7"/>
    <x v="29"/>
    <x v="0"/>
    <x v="1"/>
    <x v="0"/>
    <x v="2"/>
    <x v="1"/>
    <s v="appsflyer"/>
    <x v="2"/>
    <x v="2"/>
    <n v="173640"/>
    <n v="233.20646483041202"/>
    <n v="4045.2296327345166"/>
    <n v="2664.8974634950355"/>
    <n v="-1380.3321692394811"/>
    <n v="11.427202352357391"/>
    <n v="2800"/>
    <n v="0.05"/>
    <n v="464.81397091050098"/>
    <n v="2.9070159814009851E-2"/>
  </r>
  <r>
    <x v="48"/>
    <s v="7"/>
    <x v="7"/>
    <x v="27"/>
    <x v="0"/>
    <x v="5"/>
    <x v="42"/>
    <x v="2"/>
    <x v="0"/>
    <s v="appsflyer"/>
    <x v="0"/>
    <x v="3"/>
    <n v="147050"/>
    <n v="248.42216976023911"/>
    <n v="3132.8933011177355"/>
    <n v="1662.991776690141"/>
    <n v="-1469.9015244275945"/>
    <n v="6.6942164553797765"/>
    <n v="1400"/>
    <n v="7.0000000000000007E-2"/>
    <n v="549.03410173907832"/>
    <n v="5.5024736084566712E-2"/>
  </r>
  <r>
    <x v="48"/>
    <s v="7"/>
    <x v="7"/>
    <x v="35"/>
    <x v="0"/>
    <x v="2"/>
    <x v="28"/>
    <x v="0"/>
    <x v="1"/>
    <s v="adjust"/>
    <x v="0"/>
    <x v="4"/>
    <n v="184140"/>
    <n v="176.64782799107422"/>
    <n v="4084.0513767473144"/>
    <n v="2613.9087141535124"/>
    <n v="-1470.142662593802"/>
    <n v="14.797287596910559"/>
    <n v="2600"/>
    <n v="8.5000000000000006E-2"/>
    <n v="647.94831567549477"/>
    <n v="4.1314138233357431E-2"/>
  </r>
  <r>
    <x v="48"/>
    <s v="7"/>
    <x v="7"/>
    <x v="68"/>
    <x v="0"/>
    <x v="4"/>
    <x v="42"/>
    <x v="1"/>
    <x v="1"/>
    <s v="adjust"/>
    <x v="2"/>
    <x v="6"/>
    <n v="278410"/>
    <n v="467.75502374621323"/>
    <n v="3902.8879034588244"/>
    <n v="2395.7945196341084"/>
    <n v="-1507.0933838247161"/>
    <n v="5.1219001357727345"/>
    <n v="3400"/>
    <n v="7.0000000000000007E-2"/>
    <n v="822.53960637967509"/>
    <n v="5.7221073540793158E-2"/>
  </r>
  <r>
    <x v="48"/>
    <s v="7"/>
    <x v="7"/>
    <x v="95"/>
    <x v="0"/>
    <x v="6"/>
    <x v="36"/>
    <x v="2"/>
    <x v="0"/>
    <s v="adjust"/>
    <x v="0"/>
    <x v="1"/>
    <n v="43470"/>
    <n v="180.02115847152649"/>
    <n v="1864.0306299077242"/>
    <n v="244.22485693042051"/>
    <n v="-1619.8057729773036"/>
    <n v="1.3566452910536566"/>
    <n v="400"/>
    <n v="7.0000000000000007E-2"/>
    <n v="45.377750491362363"/>
    <n v="3.0967193553855746E-2"/>
  </r>
  <r>
    <x v="48"/>
    <s v="7"/>
    <x v="7"/>
    <x v="84"/>
    <x v="0"/>
    <x v="2"/>
    <x v="37"/>
    <x v="1"/>
    <x v="0"/>
    <s v="appsflyer"/>
    <x v="0"/>
    <x v="2"/>
    <n v="247950"/>
    <n v="1059.5784204283821"/>
    <n v="5828.4319654268793"/>
    <n v="4201.1433574838802"/>
    <n v="-1627.2886079429991"/>
    <n v="3.9649197043720275"/>
    <n v="3400"/>
    <n v="0.14000000000000001"/>
    <n v="1504.2194737747134"/>
    <n v="5.9675003754041937E-2"/>
  </r>
  <r>
    <x v="48"/>
    <s v="7"/>
    <x v="7"/>
    <x v="37"/>
    <x v="0"/>
    <x v="1"/>
    <x v="36"/>
    <x v="2"/>
    <x v="1"/>
    <s v="adjust"/>
    <x v="2"/>
    <x v="6"/>
    <n v="69160"/>
    <n v="115.53376084496416"/>
    <n v="2452.0697481465991"/>
    <n v="761.55064477833514"/>
    <n v="-1690.519103368264"/>
    <n v="6.5915853444801051"/>
    <n v="1000"/>
    <n v="6.5000000000000002E-2"/>
    <n v="74.327231235496455"/>
    <n v="1.6266642222052725E-2"/>
  </r>
  <r>
    <x v="48"/>
    <s v="7"/>
    <x v="7"/>
    <x v="96"/>
    <x v="0"/>
    <x v="0"/>
    <x v="24"/>
    <x v="1"/>
    <x v="0"/>
    <s v="adjust"/>
    <x v="0"/>
    <x v="5"/>
    <n v="514430"/>
    <n v="3008.6491274860932"/>
    <n v="10461.033360637264"/>
    <n v="8543.3167462226429"/>
    <n v="-1917.7166144146213"/>
    <n v="2.8395856027788446"/>
    <n v="10400"/>
    <n v="0.17"/>
    <n v="3138.5988259882629"/>
    <n v="6.1229124457156683E-2"/>
  </r>
  <r>
    <x v="48"/>
    <s v="7"/>
    <x v="7"/>
    <x v="0"/>
    <x v="0"/>
    <x v="6"/>
    <x v="1"/>
    <x v="0"/>
    <x v="0"/>
    <s v="adjust"/>
    <x v="0"/>
    <x v="3"/>
    <n v="131990"/>
    <n v="103.1171875"/>
    <n v="2957.2611403636133"/>
    <n v="423.5339604129702"/>
    <n v="-2533.7271799506429"/>
    <n v="4.1073071393939076"/>
    <n v="600"/>
    <n v="7.0000000000000007E-2"/>
    <n v="13.987407262950002"/>
    <n v="5.5042446691923154E-3"/>
  </r>
  <r>
    <x v="48"/>
    <s v="7"/>
    <x v="7"/>
    <x v="38"/>
    <x v="0"/>
    <x v="4"/>
    <x v="15"/>
    <x v="1"/>
    <x v="0"/>
    <s v="appsflyer"/>
    <x v="2"/>
    <x v="3"/>
    <n v="348380"/>
    <n v="3501.6835115065887"/>
    <n v="5381.1258824341758"/>
    <n v="2170.3524275352565"/>
    <n v="-3210.7734548989192"/>
    <n v="0.61980256650934995"/>
    <n v="2600"/>
    <n v="0.13"/>
    <n v="1136.5770900870964"/>
    <n v="8.7280532235790007E-2"/>
  </r>
  <r>
    <x v="48"/>
    <s v="7"/>
    <x v="7"/>
    <x v="98"/>
    <x v="0"/>
    <x v="5"/>
    <x v="35"/>
    <x v="1"/>
    <x v="0"/>
    <s v="appsflyer"/>
    <x v="2"/>
    <x v="0"/>
    <n v="326820"/>
    <n v="1911.5715922622392"/>
    <n v="5430.1558582450607"/>
    <n v="2215.1369355906177"/>
    <n v="-3215.018922654443"/>
    <n v="1.1588040670604054"/>
    <n v="2600"/>
    <n v="7.0000000000000007E-2"/>
    <n v="54.302524191770459"/>
    <n v="4.085716125813826E-3"/>
  </r>
  <r>
    <x v="48"/>
    <s v="7"/>
    <x v="7"/>
    <x v="100"/>
    <x v="0"/>
    <x v="4"/>
    <x v="45"/>
    <x v="0"/>
    <x v="0"/>
    <s v="adjust"/>
    <x v="0"/>
    <x v="4"/>
    <n v="476400"/>
    <n v="396.85920011876971"/>
    <n v="10840.415466498795"/>
    <n v="7099.2056286961242"/>
    <n v="-3741.2098378026703"/>
    <n v="17.888474367159727"/>
    <n v="4800"/>
    <n v="7.0000000000000007E-2"/>
    <n v="2951.7867516819388"/>
    <n v="6.9298522164938772E-2"/>
  </r>
  <r>
    <x v="48"/>
    <s v="7"/>
    <x v="7"/>
    <x v="15"/>
    <x v="0"/>
    <x v="0"/>
    <x v="35"/>
    <x v="2"/>
    <x v="0"/>
    <s v="adjust"/>
    <x v="0"/>
    <x v="2"/>
    <n v="488790"/>
    <n v="1084.5169571555621"/>
    <n v="16246.140780039907"/>
    <n v="12134.445705433725"/>
    <n v="-4111.6950746061812"/>
    <n v="11.188802190110129"/>
    <n v="50000"/>
    <n v="0.06"/>
    <n v="1335.6863033404677"/>
    <n v="1.8345657419719854E-2"/>
  </r>
  <r>
    <x v="49"/>
    <s v="7"/>
    <x v="7"/>
    <x v="94"/>
    <x v="0"/>
    <x v="0"/>
    <x v="38"/>
    <x v="2"/>
    <x v="0"/>
    <s v="adjust"/>
    <x v="0"/>
    <x v="5"/>
    <n v="981500"/>
    <n v="2028.8082360850501"/>
    <n v="28610.051350094822"/>
    <n v="46961.414088906611"/>
    <n v="18351.362738811789"/>
    <n v="23.147290736322667"/>
    <n v="62000"/>
    <n v="0.06"/>
    <n v="7435.5835893341464"/>
    <n v="2.6388982435868222E-2"/>
  </r>
  <r>
    <x v="49"/>
    <s v="7"/>
    <x v="7"/>
    <x v="97"/>
    <x v="0"/>
    <x v="3"/>
    <x v="32"/>
    <x v="2"/>
    <x v="0"/>
    <s v="adjust"/>
    <x v="0"/>
    <x v="1"/>
    <n v="632550"/>
    <n v="1749.2188613621461"/>
    <n v="25542.282395475839"/>
    <n v="38384.056811344191"/>
    <n v="12841.774415868353"/>
    <n v="21.943541576869279"/>
    <n v="59600"/>
    <n v="0.108"/>
    <n v="10249.860807733889"/>
    <n v="4.4505721295135053E-2"/>
  </r>
  <r>
    <x v="49"/>
    <s v="7"/>
    <x v="7"/>
    <x v="95"/>
    <x v="0"/>
    <x v="3"/>
    <x v="32"/>
    <x v="2"/>
    <x v="0"/>
    <s v="adjust"/>
    <x v="0"/>
    <x v="6"/>
    <n v="487360"/>
    <n v="1941.7408702611478"/>
    <n v="20920.56390735785"/>
    <n v="29565.002887792569"/>
    <n v="8644.4389804347193"/>
    <n v="15.226029044656368"/>
    <n v="43400"/>
    <n v="7.0000000000000007E-2"/>
    <n v="1827.223340947894"/>
    <n v="1.0300598469315879E-2"/>
  </r>
  <r>
    <x v="49"/>
    <s v="7"/>
    <x v="7"/>
    <x v="38"/>
    <x v="0"/>
    <x v="4"/>
    <x v="7"/>
    <x v="1"/>
    <x v="0"/>
    <s v="appsflyer"/>
    <x v="2"/>
    <x v="4"/>
    <n v="928680"/>
    <n v="7933.2597382719823"/>
    <n v="14595.568313839289"/>
    <n v="21610.756711716971"/>
    <n v="7015.1883978776823"/>
    <n v="2.7240702340125589"/>
    <n v="19400"/>
    <n v="0.13"/>
    <n v="2646.6839640261464"/>
    <n v="2.0411779184261212E-2"/>
  </r>
  <r>
    <x v="49"/>
    <s v="7"/>
    <x v="7"/>
    <x v="98"/>
    <x v="0"/>
    <x v="6"/>
    <x v="9"/>
    <x v="1"/>
    <x v="0"/>
    <s v="appsflyer"/>
    <x v="2"/>
    <x v="4"/>
    <n v="1179830"/>
    <n v="5485.7533295059075"/>
    <n v="17458.755345126585"/>
    <n v="24332.933247854988"/>
    <n v="6874.1779027284028"/>
    <n v="4.4356593864650877"/>
    <n v="37000"/>
    <n v="7.0000000000000007E-2"/>
    <n v="559.60439427924302"/>
    <n v="3.8329698313195461E-3"/>
  </r>
  <r>
    <x v="49"/>
    <s v="7"/>
    <x v="7"/>
    <x v="14"/>
    <x v="0"/>
    <x v="4"/>
    <x v="8"/>
    <x v="2"/>
    <x v="0"/>
    <s v="appsflyer"/>
    <x v="0"/>
    <x v="6"/>
    <n v="247750"/>
    <n v="893.60581387043783"/>
    <n v="12726.368138643564"/>
    <n v="18766.26494743794"/>
    <n v="6039.8968087943758"/>
    <n v="21.000607489510834"/>
    <n v="22800"/>
    <n v="0.1"/>
    <n v="10983.405014951439"/>
    <n v="9.754564947362232E-2"/>
  </r>
  <r>
    <x v="49"/>
    <s v="7"/>
    <x v="7"/>
    <x v="15"/>
    <x v="0"/>
    <x v="5"/>
    <x v="37"/>
    <x v="2"/>
    <x v="0"/>
    <s v="adjust"/>
    <x v="0"/>
    <x v="6"/>
    <n v="793580"/>
    <n v="1427.4827804393021"/>
    <n v="27350.937881357651"/>
    <n v="32699.323998746277"/>
    <n v="5348.3861173886253"/>
    <n v="22.906983150215787"/>
    <n v="50000"/>
    <n v="0.06"/>
    <n v="9925.5498099700126"/>
    <n v="5.0589984726445554E-2"/>
  </r>
  <r>
    <x v="49"/>
    <s v="7"/>
    <x v="7"/>
    <x v="22"/>
    <x v="0"/>
    <x v="5"/>
    <x v="49"/>
    <x v="2"/>
    <x v="0"/>
    <s v="appsflyer"/>
    <x v="0"/>
    <x v="4"/>
    <n v="379360"/>
    <n v="1389.9607432609266"/>
    <n v="7430.6284633386995"/>
    <n v="12295.573644997683"/>
    <n v="4864.9451816589835"/>
    <n v="8.845986265879402"/>
    <n v="17600"/>
    <n v="0.1"/>
    <n v="3392.4808121460837"/>
    <n v="4.5985123184638571E-2"/>
  </r>
  <r>
    <x v="49"/>
    <s v="7"/>
    <x v="7"/>
    <x v="116"/>
    <x v="0"/>
    <x v="6"/>
    <x v="19"/>
    <x v="2"/>
    <x v="0"/>
    <s v="appsflyer"/>
    <x v="0"/>
    <x v="5"/>
    <n v="526060"/>
    <n v="459.72544878563883"/>
    <n v="7760.8032354445058"/>
    <n v="12388.328994276955"/>
    <n v="4627.5257588324494"/>
    <n v="26.947233456404533"/>
    <n v="16200"/>
    <n v="0.06"/>
    <n v="1376.6182639137917"/>
    <n v="1.8520365210268324E-2"/>
  </r>
  <r>
    <x v="49"/>
    <s v="7"/>
    <x v="7"/>
    <x v="40"/>
    <x v="0"/>
    <x v="4"/>
    <x v="28"/>
    <x v="0"/>
    <x v="1"/>
    <s v="adjust"/>
    <x v="0"/>
    <x v="1"/>
    <n v="284920"/>
    <n v="307.47108218392742"/>
    <n v="7399.211949809157"/>
    <n v="11849.185966229526"/>
    <n v="4449.9740164203695"/>
    <n v="38.537562238589359"/>
    <n v="12200"/>
    <n v="0.125"/>
    <n v="8279.1728762334424"/>
    <n v="0.11645206261185775"/>
  </r>
  <r>
    <x v="49"/>
    <s v="7"/>
    <x v="7"/>
    <x v="84"/>
    <x v="0"/>
    <x v="5"/>
    <x v="5"/>
    <x v="1"/>
    <x v="0"/>
    <s v="appsflyer"/>
    <x v="0"/>
    <x v="3"/>
    <n v="592380"/>
    <n v="1909.9224887812711"/>
    <n v="12806.12297798398"/>
    <n v="16638.572972619175"/>
    <n v="3832.4499946351953"/>
    <n v="8.7116482843428447"/>
    <n v="13200"/>
    <n v="0.13"/>
    <n v="4545.2191067925005"/>
    <n v="4.5528935627194109E-2"/>
  </r>
  <r>
    <x v="49"/>
    <s v="7"/>
    <x v="7"/>
    <x v="26"/>
    <x v="0"/>
    <x v="3"/>
    <x v="12"/>
    <x v="2"/>
    <x v="0"/>
    <s v="appsflyer"/>
    <x v="1"/>
    <x v="6"/>
    <n v="306650"/>
    <n v="631.84714385342045"/>
    <n v="5486.6659897668023"/>
    <n v="8889.0621407996241"/>
    <n v="3402.3961510328218"/>
    <n v="14.068374332735388"/>
    <n v="12800"/>
    <n v="0.08"/>
    <n v="4173.7920691896634"/>
    <n v="7.8257076001162287E-2"/>
  </r>
  <r>
    <x v="49"/>
    <s v="7"/>
    <x v="7"/>
    <x v="69"/>
    <x v="0"/>
    <x v="3"/>
    <x v="32"/>
    <x v="0"/>
    <x v="1"/>
    <s v="appsflyer"/>
    <x v="2"/>
    <x v="6"/>
    <n v="263130"/>
    <n v="268.8658038147139"/>
    <n v="6090.3633149429206"/>
    <n v="9097.1690455320768"/>
    <n v="3006.8057305891562"/>
    <n v="33.835351749682893"/>
    <n v="9000"/>
    <n v="0.04"/>
    <n v="282.81848760353597"/>
    <n v="5.1814376939317832E-3"/>
  </r>
  <r>
    <x v="49"/>
    <s v="7"/>
    <x v="7"/>
    <x v="3"/>
    <x v="0"/>
    <x v="4"/>
    <x v="34"/>
    <x v="1"/>
    <x v="0"/>
    <s v="appsflyer"/>
    <x v="0"/>
    <x v="4"/>
    <n v="199170"/>
    <n v="548.38614626606125"/>
    <n v="4560.5350605024969"/>
    <n v="7312.6732360825226"/>
    <n v="2752.1381755800257"/>
    <n v="13.334897837726599"/>
    <n v="5200"/>
    <n v="0.09"/>
    <n v="1501.7664326131853"/>
    <n v="3.4227483897477727E-2"/>
  </r>
  <r>
    <x v="49"/>
    <s v="7"/>
    <x v="7"/>
    <x v="122"/>
    <x v="0"/>
    <x v="5"/>
    <x v="49"/>
    <x v="1"/>
    <x v="0"/>
    <s v="singular"/>
    <x v="2"/>
    <x v="0"/>
    <n v="300190"/>
    <n v="1451.1093410969816"/>
    <n v="6842.8196289184762"/>
    <n v="9403.1055709899447"/>
    <n v="2560.2859420714685"/>
    <n v="6.4799428304152231"/>
    <n v="8400"/>
    <n v="0.06"/>
    <n v="1480.7413997019298"/>
    <n v="2.6245609115039772E-2"/>
  </r>
  <r>
    <x v="49"/>
    <s v="7"/>
    <x v="7"/>
    <x v="86"/>
    <x v="0"/>
    <x v="1"/>
    <x v="11"/>
    <x v="2"/>
    <x v="1"/>
    <s v="appsflyer"/>
    <x v="0"/>
    <x v="3"/>
    <n v="137040"/>
    <n v="578.05110649223616"/>
    <n v="6337.4255415852249"/>
    <n v="8848.6856198683545"/>
    <n v="2511.2600782831296"/>
    <n v="15.307791163249338"/>
    <n v="6600"/>
    <n v="7.0000000000000007E-2"/>
    <n v="2409.5355621820245"/>
    <n v="4.5384057883349843E-2"/>
  </r>
  <r>
    <x v="49"/>
    <s v="7"/>
    <x v="7"/>
    <x v="88"/>
    <x v="0"/>
    <x v="0"/>
    <x v="29"/>
    <x v="2"/>
    <x v="0"/>
    <s v="adjust"/>
    <x v="0"/>
    <x v="6"/>
    <n v="184760"/>
    <n v="419.8050070230521"/>
    <n v="8724.7579322052279"/>
    <n v="11099.082015163169"/>
    <n v="2374.3240829579408"/>
    <n v="26.438660400621906"/>
    <n v="11000"/>
    <n v="0.11"/>
    <n v="6268.6477173935864"/>
    <n v="9.4131624411664325E-2"/>
  </r>
  <r>
    <x v="49"/>
    <s v="7"/>
    <x v="7"/>
    <x v="6"/>
    <x v="0"/>
    <x v="2"/>
    <x v="7"/>
    <x v="1"/>
    <x v="0"/>
    <s v="adjust"/>
    <x v="2"/>
    <x v="1"/>
    <n v="322240"/>
    <n v="714.99385325777337"/>
    <n v="3739.260546226013"/>
    <n v="6021.5051943263597"/>
    <n v="2282.2446481003467"/>
    <n v="8.4217579869955266"/>
    <n v="2800"/>
    <n v="0.08"/>
    <n v="2807.5561966912101"/>
    <n v="7.7709147078833724E-2"/>
  </r>
  <r>
    <x v="49"/>
    <s v="7"/>
    <x v="7"/>
    <x v="10"/>
    <x v="0"/>
    <x v="3"/>
    <x v="31"/>
    <x v="1"/>
    <x v="0"/>
    <s v="appsflyer"/>
    <x v="2"/>
    <x v="2"/>
    <n v="652600"/>
    <n v="1366.8713834356918"/>
    <n v="7553.6617297900148"/>
    <n v="9722.1130495323141"/>
    <n v="2168.4513197422993"/>
    <n v="7.1126758284275091"/>
    <n v="6200"/>
    <n v="0.04"/>
    <n v="562.807317819167"/>
    <n v="9.6482337901882525E-3"/>
  </r>
  <r>
    <x v="49"/>
    <s v="7"/>
    <x v="7"/>
    <x v="74"/>
    <x v="0"/>
    <x v="1"/>
    <x v="9"/>
    <x v="1"/>
    <x v="1"/>
    <s v="adjust"/>
    <x v="0"/>
    <x v="2"/>
    <n v="168940"/>
    <n v="621.34660651235788"/>
    <n v="4804.094326618444"/>
    <n v="6633.3504604658674"/>
    <n v="1829.2561338474234"/>
    <n v="10.675765170263206"/>
    <n v="7200"/>
    <n v="0.1"/>
    <n v="1628.2597183316968"/>
    <n v="4.0910942568062415E-2"/>
  </r>
  <r>
    <x v="49"/>
    <s v="7"/>
    <x v="7"/>
    <x v="124"/>
    <x v="0"/>
    <x v="2"/>
    <x v="14"/>
    <x v="2"/>
    <x v="1"/>
    <s v="appsflyer"/>
    <x v="0"/>
    <x v="3"/>
    <n v="53870"/>
    <n v="222.22069439669988"/>
    <n v="3304.990955607841"/>
    <n v="5100.2596189582446"/>
    <n v="1795.2686633504036"/>
    <n v="22.951326080610009"/>
    <n v="5000"/>
    <n v="0.05"/>
    <n v="1216.2728116127264"/>
    <n v="3.9745454234385184E-2"/>
  </r>
  <r>
    <x v="49"/>
    <s v="7"/>
    <x v="7"/>
    <x v="82"/>
    <x v="0"/>
    <x v="5"/>
    <x v="39"/>
    <x v="1"/>
    <x v="1"/>
    <s v="adjust"/>
    <x v="0"/>
    <x v="3"/>
    <n v="96070"/>
    <n v="178.23747680890537"/>
    <n v="3028.0132042608975"/>
    <n v="4734.2581865922011"/>
    <n v="1706.2449823313036"/>
    <n v="26.561519335621906"/>
    <n v="1600"/>
    <n v="0.14000000000000001"/>
    <n v="3029.6295669756732"/>
    <n v="0.10665625769896492"/>
  </r>
  <r>
    <x v="49"/>
    <s v="7"/>
    <x v="7"/>
    <x v="59"/>
    <x v="0"/>
    <x v="1"/>
    <x v="49"/>
    <x v="1"/>
    <x v="1"/>
    <s v="appsflyer"/>
    <x v="2"/>
    <x v="4"/>
    <n v="159590"/>
    <n v="807.32392782867748"/>
    <n v="3320.2041032436555"/>
    <n v="4963.8522552288141"/>
    <n v="1643.6481519851586"/>
    <n v="6.1485261171178802"/>
    <n v="2000"/>
    <n v="0.15"/>
    <n v="4217.1228296108275"/>
    <n v="0.14159442481285919"/>
  </r>
  <r>
    <x v="49"/>
    <s v="7"/>
    <x v="7"/>
    <x v="129"/>
    <x v="0"/>
    <x v="5"/>
    <x v="7"/>
    <x v="1"/>
    <x v="1"/>
    <s v="appsflyer"/>
    <x v="2"/>
    <x v="5"/>
    <n v="429710"/>
    <n v="1486.3547325876493"/>
    <n v="4731.9185565131638"/>
    <n v="6370.7513955549439"/>
    <n v="1638.8328390417801"/>
    <n v="4.2861581127836619"/>
    <n v="6600"/>
    <n v="0.06"/>
    <n v="398.91228391271"/>
    <n v="1.0436034389680798E-2"/>
  </r>
  <r>
    <x v="49"/>
    <s v="7"/>
    <x v="7"/>
    <x v="78"/>
    <x v="0"/>
    <x v="3"/>
    <x v="16"/>
    <x v="2"/>
    <x v="0"/>
    <s v="adjust"/>
    <x v="0"/>
    <x v="5"/>
    <n v="101830"/>
    <n v="284.72684255807286"/>
    <n v="5680.186968312486"/>
    <n v="6911.545729175753"/>
    <n v="1231.358760863267"/>
    <n v="24.27430328338669"/>
    <n v="8200"/>
    <n v="0.14000000000000001"/>
    <n v="4492.4923432595369"/>
    <n v="0.10833303478205919"/>
  </r>
  <r>
    <x v="49"/>
    <s v="7"/>
    <x v="7"/>
    <x v="45"/>
    <x v="0"/>
    <x v="3"/>
    <x v="38"/>
    <x v="1"/>
    <x v="3"/>
    <s v="adjust"/>
    <x v="2"/>
    <x v="3"/>
    <n v="75750"/>
    <n v="369.51219512195121"/>
    <n v="2653.0819060876893"/>
    <n v="3799.7911587472577"/>
    <n v="1146.7092526595684"/>
    <n v="10.283263201890268"/>
    <n v="2000"/>
    <n v="7.0000000000000007E-2"/>
    <n v="1235.4930754484599"/>
    <n v="5.4191271038861781E-2"/>
  </r>
  <r>
    <x v="49"/>
    <s v="7"/>
    <x v="7"/>
    <x v="148"/>
    <x v="0"/>
    <x v="0"/>
    <x v="43"/>
    <x v="1"/>
    <x v="1"/>
    <s v="appsflyer"/>
    <x v="2"/>
    <x v="2"/>
    <n v="71270"/>
    <n v="304.86216730038024"/>
    <n v="2514.2440069514155"/>
    <n v="3548.601282783337"/>
    <n v="1034.3572758319215"/>
    <n v="11.640018550700997"/>
    <n v="2000"/>
    <n v="0.06"/>
    <n v="881.89917545418518"/>
    <n v="4.1420036852870927E-2"/>
  </r>
  <r>
    <x v="49"/>
    <s v="7"/>
    <x v="7"/>
    <x v="141"/>
    <x v="0"/>
    <x v="3"/>
    <x v="3"/>
    <x v="1"/>
    <x v="1"/>
    <s v="appsflyer"/>
    <x v="2"/>
    <x v="6"/>
    <n v="186400"/>
    <n v="1177.1640282923543"/>
    <n v="3164.3936905528744"/>
    <n v="4138.9004709712572"/>
    <n v="974.50678041838273"/>
    <n v="3.5159929895031943"/>
    <n v="9000"/>
    <n v="0.08"/>
    <n v="1367.5850453653029"/>
    <n v="5.5070384633030239E-2"/>
  </r>
  <r>
    <x v="49"/>
    <s v="7"/>
    <x v="7"/>
    <x v="25"/>
    <x v="0"/>
    <x v="6"/>
    <x v="14"/>
    <x v="1"/>
    <x v="3"/>
    <s v="adjust"/>
    <x v="2"/>
    <x v="4"/>
    <n v="126320"/>
    <n v="668.89307993616706"/>
    <n v="1809.1850114416332"/>
    <n v="2762.9025901313785"/>
    <n v="953.71757868974532"/>
    <n v="4.1305593868530446"/>
    <n v="1200"/>
    <n v="0.06"/>
    <n v="667.55427513995335"/>
    <n v="4.0268899183799459E-2"/>
  </r>
  <r>
    <x v="49"/>
    <s v="7"/>
    <x v="7"/>
    <x v="42"/>
    <x v="0"/>
    <x v="2"/>
    <x v="15"/>
    <x v="1"/>
    <x v="1"/>
    <s v="appsflyer"/>
    <x v="2"/>
    <x v="1"/>
    <n v="137060"/>
    <n v="363.70873580299332"/>
    <n v="4223.2373920951422"/>
    <n v="5120.0944429161818"/>
    <n v="896.85705082103959"/>
    <n v="14.077457973650473"/>
    <n v="2600"/>
    <n v="0.12"/>
    <n v="1529.6908787683049"/>
    <n v="4.9793706471068525E-2"/>
  </r>
  <r>
    <x v="49"/>
    <s v="7"/>
    <x v="7"/>
    <x v="70"/>
    <x v="0"/>
    <x v="0"/>
    <x v="20"/>
    <x v="1"/>
    <x v="0"/>
    <s v="appsflyer"/>
    <x v="2"/>
    <x v="2"/>
    <n v="142240"/>
    <n v="903.0802839978154"/>
    <n v="1340.4968343536145"/>
    <n v="2169.4915087208506"/>
    <n v="828.99467436723603"/>
    <n v="2.4023240759025346"/>
    <n v="800"/>
    <n v="0.08"/>
    <n v="343.59334450461176"/>
    <n v="2.6395843075320224E-2"/>
  </r>
  <r>
    <x v="49"/>
    <s v="7"/>
    <x v="7"/>
    <x v="33"/>
    <x v="0"/>
    <x v="2"/>
    <x v="23"/>
    <x v="2"/>
    <x v="1"/>
    <s v="adjust"/>
    <x v="2"/>
    <x v="5"/>
    <n v="64780"/>
    <n v="176.55807916937053"/>
    <n v="2050.4029693571251"/>
    <n v="2873.1365856576808"/>
    <n v="822.7336163005557"/>
    <n v="16.273039439342266"/>
    <n v="1000"/>
    <n v="7.0000000000000007E-2"/>
    <n v="980.84185697751661"/>
    <n v="5.6897275140216093E-2"/>
  </r>
  <r>
    <x v="49"/>
    <s v="7"/>
    <x v="7"/>
    <x v="147"/>
    <x v="0"/>
    <x v="6"/>
    <x v="26"/>
    <x v="1"/>
    <x v="0"/>
    <s v="adjust"/>
    <x v="2"/>
    <x v="1"/>
    <n v="236780"/>
    <n v="859.60651130108909"/>
    <n v="4966.1382993571879"/>
    <n v="5737.8021749316613"/>
    <n v="771.66387557447342"/>
    <n v="6.6749170690284787"/>
    <n v="8600"/>
    <n v="0.13"/>
    <n v="1610.369424465053"/>
    <n v="4.6776604681513873E-2"/>
  </r>
  <r>
    <x v="49"/>
    <s v="7"/>
    <x v="7"/>
    <x v="85"/>
    <x v="0"/>
    <x v="4"/>
    <x v="19"/>
    <x v="1"/>
    <x v="1"/>
    <s v="adjust"/>
    <x v="0"/>
    <x v="5"/>
    <n v="520010"/>
    <n v="1093.8177088519367"/>
    <n v="9756.4839622908385"/>
    <n v="10524.472321581488"/>
    <n v="767.9883592906499"/>
    <n v="9.6217790555136471"/>
    <n v="11400"/>
    <n v="0.125"/>
    <n v="212.6253652377691"/>
    <n v="3.367157971454135E-3"/>
  </r>
  <r>
    <x v="49"/>
    <s v="7"/>
    <x v="7"/>
    <x v="29"/>
    <x v="0"/>
    <x v="4"/>
    <x v="7"/>
    <x v="2"/>
    <x v="1"/>
    <s v="appsflyer"/>
    <x v="2"/>
    <x v="6"/>
    <n v="277160"/>
    <n v="348.62065692044808"/>
    <n v="7503.9885266507372"/>
    <n v="8226.5578920895769"/>
    <n v="722.56936543883967"/>
    <n v="23.597448197014899"/>
    <n v="7400"/>
    <n v="0.05"/>
    <n v="277.08327450391329"/>
    <n v="5.6135927512353757E-3"/>
  </r>
  <r>
    <x v="49"/>
    <s v="7"/>
    <x v="7"/>
    <x v="142"/>
    <x v="0"/>
    <x v="6"/>
    <x v="29"/>
    <x v="2"/>
    <x v="0"/>
    <s v="appsflyer"/>
    <x v="2"/>
    <x v="5"/>
    <n v="129280"/>
    <n v="359.41061996107868"/>
    <n v="1358.8534218643056"/>
    <n v="2034.9431282853468"/>
    <n v="676.08970642104123"/>
    <n v="5.6618892577679398"/>
    <n v="4000"/>
    <n v="0.12"/>
    <n v="519.72636039058386"/>
    <n v="4.2566821087567513E-2"/>
  </r>
  <r>
    <x v="49"/>
    <s v="7"/>
    <x v="7"/>
    <x v="111"/>
    <x v="0"/>
    <x v="2"/>
    <x v="11"/>
    <x v="1"/>
    <x v="0"/>
    <s v="appsflyer"/>
    <x v="0"/>
    <x v="2"/>
    <n v="122390"/>
    <n v="447.42367880964599"/>
    <n v="2124.6500669286179"/>
    <n v="2779.5869857554462"/>
    <n v="654.93691882682833"/>
    <n v="6.2124270962825072"/>
    <n v="3200"/>
    <n v="0.15"/>
    <n v="2242.4507895810998"/>
    <n v="0.13445947192112778"/>
  </r>
  <r>
    <x v="49"/>
    <s v="7"/>
    <x v="7"/>
    <x v="127"/>
    <x v="1"/>
    <x v="5"/>
    <x v="34"/>
    <x v="1"/>
    <x v="0"/>
    <s v="adjust"/>
    <x v="2"/>
    <x v="2"/>
    <n v="80370"/>
    <n v="495.74571902043817"/>
    <n v="2735.7680982511038"/>
    <n v="3373.7445844295285"/>
    <n v="637.97648617842469"/>
    <n v="6.8053932792316028"/>
    <n v="2800"/>
    <n v="0.15"/>
    <n v="1420.7565165405586"/>
    <n v="7.0186923411334479E-2"/>
  </r>
  <r>
    <x v="49"/>
    <s v="7"/>
    <x v="7"/>
    <x v="115"/>
    <x v="0"/>
    <x v="2"/>
    <x v="6"/>
    <x v="1"/>
    <x v="0"/>
    <s v="adjust"/>
    <x v="0"/>
    <x v="1"/>
    <n v="342150"/>
    <n v="1027.7940383578525"/>
    <n v="5973.4003033397021"/>
    <n v="6559.2149791640322"/>
    <n v="585.81467582433015"/>
    <n v="6.3818379309184854"/>
    <n v="6200"/>
    <n v="0.12"/>
    <n v="1183.2816129370678"/>
    <n v="3.0066647118999097E-2"/>
  </r>
  <r>
    <x v="49"/>
    <s v="7"/>
    <x v="7"/>
    <x v="107"/>
    <x v="0"/>
    <x v="3"/>
    <x v="11"/>
    <x v="0"/>
    <x v="0"/>
    <s v="adjust"/>
    <x v="0"/>
    <x v="3"/>
    <n v="137730"/>
    <n v="191.08314339510454"/>
    <n v="3968.9518858880397"/>
    <n v="4514.2845377346121"/>
    <n v="545.33265184657239"/>
    <n v="23.624713606476426"/>
    <n v="3600"/>
    <n v="0.13"/>
    <n v="1717.8623130538697"/>
    <n v="6.3423203193269787E-2"/>
  </r>
  <r>
    <x v="49"/>
    <s v="7"/>
    <x v="7"/>
    <x v="58"/>
    <x v="0"/>
    <x v="1"/>
    <x v="33"/>
    <x v="2"/>
    <x v="3"/>
    <s v="appsflyer"/>
    <x v="2"/>
    <x v="2"/>
    <n v="69300"/>
    <n v="110.51275760549558"/>
    <n v="1142.1167331801184"/>
    <n v="1618.1855088604473"/>
    <n v="476.06877568032883"/>
    <n v="14.642522220257927"/>
    <n v="600"/>
    <n v="0.08"/>
    <n v="602.86689753636165"/>
    <n v="6.2092890899028252E-2"/>
  </r>
  <r>
    <x v="49"/>
    <s v="7"/>
    <x v="7"/>
    <x v="101"/>
    <x v="0"/>
    <x v="6"/>
    <x v="19"/>
    <x v="1"/>
    <x v="1"/>
    <s v="adjust"/>
    <x v="0"/>
    <x v="3"/>
    <n v="48890"/>
    <n v="213.88860844691234"/>
    <n v="1090.7131079629039"/>
    <n v="1495.4558261345665"/>
    <n v="404.74271817166255"/>
    <n v="6.9917506920698962"/>
    <n v="400"/>
    <n v="0.12"/>
    <n v="172.95142932221771"/>
    <n v="1.9275218777191631E-2"/>
  </r>
  <r>
    <x v="49"/>
    <s v="7"/>
    <x v="7"/>
    <x v="32"/>
    <x v="0"/>
    <x v="3"/>
    <x v="9"/>
    <x v="0"/>
    <x v="3"/>
    <s v="appsflyer"/>
    <x v="0"/>
    <x v="1"/>
    <n v="80160"/>
    <n v="134.50792851749307"/>
    <n v="2584.0151081218833"/>
    <n v="2896.4209954281705"/>
    <n v="312.40588730628724"/>
    <n v="21.533459234349031"/>
    <n v="4400"/>
    <n v="0.04"/>
    <n v="189.12077298610885"/>
    <n v="1.0882440391355677E-2"/>
  </r>
  <r>
    <x v="49"/>
    <s v="7"/>
    <x v="7"/>
    <x v="20"/>
    <x v="0"/>
    <x v="5"/>
    <x v="29"/>
    <x v="1"/>
    <x v="1"/>
    <s v="adjust"/>
    <x v="0"/>
    <x v="5"/>
    <n v="132680"/>
    <n v="623.31124517851845"/>
    <n v="2518.8521018669448"/>
    <n v="2754.4365614652875"/>
    <n v="235.58445959834262"/>
    <n v="4.4190387752051663"/>
    <n v="3200"/>
    <n v="0.11"/>
    <n v="294.62603589506597"/>
    <n v="1.782736259125246E-2"/>
  </r>
  <r>
    <x v="49"/>
    <s v="7"/>
    <x v="7"/>
    <x v="144"/>
    <x v="0"/>
    <x v="1"/>
    <x v="33"/>
    <x v="2"/>
    <x v="1"/>
    <s v="adjust"/>
    <x v="2"/>
    <x v="2"/>
    <n v="84910"/>
    <n v="571.12438510189736"/>
    <n v="444.18766035878343"/>
    <n v="631.06070744343435"/>
    <n v="186.87304708465092"/>
    <n v="1.1049444287531927"/>
    <n v="200"/>
    <n v="0.06"/>
    <n v="7.0837614793887482"/>
    <n v="1.8708610745461196E-3"/>
  </r>
  <r>
    <x v="49"/>
    <s v="7"/>
    <x v="7"/>
    <x v="120"/>
    <x v="0"/>
    <x v="1"/>
    <x v="0"/>
    <x v="1"/>
    <x v="1"/>
    <s v="adjust"/>
    <x v="0"/>
    <x v="4"/>
    <n v="532710"/>
    <n v="805.45948753462596"/>
    <n v="6762.3639562214748"/>
    <n v="6929.783977990809"/>
    <n v="167.4200217693342"/>
    <n v="8.6035164837423359"/>
    <n v="7400"/>
    <n v="0.08"/>
    <n v="1096.205340839377"/>
    <n v="2.6364586648033962E-2"/>
  </r>
  <r>
    <x v="49"/>
    <s v="7"/>
    <x v="7"/>
    <x v="102"/>
    <x v="0"/>
    <x v="0"/>
    <x v="11"/>
    <x v="1"/>
    <x v="2"/>
    <s v="adjust"/>
    <x v="2"/>
    <x v="5"/>
    <n v="10380"/>
    <n v="53.742603550295861"/>
    <n v="164.94049012166573"/>
    <n v="211.05550880952788"/>
    <n v="46.115018687862147"/>
    <n v="3.9271545267063264"/>
    <n v="200"/>
    <n v="0.06"/>
    <n v="69.088142559686048"/>
    <n v="5.455763979610715E-2"/>
  </r>
  <r>
    <x v="49"/>
    <s v="7"/>
    <x v="7"/>
    <x v="149"/>
    <x v="0"/>
    <x v="6"/>
    <x v="16"/>
    <x v="1"/>
    <x v="0"/>
    <s v="appsflyer"/>
    <x v="2"/>
    <x v="6"/>
    <n v="10220"/>
    <n v="55.673151750972757"/>
    <n v="102.21057085497725"/>
    <n v="135.48534813720718"/>
    <n v="33.274777282229934"/>
    <n v="2.4335850203566012"/>
    <n v="200"/>
    <n v="0.08"/>
    <n v="49.757248233687974"/>
    <n v="6.1208645950530355E-2"/>
  </r>
  <r>
    <x v="49"/>
    <s v="7"/>
    <x v="7"/>
    <x v="61"/>
    <x v="1"/>
    <x v="3"/>
    <x v="47"/>
    <x v="0"/>
    <x v="3"/>
    <s v="adjust"/>
    <x v="2"/>
    <x v="1"/>
    <n v="1240"/>
    <n v="8.1045751633986924"/>
    <n v="92.947432817777781"/>
    <n v="125.54990925277173"/>
    <n v="32.602476434993946"/>
    <n v="15.491238802962965"/>
    <n v="200"/>
    <n v="0.12"/>
    <n v="6.489903689594537"/>
    <n v="8.6153038370957134E-3"/>
  </r>
  <r>
    <x v="49"/>
    <s v="7"/>
    <x v="7"/>
    <x v="125"/>
    <x v="0"/>
    <x v="6"/>
    <x v="7"/>
    <x v="1"/>
    <x v="0"/>
    <s v="appsflyer"/>
    <x v="0"/>
    <x v="3"/>
    <n v="80"/>
    <n v="0.35874439461883406"/>
    <n v="3.0499830764818983"/>
    <n v="5.8826039374741271E-3"/>
    <n v="-3.0441004725444243"/>
    <n v="1"/>
    <n v="200"/>
    <n v="0.08"/>
    <n v="1.4004014939486742E-3"/>
    <n v="3.9676349363690647E-2"/>
  </r>
  <r>
    <x v="49"/>
    <s v="7"/>
    <x v="7"/>
    <x v="47"/>
    <x v="0"/>
    <x v="4"/>
    <x v="19"/>
    <x v="2"/>
    <x v="0"/>
    <s v="appsflyer"/>
    <x v="2"/>
    <x v="5"/>
    <n v="840"/>
    <n v="1.7453250222617989"/>
    <n v="19.238359413782074"/>
    <n v="0.26648563549317211"/>
    <n v="-18.971873778288902"/>
    <n v="0.15268539217287361"/>
    <n v="200"/>
    <n v="6.5000000000000002E-2"/>
    <n v="3.3174060462205314E-2"/>
    <n v="2.0747872833002601E-2"/>
  </r>
  <r>
    <x v="49"/>
    <s v="7"/>
    <x v="7"/>
    <x v="146"/>
    <x v="0"/>
    <x v="0"/>
    <x v="1"/>
    <x v="2"/>
    <x v="0"/>
    <s v="appsflyer"/>
    <x v="2"/>
    <x v="6"/>
    <n v="3010"/>
    <n v="14.957023905452591"/>
    <n v="30.450116763263555"/>
    <n v="2.0515456051889895"/>
    <n v="-28.398571158074567"/>
    <n v="0.13716268812280882"/>
    <n v="200"/>
    <n v="7.0000000000000007E-2"/>
    <n v="4.6381977869954419E-2"/>
    <n v="3.7680515731358948E-3"/>
  </r>
  <r>
    <x v="49"/>
    <s v="7"/>
    <x v="7"/>
    <x v="43"/>
    <x v="0"/>
    <x v="6"/>
    <x v="38"/>
    <x v="1"/>
    <x v="1"/>
    <s v="adjust"/>
    <x v="2"/>
    <x v="1"/>
    <n v="29830"/>
    <n v="191.51556420233462"/>
    <n v="867.49709124602145"/>
    <n v="839.08684279730278"/>
    <n v="-28.410248448718676"/>
    <n v="4.3812984406364723"/>
    <n v="600"/>
    <n v="0.08"/>
    <n v="230.75852779506096"/>
    <n v="4.5835249310184734E-2"/>
  </r>
  <r>
    <x v="49"/>
    <s v="7"/>
    <x v="7"/>
    <x v="81"/>
    <x v="0"/>
    <x v="6"/>
    <x v="28"/>
    <x v="2"/>
    <x v="1"/>
    <s v="appsflyer"/>
    <x v="2"/>
    <x v="5"/>
    <n v="2470"/>
    <n v="3.750949126803341"/>
    <n v="72.358365000349281"/>
    <n v="2.5130791297683106"/>
    <n v="-69.845285870580966"/>
    <n v="0.66998486111434519"/>
    <n v="200"/>
    <n v="0.1"/>
    <n v="0.22950394116202588"/>
    <n v="1.5220633686876428E-2"/>
  </r>
  <r>
    <x v="49"/>
    <s v="7"/>
    <x v="7"/>
    <x v="143"/>
    <x v="0"/>
    <x v="4"/>
    <x v="34"/>
    <x v="1"/>
    <x v="1"/>
    <s v="appsflyer"/>
    <x v="2"/>
    <x v="4"/>
    <n v="91360"/>
    <n v="586.69991894756527"/>
    <n v="1599.7280326733132"/>
    <n v="1518.7059985559563"/>
    <n v="-81.022034117356952"/>
    <n v="2.5885566871736461"/>
    <n v="1400"/>
    <n v="0.15"/>
    <n v="73.128721782198312"/>
    <n v="8.0253322951394038E-3"/>
  </r>
  <r>
    <x v="49"/>
    <s v="7"/>
    <x v="7"/>
    <x v="21"/>
    <x v="0"/>
    <x v="5"/>
    <x v="37"/>
    <x v="2"/>
    <x v="0"/>
    <s v="adjust"/>
    <x v="2"/>
    <x v="6"/>
    <n v="2070"/>
    <n v="13.664250582448874"/>
    <n v="97.596298605203415"/>
    <n v="4.3581054903954408"/>
    <n v="-93.23819311480797"/>
    <n v="0.31894215230458628"/>
    <n v="200"/>
    <n v="0.11"/>
    <n v="1.6622674031429023"/>
    <n v="6.3569954376057461E-2"/>
  </r>
  <r>
    <x v="49"/>
    <s v="7"/>
    <x v="7"/>
    <x v="12"/>
    <x v="0"/>
    <x v="6"/>
    <x v="18"/>
    <x v="0"/>
    <x v="0"/>
    <s v="appsflyer"/>
    <x v="0"/>
    <x v="3"/>
    <n v="69670"/>
    <n v="90.275348234531904"/>
    <n v="1628.8151505458015"/>
    <n v="1531.6859888042056"/>
    <n v="-97.129161741595908"/>
    <n v="16.966824484852101"/>
    <n v="600"/>
    <n v="7.4999999999999997E-2"/>
    <n v="89.638370516093985"/>
    <n v="9.7537801667902657E-3"/>
  </r>
  <r>
    <x v="49"/>
    <s v="7"/>
    <x v="7"/>
    <x v="75"/>
    <x v="0"/>
    <x v="6"/>
    <x v="21"/>
    <x v="1"/>
    <x v="1"/>
    <s v="appsflyer"/>
    <x v="0"/>
    <x v="2"/>
    <n v="75500"/>
    <n v="274.60659144893111"/>
    <n v="1646.7602110965556"/>
    <n v="1538.133362254923"/>
    <n v="-108.62684884163264"/>
    <n v="5.6012252078114129"/>
    <n v="1200"/>
    <n v="0.15"/>
    <n v="180.34345323256375"/>
    <n v="1.9541375893025941E-2"/>
  </r>
  <r>
    <x v="49"/>
    <s v="7"/>
    <x v="7"/>
    <x v="30"/>
    <x v="0"/>
    <x v="4"/>
    <x v="31"/>
    <x v="1"/>
    <x v="3"/>
    <s v="appsflyer"/>
    <x v="0"/>
    <x v="4"/>
    <n v="10360"/>
    <n v="55.639097744360903"/>
    <n v="331.00365202638091"/>
    <n v="204.63049498706923"/>
    <n v="-126.37315703931168"/>
    <n v="3.6778183558486766"/>
    <n v="200"/>
    <n v="0.05"/>
    <n v="3.5748970235135071"/>
    <n v="2.9116685204873039E-3"/>
  </r>
  <r>
    <x v="49"/>
    <s v="7"/>
    <x v="7"/>
    <x v="113"/>
    <x v="0"/>
    <x v="5"/>
    <x v="26"/>
    <x v="1"/>
    <x v="1"/>
    <s v="appsflyer"/>
    <x v="2"/>
    <x v="0"/>
    <n v="235720"/>
    <n v="605.68752701599351"/>
    <n v="2330.6571216564653"/>
    <n v="2198.8316952310247"/>
    <n v="-131.82542642544058"/>
    <n v="3.6303070430786062"/>
    <n v="1200"/>
    <n v="0.08"/>
    <n v="785.14348346755082"/>
    <n v="5.9512170726119633E-2"/>
  </r>
  <r>
    <x v="49"/>
    <s v="7"/>
    <x v="7"/>
    <x v="145"/>
    <x v="0"/>
    <x v="4"/>
    <x v="40"/>
    <x v="0"/>
    <x v="1"/>
    <s v="appsflyer"/>
    <x v="2"/>
    <x v="4"/>
    <n v="8090"/>
    <n v="11.730006105006105"/>
    <n v="143.26851224764459"/>
    <n v="7.3707917689474263"/>
    <n v="-135.89772047869718"/>
    <n v="0.62837066775282724"/>
    <n v="200"/>
    <n v="0.05"/>
    <n v="1.0885172660090892"/>
    <n v="2.4613304787574473E-2"/>
  </r>
  <r>
    <x v="49"/>
    <s v="7"/>
    <x v="7"/>
    <x v="28"/>
    <x v="0"/>
    <x v="1"/>
    <x v="28"/>
    <x v="1"/>
    <x v="3"/>
    <s v="adjust"/>
    <x v="0"/>
    <x v="6"/>
    <n v="145650"/>
    <n v="543.00094184129966"/>
    <n v="2921.7216296156307"/>
    <n v="2783.3291169813765"/>
    <n v="-138.39251263425422"/>
    <n v="5.1258274203783003"/>
    <n v="3200"/>
    <n v="0.08"/>
    <n v="1127.6096557357337"/>
    <n v="6.7521638557226996E-2"/>
  </r>
  <r>
    <x v="49"/>
    <s v="7"/>
    <x v="7"/>
    <x v="2"/>
    <x v="0"/>
    <x v="1"/>
    <x v="27"/>
    <x v="1"/>
    <x v="1"/>
    <s v="appsflyer"/>
    <x v="0"/>
    <x v="2"/>
    <n v="19990"/>
    <n v="88.076597186917482"/>
    <n v="356.97463648240318"/>
    <n v="201.54558502183923"/>
    <n v="-155.42905146056395"/>
    <n v="2.2882989518102765"/>
    <n v="200"/>
    <n v="0.15"/>
    <n v="75.429142414610368"/>
    <n v="6.2375584830628564E-2"/>
  </r>
  <r>
    <x v="49"/>
    <s v="7"/>
    <x v="7"/>
    <x v="121"/>
    <x v="0"/>
    <x v="0"/>
    <x v="12"/>
    <x v="2"/>
    <x v="0"/>
    <s v="appsflyer"/>
    <x v="2"/>
    <x v="1"/>
    <n v="59300"/>
    <n v="489.54130573803849"/>
    <n v="453.91648743769662"/>
    <n v="260.81088023036847"/>
    <n v="-193.10560720732815"/>
    <n v="0.53276583032593494"/>
    <n v="200"/>
    <n v="0.06"/>
    <n v="71.605116639049186"/>
    <n v="4.5758007089148255E-2"/>
  </r>
  <r>
    <x v="49"/>
    <s v="7"/>
    <x v="7"/>
    <x v="17"/>
    <x v="0"/>
    <x v="3"/>
    <x v="48"/>
    <x v="2"/>
    <x v="1"/>
    <s v="appsflyer"/>
    <x v="1"/>
    <x v="3"/>
    <n v="7190"/>
    <n v="6.4205983033189469"/>
    <n v="227.80139392984924"/>
    <n v="13.542789290367416"/>
    <n v="-214.25860463948183"/>
    <n v="2.1092721660171225"/>
    <n v="10000"/>
    <n v="7.4999999999999997E-2"/>
    <n v="0.22567099149085079"/>
    <n v="2.7772588872732426E-3"/>
  </r>
  <r>
    <x v="49"/>
    <s v="7"/>
    <x v="7"/>
    <x v="55"/>
    <x v="0"/>
    <x v="6"/>
    <x v="3"/>
    <x v="2"/>
    <x v="0"/>
    <s v="appsflyer"/>
    <x v="2"/>
    <x v="5"/>
    <n v="9650"/>
    <n v="30.461789114607196"/>
    <n v="237.02886690880067"/>
    <n v="19.409471392070383"/>
    <n v="-217.61939551673029"/>
    <n v="0.63717437341075456"/>
    <n v="200"/>
    <n v="7.4999999999999997E-2"/>
    <n v="7.9122214284664039E-2"/>
    <n v="6.794124089076508E-4"/>
  </r>
  <r>
    <x v="49"/>
    <s v="7"/>
    <x v="7"/>
    <x v="46"/>
    <x v="0"/>
    <x v="2"/>
    <x v="27"/>
    <x v="2"/>
    <x v="1"/>
    <s v="adjust"/>
    <x v="2"/>
    <x v="4"/>
    <n v="63460"/>
    <n v="218.01444296431325"/>
    <n v="1001.1552401616153"/>
    <n v="742.40238777087689"/>
    <n v="-258.75285239073844"/>
    <n v="3.4052899325225008"/>
    <n v="600"/>
    <n v="0.06"/>
    <n v="109.07999104918916"/>
    <n v="2.4488065781664722E-2"/>
  </r>
  <r>
    <x v="49"/>
    <s v="7"/>
    <x v="7"/>
    <x v="140"/>
    <x v="0"/>
    <x v="1"/>
    <x v="23"/>
    <x v="1"/>
    <x v="0"/>
    <s v="adjust"/>
    <x v="2"/>
    <x v="5"/>
    <n v="21090"/>
    <n v="90.758472296933832"/>
    <n v="353.14090693650093"/>
    <n v="55.643279894289073"/>
    <n v="-297.49762704221183"/>
    <n v="0.61309185232031405"/>
    <n v="200"/>
    <n v="7.0000000000000007E-2"/>
    <n v="21.52949228300076"/>
    <n v="6.4486649971935581E-2"/>
  </r>
  <r>
    <x v="49"/>
    <s v="7"/>
    <x v="7"/>
    <x v="19"/>
    <x v="0"/>
    <x v="0"/>
    <x v="42"/>
    <x v="2"/>
    <x v="1"/>
    <s v="adjust"/>
    <x v="0"/>
    <x v="6"/>
    <n v="9920"/>
    <n v="28.467572221159365"/>
    <n v="442.40367553251838"/>
    <n v="139.93509537920355"/>
    <n v="-302.46858015331486"/>
    <n v="4.9155963948057586"/>
    <n v="200"/>
    <n v="7.0000000000000007E-2"/>
    <n v="16.813368303200711"/>
    <n v="2.0025198417450787E-2"/>
  </r>
  <r>
    <x v="49"/>
    <s v="7"/>
    <x v="7"/>
    <x v="73"/>
    <x v="0"/>
    <x v="1"/>
    <x v="1"/>
    <x v="1"/>
    <x v="0"/>
    <s v="appsflyer"/>
    <x v="2"/>
    <x v="2"/>
    <n v="40580"/>
    <n v="357.7512545775125"/>
    <n v="361.25608583868058"/>
    <n v="47.340592649285547"/>
    <n v="-313.91549318939502"/>
    <n v="0.13232823657094528"/>
    <n v="200"/>
    <n v="0.105"/>
    <n v="3.9228328955494836"/>
    <n v="1.3810673800287705E-2"/>
  </r>
  <r>
    <x v="49"/>
    <s v="7"/>
    <x v="7"/>
    <x v="16"/>
    <x v="0"/>
    <x v="4"/>
    <x v="29"/>
    <x v="0"/>
    <x v="3"/>
    <s v="adjust"/>
    <x v="2"/>
    <x v="0"/>
    <n v="27350"/>
    <n v="36.167680507802167"/>
    <n v="362.05072338124592"/>
    <n v="29.098966424159027"/>
    <n v="-332.9517569570869"/>
    <n v="0.80455716306943537"/>
    <n v="200"/>
    <n v="0.02"/>
    <n v="1.0577432434057958"/>
    <n v="6.0583093570385303E-3"/>
  </r>
  <r>
    <x v="49"/>
    <s v="7"/>
    <x v="7"/>
    <x v="53"/>
    <x v="0"/>
    <x v="0"/>
    <x v="36"/>
    <x v="0"/>
    <x v="3"/>
    <s v="appsflyer"/>
    <x v="2"/>
    <x v="0"/>
    <n v="63650"/>
    <n v="32.476067836143642"/>
    <n v="472.28866957797578"/>
    <n v="121.73078469409819"/>
    <n v="-350.55788488387759"/>
    <n v="3.7483227744283796"/>
    <n v="200"/>
    <n v="0.06"/>
    <n v="5.9551392976980848"/>
    <n v="8.1534282291629238E-3"/>
  </r>
  <r>
    <x v="49"/>
    <s v="7"/>
    <x v="7"/>
    <x v="50"/>
    <x v="0"/>
    <x v="6"/>
    <x v="20"/>
    <x v="1"/>
    <x v="3"/>
    <s v="appsflyer"/>
    <x v="0"/>
    <x v="4"/>
    <n v="48190"/>
    <n v="151.93178561192317"/>
    <n v="827.23861562063507"/>
    <n v="476.07515150900934"/>
    <n v="-351.16346411162573"/>
    <n v="3.1334796046236182"/>
    <n v="400"/>
    <n v="0.08"/>
    <n v="156.27639453431556"/>
    <n v="5.4709987852046844E-2"/>
  </r>
  <r>
    <x v="49"/>
    <s v="7"/>
    <x v="7"/>
    <x v="103"/>
    <x v="0"/>
    <x v="1"/>
    <x v="45"/>
    <x v="2"/>
    <x v="0"/>
    <s v="appsflyer"/>
    <x v="1"/>
    <x v="6"/>
    <n v="19400"/>
    <n v="7.4439511045332454"/>
    <n v="428.67952918389966"/>
    <n v="75.977844160935277"/>
    <n v="-352.7016850229644"/>
    <n v="10.206655456759517"/>
    <n v="200"/>
    <n v="7.4999999999999997E-2"/>
    <n v="6.3627155821903241"/>
    <n v="1.3957392562830342E-2"/>
  </r>
  <r>
    <x v="49"/>
    <s v="7"/>
    <x v="7"/>
    <x v="77"/>
    <x v="0"/>
    <x v="4"/>
    <x v="8"/>
    <x v="1"/>
    <x v="0"/>
    <s v="appsflyer"/>
    <x v="0"/>
    <x v="2"/>
    <n v="22840"/>
    <n v="68.950943396226407"/>
    <n v="486.46262261703373"/>
    <n v="127.05324528957175"/>
    <n v="-359.40937732746198"/>
    <n v="1.842661449306946"/>
    <n v="200"/>
    <n v="0.15"/>
    <n v="62.576712298855114"/>
    <n v="8.2087254253435521E-2"/>
  </r>
  <r>
    <x v="49"/>
    <s v="7"/>
    <x v="7"/>
    <x v="13"/>
    <x v="0"/>
    <x v="5"/>
    <x v="25"/>
    <x v="1"/>
    <x v="0"/>
    <s v="appsflyer"/>
    <x v="0"/>
    <x v="2"/>
    <n v="24780"/>
    <n v="60.005482706629508"/>
    <n v="483.09583514072904"/>
    <n v="91.15848673327595"/>
    <n v="-391.9373484074531"/>
    <n v="1.5191692928953742"/>
    <n v="200"/>
    <n v="0.15"/>
    <n v="46.741169558441918"/>
    <n v="8.5457703452237105E-2"/>
  </r>
  <r>
    <x v="49"/>
    <s v="7"/>
    <x v="7"/>
    <x v="8"/>
    <x v="0"/>
    <x v="3"/>
    <x v="2"/>
    <x v="1"/>
    <x v="1"/>
    <s v="adjust"/>
    <x v="0"/>
    <x v="2"/>
    <n v="23370"/>
    <n v="76.063973063973066"/>
    <n v="751.07295042206772"/>
    <n v="328.33099235622376"/>
    <n v="-422.74195806584396"/>
    <n v="4.3165112093222282"/>
    <n v="200"/>
    <n v="0.08"/>
    <n v="144.79786738511601"/>
    <n v="7.3501979585698637E-2"/>
  </r>
  <r>
    <x v="49"/>
    <s v="7"/>
    <x v="7"/>
    <x v="109"/>
    <x v="0"/>
    <x v="4"/>
    <x v="47"/>
    <x v="1"/>
    <x v="1"/>
    <s v="appsflyer"/>
    <x v="0"/>
    <x v="3"/>
    <n v="58410"/>
    <n v="142.78921220723919"/>
    <n v="755.0655667233026"/>
    <n v="289.82585332589503"/>
    <n v="-465.23971339740757"/>
    <n v="2.0297461471056515"/>
    <n v="200"/>
    <n v="0.1"/>
    <n v="141.66914687463648"/>
    <n v="8.1467971915383519E-2"/>
  </r>
  <r>
    <x v="49"/>
    <s v="7"/>
    <x v="7"/>
    <x v="138"/>
    <x v="0"/>
    <x v="0"/>
    <x v="29"/>
    <x v="2"/>
    <x v="0"/>
    <s v="adjust"/>
    <x v="2"/>
    <x v="5"/>
    <n v="47120"/>
    <n v="139.63659050144273"/>
    <n v="1247.8031060142325"/>
    <n v="764.20601465323546"/>
    <n v="-483.59709136099707"/>
    <n v="5.4728206404132997"/>
    <n v="600"/>
    <n v="0.15"/>
    <n v="47.435683535350613"/>
    <n v="1.0345308862138641E-2"/>
  </r>
  <r>
    <x v="49"/>
    <s v="7"/>
    <x v="7"/>
    <x v="106"/>
    <x v="0"/>
    <x v="1"/>
    <x v="22"/>
    <x v="1"/>
    <x v="0"/>
    <s v="appsflyer"/>
    <x v="2"/>
    <x v="4"/>
    <n v="49320"/>
    <n v="123.75866698950055"/>
    <n v="591.75787202238462"/>
    <n v="107.06895529537104"/>
    <n v="-484.68891672701358"/>
    <n v="0.86514308775202442"/>
    <n v="200"/>
    <n v="0.2"/>
    <n v="127.6727188062911"/>
    <n v="0.19873908743214513"/>
  </r>
  <r>
    <x v="49"/>
    <s v="7"/>
    <x v="7"/>
    <x v="112"/>
    <x v="0"/>
    <x v="4"/>
    <x v="5"/>
    <x v="1"/>
    <x v="0"/>
    <s v="adjust"/>
    <x v="2"/>
    <x v="4"/>
    <n v="96630"/>
    <n v="614.77954231603871"/>
    <n v="2374.6585385060544"/>
    <n v="1886.1647150641154"/>
    <n v="-488.49382344193896"/>
    <n v="3.068034287475522"/>
    <n v="3000"/>
    <n v="0.15"/>
    <n v="42.046816576443369"/>
    <n v="3.7153715721494392E-3"/>
  </r>
  <r>
    <x v="49"/>
    <s v="7"/>
    <x v="7"/>
    <x v="57"/>
    <x v="0"/>
    <x v="0"/>
    <x v="14"/>
    <x v="2"/>
    <x v="0"/>
    <s v="adjust"/>
    <x v="0"/>
    <x v="2"/>
    <n v="81620"/>
    <n v="248.54430379746836"/>
    <n v="2619.4466053290248"/>
    <n v="2127.6095844972037"/>
    <n v="-491.83702083182106"/>
    <n v="8.5602830239510617"/>
    <n v="4000"/>
    <n v="0.09"/>
    <n v="808.06913711765048"/>
    <n v="6.3300236331392326E-2"/>
  </r>
  <r>
    <x v="49"/>
    <s v="7"/>
    <x v="7"/>
    <x v="87"/>
    <x v="0"/>
    <x v="2"/>
    <x v="27"/>
    <x v="1"/>
    <x v="1"/>
    <s v="appsflyer"/>
    <x v="2"/>
    <x v="5"/>
    <n v="31560"/>
    <n v="160.57255274404721"/>
    <n v="780.91175549385821"/>
    <n v="278.65109788329789"/>
    <n v="-502.26065761056032"/>
    <n v="1.7353594566530184"/>
    <n v="400"/>
    <n v="7.0000000000000007E-2"/>
    <n v="66.076225218576397"/>
    <n v="3.9521481475405157E-2"/>
  </r>
  <r>
    <x v="49"/>
    <s v="7"/>
    <x v="7"/>
    <x v="63"/>
    <x v="0"/>
    <x v="6"/>
    <x v="39"/>
    <x v="1"/>
    <x v="1"/>
    <s v="adjust"/>
    <x v="2"/>
    <x v="5"/>
    <n v="146080"/>
    <n v="455.23545706371192"/>
    <n v="3440.3256047350674"/>
    <n v="2900.2929613325177"/>
    <n v="-540.03264340254964"/>
    <n v="6.3709733421019772"/>
    <n v="2200"/>
    <n v="7.0000000000000007E-2"/>
    <n v="65.372852035518676"/>
    <n v="3.7566809575841154E-3"/>
  </r>
  <r>
    <x v="49"/>
    <s v="7"/>
    <x v="7"/>
    <x v="150"/>
    <x v="0"/>
    <x v="3"/>
    <x v="10"/>
    <x v="2"/>
    <x v="1"/>
    <s v="appsflyer"/>
    <x v="2"/>
    <x v="4"/>
    <n v="136480"/>
    <n v="193.85765014667285"/>
    <n v="1839.0233982248099"/>
    <n v="1291.6983860311977"/>
    <n v="-547.32501219361211"/>
    <n v="6.6631282544377157"/>
    <n v="1200"/>
    <n v="0.06"/>
    <n v="41.195545801693427"/>
    <n v="5.3154237665172773E-3"/>
  </r>
  <r>
    <x v="49"/>
    <s v="7"/>
    <x v="7"/>
    <x v="118"/>
    <x v="0"/>
    <x v="5"/>
    <x v="36"/>
    <x v="1"/>
    <x v="0"/>
    <s v="appsflyer"/>
    <x v="2"/>
    <x v="1"/>
    <n v="27710"/>
    <n v="171.29037370997852"/>
    <n v="623.20060683634381"/>
    <n v="50.687685109820855"/>
    <n v="-572.5129217265229"/>
    <n v="0.29591671739617464"/>
    <n v="200"/>
    <n v="0.14000000000000001"/>
    <n v="18.141249374372379"/>
    <n v="5.9650417174201907E-2"/>
  </r>
  <r>
    <x v="49"/>
    <s v="7"/>
    <x v="7"/>
    <x v="108"/>
    <x v="0"/>
    <x v="4"/>
    <x v="42"/>
    <x v="2"/>
    <x v="3"/>
    <s v="adjust"/>
    <x v="0"/>
    <x v="6"/>
    <n v="44410"/>
    <n v="178.35341365461846"/>
    <n v="1980.7912206727567"/>
    <n v="1401.9082378733526"/>
    <n v="-578.88298279940409"/>
    <n v="7.860282621717289"/>
    <n v="1000"/>
    <n v="0.1"/>
    <n v="426.72038479076127"/>
    <n v="5.073089822175543E-2"/>
  </r>
  <r>
    <x v="49"/>
    <s v="7"/>
    <x v="7"/>
    <x v="65"/>
    <x v="1"/>
    <x v="1"/>
    <x v="8"/>
    <x v="1"/>
    <x v="1"/>
    <s v="adjust"/>
    <x v="2"/>
    <x v="5"/>
    <n v="39240"/>
    <n v="80.490190922000735"/>
    <n v="962.15720035752804"/>
    <n v="330.95819125536389"/>
    <n v="-631.19900910216415"/>
    <n v="4.1117829075108041"/>
    <n v="400"/>
    <n v="0.06"/>
    <n v="34.050469970772909"/>
    <n v="1.7147417644917329E-2"/>
  </r>
  <r>
    <x v="49"/>
    <s v="7"/>
    <x v="7"/>
    <x v="126"/>
    <x v="0"/>
    <x v="1"/>
    <x v="24"/>
    <x v="1"/>
    <x v="0"/>
    <s v="adjust"/>
    <x v="2"/>
    <x v="3"/>
    <n v="58450"/>
    <n v="455.98782828901687"/>
    <n v="1190.020159024604"/>
    <n v="473.50323554431037"/>
    <n v="-716.5169234802936"/>
    <n v="1.038412006129672"/>
    <n v="800"/>
    <n v="0.15"/>
    <n v="45.153165293630778"/>
    <n v="1.5893296991492733E-2"/>
  </r>
  <r>
    <x v="49"/>
    <s v="7"/>
    <x v="7"/>
    <x v="92"/>
    <x v="0"/>
    <x v="1"/>
    <x v="7"/>
    <x v="2"/>
    <x v="0"/>
    <s v="appsflyer"/>
    <x v="1"/>
    <x v="6"/>
    <n v="210510"/>
    <n v="638.9263851021143"/>
    <n v="7867.7317770068194"/>
    <n v="7100.1432531581931"/>
    <n v="-767.58852384862621"/>
    <n v="11.11261550424692"/>
    <n v="10200"/>
    <n v="0.1"/>
    <n v="3202.4051123183472"/>
    <n v="7.5172312213416609E-2"/>
  </r>
  <r>
    <x v="49"/>
    <s v="7"/>
    <x v="7"/>
    <x v="1"/>
    <x v="0"/>
    <x v="2"/>
    <x v="28"/>
    <x v="1"/>
    <x v="0"/>
    <s v="appsflyer"/>
    <x v="0"/>
    <x v="2"/>
    <n v="64090"/>
    <n v="188.7739072379531"/>
    <n v="1390.0864884009932"/>
    <n v="583.13790625364686"/>
    <n v="-806.94858214734631"/>
    <n v="3.089081085335541"/>
    <n v="1000"/>
    <n v="0.15"/>
    <n v="19.264365159466035"/>
    <n v="5.505948922451126E-3"/>
  </r>
  <r>
    <x v="49"/>
    <s v="7"/>
    <x v="7"/>
    <x v="99"/>
    <x v="0"/>
    <x v="5"/>
    <x v="23"/>
    <x v="2"/>
    <x v="0"/>
    <s v="adjust"/>
    <x v="0"/>
    <x v="4"/>
    <n v="20990"/>
    <n v="57.839625241113261"/>
    <n v="1058.6510903813105"/>
    <n v="204.10660776250305"/>
    <n v="-854.54448261880748"/>
    <n v="3.5288369679377012"/>
    <n v="30000"/>
    <n v="0.08"/>
    <n v="93.723968080628524"/>
    <n v="7.653187477863288E-2"/>
  </r>
  <r>
    <x v="49"/>
    <s v="7"/>
    <x v="7"/>
    <x v="83"/>
    <x v="0"/>
    <x v="3"/>
    <x v="22"/>
    <x v="1"/>
    <x v="0"/>
    <s v="adjust"/>
    <x v="2"/>
    <x v="5"/>
    <n v="75220"/>
    <n v="292.17519421376909"/>
    <n v="1526.8480700290384"/>
    <n v="640.95852212019076"/>
    <n v="-885.88954790884759"/>
    <n v="2.1937472270532159"/>
    <n v="800"/>
    <n v="0.21"/>
    <n v="186.96634444058068"/>
    <n v="4.8616339952369358E-2"/>
  </r>
  <r>
    <x v="49"/>
    <s v="7"/>
    <x v="7"/>
    <x v="80"/>
    <x v="0"/>
    <x v="6"/>
    <x v="33"/>
    <x v="1"/>
    <x v="1"/>
    <s v="adjust"/>
    <x v="0"/>
    <x v="2"/>
    <n v="90180"/>
    <n v="516.45075232099032"/>
    <n v="2041.1084757758949"/>
    <n v="1091.2339626120195"/>
    <n v="-949.87451316387546"/>
    <n v="2.1129487326872618"/>
    <n v="1200"/>
    <n v="0.09"/>
    <n v="327.14667252862853"/>
    <n v="4.99658618495765E-2"/>
  </r>
  <r>
    <x v="49"/>
    <s v="7"/>
    <x v="7"/>
    <x v="68"/>
    <x v="0"/>
    <x v="1"/>
    <x v="29"/>
    <x v="1"/>
    <x v="1"/>
    <s v="adjust"/>
    <x v="2"/>
    <x v="6"/>
    <n v="175460"/>
    <n v="346.11165316251646"/>
    <n v="2724.2799874731145"/>
    <n v="1689.7939966700344"/>
    <n v="-1034.4859908030801"/>
    <n v="4.8822221997726061"/>
    <n v="1800"/>
    <n v="7.0000000000000007E-2"/>
    <n v="350.42966281540834"/>
    <n v="3.4563351460392702E-2"/>
  </r>
  <r>
    <x v="49"/>
    <s v="7"/>
    <x v="7"/>
    <x v="11"/>
    <x v="0"/>
    <x v="3"/>
    <x v="44"/>
    <x v="1"/>
    <x v="0"/>
    <s v="appsflyer"/>
    <x v="0"/>
    <x v="3"/>
    <n v="115280"/>
    <n v="409.18873205884108"/>
    <n v="1367.9040709511723"/>
    <n v="313.04861989409238"/>
    <n v="-1054.85545105708"/>
    <n v="0.76504701954763554"/>
    <n v="400"/>
    <n v="0.14000000000000001"/>
    <n v="90.520954722381362"/>
    <n v="4.8193235262201733E-2"/>
  </r>
  <r>
    <x v="49"/>
    <s v="7"/>
    <x v="7"/>
    <x v="104"/>
    <x v="0"/>
    <x v="3"/>
    <x v="26"/>
    <x v="2"/>
    <x v="0"/>
    <s v="appsflyer"/>
    <x v="0"/>
    <x v="4"/>
    <n v="61310"/>
    <n v="231.44781433657928"/>
    <n v="1933.9616092376511"/>
    <n v="847.74846111535601"/>
    <n v="-1086.213148122295"/>
    <n v="3.6628060781016121"/>
    <n v="1200"/>
    <n v="0.17"/>
    <n v="434.63278348563387"/>
    <n v="8.5448456199260087E-2"/>
  </r>
  <r>
    <x v="49"/>
    <s v="7"/>
    <x v="7"/>
    <x v="23"/>
    <x v="0"/>
    <x v="2"/>
    <x v="29"/>
    <x v="1"/>
    <x v="1"/>
    <s v="adjust"/>
    <x v="0"/>
    <x v="0"/>
    <n v="110760"/>
    <n v="242.23932740648164"/>
    <n v="2373.6453889468744"/>
    <n v="1244.5676677921806"/>
    <n v="-1129.0777211546938"/>
    <n v="5.1377605821360923"/>
    <n v="1200"/>
    <n v="0.06"/>
    <n v="48.570712323677725"/>
    <n v="6.5043620609021692E-3"/>
  </r>
  <r>
    <x v="49"/>
    <s v="7"/>
    <x v="7"/>
    <x v="4"/>
    <x v="0"/>
    <x v="1"/>
    <x v="11"/>
    <x v="2"/>
    <x v="0"/>
    <s v="appsflyer"/>
    <x v="0"/>
    <x v="1"/>
    <n v="73120"/>
    <n v="221.07982879805238"/>
    <n v="2181.3937905170619"/>
    <n v="1043.8575016204472"/>
    <n v="-1137.5362888966147"/>
    <n v="4.7216315812057621"/>
    <n v="1800"/>
    <n v="0.1"/>
    <n v="342.56680809035828"/>
    <n v="5.4695653311326781E-2"/>
  </r>
  <r>
    <x v="49"/>
    <s v="7"/>
    <x v="7"/>
    <x v="72"/>
    <x v="0"/>
    <x v="1"/>
    <x v="4"/>
    <x v="2"/>
    <x v="1"/>
    <s v="adjust"/>
    <x v="0"/>
    <x v="4"/>
    <n v="81170"/>
    <n v="123.81196699715733"/>
    <n v="2207.7059312636238"/>
    <n v="1035.3803556857586"/>
    <n v="-1172.3255755778653"/>
    <n v="8.3625224669076648"/>
    <n v="1200"/>
    <n v="0.12"/>
    <n v="445.60712329616103"/>
    <n v="7.1730020252802673E-2"/>
  </r>
  <r>
    <x v="49"/>
    <s v="7"/>
    <x v="7"/>
    <x v="93"/>
    <x v="0"/>
    <x v="0"/>
    <x v="9"/>
    <x v="1"/>
    <x v="0"/>
    <s v="adjust"/>
    <x v="2"/>
    <x v="1"/>
    <n v="152860"/>
    <n v="497.44652981027036"/>
    <n v="2496.7232578415937"/>
    <n v="1301.8724533646684"/>
    <n v="-1194.8508044769253"/>
    <n v="2.6171103331672891"/>
    <n v="400"/>
    <n v="0.06"/>
    <n v="395.82729515310189"/>
    <n v="5.0674100744929937E-2"/>
  </r>
  <r>
    <x v="49"/>
    <s v="7"/>
    <x v="7"/>
    <x v="24"/>
    <x v="0"/>
    <x v="1"/>
    <x v="16"/>
    <x v="1"/>
    <x v="1"/>
    <s v="appsflyer"/>
    <x v="2"/>
    <x v="2"/>
    <n v="99550"/>
    <n v="272.68775456732487"/>
    <n v="2087.1491379311151"/>
    <n v="824.840596912411"/>
    <n v="-1262.3085410187041"/>
    <n v="3.0248538230885726"/>
    <n v="400"/>
    <n v="7.0000000000000007E-2"/>
    <n v="278.78287998015657"/>
    <n v="5.6330657710049692E-2"/>
  </r>
  <r>
    <x v="49"/>
    <s v="7"/>
    <x v="7"/>
    <x v="27"/>
    <x v="0"/>
    <x v="0"/>
    <x v="38"/>
    <x v="2"/>
    <x v="0"/>
    <s v="appsflyer"/>
    <x v="0"/>
    <x v="6"/>
    <n v="169840"/>
    <n v="307.28063014363568"/>
    <n v="3624.6036881454461"/>
    <n v="2263.7611896631679"/>
    <n v="-1360.8424984822782"/>
    <n v="7.3670806669622886"/>
    <n v="2000"/>
    <n v="7.0000000000000007E-2"/>
    <n v="314.53028531072397"/>
    <n v="2.3156910038842914E-2"/>
  </r>
  <r>
    <x v="49"/>
    <s v="7"/>
    <x v="7"/>
    <x v="79"/>
    <x v="0"/>
    <x v="1"/>
    <x v="39"/>
    <x v="0"/>
    <x v="1"/>
    <s v="appsflyer"/>
    <x v="0"/>
    <x v="6"/>
    <n v="109470"/>
    <n v="235.58559467366084"/>
    <n v="3586.6296751197842"/>
    <n v="2200.4122002273266"/>
    <n v="-1386.2174748924576"/>
    <n v="9.3401814456244381"/>
    <n v="2200"/>
    <n v="0.08"/>
    <n v="826.64759587626463"/>
    <n v="6.2613086447383434E-2"/>
  </r>
  <r>
    <x v="49"/>
    <s v="7"/>
    <x v="7"/>
    <x v="96"/>
    <x v="0"/>
    <x v="0"/>
    <x v="32"/>
    <x v="1"/>
    <x v="0"/>
    <s v="adjust"/>
    <x v="0"/>
    <x v="6"/>
    <n v="289530"/>
    <n v="1714.022651856237"/>
    <n v="5859.0651549901795"/>
    <n v="4404.636137874887"/>
    <n v="-1454.4290171152925"/>
    <n v="2.5697654188553423"/>
    <n v="3400"/>
    <n v="0.17"/>
    <n v="1072.0425381526452"/>
    <n v="4.0564929943334493E-2"/>
  </r>
  <r>
    <x v="49"/>
    <s v="7"/>
    <x v="7"/>
    <x v="76"/>
    <x v="0"/>
    <x v="0"/>
    <x v="29"/>
    <x v="1"/>
    <x v="1"/>
    <s v="adjust"/>
    <x v="2"/>
    <x v="6"/>
    <n v="359820"/>
    <n v="1568.7329575502729"/>
    <n v="6483.1992153084748"/>
    <n v="5014.9942206205478"/>
    <n v="-1468.204994687927"/>
    <n v="3.1968437945308059"/>
    <n v="3600"/>
    <n v="7.0000000000000007E-2"/>
    <n v="1154.0628476828695"/>
    <n v="3.835374468753517E-2"/>
  </r>
  <r>
    <x v="49"/>
    <s v="7"/>
    <x v="7"/>
    <x v="119"/>
    <x v="0"/>
    <x v="2"/>
    <x v="32"/>
    <x v="0"/>
    <x v="0"/>
    <s v="appsflyer"/>
    <x v="0"/>
    <x v="0"/>
    <n v="137440"/>
    <n v="126.91898448052486"/>
    <n v="2243.5988098308258"/>
    <n v="708.34647394388696"/>
    <n v="-1535.2523358869389"/>
    <n v="5.5810915667433463"/>
    <n v="800"/>
    <n v="0.15"/>
    <n v="206.52619435504042"/>
    <n v="4.8593497191931338E-2"/>
  </r>
  <r>
    <x v="49"/>
    <s v="7"/>
    <x v="7"/>
    <x v="35"/>
    <x v="0"/>
    <x v="5"/>
    <x v="47"/>
    <x v="0"/>
    <x v="1"/>
    <s v="adjust"/>
    <x v="0"/>
    <x v="5"/>
    <n v="82020"/>
    <n v="62.939918482363005"/>
    <n v="2030.3043922259556"/>
    <n v="349.14533590460445"/>
    <n v="-1681.159056321351"/>
    <n v="5.5472797601802073"/>
    <n v="600"/>
    <n v="8.5000000000000006E-2"/>
    <n v="26.438090867592148"/>
    <n v="1.2620384764744369E-2"/>
  </r>
  <r>
    <x v="49"/>
    <s v="7"/>
    <x v="7"/>
    <x v="89"/>
    <x v="0"/>
    <x v="1"/>
    <x v="18"/>
    <x v="1"/>
    <x v="0"/>
    <s v="adjust"/>
    <x v="2"/>
    <x v="6"/>
    <n v="296020"/>
    <n v="1292.702419764903"/>
    <n v="3474.3537932468253"/>
    <n v="1709.0203788620777"/>
    <n v="-1765.3334143847476"/>
    <n v="1.3220524327423231"/>
    <n v="1400"/>
    <n v="7.0000000000000007E-2"/>
    <n v="101.83079230416187"/>
    <n v="9.9307175779031354E-3"/>
  </r>
  <r>
    <x v="49"/>
    <s v="7"/>
    <x v="7"/>
    <x v="37"/>
    <x v="0"/>
    <x v="0"/>
    <x v="8"/>
    <x v="2"/>
    <x v="1"/>
    <s v="adjust"/>
    <x v="2"/>
    <x v="1"/>
    <n v="82780"/>
    <n v="206.49184621620782"/>
    <n v="3172.1735230297472"/>
    <n v="1364.6415985178846"/>
    <n v="-1807.5319245118626"/>
    <n v="6.608694839645306"/>
    <n v="2000"/>
    <n v="6.5000000000000002E-2"/>
    <n v="137.96936335544655"/>
    <n v="1.6850500466605158E-2"/>
  </r>
  <r>
    <x v="49"/>
    <s v="7"/>
    <x v="7"/>
    <x v="5"/>
    <x v="0"/>
    <x v="4"/>
    <x v="29"/>
    <x v="2"/>
    <x v="0"/>
    <s v="appsflyer"/>
    <x v="1"/>
    <x v="3"/>
    <n v="81640"/>
    <n v="155.45136721188663"/>
    <n v="3412.5833500668764"/>
    <n v="1449.4282718372026"/>
    <n v="-1963.1550782296738"/>
    <n v="9.3239982242264361"/>
    <n v="2200"/>
    <n v="0.09"/>
    <n v="649.90929141361653"/>
    <n v="7.4731683754385103E-2"/>
  </r>
  <r>
    <x v="49"/>
    <s v="7"/>
    <x v="7"/>
    <x v="7"/>
    <x v="0"/>
    <x v="0"/>
    <x v="15"/>
    <x v="2"/>
    <x v="0"/>
    <s v="appsflyer"/>
    <x v="0"/>
    <x v="6"/>
    <n v="371850"/>
    <n v="1215.6374863784963"/>
    <n v="9329.226351437861"/>
    <n v="7241.9905949667627"/>
    <n v="-2087.2357564710983"/>
    <n v="5.9573603776742399"/>
    <n v="9200"/>
    <n v="0.04"/>
    <n v="864.44056377567165"/>
    <n v="1.9894174869003196E-2"/>
  </r>
  <r>
    <x v="49"/>
    <s v="7"/>
    <x v="7"/>
    <x v="31"/>
    <x v="0"/>
    <x v="6"/>
    <x v="3"/>
    <x v="2"/>
    <x v="0"/>
    <s v="adjust"/>
    <x v="0"/>
    <x v="5"/>
    <n v="64690"/>
    <n v="234.2871554019415"/>
    <n v="2675.6726581756575"/>
    <n v="477.07438041912184"/>
    <n v="-2198.5982777565355"/>
    <n v="2.036280561777517"/>
    <n v="600"/>
    <n v="0.09"/>
    <n v="234.50216229847834"/>
    <n v="8.1923690142566549E-2"/>
  </r>
  <r>
    <x v="49"/>
    <s v="7"/>
    <x v="7"/>
    <x v="0"/>
    <x v="0"/>
    <x v="2"/>
    <x v="21"/>
    <x v="0"/>
    <x v="0"/>
    <s v="adjust"/>
    <x v="0"/>
    <x v="6"/>
    <n v="634200"/>
    <n v="545.06448644985699"/>
    <n v="12759.2422084031"/>
    <n v="7430.1386771501866"/>
    <n v="-5329.1035312529139"/>
    <n v="13.631669026071688"/>
    <n v="10000"/>
    <n v="7.0000000000000007E-2"/>
    <n v="3054.3115248226472"/>
    <n v="6.8511765785644829E-2"/>
  </r>
  <r>
    <x v="49"/>
    <s v="7"/>
    <x v="7"/>
    <x v="100"/>
    <x v="0"/>
    <x v="2"/>
    <x v="16"/>
    <x v="0"/>
    <x v="0"/>
    <s v="adjust"/>
    <x v="0"/>
    <x v="5"/>
    <n v="559580"/>
    <n v="434.80608927939238"/>
    <n v="12268.884013752337"/>
    <n v="5260.9324239074049"/>
    <n v="-7007.9515898449317"/>
    <n v="12.099491137822817"/>
    <n v="5800"/>
    <n v="7.0000000000000007E-2"/>
    <n v="1932.6156365165029"/>
    <n v="6.12253836643755E-2"/>
  </r>
  <r>
    <x v="50"/>
    <s v="7"/>
    <x v="7"/>
    <x v="31"/>
    <x v="0"/>
    <x v="2"/>
    <x v="27"/>
    <x v="2"/>
    <x v="0"/>
    <s v="adjust"/>
    <x v="0"/>
    <x v="0"/>
    <n v="592490"/>
    <n v="2657.1148701809602"/>
    <n v="28150.945226491236"/>
    <n v="43742.862673075775"/>
    <n v="15591.917446584539"/>
    <n v="16.462541068123528"/>
    <n v="60600"/>
    <n v="0.09"/>
    <n v="15143.13385280124"/>
    <n v="5.7697541676599087E-2"/>
  </r>
  <r>
    <x v="50"/>
    <s v="7"/>
    <x v="7"/>
    <x v="7"/>
    <x v="0"/>
    <x v="2"/>
    <x v="19"/>
    <x v="2"/>
    <x v="0"/>
    <s v="appsflyer"/>
    <x v="0"/>
    <x v="2"/>
    <n v="761140"/>
    <n v="2567.6599572697628"/>
    <n v="20051.096574947383"/>
    <n v="31780.492453605726"/>
    <n v="11729.395878658343"/>
    <n v="12.37722010799221"/>
    <n v="41200"/>
    <n v="0.04"/>
    <n v="4441.2070987393654"/>
    <n v="2.3291054542461831E-2"/>
  </r>
  <r>
    <x v="50"/>
    <s v="7"/>
    <x v="7"/>
    <x v="98"/>
    <x v="0"/>
    <x v="5"/>
    <x v="1"/>
    <x v="1"/>
    <x v="0"/>
    <s v="appsflyer"/>
    <x v="2"/>
    <x v="3"/>
    <n v="1172910"/>
    <n v="4342.6702560107378"/>
    <n v="19230.624491743449"/>
    <n v="28997.312841946488"/>
    <n v="9766.6883502030396"/>
    <n v="6.6773001707442532"/>
    <n v="27400"/>
    <n v="7.0000000000000007E-2"/>
    <n v="5541.612203038504"/>
    <n v="3.1851297355515666E-2"/>
  </r>
  <r>
    <x v="50"/>
    <s v="7"/>
    <x v="7"/>
    <x v="38"/>
    <x v="0"/>
    <x v="3"/>
    <x v="33"/>
    <x v="1"/>
    <x v="0"/>
    <s v="appsflyer"/>
    <x v="2"/>
    <x v="6"/>
    <n v="940320"/>
    <n v="6797.0489098408952"/>
    <n v="15932.468314130079"/>
    <n v="24523.044924282716"/>
    <n v="8590.5766101526369"/>
    <n v="3.6078959044678625"/>
    <n v="19000"/>
    <n v="0.13"/>
    <n v="736.33736367016377"/>
    <n v="5.0043905364911311E-3"/>
  </r>
  <r>
    <x v="50"/>
    <s v="7"/>
    <x v="7"/>
    <x v="89"/>
    <x v="0"/>
    <x v="3"/>
    <x v="15"/>
    <x v="1"/>
    <x v="0"/>
    <s v="adjust"/>
    <x v="2"/>
    <x v="0"/>
    <n v="852560"/>
    <n v="3352.628433007204"/>
    <n v="10476.681270676985"/>
    <n v="15610.853116278091"/>
    <n v="5134.1718456011058"/>
    <n v="4.6563027869675491"/>
    <n v="10200"/>
    <n v="7.0000000000000007E-2"/>
    <n v="2204.7711995133695"/>
    <n v="2.3538871568933906E-2"/>
  </r>
  <r>
    <x v="50"/>
    <s v="7"/>
    <x v="7"/>
    <x v="115"/>
    <x v="0"/>
    <x v="1"/>
    <x v="37"/>
    <x v="1"/>
    <x v="0"/>
    <s v="adjust"/>
    <x v="0"/>
    <x v="2"/>
    <n v="449900"/>
    <n v="2023.3310664063358"/>
    <n v="7647.4084463737354"/>
    <n v="12579.869176460315"/>
    <n v="4932.46073008658"/>
    <n v="6.217405240954256"/>
    <n v="15600"/>
    <n v="0.12"/>
    <n v="8846.0237774271609"/>
    <n v="0.11719814217119741"/>
  </r>
  <r>
    <x v="50"/>
    <s v="7"/>
    <x v="7"/>
    <x v="92"/>
    <x v="0"/>
    <x v="4"/>
    <x v="0"/>
    <x v="2"/>
    <x v="0"/>
    <s v="appsflyer"/>
    <x v="1"/>
    <x v="5"/>
    <n v="290250"/>
    <n v="912.08398800171403"/>
    <n v="12474.832563136837"/>
    <n v="17239.537930059832"/>
    <n v="4764.7053669229954"/>
    <n v="18.901261459298237"/>
    <n v="22800"/>
    <n v="0.1"/>
    <n v="4116.0635763238915"/>
    <n v="3.9792864451303825E-2"/>
  </r>
  <r>
    <x v="50"/>
    <s v="7"/>
    <x v="7"/>
    <x v="69"/>
    <x v="0"/>
    <x v="3"/>
    <x v="29"/>
    <x v="0"/>
    <x v="1"/>
    <s v="appsflyer"/>
    <x v="2"/>
    <x v="0"/>
    <n v="276220"/>
    <n v="176.67401037595053"/>
    <n v="6998.617966267776"/>
    <n v="11448.832436941731"/>
    <n v="4450.2144706739555"/>
    <n v="64.802018206183121"/>
    <n v="6800"/>
    <n v="0.04"/>
    <n v="1008.0763723385173"/>
    <n v="1.4675097189907569E-2"/>
  </r>
  <r>
    <x v="50"/>
    <s v="7"/>
    <x v="7"/>
    <x v="35"/>
    <x v="0"/>
    <x v="5"/>
    <x v="34"/>
    <x v="0"/>
    <x v="1"/>
    <s v="adjust"/>
    <x v="0"/>
    <x v="5"/>
    <n v="564340"/>
    <n v="363.84580255204838"/>
    <n v="13565.43880025315"/>
    <n v="17137.944330725015"/>
    <n v="3572.5055304718644"/>
    <n v="47.102218056434552"/>
    <n v="17200"/>
    <n v="8.5000000000000006E-2"/>
    <n v="320.49143369333444"/>
    <n v="3.1167821483190313E-3"/>
  </r>
  <r>
    <x v="50"/>
    <s v="7"/>
    <x v="7"/>
    <x v="10"/>
    <x v="0"/>
    <x v="4"/>
    <x v="1"/>
    <x v="1"/>
    <x v="0"/>
    <s v="appsflyer"/>
    <x v="2"/>
    <x v="1"/>
    <n v="631340"/>
    <n v="1252.2673115328705"/>
    <n v="7950.3582934919459"/>
    <n v="11365.266901728561"/>
    <n v="3414.9086082366148"/>
    <n v="9.0757514765889784"/>
    <n v="6000"/>
    <n v="0.04"/>
    <n v="1495.178900049794"/>
    <n v="2.1926144409660248E-2"/>
  </r>
  <r>
    <x v="50"/>
    <s v="7"/>
    <x v="7"/>
    <x v="85"/>
    <x v="0"/>
    <x v="3"/>
    <x v="14"/>
    <x v="1"/>
    <x v="1"/>
    <s v="adjust"/>
    <x v="0"/>
    <x v="0"/>
    <n v="551350"/>
    <n v="1214.0707574867879"/>
    <n v="9483.9041941509713"/>
    <n v="12793.478609916661"/>
    <n v="3309.57441576569"/>
    <n v="10.537671326834413"/>
    <n v="12400"/>
    <n v="0.125"/>
    <n v="7938.3173391369737"/>
    <n v="0.10341619587581276"/>
  </r>
  <r>
    <x v="50"/>
    <s v="7"/>
    <x v="7"/>
    <x v="3"/>
    <x v="0"/>
    <x v="5"/>
    <x v="46"/>
    <x v="1"/>
    <x v="0"/>
    <s v="appsflyer"/>
    <x v="0"/>
    <x v="6"/>
    <n v="252220"/>
    <n v="755.09246627254811"/>
    <n v="5435.8747895095603"/>
    <n v="8659.4685678471342"/>
    <n v="3223.5937783375739"/>
    <n v="11.468090273226919"/>
    <n v="8400"/>
    <n v="0.09"/>
    <n v="4013.5229866394293"/>
    <n v="7.7247292086371211E-2"/>
  </r>
  <r>
    <x v="50"/>
    <s v="7"/>
    <x v="7"/>
    <x v="120"/>
    <x v="0"/>
    <x v="3"/>
    <x v="39"/>
    <x v="1"/>
    <x v="1"/>
    <s v="adjust"/>
    <x v="0"/>
    <x v="3"/>
    <n v="533950"/>
    <n v="1037.4731242733599"/>
    <n v="7412.4077915856906"/>
    <n v="10505.70200809372"/>
    <n v="3093.2942165080294"/>
    <n v="10.126240152439468"/>
    <n v="10400"/>
    <n v="0.08"/>
    <n v="4282.5325940822358"/>
    <n v="6.7939813236388535E-2"/>
  </r>
  <r>
    <x v="50"/>
    <s v="7"/>
    <x v="7"/>
    <x v="4"/>
    <x v="0"/>
    <x v="2"/>
    <x v="31"/>
    <x v="2"/>
    <x v="0"/>
    <s v="appsflyer"/>
    <x v="0"/>
    <x v="4"/>
    <n v="190800"/>
    <n v="614.53577930261861"/>
    <n v="5966.5869284239043"/>
    <n v="8856.7177483956566"/>
    <n v="2890.1308199717523"/>
    <n v="14.412045720830688"/>
    <n v="13200"/>
    <n v="0.1"/>
    <n v="3594.3140596671842"/>
    <n v="6.7638188355542764E-2"/>
  </r>
  <r>
    <x v="50"/>
    <s v="7"/>
    <x v="7"/>
    <x v="84"/>
    <x v="0"/>
    <x v="5"/>
    <x v="48"/>
    <x v="1"/>
    <x v="0"/>
    <s v="appsflyer"/>
    <x v="0"/>
    <x v="1"/>
    <n v="476090"/>
    <n v="1247.6423886244168"/>
    <n v="11636.069111224388"/>
    <n v="14317.212090854819"/>
    <n v="2681.142979630431"/>
    <n v="11.475413324678881"/>
    <n v="7800"/>
    <n v="0.13"/>
    <n v="7051.5729907642881"/>
    <n v="8.2087361538639575E-2"/>
  </r>
  <r>
    <x v="50"/>
    <s v="7"/>
    <x v="7"/>
    <x v="24"/>
    <x v="0"/>
    <x v="4"/>
    <x v="35"/>
    <x v="1"/>
    <x v="1"/>
    <s v="appsflyer"/>
    <x v="2"/>
    <x v="3"/>
    <n v="274460"/>
    <n v="1169.2393036655633"/>
    <n v="6509.1809143202217"/>
    <n v="9125.6476734927473"/>
    <n v="2616.4667591725256"/>
    <n v="7.8047732785614174"/>
    <n v="5400"/>
    <n v="7.0000000000000007E-2"/>
    <n v="1495.5457372248386"/>
    <n v="2.7313965187898349E-2"/>
  </r>
  <r>
    <x v="50"/>
    <s v="7"/>
    <x v="7"/>
    <x v="37"/>
    <x v="0"/>
    <x v="4"/>
    <x v="3"/>
    <x v="2"/>
    <x v="1"/>
    <s v="adjust"/>
    <x v="2"/>
    <x v="4"/>
    <n v="237520"/>
    <n v="725.31018964963039"/>
    <n v="9305.3597834557786"/>
    <n v="11840.828542625182"/>
    <n v="2535.4687591694037"/>
    <n v="16.325192602553997"/>
    <n v="19200"/>
    <n v="6.5000000000000002E-2"/>
    <n v="416.51457127987823"/>
    <n v="5.8626889970929694E-3"/>
  </r>
  <r>
    <x v="50"/>
    <s v="7"/>
    <x v="7"/>
    <x v="65"/>
    <x v="1"/>
    <x v="6"/>
    <x v="3"/>
    <x v="1"/>
    <x v="1"/>
    <s v="adjust"/>
    <x v="2"/>
    <x v="4"/>
    <n v="235700"/>
    <n v="764.42373344257817"/>
    <n v="5954.5961569459687"/>
    <n v="7985.6747814657292"/>
    <n v="2031.0786245197605"/>
    <n v="10.446659924466612"/>
    <n v="17200"/>
    <n v="0.06"/>
    <n v="132.89812718801579"/>
    <n v="2.7736776754391989E-3"/>
  </r>
  <r>
    <x v="50"/>
    <s v="7"/>
    <x v="7"/>
    <x v="127"/>
    <x v="1"/>
    <x v="5"/>
    <x v="48"/>
    <x v="1"/>
    <x v="0"/>
    <s v="adjust"/>
    <x v="2"/>
    <x v="0"/>
    <n v="136990"/>
    <n v="1329.4428541506668"/>
    <n v="3378.7502680807584"/>
    <n v="5385.917745635029"/>
    <n v="2007.1674775542706"/>
    <n v="4.051259314245514"/>
    <n v="9000"/>
    <n v="0.15"/>
    <n v="3591.1420359815638"/>
    <n v="0.11112751826718156"/>
  </r>
  <r>
    <x v="50"/>
    <s v="7"/>
    <x v="7"/>
    <x v="0"/>
    <x v="0"/>
    <x v="2"/>
    <x v="27"/>
    <x v="0"/>
    <x v="0"/>
    <s v="adjust"/>
    <x v="0"/>
    <x v="0"/>
    <n v="847160"/>
    <n v="624.28887251289609"/>
    <n v="16169.483669218358"/>
    <n v="18090.374066258093"/>
    <n v="1920.890397039735"/>
    <n v="28.977569299674482"/>
    <n v="14600"/>
    <n v="7.0000000000000007E-2"/>
    <n v="3600.6451576968316"/>
    <n v="3.317275386815341E-2"/>
  </r>
  <r>
    <x v="50"/>
    <s v="7"/>
    <x v="7"/>
    <x v="104"/>
    <x v="0"/>
    <x v="3"/>
    <x v="26"/>
    <x v="2"/>
    <x v="0"/>
    <s v="appsflyer"/>
    <x v="0"/>
    <x v="1"/>
    <n v="183210"/>
    <n v="694.12838043809609"/>
    <n v="5373.8798569748278"/>
    <n v="7145.9052141587063"/>
    <n v="1772.0253571838784"/>
    <n v="10.294788998036069"/>
    <n v="9000"/>
    <n v="0.17"/>
    <n v="6333.3186465620965"/>
    <n v="0.14771440092276966"/>
  </r>
  <r>
    <x v="50"/>
    <s v="7"/>
    <x v="7"/>
    <x v="86"/>
    <x v="0"/>
    <x v="3"/>
    <x v="28"/>
    <x v="2"/>
    <x v="1"/>
    <s v="appsflyer"/>
    <x v="0"/>
    <x v="5"/>
    <n v="240870"/>
    <n v="1217.974802879671"/>
    <n v="12007.882653394377"/>
    <n v="13771.4675214409"/>
    <n v="1763.5848680465224"/>
    <n v="11.306857489071918"/>
    <n v="27000"/>
    <n v="7.0000000000000007E-2"/>
    <n v="3438.752171678575"/>
    <n v="4.1616869157490008E-2"/>
  </r>
  <r>
    <x v="50"/>
    <s v="7"/>
    <x v="7"/>
    <x v="148"/>
    <x v="0"/>
    <x v="5"/>
    <x v="14"/>
    <x v="1"/>
    <x v="1"/>
    <s v="appsflyer"/>
    <x v="2"/>
    <x v="5"/>
    <n v="319810"/>
    <n v="1092.8226667615861"/>
    <n v="5786.6371498186754"/>
    <n v="7319.1762056093858"/>
    <n v="1532.5390557907103"/>
    <n v="6.6974967011790234"/>
    <n v="15200"/>
    <n v="0.06"/>
    <n v="1445.6074113037669"/>
    <n v="3.2918263173658341E-2"/>
  </r>
  <r>
    <x v="50"/>
    <s v="7"/>
    <x v="7"/>
    <x v="29"/>
    <x v="0"/>
    <x v="0"/>
    <x v="17"/>
    <x v="2"/>
    <x v="1"/>
    <s v="appsflyer"/>
    <x v="2"/>
    <x v="0"/>
    <n v="321560"/>
    <n v="495.9065873540427"/>
    <n v="8254.817305234852"/>
    <n v="9746.71018826217"/>
    <n v="1491.892883027318"/>
    <n v="19.654326917225841"/>
    <n v="11600"/>
    <n v="0.05"/>
    <n v="2579.2784935838858"/>
    <n v="4.4105112456133758E-2"/>
  </r>
  <r>
    <x v="50"/>
    <s v="7"/>
    <x v="7"/>
    <x v="19"/>
    <x v="0"/>
    <x v="3"/>
    <x v="27"/>
    <x v="2"/>
    <x v="1"/>
    <s v="adjust"/>
    <x v="0"/>
    <x v="0"/>
    <n v="100820"/>
    <n v="380.8447802197802"/>
    <n v="3358.9555005778434"/>
    <n v="4845.60859615754"/>
    <n v="1486.6530955796966"/>
    <n v="12.723316290067588"/>
    <n v="4400"/>
    <n v="7.0000000000000007E-2"/>
    <n v="1179.8740768790719"/>
    <n v="4.0582245878418854E-2"/>
  </r>
  <r>
    <x v="50"/>
    <s v="7"/>
    <x v="7"/>
    <x v="28"/>
    <x v="0"/>
    <x v="4"/>
    <x v="10"/>
    <x v="1"/>
    <x v="3"/>
    <s v="adjust"/>
    <x v="0"/>
    <x v="3"/>
    <n v="159290"/>
    <n v="629.41088931082265"/>
    <n v="4074.1120170484846"/>
    <n v="5550.4122679705542"/>
    <n v="1476.3002509220696"/>
    <n v="8.8184242793257237"/>
    <n v="5200"/>
    <n v="0.08"/>
    <n v="1329.8626804162175"/>
    <n v="3.9932849916103824E-2"/>
  </r>
  <r>
    <x v="50"/>
    <s v="7"/>
    <x v="7"/>
    <x v="119"/>
    <x v="0"/>
    <x v="5"/>
    <x v="42"/>
    <x v="0"/>
    <x v="0"/>
    <s v="appsflyer"/>
    <x v="0"/>
    <x v="2"/>
    <n v="345140"/>
    <n v="316.52887755558538"/>
    <n v="5063.2201188639692"/>
    <n v="6514.8592725238605"/>
    <n v="1451.6391536598912"/>
    <n v="20.582195605138086"/>
    <n v="4600"/>
    <n v="0.15"/>
    <n v="241.09858423381803"/>
    <n v="6.1679148683646155E-3"/>
  </r>
  <r>
    <x v="50"/>
    <s v="7"/>
    <x v="7"/>
    <x v="43"/>
    <x v="0"/>
    <x v="5"/>
    <x v="25"/>
    <x v="1"/>
    <x v="1"/>
    <s v="adjust"/>
    <x v="2"/>
    <x v="2"/>
    <n v="59110"/>
    <n v="388.94719082166358"/>
    <n v="2020.0209717098321"/>
    <n v="3357.613172424728"/>
    <n v="1337.5922007148959"/>
    <n v="8.6325682551702219"/>
    <n v="2400"/>
    <n v="0.08"/>
    <n v="58.359447071687441"/>
    <n v="2.8968716801059547E-3"/>
  </r>
  <r>
    <x v="50"/>
    <s v="7"/>
    <x v="7"/>
    <x v="11"/>
    <x v="0"/>
    <x v="4"/>
    <x v="8"/>
    <x v="1"/>
    <x v="0"/>
    <s v="appsflyer"/>
    <x v="0"/>
    <x v="5"/>
    <n v="343960"/>
    <n v="1590.128783709411"/>
    <n v="5079.3970922821973"/>
    <n v="6410.2345399427068"/>
    <n v="1330.8374476605095"/>
    <n v="4.0312675335573003"/>
    <n v="4600"/>
    <n v="0.14000000000000001"/>
    <n v="886.23820351442919"/>
    <n v="2.3042271906282705E-2"/>
  </r>
  <r>
    <x v="50"/>
    <s v="7"/>
    <x v="7"/>
    <x v="87"/>
    <x v="0"/>
    <x v="4"/>
    <x v="47"/>
    <x v="1"/>
    <x v="1"/>
    <s v="appsflyer"/>
    <x v="2"/>
    <x v="6"/>
    <n v="74490"/>
    <n v="349.58873656909969"/>
    <n v="1999.5795690117948"/>
    <n v="3065.9232245623602"/>
    <n v="1066.3436555505655"/>
    <n v="8.7700858289990986"/>
    <n v="1200"/>
    <n v="7.0000000000000007E-2"/>
    <n v="1172.5613279272009"/>
    <n v="6.3741611799741887E-2"/>
  </r>
  <r>
    <x v="50"/>
    <s v="7"/>
    <x v="7"/>
    <x v="138"/>
    <x v="0"/>
    <x v="3"/>
    <x v="28"/>
    <x v="2"/>
    <x v="0"/>
    <s v="adjust"/>
    <x v="2"/>
    <x v="4"/>
    <n v="208450"/>
    <n v="602.93953650461754"/>
    <n v="4284.9853911654463"/>
    <n v="5187.92591501677"/>
    <n v="902.94052385132363"/>
    <n v="8.6043883356735869"/>
    <n v="6800"/>
    <n v="0.15"/>
    <n v="2895.9348669121414"/>
    <n v="9.3034445568111662E-2"/>
  </r>
  <r>
    <x v="50"/>
    <s v="7"/>
    <x v="7"/>
    <x v="20"/>
    <x v="0"/>
    <x v="0"/>
    <x v="0"/>
    <x v="1"/>
    <x v="1"/>
    <s v="adjust"/>
    <x v="0"/>
    <x v="2"/>
    <n v="134060"/>
    <n v="784.95031937544366"/>
    <n v="2602.992964590102"/>
    <n v="3439.7645772508981"/>
    <n v="836.77161266079611"/>
    <n v="4.3821430380304749"/>
    <n v="4200"/>
    <n v="0.11"/>
    <n v="740.7468118567698"/>
    <n v="3.5891352214225451E-2"/>
  </r>
  <r>
    <x v="50"/>
    <s v="7"/>
    <x v="7"/>
    <x v="146"/>
    <x v="0"/>
    <x v="2"/>
    <x v="20"/>
    <x v="2"/>
    <x v="0"/>
    <s v="appsflyer"/>
    <x v="2"/>
    <x v="5"/>
    <n v="173490"/>
    <n v="1493.7756915898235"/>
    <n v="1378.9214461908073"/>
    <n v="2214.8379967007663"/>
    <n v="835.91655050995905"/>
    <n v="1.4827112324632337"/>
    <n v="1200"/>
    <n v="7.0000000000000007E-2"/>
    <n v="168.91111079512859"/>
    <n v="1.2710569279163189E-2"/>
  </r>
  <r>
    <x v="50"/>
    <s v="7"/>
    <x v="7"/>
    <x v="33"/>
    <x v="0"/>
    <x v="4"/>
    <x v="47"/>
    <x v="2"/>
    <x v="1"/>
    <s v="adjust"/>
    <x v="2"/>
    <x v="6"/>
    <n v="105160"/>
    <n v="315.57540651824974"/>
    <n v="3143.1481463990067"/>
    <n v="3844.5746280889521"/>
    <n v="701.42648168994538"/>
    <n v="12.182744753484522"/>
    <n v="2800"/>
    <n v="7.0000000000000007E-2"/>
    <n v="1249.4366626405224"/>
    <n v="5.4164495143883148E-2"/>
  </r>
  <r>
    <x v="50"/>
    <s v="7"/>
    <x v="7"/>
    <x v="63"/>
    <x v="0"/>
    <x v="4"/>
    <x v="28"/>
    <x v="1"/>
    <x v="1"/>
    <s v="adjust"/>
    <x v="2"/>
    <x v="2"/>
    <n v="203580"/>
    <n v="589.68945772987536"/>
    <n v="4880.9467667282161"/>
    <n v="5577.9900234115312"/>
    <n v="697.04325668331512"/>
    <n v="9.4591991603259995"/>
    <n v="3200"/>
    <n v="7.0000000000000007E-2"/>
    <n v="214.72360629394976"/>
    <n v="6.4157998787116137E-3"/>
  </r>
  <r>
    <x v="50"/>
    <s v="7"/>
    <x v="7"/>
    <x v="8"/>
    <x v="0"/>
    <x v="0"/>
    <x v="33"/>
    <x v="1"/>
    <x v="1"/>
    <s v="adjust"/>
    <x v="0"/>
    <x v="1"/>
    <n v="83450"/>
    <n v="171.8699047455591"/>
    <n v="1960.7930400754667"/>
    <n v="2340.2868959967059"/>
    <n v="379.49385592123917"/>
    <n v="13.616618333857405"/>
    <n v="1000"/>
    <n v="0.08"/>
    <n v="783.3640334573505"/>
    <n v="5.5788319144216378E-2"/>
  </r>
  <r>
    <x v="50"/>
    <s v="7"/>
    <x v="7"/>
    <x v="5"/>
    <x v="0"/>
    <x v="0"/>
    <x v="2"/>
    <x v="2"/>
    <x v="0"/>
    <s v="appsflyer"/>
    <x v="1"/>
    <x v="2"/>
    <n v="164210"/>
    <n v="505.57266009852219"/>
    <n v="5337.8519594249874"/>
    <n v="5622.2333632054169"/>
    <n v="284.38140378042954"/>
    <n v="11.120524915468724"/>
    <n v="10400"/>
    <n v="0.09"/>
    <n v="1593.116460534864"/>
    <n v="4.7226678961216725E-2"/>
  </r>
  <r>
    <x v="50"/>
    <s v="7"/>
    <x v="7"/>
    <x v="2"/>
    <x v="0"/>
    <x v="2"/>
    <x v="35"/>
    <x v="1"/>
    <x v="1"/>
    <s v="appsflyer"/>
    <x v="0"/>
    <x v="4"/>
    <n v="42380"/>
    <n v="190.22255470357209"/>
    <n v="803.73171645757895"/>
    <n v="1061.7215305614425"/>
    <n v="257.98981410386352"/>
    <n v="5.5814702531776321"/>
    <n v="600"/>
    <n v="0.15"/>
    <n v="937.248399152925"/>
    <n v="0.14712715342871879"/>
  </r>
  <r>
    <x v="50"/>
    <s v="7"/>
    <x v="7"/>
    <x v="26"/>
    <x v="0"/>
    <x v="1"/>
    <x v="8"/>
    <x v="2"/>
    <x v="0"/>
    <s v="appsflyer"/>
    <x v="1"/>
    <x v="4"/>
    <n v="93020"/>
    <n v="258.48094050587815"/>
    <n v="2230.1393745020273"/>
    <n v="2463.4552264122858"/>
    <n v="233.31585191025852"/>
    <n v="9.530510147444561"/>
    <n v="2200"/>
    <n v="0.08"/>
    <n v="561.27111882025963"/>
    <n v="3.7973162843426271E-2"/>
  </r>
  <r>
    <x v="50"/>
    <s v="7"/>
    <x v="7"/>
    <x v="22"/>
    <x v="0"/>
    <x v="0"/>
    <x v="6"/>
    <x v="2"/>
    <x v="0"/>
    <s v="appsflyer"/>
    <x v="0"/>
    <x v="1"/>
    <n v="318310"/>
    <n v="906.51230835251431"/>
    <n v="6383.3172097104707"/>
    <n v="6605.6570989965403"/>
    <n v="222.33988928606959"/>
    <n v="7.28689179190693"/>
    <n v="8400"/>
    <n v="0.1"/>
    <n v="1115.3184120772494"/>
    <n v="2.8140486135908076E-2"/>
  </r>
  <r>
    <x v="50"/>
    <s v="7"/>
    <x v="7"/>
    <x v="75"/>
    <x v="0"/>
    <x v="2"/>
    <x v="18"/>
    <x v="1"/>
    <x v="1"/>
    <s v="appsflyer"/>
    <x v="0"/>
    <x v="0"/>
    <n v="92600"/>
    <n v="282.9332169358359"/>
    <n v="1784.8375306995824"/>
    <n v="2003.9278740819309"/>
    <n v="219.09034338234846"/>
    <n v="7.0826886138872309"/>
    <n v="1400"/>
    <n v="0.15"/>
    <n v="834.71026422312025"/>
    <n v="6.9422846585361769E-2"/>
  </r>
  <r>
    <x v="50"/>
    <s v="7"/>
    <x v="7"/>
    <x v="12"/>
    <x v="0"/>
    <x v="4"/>
    <x v="14"/>
    <x v="0"/>
    <x v="0"/>
    <s v="appsflyer"/>
    <x v="0"/>
    <x v="1"/>
    <n v="74430"/>
    <n v="62.572509457755359"/>
    <n v="1752.4150891727502"/>
    <n v="1827.5501623529187"/>
    <n v="75.135073180168547"/>
    <n v="29.206918152879172"/>
    <n v="400"/>
    <n v="7.4999999999999997E-2"/>
    <n v="6.6528474417233392"/>
    <n v="6.0671817922980094E-4"/>
  </r>
  <r>
    <x v="50"/>
    <s v="7"/>
    <x v="7"/>
    <x v="21"/>
    <x v="0"/>
    <x v="3"/>
    <x v="44"/>
    <x v="2"/>
    <x v="0"/>
    <s v="adjust"/>
    <x v="2"/>
    <x v="0"/>
    <n v="13300"/>
    <n v="133.87015601409161"/>
    <n v="617.3108578856469"/>
    <n v="688.66250711953569"/>
    <n v="71.351649233888793"/>
    <n v="5.1442571490470579"/>
    <n v="200"/>
    <n v="0.11"/>
    <n v="37.163854094589801"/>
    <n v="8.9942106886857203E-3"/>
  </r>
  <r>
    <x v="50"/>
    <s v="7"/>
    <x v="7"/>
    <x v="149"/>
    <x v="0"/>
    <x v="5"/>
    <x v="30"/>
    <x v="1"/>
    <x v="0"/>
    <s v="appsflyer"/>
    <x v="2"/>
    <x v="0"/>
    <n v="22820"/>
    <n v="151.77918190887928"/>
    <n v="195.32883412897175"/>
    <n v="247.0570887275876"/>
    <n v="51.728254598615848"/>
    <n v="1.6277402844080979"/>
    <n v="200"/>
    <n v="0.08"/>
    <n v="112.37949547440195"/>
    <n v="7.5812096745997357E-2"/>
  </r>
  <r>
    <x v="50"/>
    <s v="7"/>
    <x v="7"/>
    <x v="102"/>
    <x v="0"/>
    <x v="6"/>
    <x v="15"/>
    <x v="1"/>
    <x v="2"/>
    <s v="adjust"/>
    <x v="2"/>
    <x v="2"/>
    <n v="8980"/>
    <n v="79.60992907801419"/>
    <n v="138.20682220806992"/>
    <n v="183.37725523470272"/>
    <n v="45.170433026632793"/>
    <n v="2.3034470368011655"/>
    <n v="200"/>
    <n v="0.06"/>
    <n v="26.588863549250906"/>
    <n v="2.4165904613070367E-2"/>
  </r>
  <r>
    <x v="50"/>
    <s v="7"/>
    <x v="7"/>
    <x v="108"/>
    <x v="0"/>
    <x v="2"/>
    <x v="12"/>
    <x v="2"/>
    <x v="2"/>
    <s v="adjust"/>
    <x v="0"/>
    <x v="2"/>
    <n v="30"/>
    <n v="0"/>
    <n v="1.5409447058823531"/>
    <n v="0.45321903114186862"/>
    <n v="-1.0877256747404844"/>
    <n v="20"/>
    <n v="200"/>
    <n v="0.1"/>
    <n v="0.22201194196017626"/>
    <n v="8.1642622626571737E-2"/>
  </r>
  <r>
    <x v="50"/>
    <s v="7"/>
    <x v="7"/>
    <x v="106"/>
    <x v="0"/>
    <x v="4"/>
    <x v="0"/>
    <x v="1"/>
    <x v="0"/>
    <s v="appsflyer"/>
    <x v="2"/>
    <x v="6"/>
    <n v="460"/>
    <n v="1.2140381980820372"/>
    <n v="5.7424531464696722"/>
    <n v="8.8696659930159877E-3"/>
    <n v="-5.7335834804766561"/>
    <n v="7.3059200336764284E-3"/>
    <n v="200"/>
    <n v="0.2"/>
    <n v="6.9510181981658316E-3"/>
    <n v="0.13061405400607518"/>
  </r>
  <r>
    <x v="50"/>
    <s v="7"/>
    <x v="7"/>
    <x v="101"/>
    <x v="0"/>
    <x v="4"/>
    <x v="7"/>
    <x v="1"/>
    <x v="1"/>
    <s v="adjust"/>
    <x v="0"/>
    <x v="0"/>
    <n v="560"/>
    <n v="2.8025813249045175"/>
    <n v="12.689607196809652"/>
    <n v="0.15598094802698551"/>
    <n v="-12.533626248782666"/>
    <n v="5.5656171915831811E-2"/>
    <n v="200"/>
    <n v="0.12"/>
    <n v="3.1693210594173411E-2"/>
    <n v="3.38644035217796E-2"/>
  </r>
  <r>
    <x v="50"/>
    <s v="7"/>
    <x v="7"/>
    <x v="58"/>
    <x v="0"/>
    <x v="2"/>
    <x v="21"/>
    <x v="2"/>
    <x v="3"/>
    <s v="appsflyer"/>
    <x v="2"/>
    <x v="3"/>
    <n v="2320"/>
    <n v="3.8402648458514377"/>
    <n v="32.641225313007105"/>
    <n v="0.87049270899345343"/>
    <n v="-31.770732604013652"/>
    <n v="0.22667517578477159"/>
    <n v="200"/>
    <n v="0.08"/>
    <n v="0.3009829195249939"/>
    <n v="5.7626927144325539E-2"/>
  </r>
  <r>
    <x v="50"/>
    <s v="7"/>
    <x v="7"/>
    <x v="143"/>
    <x v="0"/>
    <x v="4"/>
    <x v="35"/>
    <x v="1"/>
    <x v="1"/>
    <s v="appsflyer"/>
    <x v="2"/>
    <x v="2"/>
    <n v="3300"/>
    <n v="19.063004846526656"/>
    <n v="59.659787921780293"/>
    <n v="1.6063486247113703"/>
    <n v="-58.05343929706892"/>
    <n v="8.4265237177655786E-2"/>
    <n v="200"/>
    <n v="0.15"/>
    <n v="1.2735453509253598"/>
    <n v="0.13213667022356279"/>
  </r>
  <r>
    <x v="50"/>
    <s v="7"/>
    <x v="7"/>
    <x v="47"/>
    <x v="0"/>
    <x v="4"/>
    <x v="5"/>
    <x v="2"/>
    <x v="0"/>
    <s v="appsflyer"/>
    <x v="2"/>
    <x v="4"/>
    <n v="3450"/>
    <n v="7.1168145838330528"/>
    <n v="72.195457938533224"/>
    <n v="1.991479410633562"/>
    <n v="-70.203978527899665"/>
    <n v="0.279827356350904"/>
    <n v="200"/>
    <n v="6.5000000000000002E-2"/>
    <n v="0.11072248056694209"/>
    <n v="9.2663507654775126E-3"/>
  </r>
  <r>
    <x v="50"/>
    <s v="7"/>
    <x v="7"/>
    <x v="17"/>
    <x v="0"/>
    <x v="5"/>
    <x v="11"/>
    <x v="2"/>
    <x v="1"/>
    <s v="appsflyer"/>
    <x v="1"/>
    <x v="3"/>
    <n v="3470"/>
    <n v="3.9577323045957735"/>
    <n v="98.377174154152982"/>
    <n v="3.8171619625954474"/>
    <n v="-94.560012191557533"/>
    <n v="0.96448209955051944"/>
    <n v="10000"/>
    <n v="7.4999999999999997E-2"/>
    <n v="0.78073307972740513"/>
    <n v="3.4088723829284948E-2"/>
  </r>
  <r>
    <x v="50"/>
    <s v="7"/>
    <x v="7"/>
    <x v="145"/>
    <x v="0"/>
    <x v="6"/>
    <x v="29"/>
    <x v="0"/>
    <x v="1"/>
    <s v="appsflyer"/>
    <x v="2"/>
    <x v="3"/>
    <n v="5830"/>
    <n v="14.518539014941892"/>
    <n v="116.89673825332795"/>
    <n v="7.8572678474555202"/>
    <n v="-109.03947040587244"/>
    <n v="0.54118860302466654"/>
    <n v="200"/>
    <n v="0.05"/>
    <n v="1.3585196988748329"/>
    <n v="2.8816626110791867E-2"/>
  </r>
  <r>
    <x v="50"/>
    <s v="7"/>
    <x v="7"/>
    <x v="30"/>
    <x v="0"/>
    <x v="3"/>
    <x v="17"/>
    <x v="1"/>
    <x v="3"/>
    <s v="appsflyer"/>
    <x v="0"/>
    <x v="6"/>
    <n v="39510"/>
    <n v="247.29417428984112"/>
    <n v="536.17602261614616"/>
    <n v="424.97822688099694"/>
    <n v="-111.19779573514921"/>
    <n v="1.7185128930004685"/>
    <n v="400"/>
    <n v="0.05"/>
    <n v="91.799078215665958"/>
    <n v="3.6001482903174585E-2"/>
  </r>
  <r>
    <x v="50"/>
    <s v="7"/>
    <x v="7"/>
    <x v="144"/>
    <x v="0"/>
    <x v="4"/>
    <x v="23"/>
    <x v="2"/>
    <x v="1"/>
    <s v="adjust"/>
    <x v="2"/>
    <x v="6"/>
    <n v="47620"/>
    <n v="227.41462776396702"/>
    <n v="326.40372748404616"/>
    <n v="169.47256206976184"/>
    <n v="-156.93116541428432"/>
    <n v="0.74521398968960306"/>
    <n v="200"/>
    <n v="0.06"/>
    <n v="55.002371658460945"/>
    <n v="5.4091717450422953E-2"/>
  </r>
  <r>
    <x v="50"/>
    <s v="7"/>
    <x v="7"/>
    <x v="121"/>
    <x v="0"/>
    <x v="0"/>
    <x v="35"/>
    <x v="2"/>
    <x v="0"/>
    <s v="appsflyer"/>
    <x v="2"/>
    <x v="0"/>
    <n v="23300"/>
    <n v="165.03261882572227"/>
    <n v="179.96920669230968"/>
    <n v="18.609517223320534"/>
    <n v="-161.35968946898916"/>
    <n v="0.11276266083478051"/>
    <n v="200"/>
    <n v="0.06"/>
    <n v="3.2909768261765975"/>
    <n v="2.9473958465120801E-2"/>
  </r>
  <r>
    <x v="50"/>
    <s v="7"/>
    <x v="7"/>
    <x v="77"/>
    <x v="0"/>
    <x v="1"/>
    <x v="14"/>
    <x v="1"/>
    <x v="0"/>
    <s v="appsflyer"/>
    <x v="0"/>
    <x v="0"/>
    <n v="80610"/>
    <n v="297.7088966563345"/>
    <n v="1432.8471396327704"/>
    <n v="1269.55756255136"/>
    <n v="-163.28957708141047"/>
    <n v="4.2644260108118166"/>
    <n v="1200"/>
    <n v="0.15"/>
    <n v="1024.699822676992"/>
    <n v="0.13452190654221685"/>
  </r>
  <r>
    <x v="50"/>
    <s v="7"/>
    <x v="7"/>
    <x v="142"/>
    <x v="0"/>
    <x v="4"/>
    <x v="34"/>
    <x v="2"/>
    <x v="0"/>
    <s v="appsflyer"/>
    <x v="2"/>
    <x v="6"/>
    <n v="36240"/>
    <n v="69.440068128592713"/>
    <n v="482.74766979162524"/>
    <n v="310.3891766597207"/>
    <n v="-172.35849313190454"/>
    <n v="4.4698858314039374"/>
    <n v="400"/>
    <n v="0.1"/>
    <n v="114.09700974943237"/>
    <n v="6.1265565043910869E-2"/>
  </r>
  <r>
    <x v="50"/>
    <s v="7"/>
    <x v="7"/>
    <x v="81"/>
    <x v="0"/>
    <x v="5"/>
    <x v="13"/>
    <x v="2"/>
    <x v="1"/>
    <s v="appsflyer"/>
    <x v="2"/>
    <x v="6"/>
    <n v="6570"/>
    <n v="8.9815447710184557"/>
    <n v="197.61539050358596"/>
    <n v="6.7230737774630782"/>
    <n v="-190.89231672612289"/>
    <n v="0.7485431458469165"/>
    <n v="200"/>
    <n v="0.06"/>
    <n v="0.28059670430821476"/>
    <n v="6.9560619045221077E-3"/>
  </r>
  <r>
    <x v="50"/>
    <s v="7"/>
    <x v="7"/>
    <x v="53"/>
    <x v="0"/>
    <x v="0"/>
    <x v="48"/>
    <x v="0"/>
    <x v="3"/>
    <s v="appsflyer"/>
    <x v="2"/>
    <x v="3"/>
    <n v="67700"/>
    <n v="45.805142083897159"/>
    <n v="655.5732215661285"/>
    <n v="454.97916000355622"/>
    <n v="-200.59406156257228"/>
    <n v="9.9329275994867956"/>
    <n v="400"/>
    <n v="0.06"/>
    <n v="57.301800587414967"/>
    <n v="2.0990631961753693E-2"/>
  </r>
  <r>
    <x v="50"/>
    <s v="7"/>
    <x v="7"/>
    <x v="32"/>
    <x v="0"/>
    <x v="3"/>
    <x v="44"/>
    <x v="0"/>
    <x v="3"/>
    <s v="appsflyer"/>
    <x v="0"/>
    <x v="0"/>
    <n v="28650"/>
    <n v="48.016759776536311"/>
    <n v="617.76988146540521"/>
    <n v="411.99038882643998"/>
    <n v="-205.77949263896522"/>
    <n v="8.5801372425750735"/>
    <n v="600"/>
    <n v="0.04"/>
    <n v="44.015771995192182"/>
    <n v="1.7806148391216799E-2"/>
  </r>
  <r>
    <x v="50"/>
    <s v="7"/>
    <x v="7"/>
    <x v="74"/>
    <x v="0"/>
    <x v="6"/>
    <x v="6"/>
    <x v="1"/>
    <x v="1"/>
    <s v="adjust"/>
    <x v="0"/>
    <x v="1"/>
    <n v="10860"/>
    <n v="36.281761716544324"/>
    <n v="255.80247026841843"/>
    <n v="21.786301109817305"/>
    <n v="-234.01616915860112"/>
    <n v="0.60047528232023106"/>
    <n v="200"/>
    <n v="0.1"/>
    <n v="9.7654322006941765"/>
    <n v="7.4706212185583709E-2"/>
  </r>
  <r>
    <x v="50"/>
    <s v="7"/>
    <x v="7"/>
    <x v="25"/>
    <x v="0"/>
    <x v="1"/>
    <x v="20"/>
    <x v="1"/>
    <x v="3"/>
    <s v="adjust"/>
    <x v="2"/>
    <x v="2"/>
    <n v="27490"/>
    <n v="137.25076501852152"/>
    <n v="314.81108560214523"/>
    <n v="77.433803468110554"/>
    <n v="-237.37728213403466"/>
    <n v="0.56417757276370106"/>
    <n v="200"/>
    <n v="0.06"/>
    <n v="8.4694342336339652"/>
    <n v="1.8229407688254047E-2"/>
  </r>
  <r>
    <x v="50"/>
    <s v="7"/>
    <x v="7"/>
    <x v="113"/>
    <x v="0"/>
    <x v="2"/>
    <x v="40"/>
    <x v="1"/>
    <x v="1"/>
    <s v="appsflyer"/>
    <x v="2"/>
    <x v="4"/>
    <n v="26980"/>
    <n v="59.192164544564157"/>
    <n v="268.52485676144755"/>
    <n v="23.652630216858814"/>
    <n v="-244.87222654458873"/>
    <n v="0.39959056065691595"/>
    <n v="200"/>
    <n v="0.08"/>
    <n v="5.3889394222093339"/>
    <n v="3.797279888678283E-2"/>
  </r>
  <r>
    <x v="50"/>
    <s v="7"/>
    <x v="7"/>
    <x v="107"/>
    <x v="0"/>
    <x v="3"/>
    <x v="6"/>
    <x v="0"/>
    <x v="0"/>
    <s v="adjust"/>
    <x v="0"/>
    <x v="5"/>
    <n v="10850"/>
    <n v="19.665227357535052"/>
    <n v="273.20518022194932"/>
    <n v="26.336480315298882"/>
    <n v="-246.86869990665045"/>
    <n v="1.3392410795193594"/>
    <n v="200"/>
    <n v="0.13"/>
    <n v="1.9771658308411741"/>
    <n v="1.2512212510116858E-2"/>
  </r>
  <r>
    <x v="50"/>
    <s v="7"/>
    <x v="7"/>
    <x v="50"/>
    <x v="0"/>
    <x v="6"/>
    <x v="18"/>
    <x v="1"/>
    <x v="3"/>
    <s v="appsflyer"/>
    <x v="0"/>
    <x v="0"/>
    <n v="85790"/>
    <n v="367.09032034231524"/>
    <n v="1577.8871300126161"/>
    <n v="1304.5655225683506"/>
    <n v="-273.32160744426551"/>
    <n v="3.5537998423707573"/>
    <n v="1600"/>
    <n v="0.08"/>
    <n v="39.034548495211965"/>
    <n v="4.986915543902448E-3"/>
  </r>
  <r>
    <x v="50"/>
    <s v="7"/>
    <x v="7"/>
    <x v="96"/>
    <x v="0"/>
    <x v="4"/>
    <x v="45"/>
    <x v="1"/>
    <x v="0"/>
    <s v="adjust"/>
    <x v="0"/>
    <x v="0"/>
    <n v="736600"/>
    <n v="3077.9945669542981"/>
    <n v="14395.062319073475"/>
    <n v="14119.797198558541"/>
    <n v="-275.2651205149341"/>
    <n v="4.5873366217570037"/>
    <n v="14600"/>
    <n v="0.17"/>
    <n v="12531.584938888855"/>
    <n v="0.14791979377919318"/>
  </r>
  <r>
    <x v="50"/>
    <s v="7"/>
    <x v="7"/>
    <x v="126"/>
    <x v="0"/>
    <x v="0"/>
    <x v="13"/>
    <x v="1"/>
    <x v="0"/>
    <s v="adjust"/>
    <x v="2"/>
    <x v="1"/>
    <n v="14640"/>
    <n v="98.044131536017858"/>
    <n v="354.14703297073282"/>
    <n v="74.19238949502774"/>
    <n v="-279.9546434757051"/>
    <n v="0.7567244294246428"/>
    <n v="200"/>
    <n v="0.15"/>
    <n v="37.717087325639724"/>
    <n v="8.4728113809587488E-2"/>
  </r>
  <r>
    <x v="50"/>
    <s v="7"/>
    <x v="7"/>
    <x v="1"/>
    <x v="0"/>
    <x v="1"/>
    <x v="39"/>
    <x v="1"/>
    <x v="0"/>
    <s v="appsflyer"/>
    <x v="0"/>
    <x v="4"/>
    <n v="14060"/>
    <n v="41.283302387840578"/>
    <n v="322.44273552735007"/>
    <n v="32.626227827299267"/>
    <n v="-289.81650770005081"/>
    <n v="0.79030082237095611"/>
    <n v="200"/>
    <n v="0.15"/>
    <n v="23.606470602114609"/>
    <n v="0.12059045832221739"/>
  </r>
  <r>
    <x v="50"/>
    <s v="7"/>
    <x v="7"/>
    <x v="150"/>
    <x v="0"/>
    <x v="4"/>
    <x v="27"/>
    <x v="2"/>
    <x v="1"/>
    <s v="appsflyer"/>
    <x v="2"/>
    <x v="4"/>
    <n v="33530"/>
    <n v="63.226478761413262"/>
    <n v="337.19386192519909"/>
    <n v="46.753466117308143"/>
    <n v="-290.44039580789092"/>
    <n v="0.73946022352017338"/>
    <n v="200"/>
    <n v="0.06"/>
    <n v="9.6860007019814311"/>
    <n v="3.4528636791970636E-2"/>
  </r>
  <r>
    <x v="50"/>
    <s v="7"/>
    <x v="7"/>
    <x v="125"/>
    <x v="0"/>
    <x v="4"/>
    <x v="32"/>
    <x v="1"/>
    <x v="0"/>
    <s v="appsflyer"/>
    <x v="0"/>
    <x v="4"/>
    <n v="44890"/>
    <n v="231.89379068085546"/>
    <n v="1378.4610715926217"/>
    <n v="1065.5218773253571"/>
    <n v="-312.93919426726461"/>
    <n v="4.5948702386420726"/>
    <n v="1600"/>
    <n v="0.08"/>
    <n v="252.92521736068056"/>
    <n v="3.9562024760355981E-2"/>
  </r>
  <r>
    <x v="50"/>
    <s v="7"/>
    <x v="7"/>
    <x v="45"/>
    <x v="0"/>
    <x v="5"/>
    <x v="41"/>
    <x v="1"/>
    <x v="3"/>
    <s v="adjust"/>
    <x v="2"/>
    <x v="4"/>
    <n v="40180"/>
    <n v="260.14891550663646"/>
    <n v="1186.5737997019369"/>
    <n v="857.460797669577"/>
    <n v="-329.11300203235987"/>
    <n v="3.2960383325053799"/>
    <n v="800"/>
    <n v="7.0000000000000007E-2"/>
    <n v="165.79652553051301"/>
    <n v="3.2226259591326294E-2"/>
  </r>
  <r>
    <x v="50"/>
    <s v="7"/>
    <x v="7"/>
    <x v="151"/>
    <x v="0"/>
    <x v="6"/>
    <x v="39"/>
    <x v="0"/>
    <x v="0"/>
    <s v="appsflyer"/>
    <x v="0"/>
    <x v="1"/>
    <n v="28300"/>
    <n v="58.434423509457616"/>
    <n v="401.14671821218388"/>
    <n v="69.764217920951808"/>
    <n v="-331.38250029123208"/>
    <n v="1.1938890422981663"/>
    <n v="500"/>
    <n v="0.08"/>
    <n v="18.195961368027046"/>
    <n v="4.347013868113226E-2"/>
  </r>
  <r>
    <x v="50"/>
    <s v="7"/>
    <x v="7"/>
    <x v="103"/>
    <x v="0"/>
    <x v="6"/>
    <x v="8"/>
    <x v="2"/>
    <x v="0"/>
    <s v="appsflyer"/>
    <x v="1"/>
    <x v="3"/>
    <n v="35820"/>
    <n v="7.7390083180295992"/>
    <n v="957.20513947469192"/>
    <n v="617.31821137127702"/>
    <n v="-339.8869281034149"/>
    <n v="79.767094956224341"/>
    <n v="200"/>
    <n v="7.4999999999999997E-2"/>
    <n v="214.45177851654415"/>
    <n v="5.7898766677716255E-2"/>
  </r>
  <r>
    <x v="50"/>
    <s v="7"/>
    <x v="7"/>
    <x v="141"/>
    <x v="0"/>
    <x v="3"/>
    <x v="40"/>
    <x v="1"/>
    <x v="1"/>
    <s v="appsflyer"/>
    <x v="2"/>
    <x v="6"/>
    <n v="55760"/>
    <n v="331.42304236643855"/>
    <n v="1002.3091670867307"/>
    <n v="643.77587896832426"/>
    <n v="-358.5332881184064"/>
    <n v="1.9424596261370752"/>
    <n v="800"/>
    <n v="0.08"/>
    <n v="191.35090784062785"/>
    <n v="4.9538696641672639E-2"/>
  </r>
  <r>
    <x v="50"/>
    <s v="7"/>
    <x v="7"/>
    <x v="57"/>
    <x v="0"/>
    <x v="5"/>
    <x v="33"/>
    <x v="2"/>
    <x v="0"/>
    <s v="adjust"/>
    <x v="0"/>
    <x v="0"/>
    <n v="12430"/>
    <n v="34.541210470738626"/>
    <n v="437.8713715808974"/>
    <n v="50.415357349622582"/>
    <n v="-387.45601423127482"/>
    <n v="1.4595712386029911"/>
    <n v="200"/>
    <n v="0.09"/>
    <n v="0.64870500341806281"/>
    <n v="2.1445350435562571E-3"/>
  </r>
  <r>
    <x v="50"/>
    <s v="7"/>
    <x v="7"/>
    <x v="112"/>
    <x v="0"/>
    <x v="3"/>
    <x v="45"/>
    <x v="1"/>
    <x v="0"/>
    <s v="adjust"/>
    <x v="2"/>
    <x v="6"/>
    <n v="26790"/>
    <n v="179.67172608542182"/>
    <n v="672.22745438698064"/>
    <n v="264.869006692364"/>
    <n v="-407.35844769461664"/>
    <n v="1.4741830140065366"/>
    <n v="400"/>
    <n v="0.15"/>
    <n v="26.37512471410195"/>
    <n v="1.6596332556653642E-2"/>
  </r>
  <r>
    <x v="50"/>
    <s v="7"/>
    <x v="7"/>
    <x v="140"/>
    <x v="0"/>
    <x v="0"/>
    <x v="10"/>
    <x v="1"/>
    <x v="0"/>
    <s v="adjust"/>
    <x v="2"/>
    <x v="1"/>
    <n v="85130"/>
    <n v="516.44281350755125"/>
    <n v="1147.503278500521"/>
    <n v="690.69909284143159"/>
    <n v="-456.8041856590894"/>
    <n v="1.3374164085087659"/>
    <n v="1000"/>
    <n v="7.0000000000000007E-2"/>
    <n v="144.37010015965348"/>
    <n v="3.483670908116604E-2"/>
  </r>
  <r>
    <x v="50"/>
    <s v="7"/>
    <x v="7"/>
    <x v="129"/>
    <x v="0"/>
    <x v="2"/>
    <x v="43"/>
    <x v="1"/>
    <x v="1"/>
    <s v="appsflyer"/>
    <x v="2"/>
    <x v="4"/>
    <n v="47250"/>
    <n v="178.52539769416833"/>
    <n v="531.44882233958913"/>
    <n v="73.891832057844667"/>
    <n v="-457.55699028174445"/>
    <n v="0.41390095197787313"/>
    <n v="200"/>
    <n v="0.06"/>
    <n v="25.909007559894569"/>
    <n v="5.8439042670761068E-2"/>
  </r>
  <r>
    <x v="50"/>
    <s v="7"/>
    <x v="7"/>
    <x v="116"/>
    <x v="0"/>
    <x v="4"/>
    <x v="21"/>
    <x v="2"/>
    <x v="0"/>
    <s v="appsflyer"/>
    <x v="0"/>
    <x v="5"/>
    <n v="31520"/>
    <n v="24.654596791117385"/>
    <n v="509.15933005432356"/>
    <n v="51.028934898068307"/>
    <n v="-458.13039515625525"/>
    <n v="2.0697533742045673"/>
    <n v="200"/>
    <n v="0.06"/>
    <n v="14.262497763363394"/>
    <n v="4.6583040882762966E-2"/>
  </r>
  <r>
    <x v="50"/>
    <s v="7"/>
    <x v="7"/>
    <x v="13"/>
    <x v="0"/>
    <x v="5"/>
    <x v="42"/>
    <x v="1"/>
    <x v="0"/>
    <s v="appsflyer"/>
    <x v="0"/>
    <x v="4"/>
    <n v="91150"/>
    <n v="261.59256645495174"/>
    <n v="1671.2517558892803"/>
    <n v="1194.5000984027906"/>
    <n v="-476.75165748648965"/>
    <n v="4.5662616281127884"/>
    <n v="1400"/>
    <n v="0.15"/>
    <n v="335.91755720358049"/>
    <n v="4.6870033421337796E-2"/>
  </r>
  <r>
    <x v="50"/>
    <s v="7"/>
    <x v="7"/>
    <x v="27"/>
    <x v="0"/>
    <x v="4"/>
    <x v="38"/>
    <x v="2"/>
    <x v="0"/>
    <s v="appsflyer"/>
    <x v="0"/>
    <x v="2"/>
    <n v="310830"/>
    <n v="620.36388260241995"/>
    <n v="6420.2582643690321"/>
    <n v="5926.9290836223909"/>
    <n v="-493.32918074664121"/>
    <n v="9.5539557505491555"/>
    <n v="7000"/>
    <n v="7.0000000000000007E-2"/>
    <n v="104.7118107210507"/>
    <n v="2.94452121955241E-3"/>
  </r>
  <r>
    <x v="50"/>
    <s v="7"/>
    <x v="7"/>
    <x v="42"/>
    <x v="0"/>
    <x v="0"/>
    <x v="49"/>
    <x v="1"/>
    <x v="1"/>
    <s v="appsflyer"/>
    <x v="2"/>
    <x v="6"/>
    <n v="24840"/>
    <n v="124.03514316414892"/>
    <n v="682.0160034167659"/>
    <n v="178.46825448109541"/>
    <n v="-503.54774893567048"/>
    <n v="1.4388523278834722"/>
    <n v="200"/>
    <n v="0.12"/>
    <n v="114.88850830652682"/>
    <n v="0.10729126461974091"/>
  </r>
  <r>
    <x v="50"/>
    <s v="7"/>
    <x v="7"/>
    <x v="124"/>
    <x v="0"/>
    <x v="0"/>
    <x v="41"/>
    <x v="2"/>
    <x v="1"/>
    <s v="appsflyer"/>
    <x v="0"/>
    <x v="3"/>
    <n v="12730"/>
    <n v="50.35885843458604"/>
    <n v="746.25631059121019"/>
    <n v="223.69414226773347"/>
    <n v="-522.56216832347673"/>
    <n v="4.4420018487572035"/>
    <n v="5000"/>
    <n v="0.05"/>
    <n v="9.4093690616553793"/>
    <n v="7.0105911627564811E-3"/>
  </r>
  <r>
    <x v="50"/>
    <s v="7"/>
    <x v="7"/>
    <x v="6"/>
    <x v="0"/>
    <x v="4"/>
    <x v="30"/>
    <x v="1"/>
    <x v="0"/>
    <s v="adjust"/>
    <x v="2"/>
    <x v="2"/>
    <n v="128570"/>
    <n v="304.93922324340349"/>
    <n v="1500.9135187967029"/>
    <n v="953.51542203622921"/>
    <n v="-547.39809676047366"/>
    <n v="3.1269031641597973"/>
    <n v="600"/>
    <n v="0.08"/>
    <n v="253.83396239322764"/>
    <n v="4.436809245153861E-2"/>
  </r>
  <r>
    <x v="50"/>
    <s v="7"/>
    <x v="7"/>
    <x v="16"/>
    <x v="0"/>
    <x v="0"/>
    <x v="49"/>
    <x v="0"/>
    <x v="3"/>
    <s v="adjust"/>
    <x v="2"/>
    <x v="6"/>
    <n v="197970"/>
    <n v="235.2376497952167"/>
    <n v="3302.3404925105933"/>
    <n v="2754.7333910701072"/>
    <n v="-547.60710144048608"/>
    <n v="11.710427278406357"/>
    <n v="2600"/>
    <n v="0.02"/>
    <n v="251.39217296984728"/>
    <n v="1.5209709814675941E-2"/>
  </r>
  <r>
    <x v="50"/>
    <s v="7"/>
    <x v="7"/>
    <x v="82"/>
    <x v="0"/>
    <x v="5"/>
    <x v="6"/>
    <x v="1"/>
    <x v="1"/>
    <s v="adjust"/>
    <x v="0"/>
    <x v="6"/>
    <n v="28360"/>
    <n v="76.069251402097052"/>
    <n v="897.88683044164179"/>
    <n v="344.95746987624921"/>
    <n v="-552.92936056539259"/>
    <n v="4.534781971927484"/>
    <n v="200"/>
    <n v="0.14000000000000001"/>
    <n v="289.47002155173089"/>
    <n v="0.13985783119658973"/>
  </r>
  <r>
    <x v="50"/>
    <s v="7"/>
    <x v="7"/>
    <x v="59"/>
    <x v="0"/>
    <x v="4"/>
    <x v="45"/>
    <x v="1"/>
    <x v="1"/>
    <s v="appsflyer"/>
    <x v="2"/>
    <x v="2"/>
    <n v="54490"/>
    <n v="266.68883729685638"/>
    <n v="1295.6655907592592"/>
    <n v="738.33237163489605"/>
    <n v="-557.33321912436315"/>
    <n v="2.7685162195710666"/>
    <n v="400"/>
    <n v="0.15"/>
    <n v="506.7191093923156"/>
    <n v="0.11438369512596855"/>
  </r>
  <r>
    <x v="50"/>
    <s v="7"/>
    <x v="7"/>
    <x v="80"/>
    <x v="0"/>
    <x v="5"/>
    <x v="5"/>
    <x v="1"/>
    <x v="1"/>
    <s v="adjust"/>
    <x v="0"/>
    <x v="5"/>
    <n v="26640"/>
    <n v="117.12015488242648"/>
    <n v="690.77800970066392"/>
    <n v="123.70646404513161"/>
    <n v="-567.0715456555323"/>
    <n v="1.0562354888389358"/>
    <n v="200"/>
    <n v="0.09"/>
    <n v="4.4495783047467299"/>
    <n v="5.994807060800798E-3"/>
  </r>
  <r>
    <x v="50"/>
    <s v="7"/>
    <x v="7"/>
    <x v="118"/>
    <x v="0"/>
    <x v="1"/>
    <x v="49"/>
    <x v="1"/>
    <x v="0"/>
    <s v="appsflyer"/>
    <x v="2"/>
    <x v="5"/>
    <n v="28240"/>
    <n v="159.72120658135282"/>
    <n v="689.36247449996188"/>
    <n v="61.787770033131864"/>
    <n v="-627.57470446682998"/>
    <n v="0.38684762878785739"/>
    <n v="200"/>
    <n v="0.14000000000000001"/>
    <n v="15.137420033321863"/>
    <n v="4.0831759060638455E-2"/>
  </r>
  <r>
    <x v="50"/>
    <s v="7"/>
    <x v="7"/>
    <x v="73"/>
    <x v="0"/>
    <x v="6"/>
    <x v="35"/>
    <x v="1"/>
    <x v="0"/>
    <s v="appsflyer"/>
    <x v="2"/>
    <x v="6"/>
    <n v="101110"/>
    <n v="858.79312770372451"/>
    <n v="903.87519021526316"/>
    <n v="267.85431389191336"/>
    <n v="-636.02087632334974"/>
    <n v="0.3118962009024373"/>
    <n v="400"/>
    <n v="0.105"/>
    <n v="111.40817576087818"/>
    <n v="6.932137483129136E-2"/>
  </r>
  <r>
    <x v="50"/>
    <s v="7"/>
    <x v="7"/>
    <x v="93"/>
    <x v="0"/>
    <x v="0"/>
    <x v="40"/>
    <x v="1"/>
    <x v="0"/>
    <s v="adjust"/>
    <x v="2"/>
    <x v="3"/>
    <n v="131720"/>
    <n v="600.09111617312067"/>
    <n v="1856.1085092197827"/>
    <n v="1079.2967316241536"/>
    <n v="-776.81177759562911"/>
    <n v="1.7985547569959137"/>
    <n v="400"/>
    <n v="0.06"/>
    <n v="199.3650575030878"/>
    <n v="3.0786259802571953E-2"/>
  </r>
  <r>
    <x v="50"/>
    <s v="7"/>
    <x v="7"/>
    <x v="111"/>
    <x v="0"/>
    <x v="0"/>
    <x v="19"/>
    <x v="1"/>
    <x v="0"/>
    <s v="appsflyer"/>
    <x v="0"/>
    <x v="4"/>
    <n v="78380"/>
    <n v="278.32459042853685"/>
    <n v="1771.9669340645266"/>
    <n v="934.05676359170366"/>
    <n v="-837.91017047282298"/>
    <n v="3.3559979811828153"/>
    <n v="1600"/>
    <n v="0.15"/>
    <n v="665.23677059672571"/>
    <n v="0.11870027542343152"/>
  </r>
  <r>
    <x v="50"/>
    <s v="7"/>
    <x v="7"/>
    <x v="78"/>
    <x v="0"/>
    <x v="0"/>
    <x v="22"/>
    <x v="2"/>
    <x v="0"/>
    <s v="adjust"/>
    <x v="0"/>
    <x v="0"/>
    <n v="28390"/>
    <n v="128.08414646941557"/>
    <n v="1706.3477350062917"/>
    <n v="847.1166403810131"/>
    <n v="-859.23109462527862"/>
    <n v="6.6137509108770995"/>
    <n v="1400"/>
    <n v="0.14000000000000001"/>
    <n v="679.90405151588436"/>
    <n v="0.13376828705471608"/>
  </r>
  <r>
    <x v="50"/>
    <s v="7"/>
    <x v="7"/>
    <x v="72"/>
    <x v="0"/>
    <x v="3"/>
    <x v="6"/>
    <x v="2"/>
    <x v="1"/>
    <s v="adjust"/>
    <x v="0"/>
    <x v="4"/>
    <n v="48590"/>
    <n v="111.89407023603916"/>
    <n v="1268.2491964687051"/>
    <n v="369.55615798559774"/>
    <n v="-898.69303848310733"/>
    <n v="3.3027322824705867"/>
    <n v="600"/>
    <n v="0.12"/>
    <n v="186.02594046114964"/>
    <n v="8.3896108183373591E-2"/>
  </r>
  <r>
    <x v="50"/>
    <s v="7"/>
    <x v="7"/>
    <x v="46"/>
    <x v="0"/>
    <x v="0"/>
    <x v="24"/>
    <x v="2"/>
    <x v="1"/>
    <s v="adjust"/>
    <x v="2"/>
    <x v="4"/>
    <n v="66340"/>
    <n v="214.94705231547337"/>
    <n v="1294.1652112432869"/>
    <n v="376.93360076690578"/>
    <n v="-917.23161047638109"/>
    <n v="1.7536113973486274"/>
    <n v="800"/>
    <n v="0.06"/>
    <n v="54.400440490729373"/>
    <n v="2.4053944947707288E-2"/>
  </r>
  <r>
    <x v="50"/>
    <s v="7"/>
    <x v="7"/>
    <x v="40"/>
    <x v="0"/>
    <x v="5"/>
    <x v="20"/>
    <x v="0"/>
    <x v="1"/>
    <s v="adjust"/>
    <x v="0"/>
    <x v="3"/>
    <n v="46310"/>
    <n v="89.683390380111689"/>
    <n v="1441.3972843633646"/>
    <n v="501.04416800927316"/>
    <n v="-940.35311635409153"/>
    <n v="5.5868111797029636"/>
    <n v="1000"/>
    <n v="0.125"/>
    <n v="159.43106845007227"/>
    <n v="5.3032938886910519E-2"/>
  </r>
  <r>
    <x v="50"/>
    <s v="7"/>
    <x v="7"/>
    <x v="55"/>
    <x v="0"/>
    <x v="2"/>
    <x v="28"/>
    <x v="2"/>
    <x v="0"/>
    <s v="appsflyer"/>
    <x v="2"/>
    <x v="2"/>
    <n v="125680"/>
    <n v="212.72195722418834"/>
    <n v="2673.0980641762199"/>
    <n v="1723.1110668598621"/>
    <n v="-949.9869973163577"/>
    <n v="8.1002971641703638"/>
    <n v="1000"/>
    <n v="7.4999999999999997E-2"/>
    <n v="331.31229195368348"/>
    <n v="3.2045940849444246E-2"/>
  </r>
  <r>
    <x v="50"/>
    <s v="7"/>
    <x v="7"/>
    <x v="109"/>
    <x v="0"/>
    <x v="3"/>
    <x v="41"/>
    <x v="1"/>
    <x v="1"/>
    <s v="appsflyer"/>
    <x v="0"/>
    <x v="5"/>
    <n v="113330"/>
    <n v="402.4552987352813"/>
    <n v="1349.2441161501724"/>
    <n v="396.93745894154836"/>
    <n v="-952.30665720862407"/>
    <n v="0.98628955858930722"/>
    <n v="1000"/>
    <n v="0.1"/>
    <n v="58.019503545240333"/>
    <n v="2.4361311938977306E-2"/>
  </r>
  <r>
    <x v="50"/>
    <s v="7"/>
    <x v="7"/>
    <x v="147"/>
    <x v="0"/>
    <x v="6"/>
    <x v="31"/>
    <x v="1"/>
    <x v="0"/>
    <s v="adjust"/>
    <x v="2"/>
    <x v="4"/>
    <n v="70450"/>
    <n v="312.21819723303406"/>
    <n v="1766.1943025559433"/>
    <n v="799.18550885111961"/>
    <n v="-967.00879370482369"/>
    <n v="2.5597018877622366"/>
    <n v="1200"/>
    <n v="0.13"/>
    <n v="602.82705692148068"/>
    <n v="0.12571696438542018"/>
  </r>
  <r>
    <x v="50"/>
    <s v="7"/>
    <x v="7"/>
    <x v="76"/>
    <x v="0"/>
    <x v="1"/>
    <x v="30"/>
    <x v="1"/>
    <x v="1"/>
    <s v="adjust"/>
    <x v="2"/>
    <x v="6"/>
    <n v="88720"/>
    <n v="340.53950314532466"/>
    <n v="1404.4045637889299"/>
    <n v="276.7680742868684"/>
    <n v="-1127.6364895020615"/>
    <n v="0.81273412256303812"/>
    <n v="200"/>
    <n v="7.0000000000000007E-2"/>
    <n v="58.436490556446678"/>
    <n v="3.5189806909037745E-2"/>
  </r>
  <r>
    <x v="50"/>
    <s v="7"/>
    <x v="7"/>
    <x v="88"/>
    <x v="0"/>
    <x v="6"/>
    <x v="3"/>
    <x v="2"/>
    <x v="0"/>
    <s v="adjust"/>
    <x v="0"/>
    <x v="6"/>
    <n v="111450"/>
    <n v="235.29535954059875"/>
    <n v="5549.9797145461016"/>
    <n v="4352.9482412571824"/>
    <n v="-1197.0314732889192"/>
    <n v="18.49993238182034"/>
    <n v="3800"/>
    <n v="0.11"/>
    <n v="982.7593014681737"/>
    <n v="3.7628110382506387E-2"/>
  </r>
  <r>
    <x v="50"/>
    <s v="7"/>
    <x v="7"/>
    <x v="83"/>
    <x v="0"/>
    <x v="4"/>
    <x v="37"/>
    <x v="1"/>
    <x v="0"/>
    <s v="adjust"/>
    <x v="2"/>
    <x v="4"/>
    <n v="94360"/>
    <n v="392.12054172023079"/>
    <n v="2286.4927107230551"/>
    <n v="1075.0368829353517"/>
    <n v="-1211.4558277877034"/>
    <n v="2.7415979744880756"/>
    <n v="1400"/>
    <n v="0.21"/>
    <n v="390.82597974358987"/>
    <n v="6.059109629126596E-2"/>
  </r>
  <r>
    <x v="50"/>
    <s v="7"/>
    <x v="7"/>
    <x v="23"/>
    <x v="0"/>
    <x v="1"/>
    <x v="8"/>
    <x v="1"/>
    <x v="1"/>
    <s v="adjust"/>
    <x v="0"/>
    <x v="3"/>
    <n v="165140"/>
    <n v="301.05951742627349"/>
    <n v="3149.2328520538613"/>
    <n v="1859.0323974554947"/>
    <n v="-1290.2004545983666"/>
    <n v="6.1749663765761982"/>
    <n v="2000"/>
    <n v="0.06"/>
    <n v="586.82718345342232"/>
    <n v="5.2610449774537528E-2"/>
  </r>
  <r>
    <x v="50"/>
    <s v="7"/>
    <x v="7"/>
    <x v="68"/>
    <x v="0"/>
    <x v="2"/>
    <x v="32"/>
    <x v="1"/>
    <x v="1"/>
    <s v="adjust"/>
    <x v="2"/>
    <x v="4"/>
    <n v="163120"/>
    <n v="304.80322089730498"/>
    <n v="2942.0548378631893"/>
    <n v="1540.8037639814409"/>
    <n v="-1401.2510738817484"/>
    <n v="5.0550770410020442"/>
    <n v="1600"/>
    <n v="7.0000000000000007E-2"/>
    <n v="515.56165605559056"/>
    <n v="5.5767609532505508E-2"/>
  </r>
  <r>
    <x v="50"/>
    <s v="7"/>
    <x v="7"/>
    <x v="100"/>
    <x v="0"/>
    <x v="0"/>
    <x v="39"/>
    <x v="0"/>
    <x v="0"/>
    <s v="adjust"/>
    <x v="0"/>
    <x v="2"/>
    <n v="823850"/>
    <n v="649.47881572918641"/>
    <n v="19008.083577107638"/>
    <n v="17585.96525775109"/>
    <n v="-1422.1183193565485"/>
    <n v="27.077042132631959"/>
    <n v="13400"/>
    <n v="7.0000000000000007E-2"/>
    <n v="3510.9819952822522"/>
    <n v="3.3274469572971664E-2"/>
  </r>
  <r>
    <x v="50"/>
    <s v="7"/>
    <x v="7"/>
    <x v="79"/>
    <x v="0"/>
    <x v="6"/>
    <x v="11"/>
    <x v="0"/>
    <x v="1"/>
    <s v="appsflyer"/>
    <x v="0"/>
    <x v="1"/>
    <n v="91780"/>
    <n v="226.29799225079253"/>
    <n v="3026.384669720147"/>
    <n v="1482.391286874994"/>
    <n v="-1543.9933828451531"/>
    <n v="6.5506161682254271"/>
    <n v="1800"/>
    <n v="0.08"/>
    <n v="344.05082134412646"/>
    <n v="3.8681962087240659E-2"/>
  </r>
  <r>
    <x v="50"/>
    <s v="7"/>
    <x v="7"/>
    <x v="95"/>
    <x v="0"/>
    <x v="0"/>
    <x v="18"/>
    <x v="2"/>
    <x v="0"/>
    <s v="adjust"/>
    <x v="0"/>
    <x v="2"/>
    <n v="260630"/>
    <n v="1181.3587950729705"/>
    <n v="13621.451485998143"/>
    <n v="12026.772432469124"/>
    <n v="-1594.6790535290183"/>
    <n v="10.180457014946295"/>
    <n v="17200"/>
    <n v="7.0000000000000007E-2"/>
    <n v="3464.9213055031018"/>
    <n v="4.8016779854539705E-2"/>
  </r>
  <r>
    <x v="50"/>
    <s v="7"/>
    <x v="7"/>
    <x v="122"/>
    <x v="0"/>
    <x v="5"/>
    <x v="46"/>
    <x v="1"/>
    <x v="0"/>
    <s v="singular"/>
    <x v="2"/>
    <x v="2"/>
    <n v="129050"/>
    <n v="748.80621718286284"/>
    <n v="2702.7792938763728"/>
    <n v="1105.9332999605112"/>
    <n v="-1596.8459939158615"/>
    <n v="1.4769285758887281"/>
    <n v="1800"/>
    <n v="0.06"/>
    <n v="329.98788035233935"/>
    <n v="4.972992499700208E-2"/>
  </r>
  <r>
    <x v="50"/>
    <s v="7"/>
    <x v="7"/>
    <x v="14"/>
    <x v="0"/>
    <x v="0"/>
    <x v="36"/>
    <x v="2"/>
    <x v="0"/>
    <s v="appsflyer"/>
    <x v="0"/>
    <x v="4"/>
    <n v="65700"/>
    <n v="220.28499580888516"/>
    <n v="3265.11044899527"/>
    <n v="1198.7580692874503"/>
    <n v="-2066.3523797078196"/>
    <n v="5.4418507483254501"/>
    <n v="1600"/>
    <n v="0.1"/>
    <n v="333.42208785523553"/>
    <n v="4.6356599717325753E-2"/>
  </r>
  <r>
    <x v="50"/>
    <s v="7"/>
    <x v="7"/>
    <x v="99"/>
    <x v="0"/>
    <x v="2"/>
    <x v="35"/>
    <x v="2"/>
    <x v="0"/>
    <s v="adjust"/>
    <x v="0"/>
    <x v="4"/>
    <n v="97140"/>
    <n v="279.46369928077081"/>
    <n v="5572.8567797591149"/>
    <n v="2448.7597031971791"/>
    <n v="-3124.0970765619359"/>
    <n v="8.7623534272942045"/>
    <n v="30000"/>
    <n v="0.08"/>
    <n v="1150.2450921026871"/>
    <n v="7.8287598044082626E-2"/>
  </r>
  <r>
    <x v="50"/>
    <s v="7"/>
    <x v="7"/>
    <x v="94"/>
    <x v="0"/>
    <x v="2"/>
    <x v="23"/>
    <x v="2"/>
    <x v="0"/>
    <s v="adjust"/>
    <x v="0"/>
    <x v="2"/>
    <n v="374240"/>
    <n v="765.32581569461138"/>
    <n v="13269.417177115898"/>
    <n v="9562.549458444737"/>
    <n v="-3706.8677186711611"/>
    <n v="12.494743104628904"/>
    <n v="11000"/>
    <n v="0.06"/>
    <n v="1544.0506652695101"/>
    <n v="2.6911419246847239E-2"/>
  </r>
  <r>
    <x v="50"/>
    <s v="7"/>
    <x v="7"/>
    <x v="97"/>
    <x v="0"/>
    <x v="2"/>
    <x v="21"/>
    <x v="2"/>
    <x v="0"/>
    <s v="adjust"/>
    <x v="0"/>
    <x v="6"/>
    <n v="164980"/>
    <n v="348.73962902288218"/>
    <n v="6666.8188799873042"/>
    <n v="2421.858273926583"/>
    <n v="-4244.9606060607211"/>
    <n v="6.9446029999867758"/>
    <n v="3200"/>
    <n v="0.108"/>
    <n v="337.98172324181115"/>
    <n v="2.3259117931636712E-2"/>
  </r>
  <r>
    <x v="50"/>
    <s v="7"/>
    <x v="7"/>
    <x v="15"/>
    <x v="0"/>
    <x v="6"/>
    <x v="27"/>
    <x v="2"/>
    <x v="0"/>
    <s v="adjust"/>
    <x v="0"/>
    <x v="0"/>
    <n v="356300"/>
    <n v="760.32603942558285"/>
    <n v="12353.803535718262"/>
    <n v="6415.927946826796"/>
    <n v="-5937.8755888914657"/>
    <n v="8.4383903932501809"/>
    <n v="50000"/>
    <n v="0.06"/>
    <n v="616.0833940159921"/>
    <n v="1.6004008542539198E-2"/>
  </r>
  <r>
    <x v="51"/>
    <s v="7"/>
    <x v="7"/>
    <x v="97"/>
    <x v="0"/>
    <x v="3"/>
    <x v="44"/>
    <x v="2"/>
    <x v="0"/>
    <s v="adjust"/>
    <x v="0"/>
    <x v="0"/>
    <n v="595510"/>
    <n v="1611.9094904274571"/>
    <n v="23594.955793965688"/>
    <n v="35611.36064654457"/>
    <n v="12016.404852578882"/>
    <n v="22.092655237795583"/>
    <n v="50800"/>
    <n v="0.108"/>
    <n v="15852.978154752813"/>
    <n v="7.4194385662950196E-2"/>
  </r>
  <r>
    <x v="51"/>
    <s v="7"/>
    <x v="7"/>
    <x v="31"/>
    <x v="0"/>
    <x v="1"/>
    <x v="42"/>
    <x v="2"/>
    <x v="0"/>
    <s v="adjust"/>
    <x v="0"/>
    <x v="0"/>
    <n v="436440"/>
    <n v="2451.3548036417992"/>
    <n v="18012.614911130775"/>
    <n v="29674.26753262791"/>
    <n v="11661.652621497135"/>
    <n v="12.105251956405091"/>
    <n v="37200"/>
    <n v="0.09"/>
    <n v="11631.107357882027"/>
    <n v="6.5326562512414796E-2"/>
  </r>
  <r>
    <x v="51"/>
    <s v="7"/>
    <x v="7"/>
    <x v="118"/>
    <x v="0"/>
    <x v="2"/>
    <x v="37"/>
    <x v="1"/>
    <x v="2"/>
    <s v="appsflyer"/>
    <x v="2"/>
    <x v="0"/>
    <n v="635050"/>
    <n v="3624.2737521635404"/>
    <n v="15818.13696695072"/>
    <n v="26106.219771150863"/>
    <n v="10288.082804200143"/>
    <n v="7.203158910268999"/>
    <n v="34400"/>
    <n v="0.14000000000000001"/>
    <n v="20222.386068651194"/>
    <n v="0.1291032446540977"/>
  </r>
  <r>
    <x v="51"/>
    <s v="7"/>
    <x v="7"/>
    <x v="7"/>
    <x v="0"/>
    <x v="0"/>
    <x v="43"/>
    <x v="2"/>
    <x v="0"/>
    <s v="appsflyer"/>
    <x v="0"/>
    <x v="4"/>
    <n v="507170"/>
    <n v="2009.5151793084474"/>
    <n v="11902.746539494381"/>
    <n v="18455.825498900504"/>
    <n v="6553.0789594061225"/>
    <n v="9.1842180088691219"/>
    <n v="16600"/>
    <n v="0.04"/>
    <n v="2023.0663456794232"/>
    <n v="1.8269446917992972E-2"/>
  </r>
  <r>
    <x v="51"/>
    <s v="7"/>
    <x v="7"/>
    <x v="85"/>
    <x v="0"/>
    <x v="2"/>
    <x v="20"/>
    <x v="1"/>
    <x v="1"/>
    <s v="adjust"/>
    <x v="0"/>
    <x v="5"/>
    <n v="433930"/>
    <n v="968.3040787687778"/>
    <n v="7641.8747820802737"/>
    <n v="12714.189898502738"/>
    <n v="5072.3151164224646"/>
    <n v="13.13036904137504"/>
    <n v="8000"/>
    <n v="0.125"/>
    <n v="1090.4594528463742"/>
    <n v="1.4294520027773457E-2"/>
  </r>
  <r>
    <x v="51"/>
    <s v="7"/>
    <x v="7"/>
    <x v="40"/>
    <x v="0"/>
    <x v="0"/>
    <x v="20"/>
    <x v="0"/>
    <x v="1"/>
    <s v="adjust"/>
    <x v="0"/>
    <x v="3"/>
    <n v="249080"/>
    <n v="288.40214006228535"/>
    <n v="6263.944384560652"/>
    <n v="10382.384860565673"/>
    <n v="4118.4404760050211"/>
    <n v="35.999680371038231"/>
    <n v="12200"/>
    <n v="0.125"/>
    <n v="7643.6254114280482"/>
    <n v="0.12270182483891588"/>
  </r>
  <r>
    <x v="51"/>
    <s v="7"/>
    <x v="7"/>
    <x v="68"/>
    <x v="0"/>
    <x v="4"/>
    <x v="34"/>
    <x v="1"/>
    <x v="1"/>
    <s v="adjust"/>
    <x v="2"/>
    <x v="4"/>
    <n v="422190"/>
    <n v="911.27856780091417"/>
    <n v="7888.8597351728858"/>
    <n v="11746.648367729815"/>
    <n v="3857.7886325569289"/>
    <n v="12.890293684923016"/>
    <n v="13000"/>
    <n v="7.0000000000000007E-2"/>
    <n v="1086.7340043484317"/>
    <n v="1.5419064944145943E-2"/>
  </r>
  <r>
    <x v="51"/>
    <s v="7"/>
    <x v="7"/>
    <x v="69"/>
    <x v="0"/>
    <x v="4"/>
    <x v="1"/>
    <x v="0"/>
    <x v="1"/>
    <s v="appsflyer"/>
    <x v="2"/>
    <x v="1"/>
    <n v="369800"/>
    <n v="185.56211938051686"/>
    <n v="8793.934359534509"/>
    <n v="12362.281041275543"/>
    <n v="3568.3466817410335"/>
    <n v="66.6207148449584"/>
    <n v="9400"/>
    <n v="0.04"/>
    <n v="629.49602790308654"/>
    <n v="8.4867836526461276E-3"/>
  </r>
  <r>
    <x v="51"/>
    <s v="7"/>
    <x v="7"/>
    <x v="129"/>
    <x v="0"/>
    <x v="0"/>
    <x v="46"/>
    <x v="1"/>
    <x v="1"/>
    <s v="appsflyer"/>
    <x v="2"/>
    <x v="0"/>
    <n v="554440"/>
    <n v="2037.7665894673244"/>
    <n v="5878.3518093357898"/>
    <n v="9116.2168327239488"/>
    <n v="3237.865023388159"/>
    <n v="4.473631513954178"/>
    <n v="11200"/>
    <n v="0.06"/>
    <n v="972.22617038048111"/>
    <n v="1.777466442897193E-2"/>
  </r>
  <r>
    <x v="51"/>
    <s v="7"/>
    <x v="7"/>
    <x v="115"/>
    <x v="0"/>
    <x v="2"/>
    <x v="19"/>
    <x v="1"/>
    <x v="0"/>
    <s v="adjust"/>
    <x v="0"/>
    <x v="5"/>
    <n v="282440"/>
    <n v="1305.9436738125262"/>
    <n v="5902.0969059476547"/>
    <n v="8983.4570122969981"/>
    <n v="3081.3601063493434"/>
    <n v="6.878900822782815"/>
    <n v="10400"/>
    <n v="0.12"/>
    <n v="891.65811677746501"/>
    <n v="1.654259445179659E-2"/>
  </r>
  <r>
    <x v="51"/>
    <s v="7"/>
    <x v="7"/>
    <x v="12"/>
    <x v="0"/>
    <x v="1"/>
    <x v="29"/>
    <x v="0"/>
    <x v="0"/>
    <s v="appsflyer"/>
    <x v="0"/>
    <x v="5"/>
    <n v="225320"/>
    <n v="314.93265565438378"/>
    <n v="4822.0559938788174"/>
    <n v="7669.8126255878515"/>
    <n v="2847.7566317090341"/>
    <n v="24.353818150903113"/>
    <n v="5600"/>
    <n v="7.4999999999999997E-2"/>
    <n v="2110.2076223460554"/>
    <n v="4.585526238511637E-2"/>
  </r>
  <r>
    <x v="51"/>
    <s v="7"/>
    <x v="7"/>
    <x v="141"/>
    <x v="0"/>
    <x v="3"/>
    <x v="48"/>
    <x v="1"/>
    <x v="1"/>
    <s v="appsflyer"/>
    <x v="2"/>
    <x v="2"/>
    <n v="249160"/>
    <n v="1865.59880826375"/>
    <n v="4530.1539645555777"/>
    <n v="7374.7380781205829"/>
    <n v="2844.5841135650053"/>
    <n v="3.9530139306767693"/>
    <n v="14600"/>
    <n v="0.08"/>
    <n v="1691.1948966454536"/>
    <n v="3.8220451102367527E-2"/>
  </r>
  <r>
    <x v="51"/>
    <s v="7"/>
    <x v="7"/>
    <x v="148"/>
    <x v="0"/>
    <x v="1"/>
    <x v="42"/>
    <x v="1"/>
    <x v="1"/>
    <s v="appsflyer"/>
    <x v="2"/>
    <x v="3"/>
    <n v="370250"/>
    <n v="802.70077033073483"/>
    <n v="6360.086881853158"/>
    <n v="9051.8557436771825"/>
    <n v="2691.7688618240245"/>
    <n v="11.276749790519784"/>
    <n v="13800"/>
    <n v="0.06"/>
    <n v="273.32493172572759"/>
    <n v="5.0325763663921982E-3"/>
  </r>
  <r>
    <x v="51"/>
    <s v="7"/>
    <x v="7"/>
    <x v="27"/>
    <x v="0"/>
    <x v="6"/>
    <x v="40"/>
    <x v="2"/>
    <x v="0"/>
    <s v="appsflyer"/>
    <x v="0"/>
    <x v="0"/>
    <n v="236660"/>
    <n v="593.27008369007683"/>
    <n v="4714.7745720124585"/>
    <n v="7172.1402690196846"/>
    <n v="2457.3656970072261"/>
    <n v="12.089165569262713"/>
    <n v="5000"/>
    <n v="7.0000000000000007E-2"/>
    <n v="531.56583012470128"/>
    <n v="1.2352561675831941E-2"/>
  </r>
  <r>
    <x v="51"/>
    <s v="7"/>
    <x v="7"/>
    <x v="35"/>
    <x v="0"/>
    <x v="0"/>
    <x v="45"/>
    <x v="0"/>
    <x v="1"/>
    <s v="adjust"/>
    <x v="0"/>
    <x v="6"/>
    <n v="359030"/>
    <n v="323.65588313630684"/>
    <n v="9692.7389449687325"/>
    <n v="11882.999936528524"/>
    <n v="2190.2609915597914"/>
    <n v="36.714920246093683"/>
    <n v="11000"/>
    <n v="8.5000000000000006E-2"/>
    <n v="4322.3258663126717"/>
    <n v="6.0623381993882092E-2"/>
  </r>
  <r>
    <x v="51"/>
    <s v="7"/>
    <x v="7"/>
    <x v="107"/>
    <x v="0"/>
    <x v="3"/>
    <x v="46"/>
    <x v="0"/>
    <x v="0"/>
    <s v="adjust"/>
    <x v="0"/>
    <x v="2"/>
    <n v="136790"/>
    <n v="147.91106305332161"/>
    <n v="3806.5472570976281"/>
    <n v="5864.9005350001644"/>
    <n v="2058.3532779025363"/>
    <n v="39.651533928100299"/>
    <n v="2600"/>
    <n v="0.13"/>
    <n v="1875.8871566391424"/>
    <n v="5.330829697350499E-2"/>
  </r>
  <r>
    <x v="51"/>
    <s v="7"/>
    <x v="7"/>
    <x v="10"/>
    <x v="0"/>
    <x v="1"/>
    <x v="37"/>
    <x v="1"/>
    <x v="0"/>
    <s v="appsflyer"/>
    <x v="2"/>
    <x v="3"/>
    <n v="579850"/>
    <n v="1430.9473711554449"/>
    <n v="7867.057253366791"/>
    <n v="9874.863943363669"/>
    <n v="2007.806689996878"/>
    <n v="6.9009274152340261"/>
    <n v="6800"/>
    <n v="0.04"/>
    <n v="1051.1685794251343"/>
    <n v="1.7741486287034949E-2"/>
  </r>
  <r>
    <x v="51"/>
    <s v="7"/>
    <x v="7"/>
    <x v="24"/>
    <x v="0"/>
    <x v="5"/>
    <x v="13"/>
    <x v="1"/>
    <x v="1"/>
    <s v="appsflyer"/>
    <x v="2"/>
    <x v="1"/>
    <n v="335820"/>
    <n v="1411.4596372607245"/>
    <n v="7133.3576055234325"/>
    <n v="9119.9695093687806"/>
    <n v="1986.611903845348"/>
    <n v="6.4613746426842678"/>
    <n v="7200"/>
    <n v="7.0000000000000007E-2"/>
    <n v="1368.6346940508563"/>
    <n v="2.5011682561820018E-2"/>
  </r>
  <r>
    <x v="51"/>
    <s v="7"/>
    <x v="7"/>
    <x v="4"/>
    <x v="0"/>
    <x v="2"/>
    <x v="43"/>
    <x v="2"/>
    <x v="0"/>
    <s v="appsflyer"/>
    <x v="0"/>
    <x v="5"/>
    <n v="176750"/>
    <n v="590.76332429990964"/>
    <n v="5401.4094247100102"/>
    <n v="7186.8346568615952"/>
    <n v="1785.4252321515851"/>
    <n v="12.165336542139663"/>
    <n v="11400"/>
    <n v="0.1"/>
    <n v="4232.7399055035739"/>
    <n v="9.8159577143427268E-2"/>
  </r>
  <r>
    <x v="51"/>
    <s v="7"/>
    <x v="7"/>
    <x v="109"/>
    <x v="0"/>
    <x v="1"/>
    <x v="10"/>
    <x v="1"/>
    <x v="1"/>
    <s v="appsflyer"/>
    <x v="0"/>
    <x v="0"/>
    <n v="188260"/>
    <n v="512.59398889936119"/>
    <n v="2686.601240854468"/>
    <n v="4413.8963033062983"/>
    <n v="1727.2950624518303"/>
    <n v="8.6109014129950889"/>
    <n v="2600"/>
    <n v="0.1"/>
    <n v="940.79868981313575"/>
    <n v="3.5524119929611686E-2"/>
  </r>
  <r>
    <x v="51"/>
    <s v="7"/>
    <x v="7"/>
    <x v="26"/>
    <x v="0"/>
    <x v="2"/>
    <x v="2"/>
    <x v="2"/>
    <x v="0"/>
    <s v="appsflyer"/>
    <x v="1"/>
    <x v="2"/>
    <n v="134550"/>
    <n v="281.36049679994932"/>
    <n v="3871.8274243450901"/>
    <n v="5501.9155941282961"/>
    <n v="1630.088169783206"/>
    <n v="19.554683961338839"/>
    <n v="4000"/>
    <n v="0.08"/>
    <n v="2330.2184762045367"/>
    <n v="7.0588095980345794E-2"/>
  </r>
  <r>
    <x v="51"/>
    <s v="7"/>
    <x v="7"/>
    <x v="83"/>
    <x v="0"/>
    <x v="3"/>
    <x v="45"/>
    <x v="1"/>
    <x v="0"/>
    <s v="adjust"/>
    <x v="2"/>
    <x v="0"/>
    <n v="241120"/>
    <n v="1454.6388360163887"/>
    <n v="5492.3793432311377"/>
    <n v="7120.7025800340462"/>
    <n v="1628.3232368029085"/>
    <n v="4.8951687551079663"/>
    <n v="11200"/>
    <n v="0.21"/>
    <n v="2783.4732432043602"/>
    <n v="6.5149780093540791E-2"/>
  </r>
  <r>
    <x v="51"/>
    <s v="7"/>
    <x v="7"/>
    <x v="119"/>
    <x v="0"/>
    <x v="5"/>
    <x v="40"/>
    <x v="0"/>
    <x v="0"/>
    <s v="appsflyer"/>
    <x v="0"/>
    <x v="0"/>
    <n v="320480"/>
    <n v="516.13021971701369"/>
    <n v="6737.3949236813041"/>
    <n v="8279.4598149522008"/>
    <n v="1542.0648912708966"/>
    <n v="16.041416484955487"/>
    <n v="9800"/>
    <n v="0.15"/>
    <n v="1563.3365482574802"/>
    <n v="3.1470180084176298E-2"/>
  </r>
  <r>
    <x v="51"/>
    <s v="7"/>
    <x v="7"/>
    <x v="15"/>
    <x v="0"/>
    <x v="3"/>
    <x v="2"/>
    <x v="2"/>
    <x v="0"/>
    <s v="adjust"/>
    <x v="0"/>
    <x v="5"/>
    <n v="557920"/>
    <n v="1736.3994816734544"/>
    <n v="20153.101857886701"/>
    <n v="21681.43470888897"/>
    <n v="1528.3328510022693"/>
    <n v="12.4864323778728"/>
    <n v="50000"/>
    <n v="0.06"/>
    <n v="2015.9891552015622"/>
    <n v="1.5497046069365554E-2"/>
  </r>
  <r>
    <x v="51"/>
    <s v="7"/>
    <x v="7"/>
    <x v="124"/>
    <x v="0"/>
    <x v="5"/>
    <x v="11"/>
    <x v="2"/>
    <x v="1"/>
    <s v="appsflyer"/>
    <x v="0"/>
    <x v="4"/>
    <n v="58680"/>
    <n v="292.07239819004525"/>
    <n v="3152.1601571970045"/>
    <n v="4649.7928110688845"/>
    <n v="1497.6326538718799"/>
    <n v="15.920000793924265"/>
    <n v="5000"/>
    <n v="0.05"/>
    <n v="338.74710930102276"/>
    <n v="1.214201446046626E-2"/>
  </r>
  <r>
    <x v="51"/>
    <s v="7"/>
    <x v="7"/>
    <x v="74"/>
    <x v="0"/>
    <x v="2"/>
    <x v="28"/>
    <x v="1"/>
    <x v="1"/>
    <s v="adjust"/>
    <x v="0"/>
    <x v="3"/>
    <n v="127610"/>
    <n v="631.39013148976551"/>
    <n v="3374.0495203287605"/>
    <n v="4863.7935394825481"/>
    <n v="1489.7440191537876"/>
    <n v="7.7033094071432879"/>
    <n v="5200"/>
    <n v="0.1"/>
    <n v="2019.1778298249365"/>
    <n v="6.919077373912523E-2"/>
  </r>
  <r>
    <x v="51"/>
    <s v="7"/>
    <x v="7"/>
    <x v="96"/>
    <x v="0"/>
    <x v="5"/>
    <x v="35"/>
    <x v="1"/>
    <x v="0"/>
    <s v="adjust"/>
    <x v="0"/>
    <x v="4"/>
    <n v="588940"/>
    <n v="3108.5698684988852"/>
    <n v="12686.512382693143"/>
    <n v="14165.556799273671"/>
    <n v="1479.0444165805275"/>
    <n v="4.5569369190708127"/>
    <n v="13000"/>
    <n v="0.17"/>
    <n v="2420.2828250556886"/>
    <n v="2.8476146512172243E-2"/>
  </r>
  <r>
    <x v="51"/>
    <s v="7"/>
    <x v="7"/>
    <x v="92"/>
    <x v="0"/>
    <x v="0"/>
    <x v="33"/>
    <x v="2"/>
    <x v="0"/>
    <s v="appsflyer"/>
    <x v="1"/>
    <x v="3"/>
    <n v="199670"/>
    <n v="694.21458869341495"/>
    <n v="8577.7252989434164"/>
    <n v="9924.6367338851724"/>
    <n v="1346.9114349417559"/>
    <n v="14.296208831572359"/>
    <n v="12000"/>
    <n v="0.1"/>
    <n v="1945.5697081314167"/>
    <n v="3.2672391616591183E-2"/>
  </r>
  <r>
    <x v="51"/>
    <s v="7"/>
    <x v="7"/>
    <x v="29"/>
    <x v="0"/>
    <x v="5"/>
    <x v="34"/>
    <x v="2"/>
    <x v="1"/>
    <s v="appsflyer"/>
    <x v="2"/>
    <x v="1"/>
    <n v="274990"/>
    <n v="492.56496291437509"/>
    <n v="7333.6607616588508"/>
    <n v="8479.5876551481215"/>
    <n v="1145.9268934892707"/>
    <n v="17.215166107180401"/>
    <n v="10400"/>
    <n v="0.05"/>
    <n v="350.5151467746465"/>
    <n v="6.8893905582354982E-3"/>
  </r>
  <r>
    <x v="51"/>
    <s v="7"/>
    <x v="7"/>
    <x v="112"/>
    <x v="0"/>
    <x v="5"/>
    <x v="25"/>
    <x v="1"/>
    <x v="0"/>
    <s v="adjust"/>
    <x v="2"/>
    <x v="0"/>
    <n v="156190"/>
    <n v="1117.214696000867"/>
    <n v="2598.3638491944535"/>
    <n v="3665.31600742099"/>
    <n v="1066.9521582265365"/>
    <n v="3.280762435851583"/>
    <n v="6000"/>
    <n v="0.15"/>
    <n v="1038.3741018645371"/>
    <n v="4.7216215453282917E-2"/>
  </r>
  <r>
    <x v="51"/>
    <s v="7"/>
    <x v="7"/>
    <x v="6"/>
    <x v="0"/>
    <x v="0"/>
    <x v="41"/>
    <x v="1"/>
    <x v="0"/>
    <s v="adjust"/>
    <x v="2"/>
    <x v="3"/>
    <n v="313360"/>
    <n v="837.35403851971364"/>
    <n v="3354.734314675477"/>
    <n v="4416.824412821029"/>
    <n v="1062.090098145552"/>
    <n v="5.274739488483454"/>
    <n v="3000"/>
    <n v="0.08"/>
    <n v="859.02609872195887"/>
    <n v="3.2414921462140797E-2"/>
  </r>
  <r>
    <x v="51"/>
    <s v="7"/>
    <x v="7"/>
    <x v="104"/>
    <x v="0"/>
    <x v="0"/>
    <x v="16"/>
    <x v="2"/>
    <x v="0"/>
    <s v="appsflyer"/>
    <x v="0"/>
    <x v="4"/>
    <n v="140740"/>
    <n v="406.52366943032894"/>
    <n v="4104.708324085962"/>
    <n v="5150.1885489155593"/>
    <n v="1045.4802248295973"/>
    <n v="12.668852852117167"/>
    <n v="4200"/>
    <n v="0.17"/>
    <n v="1269.5077199981877"/>
    <n v="4.1082888129260801E-2"/>
  </r>
  <r>
    <x v="51"/>
    <s v="7"/>
    <x v="7"/>
    <x v="73"/>
    <x v="0"/>
    <x v="2"/>
    <x v="40"/>
    <x v="1"/>
    <x v="0"/>
    <s v="appsflyer"/>
    <x v="2"/>
    <x v="3"/>
    <n v="463620"/>
    <n v="3907.0348261882723"/>
    <n v="4016.9541746969085"/>
    <n v="4954.0340453734816"/>
    <n v="937.07987067657314"/>
    <n v="1.2679779591846301"/>
    <n v="6400"/>
    <n v="0.105"/>
    <n v="2681.2333180827968"/>
    <n v="9.0203703807363866E-2"/>
  </r>
  <r>
    <x v="51"/>
    <s v="7"/>
    <x v="7"/>
    <x v="55"/>
    <x v="0"/>
    <x v="5"/>
    <x v="12"/>
    <x v="2"/>
    <x v="0"/>
    <s v="appsflyer"/>
    <x v="2"/>
    <x v="3"/>
    <n v="182280"/>
    <n v="496.85760781122866"/>
    <n v="3863.5312475024357"/>
    <n v="4775.1863018358008"/>
    <n v="911.65505433336511"/>
    <n v="9.6107742475184956"/>
    <n v="3000"/>
    <n v="7.4999999999999997E-2"/>
    <n v="465.79782292954332"/>
    <n v="1.6257579407616313E-2"/>
  </r>
  <r>
    <x v="51"/>
    <s v="7"/>
    <x v="7"/>
    <x v="125"/>
    <x v="0"/>
    <x v="0"/>
    <x v="11"/>
    <x v="1"/>
    <x v="2"/>
    <s v="appsflyer"/>
    <x v="0"/>
    <x v="0"/>
    <n v="80110"/>
    <n v="408.80962299520934"/>
    <n v="2247.1821597463922"/>
    <n v="3124.7268419302141"/>
    <n v="877.54468218382181"/>
    <n v="7.6434767338312666"/>
    <n v="4000"/>
    <n v="0.08"/>
    <n v="1282.4208018888642"/>
    <n v="6.8401755137988532E-2"/>
  </r>
  <r>
    <x v="51"/>
    <s v="7"/>
    <x v="7"/>
    <x v="45"/>
    <x v="0"/>
    <x v="0"/>
    <x v="31"/>
    <x v="1"/>
    <x v="3"/>
    <s v="adjust"/>
    <x v="2"/>
    <x v="1"/>
    <n v="71750"/>
    <n v="646.86260367832676"/>
    <n v="1990.7747332290965"/>
    <n v="2861.6838383857771"/>
    <n v="870.90910515668065"/>
    <n v="4.4239438516202139"/>
    <n v="3000"/>
    <n v="7.0000000000000007E-2"/>
    <n v="1037.7702720594482"/>
    <n v="6.04405384305041E-2"/>
  </r>
  <r>
    <x v="51"/>
    <s v="7"/>
    <x v="7"/>
    <x v="42"/>
    <x v="0"/>
    <x v="2"/>
    <x v="28"/>
    <x v="1"/>
    <x v="1"/>
    <s v="appsflyer"/>
    <x v="2"/>
    <x v="3"/>
    <n v="140340"/>
    <n v="494.83673156523076"/>
    <n v="4128.0134450702526"/>
    <n v="4934.0402923089177"/>
    <n v="806.02684723866514"/>
    <n v="9.9710469687687251"/>
    <n v="3400"/>
    <n v="0.11"/>
    <n v="1530.8944714428362"/>
    <n v="5.1711997360768876E-2"/>
  </r>
  <r>
    <x v="51"/>
    <s v="7"/>
    <x v="7"/>
    <x v="140"/>
    <x v="0"/>
    <x v="5"/>
    <x v="4"/>
    <x v="1"/>
    <x v="0"/>
    <s v="adjust"/>
    <x v="2"/>
    <x v="0"/>
    <n v="165060"/>
    <n v="1137.7454406203628"/>
    <n v="2473.6152881192493"/>
    <n v="3257.3431897065984"/>
    <n v="783.72790158734915"/>
    <n v="2.8629806575454273"/>
    <n v="4600"/>
    <n v="7.0000000000000007E-2"/>
    <n v="830.95630867957505"/>
    <n v="4.2517079118622771E-2"/>
  </r>
  <r>
    <x v="51"/>
    <s v="7"/>
    <x v="7"/>
    <x v="14"/>
    <x v="0"/>
    <x v="6"/>
    <x v="25"/>
    <x v="2"/>
    <x v="0"/>
    <s v="appsflyer"/>
    <x v="0"/>
    <x v="2"/>
    <n v="91220"/>
    <n v="407.9420905025392"/>
    <n v="4888.3115906881167"/>
    <n v="5633.1865800370151"/>
    <n v="744.87498934889845"/>
    <n v="13.808789804203721"/>
    <n v="4000"/>
    <n v="0.1"/>
    <n v="2300.4369323845413"/>
    <n v="6.8062037347767765E-2"/>
  </r>
  <r>
    <x v="51"/>
    <s v="7"/>
    <x v="7"/>
    <x v="149"/>
    <x v="0"/>
    <x v="0"/>
    <x v="24"/>
    <x v="1"/>
    <x v="0"/>
    <s v="appsflyer"/>
    <x v="2"/>
    <x v="4"/>
    <n v="142980"/>
    <n v="435.75833632126211"/>
    <n v="1662.0106489376476"/>
    <n v="2366.7810304878772"/>
    <n v="704.77038155022956"/>
    <n v="5.4314073494694357"/>
    <n v="1600"/>
    <n v="0.08"/>
    <n v="231.59976590515322"/>
    <n v="1.6309054571151175E-2"/>
  </r>
  <r>
    <x v="51"/>
    <s v="7"/>
    <x v="7"/>
    <x v="80"/>
    <x v="0"/>
    <x v="3"/>
    <x v="27"/>
    <x v="1"/>
    <x v="1"/>
    <s v="adjust"/>
    <x v="0"/>
    <x v="5"/>
    <n v="154160"/>
    <n v="682.06353420051323"/>
    <n v="4799.575924546818"/>
    <n v="5456.026196266831"/>
    <n v="656.45027172001301"/>
    <n v="7.9992932075780301"/>
    <n v="3800"/>
    <n v="0.09"/>
    <n v="1778.4997985784694"/>
    <n v="5.4328300934337215E-2"/>
  </r>
  <r>
    <x v="51"/>
    <s v="7"/>
    <x v="7"/>
    <x v="33"/>
    <x v="0"/>
    <x v="4"/>
    <x v="21"/>
    <x v="2"/>
    <x v="1"/>
    <s v="adjust"/>
    <x v="2"/>
    <x v="3"/>
    <n v="68160"/>
    <n v="425.55671175858481"/>
    <n v="1227.1699583709101"/>
    <n v="1813.3000425459859"/>
    <n v="586.13008417507581"/>
    <n v="4.2610067998989933"/>
    <n v="1600"/>
    <n v="7.0000000000000007E-2"/>
    <n v="453.2350866400958"/>
    <n v="4.1658401441727722E-2"/>
  </r>
  <r>
    <x v="51"/>
    <s v="7"/>
    <x v="7"/>
    <x v="138"/>
    <x v="0"/>
    <x v="1"/>
    <x v="18"/>
    <x v="2"/>
    <x v="0"/>
    <s v="adjust"/>
    <x v="2"/>
    <x v="4"/>
    <n v="144830"/>
    <n v="766.52586379069305"/>
    <n v="2723.3323731346004"/>
    <n v="3282.2400938776063"/>
    <n v="558.90772074300594"/>
    <n v="4.2819691401487425"/>
    <n v="5600"/>
    <n v="0.15"/>
    <n v="2355.0253529436736"/>
    <n v="0.11958425168919061"/>
  </r>
  <r>
    <x v="51"/>
    <s v="7"/>
    <x v="7"/>
    <x v="32"/>
    <x v="0"/>
    <x v="4"/>
    <x v="8"/>
    <x v="0"/>
    <x v="3"/>
    <s v="appsflyer"/>
    <x v="0"/>
    <x v="3"/>
    <n v="82570"/>
    <n v="83.121625331747055"/>
    <n v="1939.2526850939173"/>
    <n v="2442.3308350600159"/>
    <n v="503.07814996609864"/>
    <n v="29.382616440816928"/>
    <n v="2400"/>
    <n v="0.04"/>
    <n v="45.829708522623498"/>
    <n v="3.1274570357634969E-3"/>
  </r>
  <r>
    <x v="51"/>
    <s v="7"/>
    <x v="7"/>
    <x v="121"/>
    <x v="0"/>
    <x v="5"/>
    <x v="26"/>
    <x v="2"/>
    <x v="0"/>
    <s v="appsflyer"/>
    <x v="2"/>
    <x v="4"/>
    <n v="261320"/>
    <n v="2804.4243482242509"/>
    <n v="1769.5615115148462"/>
    <n v="2205.6006171434415"/>
    <n v="436.03910562859528"/>
    <n v="0.78647178289548725"/>
    <n v="2600"/>
    <n v="0.06"/>
    <n v="238.60048117352429"/>
    <n v="1.8029894693155055E-2"/>
  </r>
  <r>
    <x v="51"/>
    <s v="7"/>
    <x v="7"/>
    <x v="46"/>
    <x v="0"/>
    <x v="5"/>
    <x v="8"/>
    <x v="2"/>
    <x v="1"/>
    <s v="adjust"/>
    <x v="2"/>
    <x v="5"/>
    <n v="67160"/>
    <n v="296.04988710891303"/>
    <n v="710.06872375255432"/>
    <n v="854.53563214029953"/>
    <n v="144.46690838774521"/>
    <n v="2.8864582266364001"/>
    <n v="600"/>
    <n v="0.06"/>
    <n v="178.95264849808464"/>
    <n v="3.4902513475822662E-2"/>
  </r>
  <r>
    <x v="51"/>
    <s v="7"/>
    <x v="7"/>
    <x v="57"/>
    <x v="0"/>
    <x v="1"/>
    <x v="20"/>
    <x v="2"/>
    <x v="0"/>
    <s v="adjust"/>
    <x v="0"/>
    <x v="2"/>
    <n v="105440"/>
    <n v="328.35771784476174"/>
    <n v="3803.4893331082258"/>
    <n v="3927.3744568123016"/>
    <n v="123.8851237040758"/>
    <n v="11.960658280214547"/>
    <n v="6200"/>
    <n v="0.09"/>
    <n v="1031.995374208291"/>
    <n v="4.3794965549152222E-2"/>
  </r>
  <r>
    <x v="51"/>
    <s v="7"/>
    <x v="7"/>
    <x v="102"/>
    <x v="0"/>
    <x v="6"/>
    <x v="33"/>
    <x v="1"/>
    <x v="0"/>
    <s v="adjust"/>
    <x v="2"/>
    <x v="5"/>
    <n v="13380"/>
    <n v="88.726790450928391"/>
    <n v="192.88401197513934"/>
    <n v="285.23298853087584"/>
    <n v="92.348976555736499"/>
    <n v="3.2147335329189892"/>
    <n v="200"/>
    <n v="0.06"/>
    <n v="4.0418911824192278"/>
    <n v="2.3617483162550945E-3"/>
  </r>
  <r>
    <x v="51"/>
    <s v="7"/>
    <x v="7"/>
    <x v="108"/>
    <x v="0"/>
    <x v="1"/>
    <x v="25"/>
    <x v="2"/>
    <x v="0"/>
    <s v="adjust"/>
    <x v="0"/>
    <x v="0"/>
    <n v="110"/>
    <n v="0"/>
    <n v="4.6047799999999945"/>
    <n v="3.8373166666666623"/>
    <n v="-0.76746333333333228"/>
    <n v="18"/>
    <n v="200"/>
    <n v="0.1"/>
    <n v="0.70712126685614896"/>
    <n v="3.0712488625130832E-2"/>
  </r>
  <r>
    <x v="51"/>
    <s v="7"/>
    <x v="7"/>
    <x v="43"/>
    <x v="0"/>
    <x v="0"/>
    <x v="23"/>
    <x v="1"/>
    <x v="1"/>
    <s v="adjust"/>
    <x v="2"/>
    <x v="2"/>
    <n v="33800"/>
    <n v="249.62194478635485"/>
    <n v="1119.0230532742005"/>
    <n v="1108.4631381709153"/>
    <n v="-10.559915103285221"/>
    <n v="4.4405676717230174"/>
    <n v="1000"/>
    <n v="0.08"/>
    <n v="247.46703339104832"/>
    <n v="3.7208729947693739E-2"/>
  </r>
  <r>
    <x v="51"/>
    <s v="7"/>
    <x v="7"/>
    <x v="47"/>
    <x v="0"/>
    <x v="2"/>
    <x v="48"/>
    <x v="2"/>
    <x v="0"/>
    <s v="appsflyer"/>
    <x v="2"/>
    <x v="4"/>
    <n v="81210"/>
    <n v="339.56646126760563"/>
    <n v="1515.3924929425591"/>
    <n v="1504.6095504678358"/>
    <n v="-10.782942474723313"/>
    <n v="4.4309722015864299"/>
    <n v="800"/>
    <n v="6.5000000000000002E-2"/>
    <n v="117.54269568369719"/>
    <n v="1.3020287738121058E-2"/>
  </r>
  <r>
    <x v="51"/>
    <s v="7"/>
    <x v="7"/>
    <x v="87"/>
    <x v="0"/>
    <x v="5"/>
    <x v="48"/>
    <x v="1"/>
    <x v="1"/>
    <s v="appsflyer"/>
    <x v="2"/>
    <x v="6"/>
    <n v="72460"/>
    <n v="338.70920124651468"/>
    <n v="2069.1909591993085"/>
    <n v="2049.280751511425"/>
    <n v="-19.910207687883485"/>
    <n v="6.0502659625710775"/>
    <n v="1000"/>
    <n v="7.0000000000000007E-2"/>
    <n v="560.30896942262734"/>
    <n v="4.5569562964093417E-2"/>
  </r>
  <r>
    <x v="51"/>
    <s v="7"/>
    <x v="7"/>
    <x v="8"/>
    <x v="0"/>
    <x v="5"/>
    <x v="27"/>
    <x v="1"/>
    <x v="1"/>
    <s v="adjust"/>
    <x v="0"/>
    <x v="2"/>
    <n v="71970"/>
    <n v="265.98636662286469"/>
    <n v="1876.6004954728912"/>
    <n v="1848.7042496055626"/>
    <n v="-27.896245867328616"/>
    <n v="6.9503722054551513"/>
    <n v="1400"/>
    <n v="0.08"/>
    <n v="231.69051803449335"/>
    <n v="2.088764946979545E-2"/>
  </r>
  <r>
    <x v="51"/>
    <s v="7"/>
    <x v="7"/>
    <x v="111"/>
    <x v="0"/>
    <x v="2"/>
    <x v="11"/>
    <x v="1"/>
    <x v="0"/>
    <s v="appsflyer"/>
    <x v="0"/>
    <x v="1"/>
    <n v="1350"/>
    <n v="3.3980073413738858"/>
    <n v="36.260971214147936"/>
    <n v="0.85566004438209609"/>
    <n v="-35.405311169765838"/>
    <n v="0.25181230009824956"/>
    <n v="200"/>
    <n v="0.15"/>
    <n v="0.48588931956040315"/>
    <n v="9.4642204917429543E-2"/>
  </r>
  <r>
    <x v="51"/>
    <s v="7"/>
    <x v="7"/>
    <x v="50"/>
    <x v="0"/>
    <x v="0"/>
    <x v="14"/>
    <x v="1"/>
    <x v="3"/>
    <s v="appsflyer"/>
    <x v="0"/>
    <x v="3"/>
    <n v="87460"/>
    <n v="416.02974675063649"/>
    <n v="1641.34994423187"/>
    <n v="1602.9352150890991"/>
    <n v="-38.414729142770966"/>
    <n v="3.8529341413893663"/>
    <n v="2000"/>
    <n v="0.08"/>
    <n v="643.63364879982782"/>
    <n v="6.6922401972439399E-2"/>
  </r>
  <r>
    <x v="51"/>
    <s v="7"/>
    <x v="7"/>
    <x v="58"/>
    <x v="0"/>
    <x v="4"/>
    <x v="6"/>
    <x v="2"/>
    <x v="3"/>
    <s v="appsflyer"/>
    <x v="2"/>
    <x v="4"/>
    <n v="2740"/>
    <n v="4.3188471065075431"/>
    <n v="40.268394496883595"/>
    <n v="1.3802622147346826"/>
    <n v="-38.888132282148909"/>
    <n v="0.31959043251494917"/>
    <n v="200"/>
    <n v="0.08"/>
    <n v="0.50443741722425439"/>
    <n v="6.0910819678469404E-2"/>
  </r>
  <r>
    <x v="51"/>
    <s v="7"/>
    <x v="7"/>
    <x v="116"/>
    <x v="0"/>
    <x v="5"/>
    <x v="30"/>
    <x v="2"/>
    <x v="0"/>
    <s v="appsflyer"/>
    <x v="0"/>
    <x v="3"/>
    <n v="3710"/>
    <n v="9.5311496467565817"/>
    <n v="51.521020900655124"/>
    <n v="6.8202022244141345"/>
    <n v="-44.700818676240992"/>
    <n v="0.71556973473132135"/>
    <n v="200"/>
    <n v="0.06"/>
    <n v="0.97147122253891705"/>
    <n v="2.3740039531901316E-2"/>
  </r>
  <r>
    <x v="51"/>
    <s v="7"/>
    <x v="7"/>
    <x v="151"/>
    <x v="0"/>
    <x v="1"/>
    <x v="35"/>
    <x v="0"/>
    <x v="0"/>
    <s v="appsflyer"/>
    <x v="0"/>
    <x v="5"/>
    <n v="36810"/>
    <n v="72.614567526555376"/>
    <n v="784.00956907797854"/>
    <n v="729.87840763177519"/>
    <n v="-54.13116144620335"/>
    <n v="10.051404731768958"/>
    <n v="200"/>
    <n v="0.08"/>
    <n v="77.96773388444656"/>
    <n v="1.7803817975980234E-2"/>
  </r>
  <r>
    <x v="51"/>
    <s v="7"/>
    <x v="7"/>
    <x v="20"/>
    <x v="0"/>
    <x v="1"/>
    <x v="7"/>
    <x v="1"/>
    <x v="1"/>
    <s v="adjust"/>
    <x v="0"/>
    <x v="2"/>
    <n v="91770"/>
    <n v="554.50151057401808"/>
    <n v="1748.1702665158475"/>
    <n v="1682.9219679229536"/>
    <n v="-65.248298592893889"/>
    <n v="3.0350178238122356"/>
    <n v="2000"/>
    <n v="0.11"/>
    <n v="316.18687062244766"/>
    <n v="3.1313282953604249E-2"/>
  </r>
  <r>
    <x v="51"/>
    <s v="7"/>
    <x v="7"/>
    <x v="146"/>
    <x v="0"/>
    <x v="0"/>
    <x v="48"/>
    <x v="2"/>
    <x v="0"/>
    <s v="appsflyer"/>
    <x v="2"/>
    <x v="4"/>
    <n v="8200"/>
    <n v="61.556997219647819"/>
    <n v="87.033345700330287"/>
    <n v="11.023686047925679"/>
    <n v="-76.009659652404608"/>
    <n v="0.17908095823113232"/>
    <n v="200"/>
    <n v="7.0000000000000007E-2"/>
    <n v="2.635337186282722"/>
    <n v="3.9843557088883347E-2"/>
  </r>
  <r>
    <x v="51"/>
    <s v="7"/>
    <x v="7"/>
    <x v="89"/>
    <x v="0"/>
    <x v="0"/>
    <x v="32"/>
    <x v="1"/>
    <x v="0"/>
    <s v="adjust"/>
    <x v="2"/>
    <x v="5"/>
    <n v="5940"/>
    <n v="24.348420153714777"/>
    <n v="84.271587382188841"/>
    <n v="0.79162037677547159"/>
    <n v="-83.479967005413371"/>
    <n v="3.2512186490041985E-2"/>
    <n v="200"/>
    <n v="7.0000000000000007E-2"/>
    <n v="5.4695067554775927E-2"/>
    <n v="1.1515424387626892E-2"/>
  </r>
  <r>
    <x v="51"/>
    <s v="7"/>
    <x v="7"/>
    <x v="94"/>
    <x v="0"/>
    <x v="4"/>
    <x v="27"/>
    <x v="2"/>
    <x v="0"/>
    <s v="adjust"/>
    <x v="0"/>
    <x v="1"/>
    <n v="2420"/>
    <n v="6.9652595435265603"/>
    <n v="84.177832786767539"/>
    <n v="0.42859682249372488"/>
    <n v="-83.749235964273808"/>
    <n v="6.1533503499099085E-2"/>
    <n v="200"/>
    <n v="0.06"/>
    <n v="8.1378856530340132E-2"/>
    <n v="3.1645458023094111E-2"/>
  </r>
  <r>
    <x v="51"/>
    <s v="7"/>
    <x v="7"/>
    <x v="144"/>
    <x v="0"/>
    <x v="3"/>
    <x v="41"/>
    <x v="2"/>
    <x v="1"/>
    <s v="adjust"/>
    <x v="2"/>
    <x v="1"/>
    <n v="56730"/>
    <n v="306.60385626643296"/>
    <n v="286.0544705971119"/>
    <n v="197.53469321470149"/>
    <n v="-88.51977738241041"/>
    <n v="0.64426682566917093"/>
    <n v="200"/>
    <n v="0.06"/>
    <n v="67.15458076620618"/>
    <n v="5.6660579190187722E-2"/>
  </r>
  <r>
    <x v="51"/>
    <s v="7"/>
    <x v="7"/>
    <x v="30"/>
    <x v="0"/>
    <x v="4"/>
    <x v="28"/>
    <x v="1"/>
    <x v="3"/>
    <s v="appsflyer"/>
    <x v="0"/>
    <x v="4"/>
    <n v="5380"/>
    <n v="47.125687512731716"/>
    <n v="110.62210478095265"/>
    <n v="20.20597961979783"/>
    <n v="-90.416125161154824"/>
    <n v="0.42876784798818862"/>
    <n v="200"/>
    <n v="0.05"/>
    <n v="3.6054820085228506E-2"/>
    <n v="2.9739397910624743E-4"/>
  </r>
  <r>
    <x v="51"/>
    <s v="7"/>
    <x v="7"/>
    <x v="145"/>
    <x v="0"/>
    <x v="1"/>
    <x v="10"/>
    <x v="0"/>
    <x v="0"/>
    <s v="appsflyer"/>
    <x v="2"/>
    <x v="4"/>
    <n v="7190"/>
    <n v="16.446816622188333"/>
    <n v="176.31870273515904"/>
    <n v="80.55226030409159"/>
    <n v="-95.766442431067446"/>
    <n v="4.8977417426433068"/>
    <n v="200"/>
    <n v="0.05"/>
    <n v="16.107801287828352"/>
    <n v="3.3327848751067611E-2"/>
  </r>
  <r>
    <x v="51"/>
    <s v="7"/>
    <x v="7"/>
    <x v="106"/>
    <x v="0"/>
    <x v="2"/>
    <x v="29"/>
    <x v="1"/>
    <x v="0"/>
    <s v="appsflyer"/>
    <x v="2"/>
    <x v="6"/>
    <n v="206020"/>
    <n v="373.81849649666412"/>
    <n v="2757.3843451889084"/>
    <n v="2642.9776158511704"/>
    <n v="-114.40672933773794"/>
    <n v="7.07021626971515"/>
    <n v="800"/>
    <n v="0.2"/>
    <n v="513.9888928642464"/>
    <n v="3.2412236472833714E-2"/>
  </r>
  <r>
    <x v="51"/>
    <s v="7"/>
    <x v="7"/>
    <x v="28"/>
    <x v="0"/>
    <x v="4"/>
    <x v="13"/>
    <x v="1"/>
    <x v="3"/>
    <s v="adjust"/>
    <x v="0"/>
    <x v="4"/>
    <n v="91080"/>
    <n v="307.4142133883368"/>
    <n v="2381.743295267529"/>
    <n v="2259.8201901469524"/>
    <n v="-121.92310512057657"/>
    <n v="7.3510595532948422"/>
    <n v="1600"/>
    <n v="0.08"/>
    <n v="374.95671961583338"/>
    <n v="2.7653875682283859E-2"/>
  </r>
  <r>
    <x v="51"/>
    <s v="7"/>
    <x v="7"/>
    <x v="101"/>
    <x v="0"/>
    <x v="5"/>
    <x v="49"/>
    <x v="1"/>
    <x v="1"/>
    <s v="adjust"/>
    <x v="0"/>
    <x v="5"/>
    <n v="38010"/>
    <n v="182.88296488946685"/>
    <n v="956.18885467020209"/>
    <n v="787.70564295653185"/>
    <n v="-168.48321171367024"/>
    <n v="4.3071570030189283"/>
    <n v="400"/>
    <n v="0.12"/>
    <n v="395.72424253029328"/>
    <n v="8.3729297881080564E-2"/>
  </r>
  <r>
    <x v="51"/>
    <s v="7"/>
    <x v="7"/>
    <x v="2"/>
    <x v="0"/>
    <x v="3"/>
    <x v="19"/>
    <x v="1"/>
    <x v="1"/>
    <s v="appsflyer"/>
    <x v="0"/>
    <x v="5"/>
    <n v="13830"/>
    <n v="77.711683782212745"/>
    <n v="308.05184984787797"/>
    <n v="137.58176979255157"/>
    <n v="-170.47008005532641"/>
    <n v="1.7704129301602181"/>
    <n v="200"/>
    <n v="0.15"/>
    <n v="78.716950387811451"/>
    <n v="9.5357777059298834E-2"/>
  </r>
  <r>
    <x v="51"/>
    <s v="7"/>
    <x v="7"/>
    <x v="19"/>
    <x v="0"/>
    <x v="6"/>
    <x v="24"/>
    <x v="2"/>
    <x v="1"/>
    <s v="adjust"/>
    <x v="0"/>
    <x v="6"/>
    <n v="50540"/>
    <n v="117.68416596104996"/>
    <n v="1690.4004759047471"/>
    <n v="1507.0709859622129"/>
    <n v="-183.32948994253411"/>
    <n v="12.806064211399601"/>
    <n v="800"/>
    <n v="7.0000000000000007E-2"/>
    <n v="488.9114800290144"/>
    <n v="5.4068618817896541E-2"/>
  </r>
  <r>
    <x v="51"/>
    <s v="7"/>
    <x v="7"/>
    <x v="25"/>
    <x v="0"/>
    <x v="0"/>
    <x v="42"/>
    <x v="1"/>
    <x v="3"/>
    <s v="adjust"/>
    <x v="2"/>
    <x v="5"/>
    <n v="70590"/>
    <n v="394.33278935475772"/>
    <n v="818.3968858260464"/>
    <n v="604.34593031279417"/>
    <n v="-214.05095551325223"/>
    <n v="1.5325784378764915"/>
    <n v="400"/>
    <n v="0.06"/>
    <n v="103.00725740583995"/>
    <n v="2.8407366333088404E-2"/>
  </r>
  <r>
    <x v="51"/>
    <s v="7"/>
    <x v="7"/>
    <x v="127"/>
    <x v="1"/>
    <x v="2"/>
    <x v="17"/>
    <x v="1"/>
    <x v="0"/>
    <s v="adjust"/>
    <x v="2"/>
    <x v="3"/>
    <n v="10800"/>
    <n v="88.989597280873411"/>
    <n v="279.60193862002245"/>
    <n v="51.836799826556842"/>
    <n v="-227.76513879346561"/>
    <n v="0.58250403879171342"/>
    <n v="200"/>
    <n v="0.15"/>
    <n v="41.285070517060042"/>
    <n v="0.13274054550434466"/>
  </r>
  <r>
    <x v="51"/>
    <s v="7"/>
    <x v="7"/>
    <x v="79"/>
    <x v="0"/>
    <x v="4"/>
    <x v="8"/>
    <x v="0"/>
    <x v="1"/>
    <s v="appsflyer"/>
    <x v="0"/>
    <x v="3"/>
    <n v="101710"/>
    <n v="371.93374085798496"/>
    <n v="3515.9290726016011"/>
    <n v="3252.9667974230329"/>
    <n v="-262.96227517856823"/>
    <n v="8.7460922204019926"/>
    <n v="3400"/>
    <n v="0.08"/>
    <n v="69.134768489935709"/>
    <n v="3.5421392631849978E-3"/>
  </r>
  <r>
    <x v="51"/>
    <s v="7"/>
    <x v="7"/>
    <x v="38"/>
    <x v="0"/>
    <x v="1"/>
    <x v="29"/>
    <x v="1"/>
    <x v="0"/>
    <s v="appsflyer"/>
    <x v="2"/>
    <x v="3"/>
    <n v="14880"/>
    <n v="115.79244659435749"/>
    <n v="279.32297661662824"/>
    <n v="6.9376857255379418"/>
    <n v="-272.38529089109028"/>
    <n v="5.991483839910515E-2"/>
    <n v="200"/>
    <n v="0.13"/>
    <n v="0.85663614112066178"/>
    <n v="2.0579296300670423E-2"/>
  </r>
  <r>
    <x v="51"/>
    <s v="7"/>
    <x v="7"/>
    <x v="95"/>
    <x v="0"/>
    <x v="1"/>
    <x v="23"/>
    <x v="2"/>
    <x v="0"/>
    <s v="adjust"/>
    <x v="0"/>
    <x v="4"/>
    <n v="239570"/>
    <n v="1164.8365422204849"/>
    <n v="11370.368939122289"/>
    <n v="11092.64760370051"/>
    <n v="-277.72133542177835"/>
    <n v="9.5229220595664046"/>
    <n v="14200"/>
    <n v="7.0000000000000007E-2"/>
    <n v="2797.6030859629245"/>
    <n v="4.2033894670761372E-2"/>
  </r>
  <r>
    <x v="51"/>
    <s v="7"/>
    <x v="7"/>
    <x v="23"/>
    <x v="0"/>
    <x v="5"/>
    <x v="26"/>
    <x v="1"/>
    <x v="1"/>
    <s v="adjust"/>
    <x v="0"/>
    <x v="5"/>
    <n v="173370"/>
    <n v="288.34004989445407"/>
    <n v="3941.0843866656933"/>
    <n v="3642.2194509276919"/>
    <n v="-298.86493573800135"/>
    <n v="12.631680726492606"/>
    <n v="2400"/>
    <n v="0.06"/>
    <n v="821.55765503838597"/>
    <n v="3.7594186095748619E-2"/>
  </r>
  <r>
    <x v="51"/>
    <s v="7"/>
    <x v="7"/>
    <x v="113"/>
    <x v="0"/>
    <x v="4"/>
    <x v="12"/>
    <x v="1"/>
    <x v="1"/>
    <s v="appsflyer"/>
    <x v="2"/>
    <x v="3"/>
    <n v="104220"/>
    <n v="197.88607594936707"/>
    <n v="1389.4459259587629"/>
    <n v="1018.3407482659794"/>
    <n v="-371.10517769278351"/>
    <n v="5.1460960220694929"/>
    <n v="400"/>
    <n v="0.08"/>
    <n v="379.3674041993217"/>
    <n v="6.2089139423666194E-2"/>
  </r>
  <r>
    <x v="51"/>
    <s v="7"/>
    <x v="7"/>
    <x v="53"/>
    <x v="0"/>
    <x v="6"/>
    <x v="42"/>
    <x v="0"/>
    <x v="3"/>
    <s v="appsflyer"/>
    <x v="2"/>
    <x v="3"/>
    <n v="83270"/>
    <n v="45.980121479845394"/>
    <n v="901.58503813677316"/>
    <n v="493.51178068976031"/>
    <n v="-408.07325744701285"/>
    <n v="10.733155215913964"/>
    <n v="400"/>
    <n v="0.06"/>
    <n v="80.841671382201213"/>
    <n v="2.7301500033498783E-2"/>
  </r>
  <r>
    <x v="51"/>
    <s v="7"/>
    <x v="7"/>
    <x v="152"/>
    <x v="0"/>
    <x v="6"/>
    <x v="39"/>
    <x v="1"/>
    <x v="0"/>
    <m/>
    <x v="0"/>
    <x v="5"/>
    <n v="67320"/>
    <n v="624.50721908349033"/>
    <n v="1895.779675229089"/>
    <n v="1483.6191641257153"/>
    <n v="-412.16051110337366"/>
    <n v="2.3756637534199112"/>
    <n v="2000"/>
    <n v="0.12"/>
    <n v="288.29556821147492"/>
    <n v="3.238651975548873E-2"/>
  </r>
  <r>
    <x v="51"/>
    <s v="7"/>
    <x v="7"/>
    <x v="77"/>
    <x v="0"/>
    <x v="6"/>
    <x v="23"/>
    <x v="1"/>
    <x v="0"/>
    <s v="appsflyer"/>
    <x v="0"/>
    <x v="2"/>
    <n v="64310"/>
    <n v="309.54566799718242"/>
    <n v="1137.6620638277234"/>
    <n v="715.76903150936153"/>
    <n v="-421.89303231836186"/>
    <n v="2.3123212679425276"/>
    <n v="1000"/>
    <n v="0.15"/>
    <n v="73.789438953509844"/>
    <n v="1.7181855157453994E-2"/>
  </r>
  <r>
    <x v="51"/>
    <s v="7"/>
    <x v="7"/>
    <x v="75"/>
    <x v="0"/>
    <x v="2"/>
    <x v="41"/>
    <x v="1"/>
    <x v="1"/>
    <s v="appsflyer"/>
    <x v="0"/>
    <x v="5"/>
    <n v="45840"/>
    <n v="186.42932924672874"/>
    <n v="814.75274443790772"/>
    <n v="366.89325518717527"/>
    <n v="-447.85948925073245"/>
    <n v="1.9680017981591977"/>
    <n v="400"/>
    <n v="0.15"/>
    <n v="74.581511075155973"/>
    <n v="3.3879750227400279E-2"/>
  </r>
  <r>
    <x v="51"/>
    <s v="7"/>
    <x v="7"/>
    <x v="142"/>
    <x v="0"/>
    <x v="5"/>
    <x v="44"/>
    <x v="2"/>
    <x v="0"/>
    <s v="appsflyer"/>
    <x v="2"/>
    <x v="6"/>
    <n v="27410"/>
    <n v="47.473859772916803"/>
    <n v="678.02784951118474"/>
    <n v="198.69505586312542"/>
    <n v="-479.33279364805935"/>
    <n v="4.1853570957480537"/>
    <n v="400"/>
    <n v="0.1"/>
    <n v="69.635365139642246"/>
    <n v="5.8410583693311917E-2"/>
  </r>
  <r>
    <x v="51"/>
    <s v="7"/>
    <x v="7"/>
    <x v="59"/>
    <x v="0"/>
    <x v="2"/>
    <x v="48"/>
    <x v="1"/>
    <x v="1"/>
    <s v="appsflyer"/>
    <x v="2"/>
    <x v="4"/>
    <n v="117660"/>
    <n v="487.0114558073418"/>
    <n v="2755.7163455620057"/>
    <n v="2259.3694095020878"/>
    <n v="-496.34693605991788"/>
    <n v="4.6392531070067431"/>
    <n v="1200"/>
    <n v="0.15"/>
    <n v="148.81431170463227"/>
    <n v="1.0977569750123884E-2"/>
  </r>
  <r>
    <x v="51"/>
    <s v="7"/>
    <x v="7"/>
    <x v="147"/>
    <x v="0"/>
    <x v="4"/>
    <x v="17"/>
    <x v="1"/>
    <x v="0"/>
    <s v="adjust"/>
    <x v="2"/>
    <x v="4"/>
    <n v="105150"/>
    <n v="452.95384615384614"/>
    <n v="2912.6274532503539"/>
    <n v="2416.2743724597608"/>
    <n v="-496.35308079059314"/>
    <n v="5.3344825151105377"/>
    <n v="2800"/>
    <n v="0.13"/>
    <n v="528.93920392060113"/>
    <n v="3.6484488264891764E-2"/>
  </r>
  <r>
    <x v="51"/>
    <s v="7"/>
    <x v="7"/>
    <x v="82"/>
    <x v="0"/>
    <x v="3"/>
    <x v="18"/>
    <x v="1"/>
    <x v="1"/>
    <s v="adjust"/>
    <x v="0"/>
    <x v="6"/>
    <n v="29240"/>
    <n v="145.76271186440678"/>
    <n v="857.59464654684382"/>
    <n v="347.2370037807371"/>
    <n v="-510.35764276610672"/>
    <n v="2.3822073515190101"/>
    <n v="400"/>
    <n v="0.14000000000000001"/>
    <n v="263.17349402861691"/>
    <n v="0.1263178996685109"/>
  </r>
  <r>
    <x v="51"/>
    <s v="7"/>
    <x v="7"/>
    <x v="143"/>
    <x v="0"/>
    <x v="3"/>
    <x v="47"/>
    <x v="1"/>
    <x v="1"/>
    <s v="appsflyer"/>
    <x v="2"/>
    <x v="6"/>
    <n v="39470"/>
    <n v="243.08849512847695"/>
    <n v="773.30366600779257"/>
    <n v="256.80495143055828"/>
    <n v="-516.4987145772343"/>
    <n v="1.0564257732346893"/>
    <n v="400"/>
    <n v="0.15"/>
    <n v="29.663888089524033"/>
    <n v="1.9251892616217292E-2"/>
  </r>
  <r>
    <x v="51"/>
    <s v="7"/>
    <x v="7"/>
    <x v="63"/>
    <x v="0"/>
    <x v="5"/>
    <x v="41"/>
    <x v="1"/>
    <x v="1"/>
    <s v="adjust"/>
    <x v="2"/>
    <x v="2"/>
    <n v="25260"/>
    <n v="100.84495919978941"/>
    <n v="649.54420774326093"/>
    <n v="119.96933906287306"/>
    <n v="-529.57486868038791"/>
    <n v="1.1896414061231886"/>
    <n v="200"/>
    <n v="7.0000000000000007E-2"/>
    <n v="46.487714745815985"/>
    <n v="6.4582771882868178E-2"/>
  </r>
  <r>
    <x v="51"/>
    <s v="7"/>
    <x v="7"/>
    <x v="13"/>
    <x v="0"/>
    <x v="0"/>
    <x v="5"/>
    <x v="1"/>
    <x v="0"/>
    <s v="appsflyer"/>
    <x v="0"/>
    <x v="3"/>
    <n v="70740"/>
    <n v="248.56219892320772"/>
    <n v="1600.7227930996974"/>
    <n v="1069.5676809660206"/>
    <n v="-531.15511213367677"/>
    <n v="4.303018261020692"/>
    <n v="1200"/>
    <n v="0.15"/>
    <n v="461.69173979100179"/>
    <n v="7.1943669080390724E-2"/>
  </r>
  <r>
    <x v="51"/>
    <s v="7"/>
    <x v="7"/>
    <x v="93"/>
    <x v="0"/>
    <x v="1"/>
    <x v="28"/>
    <x v="1"/>
    <x v="0"/>
    <s v="adjust"/>
    <x v="2"/>
    <x v="2"/>
    <n v="58480"/>
    <n v="234.15415415415416"/>
    <n v="765.90909633167655"/>
    <n v="233.51666225327642"/>
    <n v="-532.39243407840013"/>
    <n v="0.99727746918187044"/>
    <n v="200"/>
    <n v="0.06"/>
    <n v="4.3963032797440107"/>
    <n v="3.1377513117070424E-3"/>
  </r>
  <r>
    <x v="51"/>
    <s v="7"/>
    <x v="7"/>
    <x v="72"/>
    <x v="0"/>
    <x v="4"/>
    <x v="12"/>
    <x v="2"/>
    <x v="1"/>
    <s v="adjust"/>
    <x v="0"/>
    <x v="5"/>
    <n v="98910"/>
    <n v="244.22222222222223"/>
    <n v="2710.4129628558067"/>
    <n v="2163.2126697011845"/>
    <n v="-547.20029315462216"/>
    <n v="8.857558702143157"/>
    <n v="2800"/>
    <n v="0.12"/>
    <n v="794.99577639710753"/>
    <n v="6.1251164955726425E-2"/>
  </r>
  <r>
    <x v="51"/>
    <s v="7"/>
    <x v="7"/>
    <x v="5"/>
    <x v="0"/>
    <x v="3"/>
    <x v="44"/>
    <x v="2"/>
    <x v="0"/>
    <s v="appsflyer"/>
    <x v="1"/>
    <x v="4"/>
    <n v="115980"/>
    <n v="322.26160905990821"/>
    <n v="3140.4537561303364"/>
    <n v="2555.6759611838256"/>
    <n v="-584.77779494651077"/>
    <n v="7.930438778106911"/>
    <n v="4000"/>
    <n v="0.09"/>
    <n v="917.08145948613458"/>
    <n v="5.9806842587177951E-2"/>
  </r>
  <r>
    <x v="51"/>
    <s v="7"/>
    <x v="7"/>
    <x v="3"/>
    <x v="0"/>
    <x v="1"/>
    <x v="19"/>
    <x v="1"/>
    <x v="0"/>
    <s v="appsflyer"/>
    <x v="0"/>
    <x v="1"/>
    <n v="51270"/>
    <n v="180.45390135759015"/>
    <n v="1068.8403474947484"/>
    <n v="417.48140829833272"/>
    <n v="-651.35893919641558"/>
    <n v="2.3135072456596286"/>
    <n v="400"/>
    <n v="0.09"/>
    <n v="72.952898673712653"/>
    <n v="2.9124210573061186E-2"/>
  </r>
  <r>
    <x v="51"/>
    <s v="7"/>
    <x v="7"/>
    <x v="86"/>
    <x v="0"/>
    <x v="5"/>
    <x v="5"/>
    <x v="2"/>
    <x v="1"/>
    <s v="appsflyer"/>
    <x v="0"/>
    <x v="0"/>
    <n v="17830"/>
    <n v="111.15526982271575"/>
    <n v="918.48205858276447"/>
    <n v="265.87010689867344"/>
    <n v="-652.61195168409108"/>
    <n v="2.3918803608926158"/>
    <n v="200"/>
    <n v="7.0000000000000007E-2"/>
    <n v="107.14068035778229"/>
    <n v="6.7163549403603431E-2"/>
  </r>
  <r>
    <x v="51"/>
    <s v="7"/>
    <x v="7"/>
    <x v="1"/>
    <x v="0"/>
    <x v="3"/>
    <x v="26"/>
    <x v="1"/>
    <x v="0"/>
    <s v="appsflyer"/>
    <x v="0"/>
    <x v="2"/>
    <n v="53340"/>
    <n v="213.86866059817947"/>
    <n v="1301.5149441673782"/>
    <n v="626.9217519315124"/>
    <n v="-674.59319223586579"/>
    <n v="2.9313399643409417"/>
    <n v="1000"/>
    <n v="0.15"/>
    <n v="420.92092962088611"/>
    <n v="0.1119015061353487"/>
  </r>
  <r>
    <x v="51"/>
    <s v="7"/>
    <x v="7"/>
    <x v="65"/>
    <x v="1"/>
    <x v="1"/>
    <x v="2"/>
    <x v="1"/>
    <x v="1"/>
    <s v="adjust"/>
    <x v="2"/>
    <x v="1"/>
    <n v="71620"/>
    <n v="303.69699507904932"/>
    <n v="1829.8646503659234"/>
    <n v="1143.4658348096834"/>
    <n v="-686.39881555623992"/>
    <n v="3.7651536015759741"/>
    <n v="2400"/>
    <n v="0.06"/>
    <n v="90.427348360110813"/>
    <n v="1.3180301735201004E-2"/>
  </r>
  <r>
    <x v="51"/>
    <s v="7"/>
    <x v="7"/>
    <x v="150"/>
    <x v="0"/>
    <x v="4"/>
    <x v="46"/>
    <x v="2"/>
    <x v="1"/>
    <s v="appsflyer"/>
    <x v="2"/>
    <x v="5"/>
    <n v="79150"/>
    <n v="146.80345447168608"/>
    <n v="858.6100137909425"/>
    <n v="164.12358863084947"/>
    <n v="-694.48642516009306"/>
    <n v="1.1179817887902899"/>
    <n v="600"/>
    <n v="0.06"/>
    <n v="25.343574524301587"/>
    <n v="2.5736270591085818E-2"/>
  </r>
  <r>
    <x v="51"/>
    <s v="7"/>
    <x v="7"/>
    <x v="22"/>
    <x v="0"/>
    <x v="6"/>
    <x v="32"/>
    <x v="2"/>
    <x v="0"/>
    <s v="appsflyer"/>
    <x v="0"/>
    <x v="2"/>
    <n v="111020"/>
    <n v="363.1438127090301"/>
    <n v="2255.3102173296743"/>
    <n v="1533.7115190313282"/>
    <n v="-721.59869829834611"/>
    <n v="4.2234273732765439"/>
    <n v="1200"/>
    <n v="0.1"/>
    <n v="818.86483486281418"/>
    <n v="8.8985099729402203E-2"/>
  </r>
  <r>
    <x v="51"/>
    <s v="7"/>
    <x v="7"/>
    <x v="126"/>
    <x v="0"/>
    <x v="2"/>
    <x v="25"/>
    <x v="1"/>
    <x v="0"/>
    <s v="adjust"/>
    <x v="2"/>
    <x v="0"/>
    <n v="44740"/>
    <n v="287.88337313057684"/>
    <n v="895.49819900815908"/>
    <n v="167.83791807475615"/>
    <n v="-727.66028093340287"/>
    <n v="0.58300663997927027"/>
    <n v="400"/>
    <n v="0.15"/>
    <n v="37.376924511179681"/>
    <n v="3.7116090869020971E-2"/>
  </r>
  <r>
    <x v="51"/>
    <s v="7"/>
    <x v="7"/>
    <x v="78"/>
    <x v="0"/>
    <x v="0"/>
    <x v="27"/>
    <x v="2"/>
    <x v="0"/>
    <s v="adjust"/>
    <x v="0"/>
    <x v="6"/>
    <n v="23200"/>
    <n v="96.034439937080876"/>
    <n v="1113.4633508585864"/>
    <n v="356.43609763389912"/>
    <n v="-757.02725322468723"/>
    <n v="3.7115445028619551"/>
    <n v="600"/>
    <n v="0.14000000000000001"/>
    <n v="80.683916230100053"/>
    <n v="3.772715350928145E-2"/>
  </r>
  <r>
    <x v="51"/>
    <s v="7"/>
    <x v="7"/>
    <x v="120"/>
    <x v="0"/>
    <x v="5"/>
    <x v="17"/>
    <x v="1"/>
    <x v="1"/>
    <s v="adjust"/>
    <x v="0"/>
    <x v="5"/>
    <n v="73980"/>
    <n v="154.2485966319166"/>
    <n v="1009.372502767879"/>
    <n v="249.51008338267738"/>
    <n v="-759.86241938520163"/>
    <n v="1.6175841390510881"/>
    <n v="400"/>
    <n v="0.08"/>
    <n v="87.030027683637769"/>
    <n v="5.8133941591823703E-2"/>
  </r>
  <r>
    <x v="51"/>
    <s v="7"/>
    <x v="7"/>
    <x v="76"/>
    <x v="0"/>
    <x v="4"/>
    <x v="46"/>
    <x v="1"/>
    <x v="1"/>
    <s v="adjust"/>
    <x v="2"/>
    <x v="0"/>
    <n v="49260"/>
    <n v="231.85552479234835"/>
    <n v="857.07386530029737"/>
    <n v="88.554951348042309"/>
    <n v="-768.51891395225505"/>
    <n v="0.38194022517838566"/>
    <n v="200"/>
    <n v="7.0000000000000007E-2"/>
    <n v="6.7228752655251141"/>
    <n v="1.2652925600027705E-2"/>
  </r>
  <r>
    <x v="51"/>
    <s v="7"/>
    <x v="7"/>
    <x v="88"/>
    <x v="0"/>
    <x v="5"/>
    <x v="1"/>
    <x v="2"/>
    <x v="0"/>
    <s v="adjust"/>
    <x v="0"/>
    <x v="3"/>
    <n v="19490"/>
    <n v="79.032585083272991"/>
    <n v="963.55343931188872"/>
    <n v="151.09547455297056"/>
    <n v="-812.45796475891814"/>
    <n v="1.9118123795870807"/>
    <n v="400"/>
    <n v="0.11"/>
    <n v="26.638751284233045"/>
    <n v="2.938401625754198E-2"/>
  </r>
  <r>
    <x v="51"/>
    <s v="7"/>
    <x v="7"/>
    <x v="16"/>
    <x v="0"/>
    <x v="3"/>
    <x v="32"/>
    <x v="0"/>
    <x v="3"/>
    <s v="adjust"/>
    <x v="2"/>
    <x v="1"/>
    <n v="257630"/>
    <n v="248.83302085108801"/>
    <n v="5131.6935231187945"/>
    <n v="4172.9895471882755"/>
    <n v="-958.70397593051894"/>
    <n v="16.770240271630048"/>
    <n v="4200"/>
    <n v="0.02"/>
    <n v="400.2591646120722"/>
    <n v="1.5986107804565969E-2"/>
  </r>
  <r>
    <x v="51"/>
    <s v="7"/>
    <x v="7"/>
    <x v="11"/>
    <x v="0"/>
    <x v="4"/>
    <x v="33"/>
    <x v="1"/>
    <x v="0"/>
    <s v="appsflyer"/>
    <x v="0"/>
    <x v="4"/>
    <n v="114920"/>
    <n v="491.60543532964272"/>
    <n v="1816.4014136171393"/>
    <n v="729.5366075773137"/>
    <n v="-1086.8648060398255"/>
    <n v="1.4839880830205383"/>
    <n v="600"/>
    <n v="0.14000000000000001"/>
    <n v="558.72058785958848"/>
    <n v="0.12764280367757905"/>
  </r>
  <r>
    <x v="51"/>
    <s v="7"/>
    <x v="7"/>
    <x v="81"/>
    <x v="0"/>
    <x v="3"/>
    <x v="7"/>
    <x v="2"/>
    <x v="1"/>
    <s v="appsflyer"/>
    <x v="2"/>
    <x v="2"/>
    <n v="63430"/>
    <n v="111.69750670840787"/>
    <n v="1734.7026417755801"/>
    <n v="512.59777769000186"/>
    <n v="-1222.1048640855784"/>
    <n v="4.5891604279777249"/>
    <n v="600"/>
    <n v="0.06"/>
    <n v="158.86232468589961"/>
    <n v="5.165269001678903E-2"/>
  </r>
  <r>
    <x v="51"/>
    <s v="7"/>
    <x v="7"/>
    <x v="122"/>
    <x v="0"/>
    <x v="4"/>
    <x v="3"/>
    <x v="1"/>
    <x v="0"/>
    <s v="singular"/>
    <x v="2"/>
    <x v="5"/>
    <n v="138890"/>
    <n v="914.06455662879932"/>
    <n v="3144.2145967104316"/>
    <n v="1473.8539083527794"/>
    <n v="-1670.3606883576522"/>
    <n v="1.6124177419027854"/>
    <n v="2000"/>
    <n v="0.06"/>
    <n v="270.88957341472059"/>
    <n v="3.0632793372475927E-2"/>
  </r>
  <r>
    <x v="51"/>
    <s v="7"/>
    <x v="7"/>
    <x v="37"/>
    <x v="0"/>
    <x v="5"/>
    <x v="3"/>
    <x v="2"/>
    <x v="1"/>
    <s v="adjust"/>
    <x v="2"/>
    <x v="0"/>
    <n v="75580"/>
    <n v="120.37587598216182"/>
    <n v="2779.8023326063862"/>
    <n v="929.50316901319582"/>
    <n v="-1850.2991635931903"/>
    <n v="7.7216731461288513"/>
    <n v="1000"/>
    <n v="6.5000000000000002E-2"/>
    <n v="173.41112160155049"/>
    <n v="3.1093873118197092E-2"/>
  </r>
  <r>
    <x v="51"/>
    <s v="7"/>
    <x v="7"/>
    <x v="99"/>
    <x v="0"/>
    <x v="2"/>
    <x v="42"/>
    <x v="2"/>
    <x v="0"/>
    <s v="adjust"/>
    <x v="0"/>
    <x v="0"/>
    <n v="120540"/>
    <n v="415.17795637198623"/>
    <n v="8011.8307856067431"/>
    <n v="6159.8806154932827"/>
    <n v="-1851.9501701134604"/>
    <n v="14.836723677049525"/>
    <n v="30000"/>
    <n v="0.08"/>
    <n v="793.99075579251689"/>
    <n v="2.1482850219409492E-2"/>
  </r>
  <r>
    <x v="51"/>
    <s v="7"/>
    <x v="7"/>
    <x v="98"/>
    <x v="0"/>
    <x v="3"/>
    <x v="45"/>
    <x v="1"/>
    <x v="0"/>
    <s v="appsflyer"/>
    <x v="2"/>
    <x v="6"/>
    <n v="453630"/>
    <n v="1919.4499294781383"/>
    <n v="7614.6661006000904"/>
    <n v="5449.6533593573504"/>
    <n v="-2165.01274124274"/>
    <n v="2.8391745341536505"/>
    <n v="4400"/>
    <n v="7.0000000000000007E-2"/>
    <n v="688.46384585167823"/>
    <n v="2.1055279435634455E-2"/>
  </r>
  <r>
    <x v="51"/>
    <s v="7"/>
    <x v="7"/>
    <x v="0"/>
    <x v="0"/>
    <x v="2"/>
    <x v="43"/>
    <x v="0"/>
    <x v="0"/>
    <s v="adjust"/>
    <x v="0"/>
    <x v="6"/>
    <n v="179070"/>
    <n v="140.12115161490516"/>
    <n v="3709.8789632888484"/>
    <n v="995.84772545583121"/>
    <n v="-2714.0312378330173"/>
    <n v="7.1070478223924294"/>
    <n v="800"/>
    <n v="7.0000000000000007E-2"/>
    <n v="393.46914314656971"/>
    <n v="6.5851624548734153E-2"/>
  </r>
  <r>
    <x v="51"/>
    <s v="7"/>
    <x v="7"/>
    <x v="84"/>
    <x v="0"/>
    <x v="1"/>
    <x v="30"/>
    <x v="1"/>
    <x v="0"/>
    <s v="appsflyer"/>
    <x v="0"/>
    <x v="5"/>
    <n v="189950"/>
    <n v="505.30772932652462"/>
    <n v="5026.441327728262"/>
    <n v="2127.2191406259376"/>
    <n v="-2899.2221871023244"/>
    <n v="4.2097498557188118"/>
    <n v="1400"/>
    <n v="0.13"/>
    <n v="1405.845003154566"/>
    <n v="0.11014732617384011"/>
  </r>
  <r>
    <x v="51"/>
    <s v="7"/>
    <x v="7"/>
    <x v="100"/>
    <x v="0"/>
    <x v="2"/>
    <x v="44"/>
    <x v="0"/>
    <x v="0"/>
    <s v="adjust"/>
    <x v="0"/>
    <x v="3"/>
    <n v="700550"/>
    <n v="545.77979955368346"/>
    <n v="15531.139541103021"/>
    <n v="11972.573764948436"/>
    <n v="-3558.5657761545845"/>
    <n v="21.936637769919518"/>
    <n v="9200"/>
    <n v="7.0000000000000007E-2"/>
    <n v="1775.5941686847573"/>
    <n v="2.4717522502458691E-2"/>
  </r>
  <r>
    <x v="52"/>
    <s v="7"/>
    <x v="7"/>
    <x v="100"/>
    <x v="0"/>
    <x v="2"/>
    <x v="46"/>
    <x v="0"/>
    <x v="0"/>
    <s v="adjust"/>
    <x v="0"/>
    <x v="5"/>
    <n v="1080600"/>
    <n v="1005.1537561820209"/>
    <n v="28539.72289504993"/>
    <n v="47337.969749758173"/>
    <n v="18798.246854708243"/>
    <n v="47.095252302062583"/>
    <n v="30000"/>
    <n v="7.0000000000000007E-2"/>
    <n v="13384.960896305562"/>
    <n v="4.7125527939700519E-2"/>
  </r>
  <r>
    <x v="52"/>
    <s v="7"/>
    <x v="7"/>
    <x v="96"/>
    <x v="0"/>
    <x v="6"/>
    <x v="40"/>
    <x v="1"/>
    <x v="0"/>
    <s v="adjust"/>
    <x v="0"/>
    <x v="0"/>
    <n v="996340"/>
    <n v="3481.4382370635303"/>
    <n v="25178.529492009755"/>
    <n v="34456.562628346917"/>
    <n v="9278.0331363371624"/>
    <n v="9.8972207122679858"/>
    <n v="28600"/>
    <n v="0.17"/>
    <n v="16847.881845881144"/>
    <n v="8.1493338088714992E-2"/>
  </r>
  <r>
    <x v="52"/>
    <s v="7"/>
    <x v="7"/>
    <x v="31"/>
    <x v="0"/>
    <x v="0"/>
    <x v="7"/>
    <x v="2"/>
    <x v="0"/>
    <s v="adjust"/>
    <x v="0"/>
    <x v="1"/>
    <n v="350080"/>
    <n v="2132.9185139094138"/>
    <n v="15399.907958435704"/>
    <n v="23295.56652272939"/>
    <n v="7895.6585642936861"/>
    <n v="10.921920537897664"/>
    <n v="28200"/>
    <n v="0.09"/>
    <n v="3335.4314758932574"/>
    <n v="2.3863134877609226E-2"/>
  </r>
  <r>
    <x v="52"/>
    <s v="7"/>
    <x v="7"/>
    <x v="38"/>
    <x v="0"/>
    <x v="0"/>
    <x v="47"/>
    <x v="1"/>
    <x v="0"/>
    <s v="appsflyer"/>
    <x v="2"/>
    <x v="0"/>
    <n v="1027770"/>
    <n v="8825.2164579606433"/>
    <n v="17825.560983741434"/>
    <n v="25406.077869201556"/>
    <n v="7580.5168854601216"/>
    <n v="2.8788050684336945"/>
    <n v="27600"/>
    <n v="0.13"/>
    <n v="9099.3092222916457"/>
    <n v="5.9692469843487445E-2"/>
  </r>
  <r>
    <x v="52"/>
    <s v="7"/>
    <x v="7"/>
    <x v="86"/>
    <x v="0"/>
    <x v="1"/>
    <x v="10"/>
    <x v="2"/>
    <x v="1"/>
    <s v="appsflyer"/>
    <x v="0"/>
    <x v="1"/>
    <n v="204200"/>
    <n v="1134.7354022398906"/>
    <n v="10167.318954188802"/>
    <n v="14791.303542541915"/>
    <n v="4623.9845883531125"/>
    <n v="13.035024300242053"/>
    <n v="15000"/>
    <n v="7.0000000000000007E-2"/>
    <n v="1991.0217695287786"/>
    <n v="2.2434598859642017E-2"/>
  </r>
  <r>
    <x v="52"/>
    <s v="7"/>
    <x v="7"/>
    <x v="35"/>
    <x v="0"/>
    <x v="2"/>
    <x v="37"/>
    <x v="0"/>
    <x v="1"/>
    <s v="adjust"/>
    <x v="0"/>
    <x v="6"/>
    <n v="337990"/>
    <n v="445.09114852303242"/>
    <n v="9129.1523291728481"/>
    <n v="13278.774167428952"/>
    <n v="4149.6218382561037"/>
    <n v="29.833831141087739"/>
    <n v="14200"/>
    <n v="8.5000000000000006E-2"/>
    <n v="6574.7231462949876"/>
    <n v="8.252171301602397E-2"/>
  </r>
  <r>
    <x v="52"/>
    <s v="7"/>
    <x v="7"/>
    <x v="40"/>
    <x v="0"/>
    <x v="2"/>
    <x v="27"/>
    <x v="0"/>
    <x v="1"/>
    <s v="adjust"/>
    <x v="0"/>
    <x v="2"/>
    <n v="239180"/>
    <n v="267.44299349067529"/>
    <n v="6446.7542477432007"/>
    <n v="10262.733656637905"/>
    <n v="3815.9794088947046"/>
    <n v="38.373537188947623"/>
    <n v="11600"/>
    <n v="0.125"/>
    <n v="6573.4329154301477"/>
    <n v="0.10675246861376729"/>
  </r>
  <r>
    <x v="52"/>
    <s v="7"/>
    <x v="7"/>
    <x v="29"/>
    <x v="0"/>
    <x v="6"/>
    <x v="11"/>
    <x v="2"/>
    <x v="1"/>
    <s v="appsflyer"/>
    <x v="2"/>
    <x v="1"/>
    <n v="276740"/>
    <n v="679.84239407861151"/>
    <n v="8045.3963763540933"/>
    <n v="11838.964358900332"/>
    <n v="3793.5679825462385"/>
    <n v="17.41427787089631"/>
    <n v="16600"/>
    <n v="0.05"/>
    <n v="2793.8329524023329"/>
    <n v="3.9331043770761034E-2"/>
  </r>
  <r>
    <x v="52"/>
    <s v="7"/>
    <x v="7"/>
    <x v="118"/>
    <x v="0"/>
    <x v="6"/>
    <x v="44"/>
    <x v="1"/>
    <x v="0"/>
    <s v="appsflyer"/>
    <x v="2"/>
    <x v="1"/>
    <n v="390350"/>
    <n v="2109.6941522405368"/>
    <n v="10297.003000652214"/>
    <n v="13871.984046027608"/>
    <n v="3574.9810453753944"/>
    <n v="6.5753531294075431"/>
    <n v="13200"/>
    <n v="0.14000000000000001"/>
    <n v="9683.3286742409691"/>
    <n v="0.11634154905445189"/>
  </r>
  <r>
    <x v="52"/>
    <s v="7"/>
    <x v="7"/>
    <x v="76"/>
    <x v="0"/>
    <x v="4"/>
    <x v="49"/>
    <x v="1"/>
    <x v="1"/>
    <s v="adjust"/>
    <x v="2"/>
    <x v="5"/>
    <n v="415890"/>
    <n v="1478.4956212607301"/>
    <n v="6101.1575237484112"/>
    <n v="9167.2100441910407"/>
    <n v="3066.0525204426294"/>
    <n v="6.2003633371426936"/>
    <n v="3200"/>
    <n v="7.0000000000000007E-2"/>
    <n v="3094.6608562003225"/>
    <n v="5.6263225875745178E-2"/>
  </r>
  <r>
    <x v="52"/>
    <s v="7"/>
    <x v="7"/>
    <x v="15"/>
    <x v="0"/>
    <x v="0"/>
    <x v="46"/>
    <x v="2"/>
    <x v="0"/>
    <s v="adjust"/>
    <x v="0"/>
    <x v="6"/>
    <n v="772380"/>
    <n v="1958.1937052311698"/>
    <n v="25935.489187295057"/>
    <n v="28987.84912594307"/>
    <n v="3052.3599386480128"/>
    <n v="14.803361408273437"/>
    <n v="50000"/>
    <n v="0.06"/>
    <n v="8474.3488944141754"/>
    <n v="4.872356952963177E-2"/>
  </r>
  <r>
    <x v="52"/>
    <s v="7"/>
    <x v="7"/>
    <x v="0"/>
    <x v="0"/>
    <x v="4"/>
    <x v="6"/>
    <x v="0"/>
    <x v="0"/>
    <s v="adjust"/>
    <x v="0"/>
    <x v="4"/>
    <n v="820150"/>
    <n v="855.00183718287224"/>
    <n v="17156.210360067624"/>
    <n v="20039.059258133399"/>
    <n v="2882.8488980657748"/>
    <n v="23.437445847086924"/>
    <n v="21000"/>
    <n v="7.0000000000000007E-2"/>
    <n v="3032.1877897833529"/>
    <n v="2.5218979849338127E-2"/>
  </r>
  <r>
    <x v="52"/>
    <s v="7"/>
    <x v="7"/>
    <x v="69"/>
    <x v="0"/>
    <x v="6"/>
    <x v="11"/>
    <x v="0"/>
    <x v="1"/>
    <s v="appsflyer"/>
    <x v="2"/>
    <x v="0"/>
    <n v="325190"/>
    <n v="219.72868317783727"/>
    <n v="6977.6963398820026"/>
    <n v="9828.2053101095335"/>
    <n v="2850.5089702275309"/>
    <n v="44.728822691551301"/>
    <n v="9000"/>
    <n v="0.04"/>
    <n v="158.92333157835213"/>
    <n v="2.6950212265590291E-3"/>
  </r>
  <r>
    <x v="52"/>
    <s v="7"/>
    <x v="7"/>
    <x v="88"/>
    <x v="0"/>
    <x v="0"/>
    <x v="1"/>
    <x v="2"/>
    <x v="0"/>
    <s v="adjust"/>
    <x v="0"/>
    <x v="4"/>
    <n v="170580"/>
    <n v="535.28452999859485"/>
    <n v="8108.3747002086466"/>
    <n v="10796.735175257918"/>
    <n v="2688.3604750492714"/>
    <n v="20.170086318926984"/>
    <n v="15800"/>
    <n v="0.11"/>
    <n v="5191.2723694707802"/>
    <n v="8.0136453060477578E-2"/>
  </r>
  <r>
    <x v="52"/>
    <s v="7"/>
    <x v="7"/>
    <x v="109"/>
    <x v="0"/>
    <x v="5"/>
    <x v="20"/>
    <x v="1"/>
    <x v="1"/>
    <s v="appsflyer"/>
    <x v="0"/>
    <x v="2"/>
    <n v="360760"/>
    <n v="1036.6937485305259"/>
    <n v="4629.830178334124"/>
    <n v="7272.2969736923578"/>
    <n v="2642.4667953582339"/>
    <n v="7.0148942095971574"/>
    <n v="8400"/>
    <n v="0.1"/>
    <n v="4201.1183413589606"/>
    <n v="9.6281325248326374E-2"/>
  </r>
  <r>
    <x v="52"/>
    <s v="7"/>
    <x v="7"/>
    <x v="11"/>
    <x v="0"/>
    <x v="6"/>
    <x v="29"/>
    <x v="1"/>
    <x v="0"/>
    <s v="appsflyer"/>
    <x v="0"/>
    <x v="1"/>
    <n v="595000"/>
    <n v="2523.1700649428581"/>
    <n v="8111.5140205567395"/>
    <n v="10726.797357459673"/>
    <n v="2615.2833369029331"/>
    <n v="4.2513176208368666"/>
    <n v="11400"/>
    <n v="0.14000000000000001"/>
    <n v="4229.7062852413983"/>
    <n v="6.5718687884971844E-2"/>
  </r>
  <r>
    <x v="52"/>
    <s v="7"/>
    <x v="7"/>
    <x v="122"/>
    <x v="0"/>
    <x v="5"/>
    <x v="13"/>
    <x v="1"/>
    <x v="0"/>
    <s v="singular"/>
    <x v="2"/>
    <x v="4"/>
    <n v="411040"/>
    <n v="2707.8140425292318"/>
    <n v="8792.341651833658"/>
    <n v="11304.855741476656"/>
    <n v="2512.5140896429984"/>
    <n v="4.1749010692467508"/>
    <n v="16000"/>
    <n v="0.06"/>
    <n v="2291.6241081190583"/>
    <n v="3.3785247692447527E-2"/>
  </r>
  <r>
    <x v="52"/>
    <s v="7"/>
    <x v="7"/>
    <x v="84"/>
    <x v="0"/>
    <x v="2"/>
    <x v="11"/>
    <x v="1"/>
    <x v="0"/>
    <s v="appsflyer"/>
    <x v="0"/>
    <x v="6"/>
    <n v="431840"/>
    <n v="1242.990768811527"/>
    <n v="11000.400578564018"/>
    <n v="13484.611807084868"/>
    <n v="2484.2112285208495"/>
    <n v="10.848521280635127"/>
    <n v="7400"/>
    <n v="0.13"/>
    <n v="9730.6796045472911"/>
    <n v="0.12026893745944735"/>
  </r>
  <r>
    <x v="52"/>
    <s v="7"/>
    <x v="7"/>
    <x v="141"/>
    <x v="0"/>
    <x v="6"/>
    <x v="18"/>
    <x v="1"/>
    <x v="1"/>
    <s v="appsflyer"/>
    <x v="2"/>
    <x v="5"/>
    <n v="171860"/>
    <n v="1054.7791671446598"/>
    <n v="3518.4624741038365"/>
    <n v="5780.686788263215"/>
    <n v="2262.2243141593785"/>
    <n v="5.4804711434639204"/>
    <n v="6400"/>
    <n v="0.08"/>
    <n v="2727.5242924238892"/>
    <n v="7.8638991995486962E-2"/>
  </r>
  <r>
    <x v="52"/>
    <s v="7"/>
    <x v="7"/>
    <x v="93"/>
    <x v="0"/>
    <x v="0"/>
    <x v="4"/>
    <x v="1"/>
    <x v="0"/>
    <s v="adjust"/>
    <x v="2"/>
    <x v="3"/>
    <n v="331740"/>
    <n v="1507.6727785613539"/>
    <n v="4315.0802873097373"/>
    <n v="6231.5412705781591"/>
    <n v="1916.4609832684218"/>
    <n v="4.1332186660054964"/>
    <n v="2200"/>
    <n v="0.06"/>
    <n v="2066.1494920399123"/>
    <n v="5.5260526043401995E-2"/>
  </r>
  <r>
    <x v="52"/>
    <s v="7"/>
    <x v="7"/>
    <x v="19"/>
    <x v="0"/>
    <x v="4"/>
    <x v="10"/>
    <x v="2"/>
    <x v="1"/>
    <s v="adjust"/>
    <x v="0"/>
    <x v="2"/>
    <n v="82720"/>
    <n v="275.44838672637502"/>
    <n v="2990.1599108133737"/>
    <n v="4733.5328936058913"/>
    <n v="1743.3729827925176"/>
    <n v="17.184827073640076"/>
    <n v="2800"/>
    <n v="7.0000000000000007E-2"/>
    <n v="1961.5726229709771"/>
    <n v="6.9066546666820855E-2"/>
  </r>
  <r>
    <x v="52"/>
    <s v="7"/>
    <x v="7"/>
    <x v="57"/>
    <x v="0"/>
    <x v="1"/>
    <x v="6"/>
    <x v="2"/>
    <x v="0"/>
    <s v="adjust"/>
    <x v="0"/>
    <x v="6"/>
    <n v="126880"/>
    <n v="462.44389027431419"/>
    <n v="4899.0939497803975"/>
    <n v="6624.4329384672601"/>
    <n v="1725.3389886868626"/>
    <n v="14.324836110469001"/>
    <n v="11200"/>
    <n v="0.09"/>
    <n v="654.4573931414576"/>
    <n v="1.6465746306653779E-2"/>
  </r>
  <r>
    <x v="52"/>
    <s v="7"/>
    <x v="7"/>
    <x v="46"/>
    <x v="0"/>
    <x v="2"/>
    <x v="39"/>
    <x v="2"/>
    <x v="1"/>
    <s v="adjust"/>
    <x v="2"/>
    <x v="0"/>
    <n v="208210"/>
    <n v="800.26050563717115"/>
    <n v="3513.5351040450009"/>
    <n v="5206.9321832166725"/>
    <n v="1693.3970791716715"/>
    <n v="6.5065464889722238"/>
    <n v="7800"/>
    <n v="0.06"/>
    <n v="403.09198473302911"/>
    <n v="1.2902414529624623E-2"/>
  </r>
  <r>
    <x v="52"/>
    <s v="7"/>
    <x v="7"/>
    <x v="124"/>
    <x v="0"/>
    <x v="2"/>
    <x v="38"/>
    <x v="2"/>
    <x v="1"/>
    <s v="appsflyer"/>
    <x v="0"/>
    <x v="6"/>
    <n v="55960"/>
    <n v="233.51694207978633"/>
    <n v="2807.0363048352347"/>
    <n v="4369.936894747113"/>
    <n v="1562.9005899118783"/>
    <n v="18.713575365568232"/>
    <n v="5000"/>
    <n v="0.05"/>
    <n v="559.60754042602287"/>
    <n v="2.1343082440492434E-2"/>
  </r>
  <r>
    <x v="52"/>
    <s v="7"/>
    <x v="7"/>
    <x v="143"/>
    <x v="0"/>
    <x v="1"/>
    <x v="43"/>
    <x v="1"/>
    <x v="1"/>
    <s v="appsflyer"/>
    <x v="2"/>
    <x v="1"/>
    <n v="200420"/>
    <n v="1580.019187453074"/>
    <n v="3126.5289378917191"/>
    <n v="4356.2396049349181"/>
    <n v="1229.710667043199"/>
    <n v="2.7570801921443735"/>
    <n v="7800"/>
    <n v="0.15"/>
    <n v="159.34253185730446"/>
    <n v="6.0963333175703127E-3"/>
  </r>
  <r>
    <x v="52"/>
    <s v="7"/>
    <x v="7"/>
    <x v="12"/>
    <x v="0"/>
    <x v="5"/>
    <x v="8"/>
    <x v="0"/>
    <x v="0"/>
    <s v="appsflyer"/>
    <x v="0"/>
    <x v="4"/>
    <n v="457620"/>
    <n v="168.27492485770927"/>
    <n v="5513.6762425122315"/>
    <n v="6723.2859086846556"/>
    <n v="1209.6096661724241"/>
    <n v="39.95417567037849"/>
    <n v="3800"/>
    <n v="7.4999999999999997E-2"/>
    <n v="1909.4039644727457"/>
    <n v="4.7333104437477395E-2"/>
  </r>
  <r>
    <x v="52"/>
    <s v="7"/>
    <x v="7"/>
    <x v="50"/>
    <x v="0"/>
    <x v="2"/>
    <x v="20"/>
    <x v="1"/>
    <x v="3"/>
    <s v="appsflyer"/>
    <x v="0"/>
    <x v="3"/>
    <n v="98830"/>
    <n v="650.49456074595491"/>
    <n v="2117.9755522573719"/>
    <n v="3189.1934642044685"/>
    <n v="1071.2179119470966"/>
    <n v="4.902721185780953"/>
    <n v="3800"/>
    <n v="0.08"/>
    <n v="1314.0075114906315"/>
    <n v="6.866979202521796E-2"/>
  </r>
  <r>
    <x v="52"/>
    <s v="7"/>
    <x v="7"/>
    <x v="94"/>
    <x v="0"/>
    <x v="6"/>
    <x v="20"/>
    <x v="2"/>
    <x v="0"/>
    <s v="adjust"/>
    <x v="0"/>
    <x v="4"/>
    <n v="635080"/>
    <n v="1365.2740953063419"/>
    <n v="19529.918803358658"/>
    <n v="20573.83659387485"/>
    <n v="1043.9177905161923"/>
    <n v="15.069381792715014"/>
    <n v="28600"/>
    <n v="0.06"/>
    <n v="7091.5324811394776"/>
    <n v="5.7447820915511177E-2"/>
  </r>
  <r>
    <x v="52"/>
    <s v="7"/>
    <x v="7"/>
    <x v="150"/>
    <x v="0"/>
    <x v="0"/>
    <x v="18"/>
    <x v="2"/>
    <x v="1"/>
    <s v="appsflyer"/>
    <x v="2"/>
    <x v="5"/>
    <n v="295020"/>
    <n v="463.64086049207782"/>
    <n v="3800.984811106458"/>
    <n v="4815.0051052970384"/>
    <n v="1014.0202941905804"/>
    <n v="10.385204401930213"/>
    <n v="5800"/>
    <n v="0.06"/>
    <n v="887.96270388287189"/>
    <n v="3.0735955776592869E-2"/>
  </r>
  <r>
    <x v="52"/>
    <s v="7"/>
    <x v="7"/>
    <x v="147"/>
    <x v="0"/>
    <x v="3"/>
    <x v="35"/>
    <x v="1"/>
    <x v="0"/>
    <s v="adjust"/>
    <x v="2"/>
    <x v="5"/>
    <n v="192120"/>
    <n v="771.76531289157515"/>
    <n v="5507.6621187368128"/>
    <n v="6499.4229027033516"/>
    <n v="991.76078396653884"/>
    <n v="8.4215017106067478"/>
    <n v="8600"/>
    <n v="0.13"/>
    <n v="4835.6348654311942"/>
    <n v="0.1240016469621191"/>
  </r>
  <r>
    <x v="52"/>
    <s v="7"/>
    <x v="7"/>
    <x v="85"/>
    <x v="0"/>
    <x v="2"/>
    <x v="41"/>
    <x v="1"/>
    <x v="1"/>
    <s v="adjust"/>
    <x v="0"/>
    <x v="1"/>
    <n v="237240"/>
    <n v="841.60538736734509"/>
    <n v="4900.1176959024988"/>
    <n v="5824.8099598949229"/>
    <n v="924.69226399242416"/>
    <n v="6.9210701919526825"/>
    <n v="4400"/>
    <n v="0.125"/>
    <n v="1762.4574366486845"/>
    <n v="5.042961197542882E-2"/>
  </r>
  <r>
    <x v="52"/>
    <s v="7"/>
    <x v="7"/>
    <x v="82"/>
    <x v="0"/>
    <x v="0"/>
    <x v="21"/>
    <x v="1"/>
    <x v="1"/>
    <s v="adjust"/>
    <x v="0"/>
    <x v="6"/>
    <n v="111320"/>
    <n v="586.17889558650313"/>
    <n v="3203.6853342873292"/>
    <n v="4118.2735330246132"/>
    <n v="914.58819873728407"/>
    <n v="7.0256257330862475"/>
    <n v="5400"/>
    <n v="0.14000000000000001"/>
    <n v="216.09451731056245"/>
    <n v="8.7453522929649679E-3"/>
  </r>
  <r>
    <x v="52"/>
    <s v="7"/>
    <x v="7"/>
    <x v="4"/>
    <x v="0"/>
    <x v="1"/>
    <x v="20"/>
    <x v="2"/>
    <x v="0"/>
    <s v="appsflyer"/>
    <x v="0"/>
    <x v="0"/>
    <n v="121690"/>
    <n v="498.31467144411033"/>
    <n v="2892.4308377589896"/>
    <n v="3753.4914650851133"/>
    <n v="861.06062732612372"/>
    <n v="7.5323719733307009"/>
    <n v="5200"/>
    <n v="0.1"/>
    <n v="1410.5659976387485"/>
    <n v="6.2633506730102678E-2"/>
  </r>
  <r>
    <x v="52"/>
    <s v="7"/>
    <x v="7"/>
    <x v="74"/>
    <x v="0"/>
    <x v="4"/>
    <x v="6"/>
    <x v="1"/>
    <x v="1"/>
    <s v="adjust"/>
    <x v="0"/>
    <x v="5"/>
    <n v="134430"/>
    <n v="619.62746054986178"/>
    <n v="3994.164301975607"/>
    <n v="4852.7331048079541"/>
    <n v="858.56880283234705"/>
    <n v="7.8316947097560918"/>
    <n v="6000"/>
    <n v="0.1"/>
    <n v="311.42404300945969"/>
    <n v="1.069582976175183E-2"/>
  </r>
  <r>
    <x v="52"/>
    <s v="7"/>
    <x v="7"/>
    <x v="112"/>
    <x v="0"/>
    <x v="3"/>
    <x v="10"/>
    <x v="1"/>
    <x v="0"/>
    <s v="adjust"/>
    <x v="2"/>
    <x v="4"/>
    <n v="121750"/>
    <n v="788.19924575738537"/>
    <n v="2780.4257660481539"/>
    <n v="3546.1642260251701"/>
    <n v="765.73845997701619"/>
    <n v="4.4990708188481454"/>
    <n v="4400"/>
    <n v="0.15"/>
    <n v="89.998272670635217"/>
    <n v="4.2298413597684492E-3"/>
  </r>
  <r>
    <x v="52"/>
    <s v="7"/>
    <x v="7"/>
    <x v="53"/>
    <x v="0"/>
    <x v="5"/>
    <x v="47"/>
    <x v="0"/>
    <x v="3"/>
    <s v="appsflyer"/>
    <x v="2"/>
    <x v="5"/>
    <n v="151770"/>
    <n v="71.517936031100902"/>
    <n v="1508.862203385748"/>
    <n v="2248.1398029476641"/>
    <n v="739.27759956191608"/>
    <n v="31.43462923720308"/>
    <n v="800"/>
    <n v="0.06"/>
    <n v="285.09269916079575"/>
    <n v="2.1135451539905308E-2"/>
  </r>
  <r>
    <x v="52"/>
    <s v="7"/>
    <x v="7"/>
    <x v="22"/>
    <x v="0"/>
    <x v="3"/>
    <x v="7"/>
    <x v="2"/>
    <x v="0"/>
    <s v="appsflyer"/>
    <x v="0"/>
    <x v="6"/>
    <n v="227530"/>
    <n v="875.11538461538464"/>
    <n v="4613.2862063648272"/>
    <n v="5340.1557312484174"/>
    <n v="726.8695248835902"/>
    <n v="6.1022304316995051"/>
    <n v="5400"/>
    <n v="0.1"/>
    <n v="1627.5377117908865"/>
    <n v="5.0795575812742633E-2"/>
  </r>
  <r>
    <x v="52"/>
    <s v="7"/>
    <x v="7"/>
    <x v="138"/>
    <x v="0"/>
    <x v="5"/>
    <x v="35"/>
    <x v="2"/>
    <x v="0"/>
    <s v="adjust"/>
    <x v="2"/>
    <x v="2"/>
    <n v="99410"/>
    <n v="357.81874900015998"/>
    <n v="1876.7256525255561"/>
    <n v="2487.1393526044571"/>
    <n v="610.413700078901"/>
    <n v="6.9508357500946527"/>
    <n v="1800"/>
    <n v="0.15"/>
    <n v="1448.7297243138512"/>
    <n v="9.7081393448848849E-2"/>
  </r>
  <r>
    <x v="52"/>
    <s v="7"/>
    <x v="7"/>
    <x v="149"/>
    <x v="0"/>
    <x v="0"/>
    <x v="48"/>
    <x v="1"/>
    <x v="0"/>
    <s v="appsflyer"/>
    <x v="2"/>
    <x v="2"/>
    <n v="205560"/>
    <n v="215.23153308339243"/>
    <n v="3694.4400046955097"/>
    <n v="4275.0536886840327"/>
    <n v="580.61368398852301"/>
    <n v="19.862580670405965"/>
    <n v="1600"/>
    <n v="0.08"/>
    <n v="35.670583931892637"/>
    <n v="1.3906485754128983E-3"/>
  </r>
  <r>
    <x v="52"/>
    <s v="7"/>
    <x v="7"/>
    <x v="72"/>
    <x v="0"/>
    <x v="1"/>
    <x v="18"/>
    <x v="2"/>
    <x v="1"/>
    <s v="adjust"/>
    <x v="0"/>
    <x v="0"/>
    <n v="145660"/>
    <n v="348.35222652700054"/>
    <n v="3234.8879342059622"/>
    <n v="3756.2680481532534"/>
    <n v="521.38011394729119"/>
    <n v="10.782959780686539"/>
    <n v="4800"/>
    <n v="0.12"/>
    <n v="448.53491255520368"/>
    <n v="1.9901619852702966E-2"/>
  </r>
  <r>
    <x v="52"/>
    <s v="7"/>
    <x v="7"/>
    <x v="146"/>
    <x v="0"/>
    <x v="0"/>
    <x v="36"/>
    <x v="2"/>
    <x v="0"/>
    <s v="appsflyer"/>
    <x v="2"/>
    <x v="0"/>
    <n v="92410"/>
    <n v="768.92531328320797"/>
    <n v="923.78855938742311"/>
    <n v="1426.3542317960198"/>
    <n v="502.5656724085967"/>
    <n v="1.8549971072036613"/>
    <n v="400"/>
    <n v="7.0000000000000007E-2"/>
    <n v="259.42722883924307"/>
    <n v="3.0313557817095289E-2"/>
  </r>
  <r>
    <x v="52"/>
    <s v="7"/>
    <x v="7"/>
    <x v="80"/>
    <x v="0"/>
    <x v="0"/>
    <x v="27"/>
    <x v="1"/>
    <x v="1"/>
    <s v="adjust"/>
    <x v="0"/>
    <x v="6"/>
    <n v="193450"/>
    <n v="989.7139010434197"/>
    <n v="5458.0412319420329"/>
    <n v="5923.1351751328757"/>
    <n v="465.09394319084277"/>
    <n v="5.9846943332697737"/>
    <n v="6000"/>
    <n v="0.09"/>
    <n v="2439.1470464175072"/>
    <n v="6.863333280708582E-2"/>
  </r>
  <r>
    <x v="52"/>
    <s v="7"/>
    <x v="7"/>
    <x v="87"/>
    <x v="0"/>
    <x v="1"/>
    <x v="44"/>
    <x v="1"/>
    <x v="1"/>
    <s v="appsflyer"/>
    <x v="2"/>
    <x v="1"/>
    <n v="95400"/>
    <n v="471.67578095737508"/>
    <n v="2415.4371835493798"/>
    <n v="2877.0283330912534"/>
    <n v="461.59114954187362"/>
    <n v="6.0995888473469195"/>
    <n v="1400"/>
    <n v="7.0000000000000007E-2"/>
    <n v="516.91187944180865"/>
    <n v="2.9944779797980371E-2"/>
  </r>
  <r>
    <x v="52"/>
    <s v="7"/>
    <x v="7"/>
    <x v="65"/>
    <x v="1"/>
    <x v="6"/>
    <x v="20"/>
    <x v="1"/>
    <x v="1"/>
    <s v="adjust"/>
    <x v="2"/>
    <x v="4"/>
    <n v="115370"/>
    <n v="456.73540534152681"/>
    <n v="3374.1543949110674"/>
    <n v="3833.5715802104492"/>
    <n v="459.4171852993818"/>
    <n v="8.3934188928136013"/>
    <n v="6600"/>
    <n v="0.06"/>
    <n v="701.62237853792681"/>
    <n v="3.050342497667281E-2"/>
  </r>
  <r>
    <x v="52"/>
    <s v="7"/>
    <x v="7"/>
    <x v="81"/>
    <x v="0"/>
    <x v="5"/>
    <x v="45"/>
    <x v="2"/>
    <x v="1"/>
    <s v="appsflyer"/>
    <x v="2"/>
    <x v="6"/>
    <n v="157810"/>
    <n v="610.84075974435143"/>
    <n v="2406.4544550496294"/>
    <n v="2848.7605961486333"/>
    <n v="442.30614109900398"/>
    <n v="4.6636714245147859"/>
    <n v="4600"/>
    <n v="0.06"/>
    <n v="475.48730194499404"/>
    <n v="2.7818372580917385E-2"/>
  </r>
  <r>
    <x v="52"/>
    <s v="7"/>
    <x v="7"/>
    <x v="142"/>
    <x v="0"/>
    <x v="3"/>
    <x v="13"/>
    <x v="2"/>
    <x v="0"/>
    <s v="appsflyer"/>
    <x v="2"/>
    <x v="3"/>
    <n v="75370"/>
    <n v="203.9586353532425"/>
    <n v="1885.8982544299938"/>
    <n v="2289.554966598831"/>
    <n v="403.6567121688372"/>
    <n v="11.225584847797581"/>
    <n v="2600"/>
    <n v="0.1"/>
    <n v="174.99784447544195"/>
    <n v="1.2738854422831637E-2"/>
  </r>
  <r>
    <x v="52"/>
    <s v="7"/>
    <x v="7"/>
    <x v="153"/>
    <x v="0"/>
    <x v="6"/>
    <x v="15"/>
    <x v="0"/>
    <x v="0"/>
    <s v="adjust"/>
    <x v="0"/>
    <x v="1"/>
    <n v="35010"/>
    <n v="123.24365099321096"/>
    <n v="745.95458715017799"/>
    <n v="1094.4543666133488"/>
    <n v="348.49977946317085"/>
    <n v="8.8804117517878325"/>
    <n v="600"/>
    <n v="0.1"/>
    <n v="87.942446055412063"/>
    <n v="1.3392129256081409E-2"/>
  </r>
  <r>
    <x v="52"/>
    <s v="7"/>
    <x v="7"/>
    <x v="63"/>
    <x v="0"/>
    <x v="4"/>
    <x v="18"/>
    <x v="1"/>
    <x v="1"/>
    <s v="adjust"/>
    <x v="2"/>
    <x v="4"/>
    <n v="113810"/>
    <n v="351.48641692879613"/>
    <n v="3189.7509973697329"/>
    <n v="3460.3523116066085"/>
    <n v="270.60131423687562"/>
    <n v="9.8449104857090521"/>
    <n v="1200"/>
    <n v="7.0000000000000007E-2"/>
    <n v="929.94374155536104"/>
    <n v="4.4790417170152107E-2"/>
  </r>
  <r>
    <x v="52"/>
    <s v="7"/>
    <x v="7"/>
    <x v="77"/>
    <x v="0"/>
    <x v="5"/>
    <x v="32"/>
    <x v="1"/>
    <x v="0"/>
    <s v="appsflyer"/>
    <x v="0"/>
    <x v="3"/>
    <n v="60290"/>
    <n v="206.83820274457725"/>
    <n v="1664.9818054213788"/>
    <n v="1851.515291590212"/>
    <n v="186.53348616883318"/>
    <n v="8.9515150829106389"/>
    <n v="1000"/>
    <n v="0.15"/>
    <n v="1362.1042645300197"/>
    <n v="0.12261166756375606"/>
  </r>
  <r>
    <x v="52"/>
    <s v="7"/>
    <x v="7"/>
    <x v="148"/>
    <x v="0"/>
    <x v="3"/>
    <x v="27"/>
    <x v="1"/>
    <x v="1"/>
    <s v="appsflyer"/>
    <x v="2"/>
    <x v="2"/>
    <n v="145260"/>
    <n v="495.46824403091398"/>
    <n v="3104.3754623983691"/>
    <n v="3244.9777619560687"/>
    <n v="140.60229955769955"/>
    <n v="6.5493153215155466"/>
    <n v="4400"/>
    <n v="0.06"/>
    <n v="260.63443264048288"/>
    <n v="1.3386554637145533E-2"/>
  </r>
  <r>
    <x v="52"/>
    <s v="7"/>
    <x v="7"/>
    <x v="83"/>
    <x v="0"/>
    <x v="5"/>
    <x v="13"/>
    <x v="1"/>
    <x v="0"/>
    <s v="adjust"/>
    <x v="2"/>
    <x v="0"/>
    <n v="107520"/>
    <n v="846.26080734601396"/>
    <n v="1796.2688468713857"/>
    <n v="1919.3332380856975"/>
    <n v="123.06439121431185"/>
    <n v="2.2680162207972043"/>
    <n v="3200"/>
    <n v="0.21"/>
    <n v="1756.7283259292992"/>
    <n v="0.15254675348277222"/>
  </r>
  <r>
    <x v="52"/>
    <s v="7"/>
    <x v="7"/>
    <x v="145"/>
    <x v="0"/>
    <x v="2"/>
    <x v="7"/>
    <x v="0"/>
    <x v="1"/>
    <s v="appsflyer"/>
    <x v="2"/>
    <x v="5"/>
    <n v="24190"/>
    <n v="35.794613791062439"/>
    <n v="589.32193498888273"/>
    <n v="703.15170205095546"/>
    <n v="113.82976706207273"/>
    <n v="19.644064499629426"/>
    <n v="200"/>
    <n v="0.05"/>
    <n v="125.89968670717079"/>
    <n v="2.9841755422987226E-2"/>
  </r>
  <r>
    <x v="52"/>
    <s v="7"/>
    <x v="7"/>
    <x v="115"/>
    <x v="0"/>
    <x v="6"/>
    <x v="5"/>
    <x v="1"/>
    <x v="0"/>
    <s v="adjust"/>
    <x v="0"/>
    <x v="0"/>
    <n v="195370"/>
    <n v="758.65856353591153"/>
    <n v="3253.4850557909813"/>
    <n v="3344.5586706123868"/>
    <n v="91.073614821405499"/>
    <n v="4.4085163357601385"/>
    <n v="3400"/>
    <n v="0.12"/>
    <n v="1789.5521350167303"/>
    <n v="8.9177293192720122E-2"/>
  </r>
  <r>
    <x v="52"/>
    <s v="7"/>
    <x v="7"/>
    <x v="20"/>
    <x v="0"/>
    <x v="6"/>
    <x v="29"/>
    <x v="1"/>
    <x v="1"/>
    <s v="adjust"/>
    <x v="0"/>
    <x v="2"/>
    <n v="96880"/>
    <n v="551.73699197514884"/>
    <n v="1758.7950846656242"/>
    <n v="1837.8642225645619"/>
    <n v="79.069137898937697"/>
    <n v="3.3310512967151973"/>
    <n v="2000"/>
    <n v="0.11"/>
    <n v="642.78355729505449"/>
    <n v="5.8290809281339992E-2"/>
  </r>
  <r>
    <x v="52"/>
    <s v="7"/>
    <x v="7"/>
    <x v="6"/>
    <x v="0"/>
    <x v="5"/>
    <x v="46"/>
    <x v="1"/>
    <x v="0"/>
    <s v="adjust"/>
    <x v="2"/>
    <x v="1"/>
    <n v="203600"/>
    <n v="615.76342640679411"/>
    <n v="1815.1626512626513"/>
    <n v="1881.6679690692438"/>
    <n v="66.505317806592529"/>
    <n v="3.0558293792300524"/>
    <n v="1200"/>
    <n v="0.08"/>
    <n v="44.791289226740339"/>
    <n v="3.9673390809835674E-3"/>
  </r>
  <r>
    <x v="52"/>
    <s v="7"/>
    <x v="7"/>
    <x v="102"/>
    <x v="0"/>
    <x v="6"/>
    <x v="10"/>
    <x v="1"/>
    <x v="3"/>
    <s v="adjust"/>
    <x v="2"/>
    <x v="3"/>
    <n v="13940"/>
    <n v="115.07980187121629"/>
    <n v="235.72889894584756"/>
    <n v="301.41816651120115"/>
    <n v="65.689267565353589"/>
    <n v="2.6192099882871949"/>
    <n v="200"/>
    <n v="0.06"/>
    <n v="8.7506125453898989"/>
    <n v="4.8385783813645888E-3"/>
  </r>
  <r>
    <x v="52"/>
    <s v="7"/>
    <x v="7"/>
    <x v="129"/>
    <x v="0"/>
    <x v="0"/>
    <x v="29"/>
    <x v="1"/>
    <x v="1"/>
    <s v="appsflyer"/>
    <x v="2"/>
    <x v="2"/>
    <n v="366180"/>
    <n v="1306.2017818923896"/>
    <n v="3637.2103661246556"/>
    <n v="3682.8919855422446"/>
    <n v="45.68161941758899"/>
    <n v="2.8195429194764769"/>
    <n v="4600"/>
    <n v="0.06"/>
    <n v="1100.5863078934867"/>
    <n v="4.980625335623954E-2"/>
  </r>
  <r>
    <x v="52"/>
    <s v="7"/>
    <x v="7"/>
    <x v="5"/>
    <x v="0"/>
    <x v="2"/>
    <x v="45"/>
    <x v="2"/>
    <x v="0"/>
    <s v="appsflyer"/>
    <x v="1"/>
    <x v="5"/>
    <n v="87590"/>
    <n v="225.24534334167362"/>
    <n v="3063.491512149742"/>
    <n v="3108.2756643174394"/>
    <n v="44.784152167697357"/>
    <n v="13.799511315989829"/>
    <n v="2800"/>
    <n v="0.09"/>
    <n v="108.11815682182841"/>
    <n v="5.7973277629463716E-3"/>
  </r>
  <r>
    <x v="52"/>
    <s v="7"/>
    <x v="7"/>
    <x v="42"/>
    <x v="0"/>
    <x v="0"/>
    <x v="44"/>
    <x v="1"/>
    <x v="1"/>
    <s v="appsflyer"/>
    <x v="2"/>
    <x v="0"/>
    <n v="136460"/>
    <n v="523.34229667180955"/>
    <n v="4307.1728575567149"/>
    <n v="4318.2485353184138"/>
    <n v="11.075677761698898"/>
    <n v="8.2512889991507947"/>
    <n v="3800"/>
    <n v="0.11"/>
    <n v="2793.2569410945812"/>
    <n v="0.10780825135657364"/>
  </r>
  <r>
    <x v="52"/>
    <s v="7"/>
    <x v="7"/>
    <x v="43"/>
    <x v="0"/>
    <x v="1"/>
    <x v="35"/>
    <x v="1"/>
    <x v="1"/>
    <s v="adjust"/>
    <x v="2"/>
    <x v="6"/>
    <n v="10"/>
    <n v="8.5860431128973333E-2"/>
    <n v="0.32301400588294849"/>
    <n v="9.8347949665981147E-5"/>
    <n v="-0.32291565793328253"/>
    <n v="7"/>
    <n v="200"/>
    <n v="0.08"/>
    <n v="3.3221291686677971E-5"/>
    <n v="5.6298905738091723E-2"/>
  </r>
  <r>
    <x v="52"/>
    <s v="7"/>
    <x v="7"/>
    <x v="108"/>
    <x v="0"/>
    <x v="0"/>
    <x v="34"/>
    <x v="2"/>
    <x v="0"/>
    <s v="adjust"/>
    <x v="0"/>
    <x v="2"/>
    <n v="40"/>
    <n v="0"/>
    <n v="1.6281999999999999"/>
    <n v="0.63850980392156853"/>
    <n v="-0.98969019607843134"/>
    <n v="7"/>
    <n v="500"/>
    <n v="0.1"/>
    <n v="0.31448035867976937"/>
    <n v="8.2087060827233757E-2"/>
  </r>
  <r>
    <x v="52"/>
    <s v="7"/>
    <x v="7"/>
    <x v="75"/>
    <x v="0"/>
    <x v="5"/>
    <x v="47"/>
    <x v="1"/>
    <x v="1"/>
    <s v="appsflyer"/>
    <x v="0"/>
    <x v="2"/>
    <n v="104250"/>
    <n v="567.81045751633985"/>
    <n v="1809.8974318470146"/>
    <n v="1802.9450681310557"/>
    <n v="-6.9523637159588816"/>
    <n v="3.1752586523631829"/>
    <n v="2600"/>
    <n v="0.15"/>
    <n v="126.95096852640246"/>
    <n v="1.1735518251997239E-2"/>
  </r>
  <r>
    <x v="52"/>
    <s v="7"/>
    <x v="7"/>
    <x v="127"/>
    <x v="1"/>
    <x v="4"/>
    <x v="44"/>
    <x v="1"/>
    <x v="0"/>
    <s v="adjust"/>
    <x v="2"/>
    <x v="1"/>
    <n v="900"/>
    <n v="7.1760797342192681"/>
    <n v="26.330150742842093"/>
    <n v="0.26242675158978829"/>
    <n v="-26.067723991252304"/>
    <n v="3.656965380950291E-2"/>
    <n v="200"/>
    <n v="0.15"/>
    <n v="5.7100527720600772E-2"/>
    <n v="3.6264422595819114E-2"/>
  </r>
  <r>
    <x v="52"/>
    <s v="7"/>
    <x v="7"/>
    <x v="107"/>
    <x v="0"/>
    <x v="2"/>
    <x v="39"/>
    <x v="0"/>
    <x v="0"/>
    <s v="adjust"/>
    <x v="0"/>
    <x v="0"/>
    <n v="41130"/>
    <n v="70.478366414393832"/>
    <n v="1308.8311631182155"/>
    <n v="1281.170587344762"/>
    <n v="-27.660575773453502"/>
    <n v="18.178210598864105"/>
    <n v="600"/>
    <n v="0.13"/>
    <n v="294.28323697374492"/>
    <n v="3.8283119084041431E-2"/>
  </r>
  <r>
    <x v="52"/>
    <s v="7"/>
    <x v="7"/>
    <x v="30"/>
    <x v="0"/>
    <x v="0"/>
    <x v="39"/>
    <x v="1"/>
    <x v="3"/>
    <s v="appsflyer"/>
    <x v="0"/>
    <x v="1"/>
    <n v="20170"/>
    <n v="120.18959913326111"/>
    <n v="389.18577465526414"/>
    <n v="354.36425942563551"/>
    <n v="-34.821515229628631"/>
    <n v="2.948377080721698"/>
    <n v="200"/>
    <n v="0.05"/>
    <n v="83.282564104641409"/>
    <n v="3.9169941611130285E-2"/>
  </r>
  <r>
    <x v="52"/>
    <s v="7"/>
    <x v="7"/>
    <x v="121"/>
    <x v="0"/>
    <x v="3"/>
    <x v="2"/>
    <x v="2"/>
    <x v="0"/>
    <s v="appsflyer"/>
    <x v="2"/>
    <x v="5"/>
    <n v="6570"/>
    <n v="48.669086208610914"/>
    <n v="54.175509014601033"/>
    <n v="2.9492981192695695"/>
    <n v="-51.226210895331462"/>
    <n v="6.0599003372036948E-2"/>
    <n v="200"/>
    <n v="0.06"/>
    <n v="0.96097443160998663"/>
    <n v="5.4305261384697628E-2"/>
  </r>
  <r>
    <x v="52"/>
    <s v="7"/>
    <x v="7"/>
    <x v="32"/>
    <x v="0"/>
    <x v="0"/>
    <x v="41"/>
    <x v="0"/>
    <x v="3"/>
    <s v="appsflyer"/>
    <x v="0"/>
    <x v="4"/>
    <n v="2930"/>
    <n v="7.2333772218564851"/>
    <n v="65.909084875448329"/>
    <n v="5.297169702794152"/>
    <n v="-60.611915172654179"/>
    <n v="0.7323231652827592"/>
    <n v="200"/>
    <n v="0.04"/>
    <n v="1.0218131958875927"/>
    <n v="3.2149658944241065E-2"/>
  </r>
  <r>
    <x v="52"/>
    <s v="7"/>
    <x v="7"/>
    <x v="144"/>
    <x v="0"/>
    <x v="4"/>
    <x v="34"/>
    <x v="2"/>
    <x v="1"/>
    <s v="adjust"/>
    <x v="2"/>
    <x v="4"/>
    <n v="81600"/>
    <n v="350.94617842221675"/>
    <n v="522.31431019938577"/>
    <n v="436.43859785645412"/>
    <n v="-85.875712342931649"/>
    <n v="1.2436055004747282"/>
    <n v="200"/>
    <n v="0.06"/>
    <n v="154.73076293998284"/>
    <n v="5.9088404684314921E-2"/>
  </r>
  <r>
    <x v="52"/>
    <s v="7"/>
    <x v="7"/>
    <x v="2"/>
    <x v="0"/>
    <x v="3"/>
    <x v="15"/>
    <x v="1"/>
    <x v="1"/>
    <s v="appsflyer"/>
    <x v="0"/>
    <x v="6"/>
    <n v="38600"/>
    <n v="301.40010770059234"/>
    <n v="650.13562424075997"/>
    <n v="563.07743438550835"/>
    <n v="-87.058189855251612"/>
    <n v="1.8682058167837932"/>
    <n v="600"/>
    <n v="0.15"/>
    <n v="231.89941682721988"/>
    <n v="6.8640475437833248E-2"/>
  </r>
  <r>
    <x v="52"/>
    <s v="7"/>
    <x v="7"/>
    <x v="33"/>
    <x v="0"/>
    <x v="4"/>
    <x v="6"/>
    <x v="2"/>
    <x v="1"/>
    <s v="adjust"/>
    <x v="2"/>
    <x v="0"/>
    <n v="5600"/>
    <n v="25.337161750630816"/>
    <n v="113.50845642541428"/>
    <n v="9.2178914119075372"/>
    <n v="-104.29056501350675"/>
    <n v="0.36380915520966117"/>
    <n v="200"/>
    <n v="7.0000000000000007E-2"/>
    <n v="3.6943953071325004"/>
    <n v="6.6797548774913507E-2"/>
  </r>
  <r>
    <x v="52"/>
    <s v="7"/>
    <x v="7"/>
    <x v="58"/>
    <x v="0"/>
    <x v="0"/>
    <x v="3"/>
    <x v="2"/>
    <x v="3"/>
    <s v="appsflyer"/>
    <x v="2"/>
    <x v="5"/>
    <n v="70930"/>
    <n v="105.221777184394"/>
    <n v="1024.1221482150158"/>
    <n v="897.99960407569426"/>
    <n v="-126.12254413932158"/>
    <n v="8.5343512351251309"/>
    <n v="600"/>
    <n v="0.08"/>
    <n v="42.361626339009163"/>
    <n v="7.8622206785587869E-3"/>
  </r>
  <r>
    <x v="52"/>
    <s v="7"/>
    <x v="7"/>
    <x v="47"/>
    <x v="0"/>
    <x v="2"/>
    <x v="19"/>
    <x v="2"/>
    <x v="0"/>
    <s v="appsflyer"/>
    <x v="2"/>
    <x v="4"/>
    <n v="31880"/>
    <n v="151.17960877296974"/>
    <n v="532.10249240356575"/>
    <n v="335.17936095288832"/>
    <n v="-196.92313145067743"/>
    <n v="2.2170937183481914"/>
    <n v="200"/>
    <n v="6.5000000000000002E-2"/>
    <n v="67.95937684022698"/>
    <n v="3.3792542519634795E-2"/>
  </r>
  <r>
    <x v="52"/>
    <s v="7"/>
    <x v="7"/>
    <x v="125"/>
    <x v="0"/>
    <x v="4"/>
    <x v="42"/>
    <x v="1"/>
    <x v="0"/>
    <s v="appsflyer"/>
    <x v="0"/>
    <x v="6"/>
    <n v="6500"/>
    <n v="23.383768913342504"/>
    <n v="241.1568046550598"/>
    <n v="27.642916627127445"/>
    <n v="-213.51388802793235"/>
    <n v="1.182141199289509"/>
    <n v="200"/>
    <n v="0.08"/>
    <n v="11.756045475440416"/>
    <n v="7.0880397282340274E-2"/>
  </r>
  <r>
    <x v="52"/>
    <s v="7"/>
    <x v="7"/>
    <x v="1"/>
    <x v="0"/>
    <x v="4"/>
    <x v="28"/>
    <x v="1"/>
    <x v="0"/>
    <s v="appsflyer"/>
    <x v="0"/>
    <x v="5"/>
    <n v="12080"/>
    <n v="53.122814453745896"/>
    <n v="258.44575787488407"/>
    <n v="27.569008116355832"/>
    <n v="-230.87674975852823"/>
    <n v="0.51896738529093189"/>
    <n v="200"/>
    <n v="0.15"/>
    <n v="21.125995956175057"/>
    <n v="0.1277158507541763"/>
  </r>
  <r>
    <x v="52"/>
    <s v="7"/>
    <x v="7"/>
    <x v="151"/>
    <x v="0"/>
    <x v="6"/>
    <x v="25"/>
    <x v="0"/>
    <x v="0"/>
    <s v="appsflyer"/>
    <x v="0"/>
    <x v="5"/>
    <n v="17910"/>
    <n v="52.295988934993083"/>
    <n v="428.28254126094748"/>
    <n v="196.46893893713357"/>
    <n v="-231.81360232381391"/>
    <n v="3.7568643970258551"/>
    <n v="200"/>
    <n v="0.08"/>
    <n v="1.1951044148344407"/>
    <n v="1.0138196409907251E-3"/>
  </r>
  <r>
    <x v="52"/>
    <s v="7"/>
    <x v="7"/>
    <x v="140"/>
    <x v="0"/>
    <x v="3"/>
    <x v="49"/>
    <x v="1"/>
    <x v="0"/>
    <s v="adjust"/>
    <x v="2"/>
    <x v="3"/>
    <n v="19870"/>
    <n v="122.35859507363482"/>
    <n v="261.0072280896643"/>
    <n v="28.162678776997421"/>
    <n v="-232.84454931266689"/>
    <n v="0.23016510413550642"/>
    <n v="200"/>
    <n v="7.0000000000000007E-2"/>
    <n v="5.2771192521617225"/>
    <n v="3.1229979304335822E-2"/>
  </r>
  <r>
    <x v="52"/>
    <s v="7"/>
    <x v="7"/>
    <x v="68"/>
    <x v="0"/>
    <x v="4"/>
    <x v="20"/>
    <x v="1"/>
    <x v="1"/>
    <s v="adjust"/>
    <x v="2"/>
    <x v="1"/>
    <n v="12840"/>
    <n v="27.548980859352945"/>
    <n v="253.73290358276606"/>
    <n v="15.329129175854534"/>
    <n v="-238.40377440691151"/>
    <n v="0.55643180610255705"/>
    <n v="200"/>
    <n v="7.0000000000000007E-2"/>
    <n v="6.3561423083432471"/>
    <n v="6.9107451521719362E-2"/>
  </r>
  <r>
    <x v="52"/>
    <s v="7"/>
    <x v="7"/>
    <x v="45"/>
    <x v="0"/>
    <x v="2"/>
    <x v="13"/>
    <x v="1"/>
    <x v="3"/>
    <s v="adjust"/>
    <x v="2"/>
    <x v="3"/>
    <n v="38170"/>
    <n v="301.56326900660537"/>
    <n v="1385.8832937024008"/>
    <n v="1141.889334728244"/>
    <n v="-243.99395897415684"/>
    <n v="3.7865663762360673"/>
    <n v="1000"/>
    <n v="7.0000000000000007E-2"/>
    <n v="87.867828367281959"/>
    <n v="1.2824918856693681E-2"/>
  </r>
  <r>
    <x v="52"/>
    <s v="7"/>
    <x v="7"/>
    <x v="25"/>
    <x v="0"/>
    <x v="5"/>
    <x v="7"/>
    <x v="1"/>
    <x v="3"/>
    <s v="adjust"/>
    <x v="2"/>
    <x v="2"/>
    <n v="50280"/>
    <n v="210.0952699314725"/>
    <n v="494.30807684621402"/>
    <n v="230.78175296513868"/>
    <n v="-263.52632388107531"/>
    <n v="1.0984623929915869"/>
    <n v="200"/>
    <n v="0.06"/>
    <n v="44.7873851250489"/>
    <n v="3.2344689697524437E-2"/>
  </r>
  <r>
    <x v="52"/>
    <s v="7"/>
    <x v="7"/>
    <x v="59"/>
    <x v="0"/>
    <x v="1"/>
    <x v="29"/>
    <x v="1"/>
    <x v="1"/>
    <s v="appsflyer"/>
    <x v="2"/>
    <x v="6"/>
    <n v="96290"/>
    <n v="564.02419663874753"/>
    <n v="2225.5430869705278"/>
    <n v="1955.2338811736292"/>
    <n v="-270.3092057968986"/>
    <n v="3.4665780170880489"/>
    <n v="1200"/>
    <n v="0.15"/>
    <n v="1552.6363516209472"/>
    <n v="0.13234873217051124"/>
  </r>
  <r>
    <x v="52"/>
    <s v="7"/>
    <x v="7"/>
    <x v="113"/>
    <x v="0"/>
    <x v="3"/>
    <x v="33"/>
    <x v="1"/>
    <x v="1"/>
    <s v="appsflyer"/>
    <x v="2"/>
    <x v="4"/>
    <n v="37400"/>
    <n v="63.661930136175258"/>
    <n v="552.79232166789166"/>
    <n v="255.01323305677852"/>
    <n v="-297.77908861111314"/>
    <n v="4.0057414613615334"/>
    <n v="200"/>
    <n v="0.08"/>
    <n v="25.728750205124939"/>
    <n v="1.6815303985549417E-2"/>
  </r>
  <r>
    <x v="52"/>
    <s v="7"/>
    <x v="7"/>
    <x v="73"/>
    <x v="0"/>
    <x v="1"/>
    <x v="23"/>
    <x v="1"/>
    <x v="0"/>
    <s v="appsflyer"/>
    <x v="2"/>
    <x v="4"/>
    <n v="352580"/>
    <n v="2557.7428833792469"/>
    <n v="3080.5738709063094"/>
    <n v="2770.5048857365232"/>
    <n v="-310.06898516978617"/>
    <n v="1.0831834989122044"/>
    <n v="3200"/>
    <n v="0.105"/>
    <n v="1538.639310197739"/>
    <n v="9.2560704856791257E-2"/>
  </r>
  <r>
    <x v="52"/>
    <s v="7"/>
    <x v="7"/>
    <x v="111"/>
    <x v="0"/>
    <x v="3"/>
    <x v="14"/>
    <x v="1"/>
    <x v="0"/>
    <s v="appsflyer"/>
    <x v="0"/>
    <x v="5"/>
    <n v="77880"/>
    <n v="239.1951861602106"/>
    <n v="1985.2725906601386"/>
    <n v="1615.1960778969913"/>
    <n v="-370.07651276314732"/>
    <n v="6.7526278593882267"/>
    <n v="1200"/>
    <n v="0.15"/>
    <n v="587.90212054356721"/>
    <n v="6.0663648270392896E-2"/>
  </r>
  <r>
    <x v="52"/>
    <s v="7"/>
    <x v="7"/>
    <x v="101"/>
    <x v="0"/>
    <x v="5"/>
    <x v="28"/>
    <x v="1"/>
    <x v="1"/>
    <s v="adjust"/>
    <x v="0"/>
    <x v="6"/>
    <n v="64620"/>
    <n v="236.39767591994834"/>
    <n v="1737.1990884273093"/>
    <n v="1342.0582585440154"/>
    <n v="-395.14082988329392"/>
    <n v="5.6771212040108141"/>
    <n v="800"/>
    <n v="0.12"/>
    <n v="252.81488701940526"/>
    <n v="3.1396412365098741E-2"/>
  </r>
  <r>
    <x v="52"/>
    <s v="7"/>
    <x v="7"/>
    <x v="27"/>
    <x v="0"/>
    <x v="0"/>
    <x v="2"/>
    <x v="2"/>
    <x v="0"/>
    <s v="appsflyer"/>
    <x v="0"/>
    <x v="4"/>
    <n v="19880"/>
    <n v="44.894192769677034"/>
    <n v="443.28427505736045"/>
    <n v="28.593232322114478"/>
    <n v="-414.69104273524596"/>
    <n v="0.63690269404793165"/>
    <n v="200"/>
    <n v="7.0000000000000007E-2"/>
    <n v="7.5107152422263548"/>
    <n v="4.3779096382056834E-2"/>
  </r>
  <r>
    <x v="52"/>
    <s v="7"/>
    <x v="7"/>
    <x v="14"/>
    <x v="0"/>
    <x v="2"/>
    <x v="3"/>
    <x v="2"/>
    <x v="0"/>
    <s v="appsflyer"/>
    <x v="0"/>
    <x v="5"/>
    <n v="7760"/>
    <n v="31.573528190650173"/>
    <n v="485.83352339186229"/>
    <n v="26.087548378870512"/>
    <n v="-459.74597501299178"/>
    <n v="0.82624748876167042"/>
    <n v="200"/>
    <n v="0.1"/>
    <n v="10.856331904088659"/>
    <n v="6.9358324684390391E-2"/>
  </r>
  <r>
    <x v="52"/>
    <s v="7"/>
    <x v="7"/>
    <x v="119"/>
    <x v="0"/>
    <x v="4"/>
    <x v="38"/>
    <x v="0"/>
    <x v="0"/>
    <s v="appsflyer"/>
    <x v="0"/>
    <x v="2"/>
    <n v="27420"/>
    <n v="28.606601844510287"/>
    <n v="517.4935647814923"/>
    <n v="49.345774549334806"/>
    <n v="-468.14779023215749"/>
    <n v="1.724978549271641"/>
    <n v="200"/>
    <n v="0.15"/>
    <n v="33.222093367877811"/>
    <n v="0.11220850441362884"/>
  </r>
  <r>
    <x v="52"/>
    <s v="7"/>
    <x v="7"/>
    <x v="8"/>
    <x v="0"/>
    <x v="4"/>
    <x v="21"/>
    <x v="1"/>
    <x v="1"/>
    <s v="adjust"/>
    <x v="0"/>
    <x v="4"/>
    <n v="55560"/>
    <n v="128.16161051307145"/>
    <n v="1556.788061115333"/>
    <n v="1007.6791168690048"/>
    <n v="-549.10894424632818"/>
    <n v="7.8625659652289537"/>
    <n v="600"/>
    <n v="0.08"/>
    <n v="263.10319052762833"/>
    <n v="4.3516364505850086E-2"/>
  </r>
  <r>
    <x v="52"/>
    <s v="7"/>
    <x v="7"/>
    <x v="26"/>
    <x v="0"/>
    <x v="1"/>
    <x v="23"/>
    <x v="2"/>
    <x v="0"/>
    <s v="appsflyer"/>
    <x v="1"/>
    <x v="0"/>
    <n v="34510"/>
    <n v="81.253770877786778"/>
    <n v="952.80733639659945"/>
    <n v="403.22494272001876"/>
    <n v="-549.58239367658075"/>
    <n v="4.9625382103989555"/>
    <n v="400"/>
    <n v="0.08"/>
    <n v="140.52925053746472"/>
    <n v="5.8085547977886343E-2"/>
  </r>
  <r>
    <x v="52"/>
    <s v="7"/>
    <x v="7"/>
    <x v="126"/>
    <x v="0"/>
    <x v="5"/>
    <x v="27"/>
    <x v="1"/>
    <x v="0"/>
    <s v="adjust"/>
    <x v="2"/>
    <x v="6"/>
    <n v="91580"/>
    <n v="618.78378378378386"/>
    <n v="2069.6513506520341"/>
    <n v="1503.1299223822587"/>
    <n v="-566.52142826977547"/>
    <n v="2.4291682519390068"/>
    <n v="1800"/>
    <n v="0.15"/>
    <n v="1201.7751846035478"/>
    <n v="0.13325252935098872"/>
  </r>
  <r>
    <x v="52"/>
    <s v="7"/>
    <x v="7"/>
    <x v="55"/>
    <x v="0"/>
    <x v="1"/>
    <x v="23"/>
    <x v="2"/>
    <x v="0"/>
    <s v="appsflyer"/>
    <x v="2"/>
    <x v="3"/>
    <n v="28250"/>
    <n v="70.307383312229845"/>
    <n v="718.38298287028556"/>
    <n v="147.68312205159125"/>
    <n v="-570.69986081869433"/>
    <n v="2.1005350376324139"/>
    <n v="200"/>
    <n v="7.4999999999999997E-2"/>
    <n v="53.736306545959863"/>
    <n v="6.0643700963097361E-2"/>
  </r>
  <r>
    <x v="52"/>
    <s v="7"/>
    <x v="7"/>
    <x v="16"/>
    <x v="0"/>
    <x v="2"/>
    <x v="32"/>
    <x v="0"/>
    <x v="3"/>
    <s v="adjust"/>
    <x v="2"/>
    <x v="1"/>
    <n v="191150"/>
    <n v="232.32752926255711"/>
    <n v="3831.8217158434391"/>
    <n v="3225.498810929415"/>
    <n v="-606.32290491402409"/>
    <n v="13.883412013925506"/>
    <n v="2800"/>
    <n v="0.02"/>
    <n v="363.63585862024661"/>
    <n v="1.878964463770625E-2"/>
  </r>
  <r>
    <x v="52"/>
    <s v="7"/>
    <x v="7"/>
    <x v="23"/>
    <x v="0"/>
    <x v="0"/>
    <x v="34"/>
    <x v="1"/>
    <x v="1"/>
    <s v="adjust"/>
    <x v="0"/>
    <x v="5"/>
    <n v="46540"/>
    <n v="82.551185890938569"/>
    <n v="1062.6331047568644"/>
    <n v="417.72201411737677"/>
    <n v="-644.91109063948761"/>
    <n v="5.0601576416993552"/>
    <n v="200"/>
    <n v="0.06"/>
    <n v="95.22298646369066"/>
    <n v="3.7992964717174213E-2"/>
  </r>
  <r>
    <x v="52"/>
    <s v="7"/>
    <x v="7"/>
    <x v="106"/>
    <x v="0"/>
    <x v="1"/>
    <x v="13"/>
    <x v="1"/>
    <x v="0"/>
    <s v="appsflyer"/>
    <x v="2"/>
    <x v="4"/>
    <n v="133240"/>
    <n v="373.38599704318278"/>
    <n v="1344.9668529289784"/>
    <n v="659.04434300645448"/>
    <n v="-685.92250992252389"/>
    <n v="1.7650483634238558"/>
    <n v="400"/>
    <n v="0.2"/>
    <n v="744.65611662219374"/>
    <n v="0.18831715056410117"/>
  </r>
  <r>
    <x v="52"/>
    <s v="7"/>
    <x v="7"/>
    <x v="3"/>
    <x v="0"/>
    <x v="3"/>
    <x v="9"/>
    <x v="1"/>
    <x v="0"/>
    <s v="appsflyer"/>
    <x v="0"/>
    <x v="1"/>
    <n v="66200"/>
    <n v="265.83803422889378"/>
    <n v="1483.6591074488595"/>
    <n v="782.56551704365063"/>
    <n v="-701.09359040520883"/>
    <n v="2.9437680703350386"/>
    <n v="800"/>
    <n v="0.09"/>
    <n v="192.70629639174615"/>
    <n v="4.104156823395981E-2"/>
  </r>
  <r>
    <x v="52"/>
    <s v="7"/>
    <x v="7"/>
    <x v="13"/>
    <x v="0"/>
    <x v="5"/>
    <x v="40"/>
    <x v="1"/>
    <x v="0"/>
    <s v="appsflyer"/>
    <x v="0"/>
    <x v="5"/>
    <n v="75080"/>
    <n v="260.58004547811868"/>
    <n v="1472.7055241103621"/>
    <n v="735.16795488228865"/>
    <n v="-737.53756922807349"/>
    <n v="2.8212749504029921"/>
    <n v="1200"/>
    <n v="0.15"/>
    <n v="434.57968532516134"/>
    <n v="9.8521633149517063E-2"/>
  </r>
  <r>
    <x v="52"/>
    <s v="7"/>
    <x v="7"/>
    <x v="78"/>
    <x v="0"/>
    <x v="5"/>
    <x v="41"/>
    <x v="2"/>
    <x v="0"/>
    <s v="adjust"/>
    <x v="0"/>
    <x v="0"/>
    <n v="28010"/>
    <n v="129.90446155273165"/>
    <n v="1543.1141750978343"/>
    <n v="668.19138676823945"/>
    <n v="-874.92278832959482"/>
    <n v="5.1437139169927812"/>
    <n v="1000"/>
    <n v="0.14000000000000001"/>
    <n v="276.49725316743394"/>
    <n v="6.8966581192836288E-2"/>
  </r>
  <r>
    <x v="52"/>
    <s v="7"/>
    <x v="7"/>
    <x v="120"/>
    <x v="0"/>
    <x v="3"/>
    <x v="49"/>
    <x v="1"/>
    <x v="1"/>
    <s v="adjust"/>
    <x v="0"/>
    <x v="6"/>
    <n v="125890"/>
    <n v="297.21795273314223"/>
    <n v="1978.6568663013852"/>
    <n v="1000.1570458562455"/>
    <n v="-978.49982044513968"/>
    <n v="3.3650626977914713"/>
    <n v="800"/>
    <n v="0.08"/>
    <n v="16.641846711523623"/>
    <n v="2.773205598139566E-3"/>
  </r>
  <r>
    <x v="52"/>
    <s v="7"/>
    <x v="7"/>
    <x v="24"/>
    <x v="0"/>
    <x v="2"/>
    <x v="34"/>
    <x v="1"/>
    <x v="1"/>
    <s v="appsflyer"/>
    <x v="2"/>
    <x v="1"/>
    <n v="80680"/>
    <n v="262.25175983436856"/>
    <n v="1569.6362302871762"/>
    <n v="436.98499330424215"/>
    <n v="-1132.6512369829341"/>
    <n v="1.6662804992432867"/>
    <n v="400"/>
    <n v="7.0000000000000007E-2"/>
    <n v="11.723100256390595"/>
    <n v="4.4712062717710685E-3"/>
  </r>
  <r>
    <x v="52"/>
    <s v="7"/>
    <x v="7"/>
    <x v="152"/>
    <x v="0"/>
    <x v="3"/>
    <x v="46"/>
    <x v="1"/>
    <x v="0"/>
    <s v="appsflyer"/>
    <x v="0"/>
    <x v="5"/>
    <n v="190320"/>
    <n v="961.23568784171425"/>
    <n v="5843.3761434464677"/>
    <n v="4544.3864778022889"/>
    <n v="-1298.9896656441788"/>
    <n v="4.7276506014939059"/>
    <n v="10200"/>
    <n v="0.12"/>
    <n v="701.17927059942429"/>
    <n v="2.5715949190810668E-2"/>
  </r>
  <r>
    <x v="52"/>
    <s v="7"/>
    <x v="7"/>
    <x v="79"/>
    <x v="0"/>
    <x v="5"/>
    <x v="41"/>
    <x v="0"/>
    <x v="1"/>
    <s v="appsflyer"/>
    <x v="0"/>
    <x v="3"/>
    <n v="71260"/>
    <n v="157.69715665236052"/>
    <n v="1895.4439771875207"/>
    <n v="503.20896598706008"/>
    <n v="-1392.2350112004606"/>
    <n v="3.1909831265783173"/>
    <n v="800"/>
    <n v="0.08"/>
    <n v="234.50452906995827"/>
    <n v="7.7669697521509221E-2"/>
  </r>
  <r>
    <x v="52"/>
    <s v="7"/>
    <x v="7"/>
    <x v="10"/>
    <x v="0"/>
    <x v="4"/>
    <x v="14"/>
    <x v="1"/>
    <x v="0"/>
    <s v="appsflyer"/>
    <x v="2"/>
    <x v="5"/>
    <n v="199110"/>
    <n v="426.30787572078538"/>
    <n v="2571.5111689600317"/>
    <n v="1038.1207043860084"/>
    <n v="-1533.3904645740233"/>
    <n v="2.4351431524242728"/>
    <n v="800"/>
    <n v="0.04"/>
    <n v="90.867304616269436"/>
    <n v="1.4588429558714384E-2"/>
  </r>
  <r>
    <x v="52"/>
    <s v="7"/>
    <x v="7"/>
    <x v="28"/>
    <x v="0"/>
    <x v="5"/>
    <x v="34"/>
    <x v="1"/>
    <x v="3"/>
    <s v="adjust"/>
    <x v="0"/>
    <x v="2"/>
    <n v="125480"/>
    <n v="407.90712074303406"/>
    <n v="2932.555840881088"/>
    <n v="1356.2476297868161"/>
    <n v="-1576.3082110942719"/>
    <n v="3.3248932436293517"/>
    <n v="2400"/>
    <n v="0.08"/>
    <n v="486.7819761349283"/>
    <n v="5.981970222397659E-2"/>
  </r>
  <r>
    <x v="52"/>
    <s v="7"/>
    <x v="7"/>
    <x v="92"/>
    <x v="0"/>
    <x v="5"/>
    <x v="36"/>
    <x v="2"/>
    <x v="0"/>
    <s v="appsflyer"/>
    <x v="1"/>
    <x v="4"/>
    <n v="70290"/>
    <n v="182.76750890283193"/>
    <n v="2511.9980925487207"/>
    <n v="831.72397417354193"/>
    <n v="-1680.2741183751787"/>
    <n v="4.5507211821534792"/>
    <n v="1000"/>
    <n v="0.1"/>
    <n v="257.70393822584003"/>
    <n v="5.1640517412825646E-2"/>
  </r>
  <r>
    <x v="52"/>
    <s v="7"/>
    <x v="7"/>
    <x v="37"/>
    <x v="0"/>
    <x v="1"/>
    <x v="22"/>
    <x v="2"/>
    <x v="1"/>
    <s v="adjust"/>
    <x v="2"/>
    <x v="6"/>
    <n v="77530"/>
    <n v="113.16798975672215"/>
    <n v="2804.897319477901"/>
    <n v="928.1420792962939"/>
    <n v="-1876.755240181607"/>
    <n v="8.2014541505201777"/>
    <n v="800"/>
    <n v="6.5000000000000002E-2"/>
    <n v="37.831236722005265"/>
    <n v="6.7933630647526964E-3"/>
  </r>
  <r>
    <x v="52"/>
    <s v="7"/>
    <x v="7"/>
    <x v="99"/>
    <x v="0"/>
    <x v="5"/>
    <x v="0"/>
    <x v="2"/>
    <x v="0"/>
    <s v="adjust"/>
    <x v="0"/>
    <x v="5"/>
    <n v="163100"/>
    <n v="422.5035514331077"/>
    <n v="7962.9935415834061"/>
    <n v="6029.3782282399452"/>
    <n v="-1933.6153133434609"/>
    <n v="14.270597744773131"/>
    <n v="30000"/>
    <n v="0.08"/>
    <n v="1676.4159473126385"/>
    <n v="4.6340210766144134E-2"/>
  </r>
  <r>
    <x v="52"/>
    <s v="7"/>
    <x v="7"/>
    <x v="98"/>
    <x v="0"/>
    <x v="0"/>
    <x v="6"/>
    <x v="1"/>
    <x v="0"/>
    <s v="appsflyer"/>
    <x v="2"/>
    <x v="1"/>
    <n v="585620"/>
    <n v="3300.7115277641437"/>
    <n v="9747.5757506990722"/>
    <n v="7782.7614049556505"/>
    <n v="-1964.8143457434217"/>
    <n v="2.3579041486935348"/>
    <n v="9800"/>
    <n v="7.0000000000000007E-2"/>
    <n v="1423.4152583164209"/>
    <n v="3.0482223987364037E-2"/>
  </r>
  <r>
    <x v="52"/>
    <s v="7"/>
    <x v="7"/>
    <x v="104"/>
    <x v="0"/>
    <x v="5"/>
    <x v="12"/>
    <x v="2"/>
    <x v="0"/>
    <s v="appsflyer"/>
    <x v="0"/>
    <x v="2"/>
    <n v="151780"/>
    <n v="376.94434283734091"/>
    <n v="4167.923318543908"/>
    <n v="2029.8128117635176"/>
    <n v="-2138.1105067803901"/>
    <n v="5.3849138482479439"/>
    <n v="4200"/>
    <n v="0.17"/>
    <n v="79.624743145941935"/>
    <n v="6.5379381031662161E-3"/>
  </r>
  <r>
    <x v="52"/>
    <s v="7"/>
    <x v="7"/>
    <x v="89"/>
    <x v="0"/>
    <x v="2"/>
    <x v="38"/>
    <x v="1"/>
    <x v="0"/>
    <s v="adjust"/>
    <x v="2"/>
    <x v="0"/>
    <n v="209670"/>
    <n v="899.64684941872463"/>
    <n v="3229.0134218441117"/>
    <n v="970.26444612318983"/>
    <n v="-2258.7489757209219"/>
    <n v="1.0784947968751208"/>
    <n v="1000"/>
    <n v="7.0000000000000007E-2"/>
    <n v="389.9891668514482"/>
    <n v="6.6990184722267823E-2"/>
  </r>
  <r>
    <x v="52"/>
    <s v="7"/>
    <x v="7"/>
    <x v="97"/>
    <x v="0"/>
    <x v="6"/>
    <x v="40"/>
    <x v="2"/>
    <x v="0"/>
    <s v="adjust"/>
    <x v="0"/>
    <x v="4"/>
    <n v="134350"/>
    <n v="340.61753983381755"/>
    <n v="4799.2713845799271"/>
    <n v="1988.7056107183141"/>
    <n v="-2810.5657738616128"/>
    <n v="5.8385296649390845"/>
    <n v="2200"/>
    <n v="0.108"/>
    <n v="41.517918599960964"/>
    <n v="3.4794758272412869E-3"/>
  </r>
  <r>
    <x v="52"/>
    <s v="7"/>
    <x v="7"/>
    <x v="95"/>
    <x v="0"/>
    <x v="5"/>
    <x v="17"/>
    <x v="2"/>
    <x v="0"/>
    <s v="adjust"/>
    <x v="0"/>
    <x v="5"/>
    <n v="148650"/>
    <n v="827.59546758884562"/>
    <n v="8315.3092288877451"/>
    <n v="5052.6521508276037"/>
    <n v="-3262.6570780601414"/>
    <n v="6.1052196981554658"/>
    <n v="7200"/>
    <n v="7.0000000000000007E-2"/>
    <n v="1608.0859325712586"/>
    <n v="5.3044285277249914E-2"/>
  </r>
  <r>
    <x v="52"/>
    <s v="7"/>
    <x v="7"/>
    <x v="7"/>
    <x v="0"/>
    <x v="0"/>
    <x v="34"/>
    <x v="2"/>
    <x v="0"/>
    <s v="appsflyer"/>
    <x v="0"/>
    <x v="5"/>
    <n v="245010"/>
    <n v="838.10715484013519"/>
    <n v="5511.2299378782282"/>
    <n v="1841.7070346510754"/>
    <n v="-3669.5229032271527"/>
    <n v="2.19746010282226"/>
    <n v="3200"/>
    <n v="0.04"/>
    <n v="212.32088882756946"/>
    <n v="1.92141389150415E-2"/>
  </r>
  <r>
    <x v="53"/>
    <s v="7"/>
    <x v="7"/>
    <x v="96"/>
    <x v="0"/>
    <x v="2"/>
    <x v="47"/>
    <x v="1"/>
    <x v="0"/>
    <s v="adjust"/>
    <x v="0"/>
    <x v="5"/>
    <n v="1399170"/>
    <n v="7772.9778876044302"/>
    <n v="39659.892761054296"/>
    <n v="56152.18022885939"/>
    <n v="16492.287467805094"/>
    <n v="7.2240241823414015"/>
    <n v="100200"/>
    <n v="0.17"/>
    <n v="3823.0008230825574"/>
    <n v="1.1347142733375493E-2"/>
  </r>
  <r>
    <x v="53"/>
    <s v="7"/>
    <x v="7"/>
    <x v="38"/>
    <x v="0"/>
    <x v="4"/>
    <x v="3"/>
    <x v="1"/>
    <x v="0"/>
    <s v="appsflyer"/>
    <x v="2"/>
    <x v="3"/>
    <n v="1362230"/>
    <n v="11063.472866659973"/>
    <n v="23628.282020983148"/>
    <n v="35917.952325492814"/>
    <n v="12289.670304509666"/>
    <n v="3.2465350399811959"/>
    <n v="44600"/>
    <n v="0.13"/>
    <n v="19333.023615133287"/>
    <n v="8.9709195371788342E-2"/>
  </r>
  <r>
    <x v="53"/>
    <s v="7"/>
    <x v="7"/>
    <x v="84"/>
    <x v="0"/>
    <x v="2"/>
    <x v="49"/>
    <x v="1"/>
    <x v="0"/>
    <s v="appsflyer"/>
    <x v="0"/>
    <x v="6"/>
    <n v="637520"/>
    <n v="1965.5149610521141"/>
    <n v="16895.096301318641"/>
    <n v="26737.169523879249"/>
    <n v="9842.073222560608"/>
    <n v="13.603137118614043"/>
    <n v="17800"/>
    <n v="0.13"/>
    <n v="12321.354508596127"/>
    <n v="7.6805403164757799E-2"/>
  </r>
  <r>
    <x v="53"/>
    <s v="7"/>
    <x v="7"/>
    <x v="89"/>
    <x v="0"/>
    <x v="6"/>
    <x v="17"/>
    <x v="1"/>
    <x v="0"/>
    <s v="adjust"/>
    <x v="2"/>
    <x v="5"/>
    <n v="1111120"/>
    <n v="4567.3204699530652"/>
    <n v="17437.707332207225"/>
    <n v="24764.800263507685"/>
    <n v="7327.0929313004599"/>
    <n v="5.4221726779251318"/>
    <n v="20800"/>
    <n v="7.0000000000000007E-2"/>
    <n v="9837.981554298407"/>
    <n v="6.620944142235638E-2"/>
  </r>
  <r>
    <x v="53"/>
    <s v="7"/>
    <x v="7"/>
    <x v="68"/>
    <x v="0"/>
    <x v="2"/>
    <x v="37"/>
    <x v="1"/>
    <x v="1"/>
    <s v="adjust"/>
    <x v="2"/>
    <x v="5"/>
    <n v="417120"/>
    <n v="963.78843338213767"/>
    <n v="10019.129997635806"/>
    <n v="15934.524099461045"/>
    <n v="5915.394101825239"/>
    <n v="16.533217817880868"/>
    <n v="15000"/>
    <n v="7.0000000000000007E-2"/>
    <n v="4519.6358810311885"/>
    <n v="4.7272993039309499E-2"/>
  </r>
  <r>
    <x v="53"/>
    <s v="7"/>
    <x v="7"/>
    <x v="104"/>
    <x v="0"/>
    <x v="6"/>
    <x v="41"/>
    <x v="2"/>
    <x v="0"/>
    <s v="appsflyer"/>
    <x v="0"/>
    <x v="1"/>
    <n v="346280"/>
    <n v="1156.6930630345264"/>
    <n v="8909.2300731890191"/>
    <n v="14806.385952063685"/>
    <n v="5897.1558788746661"/>
    <n v="12.800617921248591"/>
    <n v="29400"/>
    <n v="0.17"/>
    <n v="10892.7695629761"/>
    <n v="0.12261341827147998"/>
  </r>
  <r>
    <x v="53"/>
    <s v="7"/>
    <x v="7"/>
    <x v="122"/>
    <x v="0"/>
    <x v="2"/>
    <x v="32"/>
    <x v="1"/>
    <x v="0"/>
    <s v="singular"/>
    <x v="2"/>
    <x v="6"/>
    <n v="434330"/>
    <n v="3126.643650177346"/>
    <n v="9147.3935840770137"/>
    <n v="13897.298379653737"/>
    <n v="4749.9047955767237"/>
    <n v="4.4447976599013677"/>
    <n v="19200"/>
    <n v="0.06"/>
    <n v="4279.7200602350531"/>
    <n v="5.132556394918638E-2"/>
  </r>
  <r>
    <x v="53"/>
    <s v="7"/>
    <x v="7"/>
    <x v="147"/>
    <x v="0"/>
    <x v="2"/>
    <x v="33"/>
    <x v="1"/>
    <x v="0"/>
    <s v="adjust"/>
    <x v="2"/>
    <x v="2"/>
    <n v="260790"/>
    <n v="958.28346456692907"/>
    <n v="7168.0971926958555"/>
    <n v="11682.090156750108"/>
    <n v="4513.9929640542523"/>
    <n v="12.190641484176627"/>
    <n v="13800"/>
    <n v="0.13"/>
    <n v="5465.7582796696906"/>
    <n v="7.7979171625542881E-2"/>
  </r>
  <r>
    <x v="53"/>
    <s v="7"/>
    <x v="7"/>
    <x v="118"/>
    <x v="0"/>
    <x v="6"/>
    <x v="47"/>
    <x v="1"/>
    <x v="1"/>
    <s v="appsflyer"/>
    <x v="2"/>
    <x v="1"/>
    <n v="605950"/>
    <n v="2555.3521145556697"/>
    <n v="12388.544334386346"/>
    <n v="16696.778987943468"/>
    <n v="4308.2346535571214"/>
    <n v="6.5340423704569339"/>
    <n v="19000"/>
    <n v="0.14000000000000001"/>
    <n v="5427.8727411842819"/>
    <n v="5.4180836766018169E-2"/>
  </r>
  <r>
    <x v="53"/>
    <s v="7"/>
    <x v="7"/>
    <x v="92"/>
    <x v="0"/>
    <x v="6"/>
    <x v="19"/>
    <x v="2"/>
    <x v="0"/>
    <s v="appsflyer"/>
    <x v="1"/>
    <x v="2"/>
    <n v="357420"/>
    <n v="1265.7120510982209"/>
    <n v="12373.136043213468"/>
    <n v="16013.115950688181"/>
    <n v="3639.9799074747134"/>
    <n v="12.651468346844036"/>
    <n v="31400"/>
    <n v="0.1"/>
    <n v="8321.9148920986718"/>
    <n v="8.6615610579536914E-2"/>
  </r>
  <r>
    <x v="53"/>
    <s v="7"/>
    <x v="7"/>
    <x v="5"/>
    <x v="0"/>
    <x v="2"/>
    <x v="27"/>
    <x v="2"/>
    <x v="0"/>
    <s v="appsflyer"/>
    <x v="1"/>
    <x v="3"/>
    <n v="219910"/>
    <n v="576.56466534327126"/>
    <n v="8250.124886266367"/>
    <n v="11325.548795453244"/>
    <n v="3075.4239091868767"/>
    <n v="19.643154491110401"/>
    <n v="18200"/>
    <n v="0.09"/>
    <n v="4311.5088754333192"/>
    <n v="6.3448122960778994E-2"/>
  </r>
  <r>
    <x v="53"/>
    <s v="7"/>
    <x v="7"/>
    <x v="28"/>
    <x v="0"/>
    <x v="4"/>
    <x v="5"/>
    <x v="1"/>
    <x v="3"/>
    <s v="adjust"/>
    <x v="0"/>
    <x v="0"/>
    <n v="216510"/>
    <n v="899.2863436123348"/>
    <n v="5841.1283474438187"/>
    <n v="8843.1766904766173"/>
    <n v="3002.0483430327986"/>
    <n v="9.8335494064710733"/>
    <n v="10600"/>
    <n v="0.08"/>
    <n v="3955.2269720581507"/>
    <n v="7.4543856627102653E-2"/>
  </r>
  <r>
    <x v="53"/>
    <s v="7"/>
    <x v="7"/>
    <x v="97"/>
    <x v="0"/>
    <x v="1"/>
    <x v="41"/>
    <x v="2"/>
    <x v="0"/>
    <s v="adjust"/>
    <x v="0"/>
    <x v="1"/>
    <n v="606790"/>
    <n v="1595.4687380172443"/>
    <n v="22668.430904033332"/>
    <n v="25115.814477284137"/>
    <n v="2447.3835732508051"/>
    <n v="15.741965905578702"/>
    <n v="43800"/>
    <n v="0.108"/>
    <n v="7666.8264001748221"/>
    <n v="5.0876486652855324E-2"/>
  </r>
  <r>
    <x v="53"/>
    <s v="7"/>
    <x v="7"/>
    <x v="40"/>
    <x v="0"/>
    <x v="4"/>
    <x v="8"/>
    <x v="0"/>
    <x v="1"/>
    <s v="adjust"/>
    <x v="0"/>
    <x v="3"/>
    <n v="190200"/>
    <n v="338.34385840078272"/>
    <n v="5954.7799967335623"/>
    <n v="8394.8468334276386"/>
    <n v="2440.0668366940763"/>
    <n v="24.811583319723169"/>
    <n v="13600"/>
    <n v="0.125"/>
    <n v="4212.332574121272"/>
    <n v="8.3629331535231929E-2"/>
  </r>
  <r>
    <x v="53"/>
    <s v="7"/>
    <x v="7"/>
    <x v="126"/>
    <x v="0"/>
    <x v="0"/>
    <x v="29"/>
    <x v="1"/>
    <x v="0"/>
    <s v="adjust"/>
    <x v="2"/>
    <x v="1"/>
    <n v="154340"/>
    <n v="1021.8685630210888"/>
    <n v="3825.2470207967508"/>
    <n v="6032.2525869479578"/>
    <n v="2207.0055661512069"/>
    <n v="5.9031589827110347"/>
    <n v="5400"/>
    <n v="0.15"/>
    <n v="2144.7370880881585"/>
    <n v="5.9257495636283165E-2"/>
  </r>
  <r>
    <x v="53"/>
    <s v="7"/>
    <x v="7"/>
    <x v="93"/>
    <x v="0"/>
    <x v="0"/>
    <x v="4"/>
    <x v="1"/>
    <x v="0"/>
    <s v="adjust"/>
    <x v="2"/>
    <x v="5"/>
    <n v="451830"/>
    <n v="1559.3507450613845"/>
    <n v="5861.8026069703674"/>
    <n v="7934.5540473802148"/>
    <n v="2072.7514404098474"/>
    <n v="5.0883703185506652"/>
    <n v="3000"/>
    <n v="0.06"/>
    <n v="2304.0237167371324"/>
    <n v="4.8396412765794983E-2"/>
  </r>
  <r>
    <x v="53"/>
    <s v="7"/>
    <x v="7"/>
    <x v="59"/>
    <x v="0"/>
    <x v="5"/>
    <x v="0"/>
    <x v="1"/>
    <x v="1"/>
    <s v="appsflyer"/>
    <x v="2"/>
    <x v="4"/>
    <n v="265800"/>
    <n v="1652.7015437392795"/>
    <n v="5651.2613516140618"/>
    <n v="7668.1842035194468"/>
    <n v="2016.922851905385"/>
    <n v="4.6397876450033344"/>
    <n v="8200"/>
    <n v="0.15"/>
    <n v="3513.1904271467733"/>
    <n v="7.6358590549905611E-2"/>
  </r>
  <r>
    <x v="53"/>
    <s v="7"/>
    <x v="7"/>
    <x v="142"/>
    <x v="0"/>
    <x v="4"/>
    <x v="24"/>
    <x v="2"/>
    <x v="0"/>
    <s v="appsflyer"/>
    <x v="2"/>
    <x v="6"/>
    <n v="121480"/>
    <n v="207.25954361271059"/>
    <n v="3770.2397476621595"/>
    <n v="5426.5150653538913"/>
    <n v="1656.2753176917317"/>
    <n v="26.182220469876111"/>
    <n v="4600"/>
    <n v="0.1"/>
    <n v="2524.381203932383"/>
    <n v="7.7532301226175465E-2"/>
  </r>
  <r>
    <x v="53"/>
    <s v="7"/>
    <x v="7"/>
    <x v="138"/>
    <x v="0"/>
    <x v="5"/>
    <x v="30"/>
    <x v="2"/>
    <x v="0"/>
    <s v="adjust"/>
    <x v="2"/>
    <x v="1"/>
    <n v="180830"/>
    <n v="654.54489273417505"/>
    <n v="4159.9625020071617"/>
    <n v="5534.3134342570484"/>
    <n v="1374.3509322498867"/>
    <n v="8.4552083374129285"/>
    <n v="7200"/>
    <n v="0.15"/>
    <n v="4505.8766048780917"/>
    <n v="0.13569513961710836"/>
  </r>
  <r>
    <x v="53"/>
    <s v="7"/>
    <x v="7"/>
    <x v="73"/>
    <x v="0"/>
    <x v="6"/>
    <x v="43"/>
    <x v="1"/>
    <x v="0"/>
    <s v="appsflyer"/>
    <x v="2"/>
    <x v="6"/>
    <n v="401710"/>
    <n v="3771.4298693694604"/>
    <n v="3831.6224980008992"/>
    <n v="5179.4607659887515"/>
    <n v="1347.8382679878523"/>
    <n v="1.3733413971329387"/>
    <n v="5800"/>
    <n v="0.105"/>
    <n v="3171.8472785704066"/>
    <n v="0.10206491312115402"/>
  </r>
  <r>
    <x v="53"/>
    <s v="7"/>
    <x v="7"/>
    <x v="12"/>
    <x v="0"/>
    <x v="3"/>
    <x v="12"/>
    <x v="0"/>
    <x v="0"/>
    <s v="appsflyer"/>
    <x v="0"/>
    <x v="1"/>
    <n v="216700"/>
    <n v="168.7873959992919"/>
    <n v="4593.3151810167092"/>
    <n v="5873.437184907777"/>
    <n v="1280.1220038910678"/>
    <n v="34.79784228042962"/>
    <n v="3200"/>
    <n v="7.4999999999999997E-2"/>
    <n v="2594.8213289438236"/>
    <n v="7.3631539399433926E-2"/>
  </r>
  <r>
    <x v="53"/>
    <s v="7"/>
    <x v="7"/>
    <x v="82"/>
    <x v="0"/>
    <x v="3"/>
    <x v="40"/>
    <x v="1"/>
    <x v="1"/>
    <s v="adjust"/>
    <x v="0"/>
    <x v="4"/>
    <n v="157680"/>
    <n v="556.16396568160155"/>
    <n v="4767.2596533460182"/>
    <n v="5971.5721491865288"/>
    <n v="1204.3124958405106"/>
    <n v="10.737071291319861"/>
    <n v="7600"/>
    <n v="0.14000000000000001"/>
    <n v="3611.4610294388581"/>
    <n v="0.10079593054153045"/>
  </r>
  <r>
    <x v="53"/>
    <s v="7"/>
    <x v="7"/>
    <x v="107"/>
    <x v="0"/>
    <x v="3"/>
    <x v="33"/>
    <x v="0"/>
    <x v="0"/>
    <s v="adjust"/>
    <x v="0"/>
    <x v="3"/>
    <n v="90900"/>
    <n v="249.81993934799092"/>
    <n v="2574.9837427547559"/>
    <n v="3697.0246117072165"/>
    <n v="1122.0408689524606"/>
    <n v="14.798757142268709"/>
    <n v="3000"/>
    <n v="0.13"/>
    <n v="1105.3468947332856"/>
    <n v="4.9830472286327622E-2"/>
  </r>
  <r>
    <x v="53"/>
    <s v="7"/>
    <x v="7"/>
    <x v="144"/>
    <x v="0"/>
    <x v="5"/>
    <x v="26"/>
    <x v="2"/>
    <x v="1"/>
    <s v="adjust"/>
    <x v="2"/>
    <x v="2"/>
    <n v="276480"/>
    <n v="1296.3138083602985"/>
    <n v="2084.2090903369885"/>
    <n v="3171.1138771289848"/>
    <n v="1086.9047867919962"/>
    <n v="2.44625480086501"/>
    <n v="1400"/>
    <n v="0.06"/>
    <n v="551.8713180495821"/>
    <n v="2.9005124562583615E-2"/>
  </r>
  <r>
    <x v="53"/>
    <s v="7"/>
    <x v="7"/>
    <x v="32"/>
    <x v="0"/>
    <x v="4"/>
    <x v="12"/>
    <x v="0"/>
    <x v="3"/>
    <s v="appsflyer"/>
    <x v="0"/>
    <x v="0"/>
    <n v="88570"/>
    <n v="150.96622989240439"/>
    <n v="1846.9087723276209"/>
    <n v="2904.3838990990625"/>
    <n v="1057.4751267714416"/>
    <n v="19.238633045079386"/>
    <n v="4000"/>
    <n v="0.04"/>
    <n v="94.401671300909527"/>
    <n v="5.417194293208096E-3"/>
  </r>
  <r>
    <x v="53"/>
    <s v="7"/>
    <x v="7"/>
    <x v="125"/>
    <x v="0"/>
    <x v="4"/>
    <x v="10"/>
    <x v="1"/>
    <x v="0"/>
    <s v="appsflyer"/>
    <x v="0"/>
    <x v="0"/>
    <n v="112300"/>
    <n v="535.70941801826359"/>
    <n v="3540.4897648885758"/>
    <n v="4515.88978916209"/>
    <n v="975.40002427351419"/>
    <n v="8.4297375354489894"/>
    <n v="7600"/>
    <n v="0.08"/>
    <n v="1988.5535736110103"/>
    <n v="7.3390984075218116E-2"/>
  </r>
  <r>
    <x v="53"/>
    <s v="7"/>
    <x v="7"/>
    <x v="98"/>
    <x v="0"/>
    <x v="2"/>
    <x v="45"/>
    <x v="1"/>
    <x v="0"/>
    <s v="appsflyer"/>
    <x v="2"/>
    <x v="1"/>
    <n v="917280"/>
    <n v="4874.8328956461646"/>
    <n v="15805.671391693566"/>
    <n v="16699.177901604093"/>
    <n v="893.5065099105268"/>
    <n v="3.4255898118104819"/>
    <n v="23200"/>
    <n v="7.0000000000000007E-2"/>
    <n v="6858.4692826637975"/>
    <n v="6.845116690849179E-2"/>
  </r>
  <r>
    <x v="53"/>
    <s v="7"/>
    <x v="7"/>
    <x v="119"/>
    <x v="0"/>
    <x v="0"/>
    <x v="17"/>
    <x v="0"/>
    <x v="0"/>
    <s v="appsflyer"/>
    <x v="0"/>
    <x v="4"/>
    <n v="240600"/>
    <n v="477.01906816724005"/>
    <n v="4716.2562037836888"/>
    <n v="5514.0787734481883"/>
    <n v="797.8225696644995"/>
    <n v="11.559451479861986"/>
    <n v="6400"/>
    <n v="0.15"/>
    <n v="377.92767498743797"/>
    <n v="1.1423113165256909E-2"/>
  </r>
  <r>
    <x v="53"/>
    <s v="7"/>
    <x v="7"/>
    <x v="74"/>
    <x v="0"/>
    <x v="1"/>
    <x v="29"/>
    <x v="1"/>
    <x v="1"/>
    <s v="adjust"/>
    <x v="0"/>
    <x v="5"/>
    <n v="140170"/>
    <n v="574.23187218353132"/>
    <n v="3736.0348795786444"/>
    <n v="4469.4797988404562"/>
    <n v="733.44491926181172"/>
    <n v="7.7834059991221762"/>
    <n v="5200"/>
    <n v="0.1"/>
    <n v="2061.8018419254486"/>
    <n v="7.6884482263474829E-2"/>
  </r>
  <r>
    <x v="53"/>
    <s v="7"/>
    <x v="7"/>
    <x v="46"/>
    <x v="0"/>
    <x v="1"/>
    <x v="24"/>
    <x v="2"/>
    <x v="1"/>
    <s v="adjust"/>
    <x v="2"/>
    <x v="5"/>
    <n v="232550"/>
    <n v="759.92257418747056"/>
    <n v="4649.8590873196708"/>
    <n v="5305.6049358032533"/>
    <n v="655.74584848358245"/>
    <n v="6.9817704013808868"/>
    <n v="10000"/>
    <n v="0.06"/>
    <n v="1389.1348962715069"/>
    <n v="4.3637339288034642E-2"/>
  </r>
  <r>
    <x v="53"/>
    <s v="7"/>
    <x v="7"/>
    <x v="30"/>
    <x v="0"/>
    <x v="5"/>
    <x v="46"/>
    <x v="1"/>
    <x v="3"/>
    <s v="appsflyer"/>
    <x v="0"/>
    <x v="1"/>
    <n v="70240"/>
    <n v="289.79886539453327"/>
    <n v="1184.517468400117"/>
    <n v="1787.8740540747851"/>
    <n v="603.35658567466817"/>
    <n v="6.1693618145839411"/>
    <n v="1200"/>
    <n v="0.05"/>
    <n v="377.31428617836434"/>
    <n v="3.5173458790196344E-2"/>
  </r>
  <r>
    <x v="53"/>
    <s v="7"/>
    <x v="7"/>
    <x v="25"/>
    <x v="0"/>
    <x v="1"/>
    <x v="37"/>
    <x v="1"/>
    <x v="3"/>
    <s v="adjust"/>
    <x v="2"/>
    <x v="3"/>
    <n v="164510"/>
    <n v="672.05719288007015"/>
    <n v="1649.8763197167216"/>
    <n v="2200.0223175161127"/>
    <n v="550.14599779939113"/>
    <n v="3.2735641264220661"/>
    <n v="1200"/>
    <n v="0.06"/>
    <n v="39.982045711700721"/>
    <n v="3.0289121306764422E-3"/>
  </r>
  <r>
    <x v="53"/>
    <s v="7"/>
    <x v="7"/>
    <x v="63"/>
    <x v="0"/>
    <x v="3"/>
    <x v="36"/>
    <x v="1"/>
    <x v="1"/>
    <s v="adjust"/>
    <x v="2"/>
    <x v="5"/>
    <n v="189940"/>
    <n v="606.47508771929824"/>
    <n v="4942.2672379182741"/>
    <n v="5489.6739132760058"/>
    <n v="547.40667535773173"/>
    <n v="9.0517714980188178"/>
    <n v="3600"/>
    <n v="7.0000000000000007E-2"/>
    <n v="1138.3187586525935"/>
    <n v="3.4559392070620969E-2"/>
  </r>
  <r>
    <x v="53"/>
    <s v="7"/>
    <x v="7"/>
    <x v="101"/>
    <x v="0"/>
    <x v="2"/>
    <x v="1"/>
    <x v="1"/>
    <x v="1"/>
    <s v="adjust"/>
    <x v="0"/>
    <x v="0"/>
    <n v="112120"/>
    <n v="515.02391140196323"/>
    <n v="2832.8654507232472"/>
    <n v="3331.0352623446856"/>
    <n v="498.16981162143838"/>
    <n v="6.4677293395507931"/>
    <n v="2400"/>
    <n v="0.12"/>
    <n v="590.38809112588149"/>
    <n v="2.9539769902761533E-2"/>
  </r>
  <r>
    <x v="53"/>
    <s v="7"/>
    <x v="7"/>
    <x v="72"/>
    <x v="0"/>
    <x v="3"/>
    <x v="13"/>
    <x v="2"/>
    <x v="1"/>
    <s v="adjust"/>
    <x v="0"/>
    <x v="6"/>
    <n v="174190"/>
    <n v="368.28004451038572"/>
    <n v="4443.2108606206475"/>
    <n v="4784.6371155508814"/>
    <n v="341.42625493023388"/>
    <n v="12.991844621697801"/>
    <n v="6800"/>
    <n v="0.12"/>
    <n v="3030.13709151288"/>
    <n v="0.10555091982714221"/>
  </r>
  <r>
    <x v="53"/>
    <s v="7"/>
    <x v="7"/>
    <x v="8"/>
    <x v="0"/>
    <x v="4"/>
    <x v="22"/>
    <x v="1"/>
    <x v="1"/>
    <s v="adjust"/>
    <x v="0"/>
    <x v="1"/>
    <n v="102630"/>
    <n v="213.9657306664929"/>
    <n v="2949.9810813430695"/>
    <n v="3287.4732162598998"/>
    <n v="337.49213491683031"/>
    <n v="15.364484798661822"/>
    <n v="1800"/>
    <n v="0.08"/>
    <n v="370.24464264745546"/>
    <n v="1.8770477014394063E-2"/>
  </r>
  <r>
    <x v="53"/>
    <s v="7"/>
    <x v="7"/>
    <x v="50"/>
    <x v="0"/>
    <x v="4"/>
    <x v="17"/>
    <x v="1"/>
    <x v="3"/>
    <s v="appsflyer"/>
    <x v="0"/>
    <x v="5"/>
    <n v="113010"/>
    <n v="509.76775373361778"/>
    <n v="2265.1853222835693"/>
    <n v="2600.7171926370634"/>
    <n v="335.53187035349401"/>
    <n v="5.1017687438819124"/>
    <n v="3200"/>
    <n v="0.08"/>
    <n v="1236.5220730991255"/>
    <n v="7.9242376974568457E-2"/>
  </r>
  <r>
    <x v="53"/>
    <s v="7"/>
    <x v="7"/>
    <x v="76"/>
    <x v="0"/>
    <x v="2"/>
    <x v="28"/>
    <x v="1"/>
    <x v="1"/>
    <s v="adjust"/>
    <x v="2"/>
    <x v="1"/>
    <n v="357360"/>
    <n v="1209.5339888841386"/>
    <n v="5029.6406877256122"/>
    <n v="5336.4222488409841"/>
    <n v="306.78156111537191"/>
    <n v="4.4119655155487827"/>
    <n v="2200"/>
    <n v="7.0000000000000007E-2"/>
    <n v="469.1243734491473"/>
    <n v="1.4651650849375607E-2"/>
  </r>
  <r>
    <x v="53"/>
    <s v="7"/>
    <x v="7"/>
    <x v="65"/>
    <x v="1"/>
    <x v="5"/>
    <x v="27"/>
    <x v="1"/>
    <x v="1"/>
    <s v="adjust"/>
    <x v="2"/>
    <x v="2"/>
    <n v="65360"/>
    <n v="207.8789208159684"/>
    <n v="1457.9862583356271"/>
    <n v="1741.865574409896"/>
    <n v="283.8793160742689"/>
    <n v="8.3792313697449838"/>
    <n v="1600"/>
    <n v="0.06"/>
    <n v="500.15887261855664"/>
    <n v="4.7856627588115208E-2"/>
  </r>
  <r>
    <x v="53"/>
    <s v="7"/>
    <x v="7"/>
    <x v="2"/>
    <x v="0"/>
    <x v="2"/>
    <x v="25"/>
    <x v="1"/>
    <x v="1"/>
    <s v="appsflyer"/>
    <x v="0"/>
    <x v="2"/>
    <n v="54390"/>
    <n v="297.00504060487259"/>
    <n v="1000.1115867189786"/>
    <n v="1269.3939419780932"/>
    <n v="269.28235525911452"/>
    <n v="4.273981139824695"/>
    <n v="1000"/>
    <n v="0.15"/>
    <n v="115.30769536911932"/>
    <n v="1.5139468208142914E-2"/>
  </r>
  <r>
    <x v="53"/>
    <s v="7"/>
    <x v="7"/>
    <x v="31"/>
    <x v="0"/>
    <x v="0"/>
    <x v="8"/>
    <x v="2"/>
    <x v="0"/>
    <s v="adjust"/>
    <x v="0"/>
    <x v="6"/>
    <n v="278340"/>
    <n v="1519.792468837695"/>
    <n v="11739.719117909806"/>
    <n v="11847.235525676782"/>
    <n v="107.51640776697604"/>
    <n v="7.7952982190636178"/>
    <n v="15600"/>
    <n v="0.09"/>
    <n v="6190.1369843551574"/>
    <n v="8.7082720281581497E-2"/>
  </r>
  <r>
    <x v="53"/>
    <s v="7"/>
    <x v="7"/>
    <x v="22"/>
    <x v="0"/>
    <x v="3"/>
    <x v="8"/>
    <x v="2"/>
    <x v="0"/>
    <s v="appsflyer"/>
    <x v="0"/>
    <x v="0"/>
    <n v="278290"/>
    <n v="830.46309002592079"/>
    <n v="5660.9955614401906"/>
    <n v="5719.2796430372791"/>
    <n v="58.284081597088516"/>
    <n v="6.8868559141608161"/>
    <n v="6400"/>
    <n v="0.1"/>
    <n v="237.78195565751139"/>
    <n v="6.9292513072280017E-3"/>
  </r>
  <r>
    <x v="53"/>
    <s v="7"/>
    <x v="7"/>
    <x v="14"/>
    <x v="0"/>
    <x v="2"/>
    <x v="32"/>
    <x v="2"/>
    <x v="0"/>
    <s v="appsflyer"/>
    <x v="0"/>
    <x v="3"/>
    <n v="140710"/>
    <n v="458.14240424985007"/>
    <n v="8077.3592954381693"/>
    <n v="8115.308788600697"/>
    <n v="37.949493162527688"/>
    <n v="17.71350722683809"/>
    <n v="7600"/>
    <n v="0.1"/>
    <n v="1465.164058499083"/>
    <n v="3.0090538279068116E-2"/>
  </r>
  <r>
    <x v="53"/>
    <s v="7"/>
    <x v="7"/>
    <x v="108"/>
    <x v="0"/>
    <x v="2"/>
    <x v="29"/>
    <x v="2"/>
    <x v="0"/>
    <s v="adjust"/>
    <x v="0"/>
    <x v="4"/>
    <n v="150"/>
    <n v="0"/>
    <n v="8.8305397062352942"/>
    <n v="6.4930439016435981"/>
    <n v="-2.337495804591696"/>
    <n v="66"/>
    <n v="300"/>
    <n v="0.1"/>
    <n v="3.1543814725997099"/>
    <n v="8.0968225904064162E-2"/>
  </r>
  <r>
    <x v="53"/>
    <s v="7"/>
    <x v="7"/>
    <x v="42"/>
    <x v="0"/>
    <x v="2"/>
    <x v="46"/>
    <x v="1"/>
    <x v="1"/>
    <s v="appsflyer"/>
    <x v="2"/>
    <x v="6"/>
    <n v="130590"/>
    <n v="713.14808866045621"/>
    <n v="4149.4919412724657"/>
    <n v="4144.5409619473739"/>
    <n v="-4.9509793250917937"/>
    <n v="5.8116133631267024"/>
    <n v="5000"/>
    <n v="0.11"/>
    <n v="806.86730459378964"/>
    <n v="3.2446991194841159E-2"/>
  </r>
  <r>
    <x v="53"/>
    <s v="7"/>
    <x v="7"/>
    <x v="102"/>
    <x v="0"/>
    <x v="2"/>
    <x v="43"/>
    <x v="1"/>
    <x v="1"/>
    <s v="adjust"/>
    <x v="2"/>
    <x v="5"/>
    <n v="14590"/>
    <n v="123.72472276581865"/>
    <n v="202.32983677695043"/>
    <n v="160.46924975949702"/>
    <n v="-41.860587017453412"/>
    <n v="1.2969861331855799"/>
    <n v="200"/>
    <n v="0.06"/>
    <n v="41.020353993595279"/>
    <n v="4.2604584216887301E-2"/>
  </r>
  <r>
    <x v="53"/>
    <s v="7"/>
    <x v="7"/>
    <x v="146"/>
    <x v="0"/>
    <x v="2"/>
    <x v="39"/>
    <x v="2"/>
    <x v="0"/>
    <s v="appsflyer"/>
    <x v="2"/>
    <x v="0"/>
    <n v="3220"/>
    <n v="21.659563543003852"/>
    <n v="51.184017432725753"/>
    <n v="1.4104624401658272"/>
    <n v="-49.773554992559923"/>
    <n v="6.5119615054358454E-2"/>
    <n v="200"/>
    <n v="7.0000000000000007E-2"/>
    <n v="0.24040498922410858"/>
    <n v="2.8407348585126013E-2"/>
  </r>
  <r>
    <x v="53"/>
    <s v="7"/>
    <x v="7"/>
    <x v="153"/>
    <x v="0"/>
    <x v="0"/>
    <x v="36"/>
    <x v="0"/>
    <x v="0"/>
    <s v="adjust"/>
    <x v="0"/>
    <x v="4"/>
    <n v="7380"/>
    <n v="33.545454545454547"/>
    <n v="165.81622915050909"/>
    <n v="103.00705144198292"/>
    <n v="-62.809177708526164"/>
    <n v="3.0706709101946128"/>
    <n v="200"/>
    <n v="0.1"/>
    <n v="27.872037510255595"/>
    <n v="4.5097296932715449E-2"/>
  </r>
  <r>
    <x v="53"/>
    <s v="7"/>
    <x v="7"/>
    <x v="53"/>
    <x v="0"/>
    <x v="4"/>
    <x v="45"/>
    <x v="0"/>
    <x v="3"/>
    <s v="appsflyer"/>
    <x v="2"/>
    <x v="2"/>
    <n v="51160"/>
    <n v="46.887983706720981"/>
    <n v="510.43947490746388"/>
    <n v="443.21255153200696"/>
    <n v="-67.22692337545692"/>
    <n v="9.4525828686567372"/>
    <n v="200"/>
    <n v="0.06"/>
    <n v="16.334050040772514"/>
    <n v="6.1422937235239596E-3"/>
  </r>
  <r>
    <x v="53"/>
    <s v="7"/>
    <x v="7"/>
    <x v="145"/>
    <x v="0"/>
    <x v="2"/>
    <x v="31"/>
    <x v="0"/>
    <x v="3"/>
    <s v="appsflyer"/>
    <x v="2"/>
    <x v="6"/>
    <n v="26480"/>
    <n v="42.978291742747011"/>
    <n v="680.56866612100418"/>
    <n v="609.36830590668126"/>
    <n v="-71.200360214322927"/>
    <n v="14.178513877520921"/>
    <n v="200"/>
    <n v="0.05"/>
    <n v="49.613517052293687"/>
    <n v="1.3569658002498606E-2"/>
  </r>
  <r>
    <x v="53"/>
    <s v="7"/>
    <x v="7"/>
    <x v="113"/>
    <x v="0"/>
    <x v="0"/>
    <x v="44"/>
    <x v="1"/>
    <x v="1"/>
    <s v="appsflyer"/>
    <x v="2"/>
    <x v="4"/>
    <n v="139050"/>
    <n v="281.7172494833664"/>
    <n v="1468.5696173283588"/>
    <n v="1379.0713108952841"/>
    <n v="-89.498306433074731"/>
    <n v="4.8952320577611967"/>
    <n v="400"/>
    <n v="0.08"/>
    <n v="365.18073761385273"/>
    <n v="4.4133654139656704E-2"/>
  </r>
  <r>
    <x v="53"/>
    <s v="7"/>
    <x v="7"/>
    <x v="1"/>
    <x v="0"/>
    <x v="1"/>
    <x v="4"/>
    <x v="1"/>
    <x v="0"/>
    <s v="appsflyer"/>
    <x v="0"/>
    <x v="1"/>
    <n v="3840"/>
    <n v="15.315295893068878"/>
    <n v="96.473776206963592"/>
    <n v="3.3277577219174681"/>
    <n v="-93.146018485046127"/>
    <n v="0.21728327974541353"/>
    <n v="200"/>
    <n v="0.15"/>
    <n v="2.3349542499389888"/>
    <n v="0.11694332165271426"/>
  </r>
  <r>
    <x v="53"/>
    <s v="7"/>
    <x v="7"/>
    <x v="83"/>
    <x v="0"/>
    <x v="6"/>
    <x v="10"/>
    <x v="1"/>
    <x v="0"/>
    <s v="adjust"/>
    <x v="2"/>
    <x v="5"/>
    <n v="101950"/>
    <n v="704.90254790940764"/>
    <n v="1558.289832306933"/>
    <n v="1441.5255553470877"/>
    <n v="-116.76427695984535"/>
    <n v="2.0449997799303588"/>
    <n v="2200"/>
    <n v="0.21"/>
    <n v="267.00025927029333"/>
    <n v="3.0870103583422719E-2"/>
  </r>
  <r>
    <x v="53"/>
    <s v="7"/>
    <x v="7"/>
    <x v="140"/>
    <x v="0"/>
    <x v="5"/>
    <x v="25"/>
    <x v="1"/>
    <x v="0"/>
    <s v="adjust"/>
    <x v="2"/>
    <x v="3"/>
    <n v="183070"/>
    <n v="924.98995556096668"/>
    <n v="1911.707662868537"/>
    <n v="1775.4120342593649"/>
    <n v="-136.29562860917213"/>
    <n v="1.9193852036832699"/>
    <n v="3000"/>
    <n v="7.0000000000000007E-2"/>
    <n v="8.5832631698057735"/>
    <n v="8.0575316266292218E-4"/>
  </r>
  <r>
    <x v="53"/>
    <s v="7"/>
    <x v="7"/>
    <x v="4"/>
    <x v="0"/>
    <x v="3"/>
    <x v="14"/>
    <x v="2"/>
    <x v="0"/>
    <s v="appsflyer"/>
    <x v="0"/>
    <x v="5"/>
    <n v="114160"/>
    <n v="474.35694618272839"/>
    <n v="3698.3364499069075"/>
    <n v="3522.7541854098672"/>
    <n v="-175.58226449704034"/>
    <n v="7.4263784134676865"/>
    <n v="6400"/>
    <n v="0.1"/>
    <n v="1274.408186729391"/>
    <n v="6.0294120246765365E-2"/>
  </r>
  <r>
    <x v="53"/>
    <s v="7"/>
    <x v="7"/>
    <x v="69"/>
    <x v="0"/>
    <x v="5"/>
    <x v="35"/>
    <x v="0"/>
    <x v="1"/>
    <s v="appsflyer"/>
    <x v="2"/>
    <x v="5"/>
    <n v="8350"/>
    <n v="5.9054531918853526"/>
    <n v="187.3008254350662"/>
    <n v="9.702598749195376"/>
    <n v="-177.59822668587083"/>
    <n v="1.6429896967988262"/>
    <n v="200"/>
    <n v="0.04"/>
    <n v="0.36871967062193151"/>
    <n v="6.3336926554944696E-3"/>
  </r>
  <r>
    <x v="53"/>
    <s v="7"/>
    <x v="7"/>
    <x v="85"/>
    <x v="0"/>
    <x v="1"/>
    <x v="43"/>
    <x v="1"/>
    <x v="1"/>
    <s v="adjust"/>
    <x v="0"/>
    <x v="2"/>
    <n v="10600"/>
    <n v="30.976497684439931"/>
    <n v="191.79106133846162"/>
    <n v="8.3912646432869114"/>
    <n v="-183.3997966951747"/>
    <n v="0.27089132957409834"/>
    <n v="200"/>
    <n v="0.125"/>
    <n v="1.2145827554806534"/>
    <n v="2.4123951257897916E-2"/>
  </r>
  <r>
    <x v="53"/>
    <s v="7"/>
    <x v="7"/>
    <x v="143"/>
    <x v="0"/>
    <x v="5"/>
    <x v="29"/>
    <x v="1"/>
    <x v="1"/>
    <s v="appsflyer"/>
    <x v="2"/>
    <x v="6"/>
    <n v="88560"/>
    <n v="638.69040123633442"/>
    <n v="1372.3198644860934"/>
    <n v="1159.3750329010784"/>
    <n v="-212.94483158501498"/>
    <n v="1.8152379159868963"/>
    <n v="1400"/>
    <n v="0.15"/>
    <n v="70.557503957957891"/>
    <n v="1.0143037118513097E-2"/>
  </r>
  <r>
    <x v="53"/>
    <s v="7"/>
    <x v="7"/>
    <x v="121"/>
    <x v="0"/>
    <x v="2"/>
    <x v="38"/>
    <x v="2"/>
    <x v="0"/>
    <s v="appsflyer"/>
    <x v="2"/>
    <x v="0"/>
    <n v="283000"/>
    <n v="2622.4108394331101"/>
    <n v="2643.2942225645684"/>
    <n v="2427.1020381877593"/>
    <n v="-216.19218437680911"/>
    <n v="0.92552318717246795"/>
    <n v="4200"/>
    <n v="0.06"/>
    <n v="82.217422621321617"/>
    <n v="5.6457880857995564E-3"/>
  </r>
  <r>
    <x v="53"/>
    <s v="7"/>
    <x v="7"/>
    <x v="75"/>
    <x v="0"/>
    <x v="1"/>
    <x v="30"/>
    <x v="1"/>
    <x v="1"/>
    <s v="appsflyer"/>
    <x v="0"/>
    <x v="6"/>
    <n v="77950"/>
    <n v="317.87494336202985"/>
    <n v="1473.1855098409085"/>
    <n v="1238.859154768365"/>
    <n v="-234.32635507254349"/>
    <n v="3.897316163600288"/>
    <n v="1200"/>
    <n v="0.15"/>
    <n v="556.13818468499187"/>
    <n v="7.4818591839706947E-2"/>
  </r>
  <r>
    <x v="53"/>
    <s v="7"/>
    <x v="7"/>
    <x v="127"/>
    <x v="1"/>
    <x v="5"/>
    <x v="13"/>
    <x v="1"/>
    <x v="0"/>
    <s v="adjust"/>
    <x v="2"/>
    <x v="6"/>
    <n v="9200"/>
    <n v="81.250685682940215"/>
    <n v="258.7472459747687"/>
    <n v="21.76334487994032"/>
    <n v="-236.98390109482838"/>
    <n v="0.26785429189934645"/>
    <n v="200"/>
    <n v="0.15"/>
    <n v="0.78684315894491796"/>
    <n v="6.0257523470895469E-3"/>
  </r>
  <r>
    <x v="53"/>
    <s v="7"/>
    <x v="7"/>
    <x v="19"/>
    <x v="0"/>
    <x v="2"/>
    <x v="32"/>
    <x v="2"/>
    <x v="1"/>
    <s v="adjust"/>
    <x v="0"/>
    <x v="3"/>
    <n v="87380"/>
    <n v="277.16805176679566"/>
    <n v="3203.1792412780815"/>
    <n v="2959.3964992162951"/>
    <n v="-243.78274206178639"/>
    <n v="10.677264137593605"/>
    <n v="3000"/>
    <n v="7.0000000000000007E-2"/>
    <n v="534.72693078583541"/>
    <n v="3.0114638290128934E-2"/>
  </r>
  <r>
    <x v="53"/>
    <s v="7"/>
    <x v="7"/>
    <x v="43"/>
    <x v="0"/>
    <x v="4"/>
    <x v="11"/>
    <x v="1"/>
    <x v="1"/>
    <s v="adjust"/>
    <x v="2"/>
    <x v="3"/>
    <n v="28750"/>
    <n v="162.04790981681541"/>
    <n v="982.25180442491171"/>
    <n v="736.9067213928347"/>
    <n v="-245.34508303207701"/>
    <n v="4.5474620575227398"/>
    <n v="600"/>
    <n v="0.08"/>
    <n v="225.25508281564609"/>
    <n v="5.0946086814961065E-2"/>
  </r>
  <r>
    <x v="53"/>
    <s v="7"/>
    <x v="7"/>
    <x v="10"/>
    <x v="0"/>
    <x v="3"/>
    <x v="45"/>
    <x v="1"/>
    <x v="0"/>
    <s v="appsflyer"/>
    <x v="2"/>
    <x v="6"/>
    <n v="324320"/>
    <n v="737.47769809340571"/>
    <n v="4972.6894458836605"/>
    <n v="4701.5994434405829"/>
    <n v="-271.09000244307754"/>
    <n v="6.3752428793380256"/>
    <n v="2200"/>
    <n v="0.04"/>
    <n v="587.30882006449929"/>
    <n v="2.081946888960241E-2"/>
  </r>
  <r>
    <x v="53"/>
    <s v="7"/>
    <x v="7"/>
    <x v="16"/>
    <x v="0"/>
    <x v="3"/>
    <x v="9"/>
    <x v="0"/>
    <x v="3"/>
    <s v="adjust"/>
    <x v="2"/>
    <x v="6"/>
    <n v="207770"/>
    <n v="177.73785655091294"/>
    <n v="3871.0122451048778"/>
    <n v="3583.4657246212405"/>
    <n v="-287.54652048363732"/>
    <n v="20.161522109921236"/>
    <n v="2200"/>
    <n v="0.02"/>
    <n v="377.65031386910135"/>
    <n v="1.7564481933153211E-2"/>
  </r>
  <r>
    <x v="53"/>
    <s v="7"/>
    <x v="7"/>
    <x v="149"/>
    <x v="0"/>
    <x v="1"/>
    <x v="43"/>
    <x v="1"/>
    <x v="0"/>
    <s v="appsflyer"/>
    <x v="2"/>
    <x v="0"/>
    <n v="45920"/>
    <n v="127.15925975955695"/>
    <n v="599.10815181986641"/>
    <n v="309.68353293223765"/>
    <n v="-289.42461888762875"/>
    <n v="2.4353989911376681"/>
    <n v="200"/>
    <n v="0.08"/>
    <n v="39.037436183866262"/>
    <n v="2.1009316518619512E-2"/>
  </r>
  <r>
    <x v="53"/>
    <s v="7"/>
    <x v="7"/>
    <x v="151"/>
    <x v="0"/>
    <x v="5"/>
    <x v="22"/>
    <x v="0"/>
    <x v="0"/>
    <s v="appsflyer"/>
    <x v="0"/>
    <x v="2"/>
    <n v="21980"/>
    <n v="86.472095150960669"/>
    <n v="491.60157886009995"/>
    <n v="164.76673838586456"/>
    <n v="-326.83484047423542"/>
    <n v="1.9054324762019377"/>
    <n v="200"/>
    <n v="0.08"/>
    <n v="39.016611393943357"/>
    <n v="3.9466512655172536E-2"/>
  </r>
  <r>
    <x v="53"/>
    <s v="7"/>
    <x v="7"/>
    <x v="29"/>
    <x v="0"/>
    <x v="2"/>
    <x v="20"/>
    <x v="2"/>
    <x v="1"/>
    <s v="appsflyer"/>
    <x v="2"/>
    <x v="3"/>
    <n v="12090"/>
    <n v="31.512047279890893"/>
    <n v="376.3159915258891"/>
    <n v="22.981564568106275"/>
    <n v="-353.33442695778285"/>
    <n v="0.72929455722071534"/>
    <n v="200"/>
    <n v="0.05"/>
    <n v="3.3362980170176924"/>
    <n v="2.4195466233601533E-2"/>
  </r>
  <r>
    <x v="53"/>
    <s v="7"/>
    <x v="7"/>
    <x v="27"/>
    <x v="0"/>
    <x v="3"/>
    <x v="2"/>
    <x v="2"/>
    <x v="0"/>
    <s v="appsflyer"/>
    <x v="0"/>
    <x v="3"/>
    <n v="14040"/>
    <n v="35.943677997439906"/>
    <n v="380.23225766035836"/>
    <n v="25.309158951080605"/>
    <n v="-354.92309870927772"/>
    <n v="0.70413381048214529"/>
    <n v="200"/>
    <n v="7.0000000000000007E-2"/>
    <n v="9.5660499772067453"/>
    <n v="6.2994652092131995E-2"/>
  </r>
  <r>
    <x v="53"/>
    <s v="7"/>
    <x v="7"/>
    <x v="26"/>
    <x v="0"/>
    <x v="0"/>
    <x v="42"/>
    <x v="2"/>
    <x v="0"/>
    <s v="appsflyer"/>
    <x v="1"/>
    <x v="1"/>
    <n v="109640"/>
    <n v="220.99534481931181"/>
    <n v="3096.8189704742013"/>
    <n v="2715.8038739005251"/>
    <n v="-381.01509657367615"/>
    <n v="12.288964168548418"/>
    <n v="2600"/>
    <n v="0.08"/>
    <n v="156.02179147585628"/>
    <n v="9.5749299728685698E-3"/>
  </r>
  <r>
    <x v="53"/>
    <s v="7"/>
    <x v="7"/>
    <x v="78"/>
    <x v="0"/>
    <x v="0"/>
    <x v="7"/>
    <x v="2"/>
    <x v="0"/>
    <s v="adjust"/>
    <x v="0"/>
    <x v="1"/>
    <n v="7990"/>
    <n v="32.83038700430005"/>
    <n v="448.92589745668158"/>
    <n v="57.125623836261923"/>
    <n v="-391.80027362041966"/>
    <n v="1.740022858359231"/>
    <n v="200"/>
    <n v="0.14000000000000001"/>
    <n v="31.930500027522594"/>
    <n v="9.3158720154036812E-2"/>
  </r>
  <r>
    <x v="53"/>
    <s v="7"/>
    <x v="7"/>
    <x v="33"/>
    <x v="0"/>
    <x v="0"/>
    <x v="27"/>
    <x v="2"/>
    <x v="1"/>
    <s v="adjust"/>
    <x v="2"/>
    <x v="6"/>
    <n v="18840"/>
    <n v="73.310493592183732"/>
    <n v="503.17247888349857"/>
    <n v="66.825765922014355"/>
    <n v="-436.34671296148423"/>
    <n v="0.91154434580343935"/>
    <n v="200"/>
    <n v="7.0000000000000007E-2"/>
    <n v="2.2873334243169361"/>
    <n v="5.7047193118750367E-3"/>
  </r>
  <r>
    <x v="53"/>
    <s v="7"/>
    <x v="7"/>
    <x v="81"/>
    <x v="0"/>
    <x v="3"/>
    <x v="6"/>
    <x v="2"/>
    <x v="1"/>
    <s v="appsflyer"/>
    <x v="2"/>
    <x v="2"/>
    <n v="34570"/>
    <n v="140.44195494275513"/>
    <n v="682.65957777584822"/>
    <n v="242.10617591726245"/>
    <n v="-440.55340185858574"/>
    <n v="1.7238878226662835"/>
    <n v="400"/>
    <n v="0.06"/>
    <n v="78.207088649707416"/>
    <n v="5.3838010226577873E-2"/>
  </r>
  <r>
    <x v="53"/>
    <s v="7"/>
    <x v="7"/>
    <x v="58"/>
    <x v="0"/>
    <x v="0"/>
    <x v="48"/>
    <x v="2"/>
    <x v="3"/>
    <s v="appsflyer"/>
    <x v="2"/>
    <x v="0"/>
    <n v="79010"/>
    <n v="94.138906816263727"/>
    <n v="1279.2085756959098"/>
    <n v="836.27289518057421"/>
    <n v="-442.93568051533555"/>
    <n v="8.8833928867771501"/>
    <n v="600"/>
    <n v="0.08"/>
    <n v="113.31308795947726"/>
    <n v="2.2582956794067775E-2"/>
  </r>
  <r>
    <x v="53"/>
    <s v="7"/>
    <x v="7"/>
    <x v="20"/>
    <x v="0"/>
    <x v="6"/>
    <x v="20"/>
    <x v="1"/>
    <x v="1"/>
    <s v="adjust"/>
    <x v="0"/>
    <x v="3"/>
    <n v="93540"/>
    <n v="520.59720272951654"/>
    <n v="1833.880419394919"/>
    <n v="1383.6420528658371"/>
    <n v="-450.23836652908199"/>
    <n v="2.657797709267999"/>
    <n v="2000"/>
    <n v="0.11"/>
    <n v="67.961321176748214"/>
    <n v="8.186284046029689E-3"/>
  </r>
  <r>
    <x v="53"/>
    <s v="7"/>
    <x v="7"/>
    <x v="87"/>
    <x v="0"/>
    <x v="3"/>
    <x v="28"/>
    <x v="1"/>
    <x v="1"/>
    <s v="appsflyer"/>
    <x v="2"/>
    <x v="3"/>
    <n v="44230"/>
    <n v="201.79593529655745"/>
    <n v="1184.4010369265197"/>
    <n v="724.26459094787731"/>
    <n v="-460.13644597864243"/>
    <n v="3.5890940512924838"/>
    <n v="400"/>
    <n v="7.0000000000000007E-2"/>
    <n v="187.06989670578093"/>
    <n v="4.3048240252675764E-2"/>
  </r>
  <r>
    <x v="53"/>
    <s v="7"/>
    <x v="7"/>
    <x v="3"/>
    <x v="0"/>
    <x v="1"/>
    <x v="28"/>
    <x v="1"/>
    <x v="0"/>
    <s v="appsflyer"/>
    <x v="0"/>
    <x v="5"/>
    <n v="60170"/>
    <n v="308.05944677522575"/>
    <n v="1668.7498816244276"/>
    <n v="1189.986493841307"/>
    <n v="-478.76338778312061"/>
    <n v="3.8628469482046937"/>
    <n v="1200"/>
    <n v="0.09"/>
    <n v="188.78982577541817"/>
    <n v="2.6441452172284712E-2"/>
  </r>
  <r>
    <x v="53"/>
    <s v="7"/>
    <x v="7"/>
    <x v="45"/>
    <x v="0"/>
    <x v="6"/>
    <x v="43"/>
    <x v="1"/>
    <x v="3"/>
    <s v="adjust"/>
    <x v="2"/>
    <x v="6"/>
    <n v="34740"/>
    <n v="210.29876977152901"/>
    <n v="1178.6012504197777"/>
    <n v="666.2860027270566"/>
    <n v="-512.31524769272107"/>
    <n v="3.1682829312359617"/>
    <n v="600"/>
    <n v="7.0000000000000007E-2"/>
    <n v="153.99778048770114"/>
    <n v="3.8521440706993759E-2"/>
  </r>
  <r>
    <x v="53"/>
    <s v="7"/>
    <x v="7"/>
    <x v="6"/>
    <x v="0"/>
    <x v="3"/>
    <x v="37"/>
    <x v="1"/>
    <x v="0"/>
    <s v="adjust"/>
    <x v="2"/>
    <x v="4"/>
    <n v="160780"/>
    <n v="455.17589424189458"/>
    <n v="1516.0023801896923"/>
    <n v="1000.0691870662085"/>
    <n v="-515.93319312348376"/>
    <n v="2.197104898825641"/>
    <n v="800"/>
    <n v="0.08"/>
    <n v="129.19127800009002"/>
    <n v="2.1530390042160327E-2"/>
  </r>
  <r>
    <x v="53"/>
    <s v="7"/>
    <x v="7"/>
    <x v="115"/>
    <x v="0"/>
    <x v="3"/>
    <x v="17"/>
    <x v="1"/>
    <x v="0"/>
    <s v="adjust"/>
    <x v="0"/>
    <x v="4"/>
    <n v="115360"/>
    <n v="336.28623911828129"/>
    <n v="2360.4860648576182"/>
    <n v="1812.3264411919629"/>
    <n v="-548.15962366565532"/>
    <n v="5.3892375909991275"/>
    <n v="1600"/>
    <n v="0.12"/>
    <n v="1146.371552267173"/>
    <n v="0.10542357107155662"/>
  </r>
  <r>
    <x v="53"/>
    <s v="7"/>
    <x v="7"/>
    <x v="109"/>
    <x v="0"/>
    <x v="3"/>
    <x v="6"/>
    <x v="1"/>
    <x v="1"/>
    <s v="appsflyer"/>
    <x v="0"/>
    <x v="0"/>
    <n v="75200"/>
    <n v="233.832426403488"/>
    <n v="987.64710654565931"/>
    <n v="418.37666549629671"/>
    <n v="-569.2704410493626"/>
    <n v="1.7892157727276439"/>
    <n v="600"/>
    <n v="0.1"/>
    <n v="196.00491612683106"/>
    <n v="7.8081520111516992E-2"/>
  </r>
  <r>
    <x v="53"/>
    <s v="7"/>
    <x v="7"/>
    <x v="120"/>
    <x v="0"/>
    <x v="0"/>
    <x v="21"/>
    <x v="1"/>
    <x v="1"/>
    <s v="adjust"/>
    <x v="0"/>
    <x v="2"/>
    <n v="268040"/>
    <n v="491.41363707286627"/>
    <n v="4693.909921698747"/>
    <n v="4089.8073523304865"/>
    <n v="-604.10256936826045"/>
    <n v="8.3225353221608991"/>
    <n v="3200"/>
    <n v="0.08"/>
    <n v="153.34543353415543"/>
    <n v="6.2490895179033688E-3"/>
  </r>
  <r>
    <x v="53"/>
    <s v="7"/>
    <x v="7"/>
    <x v="13"/>
    <x v="0"/>
    <x v="5"/>
    <x v="26"/>
    <x v="1"/>
    <x v="0"/>
    <s v="appsflyer"/>
    <x v="0"/>
    <x v="4"/>
    <n v="67890"/>
    <n v="225.15689575998775"/>
    <n v="1493.2401031381996"/>
    <n v="862.08540063313069"/>
    <n v="-631.15470250506894"/>
    <n v="3.8288207772774348"/>
    <n v="1000"/>
    <n v="0.15"/>
    <n v="752.48036499832676"/>
    <n v="0.14547676375714283"/>
  </r>
  <r>
    <x v="53"/>
    <s v="7"/>
    <x v="7"/>
    <x v="112"/>
    <x v="0"/>
    <x v="3"/>
    <x v="9"/>
    <x v="1"/>
    <x v="0"/>
    <s v="adjust"/>
    <x v="2"/>
    <x v="6"/>
    <n v="56280"/>
    <n v="388.09369122927001"/>
    <n v="1364.8107493810201"/>
    <n v="729.57912060146862"/>
    <n v="-635.23162877955144"/>
    <n v="1.8799046134724795"/>
    <n v="1200"/>
    <n v="0.15"/>
    <n v="299.03698679260276"/>
    <n v="6.8312670129155012E-2"/>
  </r>
  <r>
    <x v="53"/>
    <s v="7"/>
    <x v="7"/>
    <x v="129"/>
    <x v="0"/>
    <x v="0"/>
    <x v="40"/>
    <x v="1"/>
    <x v="1"/>
    <s v="appsflyer"/>
    <x v="2"/>
    <x v="6"/>
    <n v="319590"/>
    <n v="1061.5043178935925"/>
    <n v="3283.8388064585843"/>
    <n v="2640.7644487290372"/>
    <n v="-643.07435772954705"/>
    <n v="2.4877566715595338"/>
    <n v="3400"/>
    <n v="0.06"/>
    <n v="820.13141117876205"/>
    <n v="5.176098481467363E-2"/>
  </r>
  <r>
    <x v="53"/>
    <s v="7"/>
    <x v="7"/>
    <x v="150"/>
    <x v="0"/>
    <x v="0"/>
    <x v="10"/>
    <x v="2"/>
    <x v="1"/>
    <s v="appsflyer"/>
    <x v="2"/>
    <x v="4"/>
    <n v="91320"/>
    <n v="246.63691874119306"/>
    <n v="1185.4327496124861"/>
    <n v="529.65847960022427"/>
    <n v="-655.77427001226181"/>
    <n v="2.1475230971240689"/>
    <n v="1000"/>
    <n v="0.06"/>
    <n v="161.15426088940552"/>
    <n v="5.0710117020764507E-2"/>
  </r>
  <r>
    <x v="53"/>
    <s v="7"/>
    <x v="7"/>
    <x v="77"/>
    <x v="0"/>
    <x v="2"/>
    <x v="34"/>
    <x v="1"/>
    <x v="0"/>
    <s v="appsflyer"/>
    <x v="0"/>
    <x v="3"/>
    <n v="32000"/>
    <n v="90.777280463972758"/>
    <n v="993.56149303254517"/>
    <n v="334.04744559710696"/>
    <n v="-659.51404743543821"/>
    <n v="3.6798573816020195"/>
    <n v="400"/>
    <n v="0.15"/>
    <n v="133.85736284034863"/>
    <n v="6.6785604163244805E-2"/>
  </r>
  <r>
    <x v="53"/>
    <s v="7"/>
    <x v="7"/>
    <x v="111"/>
    <x v="0"/>
    <x v="5"/>
    <x v="20"/>
    <x v="1"/>
    <x v="0"/>
    <s v="appsflyer"/>
    <x v="0"/>
    <x v="2"/>
    <n v="71290"/>
    <n v="209.39932442355706"/>
    <n v="1693.9736447989278"/>
    <n v="985.32482447835025"/>
    <n v="-708.64882032057756"/>
    <n v="4.7054823466636879"/>
    <n v="1000"/>
    <n v="0.15"/>
    <n v="528.47394919453393"/>
    <n v="8.9390817468800732E-2"/>
  </r>
  <r>
    <x v="53"/>
    <s v="7"/>
    <x v="7"/>
    <x v="152"/>
    <x v="0"/>
    <x v="3"/>
    <x v="36"/>
    <x v="1"/>
    <x v="0"/>
    <s v="appsflyer"/>
    <x v="0"/>
    <x v="1"/>
    <n v="124120"/>
    <n v="632.58978309825773"/>
    <n v="3901.9569991806179"/>
    <n v="3189.0673537085208"/>
    <n v="-712.88964547209707"/>
    <n v="5.0412881126364564"/>
    <n v="5000"/>
    <n v="0.12"/>
    <n v="2156.3153924652534"/>
    <n v="0.11269310393406529"/>
  </r>
  <r>
    <x v="53"/>
    <s v="7"/>
    <x v="7"/>
    <x v="47"/>
    <x v="0"/>
    <x v="4"/>
    <x v="42"/>
    <x v="2"/>
    <x v="0"/>
    <s v="appsflyer"/>
    <x v="2"/>
    <x v="0"/>
    <n v="37660"/>
    <n v="132.26382265755896"/>
    <n v="903.08312020977564"/>
    <n v="182.63795971935897"/>
    <n v="-720.4451604904167"/>
    <n v="1.3808610400761097"/>
    <n v="200"/>
    <n v="6.5000000000000002E-2"/>
    <n v="2.0443544113410286"/>
    <n v="1.8655800565614237E-3"/>
  </r>
  <r>
    <x v="53"/>
    <s v="7"/>
    <x v="7"/>
    <x v="148"/>
    <x v="0"/>
    <x v="6"/>
    <x v="34"/>
    <x v="1"/>
    <x v="1"/>
    <s v="appsflyer"/>
    <x v="2"/>
    <x v="0"/>
    <n v="71990"/>
    <n v="225.46385644151007"/>
    <n v="1510.1499178454669"/>
    <n v="766.85636099610031"/>
    <n v="-743.29355684936661"/>
    <n v="3.4012385537060061"/>
    <n v="1000"/>
    <n v="0.06"/>
    <n v="23.153370081118855"/>
    <n v="5.0320962435616186E-3"/>
  </r>
  <r>
    <x v="53"/>
    <s v="7"/>
    <x v="7"/>
    <x v="124"/>
    <x v="0"/>
    <x v="6"/>
    <x v="13"/>
    <x v="2"/>
    <x v="1"/>
    <s v="appsflyer"/>
    <x v="0"/>
    <x v="0"/>
    <n v="22580"/>
    <n v="84.212385906369619"/>
    <n v="1213.1725110586385"/>
    <n v="448.08838452749791"/>
    <n v="-765.08412653114056"/>
    <n v="5.3209320660466597"/>
    <n v="5000"/>
    <n v="0.05"/>
    <n v="28.558456967034452"/>
    <n v="1.0622330308468382E-2"/>
  </r>
  <r>
    <x v="53"/>
    <s v="7"/>
    <x v="7"/>
    <x v="106"/>
    <x v="0"/>
    <x v="2"/>
    <x v="3"/>
    <x v="1"/>
    <x v="0"/>
    <s v="appsflyer"/>
    <x v="2"/>
    <x v="2"/>
    <n v="119470"/>
    <n v="275.13781935948185"/>
    <n v="1486.9330107386511"/>
    <n v="710.26303143795394"/>
    <n v="-776.66997930069715"/>
    <n v="2.5814809214212691"/>
    <n v="400"/>
    <n v="0.2"/>
    <n v="680.28209456627678"/>
    <n v="0.15963149435616369"/>
  </r>
  <r>
    <x v="53"/>
    <s v="7"/>
    <x v="7"/>
    <x v="23"/>
    <x v="0"/>
    <x v="6"/>
    <x v="44"/>
    <x v="1"/>
    <x v="1"/>
    <s v="adjust"/>
    <x v="0"/>
    <x v="0"/>
    <n v="86330"/>
    <n v="128.21287128712871"/>
    <n v="1724.7734094319451"/>
    <n v="945.03483394427406"/>
    <n v="-779.73857548767103"/>
    <n v="7.3708265360339542"/>
    <n v="600"/>
    <n v="0.06"/>
    <n v="306.31049869828337"/>
    <n v="5.4021024357349345E-2"/>
  </r>
  <r>
    <x v="53"/>
    <s v="7"/>
    <x v="7"/>
    <x v="141"/>
    <x v="0"/>
    <x v="0"/>
    <x v="12"/>
    <x v="1"/>
    <x v="1"/>
    <s v="appsflyer"/>
    <x v="2"/>
    <x v="4"/>
    <n v="62120"/>
    <n v="293.90325475161109"/>
    <n v="1374.2063861393146"/>
    <n v="580.29271492355429"/>
    <n v="-793.91367121576036"/>
    <n v="1.9744344628438426"/>
    <n v="800"/>
    <n v="0.08"/>
    <n v="186.61178815340716"/>
    <n v="5.3597027659276736E-2"/>
  </r>
  <r>
    <x v="53"/>
    <s v="7"/>
    <x v="7"/>
    <x v="57"/>
    <x v="0"/>
    <x v="4"/>
    <x v="1"/>
    <x v="2"/>
    <x v="0"/>
    <s v="adjust"/>
    <x v="0"/>
    <x v="3"/>
    <n v="71370"/>
    <n v="243.77148523578668"/>
    <n v="2677.6068239382262"/>
    <n v="1754.6349256690835"/>
    <n v="-922.97189826914268"/>
    <n v="7.1978678062855552"/>
    <n v="3400"/>
    <n v="0.09"/>
    <n v="15.144334222030771"/>
    <n v="1.4385076158844345E-3"/>
  </r>
  <r>
    <x v="53"/>
    <s v="7"/>
    <x v="7"/>
    <x v="35"/>
    <x v="0"/>
    <x v="1"/>
    <x v="20"/>
    <x v="0"/>
    <x v="1"/>
    <s v="adjust"/>
    <x v="0"/>
    <x v="1"/>
    <n v="40930"/>
    <n v="33.558182522882447"/>
    <n v="1105.7806329229688"/>
    <n v="112.44844942393171"/>
    <n v="-993.33218349903711"/>
    <n v="3.3508504027968753"/>
    <n v="200"/>
    <n v="8.5000000000000006E-2"/>
    <n v="23.788591556438039"/>
    <n v="3.5258514276698807E-2"/>
  </r>
  <r>
    <x v="53"/>
    <s v="7"/>
    <x v="7"/>
    <x v="24"/>
    <x v="0"/>
    <x v="3"/>
    <x v="12"/>
    <x v="1"/>
    <x v="1"/>
    <s v="appsflyer"/>
    <x v="2"/>
    <x v="6"/>
    <n v="67550"/>
    <n v="180.80398470517207"/>
    <n v="1295.8404074967254"/>
    <n v="293.6003874904535"/>
    <n v="-1002.2400200062719"/>
    <n v="1.6238601597703326"/>
    <n v="200"/>
    <n v="7.0000000000000007E-2"/>
    <n v="108.37148303360057"/>
    <n v="6.1518698913572506E-2"/>
  </r>
  <r>
    <x v="53"/>
    <s v="7"/>
    <x v="7"/>
    <x v="11"/>
    <x v="0"/>
    <x v="3"/>
    <x v="26"/>
    <x v="1"/>
    <x v="0"/>
    <s v="appsflyer"/>
    <x v="0"/>
    <x v="0"/>
    <n v="163290"/>
    <n v="764.88559703733358"/>
    <n v="2433.8076390363212"/>
    <n v="1325.9148212666096"/>
    <n v="-1107.8928177697117"/>
    <n v="1.7334812243848443"/>
    <n v="1200"/>
    <n v="0.14000000000000001"/>
    <n v="279.60235884445365"/>
    <n v="3.5145842246658211E-2"/>
  </r>
  <r>
    <x v="53"/>
    <s v="7"/>
    <x v="7"/>
    <x v="88"/>
    <x v="0"/>
    <x v="3"/>
    <x v="25"/>
    <x v="2"/>
    <x v="0"/>
    <s v="adjust"/>
    <x v="0"/>
    <x v="1"/>
    <n v="35750"/>
    <n v="135.97516267986435"/>
    <n v="1779.4006642137933"/>
    <n v="485.85199756853262"/>
    <n v="-1293.5486666452607"/>
    <n v="3.573093703240549"/>
    <n v="1000"/>
    <n v="0.11"/>
    <n v="11.927451589802519"/>
    <n v="4.0915929300465873E-3"/>
  </r>
  <r>
    <x v="53"/>
    <s v="7"/>
    <x v="7"/>
    <x v="7"/>
    <x v="0"/>
    <x v="3"/>
    <x v="11"/>
    <x v="2"/>
    <x v="0"/>
    <s v="appsflyer"/>
    <x v="0"/>
    <x v="4"/>
    <n v="524650"/>
    <n v="1679.3320868602086"/>
    <n v="11670.284160614199"/>
    <n v="10369.461721532212"/>
    <n v="-1300.8224390819869"/>
    <n v="6.1747535241344966"/>
    <n v="12800"/>
    <n v="0.04"/>
    <n v="475.43208109230233"/>
    <n v="7.6415422815546028E-3"/>
  </r>
  <r>
    <x v="53"/>
    <s v="7"/>
    <x v="7"/>
    <x v="79"/>
    <x v="0"/>
    <x v="3"/>
    <x v="5"/>
    <x v="0"/>
    <x v="1"/>
    <s v="appsflyer"/>
    <x v="0"/>
    <x v="3"/>
    <n v="147960"/>
    <n v="299.96766494726307"/>
    <n v="4151.7869195272951"/>
    <n v="2627.4300160531498"/>
    <n v="-1524.3569034741454"/>
    <n v="8.7590441340238279"/>
    <n v="3200"/>
    <n v="0.08"/>
    <n v="1022.5134861400491"/>
    <n v="6.486144761818366E-2"/>
  </r>
  <r>
    <x v="53"/>
    <s v="7"/>
    <x v="7"/>
    <x v="55"/>
    <x v="0"/>
    <x v="3"/>
    <x v="11"/>
    <x v="2"/>
    <x v="0"/>
    <s v="appsflyer"/>
    <x v="2"/>
    <x v="4"/>
    <n v="61100"/>
    <n v="144.33685196220313"/>
    <n v="2016.3059742103601"/>
    <n v="436.97786322838806"/>
    <n v="-1579.328110981972"/>
    <n v="3.027486447763303"/>
    <n v="800"/>
    <n v="7.4999999999999997E-2"/>
    <n v="114.91967248280031"/>
    <n v="4.3831233476289061E-2"/>
  </r>
  <r>
    <x v="53"/>
    <s v="7"/>
    <x v="7"/>
    <x v="80"/>
    <x v="0"/>
    <x v="3"/>
    <x v="7"/>
    <x v="1"/>
    <x v="1"/>
    <s v="adjust"/>
    <x v="0"/>
    <x v="3"/>
    <n v="147720"/>
    <n v="689.5457843564069"/>
    <n v="4077.3353348367777"/>
    <n v="2427.9010289672874"/>
    <n v="-1649.4343058694903"/>
    <n v="3.521014969634523"/>
    <n v="3200"/>
    <n v="0.09"/>
    <n v="982.52356703506973"/>
    <n v="6.7446706387711094E-2"/>
  </r>
  <r>
    <x v="53"/>
    <s v="7"/>
    <x v="7"/>
    <x v="86"/>
    <x v="0"/>
    <x v="5"/>
    <x v="47"/>
    <x v="2"/>
    <x v="1"/>
    <s v="appsflyer"/>
    <x v="0"/>
    <x v="6"/>
    <n v="202040"/>
    <n v="1177.4401036045761"/>
    <n v="9789.6035076240478"/>
    <n v="7905.810540647858"/>
    <n v="-1883.7929669761897"/>
    <n v="6.7144056979588784"/>
    <n v="15000"/>
    <n v="7.0000000000000007E-2"/>
    <n v="2577.727535271787"/>
    <n v="5.4342467944270383E-2"/>
  </r>
  <r>
    <x v="53"/>
    <s v="7"/>
    <x v="7"/>
    <x v="37"/>
    <x v="0"/>
    <x v="4"/>
    <x v="7"/>
    <x v="2"/>
    <x v="1"/>
    <s v="adjust"/>
    <x v="2"/>
    <x v="0"/>
    <n v="165380"/>
    <n v="300.8632591521918"/>
    <n v="6068.9436874036082"/>
    <n v="4168.7720945282426"/>
    <n v="-1900.1715928753656"/>
    <n v="13.856035815989973"/>
    <n v="3800"/>
    <n v="6.5000000000000002E-2"/>
    <n v="1119.3902172171199"/>
    <n v="4.4752994880130501E-2"/>
  </r>
  <r>
    <x v="53"/>
    <s v="7"/>
    <x v="7"/>
    <x v="94"/>
    <x v="0"/>
    <x v="2"/>
    <x v="9"/>
    <x v="2"/>
    <x v="0"/>
    <s v="adjust"/>
    <x v="0"/>
    <x v="5"/>
    <n v="432240"/>
    <n v="1100.1324440883275"/>
    <n v="15230.445194239815"/>
    <n v="12928.631864268806"/>
    <n v="-2301.8133299710098"/>
    <n v="11.751886723950477"/>
    <n v="18800"/>
    <n v="0.06"/>
    <n v="3130.155596383986"/>
    <n v="4.0351725137997493E-2"/>
  </r>
  <r>
    <x v="53"/>
    <s v="7"/>
    <x v="7"/>
    <x v="99"/>
    <x v="0"/>
    <x v="3"/>
    <x v="36"/>
    <x v="2"/>
    <x v="0"/>
    <s v="adjust"/>
    <x v="0"/>
    <x v="3"/>
    <n v="378630"/>
    <n v="768.17467825047925"/>
    <n v="14458.721906121697"/>
    <n v="11356.670805877495"/>
    <n v="-3102.0511002442017"/>
    <n v="14.783969229163288"/>
    <n v="30000"/>
    <n v="0.08"/>
    <n v="1009.564264596698"/>
    <n v="1.4816024312251371E-2"/>
  </r>
  <r>
    <x v="53"/>
    <s v="7"/>
    <x v="7"/>
    <x v="95"/>
    <x v="0"/>
    <x v="0"/>
    <x v="46"/>
    <x v="2"/>
    <x v="0"/>
    <s v="adjust"/>
    <x v="0"/>
    <x v="2"/>
    <n v="77810"/>
    <n v="309.67658423493043"/>
    <n v="4242.1897932454276"/>
    <n v="1062.8696155732443"/>
    <n v="-3179.3201776721835"/>
    <n v="3.4321923893571427"/>
    <n v="1400"/>
    <n v="7.0000000000000007E-2"/>
    <n v="337.54575237520169"/>
    <n v="5.2929940391159988E-2"/>
  </r>
  <r>
    <x v="53"/>
    <s v="7"/>
    <x v="7"/>
    <x v="15"/>
    <x v="0"/>
    <x v="1"/>
    <x v="26"/>
    <x v="2"/>
    <x v="0"/>
    <s v="adjust"/>
    <x v="0"/>
    <x v="0"/>
    <n v="109740"/>
    <n v="265.99120473081268"/>
    <n v="4043.759333649135"/>
    <n v="583.93290814267186"/>
    <n v="-3459.8264255064632"/>
    <n v="2.1953090845000731"/>
    <n v="50000"/>
    <n v="0.06"/>
    <n v="4.4293105533449308"/>
    <n v="1.2642178840469121E-3"/>
  </r>
  <r>
    <x v="53"/>
    <s v="7"/>
    <x v="7"/>
    <x v="0"/>
    <x v="0"/>
    <x v="4"/>
    <x v="40"/>
    <x v="0"/>
    <x v="0"/>
    <s v="adjust"/>
    <x v="0"/>
    <x v="2"/>
    <n v="510150"/>
    <n v="406.47511093792713"/>
    <n v="10670.85762296714"/>
    <n v="5276.6886083922063"/>
    <n v="-5394.1690145749335"/>
    <n v="12.981578616748346"/>
    <n v="6200"/>
    <n v="7.0000000000000007E-2"/>
    <n v="1080.0139480180878"/>
    <n v="3.4112743432197258E-2"/>
  </r>
  <r>
    <x v="53"/>
    <s v="7"/>
    <x v="7"/>
    <x v="100"/>
    <x v="0"/>
    <x v="0"/>
    <x v="15"/>
    <x v="0"/>
    <x v="0"/>
    <s v="adjust"/>
    <x v="0"/>
    <x v="6"/>
    <n v="541060"/>
    <n v="392.49316145022595"/>
    <n v="11548.586057673549"/>
    <n v="5246.2280695095978"/>
    <n v="-6302.3579881639507"/>
    <n v="13.366419048233274"/>
    <n v="4800"/>
    <n v="7.0000000000000007E-2"/>
    <n v="1589.3360156285496"/>
    <n v="5.0491387798710909E-2"/>
  </r>
  <r>
    <x v="54"/>
    <s v="7"/>
    <x v="8"/>
    <x v="0"/>
    <x v="0"/>
    <x v="1"/>
    <x v="36"/>
    <x v="0"/>
    <x v="0"/>
    <s v="adjust"/>
    <x v="0"/>
    <x v="4"/>
    <n v="1376340"/>
    <n v="1181.5743483139868"/>
    <n v="28378.960503600087"/>
    <n v="39918.871146273377"/>
    <n v="11539.910642673291"/>
    <n v="33.784476790000099"/>
    <n v="48000"/>
    <n v="7.0000000000000007E-2"/>
    <n v="8078.0300734277016"/>
    <n v="3.3726864185060275E-2"/>
  </r>
  <r>
    <x v="54"/>
    <s v="7"/>
    <x v="8"/>
    <x v="76"/>
    <x v="0"/>
    <x v="3"/>
    <x v="9"/>
    <x v="1"/>
    <x v="1"/>
    <s v="adjust"/>
    <x v="2"/>
    <x v="6"/>
    <n v="678670"/>
    <n v="2879.9915128368348"/>
    <n v="10496.553987490528"/>
    <n v="16794.436887781307"/>
    <n v="6297.8829002907787"/>
    <n v="5.8314188819391815"/>
    <n v="10600"/>
    <n v="7.0000000000000007E-2"/>
    <n v="4138.4106319335597"/>
    <n v="4.1069260608795566E-2"/>
  </r>
  <r>
    <x v="54"/>
    <s v="7"/>
    <x v="8"/>
    <x v="79"/>
    <x v="0"/>
    <x v="4"/>
    <x v="18"/>
    <x v="0"/>
    <x v="1"/>
    <s v="appsflyer"/>
    <x v="0"/>
    <x v="2"/>
    <n v="375490"/>
    <n v="723.01730570197606"/>
    <n v="9464.6755230886738"/>
    <n v="14256.508741764612"/>
    <n v="4791.833218675938"/>
    <n v="19.718074006434737"/>
    <n v="17200"/>
    <n v="0.08"/>
    <n v="412.02561190175635"/>
    <n v="4.8168129070609743E-3"/>
  </r>
  <r>
    <x v="54"/>
    <s v="7"/>
    <x v="8"/>
    <x v="85"/>
    <x v="0"/>
    <x v="2"/>
    <x v="14"/>
    <x v="1"/>
    <x v="1"/>
    <s v="adjust"/>
    <x v="0"/>
    <x v="0"/>
    <n v="500410"/>
    <n v="1226.1945601568243"/>
    <n v="9277.350989103541"/>
    <n v="13542.663470838446"/>
    <n v="4265.3124817349053"/>
    <n v="11.044465463218501"/>
    <n v="12200"/>
    <n v="0.125"/>
    <n v="9844.5319365830655"/>
    <n v="0.12115455178347297"/>
  </r>
  <r>
    <x v="54"/>
    <s v="7"/>
    <x v="8"/>
    <x v="98"/>
    <x v="0"/>
    <x v="4"/>
    <x v="16"/>
    <x v="1"/>
    <x v="0"/>
    <s v="appsflyer"/>
    <x v="2"/>
    <x v="0"/>
    <n v="650820"/>
    <n v="3347.8215673141326"/>
    <n v="9341.3546236032507"/>
    <n v="13573.432498623502"/>
    <n v="4232.0778750202517"/>
    <n v="4.0544073887166885"/>
    <n v="9400"/>
    <n v="7.0000000000000007E-2"/>
    <n v="4964.1215465779678"/>
    <n v="6.0953895868287616E-2"/>
  </r>
  <r>
    <x v="54"/>
    <s v="7"/>
    <x v="8"/>
    <x v="69"/>
    <x v="0"/>
    <x v="2"/>
    <x v="22"/>
    <x v="0"/>
    <x v="1"/>
    <s v="appsflyer"/>
    <x v="2"/>
    <x v="3"/>
    <n v="296290"/>
    <n v="223.27807083647326"/>
    <n v="7424.8110465227355"/>
    <n v="11512.48254717314"/>
    <n v="4087.6715006504046"/>
    <n v="51.56118782307454"/>
    <n v="9800"/>
    <n v="0.04"/>
    <n v="284.75929569771336"/>
    <n v="4.1224716234587655E-3"/>
  </r>
  <r>
    <x v="54"/>
    <s v="7"/>
    <x v="8"/>
    <x v="22"/>
    <x v="0"/>
    <x v="4"/>
    <x v="48"/>
    <x v="2"/>
    <x v="0"/>
    <s v="appsflyer"/>
    <x v="0"/>
    <x v="1"/>
    <n v="354650"/>
    <n v="1114.9219442727785"/>
    <n v="6790.0037243992547"/>
    <n v="10783.937541348469"/>
    <n v="3993.9338169492139"/>
    <n v="9.6723699777767163"/>
    <n v="10200"/>
    <n v="0.1"/>
    <n v="4176.3830512924533"/>
    <n v="6.4546353241863891E-2"/>
  </r>
  <r>
    <x v="54"/>
    <s v="7"/>
    <x v="8"/>
    <x v="40"/>
    <x v="0"/>
    <x v="4"/>
    <x v="23"/>
    <x v="0"/>
    <x v="1"/>
    <s v="adjust"/>
    <x v="0"/>
    <x v="2"/>
    <n v="192590"/>
    <n v="442.16111000199646"/>
    <n v="6079.843578441456"/>
    <n v="9740.1100916021151"/>
    <n v="3660.2665131606591"/>
    <n v="22.028418762469038"/>
    <n v="10800"/>
    <n v="0.13500000000000001"/>
    <n v="5059.6385897437403"/>
    <n v="8.6577368259696585E-2"/>
  </r>
  <r>
    <x v="54"/>
    <s v="7"/>
    <x v="8"/>
    <x v="23"/>
    <x v="0"/>
    <x v="4"/>
    <x v="46"/>
    <x v="1"/>
    <x v="1"/>
    <s v="adjust"/>
    <x v="0"/>
    <x v="6"/>
    <n v="258640"/>
    <n v="601.19041268147703"/>
    <n v="4925.8486703158096"/>
    <n v="8091.1830462122025"/>
    <n v="3165.3343758963929"/>
    <n v="13.458602924360134"/>
    <n v="6000"/>
    <n v="0.06"/>
    <n v="2583.1001880532749"/>
    <n v="5.3208127359128374E-2"/>
  </r>
  <r>
    <x v="54"/>
    <s v="7"/>
    <x v="8"/>
    <x v="37"/>
    <x v="0"/>
    <x v="4"/>
    <x v="12"/>
    <x v="2"/>
    <x v="1"/>
    <s v="adjust"/>
    <x v="2"/>
    <x v="1"/>
    <n v="394240"/>
    <n v="498.99969315741026"/>
    <n v="10621.859068861908"/>
    <n v="13384.607111422594"/>
    <n v="2762.7480425606864"/>
    <n v="26.822876436519969"/>
    <n v="10800"/>
    <n v="6.5000000000000002E-2"/>
    <n v="2461.739193236458"/>
    <n v="3.0653859476328076E-2"/>
  </r>
  <r>
    <x v="54"/>
    <s v="7"/>
    <x v="8"/>
    <x v="20"/>
    <x v="0"/>
    <x v="6"/>
    <x v="12"/>
    <x v="1"/>
    <x v="1"/>
    <s v="adjust"/>
    <x v="0"/>
    <x v="6"/>
    <n v="190860"/>
    <n v="732.26109344237466"/>
    <n v="3903.5483691287959"/>
    <n v="6268.4574497444091"/>
    <n v="2364.9090806156132"/>
    <n v="8.5604130901947286"/>
    <n v="5800"/>
    <n v="0.11"/>
    <n v="2728.5735741387657"/>
    <n v="7.2547714649479428E-2"/>
  </r>
  <r>
    <x v="54"/>
    <s v="7"/>
    <x v="8"/>
    <x v="1"/>
    <x v="0"/>
    <x v="2"/>
    <x v="25"/>
    <x v="1"/>
    <x v="0"/>
    <s v="appsflyer"/>
    <x v="0"/>
    <x v="2"/>
    <n v="158530"/>
    <n v="804.67218563055167"/>
    <n v="3963.9776849573441"/>
    <n v="6328.7749752884129"/>
    <n v="2364.7972903310688"/>
    <n v="7.8650350892010783"/>
    <n v="10400"/>
    <n v="0.15"/>
    <n v="4729.4803890902767"/>
    <n v="0.12454965369962839"/>
  </r>
  <r>
    <x v="54"/>
    <s v="7"/>
    <x v="8"/>
    <x v="125"/>
    <x v="0"/>
    <x v="2"/>
    <x v="21"/>
    <x v="1"/>
    <x v="0"/>
    <s v="appsflyer"/>
    <x v="0"/>
    <x v="4"/>
    <n v="112190"/>
    <n v="405.66515304406323"/>
    <n v="3792.1169826284076"/>
    <n v="5962.518279530791"/>
    <n v="2170.4012969023834"/>
    <n v="14.698127839644989"/>
    <n v="6200"/>
    <n v="0.08"/>
    <n v="2097.8542415500669"/>
    <n v="5.8640050596070005E-2"/>
  </r>
  <r>
    <x v="54"/>
    <s v="7"/>
    <x v="8"/>
    <x v="77"/>
    <x v="0"/>
    <x v="2"/>
    <x v="41"/>
    <x v="1"/>
    <x v="0"/>
    <s v="appsflyer"/>
    <x v="0"/>
    <x v="0"/>
    <n v="146400"/>
    <n v="596.31588546416185"/>
    <n v="4020.3040135891461"/>
    <n v="5963.6098201456116"/>
    <n v="1943.3058065564655"/>
    <n v="10.000756252709321"/>
    <n v="6000"/>
    <n v="0.15"/>
    <n v="4155.694539029374"/>
    <n v="0.11614035414677486"/>
  </r>
  <r>
    <x v="54"/>
    <s v="7"/>
    <x v="8"/>
    <x v="87"/>
    <x v="0"/>
    <x v="1"/>
    <x v="28"/>
    <x v="1"/>
    <x v="1"/>
    <s v="appsflyer"/>
    <x v="2"/>
    <x v="1"/>
    <n v="123950"/>
    <n v="538.32790445168303"/>
    <n v="2630.2021775045964"/>
    <n v="4214.0215074413773"/>
    <n v="1583.8193299367808"/>
    <n v="7.827982671144631"/>
    <n v="2200"/>
    <n v="7.0000000000000007E-2"/>
    <n v="587.55280786463914"/>
    <n v="2.3238008587406843E-2"/>
  </r>
  <r>
    <x v="54"/>
    <s v="7"/>
    <x v="8"/>
    <x v="14"/>
    <x v="0"/>
    <x v="5"/>
    <x v="35"/>
    <x v="2"/>
    <x v="0"/>
    <s v="appsflyer"/>
    <x v="0"/>
    <x v="1"/>
    <n v="91080"/>
    <n v="321.78577163963388"/>
    <n v="5448.4874926209059"/>
    <n v="6641.0823942496672"/>
    <n v="1192.5949016287614"/>
    <n v="20.638210199321612"/>
    <n v="3600"/>
    <n v="0.1"/>
    <n v="818.00313576872236"/>
    <n v="2.0528860789244464E-2"/>
  </r>
  <r>
    <x v="54"/>
    <s v="7"/>
    <x v="8"/>
    <x v="45"/>
    <x v="0"/>
    <x v="2"/>
    <x v="46"/>
    <x v="1"/>
    <x v="3"/>
    <s v="adjust"/>
    <x v="2"/>
    <x v="1"/>
    <n v="86730"/>
    <n v="482.2093250097542"/>
    <n v="2769.9290869125866"/>
    <n v="3905.5135535818804"/>
    <n v="1135.5844666692938"/>
    <n v="8.0992078564695511"/>
    <n v="3000"/>
    <n v="7.0000000000000007E-2"/>
    <n v="162.52514198616458"/>
    <n v="6.9357136501338908E-3"/>
  </r>
  <r>
    <x v="54"/>
    <s v="7"/>
    <x v="8"/>
    <x v="104"/>
    <x v="0"/>
    <x v="6"/>
    <x v="45"/>
    <x v="2"/>
    <x v="0"/>
    <s v="appsflyer"/>
    <x v="0"/>
    <x v="1"/>
    <n v="181720"/>
    <n v="277.48495463936047"/>
    <n v="3050.6221747149771"/>
    <n v="4149.5184106500619"/>
    <n v="1098.8962359350849"/>
    <n v="14.954030268210673"/>
    <n v="2600"/>
    <n v="0.17"/>
    <n v="2972.3074947059949"/>
    <n v="0.11938363285232236"/>
  </r>
  <r>
    <x v="54"/>
    <s v="7"/>
    <x v="8"/>
    <x v="129"/>
    <x v="0"/>
    <x v="4"/>
    <x v="12"/>
    <x v="1"/>
    <x v="1"/>
    <s v="appsflyer"/>
    <x v="2"/>
    <x v="4"/>
    <n v="477820"/>
    <n v="1756.5835426750812"/>
    <n v="4977.9973975045932"/>
    <n v="6072.4085443999675"/>
    <n v="1094.4111468953743"/>
    <n v="3.4569426371559677"/>
    <n v="8200"/>
    <n v="0.06"/>
    <n v="1200.0952390959328"/>
    <n v="3.2938474366503552E-2"/>
  </r>
  <r>
    <x v="54"/>
    <s v="7"/>
    <x v="8"/>
    <x v="138"/>
    <x v="0"/>
    <x v="0"/>
    <x v="9"/>
    <x v="2"/>
    <x v="0"/>
    <s v="adjust"/>
    <x v="2"/>
    <x v="5"/>
    <n v="114870"/>
    <n v="319.18184624884225"/>
    <n v="2183.5556142299215"/>
    <n v="3226.6264460043108"/>
    <n v="1043.0708317743893"/>
    <n v="10.109053769582971"/>
    <n v="2000"/>
    <n v="0.15"/>
    <n v="138.9002083435841"/>
    <n v="7.1746869714647329E-3"/>
  </r>
  <r>
    <x v="54"/>
    <s v="7"/>
    <x v="8"/>
    <x v="43"/>
    <x v="0"/>
    <x v="1"/>
    <x v="12"/>
    <x v="1"/>
    <x v="1"/>
    <s v="adjust"/>
    <x v="2"/>
    <x v="6"/>
    <n v="69390"/>
    <n v="598.4887500000001"/>
    <n v="2124.4855550748948"/>
    <n v="3071.209430555145"/>
    <n v="946.72387548025017"/>
    <n v="5.1316076209538517"/>
    <n v="2800"/>
    <n v="0.08"/>
    <n v="771.5129108939708"/>
    <n v="4.1868028884553245E-2"/>
  </r>
  <r>
    <x v="54"/>
    <s v="7"/>
    <x v="8"/>
    <x v="2"/>
    <x v="0"/>
    <x v="5"/>
    <x v="7"/>
    <x v="1"/>
    <x v="1"/>
    <s v="appsflyer"/>
    <x v="0"/>
    <x v="0"/>
    <n v="74300"/>
    <n v="427.77635619242579"/>
    <n v="1404.8889506278636"/>
    <n v="2225.8454672392158"/>
    <n v="820.9565166113523"/>
    <n v="5.2032924097328284"/>
    <n v="1800"/>
    <n v="0.15"/>
    <n v="996.0553044045347"/>
    <n v="7.4582543956504807E-2"/>
  </r>
  <r>
    <x v="54"/>
    <s v="7"/>
    <x v="8"/>
    <x v="58"/>
    <x v="0"/>
    <x v="1"/>
    <x v="30"/>
    <x v="2"/>
    <x v="3"/>
    <s v="appsflyer"/>
    <x v="2"/>
    <x v="1"/>
    <n v="129630"/>
    <n v="175.05117270788912"/>
    <n v="1455.9424436118109"/>
    <n v="2235.6529135915548"/>
    <n v="779.71046997974395"/>
    <n v="12.771424943963254"/>
    <n v="1200"/>
    <n v="0.08"/>
    <n v="669.66434999759542"/>
    <n v="4.992310046030253E-2"/>
  </r>
  <r>
    <x v="54"/>
    <s v="7"/>
    <x v="8"/>
    <x v="30"/>
    <x v="0"/>
    <x v="6"/>
    <x v="24"/>
    <x v="1"/>
    <x v="3"/>
    <s v="appsflyer"/>
    <x v="0"/>
    <x v="2"/>
    <n v="55050"/>
    <n v="408.04060586529164"/>
    <n v="1316.075137027033"/>
    <n v="1945.696001002744"/>
    <n v="629.62086397571102"/>
    <n v="4.7683881776341783"/>
    <n v="1800"/>
    <n v="0.05"/>
    <n v="492.15934747896307"/>
    <n v="4.2157951638327307E-2"/>
  </r>
  <r>
    <x v="54"/>
    <s v="7"/>
    <x v="8"/>
    <x v="149"/>
    <x v="0"/>
    <x v="5"/>
    <x v="22"/>
    <x v="1"/>
    <x v="0"/>
    <s v="appsflyer"/>
    <x v="2"/>
    <x v="0"/>
    <n v="107740"/>
    <n v="420.82714252891168"/>
    <n v="1578.0978130434673"/>
    <n v="2170.2823310268204"/>
    <n v="592.18451798335309"/>
    <n v="5.1571823955668865"/>
    <n v="1400"/>
    <n v="0.08"/>
    <n v="548.15785168006778"/>
    <n v="4.2095740558995932E-2"/>
  </r>
  <r>
    <x v="54"/>
    <s v="7"/>
    <x v="8"/>
    <x v="74"/>
    <x v="0"/>
    <x v="3"/>
    <x v="12"/>
    <x v="1"/>
    <x v="1"/>
    <s v="adjust"/>
    <x v="0"/>
    <x v="3"/>
    <n v="104970"/>
    <n v="431.01575121163165"/>
    <n v="2686.2507094163907"/>
    <n v="3163.4326979832899"/>
    <n v="477.18198856689924"/>
    <n v="7.3394828126130891"/>
    <n v="2800"/>
    <n v="0.1"/>
    <n v="119.06919730900859"/>
    <n v="6.2732063908991446E-3"/>
  </r>
  <r>
    <x v="54"/>
    <s v="7"/>
    <x v="8"/>
    <x v="150"/>
    <x v="0"/>
    <x v="6"/>
    <x v="13"/>
    <x v="2"/>
    <x v="1"/>
    <s v="appsflyer"/>
    <x v="2"/>
    <x v="4"/>
    <n v="172590"/>
    <n v="511.60069747166517"/>
    <n v="1681.8184908261389"/>
    <n v="2108.8713552142062"/>
    <n v="427.05286438806729"/>
    <n v="4.1221041441817139"/>
    <n v="2800"/>
    <n v="0.06"/>
    <n v="411.5399926770155"/>
    <n v="3.2524505873681248E-2"/>
  </r>
  <r>
    <x v="54"/>
    <s v="7"/>
    <x v="8"/>
    <x v="38"/>
    <x v="0"/>
    <x v="5"/>
    <x v="48"/>
    <x v="1"/>
    <x v="0"/>
    <s v="appsflyer"/>
    <x v="2"/>
    <x v="5"/>
    <n v="622280"/>
    <n v="5015.868198057221"/>
    <n v="10634.173675827447"/>
    <n v="10854.622212698443"/>
    <n v="220.44853687099567"/>
    <n v="2.1640565070873925"/>
    <n v="8600"/>
    <n v="0.13"/>
    <n v="5251.0966590458074"/>
    <n v="8.0627658831257054E-2"/>
  </r>
  <r>
    <x v="54"/>
    <s v="7"/>
    <x v="8"/>
    <x v="102"/>
    <x v="0"/>
    <x v="1"/>
    <x v="43"/>
    <x v="1"/>
    <x v="1"/>
    <s v="adjust"/>
    <x v="2"/>
    <x v="2"/>
    <n v="18920"/>
    <n v="156.44444444444443"/>
    <n v="297.17793964776524"/>
    <n v="484.28997572228405"/>
    <n v="187.11203607451881"/>
    <n v="3.0956035379975546"/>
    <n v="200"/>
    <n v="0.06"/>
    <n v="173.37493423821363"/>
    <n v="5.9666364826031222E-2"/>
  </r>
  <r>
    <x v="54"/>
    <s v="7"/>
    <x v="8"/>
    <x v="97"/>
    <x v="0"/>
    <x v="4"/>
    <x v="11"/>
    <x v="2"/>
    <x v="0"/>
    <s v="adjust"/>
    <x v="0"/>
    <x v="5"/>
    <n v="335500"/>
    <n v="950.85660301945745"/>
    <n v="11001.294193981677"/>
    <n v="11175.911566353738"/>
    <n v="174.61737237206034"/>
    <n v="11.753519438014614"/>
    <n v="12000"/>
    <n v="0.108"/>
    <n v="3618.0754525039761"/>
    <n v="5.3956455528223972E-2"/>
  </r>
  <r>
    <x v="54"/>
    <s v="7"/>
    <x v="8"/>
    <x v="46"/>
    <x v="0"/>
    <x v="6"/>
    <x v="42"/>
    <x v="2"/>
    <x v="1"/>
    <s v="adjust"/>
    <x v="2"/>
    <x v="2"/>
    <n v="39050"/>
    <n v="172.67845862286799"/>
    <n v="454.78297243919457"/>
    <n v="623.26367213274887"/>
    <n v="168.4806996935543"/>
    <n v="3.6093886701523372"/>
    <n v="400"/>
    <n v="0.06"/>
    <n v="180.4127415624524"/>
    <n v="4.8244092516279986E-2"/>
  </r>
  <r>
    <x v="54"/>
    <s v="7"/>
    <x v="8"/>
    <x v="29"/>
    <x v="0"/>
    <x v="1"/>
    <x v="18"/>
    <x v="2"/>
    <x v="1"/>
    <s v="appsflyer"/>
    <x v="2"/>
    <x v="1"/>
    <n v="178380"/>
    <n v="437.93153526970951"/>
    <n v="4331.0110183916668"/>
    <n v="4452.3152689067865"/>
    <n v="121.30425051511975"/>
    <n v="10.166692531435839"/>
    <n v="5400"/>
    <n v="0.05"/>
    <n v="890.76175634331798"/>
    <n v="3.3344514877613106E-2"/>
  </r>
  <r>
    <x v="54"/>
    <s v="7"/>
    <x v="8"/>
    <x v="33"/>
    <x v="0"/>
    <x v="3"/>
    <x v="45"/>
    <x v="2"/>
    <x v="1"/>
    <s v="adjust"/>
    <x v="2"/>
    <x v="3"/>
    <n v="10590"/>
    <n v="42.079470198675494"/>
    <n v="118.89066697195054"/>
    <n v="138.96822993741236"/>
    <n v="20.077562965461823"/>
    <n v="3.3025185269986257"/>
    <n v="200"/>
    <n v="7.0000000000000007E-2"/>
    <n v="9.63318824042749"/>
    <n v="1.1553226044022225E-2"/>
  </r>
  <r>
    <x v="54"/>
    <s v="7"/>
    <x v="8"/>
    <x v="108"/>
    <x v="0"/>
    <x v="3"/>
    <x v="6"/>
    <x v="2"/>
    <x v="0"/>
    <s v="adjust"/>
    <x v="0"/>
    <x v="0"/>
    <n v="280"/>
    <n v="0"/>
    <n v="14.643899999999901"/>
    <n v="24.406499999999834"/>
    <n v="9.7625999999999333"/>
    <n v="5"/>
    <n v="300"/>
    <n v="0.1"/>
    <n v="0.83991551402674092"/>
    <n v="5.7355999018481874E-3"/>
  </r>
  <r>
    <x v="54"/>
    <s v="7"/>
    <x v="8"/>
    <x v="81"/>
    <x v="0"/>
    <x v="1"/>
    <x v="19"/>
    <x v="2"/>
    <x v="1"/>
    <s v="appsflyer"/>
    <x v="2"/>
    <x v="5"/>
    <n v="75220"/>
    <n v="386.30075429305083"/>
    <n v="1484.6807205481014"/>
    <n v="1493.5762558127133"/>
    <n v="8.8955352646119081"/>
    <n v="3.8663560430940147"/>
    <n v="2000"/>
    <n v="0.06"/>
    <n v="76.260643797927088"/>
    <n v="8.5098482586270421E-3"/>
  </r>
  <r>
    <x v="54"/>
    <s v="7"/>
    <x v="8"/>
    <x v="65"/>
    <x v="1"/>
    <x v="5"/>
    <x v="24"/>
    <x v="1"/>
    <x v="1"/>
    <s v="adjust"/>
    <x v="2"/>
    <x v="3"/>
    <n v="240"/>
    <n v="0"/>
    <n v="2.0515990801536201"/>
    <n v="3.4193318002560336"/>
    <n v="1.3677327201024134"/>
    <n v="14"/>
    <n v="500"/>
    <n v="0.06"/>
    <n v="1.0015554687183756"/>
    <n v="4.8818284157320882E-2"/>
  </r>
  <r>
    <x v="54"/>
    <s v="7"/>
    <x v="8"/>
    <x v="153"/>
    <x v="0"/>
    <x v="2"/>
    <x v="40"/>
    <x v="0"/>
    <x v="0"/>
    <s v="adjust"/>
    <x v="0"/>
    <x v="5"/>
    <n v="7900"/>
    <n v="88.169642857142861"/>
    <n v="197.42436220002975"/>
    <n v="193.40928340528706"/>
    <n v="-4.015078794742692"/>
    <n v="2.1936040244447748"/>
    <n v="200"/>
    <n v="0.1"/>
    <n v="114.84162939481357"/>
    <n v="9.8962527696739508E-2"/>
  </r>
  <r>
    <x v="54"/>
    <s v="7"/>
    <x v="8"/>
    <x v="88"/>
    <x v="0"/>
    <x v="2"/>
    <x v="13"/>
    <x v="2"/>
    <x v="0"/>
    <s v="adjust"/>
    <x v="0"/>
    <x v="4"/>
    <n v="75940"/>
    <n v="330.94474708171208"/>
    <n v="2734.0693562201809"/>
    <n v="2692.9342011849617"/>
    <n v="-41.135155035219213"/>
    <n v="8.1371111792267286"/>
    <n v="3400"/>
    <n v="0.11"/>
    <n v="338.41601742456646"/>
    <n v="2.0944689085215087E-2"/>
  </r>
  <r>
    <x v="54"/>
    <s v="7"/>
    <x v="8"/>
    <x v="13"/>
    <x v="0"/>
    <x v="2"/>
    <x v="1"/>
    <x v="1"/>
    <x v="0"/>
    <s v="appsflyer"/>
    <x v="0"/>
    <x v="2"/>
    <n v="2810"/>
    <n v="10.169579154172267"/>
    <n v="64.421767969934393"/>
    <n v="1.5598625443380179"/>
    <n v="-62.861905425596376"/>
    <n v="0.15338516183317713"/>
    <n v="200"/>
    <n v="0.15"/>
    <n v="0.4728336397479338"/>
    <n v="5.0520866028038097E-2"/>
  </r>
  <r>
    <x v="54"/>
    <s v="7"/>
    <x v="8"/>
    <x v="53"/>
    <x v="0"/>
    <x v="1"/>
    <x v="0"/>
    <x v="0"/>
    <x v="3"/>
    <s v="appsflyer"/>
    <x v="2"/>
    <x v="6"/>
    <n v="55650"/>
    <n v="53.126491646778042"/>
    <n v="626.10090118254254"/>
    <n v="554.3757382785758"/>
    <n v="-71.725162903966748"/>
    <n v="10.435015019709041"/>
    <n v="400"/>
    <n v="0.06"/>
    <n v="41.976079496387285"/>
    <n v="1.261962377921084E-2"/>
  </r>
  <r>
    <x v="54"/>
    <s v="7"/>
    <x v="8"/>
    <x v="26"/>
    <x v="0"/>
    <x v="6"/>
    <x v="45"/>
    <x v="2"/>
    <x v="0"/>
    <s v="appsflyer"/>
    <x v="1"/>
    <x v="5"/>
    <n v="4010"/>
    <n v="5.9883675233828493"/>
    <n v="85.225818108366852"/>
    <n v="2.2384364969906931"/>
    <n v="-82.987381611376165"/>
    <n v="0.37379744784371427"/>
    <n v="200"/>
    <n v="0.08"/>
    <n v="1.0054702618035558"/>
    <n v="7.4864029956868625E-2"/>
  </r>
  <r>
    <x v="54"/>
    <s v="7"/>
    <x v="8"/>
    <x v="83"/>
    <x v="0"/>
    <x v="5"/>
    <x v="37"/>
    <x v="1"/>
    <x v="0"/>
    <s v="adjust"/>
    <x v="2"/>
    <x v="4"/>
    <n v="112430"/>
    <n v="759.93240839558871"/>
    <n v="1970.0897201775051"/>
    <n v="1876.1090548996028"/>
    <n v="-93.98066527790229"/>
    <n v="2.468784110498127"/>
    <n v="3000"/>
    <n v="0.21"/>
    <n v="269.3682303328597"/>
    <n v="2.3929688382575972E-2"/>
  </r>
  <r>
    <x v="54"/>
    <s v="7"/>
    <x v="8"/>
    <x v="32"/>
    <x v="0"/>
    <x v="2"/>
    <x v="11"/>
    <x v="0"/>
    <x v="3"/>
    <s v="appsflyer"/>
    <x v="0"/>
    <x v="0"/>
    <n v="34960"/>
    <n v="75.32163742690058"/>
    <n v="913.18461899735769"/>
    <n v="818.84000923739677"/>
    <n v="-94.344609759960917"/>
    <n v="10.87124546425426"/>
    <n v="1000"/>
    <n v="0.04"/>
    <n v="149.01972099497411"/>
    <n v="3.033146876758E-2"/>
  </r>
  <r>
    <x v="54"/>
    <s v="7"/>
    <x v="8"/>
    <x v="144"/>
    <x v="0"/>
    <x v="2"/>
    <x v="13"/>
    <x v="2"/>
    <x v="1"/>
    <s v="adjust"/>
    <x v="2"/>
    <x v="4"/>
    <n v="76910"/>
    <n v="309.26479414235985"/>
    <n v="529.21562475054816"/>
    <n v="407.13373444129007"/>
    <n v="-122.08189030925809"/>
    <n v="1.316456777986438"/>
    <n v="200"/>
    <n v="0.06"/>
    <n v="125.0594470748886"/>
    <n v="5.1195072812502983E-2"/>
  </r>
  <r>
    <x v="54"/>
    <s v="7"/>
    <x v="8"/>
    <x v="145"/>
    <x v="0"/>
    <x v="4"/>
    <x v="18"/>
    <x v="0"/>
    <x v="3"/>
    <s v="appsflyer"/>
    <x v="2"/>
    <x v="2"/>
    <n v="8530"/>
    <n v="14.991212653778557"/>
    <n v="222.9375608528396"/>
    <n v="92.836232868322682"/>
    <n v="-130.1013279845169"/>
    <n v="6.1927100236899895"/>
    <n v="200"/>
    <n v="0.05"/>
    <n v="0.2680458966329764"/>
    <n v="4.812163820656246E-4"/>
  </r>
  <r>
    <x v="54"/>
    <s v="7"/>
    <x v="8"/>
    <x v="142"/>
    <x v="0"/>
    <x v="5"/>
    <x v="43"/>
    <x v="2"/>
    <x v="0"/>
    <s v="appsflyer"/>
    <x v="2"/>
    <x v="2"/>
    <n v="5910"/>
    <n v="11.570589514901023"/>
    <n v="165.78866035336279"/>
    <n v="17.761782733093575"/>
    <n v="-148.0268776202692"/>
    <n v="1.5350801884570626"/>
    <n v="200"/>
    <n v="0.1"/>
    <n v="9.2663296130126085"/>
    <n v="8.6950070949688291E-2"/>
  </r>
  <r>
    <x v="54"/>
    <s v="7"/>
    <x v="8"/>
    <x v="119"/>
    <x v="0"/>
    <x v="5"/>
    <x v="31"/>
    <x v="0"/>
    <x v="0"/>
    <s v="appsflyer"/>
    <x v="0"/>
    <x v="3"/>
    <n v="174330"/>
    <n v="193.28311485032285"/>
    <n v="3159.3550301489709"/>
    <n v="2993.3822605158271"/>
    <n v="-165.9727696331438"/>
    <n v="15.487034461514563"/>
    <n v="1800"/>
    <n v="0.15"/>
    <n v="1844.8425148718868"/>
    <n v="0.10271783745576923"/>
  </r>
  <r>
    <x v="54"/>
    <s v="7"/>
    <x v="8"/>
    <x v="78"/>
    <x v="0"/>
    <x v="3"/>
    <x v="18"/>
    <x v="2"/>
    <x v="0"/>
    <s v="adjust"/>
    <x v="0"/>
    <x v="6"/>
    <n v="41200"/>
    <n v="170.22524323603892"/>
    <n v="2244.5390437649648"/>
    <n v="2054.1785197724589"/>
    <n v="-190.36052399250593"/>
    <n v="12.067414213790133"/>
    <n v="2000"/>
    <n v="0.14000000000000001"/>
    <n v="397.69229205715362"/>
    <n v="3.2266936898714293E-2"/>
  </r>
  <r>
    <x v="54"/>
    <s v="7"/>
    <x v="8"/>
    <x v="111"/>
    <x v="0"/>
    <x v="2"/>
    <x v="7"/>
    <x v="1"/>
    <x v="0"/>
    <s v="appsflyer"/>
    <x v="0"/>
    <x v="2"/>
    <n v="105410"/>
    <n v="366.93874370031693"/>
    <n v="2297.5207883584467"/>
    <n v="2097.137790312463"/>
    <n v="-200.38299804598364"/>
    <n v="5.715225841687678"/>
    <n v="2200"/>
    <n v="0.15"/>
    <n v="41.510667019335855"/>
    <n v="3.2989937691179695E-3"/>
  </r>
  <r>
    <x v="54"/>
    <s v="7"/>
    <x v="8"/>
    <x v="25"/>
    <x v="0"/>
    <x v="2"/>
    <x v="46"/>
    <x v="1"/>
    <x v="3"/>
    <s v="adjust"/>
    <x v="2"/>
    <x v="4"/>
    <n v="68570"/>
    <n v="350.5822871101517"/>
    <n v="664.96307903626553"/>
    <n v="431.71162424507878"/>
    <n v="-233.25145479118675"/>
    <n v="1.2314131093264176"/>
    <n v="400"/>
    <n v="0.06"/>
    <n v="67.584526130636249"/>
    <n v="2.60916942140174E-2"/>
  </r>
  <r>
    <x v="54"/>
    <s v="7"/>
    <x v="8"/>
    <x v="121"/>
    <x v="0"/>
    <x v="5"/>
    <x v="26"/>
    <x v="2"/>
    <x v="0"/>
    <s v="appsflyer"/>
    <x v="2"/>
    <x v="4"/>
    <n v="27140"/>
    <n v="192.48226950354609"/>
    <n v="295.24253713002616"/>
    <n v="48.323940136711229"/>
    <n v="-246.91859699331494"/>
    <n v="0.25105657919219909"/>
    <n v="200"/>
    <n v="0.06"/>
    <n v="0.35380789272443386"/>
    <n v="1.2202643649072309E-3"/>
  </r>
  <r>
    <x v="54"/>
    <s v="7"/>
    <x v="8"/>
    <x v="147"/>
    <x v="0"/>
    <x v="5"/>
    <x v="8"/>
    <x v="1"/>
    <x v="0"/>
    <s v="adjust"/>
    <x v="2"/>
    <x v="0"/>
    <n v="172440"/>
    <n v="659.80378049578133"/>
    <n v="4344.087576621695"/>
    <n v="4082.9706636178794"/>
    <n v="-261.11691300381563"/>
    <n v="6.1881589410565452"/>
    <n v="5800"/>
    <n v="0.13"/>
    <n v="677.43886715330132"/>
    <n v="2.7653022066741539E-2"/>
  </r>
  <r>
    <x v="54"/>
    <s v="7"/>
    <x v="8"/>
    <x v="126"/>
    <x v="0"/>
    <x v="4"/>
    <x v="30"/>
    <x v="1"/>
    <x v="0"/>
    <s v="adjust"/>
    <x v="2"/>
    <x v="0"/>
    <n v="14640"/>
    <n v="123.07309099400639"/>
    <n v="354.48641999880522"/>
    <n v="67.326758371377352"/>
    <n v="-287.15966162742785"/>
    <n v="0.54704694444260071"/>
    <n v="200"/>
    <n v="0.15"/>
    <n v="38.516640422057861"/>
    <n v="9.5347529357244026E-2"/>
  </r>
  <r>
    <x v="54"/>
    <s v="7"/>
    <x v="8"/>
    <x v="152"/>
    <x v="0"/>
    <x v="5"/>
    <x v="5"/>
    <x v="1"/>
    <x v="0"/>
    <s v="appsflyer"/>
    <x v="0"/>
    <x v="4"/>
    <n v="135080"/>
    <n v="840.50754402375037"/>
    <n v="3478.3447698004838"/>
    <n v="3184.7222437177152"/>
    <n v="-293.62252608276867"/>
    <n v="3.7890465901966062"/>
    <n v="6000"/>
    <n v="0.12"/>
    <n v="1564.7043114430267"/>
    <n v="8.1885964285143567E-2"/>
  </r>
  <r>
    <x v="54"/>
    <s v="7"/>
    <x v="8"/>
    <x v="3"/>
    <x v="0"/>
    <x v="5"/>
    <x v="6"/>
    <x v="1"/>
    <x v="0"/>
    <s v="appsflyer"/>
    <x v="0"/>
    <x v="6"/>
    <n v="13510"/>
    <n v="52.810945273631837"/>
    <n v="352.61817978317879"/>
    <n v="47.025503522770528"/>
    <n v="-305.59267626040827"/>
    <n v="0.89044994894742124"/>
    <n v="200"/>
    <n v="0.09"/>
    <n v="11.077090408779139"/>
    <n v="3.9259159317721525E-2"/>
  </r>
  <r>
    <x v="54"/>
    <s v="7"/>
    <x v="8"/>
    <x v="124"/>
    <x v="0"/>
    <x v="4"/>
    <x v="32"/>
    <x v="2"/>
    <x v="1"/>
    <s v="appsflyer"/>
    <x v="0"/>
    <x v="6"/>
    <n v="8860"/>
    <n v="48.486634392759413"/>
    <n v="444.1825983494947"/>
    <n v="138.05717467819139"/>
    <n v="-306.12542367130334"/>
    <n v="2.8473243483941975"/>
    <n v="5000"/>
    <n v="0.05"/>
    <n v="21.11534626690506"/>
    <n v="2.5491064741986459E-2"/>
  </r>
  <r>
    <x v="54"/>
    <s v="7"/>
    <x v="8"/>
    <x v="151"/>
    <x v="0"/>
    <x v="3"/>
    <x v="26"/>
    <x v="0"/>
    <x v="0"/>
    <s v="appsflyer"/>
    <x v="0"/>
    <x v="1"/>
    <n v="16570"/>
    <n v="63.887136347704171"/>
    <n v="458.86012510511375"/>
    <n v="148.05686554098483"/>
    <n v="-310.80325956412889"/>
    <n v="2.3174753793187564"/>
    <n v="200"/>
    <n v="0.08"/>
    <n v="46.606817724520305"/>
    <n v="5.2464996646416566E-2"/>
  </r>
  <r>
    <x v="54"/>
    <s v="7"/>
    <x v="8"/>
    <x v="146"/>
    <x v="0"/>
    <x v="5"/>
    <x v="4"/>
    <x v="2"/>
    <x v="0"/>
    <s v="appsflyer"/>
    <x v="2"/>
    <x v="0"/>
    <n v="84090"/>
    <n v="492.23414634146343"/>
    <n v="1356.6936646783904"/>
    <n v="1030.5724504318505"/>
    <n v="-326.12121424653992"/>
    <n v="2.0936630627752937"/>
    <n v="400"/>
    <n v="7.0000000000000007E-2"/>
    <n v="337.45054665451079"/>
    <n v="5.4573317724711433E-2"/>
  </r>
  <r>
    <x v="54"/>
    <s v="7"/>
    <x v="8"/>
    <x v="143"/>
    <x v="0"/>
    <x v="3"/>
    <x v="41"/>
    <x v="1"/>
    <x v="1"/>
    <s v="appsflyer"/>
    <x v="2"/>
    <x v="3"/>
    <n v="37300"/>
    <n v="256.82140829074388"/>
    <n v="598.29679336796335"/>
    <n v="264.01275781545797"/>
    <n v="-334.28403555250537"/>
    <n v="1.0280013631751947"/>
    <n v="400"/>
    <n v="0.15"/>
    <n v="113.71553262370153"/>
    <n v="7.1786639886033746E-2"/>
  </r>
  <r>
    <x v="54"/>
    <s v="7"/>
    <x v="8"/>
    <x v="72"/>
    <x v="0"/>
    <x v="4"/>
    <x v="26"/>
    <x v="2"/>
    <x v="1"/>
    <s v="adjust"/>
    <x v="0"/>
    <x v="4"/>
    <n v="34200"/>
    <n v="102.40372619146635"/>
    <n v="701.91582485652486"/>
    <n v="332.77220341696676"/>
    <n v="-369.1436214395581"/>
    <n v="3.249610300261689"/>
    <n v="600"/>
    <n v="0.12"/>
    <n v="74.57472173115822"/>
    <n v="3.7350235869768732E-2"/>
  </r>
  <r>
    <x v="54"/>
    <s v="7"/>
    <x v="8"/>
    <x v="95"/>
    <x v="0"/>
    <x v="2"/>
    <x v="21"/>
    <x v="2"/>
    <x v="0"/>
    <s v="adjust"/>
    <x v="0"/>
    <x v="3"/>
    <n v="10740"/>
    <n v="57.406663772520083"/>
    <n v="430.75371603916318"/>
    <n v="20.920586925062462"/>
    <n v="-409.8331291141007"/>
    <n v="0.36442784774886899"/>
    <n v="200"/>
    <n v="7.0000000000000007E-2"/>
    <n v="5.7143777934078104"/>
    <n v="4.5524358485389778E-2"/>
  </r>
  <r>
    <x v="54"/>
    <s v="7"/>
    <x v="8"/>
    <x v="140"/>
    <x v="0"/>
    <x v="5"/>
    <x v="0"/>
    <x v="1"/>
    <x v="0"/>
    <s v="adjust"/>
    <x v="2"/>
    <x v="0"/>
    <n v="79850"/>
    <n v="365.91630823652372"/>
    <n v="902.00426237321301"/>
    <n v="482.54103757487547"/>
    <n v="-419.46322479833754"/>
    <n v="1.3187196818321827"/>
    <n v="600"/>
    <n v="7.0000000000000007E-2"/>
    <n v="120.83895703503615"/>
    <n v="4.1737022562316151E-2"/>
  </r>
  <r>
    <x v="54"/>
    <s v="7"/>
    <x v="8"/>
    <x v="101"/>
    <x v="0"/>
    <x v="4"/>
    <x v="44"/>
    <x v="1"/>
    <x v="1"/>
    <s v="adjust"/>
    <x v="0"/>
    <x v="4"/>
    <n v="21830"/>
    <n v="84.277262471797442"/>
    <n v="521.0226453386191"/>
    <n v="95.044074101629931"/>
    <n v="-425.97857123698918"/>
    <n v="1.1277546435900845"/>
    <n v="200"/>
    <n v="0.12"/>
    <n v="58.369552105644075"/>
    <n v="0.1023552365176566"/>
  </r>
  <r>
    <x v="54"/>
    <s v="7"/>
    <x v="8"/>
    <x v="57"/>
    <x v="0"/>
    <x v="3"/>
    <x v="24"/>
    <x v="2"/>
    <x v="0"/>
    <s v="adjust"/>
    <x v="0"/>
    <x v="5"/>
    <n v="97560"/>
    <n v="324.97286842529411"/>
    <n v="3468.8512990832132"/>
    <n v="3030.3294537738698"/>
    <n v="-438.52184530934346"/>
    <n v="9.324869083557024"/>
    <n v="6200"/>
    <n v="0.09"/>
    <n v="623.51543824450027"/>
    <n v="3.4293050076782641E-2"/>
  </r>
  <r>
    <x v="54"/>
    <s v="7"/>
    <x v="8"/>
    <x v="113"/>
    <x v="0"/>
    <x v="2"/>
    <x v="13"/>
    <x v="1"/>
    <x v="1"/>
    <s v="appsflyer"/>
    <x v="2"/>
    <x v="0"/>
    <n v="63010"/>
    <n v="112.17156478184781"/>
    <n v="642.18941193868397"/>
    <n v="203.48980571609277"/>
    <n v="-438.69960622259123"/>
    <n v="1.8140943840075821"/>
    <n v="200"/>
    <n v="0.08"/>
    <n v="13.416193961597632"/>
    <n v="1.0988424304913985E-2"/>
  </r>
  <r>
    <x v="54"/>
    <s v="7"/>
    <x v="8"/>
    <x v="86"/>
    <x v="0"/>
    <x v="4"/>
    <x v="13"/>
    <x v="2"/>
    <x v="1"/>
    <s v="appsflyer"/>
    <x v="0"/>
    <x v="1"/>
    <n v="16570"/>
    <n v="39.703798113688507"/>
    <n v="532.73959509839585"/>
    <n v="75.006330960832869"/>
    <n v="-457.73326413756297"/>
    <n v="1.8891475003489215"/>
    <n v="200"/>
    <n v="7.0000000000000007E-2"/>
    <n v="2.5207771406330659"/>
    <n v="5.6012541615750996E-3"/>
  </r>
  <r>
    <x v="54"/>
    <s v="7"/>
    <x v="8"/>
    <x v="4"/>
    <x v="0"/>
    <x v="6"/>
    <x v="10"/>
    <x v="2"/>
    <x v="0"/>
    <s v="appsflyer"/>
    <x v="0"/>
    <x v="2"/>
    <n v="36160"/>
    <n v="177.88323808145844"/>
    <n v="812.64834179061984"/>
    <n v="354.30519230206681"/>
    <n v="-458.34314948855302"/>
    <n v="1.9917851514475979"/>
    <n v="600"/>
    <n v="0.1"/>
    <n v="96.045337063447491"/>
    <n v="4.5180134316501433E-2"/>
  </r>
  <r>
    <x v="54"/>
    <s v="7"/>
    <x v="8"/>
    <x v="59"/>
    <x v="0"/>
    <x v="3"/>
    <x v="16"/>
    <x v="1"/>
    <x v="1"/>
    <s v="appsflyer"/>
    <x v="2"/>
    <x v="1"/>
    <n v="29300"/>
    <n v="220.2483467339074"/>
    <n v="617.79553126418125"/>
    <n v="143.53211432545564"/>
    <n v="-474.26341693872564"/>
    <n v="0.65168304985673142"/>
    <n v="200"/>
    <n v="0.15"/>
    <n v="91.131661175634363"/>
    <n v="0.10582029162825018"/>
  </r>
  <r>
    <x v="54"/>
    <s v="7"/>
    <x v="8"/>
    <x v="12"/>
    <x v="0"/>
    <x v="6"/>
    <x v="30"/>
    <x v="0"/>
    <x v="0"/>
    <s v="appsflyer"/>
    <x v="0"/>
    <x v="3"/>
    <n v="36920"/>
    <n v="32.528634361233479"/>
    <n v="865.58416572900762"/>
    <n v="391.05931716489187"/>
    <n v="-474.52484856411576"/>
    <n v="12.022002301791774"/>
    <n v="200"/>
    <n v="7.4999999999999997E-2"/>
    <n v="146.33582604023709"/>
    <n v="6.2367275933629417E-2"/>
  </r>
  <r>
    <x v="54"/>
    <s v="7"/>
    <x v="8"/>
    <x v="73"/>
    <x v="0"/>
    <x v="3"/>
    <x v="44"/>
    <x v="1"/>
    <x v="0"/>
    <s v="appsflyer"/>
    <x v="2"/>
    <x v="5"/>
    <n v="201980"/>
    <n v="1549.3519875435061"/>
    <n v="2086.1984078880369"/>
    <n v="1608.0873878962329"/>
    <n v="-478.11101999180391"/>
    <n v="1.0379096556656902"/>
    <n v="1400"/>
    <n v="0.105"/>
    <n v="104.80061891631121"/>
    <n v="1.0861828748147798E-2"/>
  </r>
  <r>
    <x v="54"/>
    <s v="7"/>
    <x v="8"/>
    <x v="92"/>
    <x v="0"/>
    <x v="1"/>
    <x v="42"/>
    <x v="2"/>
    <x v="0"/>
    <s v="appsflyer"/>
    <x v="1"/>
    <x v="3"/>
    <n v="25580"/>
    <n v="77.040707276790059"/>
    <n v="830.27216567966684"/>
    <n v="343.89653159243949"/>
    <n v="-486.37563408722735"/>
    <n v="4.4638288477401442"/>
    <n v="200"/>
    <n v="0.1"/>
    <n v="66.306300991848005"/>
    <n v="3.2134811346119889E-2"/>
  </r>
  <r>
    <x v="54"/>
    <s v="7"/>
    <x v="8"/>
    <x v="127"/>
    <x v="1"/>
    <x v="6"/>
    <x v="21"/>
    <x v="1"/>
    <x v="0"/>
    <s v="adjust"/>
    <x v="2"/>
    <x v="4"/>
    <n v="39740"/>
    <n v="280.67614652980507"/>
    <n v="1311.4475658190129"/>
    <n v="817.9823314443853"/>
    <n v="-493.46523437462758"/>
    <n v="2.9143279240422504"/>
    <n v="600"/>
    <n v="0.15"/>
    <n v="673.37765740197983"/>
    <n v="0.13720297523886937"/>
  </r>
  <r>
    <x v="54"/>
    <s v="7"/>
    <x v="8"/>
    <x v="112"/>
    <x v="0"/>
    <x v="6"/>
    <x v="37"/>
    <x v="1"/>
    <x v="0"/>
    <s v="adjust"/>
    <x v="2"/>
    <x v="2"/>
    <n v="37290"/>
    <n v="217.16306156405989"/>
    <n v="882.88199827617143"/>
    <n v="380.41539235208023"/>
    <n v="-502.4666059240912"/>
    <n v="1.7517499965797052"/>
    <n v="400"/>
    <n v="0.15"/>
    <n v="190.22505797026392"/>
    <n v="8.3340939840401154E-2"/>
  </r>
  <r>
    <x v="54"/>
    <s v="7"/>
    <x v="8"/>
    <x v="50"/>
    <x v="0"/>
    <x v="1"/>
    <x v="1"/>
    <x v="1"/>
    <x v="3"/>
    <s v="appsflyer"/>
    <x v="0"/>
    <x v="4"/>
    <n v="37640"/>
    <n v="127.82018111254851"/>
    <n v="776.77717473324753"/>
    <n v="262.66613533994035"/>
    <n v="-514.11103939330724"/>
    <n v="2.0549660707228772"/>
    <n v="400"/>
    <n v="0.08"/>
    <n v="21.267412011021907"/>
    <n v="1.3494578065483393E-2"/>
  </r>
  <r>
    <x v="54"/>
    <s v="7"/>
    <x v="8"/>
    <x v="19"/>
    <x v="0"/>
    <x v="3"/>
    <x v="29"/>
    <x v="2"/>
    <x v="1"/>
    <s v="adjust"/>
    <x v="0"/>
    <x v="6"/>
    <n v="28380"/>
    <n v="76.665701881331401"/>
    <n v="955.07448065524443"/>
    <n v="435.84199647846657"/>
    <n v="-519.23248417677792"/>
    <n v="5.6849671467574074"/>
    <n v="400"/>
    <n v="7.0000000000000007E-2"/>
    <n v="72.345256992579237"/>
    <n v="2.7664940344252164E-2"/>
  </r>
  <r>
    <x v="54"/>
    <s v="7"/>
    <x v="8"/>
    <x v="106"/>
    <x v="0"/>
    <x v="5"/>
    <x v="29"/>
    <x v="1"/>
    <x v="0"/>
    <s v="appsflyer"/>
    <x v="2"/>
    <x v="1"/>
    <n v="66220"/>
    <n v="123.61116610572165"/>
    <n v="766.09445449702855"/>
    <n v="239.13593148359698"/>
    <n v="-526.95852301343155"/>
    <n v="1.934581955800577"/>
    <n v="200"/>
    <n v="0.2"/>
    <n v="217.56915146358563"/>
    <n v="0.15163562003821338"/>
  </r>
  <r>
    <x v="54"/>
    <s v="7"/>
    <x v="8"/>
    <x v="75"/>
    <x v="0"/>
    <x v="2"/>
    <x v="6"/>
    <x v="1"/>
    <x v="1"/>
    <s v="appsflyer"/>
    <x v="0"/>
    <x v="6"/>
    <n v="71130"/>
    <n v="309.48783812119939"/>
    <n v="1443.8756413669976"/>
    <n v="897.31315414163112"/>
    <n v="-546.56248722536645"/>
    <n v="2.8993486774437702"/>
    <n v="1200"/>
    <n v="0.15"/>
    <n v="206.37520529401215"/>
    <n v="3.8332066559199254E-2"/>
  </r>
  <r>
    <x v="54"/>
    <s v="7"/>
    <x v="8"/>
    <x v="82"/>
    <x v="0"/>
    <x v="3"/>
    <x v="13"/>
    <x v="1"/>
    <x v="1"/>
    <s v="adjust"/>
    <x v="0"/>
    <x v="0"/>
    <n v="33750"/>
    <n v="167.02408446057407"/>
    <n v="1034.1093552349105"/>
    <n v="479.78102302840415"/>
    <n v="-554.32833220650627"/>
    <n v="2.8725259867636406"/>
    <n v="600"/>
    <n v="0.14000000000000001"/>
    <n v="331.65558439961791"/>
    <n v="0.1152107484042719"/>
  </r>
  <r>
    <x v="54"/>
    <s v="7"/>
    <x v="8"/>
    <x v="107"/>
    <x v="0"/>
    <x v="0"/>
    <x v="18"/>
    <x v="0"/>
    <x v="0"/>
    <s v="adjust"/>
    <x v="0"/>
    <x v="6"/>
    <n v="43490"/>
    <n v="101.96589698046181"/>
    <n v="1204.7129825252089"/>
    <n v="620.40222155146637"/>
    <n v="-584.3107609737425"/>
    <n v="6.0844090026525706"/>
    <n v="600"/>
    <n v="0.13"/>
    <n v="395.8483787460728"/>
    <n v="0.10634186580767925"/>
  </r>
  <r>
    <x v="54"/>
    <s v="7"/>
    <x v="8"/>
    <x v="6"/>
    <x v="0"/>
    <x v="1"/>
    <x v="46"/>
    <x v="1"/>
    <x v="0"/>
    <s v="adjust"/>
    <x v="2"/>
    <x v="3"/>
    <n v="152990"/>
    <n v="392.37268946395562"/>
    <n v="1440.8963846235351"/>
    <n v="848.90148599643646"/>
    <n v="-591.99489862709868"/>
    <n v="2.163508085020323"/>
    <n v="600"/>
    <n v="0.08"/>
    <n v="80.034530660293427"/>
    <n v="1.5713352683939384E-2"/>
  </r>
  <r>
    <x v="54"/>
    <s v="7"/>
    <x v="8"/>
    <x v="8"/>
    <x v="0"/>
    <x v="6"/>
    <x v="6"/>
    <x v="1"/>
    <x v="1"/>
    <s v="adjust"/>
    <x v="0"/>
    <x v="1"/>
    <n v="59080"/>
    <n v="142.74362416107383"/>
    <n v="1748.4412961570679"/>
    <n v="1155.4576261404873"/>
    <n v="-592.98367001658062"/>
    <n v="8.0946356303567946"/>
    <n v="800"/>
    <n v="0.08"/>
    <n v="43.102718387467583"/>
    <n v="6.2172651210991425E-3"/>
  </r>
  <r>
    <x v="54"/>
    <s v="7"/>
    <x v="8"/>
    <x v="27"/>
    <x v="0"/>
    <x v="2"/>
    <x v="38"/>
    <x v="2"/>
    <x v="0"/>
    <s v="appsflyer"/>
    <x v="0"/>
    <x v="2"/>
    <n v="148250"/>
    <n v="352.647143913337"/>
    <n v="3040.4256213313156"/>
    <n v="2414.8590352329311"/>
    <n v="-625.56658609838451"/>
    <n v="6.8478054534489079"/>
    <n v="2000"/>
    <n v="7.0000000000000007E-2"/>
    <n v="30.301958874913776"/>
    <n v="2.0913545699636064E-3"/>
  </r>
  <r>
    <x v="54"/>
    <s v="7"/>
    <x v="8"/>
    <x v="148"/>
    <x v="0"/>
    <x v="5"/>
    <x v="4"/>
    <x v="1"/>
    <x v="1"/>
    <s v="appsflyer"/>
    <x v="2"/>
    <x v="5"/>
    <n v="70890"/>
    <n v="389.95349302395363"/>
    <n v="1555.3660696271577"/>
    <n v="918.97035118492124"/>
    <n v="-636.39571844223644"/>
    <n v="2.3566152570108452"/>
    <n v="1800"/>
    <n v="0.06"/>
    <n v="45.044631150691387"/>
    <n v="8.169402326674775E-3"/>
  </r>
  <r>
    <x v="54"/>
    <s v="7"/>
    <x v="8"/>
    <x v="115"/>
    <x v="0"/>
    <x v="3"/>
    <x v="27"/>
    <x v="1"/>
    <x v="0"/>
    <s v="adjust"/>
    <x v="0"/>
    <x v="0"/>
    <n v="66010"/>
    <n v="207.85011868429976"/>
    <n v="1441.8623844893016"/>
    <n v="768.43914805776615"/>
    <n v="-673.42323643153543"/>
    <n v="3.6970830371520553"/>
    <n v="600"/>
    <n v="0.12"/>
    <n v="337.75228735568015"/>
    <n v="7.3255049583160606E-2"/>
  </r>
  <r>
    <x v="54"/>
    <s v="7"/>
    <x v="8"/>
    <x v="80"/>
    <x v="0"/>
    <x v="6"/>
    <x v="24"/>
    <x v="1"/>
    <x v="1"/>
    <s v="adjust"/>
    <x v="0"/>
    <x v="1"/>
    <n v="164380"/>
    <n v="718.6883653145494"/>
    <n v="4013.9932149241231"/>
    <n v="3338.9007199276748"/>
    <n v="-675.09249499644829"/>
    <n v="4.6458254802362537"/>
    <n v="3200"/>
    <n v="0.09"/>
    <n v="131.90424176144833"/>
    <n v="6.5842150269298594E-3"/>
  </r>
  <r>
    <x v="54"/>
    <s v="7"/>
    <x v="8"/>
    <x v="118"/>
    <x v="0"/>
    <x v="6"/>
    <x v="30"/>
    <x v="1"/>
    <x v="0"/>
    <s v="appsflyer"/>
    <x v="2"/>
    <x v="2"/>
    <n v="32890"/>
    <n v="130.56002886979272"/>
    <n v="801.52655282113767"/>
    <n v="99.097850261584441"/>
    <n v="-702.42870255955324"/>
    <n v="0.75902135683819849"/>
    <n v="200"/>
    <n v="0.14000000000000001"/>
    <n v="41.976868311166804"/>
    <n v="7.0598350015266431E-2"/>
  </r>
  <r>
    <x v="54"/>
    <s v="7"/>
    <x v="8"/>
    <x v="141"/>
    <x v="0"/>
    <x v="1"/>
    <x v="21"/>
    <x v="1"/>
    <x v="1"/>
    <s v="appsflyer"/>
    <x v="2"/>
    <x v="0"/>
    <n v="98010"/>
    <n v="384.01666159464395"/>
    <n v="1984.7363630712125"/>
    <n v="1233.2877545179647"/>
    <n v="-751.44860855324782"/>
    <n v="3.2115475130602142"/>
    <n v="1400"/>
    <n v="0.08"/>
    <n v="577.44994557253403"/>
    <n v="7.8036660335639801E-2"/>
  </r>
  <r>
    <x v="54"/>
    <s v="7"/>
    <x v="8"/>
    <x v="47"/>
    <x v="0"/>
    <x v="0"/>
    <x v="24"/>
    <x v="2"/>
    <x v="0"/>
    <s v="appsflyer"/>
    <x v="2"/>
    <x v="6"/>
    <n v="51190"/>
    <n v="117.55655069468365"/>
    <n v="1502.9665298510217"/>
    <n v="736.18150441185173"/>
    <n v="-766.78502543917"/>
    <n v="6.2623605410459247"/>
    <n v="400"/>
    <n v="6.5000000000000002E-2"/>
    <n v="113.02654113238798"/>
    <n v="2.5588467983106704E-2"/>
  </r>
  <r>
    <x v="54"/>
    <s v="7"/>
    <x v="8"/>
    <x v="55"/>
    <x v="0"/>
    <x v="2"/>
    <x v="27"/>
    <x v="2"/>
    <x v="0"/>
    <s v="appsflyer"/>
    <x v="2"/>
    <x v="0"/>
    <n v="48890"/>
    <n v="74.879802890057931"/>
    <n v="1706.405832121276"/>
    <n v="925.90820550497426"/>
    <n v="-780.49762661630177"/>
    <n v="12.365259653052727"/>
    <n v="400"/>
    <n v="7.4999999999999997E-2"/>
    <n v="384.29121186931792"/>
    <n v="6.9173741987330187E-2"/>
  </r>
  <r>
    <x v="54"/>
    <s v="7"/>
    <x v="8"/>
    <x v="120"/>
    <x v="0"/>
    <x v="1"/>
    <x v="18"/>
    <x v="1"/>
    <x v="1"/>
    <s v="adjust"/>
    <x v="0"/>
    <x v="3"/>
    <n v="65270"/>
    <n v="110.25337837837839"/>
    <n v="1005.3291960077006"/>
    <n v="212.33896598135621"/>
    <n v="-792.99023002634442"/>
    <n v="1.925918000014752"/>
    <n v="200"/>
    <n v="0.08"/>
    <n v="53.152038196633008"/>
    <n v="4.1719488421875318E-2"/>
  </r>
  <r>
    <x v="54"/>
    <s v="7"/>
    <x v="8"/>
    <x v="63"/>
    <x v="0"/>
    <x v="6"/>
    <x v="5"/>
    <x v="1"/>
    <x v="1"/>
    <s v="adjust"/>
    <x v="2"/>
    <x v="4"/>
    <n v="118750"/>
    <n v="369.14264880838164"/>
    <n v="3302.3509189658985"/>
    <n v="2508.3098056005451"/>
    <n v="-794.04111336535334"/>
    <n v="6.7949607386129589"/>
    <n v="2000"/>
    <n v="7.0000000000000007E-2"/>
    <n v="125.19420904738762"/>
    <n v="8.3186301234835797E-3"/>
  </r>
  <r>
    <x v="54"/>
    <s v="7"/>
    <x v="8"/>
    <x v="16"/>
    <x v="0"/>
    <x v="5"/>
    <x v="35"/>
    <x v="0"/>
    <x v="3"/>
    <s v="adjust"/>
    <x v="2"/>
    <x v="2"/>
    <n v="92250"/>
    <n v="89.737354085603116"/>
    <n v="1588.584061772267"/>
    <n v="719.97641639395727"/>
    <n v="-868.60764537830971"/>
    <n v="8.0231518271326614"/>
    <n v="600"/>
    <n v="0.02"/>
    <n v="71.20101241855302"/>
    <n v="1.6482255714052256E-2"/>
  </r>
  <r>
    <x v="54"/>
    <s v="7"/>
    <x v="8"/>
    <x v="10"/>
    <x v="0"/>
    <x v="0"/>
    <x v="29"/>
    <x v="1"/>
    <x v="0"/>
    <s v="appsflyer"/>
    <x v="2"/>
    <x v="2"/>
    <n v="296520"/>
    <n v="659.37507153485183"/>
    <n v="4567.6083745747601"/>
    <n v="3690.8910523632603"/>
    <n v="-876.71732221149978"/>
    <n v="5.597559282567107"/>
    <n v="2000"/>
    <n v="0.04"/>
    <n v="673.10754904649184"/>
    <n v="3.03949886128222E-2"/>
  </r>
  <r>
    <x v="54"/>
    <s v="7"/>
    <x v="8"/>
    <x v="5"/>
    <x v="0"/>
    <x v="4"/>
    <x v="40"/>
    <x v="2"/>
    <x v="0"/>
    <s v="appsflyer"/>
    <x v="1"/>
    <x v="3"/>
    <n v="64730"/>
    <n v="160.36083584661785"/>
    <n v="2327.210882488951"/>
    <n v="1352.1502982147583"/>
    <n v="-975.06058427419271"/>
    <n v="8.4319234872788069"/>
    <n v="1600"/>
    <n v="0.09"/>
    <n v="552.93581256874654"/>
    <n v="6.8155122165879878E-2"/>
  </r>
  <r>
    <x v="54"/>
    <s v="7"/>
    <x v="8"/>
    <x v="93"/>
    <x v="0"/>
    <x v="2"/>
    <x v="43"/>
    <x v="1"/>
    <x v="0"/>
    <s v="adjust"/>
    <x v="2"/>
    <x v="0"/>
    <n v="124150"/>
    <n v="445.71358388602312"/>
    <n v="1615.9730697906093"/>
    <n v="631.80802491199211"/>
    <n v="-984.16504487861721"/>
    <n v="1.4175202366584292"/>
    <n v="400"/>
    <n v="0.06"/>
    <n v="180.1519434560085"/>
    <n v="4.7522859358295005E-2"/>
  </r>
  <r>
    <x v="54"/>
    <s v="7"/>
    <x v="8"/>
    <x v="109"/>
    <x v="0"/>
    <x v="0"/>
    <x v="36"/>
    <x v="1"/>
    <x v="1"/>
    <s v="appsflyer"/>
    <x v="0"/>
    <x v="3"/>
    <n v="144660"/>
    <n v="466.80131943780475"/>
    <n v="2427.5166656651854"/>
    <n v="1398.9728178886037"/>
    <n v="-1028.5438477765817"/>
    <n v="2.9969341551422044"/>
    <n v="1600"/>
    <n v="0.1"/>
    <n v="282.49545637503678"/>
    <n v="3.36551042739811E-2"/>
  </r>
  <r>
    <x v="54"/>
    <s v="7"/>
    <x v="8"/>
    <x v="28"/>
    <x v="0"/>
    <x v="1"/>
    <x v="3"/>
    <x v="1"/>
    <x v="3"/>
    <s v="adjust"/>
    <x v="0"/>
    <x v="1"/>
    <n v="126590"/>
    <n v="400.51595631407628"/>
    <n v="2956.7907373729208"/>
    <n v="1897.8235092940993"/>
    <n v="-1058.9672280788216"/>
    <n v="4.7384466945078856"/>
    <n v="2400"/>
    <n v="0.08"/>
    <n v="893.01522900833163"/>
    <n v="7.8424506163246199E-2"/>
  </r>
  <r>
    <x v="54"/>
    <s v="7"/>
    <x v="8"/>
    <x v="122"/>
    <x v="0"/>
    <x v="2"/>
    <x v="16"/>
    <x v="1"/>
    <x v="0"/>
    <s v="singular"/>
    <x v="2"/>
    <x v="3"/>
    <n v="99280"/>
    <n v="632.02557460177479"/>
    <n v="2274.804342674403"/>
    <n v="1037.3264947946623"/>
    <n v="-1237.4778478797407"/>
    <n v="1.641272974512556"/>
    <n v="1000"/>
    <n v="0.06"/>
    <n v="307.81092768262948"/>
    <n v="4.9455809273042224E-2"/>
  </r>
  <r>
    <x v="54"/>
    <s v="7"/>
    <x v="8"/>
    <x v="42"/>
    <x v="0"/>
    <x v="1"/>
    <x v="32"/>
    <x v="1"/>
    <x v="1"/>
    <s v="appsflyer"/>
    <x v="2"/>
    <x v="3"/>
    <n v="102290"/>
    <n v="469.0110170031204"/>
    <n v="2902.0742217594056"/>
    <n v="1575.3527571364793"/>
    <n v="-1326.7214646229263"/>
    <n v="3.3588822011104233"/>
    <n v="2400"/>
    <n v="0.11"/>
    <n v="95.517744523910366"/>
    <n v="1.0105434490910795E-2"/>
  </r>
  <r>
    <x v="54"/>
    <s v="7"/>
    <x v="8"/>
    <x v="24"/>
    <x v="0"/>
    <x v="0"/>
    <x v="30"/>
    <x v="1"/>
    <x v="1"/>
    <s v="appsflyer"/>
    <x v="2"/>
    <x v="4"/>
    <n v="133600"/>
    <n v="368.0028664845255"/>
    <n v="2649.8350094352509"/>
    <n v="1321.3372346656124"/>
    <n v="-1328.4977747696385"/>
    <n v="3.590562343408199"/>
    <n v="800"/>
    <n v="7.0000000000000007E-2"/>
    <n v="369.64354886659368"/>
    <n v="4.6624931567922613E-2"/>
  </r>
  <r>
    <x v="54"/>
    <s v="7"/>
    <x v="8"/>
    <x v="89"/>
    <x v="0"/>
    <x v="6"/>
    <x v="48"/>
    <x v="1"/>
    <x v="0"/>
    <s v="adjust"/>
    <x v="2"/>
    <x v="3"/>
    <n v="488160"/>
    <n v="1772.9367030188719"/>
    <n v="7305.4458359249957"/>
    <n v="5963.2104302153812"/>
    <n v="-1342.2354057096145"/>
    <n v="3.363464933667125"/>
    <n v="3200"/>
    <n v="7.0000000000000007E-2"/>
    <n v="1365.5012700293175"/>
    <n v="3.8164600707653769E-2"/>
  </r>
  <r>
    <x v="54"/>
    <s v="7"/>
    <x v="8"/>
    <x v="7"/>
    <x v="0"/>
    <x v="0"/>
    <x v="5"/>
    <x v="2"/>
    <x v="0"/>
    <s v="appsflyer"/>
    <x v="0"/>
    <x v="5"/>
    <n v="533870"/>
    <n v="1718.5985654073702"/>
    <n v="10396.559409453897"/>
    <n v="8942.6987418718545"/>
    <n v="-1453.8606675820429"/>
    <n v="5.2034831879148644"/>
    <n v="12400"/>
    <n v="0.04"/>
    <n v="876.12205682315255"/>
    <n v="1.6328442567360185E-2"/>
  </r>
  <r>
    <x v="54"/>
    <s v="7"/>
    <x v="8"/>
    <x v="15"/>
    <x v="0"/>
    <x v="5"/>
    <x v="32"/>
    <x v="2"/>
    <x v="0"/>
    <s v="adjust"/>
    <x v="0"/>
    <x v="0"/>
    <n v="479630"/>
    <n v="1245.6101317623782"/>
    <n v="14834.743289130238"/>
    <n v="13332.111502910944"/>
    <n v="-1502.6317862192936"/>
    <n v="10.703277986385451"/>
    <n v="50000"/>
    <n v="0.06"/>
    <n v="4013.2514268839959"/>
    <n v="5.0170240300492275E-2"/>
  </r>
  <r>
    <x v="54"/>
    <s v="7"/>
    <x v="8"/>
    <x v="68"/>
    <x v="0"/>
    <x v="3"/>
    <x v="15"/>
    <x v="1"/>
    <x v="1"/>
    <s v="adjust"/>
    <x v="2"/>
    <x v="3"/>
    <n v="177030"/>
    <n v="361.6547497446374"/>
    <n v="3781.0604585242831"/>
    <n v="2150.0604935486531"/>
    <n v="-1630.9999649756301"/>
    <n v="5.9450636140318913"/>
    <n v="2400"/>
    <n v="7.0000000000000007E-2"/>
    <n v="311.92817057438782"/>
    <n v="2.4179798003384975E-2"/>
  </r>
  <r>
    <x v="54"/>
    <s v="7"/>
    <x v="8"/>
    <x v="35"/>
    <x v="0"/>
    <x v="2"/>
    <x v="41"/>
    <x v="0"/>
    <x v="1"/>
    <s v="adjust"/>
    <x v="0"/>
    <x v="2"/>
    <n v="73780"/>
    <n v="56.387047467145166"/>
    <n v="2116.0015567513624"/>
    <n v="432.30101529381204"/>
    <n v="-1683.7005414575503"/>
    <n v="7.6666723070701526"/>
    <n v="600"/>
    <n v="8.5000000000000006E-2"/>
    <n v="143.79101831594269"/>
    <n v="5.5436302186419636E-2"/>
  </r>
  <r>
    <x v="54"/>
    <s v="7"/>
    <x v="8"/>
    <x v="31"/>
    <x v="0"/>
    <x v="3"/>
    <x v="34"/>
    <x v="2"/>
    <x v="0"/>
    <s v="adjust"/>
    <x v="0"/>
    <x v="1"/>
    <n v="157180"/>
    <n v="994.05081234325598"/>
    <n v="5987.9373058750371"/>
    <n v="4276.0876028488274"/>
    <n v="-1711.8497030262097"/>
    <n v="4.3016790990481582"/>
    <n v="5200"/>
    <n v="0.09"/>
    <n v="842.0506970324675"/>
    <n v="3.2820137441816132E-2"/>
  </r>
  <r>
    <x v="54"/>
    <s v="7"/>
    <x v="8"/>
    <x v="11"/>
    <x v="0"/>
    <x v="0"/>
    <x v="10"/>
    <x v="1"/>
    <x v="0"/>
    <s v="appsflyer"/>
    <x v="0"/>
    <x v="4"/>
    <n v="213310"/>
    <n v="914.0594738749935"/>
    <n v="3362.3478400774011"/>
    <n v="1547.5256282406192"/>
    <n v="-1814.8222118367819"/>
    <n v="1.693025095708661"/>
    <n v="1800"/>
    <n v="0.14000000000000001"/>
    <n v="1108.2360226533681"/>
    <n v="0.11935569945006563"/>
  </r>
  <r>
    <x v="54"/>
    <s v="7"/>
    <x v="8"/>
    <x v="99"/>
    <x v="0"/>
    <x v="3"/>
    <x v="20"/>
    <x v="2"/>
    <x v="0"/>
    <s v="adjust"/>
    <x v="0"/>
    <x v="4"/>
    <n v="114400"/>
    <n v="236.68535961234824"/>
    <n v="4029.8849139418658"/>
    <n v="2091.6990352033058"/>
    <n v="-1938.1858787385599"/>
    <n v="8.8374669165391779"/>
    <n v="30000"/>
    <n v="0.08"/>
    <n v="454.50051849019491"/>
    <n v="3.6214620335028189E-2"/>
  </r>
  <r>
    <x v="54"/>
    <s v="7"/>
    <x v="8"/>
    <x v="84"/>
    <x v="0"/>
    <x v="6"/>
    <x v="32"/>
    <x v="1"/>
    <x v="0"/>
    <s v="appsflyer"/>
    <x v="0"/>
    <x v="1"/>
    <n v="148030"/>
    <n v="540.11952692501256"/>
    <n v="4046.5214398200028"/>
    <n v="1794.421384045567"/>
    <n v="-2252.1000557744355"/>
    <n v="3.3222671919704458"/>
    <n v="1200"/>
    <n v="0.13"/>
    <n v="442.95566214394535"/>
    <n v="4.1141921483467361E-2"/>
  </r>
  <r>
    <x v="54"/>
    <s v="7"/>
    <x v="8"/>
    <x v="96"/>
    <x v="0"/>
    <x v="2"/>
    <x v="42"/>
    <x v="1"/>
    <x v="0"/>
    <s v="adjust"/>
    <x v="0"/>
    <x v="3"/>
    <n v="144330"/>
    <n v="821.3926036157419"/>
    <n v="4454.0721897202975"/>
    <n v="1077.3091733235642"/>
    <n v="-3376.7630163967333"/>
    <n v="1.3115642490342454"/>
    <n v="1200"/>
    <n v="0.17"/>
    <n v="133.88363347236645"/>
    <n v="2.0712660269308968E-2"/>
  </r>
  <r>
    <x v="54"/>
    <s v="7"/>
    <x v="8"/>
    <x v="94"/>
    <x v="0"/>
    <x v="6"/>
    <x v="10"/>
    <x v="2"/>
    <x v="0"/>
    <s v="adjust"/>
    <x v="0"/>
    <x v="6"/>
    <n v="282090"/>
    <n v="533.31221083232788"/>
    <n v="6533.9327212668049"/>
    <n v="2918.4473241277119"/>
    <n v="-3615.485397139093"/>
    <n v="5.4723054616974913"/>
    <n v="4000"/>
    <n v="0.06"/>
    <n v="711.69053902200517"/>
    <n v="4.0643217664534499E-2"/>
  </r>
  <r>
    <x v="54"/>
    <s v="7"/>
    <x v="8"/>
    <x v="100"/>
    <x v="0"/>
    <x v="1"/>
    <x v="37"/>
    <x v="0"/>
    <x v="0"/>
    <s v="adjust"/>
    <x v="0"/>
    <x v="4"/>
    <n v="253050"/>
    <n v="175.13043015332198"/>
    <n v="6484.2121793580909"/>
    <n v="1617.6394133566835"/>
    <n v="-4866.5727660014072"/>
    <n v="9.2367694862650858"/>
    <n v="1200"/>
    <n v="7.0000000000000007E-2"/>
    <n v="398.03206956058119"/>
    <n v="4.10095585656143E-2"/>
  </r>
  <r>
    <x v="55"/>
    <s v="7"/>
    <x v="8"/>
    <x v="100"/>
    <x v="0"/>
    <x v="3"/>
    <x v="44"/>
    <x v="0"/>
    <x v="0"/>
    <s v="adjust"/>
    <x v="0"/>
    <x v="6"/>
    <n v="1253370"/>
    <n v="846.33052102695171"/>
    <n v="28259.461628847483"/>
    <n v="42861.729183304014"/>
    <n v="14602.267554456532"/>
    <n v="50.64419646746861"/>
    <n v="25000"/>
    <n v="7.0000000000000007E-2"/>
    <n v="17365.489228872764"/>
    <n v="6.7525231948400433E-2"/>
  </r>
  <r>
    <x v="55"/>
    <s v="7"/>
    <x v="8"/>
    <x v="15"/>
    <x v="0"/>
    <x v="2"/>
    <x v="43"/>
    <x v="2"/>
    <x v="0"/>
    <s v="adjust"/>
    <x v="0"/>
    <x v="5"/>
    <n v="870540"/>
    <n v="1772.3599924521554"/>
    <n v="26818.848905114832"/>
    <n v="38644.434831743762"/>
    <n v="11825.58592662893"/>
    <n v="21.803942199280353"/>
    <n v="50000"/>
    <n v="0.06"/>
    <n v="6891.8338990865741"/>
    <n v="2.9723270328113775E-2"/>
  </r>
  <r>
    <x v="55"/>
    <s v="7"/>
    <x v="8"/>
    <x v="95"/>
    <x v="0"/>
    <x v="3"/>
    <x v="23"/>
    <x v="2"/>
    <x v="0"/>
    <s v="adjust"/>
    <x v="0"/>
    <x v="6"/>
    <n v="348960"/>
    <n v="1787.7898962157024"/>
    <n v="19329.208201525809"/>
    <n v="29687.769007334649"/>
    <n v="10358.56080580884"/>
    <n v="16.605848970383001"/>
    <n v="37000"/>
    <n v="7.0000000000000007E-2"/>
    <n v="8643.701969998745"/>
    <n v="4.8525606442298592E-2"/>
  </r>
  <r>
    <x v="55"/>
    <s v="7"/>
    <x v="8"/>
    <x v="119"/>
    <x v="0"/>
    <x v="2"/>
    <x v="32"/>
    <x v="0"/>
    <x v="0"/>
    <s v="appsflyer"/>
    <x v="0"/>
    <x v="3"/>
    <n v="481740"/>
    <n v="666.18686868686871"/>
    <n v="9230.4591771205669"/>
    <n v="14853.165931758262"/>
    <n v="5622.7067546376948"/>
    <n v="22.295795113817793"/>
    <n v="18600"/>
    <n v="0.15"/>
    <n v="792.85927035844065"/>
    <n v="8.896636066245316E-3"/>
  </r>
  <r>
    <x v="55"/>
    <s v="7"/>
    <x v="8"/>
    <x v="122"/>
    <x v="0"/>
    <x v="3"/>
    <x v="43"/>
    <x v="1"/>
    <x v="0"/>
    <s v="singular"/>
    <x v="2"/>
    <x v="3"/>
    <n v="351780"/>
    <n v="1659.1990284407038"/>
    <n v="8459.3886852906599"/>
    <n v="14007.793900036473"/>
    <n v="5548.4052147458133"/>
    <n v="8.4425036779347913"/>
    <n v="9400"/>
    <n v="0.06"/>
    <n v="2223.2701002047111"/>
    <n v="2.6452774744195825E-2"/>
  </r>
  <r>
    <x v="55"/>
    <s v="7"/>
    <x v="8"/>
    <x v="88"/>
    <x v="0"/>
    <x v="0"/>
    <x v="5"/>
    <x v="2"/>
    <x v="0"/>
    <s v="adjust"/>
    <x v="0"/>
    <x v="4"/>
    <n v="132990"/>
    <n v="277.60228221541882"/>
    <n v="6733.7239420934848"/>
    <n v="10384.984078520882"/>
    <n v="3651.2601364273969"/>
    <n v="37.409577456074928"/>
    <n v="8800"/>
    <n v="0.11"/>
    <n v="6808.3799136409116"/>
    <n v="0.10926641553103243"/>
  </r>
  <r>
    <x v="55"/>
    <s v="7"/>
    <x v="8"/>
    <x v="107"/>
    <x v="0"/>
    <x v="4"/>
    <x v="15"/>
    <x v="0"/>
    <x v="0"/>
    <s v="adjust"/>
    <x v="0"/>
    <x v="0"/>
    <n v="259790"/>
    <n v="356.920649066132"/>
    <n v="5814.6558291186975"/>
    <n v="9348.5168136270877"/>
    <n v="3533.8609845083902"/>
    <n v="26.192143374408548"/>
    <n v="9600"/>
    <n v="0.13"/>
    <n v="7255.2433877735357"/>
    <n v="0.12934749494518313"/>
  </r>
  <r>
    <x v="55"/>
    <s v="7"/>
    <x v="8"/>
    <x v="37"/>
    <x v="0"/>
    <x v="1"/>
    <x v="32"/>
    <x v="2"/>
    <x v="1"/>
    <s v="adjust"/>
    <x v="2"/>
    <x v="4"/>
    <n v="277190"/>
    <n v="540.77060640546256"/>
    <n v="12563.980222404944"/>
    <n v="15727.387045685553"/>
    <n v="3163.4068232806094"/>
    <n v="29.083287551863293"/>
    <n v="13600"/>
    <n v="6.5000000000000002E-2"/>
    <n v="1657.0780480524122"/>
    <n v="1.7560429706037252E-2"/>
  </r>
  <r>
    <x v="55"/>
    <s v="7"/>
    <x v="8"/>
    <x v="92"/>
    <x v="0"/>
    <x v="3"/>
    <x v="33"/>
    <x v="2"/>
    <x v="0"/>
    <s v="appsflyer"/>
    <x v="1"/>
    <x v="3"/>
    <n v="340890"/>
    <n v="1204.8606085956289"/>
    <n v="15181.204764335518"/>
    <n v="18038.693897013956"/>
    <n v="2857.4891326784382"/>
    <n v="14.97160233169183"/>
    <n v="36600"/>
    <n v="0.1"/>
    <n v="3833.6889177639969"/>
    <n v="3.5420976519061322E-2"/>
  </r>
  <r>
    <x v="55"/>
    <s v="7"/>
    <x v="8"/>
    <x v="85"/>
    <x v="0"/>
    <x v="6"/>
    <x v="45"/>
    <x v="1"/>
    <x v="1"/>
    <s v="adjust"/>
    <x v="0"/>
    <x v="6"/>
    <n v="217390"/>
    <n v="535.55906124389514"/>
    <n v="4838.3746173469144"/>
    <n v="7576.7116023760327"/>
    <n v="2738.3369850291183"/>
    <n v="14.147294202768752"/>
    <n v="4200"/>
    <n v="0.125"/>
    <n v="2647.7964256928872"/>
    <n v="5.8244186586666143E-2"/>
  </r>
  <r>
    <x v="55"/>
    <s v="7"/>
    <x v="8"/>
    <x v="150"/>
    <x v="0"/>
    <x v="1"/>
    <x v="14"/>
    <x v="2"/>
    <x v="1"/>
    <s v="appsflyer"/>
    <x v="2"/>
    <x v="0"/>
    <n v="260910"/>
    <n v="716.43520782396081"/>
    <n v="4069.8643743410507"/>
    <n v="6657.0642211104232"/>
    <n v="2587.1998467693725"/>
    <n v="9.2919277952992037"/>
    <n v="9400"/>
    <n v="0.06"/>
    <n v="787.31490227767085"/>
    <n v="1.9711264007863809E-2"/>
  </r>
  <r>
    <x v="55"/>
    <s v="7"/>
    <x v="8"/>
    <x v="120"/>
    <x v="0"/>
    <x v="3"/>
    <x v="6"/>
    <x v="1"/>
    <x v="1"/>
    <s v="adjust"/>
    <x v="0"/>
    <x v="0"/>
    <n v="318570"/>
    <n v="672.22276084290968"/>
    <n v="4900.5697985319512"/>
    <n v="7419.5372965597526"/>
    <n v="2518.9674980278014"/>
    <n v="11.037319366062954"/>
    <n v="4400"/>
    <n v="0.08"/>
    <n v="701.71254403510454"/>
    <n v="1.5762720234150596E-2"/>
  </r>
  <r>
    <x v="55"/>
    <s v="7"/>
    <x v="8"/>
    <x v="112"/>
    <x v="0"/>
    <x v="6"/>
    <x v="9"/>
    <x v="1"/>
    <x v="0"/>
    <s v="adjust"/>
    <x v="2"/>
    <x v="5"/>
    <n v="159810"/>
    <n v="821.36540962288677"/>
    <n v="3842.2599772403942"/>
    <n v="6337.147470047551"/>
    <n v="2494.8874928071568"/>
    <n v="7.7153814804023986"/>
    <n v="6400"/>
    <n v="0.15"/>
    <n v="2050.1513371710062"/>
    <n v="5.3918879297586736E-2"/>
  </r>
  <r>
    <x v="55"/>
    <s v="7"/>
    <x v="8"/>
    <x v="111"/>
    <x v="0"/>
    <x v="0"/>
    <x v="33"/>
    <x v="1"/>
    <x v="0"/>
    <s v="appsflyer"/>
    <x v="0"/>
    <x v="5"/>
    <n v="189750"/>
    <n v="668.13380281690138"/>
    <n v="4059.9135439135907"/>
    <n v="6458.4892266734059"/>
    <n v="2398.5756827598152"/>
    <n v="9.6664608188418839"/>
    <n v="7200"/>
    <n v="0.15"/>
    <n v="159.89674047997201"/>
    <n v="4.1262678950675308E-3"/>
  </r>
  <r>
    <x v="55"/>
    <s v="7"/>
    <x v="8"/>
    <x v="148"/>
    <x v="0"/>
    <x v="0"/>
    <x v="9"/>
    <x v="1"/>
    <x v="1"/>
    <s v="appsflyer"/>
    <x v="2"/>
    <x v="2"/>
    <n v="225900"/>
    <n v="710.15403961018546"/>
    <n v="4740.3953893996786"/>
    <n v="7013.3561148576664"/>
    <n v="2272.9607254579878"/>
    <n v="9.8758237279159964"/>
    <n v="9600"/>
    <n v="0.06"/>
    <n v="87.659473193754877"/>
    <n v="2.0831556190349888E-3"/>
  </r>
  <r>
    <x v="55"/>
    <s v="7"/>
    <x v="8"/>
    <x v="29"/>
    <x v="0"/>
    <x v="2"/>
    <x v="28"/>
    <x v="2"/>
    <x v="1"/>
    <s v="appsflyer"/>
    <x v="2"/>
    <x v="6"/>
    <n v="259240"/>
    <n v="445.09815143364045"/>
    <n v="8303.2610927681635"/>
    <n v="10266.017120172164"/>
    <n v="1962.7560274040006"/>
    <n v="23.064614146578233"/>
    <n v="10400"/>
    <n v="0.05"/>
    <n v="3043.2620101809744"/>
    <n v="4.9406729902439155E-2"/>
  </r>
  <r>
    <x v="55"/>
    <s v="7"/>
    <x v="8"/>
    <x v="57"/>
    <x v="0"/>
    <x v="5"/>
    <x v="43"/>
    <x v="2"/>
    <x v="0"/>
    <s v="adjust"/>
    <x v="0"/>
    <x v="5"/>
    <n v="108720"/>
    <n v="525.49946294307199"/>
    <n v="4275.0611200875419"/>
    <n v="5943.2336578169607"/>
    <n v="1668.1725377294188"/>
    <n v="11.309685502877095"/>
    <n v="11000"/>
    <n v="0.09"/>
    <n v="3017.0220366708677"/>
    <n v="8.460663589264146E-2"/>
  </r>
  <r>
    <x v="55"/>
    <s v="7"/>
    <x v="8"/>
    <x v="19"/>
    <x v="0"/>
    <x v="4"/>
    <x v="24"/>
    <x v="2"/>
    <x v="1"/>
    <s v="adjust"/>
    <x v="0"/>
    <x v="3"/>
    <n v="86020"/>
    <n v="222.49887539361225"/>
    <n v="2640.1079250631287"/>
    <n v="4256.6742336544148"/>
    <n v="1616.5663085912861"/>
    <n v="19.13121684828354"/>
    <n v="2000"/>
    <n v="7.0000000000000007E-2"/>
    <n v="1642.6359165783958"/>
    <n v="6.4316092267184904E-2"/>
  </r>
  <r>
    <x v="55"/>
    <s v="7"/>
    <x v="8"/>
    <x v="63"/>
    <x v="0"/>
    <x v="2"/>
    <x v="21"/>
    <x v="1"/>
    <x v="1"/>
    <s v="adjust"/>
    <x v="2"/>
    <x v="5"/>
    <n v="251930"/>
    <n v="716.71779680900977"/>
    <n v="6884.2486044995703"/>
    <n v="8477.7723238873423"/>
    <n v="1593.523719387772"/>
    <n v="11.828605849655622"/>
    <n v="10200"/>
    <n v="7.0000000000000007E-2"/>
    <n v="1786.9905157064056"/>
    <n v="3.5130897745219047E-2"/>
  </r>
  <r>
    <x v="55"/>
    <s v="7"/>
    <x v="8"/>
    <x v="14"/>
    <x v="0"/>
    <x v="3"/>
    <x v="49"/>
    <x v="2"/>
    <x v="0"/>
    <s v="appsflyer"/>
    <x v="0"/>
    <x v="4"/>
    <n v="97480"/>
    <n v="434.76266326855688"/>
    <n v="5248.0273012553826"/>
    <n v="6790.6140666663305"/>
    <n v="1542.5867654109479"/>
    <n v="15.619128872783875"/>
    <n v="4600"/>
    <n v="0.1"/>
    <n v="1632.8166720097274"/>
    <n v="4.0075331822710863E-2"/>
  </r>
  <r>
    <x v="55"/>
    <s v="7"/>
    <x v="8"/>
    <x v="32"/>
    <x v="0"/>
    <x v="5"/>
    <x v="34"/>
    <x v="0"/>
    <x v="3"/>
    <s v="appsflyer"/>
    <x v="0"/>
    <x v="1"/>
    <n v="87630"/>
    <n v="165.59693196976434"/>
    <n v="2211.2590161330454"/>
    <n v="3589.9775378638428"/>
    <n v="1378.7185217307974"/>
    <n v="21.679009962088681"/>
    <n v="5200"/>
    <n v="0.04"/>
    <n v="846.45344340446991"/>
    <n v="3.9297063118865549E-2"/>
  </r>
  <r>
    <x v="55"/>
    <s v="7"/>
    <x v="8"/>
    <x v="69"/>
    <x v="0"/>
    <x v="3"/>
    <x v="13"/>
    <x v="0"/>
    <x v="1"/>
    <s v="appsflyer"/>
    <x v="2"/>
    <x v="4"/>
    <n v="144780"/>
    <n v="113.29904974846283"/>
    <n v="3727.079574513642"/>
    <n v="5027.0782634440575"/>
    <n v="1299.9986889304155"/>
    <n v="44.369994934686218"/>
    <n v="2600"/>
    <n v="0.04"/>
    <n v="1151.7908036431761"/>
    <n v="3.8186223464325743E-2"/>
  </r>
  <r>
    <x v="55"/>
    <s v="7"/>
    <x v="8"/>
    <x v="59"/>
    <x v="0"/>
    <x v="6"/>
    <x v="0"/>
    <x v="1"/>
    <x v="1"/>
    <s v="appsflyer"/>
    <x v="2"/>
    <x v="1"/>
    <n v="79150"/>
    <n v="295.97708082026537"/>
    <n v="1819.1299444136005"/>
    <n v="2894.735325700371"/>
    <n v="1075.6053812867706"/>
    <n v="9.7802685183526901"/>
    <n v="600"/>
    <n v="0.15"/>
    <n v="1024.3326530132865"/>
    <n v="5.8976759401739819E-2"/>
  </r>
  <r>
    <x v="55"/>
    <s v="7"/>
    <x v="8"/>
    <x v="126"/>
    <x v="0"/>
    <x v="1"/>
    <x v="42"/>
    <x v="1"/>
    <x v="0"/>
    <s v="adjust"/>
    <x v="2"/>
    <x v="0"/>
    <n v="93650"/>
    <n v="541.76986350899392"/>
    <n v="2217.1450484126804"/>
    <n v="3128.0790892140099"/>
    <n v="910.9340408013295"/>
    <n v="5.7738152302413566"/>
    <n v="1400"/>
    <n v="0.15"/>
    <n v="2591.2636463892022"/>
    <n v="0.13806469148665862"/>
  </r>
  <r>
    <x v="55"/>
    <s v="7"/>
    <x v="8"/>
    <x v="42"/>
    <x v="0"/>
    <x v="0"/>
    <x v="48"/>
    <x v="1"/>
    <x v="1"/>
    <s v="appsflyer"/>
    <x v="2"/>
    <x v="2"/>
    <n v="98940"/>
    <n v="361.09489051094891"/>
    <n v="3357.3411007611139"/>
    <n v="4209.4399902334835"/>
    <n v="852.09888947236959"/>
    <n v="11.657434377642758"/>
    <n v="2200"/>
    <n v="0.11"/>
    <n v="103.842188800465"/>
    <n v="4.1114807449207048E-3"/>
  </r>
  <r>
    <x v="55"/>
    <s v="7"/>
    <x v="8"/>
    <x v="127"/>
    <x v="1"/>
    <x v="4"/>
    <x v="9"/>
    <x v="1"/>
    <x v="0"/>
    <s v="adjust"/>
    <x v="2"/>
    <x v="3"/>
    <n v="104140"/>
    <n v="968.55166931637518"/>
    <n v="2204.0262281748819"/>
    <n v="3040.9021118459482"/>
    <n v="836.87588367106628"/>
    <n v="3.1396385016736206"/>
    <n v="3200"/>
    <n v="0.15"/>
    <n v="2433.3882563374777"/>
    <n v="0.13336986672793152"/>
  </r>
  <r>
    <x v="55"/>
    <s v="7"/>
    <x v="8"/>
    <x v="22"/>
    <x v="0"/>
    <x v="0"/>
    <x v="45"/>
    <x v="2"/>
    <x v="0"/>
    <s v="appsflyer"/>
    <x v="0"/>
    <x v="4"/>
    <n v="202040"/>
    <n v="768.3211267605634"/>
    <n v="3973.2275066328652"/>
    <n v="4710.9793746484984"/>
    <n v="737.75186801563314"/>
    <n v="6.1315239299889894"/>
    <n v="4400"/>
    <n v="0.1"/>
    <n v="1363.849938930048"/>
    <n v="4.8250757449339966E-2"/>
  </r>
  <r>
    <x v="55"/>
    <s v="7"/>
    <x v="8"/>
    <x v="82"/>
    <x v="0"/>
    <x v="5"/>
    <x v="7"/>
    <x v="1"/>
    <x v="1"/>
    <s v="adjust"/>
    <x v="0"/>
    <x v="4"/>
    <n v="67850"/>
    <n v="219.12341407151098"/>
    <n v="2093.3372048847968"/>
    <n v="2730.3523520075637"/>
    <n v="637.01514712276685"/>
    <n v="12.460340505266647"/>
    <n v="1400"/>
    <n v="0.14000000000000001"/>
    <n v="1643.6680739718581"/>
    <n v="0.10033308660469577"/>
  </r>
  <r>
    <x v="55"/>
    <s v="7"/>
    <x v="8"/>
    <x v="93"/>
    <x v="0"/>
    <x v="0"/>
    <x v="6"/>
    <x v="1"/>
    <x v="0"/>
    <s v="adjust"/>
    <x v="2"/>
    <x v="1"/>
    <n v="253850"/>
    <n v="1111.5300932851044"/>
    <n v="3528.6513520462363"/>
    <n v="4060.2506899695268"/>
    <n v="531.59933792329048"/>
    <n v="3.6528481905240544"/>
    <n v="1400"/>
    <n v="0.06"/>
    <n v="887.47319775252254"/>
    <n v="3.6429326886348132E-2"/>
  </r>
  <r>
    <x v="55"/>
    <s v="7"/>
    <x v="8"/>
    <x v="16"/>
    <x v="0"/>
    <x v="6"/>
    <x v="46"/>
    <x v="0"/>
    <x v="3"/>
    <s v="adjust"/>
    <x v="2"/>
    <x v="3"/>
    <n v="241850"/>
    <n v="231.03874575033015"/>
    <n v="3946.9488900129918"/>
    <n v="4470.0888288689184"/>
    <n v="523.13993885592663"/>
    <n v="19.347788676534272"/>
    <n v="3000"/>
    <n v="0.02"/>
    <n v="455.39925419263932"/>
    <n v="1.6979500543388176E-2"/>
  </r>
  <r>
    <x v="55"/>
    <s v="7"/>
    <x v="8"/>
    <x v="129"/>
    <x v="0"/>
    <x v="5"/>
    <x v="33"/>
    <x v="1"/>
    <x v="1"/>
    <s v="appsflyer"/>
    <x v="2"/>
    <x v="0"/>
    <n v="325240"/>
    <n v="869.37142379818727"/>
    <n v="3633.2907717758421"/>
    <n v="4112.8635043379936"/>
    <n v="479.57273256215149"/>
    <n v="4.7308473590831284"/>
    <n v="3000"/>
    <n v="0.06"/>
    <n v="1250.6841991452163"/>
    <n v="5.0681809961440581E-2"/>
  </r>
  <r>
    <x v="55"/>
    <s v="7"/>
    <x v="8"/>
    <x v="152"/>
    <x v="0"/>
    <x v="2"/>
    <x v="15"/>
    <x v="1"/>
    <x v="0"/>
    <s v="appsflyer"/>
    <x v="0"/>
    <x v="6"/>
    <n v="116670"/>
    <n v="1013.5753017316774"/>
    <n v="3289.5761294273639"/>
    <n v="3729.5672460331812"/>
    <n v="439.9911166058173"/>
    <n v="3.679615357301302"/>
    <n v="6600"/>
    <n v="0.12"/>
    <n v="777.82148932837697"/>
    <n v="3.4759237824695727E-2"/>
  </r>
  <r>
    <x v="55"/>
    <s v="7"/>
    <x v="8"/>
    <x v="35"/>
    <x v="0"/>
    <x v="6"/>
    <x v="47"/>
    <x v="0"/>
    <x v="1"/>
    <s v="adjust"/>
    <x v="0"/>
    <x v="5"/>
    <n v="251370"/>
    <n v="262.72483940042827"/>
    <n v="6392.1525557641044"/>
    <n v="6826.7368033990306"/>
    <n v="434.58424763492621"/>
    <n v="25.984359982780912"/>
    <n v="6000"/>
    <n v="8.5000000000000006E-2"/>
    <n v="2431.2881564621257"/>
    <n v="5.9357011177277458E-2"/>
  </r>
  <r>
    <x v="55"/>
    <s v="7"/>
    <x v="8"/>
    <x v="121"/>
    <x v="0"/>
    <x v="6"/>
    <x v="23"/>
    <x v="2"/>
    <x v="0"/>
    <s v="appsflyer"/>
    <x v="2"/>
    <x v="5"/>
    <n v="241400"/>
    <n v="1832.5372638111598"/>
    <n v="2106.7164364883283"/>
    <n v="2348.3189623773224"/>
    <n v="241.60252588899402"/>
    <n v="1.2814576864284235"/>
    <n v="2400"/>
    <n v="0.06"/>
    <n v="327.5328919771211"/>
    <n v="2.3245911736903557E-2"/>
  </r>
  <r>
    <x v="55"/>
    <s v="7"/>
    <x v="8"/>
    <x v="58"/>
    <x v="0"/>
    <x v="0"/>
    <x v="45"/>
    <x v="2"/>
    <x v="3"/>
    <s v="appsflyer"/>
    <x v="2"/>
    <x v="2"/>
    <n v="76770"/>
    <n v="242.64579934747144"/>
    <n v="736.86544102610844"/>
    <n v="961.27582768444711"/>
    <n v="224.41038665833867"/>
    <n v="3.9616421560543467"/>
    <n v="800"/>
    <n v="0.08"/>
    <n v="144.55389521626176"/>
    <n v="2.5062854152289801E-2"/>
  </r>
  <r>
    <x v="55"/>
    <s v="7"/>
    <x v="8"/>
    <x v="53"/>
    <x v="0"/>
    <x v="6"/>
    <x v="31"/>
    <x v="0"/>
    <x v="3"/>
    <s v="appsflyer"/>
    <x v="2"/>
    <x v="4"/>
    <n v="65110"/>
    <n v="97.056530214424939"/>
    <n v="891.75295889322717"/>
    <n v="1109.6211281874789"/>
    <n v="217.86816929425174"/>
    <n v="11.432730242220863"/>
    <n v="600"/>
    <n v="0.06"/>
    <n v="326.67064581844323"/>
    <n v="4.9066394153237762E-2"/>
  </r>
  <r>
    <x v="55"/>
    <s v="7"/>
    <x v="8"/>
    <x v="76"/>
    <x v="0"/>
    <x v="6"/>
    <x v="18"/>
    <x v="1"/>
    <x v="1"/>
    <s v="adjust"/>
    <x v="2"/>
    <x v="4"/>
    <n v="203480"/>
    <n v="1042.1268274513457"/>
    <n v="3714.3248039930631"/>
    <n v="3909.8964889991225"/>
    <n v="195.5716850060594"/>
    <n v="3.7518432363566285"/>
    <n v="1400"/>
    <n v="7.0000000000000007E-2"/>
    <n v="1354.6631886925475"/>
    <n v="5.7745057637886545E-2"/>
  </r>
  <r>
    <x v="55"/>
    <s v="7"/>
    <x v="8"/>
    <x v="43"/>
    <x v="0"/>
    <x v="2"/>
    <x v="45"/>
    <x v="1"/>
    <x v="1"/>
    <s v="adjust"/>
    <x v="2"/>
    <x v="2"/>
    <n v="32750"/>
    <n v="291.95736434108528"/>
    <n v="1193.5851506847748"/>
    <n v="1262.5941112702319"/>
    <n v="69.008960585457089"/>
    <n v="4.3245838792926623"/>
    <n v="600"/>
    <n v="0.08"/>
    <n v="243.52601317098032"/>
    <n v="3.2146252306686954E-2"/>
  </r>
  <r>
    <x v="55"/>
    <s v="7"/>
    <x v="8"/>
    <x v="108"/>
    <x v="0"/>
    <x v="1"/>
    <x v="33"/>
    <x v="2"/>
    <x v="2"/>
    <s v="adjust"/>
    <x v="0"/>
    <x v="2"/>
    <n v="140"/>
    <n v="0"/>
    <n v="9.6915855555554788"/>
    <n v="12.563166460905249"/>
    <n v="2.8715809053497701"/>
    <n v="6"/>
    <n v="400"/>
    <n v="0.1"/>
    <n v="5.224883440065331"/>
    <n v="6.9314842670229818E-2"/>
  </r>
  <r>
    <x v="55"/>
    <s v="7"/>
    <x v="8"/>
    <x v="2"/>
    <x v="0"/>
    <x v="1"/>
    <x v="12"/>
    <x v="1"/>
    <x v="1"/>
    <s v="appsflyer"/>
    <x v="0"/>
    <x v="3"/>
    <n v="200"/>
    <n v="0"/>
    <n v="5.7134439200857665"/>
    <n v="7.9353387778968978"/>
    <n v="2.2218948578111313"/>
    <n v="50"/>
    <n v="500"/>
    <n v="0.15"/>
    <n v="5.2323795511171074"/>
    <n v="0.10989615981469676"/>
  </r>
  <r>
    <x v="55"/>
    <s v="7"/>
    <x v="8"/>
    <x v="30"/>
    <x v="0"/>
    <x v="6"/>
    <x v="37"/>
    <x v="1"/>
    <x v="3"/>
    <s v="appsflyer"/>
    <x v="0"/>
    <x v="4"/>
    <n v="45630"/>
    <n v="240.22111081863648"/>
    <n v="924.18711054761513"/>
    <n v="925.03855958339216"/>
    <n v="0.8514490357770228"/>
    <n v="3.8507796272817303"/>
    <n v="800"/>
    <n v="0.05"/>
    <n v="169.84055951258847"/>
    <n v="3.0600626996039177E-2"/>
  </r>
  <r>
    <x v="55"/>
    <s v="7"/>
    <x v="8"/>
    <x v="25"/>
    <x v="0"/>
    <x v="0"/>
    <x v="7"/>
    <x v="1"/>
    <x v="3"/>
    <s v="adjust"/>
    <x v="2"/>
    <x v="5"/>
    <n v="600"/>
    <n v="0"/>
    <n v="14.49215831117923"/>
    <n v="10.351541650842305"/>
    <n v="-4.1406166603369243"/>
    <n v="13"/>
    <n v="500"/>
    <n v="0.06"/>
    <n v="3.3763324691942604"/>
    <n v="5.4361185722829476E-2"/>
  </r>
  <r>
    <x v="55"/>
    <s v="7"/>
    <x v="8"/>
    <x v="10"/>
    <x v="0"/>
    <x v="1"/>
    <x v="5"/>
    <x v="1"/>
    <x v="0"/>
    <s v="appsflyer"/>
    <x v="2"/>
    <x v="6"/>
    <n v="336880"/>
    <n v="814.99359612921592"/>
    <n v="3897.283299494637"/>
    <n v="3892.476631604743"/>
    <n v="-4.8066678898940154"/>
    <n v="4.7760824748708792"/>
    <n v="2000"/>
    <n v="0.04"/>
    <n v="99.197042771047563"/>
    <n v="4.2473833568077973E-3"/>
  </r>
  <r>
    <x v="55"/>
    <s v="7"/>
    <x v="8"/>
    <x v="12"/>
    <x v="0"/>
    <x v="4"/>
    <x v="45"/>
    <x v="0"/>
    <x v="0"/>
    <s v="appsflyer"/>
    <x v="0"/>
    <x v="4"/>
    <n v="660"/>
    <n v="0"/>
    <n v="11.156246427527114"/>
    <n v="1.9085336034649805"/>
    <n v="-9.247712824062134"/>
    <n v="27"/>
    <n v="500"/>
    <n v="7.4999999999999997E-2"/>
    <n v="0.68846389355631465"/>
    <n v="6.0121541507608671E-2"/>
  </r>
  <r>
    <x v="55"/>
    <s v="7"/>
    <x v="8"/>
    <x v="47"/>
    <x v="0"/>
    <x v="6"/>
    <x v="17"/>
    <x v="2"/>
    <x v="0"/>
    <s v="appsflyer"/>
    <x v="2"/>
    <x v="0"/>
    <n v="510"/>
    <n v="2.1009001678279002"/>
    <n v="12.00405397064584"/>
    <n v="5.1891602883837484E-2"/>
    <n v="-11.952162367762002"/>
    <n v="2.4699699528077861E-2"/>
    <n v="200"/>
    <n v="6.5000000000000002E-2"/>
    <n v="9.2639388520558488E-3"/>
    <n v="2.9754135984819935E-2"/>
  </r>
  <r>
    <x v="55"/>
    <s v="7"/>
    <x v="8"/>
    <x v="102"/>
    <x v="0"/>
    <x v="4"/>
    <x v="3"/>
    <x v="1"/>
    <x v="3"/>
    <s v="adjust"/>
    <x v="2"/>
    <x v="4"/>
    <n v="5000"/>
    <n v="30.27681660899654"/>
    <n v="74.625509299176471"/>
    <n v="53.795782366765046"/>
    <n v="-20.829726932411425"/>
    <n v="1.7767978404565825"/>
    <n v="200"/>
    <n v="0.06"/>
    <n v="0.37386087092572567"/>
    <n v="1.1582719390429896E-3"/>
  </r>
  <r>
    <x v="55"/>
    <s v="7"/>
    <x v="8"/>
    <x v="149"/>
    <x v="0"/>
    <x v="2"/>
    <x v="3"/>
    <x v="1"/>
    <x v="0"/>
    <s v="appsflyer"/>
    <x v="2"/>
    <x v="4"/>
    <n v="2990"/>
    <n v="11.628585318424889"/>
    <n v="29.635432655821667"/>
    <n v="3.5897724696526812"/>
    <n v="-26.045660186168988"/>
    <n v="0.30870242349814236"/>
    <n v="200"/>
    <n v="0.08"/>
    <n v="1.2742390684519056"/>
    <n v="5.916062365252503E-2"/>
  </r>
  <r>
    <x v="55"/>
    <s v="7"/>
    <x v="8"/>
    <x v="125"/>
    <x v="0"/>
    <x v="3"/>
    <x v="7"/>
    <x v="1"/>
    <x v="0"/>
    <s v="appsflyer"/>
    <x v="0"/>
    <x v="0"/>
    <n v="52800"/>
    <n v="224.25393986811221"/>
    <n v="2091.7297530924734"/>
    <n v="2057.3624485541263"/>
    <n v="-34.367304538347071"/>
    <n v="9.1742533030371654"/>
    <n v="2000"/>
    <n v="0.08"/>
    <n v="263.40509589433964"/>
    <n v="2.133841285310516E-2"/>
  </r>
  <r>
    <x v="55"/>
    <s v="7"/>
    <x v="8"/>
    <x v="138"/>
    <x v="0"/>
    <x v="3"/>
    <x v="29"/>
    <x v="2"/>
    <x v="0"/>
    <s v="adjust"/>
    <x v="2"/>
    <x v="1"/>
    <n v="2360"/>
    <n v="10.94596052205803"/>
    <n v="47.182377842709407"/>
    <n v="2.0017691674539639"/>
    <n v="-45.180608675255442"/>
    <n v="0.18287743349887367"/>
    <n v="200"/>
    <n v="0.15"/>
    <n v="1.416031773354266"/>
    <n v="0.11789835681164867"/>
  </r>
  <r>
    <x v="55"/>
    <s v="7"/>
    <x v="8"/>
    <x v="124"/>
    <x v="0"/>
    <x v="1"/>
    <x v="41"/>
    <x v="2"/>
    <x v="1"/>
    <s v="appsflyer"/>
    <x v="0"/>
    <x v="3"/>
    <n v="12240"/>
    <n v="72"/>
    <n v="651.87960820699573"/>
    <n v="601.73502296030381"/>
    <n v="-50.144585246691918"/>
    <n v="8.3574308744486636"/>
    <n v="5000"/>
    <n v="0.05"/>
    <n v="167.78598506619974"/>
    <n v="4.6472832355332956E-2"/>
  </r>
  <r>
    <x v="55"/>
    <s v="7"/>
    <x v="8"/>
    <x v="81"/>
    <x v="0"/>
    <x v="3"/>
    <x v="12"/>
    <x v="2"/>
    <x v="1"/>
    <s v="appsflyer"/>
    <x v="2"/>
    <x v="4"/>
    <n v="2520"/>
    <n v="12.404850522271582"/>
    <n v="59.824768760208386"/>
    <n v="3.0167370487798681"/>
    <n v="-56.808031711428519"/>
    <n v="0.24319011691141618"/>
    <n v="200"/>
    <n v="0.06"/>
    <n v="0.64582679405361909"/>
    <n v="3.5680205887507192E-2"/>
  </r>
  <r>
    <x v="55"/>
    <s v="7"/>
    <x v="8"/>
    <x v="144"/>
    <x v="0"/>
    <x v="3"/>
    <x v="36"/>
    <x v="2"/>
    <x v="1"/>
    <s v="adjust"/>
    <x v="2"/>
    <x v="0"/>
    <n v="12150"/>
    <n v="53.85919165580183"/>
    <n v="72.516645456569705"/>
    <n v="12.763685966932087"/>
    <n v="-59.752959489637618"/>
    <n v="0.23698250149205785"/>
    <n v="200"/>
    <n v="0.06"/>
    <n v="3.7964183691568247"/>
    <n v="4.9573171613494102E-2"/>
  </r>
  <r>
    <x v="55"/>
    <s v="7"/>
    <x v="8"/>
    <x v="72"/>
    <x v="0"/>
    <x v="3"/>
    <x v="10"/>
    <x v="2"/>
    <x v="1"/>
    <s v="adjust"/>
    <x v="0"/>
    <x v="4"/>
    <n v="2410"/>
    <n v="4.16208264039913"/>
    <n v="66.790130391988015"/>
    <n v="1.7159632237931337"/>
    <n v="-65.074167168194876"/>
    <n v="0.41228475550609889"/>
    <n v="200"/>
    <n v="0.12"/>
    <n v="1.1078805904878113"/>
    <n v="0.10760531608197321"/>
  </r>
  <r>
    <x v="55"/>
    <s v="7"/>
    <x v="8"/>
    <x v="153"/>
    <x v="0"/>
    <x v="1"/>
    <x v="9"/>
    <x v="0"/>
    <x v="0"/>
    <s v="adjust"/>
    <x v="0"/>
    <x v="2"/>
    <n v="2560"/>
    <n v="12.227529309596179"/>
    <n v="83.814899769802764"/>
    <n v="15.528017326001958"/>
    <n v="-68.286882443800806"/>
    <n v="1.2699227237848902"/>
    <n v="200"/>
    <n v="0.1"/>
    <n v="5.6969092755534882"/>
    <n v="6.1146562328275124E-2"/>
  </r>
  <r>
    <x v="55"/>
    <s v="7"/>
    <x v="8"/>
    <x v="24"/>
    <x v="0"/>
    <x v="0"/>
    <x v="45"/>
    <x v="1"/>
    <x v="1"/>
    <s v="appsflyer"/>
    <x v="2"/>
    <x v="5"/>
    <n v="203870"/>
    <n v="624.24807903402859"/>
    <n v="4610.3795919127515"/>
    <n v="4525.1896287251948"/>
    <n v="-85.189963187556714"/>
    <n v="7.2490245155860871"/>
    <n v="2200"/>
    <n v="7.0000000000000007E-2"/>
    <n v="865.32599483594402"/>
    <n v="3.1870708406081305E-2"/>
  </r>
  <r>
    <x v="55"/>
    <s v="7"/>
    <x v="8"/>
    <x v="13"/>
    <x v="0"/>
    <x v="2"/>
    <x v="10"/>
    <x v="1"/>
    <x v="0"/>
    <s v="appsflyer"/>
    <x v="0"/>
    <x v="5"/>
    <n v="96380"/>
    <n v="343.07071665875651"/>
    <n v="1914.7493626479752"/>
    <n v="1824.7067668487171"/>
    <n v="-90.042595799258152"/>
    <n v="5.3187482295777091"/>
    <n v="2000"/>
    <n v="0.15"/>
    <n v="438.12804403357876"/>
    <n v="4.0018123459021067E-2"/>
  </r>
  <r>
    <x v="55"/>
    <s v="7"/>
    <x v="8"/>
    <x v="143"/>
    <x v="0"/>
    <x v="3"/>
    <x v="4"/>
    <x v="1"/>
    <x v="1"/>
    <s v="appsflyer"/>
    <x v="2"/>
    <x v="1"/>
    <n v="6980"/>
    <n v="44.521897602369151"/>
    <n v="107.35272556529935"/>
    <n v="7.1124212127284148"/>
    <n v="-100.24030435257093"/>
    <n v="0.15975107971026689"/>
    <n v="200"/>
    <n v="0.15"/>
    <n v="0.85088772518072109"/>
    <n v="1.9939007634933312E-2"/>
  </r>
  <r>
    <x v="55"/>
    <s v="7"/>
    <x v="8"/>
    <x v="33"/>
    <x v="0"/>
    <x v="0"/>
    <x v="24"/>
    <x v="2"/>
    <x v="1"/>
    <s v="adjust"/>
    <x v="2"/>
    <x v="4"/>
    <n v="23760"/>
    <n v="147.79183081069874"/>
    <n v="604.00415130851718"/>
    <n v="495.92710743971139"/>
    <n v="-108.07704386880579"/>
    <n v="3.3555786183806511"/>
    <n v="400"/>
    <n v="7.0000000000000007E-2"/>
    <n v="114.43898877642428"/>
    <n v="3.8459613338215008E-2"/>
  </r>
  <r>
    <x v="55"/>
    <s v="7"/>
    <x v="8"/>
    <x v="8"/>
    <x v="0"/>
    <x v="6"/>
    <x v="6"/>
    <x v="1"/>
    <x v="1"/>
    <s v="adjust"/>
    <x v="0"/>
    <x v="3"/>
    <n v="80760"/>
    <n v="198.12153921637346"/>
    <n v="2065.9662400315174"/>
    <n v="1949.1067211624184"/>
    <n v="-116.85951886909902"/>
    <n v="9.837934476340557"/>
    <n v="1200"/>
    <n v="0.08"/>
    <n v="326.25872512732622"/>
    <n v="2.7898141029167656E-2"/>
  </r>
  <r>
    <x v="55"/>
    <s v="7"/>
    <x v="8"/>
    <x v="3"/>
    <x v="0"/>
    <x v="2"/>
    <x v="4"/>
    <x v="1"/>
    <x v="0"/>
    <s v="appsflyer"/>
    <x v="0"/>
    <x v="2"/>
    <n v="119390"/>
    <n v="439.63837220281368"/>
    <n v="2183.3578756270508"/>
    <n v="2051.0425264463033"/>
    <n v="-132.31534918074749"/>
    <n v="4.6652946060407068"/>
    <n v="2600"/>
    <n v="0.09"/>
    <n v="121.02162901744424"/>
    <n v="9.834155675872298E-3"/>
  </r>
  <r>
    <x v="55"/>
    <s v="7"/>
    <x v="8"/>
    <x v="83"/>
    <x v="0"/>
    <x v="2"/>
    <x v="44"/>
    <x v="1"/>
    <x v="0"/>
    <s v="adjust"/>
    <x v="2"/>
    <x v="1"/>
    <n v="31260"/>
    <n v="194.04390613171839"/>
    <n v="951.64132662649035"/>
    <n v="750.65122054867743"/>
    <n v="-200.99010607781292"/>
    <n v="3.8684606773434567"/>
    <n v="400"/>
    <n v="0.21"/>
    <n v="456.53052431766042"/>
    <n v="0.10136321454855474"/>
  </r>
  <r>
    <x v="55"/>
    <s v="7"/>
    <x v="8"/>
    <x v="146"/>
    <x v="0"/>
    <x v="3"/>
    <x v="41"/>
    <x v="2"/>
    <x v="0"/>
    <s v="appsflyer"/>
    <x v="2"/>
    <x v="4"/>
    <n v="39510"/>
    <n v="237.06729437828858"/>
    <n v="548.11160636926718"/>
    <n v="333.17778343410174"/>
    <n v="-214.93382293516544"/>
    <n v="1.405414375305813"/>
    <n v="200"/>
    <n v="7.0000000000000007E-2"/>
    <n v="4.617103940660793"/>
    <n v="2.3096297583589213E-3"/>
  </r>
  <r>
    <x v="55"/>
    <s v="7"/>
    <x v="8"/>
    <x v="142"/>
    <x v="0"/>
    <x v="0"/>
    <x v="33"/>
    <x v="2"/>
    <x v="0"/>
    <s v="appsflyer"/>
    <x v="2"/>
    <x v="1"/>
    <n v="14780"/>
    <n v="28.458489070109867"/>
    <n v="322.80083037830758"/>
    <n v="90.0629794425829"/>
    <n v="-232.73785093572468"/>
    <n v="3.164714023316741"/>
    <n v="200"/>
    <n v="0.1"/>
    <n v="22.781836222246984"/>
    <n v="4.2159083867844754E-2"/>
  </r>
  <r>
    <x v="55"/>
    <s v="7"/>
    <x v="8"/>
    <x v="74"/>
    <x v="0"/>
    <x v="6"/>
    <x v="25"/>
    <x v="1"/>
    <x v="1"/>
    <s v="adjust"/>
    <x v="0"/>
    <x v="4"/>
    <n v="10820"/>
    <n v="43.890652557319221"/>
    <n v="267.34116477530057"/>
    <n v="28.342459365753012"/>
    <n v="-238.99870540954757"/>
    <n v="0.64575160573744106"/>
    <n v="200"/>
    <n v="0.1"/>
    <n v="11.621906674356289"/>
    <n v="6.8342144227136511E-2"/>
  </r>
  <r>
    <x v="55"/>
    <s v="7"/>
    <x v="8"/>
    <x v="23"/>
    <x v="0"/>
    <x v="4"/>
    <x v="40"/>
    <x v="1"/>
    <x v="1"/>
    <s v="adjust"/>
    <x v="0"/>
    <x v="6"/>
    <n v="20630"/>
    <n v="34.194550916813427"/>
    <n v="336.33011228773711"/>
    <n v="59.899255986878138"/>
    <n v="-276.43085630085898"/>
    <n v="1.751719334831964"/>
    <n v="200"/>
    <n v="0.06"/>
    <n v="13.758120983503419"/>
    <n v="3.8281279560793843E-2"/>
  </r>
  <r>
    <x v="55"/>
    <s v="7"/>
    <x v="8"/>
    <x v="140"/>
    <x v="0"/>
    <x v="4"/>
    <x v="27"/>
    <x v="1"/>
    <x v="0"/>
    <s v="adjust"/>
    <x v="2"/>
    <x v="6"/>
    <n v="36190"/>
    <n v="191.30210772833723"/>
    <n v="469.46958182138144"/>
    <n v="189.47367197631084"/>
    <n v="-279.99590984507063"/>
    <n v="0.990442155741311"/>
    <n v="200"/>
    <n v="7.0000000000000007E-2"/>
    <n v="63.215533359338501"/>
    <n v="5.5606259786181174E-2"/>
  </r>
  <r>
    <x v="55"/>
    <s v="7"/>
    <x v="8"/>
    <x v="27"/>
    <x v="0"/>
    <x v="0"/>
    <x v="17"/>
    <x v="2"/>
    <x v="0"/>
    <s v="appsflyer"/>
    <x v="0"/>
    <x v="1"/>
    <n v="226060"/>
    <n v="438.12282909640072"/>
    <n v="5471.7646010394692"/>
    <n v="5188.971833673053"/>
    <n v="-282.79276736641623"/>
    <n v="11.843646322596253"/>
    <n v="4200"/>
    <n v="7.0000000000000007E-2"/>
    <n v="1129.2357886686952"/>
    <n v="3.627037702474728E-2"/>
  </r>
  <r>
    <x v="55"/>
    <s v="7"/>
    <x v="8"/>
    <x v="77"/>
    <x v="0"/>
    <x v="6"/>
    <x v="6"/>
    <x v="1"/>
    <x v="0"/>
    <s v="appsflyer"/>
    <x v="0"/>
    <x v="1"/>
    <n v="76310"/>
    <n v="257.95488526295264"/>
    <n v="1640.0504436702224"/>
    <n v="1355.9584103282266"/>
    <n v="-284.09203334199583"/>
    <n v="5.2565719348404549"/>
    <n v="1200"/>
    <n v="0.15"/>
    <n v="739.91716371217751"/>
    <n v="9.0946393595886091E-2"/>
  </r>
  <r>
    <x v="55"/>
    <s v="7"/>
    <x v="8"/>
    <x v="78"/>
    <x v="0"/>
    <x v="1"/>
    <x v="43"/>
    <x v="2"/>
    <x v="0"/>
    <s v="adjust"/>
    <x v="0"/>
    <x v="1"/>
    <n v="69560"/>
    <n v="278.46277021617294"/>
    <n v="4050.929004210243"/>
    <n v="3760.1097082047568"/>
    <n v="-290.81929600548619"/>
    <n v="13.503096680700809"/>
    <n v="5400"/>
    <n v="0.14000000000000001"/>
    <n v="2551.5845845959743"/>
    <n v="0.11309885360650881"/>
  </r>
  <r>
    <x v="55"/>
    <s v="7"/>
    <x v="8"/>
    <x v="145"/>
    <x v="0"/>
    <x v="2"/>
    <x v="41"/>
    <x v="0"/>
    <x v="3"/>
    <s v="appsflyer"/>
    <x v="2"/>
    <x v="4"/>
    <n v="24140"/>
    <n v="26.511287370347773"/>
    <n v="573.70621982733667"/>
    <n v="281.66093444441543"/>
    <n v="-292.04528538292124"/>
    <n v="10.62418925606179"/>
    <n v="200"/>
    <n v="4.4999999999999998E-2"/>
    <n v="45.499628130212486"/>
    <n v="2.6923404802279883E-2"/>
  </r>
  <r>
    <x v="55"/>
    <s v="7"/>
    <x v="8"/>
    <x v="151"/>
    <x v="0"/>
    <x v="0"/>
    <x v="8"/>
    <x v="0"/>
    <x v="0"/>
    <s v="appsflyer"/>
    <x v="0"/>
    <x v="6"/>
    <n v="86970"/>
    <n v="267.97184630256163"/>
    <n v="2489.731931820399"/>
    <n v="2180.3204659096596"/>
    <n v="-309.41146591073948"/>
    <n v="8.1363788621581676"/>
    <n v="2200"/>
    <n v="0.08"/>
    <n v="66.971785979661831"/>
    <n v="5.1194145560096429E-3"/>
  </r>
  <r>
    <x v="55"/>
    <s v="7"/>
    <x v="8"/>
    <x v="87"/>
    <x v="0"/>
    <x v="4"/>
    <x v="14"/>
    <x v="1"/>
    <x v="1"/>
    <s v="appsflyer"/>
    <x v="2"/>
    <x v="1"/>
    <n v="54510"/>
    <n v="361.5437981245712"/>
    <n v="1119.5730362267936"/>
    <n v="775.43043638945028"/>
    <n v="-344.14259983734337"/>
    <n v="2.1447759314689532"/>
    <n v="800"/>
    <n v="7.0000000000000007E-2"/>
    <n v="62.272983387884686"/>
    <n v="1.3384605604305697E-2"/>
  </r>
  <r>
    <x v="55"/>
    <s v="7"/>
    <x v="8"/>
    <x v="6"/>
    <x v="0"/>
    <x v="6"/>
    <x v="15"/>
    <x v="1"/>
    <x v="0"/>
    <s v="adjust"/>
    <x v="2"/>
    <x v="5"/>
    <n v="69000"/>
    <n v="172.19865235837284"/>
    <n v="610.34954473482173"/>
    <n v="250.24135493067308"/>
    <n v="-360.10818980414865"/>
    <n v="1.4532132017495756"/>
    <n v="200"/>
    <n v="0.08"/>
    <n v="97.058673020606363"/>
    <n v="6.4643374025511971E-2"/>
  </r>
  <r>
    <x v="55"/>
    <s v="7"/>
    <x v="8"/>
    <x v="113"/>
    <x v="0"/>
    <x v="0"/>
    <x v="20"/>
    <x v="1"/>
    <x v="1"/>
    <s v="appsflyer"/>
    <x v="2"/>
    <x v="5"/>
    <n v="61180"/>
    <n v="102.05401018890041"/>
    <n v="670.72910147537857"/>
    <n v="308.33601151333465"/>
    <n v="-362.39308996204392"/>
    <n v="3.0213022588981016"/>
    <n v="200"/>
    <n v="0.08"/>
    <n v="33.243497450903419"/>
    <n v="1.7969302000406424E-2"/>
  </r>
  <r>
    <x v="55"/>
    <s v="7"/>
    <x v="8"/>
    <x v="101"/>
    <x v="0"/>
    <x v="0"/>
    <x v="12"/>
    <x v="1"/>
    <x v="1"/>
    <s v="adjust"/>
    <x v="0"/>
    <x v="1"/>
    <n v="23210"/>
    <n v="89.434340320591858"/>
    <n v="523.45037815467731"/>
    <n v="156.04813086942639"/>
    <n v="-367.40224728525095"/>
    <n v="1.7448345938489245"/>
    <n v="200"/>
    <n v="0.12"/>
    <n v="0.51837376452938244"/>
    <n v="5.5364730702129E-4"/>
  </r>
  <r>
    <x v="55"/>
    <s v="7"/>
    <x v="8"/>
    <x v="45"/>
    <x v="0"/>
    <x v="0"/>
    <x v="19"/>
    <x v="1"/>
    <x v="3"/>
    <s v="adjust"/>
    <x v="2"/>
    <x v="3"/>
    <n v="21510"/>
    <n v="132.33529864137401"/>
    <n v="706.34761587211904"/>
    <n v="324.56500934395626"/>
    <n v="-381.78260652816277"/>
    <n v="2.4525958884448578"/>
    <n v="400"/>
    <n v="7.0000000000000007E-2"/>
    <n v="32.401691699148415"/>
    <n v="1.663852169638886E-2"/>
  </r>
  <r>
    <x v="55"/>
    <s v="7"/>
    <x v="8"/>
    <x v="73"/>
    <x v="0"/>
    <x v="5"/>
    <x v="29"/>
    <x v="1"/>
    <x v="0"/>
    <s v="appsflyer"/>
    <x v="2"/>
    <x v="3"/>
    <n v="249800"/>
    <n v="1621.1269029375494"/>
    <n v="2435.4906897328515"/>
    <n v="2049.9685768327381"/>
    <n v="-385.52211290011337"/>
    <n v="1.2645330683971192"/>
    <n v="1600"/>
    <n v="0.105"/>
    <n v="801.94903686371515"/>
    <n v="6.520010809976659E-2"/>
  </r>
  <r>
    <x v="55"/>
    <s v="7"/>
    <x v="8"/>
    <x v="20"/>
    <x v="0"/>
    <x v="3"/>
    <x v="47"/>
    <x v="1"/>
    <x v="1"/>
    <s v="adjust"/>
    <x v="0"/>
    <x v="1"/>
    <n v="59940"/>
    <n v="383.07968843618931"/>
    <n v="1182.6441010135582"/>
    <n v="786.53981553328322"/>
    <n v="-396.10428548027494"/>
    <n v="2.0532015642596497"/>
    <n v="1000"/>
    <n v="0.11"/>
    <n v="427.91638773784683"/>
    <n v="9.067487309329969E-2"/>
  </r>
  <r>
    <x v="55"/>
    <s v="7"/>
    <x v="8"/>
    <x v="141"/>
    <x v="0"/>
    <x v="2"/>
    <x v="34"/>
    <x v="1"/>
    <x v="1"/>
    <s v="appsflyer"/>
    <x v="2"/>
    <x v="3"/>
    <n v="78040"/>
    <n v="304.63062223257981"/>
    <n v="1703.1056896309208"/>
    <n v="1290.5924028858565"/>
    <n v="-412.51328674506431"/>
    <n v="4.2365813174898523"/>
    <n v="1000"/>
    <n v="0.08"/>
    <n v="306.16097493841215"/>
    <n v="3.9537524815970095E-2"/>
  </r>
  <r>
    <x v="55"/>
    <s v="7"/>
    <x v="8"/>
    <x v="31"/>
    <x v="0"/>
    <x v="3"/>
    <x v="29"/>
    <x v="2"/>
    <x v="0"/>
    <s v="adjust"/>
    <x v="0"/>
    <x v="2"/>
    <n v="205970"/>
    <n v="988.94868307846025"/>
    <n v="9329.6673414919478"/>
    <n v="8888.7882764244514"/>
    <n v="-440.87906506749641"/>
    <n v="8.9881188261001412"/>
    <n v="8000"/>
    <n v="0.09"/>
    <n v="3559.7156133410153"/>
    <n v="6.6745423235065215E-2"/>
  </r>
  <r>
    <x v="55"/>
    <s v="7"/>
    <x v="8"/>
    <x v="46"/>
    <x v="0"/>
    <x v="0"/>
    <x v="20"/>
    <x v="2"/>
    <x v="1"/>
    <s v="adjust"/>
    <x v="2"/>
    <x v="4"/>
    <n v="58080"/>
    <n v="213.88684298627385"/>
    <n v="963.78335355487366"/>
    <n v="520.5570172085246"/>
    <n v="-443.22633634634906"/>
    <n v="2.4337963473607922"/>
    <n v="600"/>
    <n v="0.06"/>
    <n v="37.335062714933251"/>
    <n v="1.1953561755553597E-2"/>
  </r>
  <r>
    <x v="55"/>
    <s v="7"/>
    <x v="8"/>
    <x v="75"/>
    <x v="0"/>
    <x v="0"/>
    <x v="18"/>
    <x v="1"/>
    <x v="1"/>
    <s v="appsflyer"/>
    <x v="0"/>
    <x v="4"/>
    <n v="58300"/>
    <n v="300.82928926838258"/>
    <n v="1128.4793598274257"/>
    <n v="673.570721767706"/>
    <n v="-454.90863805971969"/>
    <n v="2.2390463488639396"/>
    <n v="1000"/>
    <n v="0.15"/>
    <n v="308.84513233379892"/>
    <n v="7.6419872566925048E-2"/>
  </r>
  <r>
    <x v="55"/>
    <s v="7"/>
    <x v="8"/>
    <x v="147"/>
    <x v="0"/>
    <x v="0"/>
    <x v="44"/>
    <x v="1"/>
    <x v="0"/>
    <s v="adjust"/>
    <x v="2"/>
    <x v="6"/>
    <n v="139870"/>
    <n v="518.20977362824647"/>
    <n v="3363.2976057196606"/>
    <n v="2904.8228181740142"/>
    <n v="-458.47478754564645"/>
    <n v="5.6054960095327671"/>
    <n v="3600"/>
    <n v="0.13"/>
    <n v="923.88062968520569"/>
    <n v="5.3008432729238518E-2"/>
  </r>
  <r>
    <x v="55"/>
    <s v="7"/>
    <x v="8"/>
    <x v="106"/>
    <x v="0"/>
    <x v="2"/>
    <x v="26"/>
    <x v="1"/>
    <x v="0"/>
    <s v="appsflyer"/>
    <x v="2"/>
    <x v="5"/>
    <n v="100290"/>
    <n v="208.34269446795415"/>
    <n v="1298.7228506521656"/>
    <n v="835.12166071597096"/>
    <n v="-463.6011899361946"/>
    <n v="4.0084038600375482"/>
    <n v="400"/>
    <n v="0.2"/>
    <n v="161.92337062698959"/>
    <n v="3.2315325667274353E-2"/>
  </r>
  <r>
    <x v="55"/>
    <s v="7"/>
    <x v="8"/>
    <x v="109"/>
    <x v="0"/>
    <x v="0"/>
    <x v="42"/>
    <x v="1"/>
    <x v="1"/>
    <s v="appsflyer"/>
    <x v="0"/>
    <x v="1"/>
    <n v="45990"/>
    <n v="185.70702161070815"/>
    <n v="621.22867628027348"/>
    <n v="118.68984280984812"/>
    <n v="-502.53883347042535"/>
    <n v="0.63912415255172172"/>
    <n v="200"/>
    <n v="0.1"/>
    <n v="2.6538085972586272"/>
    <n v="3.7265314571613751E-3"/>
  </r>
  <r>
    <x v="55"/>
    <s v="7"/>
    <x v="8"/>
    <x v="50"/>
    <x v="0"/>
    <x v="0"/>
    <x v="49"/>
    <x v="1"/>
    <x v="3"/>
    <s v="appsflyer"/>
    <x v="0"/>
    <x v="2"/>
    <n v="45570"/>
    <n v="166.22399351526613"/>
    <n v="1035.1516028210951"/>
    <n v="531.07109047731808"/>
    <n v="-504.08051234377706"/>
    <n v="3.194912354386096"/>
    <n v="600"/>
    <n v="0.08"/>
    <n v="196.80536406671291"/>
    <n v="6.1763659516163652E-2"/>
  </r>
  <r>
    <x v="55"/>
    <s v="7"/>
    <x v="8"/>
    <x v="115"/>
    <x v="0"/>
    <x v="0"/>
    <x v="28"/>
    <x v="1"/>
    <x v="0"/>
    <s v="adjust"/>
    <x v="0"/>
    <x v="3"/>
    <n v="31770"/>
    <n v="96.864847815801923"/>
    <n v="784.9903053019699"/>
    <n v="218.49990362056096"/>
    <n v="-566.49040168140891"/>
    <n v="2.2557192681091092"/>
    <n v="200"/>
    <n v="0.12"/>
    <n v="2.0641949457408524"/>
    <n v="1.5745201039275658E-3"/>
  </r>
  <r>
    <x v="55"/>
    <s v="7"/>
    <x v="8"/>
    <x v="80"/>
    <x v="0"/>
    <x v="0"/>
    <x v="30"/>
    <x v="1"/>
    <x v="1"/>
    <s v="adjust"/>
    <x v="0"/>
    <x v="2"/>
    <n v="112000"/>
    <n v="499.64561184073381"/>
    <n v="2560.0738451908769"/>
    <n v="1992.4138048876257"/>
    <n v="-567.66004030325121"/>
    <n v="3.9876539644717708"/>
    <n v="1600"/>
    <n v="0.09"/>
    <n v="251.44423161948652"/>
    <n v="2.1033467964223781E-2"/>
  </r>
  <r>
    <x v="55"/>
    <s v="7"/>
    <x v="8"/>
    <x v="65"/>
    <x v="1"/>
    <x v="3"/>
    <x v="8"/>
    <x v="1"/>
    <x v="1"/>
    <s v="adjust"/>
    <x v="2"/>
    <x v="0"/>
    <n v="63110"/>
    <n v="265.32135162120971"/>
    <n v="1316.9231613094353"/>
    <n v="727.93298570811612"/>
    <n v="-588.99017560131915"/>
    <n v="2.7435899193946565"/>
    <n v="1800"/>
    <n v="0.06"/>
    <n v="157.74445638648635"/>
    <n v="3.6116982259714527E-2"/>
  </r>
  <r>
    <x v="55"/>
    <s v="7"/>
    <x v="8"/>
    <x v="99"/>
    <x v="0"/>
    <x v="2"/>
    <x v="4"/>
    <x v="2"/>
    <x v="0"/>
    <s v="adjust"/>
    <x v="0"/>
    <x v="3"/>
    <n v="13060"/>
    <n v="32.62365012874217"/>
    <n v="642.86682543488405"/>
    <n v="53.776057416314934"/>
    <n v="-589.09076801856907"/>
    <n v="1.6483764754740615"/>
    <n v="30000"/>
    <n v="0.08"/>
    <n v="20.43371904112227"/>
    <n v="6.3329667584627089E-2"/>
  </r>
  <r>
    <x v="55"/>
    <s v="7"/>
    <x v="8"/>
    <x v="4"/>
    <x v="0"/>
    <x v="0"/>
    <x v="9"/>
    <x v="2"/>
    <x v="0"/>
    <s v="appsflyer"/>
    <x v="0"/>
    <x v="1"/>
    <n v="39350"/>
    <n v="151.91853135833597"/>
    <n v="1349.4254004194988"/>
    <n v="697.28818030396144"/>
    <n v="-652.13722011553739"/>
    <n v="4.5898823143520362"/>
    <n v="800"/>
    <n v="0.1"/>
    <n v="248.4970539380746"/>
    <n v="5.9396067259151947E-2"/>
  </r>
  <r>
    <x v="55"/>
    <s v="7"/>
    <x v="8"/>
    <x v="5"/>
    <x v="0"/>
    <x v="2"/>
    <x v="32"/>
    <x v="2"/>
    <x v="0"/>
    <s v="appsflyer"/>
    <x v="1"/>
    <x v="5"/>
    <n v="28590"/>
    <n v="85.295243456234161"/>
    <n v="1008.5506880772031"/>
    <n v="270.51753609275949"/>
    <n v="-738.03315198444352"/>
    <n v="3.1715430442679344"/>
    <n v="400"/>
    <n v="0.09"/>
    <n v="19.287795840678349"/>
    <n v="1.1883268961206167E-2"/>
  </r>
  <r>
    <x v="55"/>
    <s v="7"/>
    <x v="8"/>
    <x v="1"/>
    <x v="0"/>
    <x v="4"/>
    <x v="21"/>
    <x v="1"/>
    <x v="0"/>
    <s v="appsflyer"/>
    <x v="0"/>
    <x v="3"/>
    <n v="67320"/>
    <n v="281.4105927869436"/>
    <n v="1499.8954820547483"/>
    <n v="748.38027787851991"/>
    <n v="-751.51520417622839"/>
    <n v="2.6593891525793407"/>
    <n v="1400"/>
    <n v="0.15"/>
    <n v="338.41008595847705"/>
    <n v="7.5365001804917758E-2"/>
  </r>
  <r>
    <x v="55"/>
    <s v="7"/>
    <x v="8"/>
    <x v="26"/>
    <x v="0"/>
    <x v="6"/>
    <x v="30"/>
    <x v="2"/>
    <x v="0"/>
    <s v="appsflyer"/>
    <x v="1"/>
    <x v="4"/>
    <n v="77870"/>
    <n v="124.33622262773723"/>
    <n v="1867.6331819259865"/>
    <n v="1105.7831194995176"/>
    <n v="-761.85006242646887"/>
    <n v="8.8934913425046975"/>
    <n v="1000"/>
    <n v="0.08"/>
    <n v="469.89896638705903"/>
    <n v="7.0824461882986203E-2"/>
  </r>
  <r>
    <x v="55"/>
    <s v="7"/>
    <x v="8"/>
    <x v="55"/>
    <x v="0"/>
    <x v="5"/>
    <x v="19"/>
    <x v="2"/>
    <x v="0"/>
    <s v="appsflyer"/>
    <x v="2"/>
    <x v="1"/>
    <n v="44370"/>
    <n v="160.70979220944272"/>
    <n v="1505.7059064663597"/>
    <n v="707.54878174485168"/>
    <n v="-798.15712472150801"/>
    <n v="4.402648849316841"/>
    <n v="600"/>
    <n v="7.4999999999999997E-2"/>
    <n v="247.82284411930081"/>
    <n v="5.8375914733906381E-2"/>
  </r>
  <r>
    <x v="55"/>
    <s v="7"/>
    <x v="8"/>
    <x v="11"/>
    <x v="0"/>
    <x v="2"/>
    <x v="25"/>
    <x v="1"/>
    <x v="0"/>
    <s v="appsflyer"/>
    <x v="0"/>
    <x v="5"/>
    <n v="331490"/>
    <n v="1213.6478355465526"/>
    <n v="4815.7103779049839"/>
    <n v="3992.197046969573"/>
    <n v="-823.51333093541098"/>
    <n v="3.2894196570389234"/>
    <n v="3600"/>
    <n v="0.14000000000000001"/>
    <n v="3072.9815229109245"/>
    <n v="0.12829115926043724"/>
  </r>
  <r>
    <x v="55"/>
    <s v="7"/>
    <x v="8"/>
    <x v="40"/>
    <x v="0"/>
    <x v="6"/>
    <x v="3"/>
    <x v="0"/>
    <x v="1"/>
    <s v="adjust"/>
    <x v="0"/>
    <x v="0"/>
    <n v="37230"/>
    <n v="75.708161582852441"/>
    <n v="1323.4030975171556"/>
    <n v="451.31718714448749"/>
    <n v="-872.0859103726682"/>
    <n v="5.9612752140412404"/>
    <n v="600"/>
    <n v="0.13500000000000001"/>
    <n v="54.946635834740746"/>
    <n v="2.0291211812838918E-2"/>
  </r>
  <r>
    <x v="55"/>
    <s v="7"/>
    <x v="8"/>
    <x v="89"/>
    <x v="0"/>
    <x v="0"/>
    <x v="24"/>
    <x v="1"/>
    <x v="0"/>
    <s v="adjust"/>
    <x v="2"/>
    <x v="5"/>
    <n v="75650"/>
    <n v="272.91801162040025"/>
    <n v="1057.0080532225927"/>
    <n v="126.52479655800886"/>
    <n v="-930.48325666458391"/>
    <n v="0.46360002334324241"/>
    <n v="200"/>
    <n v="7.0000000000000007E-2"/>
    <n v="33.796232974320226"/>
    <n v="4.4518589627904004E-2"/>
  </r>
  <r>
    <x v="55"/>
    <s v="7"/>
    <x v="8"/>
    <x v="28"/>
    <x v="0"/>
    <x v="6"/>
    <x v="9"/>
    <x v="1"/>
    <x v="3"/>
    <s v="adjust"/>
    <x v="0"/>
    <x v="2"/>
    <n v="106370"/>
    <n v="400.96590123115232"/>
    <n v="2638.3660627711279"/>
    <n v="1617.5761867533827"/>
    <n v="-1020.7898760177452"/>
    <n v="4.0341988727387275"/>
    <n v="2200"/>
    <n v="0.08"/>
    <n v="510.15428617965387"/>
    <n v="5.2563653606900407E-2"/>
  </r>
  <r>
    <x v="55"/>
    <s v="7"/>
    <x v="8"/>
    <x v="68"/>
    <x v="0"/>
    <x v="6"/>
    <x v="48"/>
    <x v="1"/>
    <x v="1"/>
    <s v="adjust"/>
    <x v="2"/>
    <x v="5"/>
    <n v="195690"/>
    <n v="348.05198951088818"/>
    <n v="4011.1656124511574"/>
    <n v="2983.1072044258235"/>
    <n v="-1028.0584080253338"/>
    <n v="8.5708666932717019"/>
    <n v="2600"/>
    <n v="7.0000000000000007E-2"/>
    <n v="14.547100268301321"/>
    <n v="8.1274877006983555E-4"/>
  </r>
  <r>
    <x v="55"/>
    <s v="7"/>
    <x v="8"/>
    <x v="79"/>
    <x v="0"/>
    <x v="0"/>
    <x v="6"/>
    <x v="0"/>
    <x v="1"/>
    <s v="appsflyer"/>
    <x v="0"/>
    <x v="2"/>
    <n v="159490"/>
    <n v="256.59572666459684"/>
    <n v="4180.2003163348163"/>
    <n v="3136.3202858874552"/>
    <n v="-1043.8800304473612"/>
    <n v="12.222807942499461"/>
    <n v="2800"/>
    <n v="0.08"/>
    <n v="375.92867720997538"/>
    <n v="1.9977162350709045E-2"/>
  </r>
  <r>
    <x v="55"/>
    <s v="7"/>
    <x v="8"/>
    <x v="98"/>
    <x v="0"/>
    <x v="1"/>
    <x v="48"/>
    <x v="1"/>
    <x v="0"/>
    <s v="appsflyer"/>
    <x v="2"/>
    <x v="5"/>
    <n v="361170"/>
    <n v="1524.5609562419024"/>
    <n v="6499.1552488497509"/>
    <n v="5450.1421017331986"/>
    <n v="-1049.0131471165523"/>
    <n v="3.5748928761549785"/>
    <n v="3000"/>
    <n v="7.0000000000000007E-2"/>
    <n v="1125.9443966349484"/>
    <n v="3.4431652594797697E-2"/>
  </r>
  <r>
    <x v="55"/>
    <s v="7"/>
    <x v="8"/>
    <x v="118"/>
    <x v="0"/>
    <x v="3"/>
    <x v="46"/>
    <x v="1"/>
    <x v="3"/>
    <s v="appsflyer"/>
    <x v="2"/>
    <x v="2"/>
    <n v="76050"/>
    <n v="409.27671755725191"/>
    <n v="1612.8455376886563"/>
    <n v="390.13009904968931"/>
    <n v="-1222.715438638967"/>
    <n v="0.95321840288927684"/>
    <n v="400"/>
    <n v="0.14000000000000001"/>
    <n v="102.01647143484271"/>
    <n v="4.3582244180997889E-2"/>
  </r>
  <r>
    <x v="55"/>
    <s v="7"/>
    <x v="8"/>
    <x v="104"/>
    <x v="0"/>
    <x v="0"/>
    <x v="33"/>
    <x v="2"/>
    <x v="0"/>
    <s v="appsflyer"/>
    <x v="0"/>
    <x v="4"/>
    <n v="167850"/>
    <n v="533.81661716904796"/>
    <n v="4451.6754823597184"/>
    <n v="2912.2283660878124"/>
    <n v="-1539.447116271906"/>
    <n v="5.4554846597545579"/>
    <n v="6400"/>
    <n v="0.17"/>
    <n v="662.73919752857034"/>
    <n v="3.7928527243147457E-2"/>
  </r>
  <r>
    <x v="55"/>
    <s v="7"/>
    <x v="8"/>
    <x v="38"/>
    <x v="0"/>
    <x v="5"/>
    <x v="44"/>
    <x v="1"/>
    <x v="0"/>
    <s v="appsflyer"/>
    <x v="2"/>
    <x v="6"/>
    <n v="182600"/>
    <n v="908.96369269328511"/>
    <n v="3589.8549138751205"/>
    <n v="1901.5429946090117"/>
    <n v="-1688.3119192661088"/>
    <n v="2.0919900430507692"/>
    <n v="600"/>
    <n v="0.13"/>
    <n v="769.61166030379502"/>
    <n v="6.7455014382678535E-2"/>
  </r>
  <r>
    <x v="55"/>
    <s v="7"/>
    <x v="8"/>
    <x v="84"/>
    <x v="0"/>
    <x v="1"/>
    <x v="36"/>
    <x v="1"/>
    <x v="0"/>
    <s v="appsflyer"/>
    <x v="0"/>
    <x v="6"/>
    <n v="106870"/>
    <n v="345.49251171076071"/>
    <n v="2856.6790209152073"/>
    <n v="1119.0036395549112"/>
    <n v="-1737.6753813602961"/>
    <n v="3.2388651030784663"/>
    <n v="600"/>
    <n v="0.13"/>
    <n v="474.22975122494341"/>
    <n v="7.0632738873183415E-2"/>
  </r>
  <r>
    <x v="55"/>
    <s v="7"/>
    <x v="8"/>
    <x v="7"/>
    <x v="0"/>
    <x v="3"/>
    <x v="39"/>
    <x v="2"/>
    <x v="0"/>
    <s v="appsflyer"/>
    <x v="0"/>
    <x v="2"/>
    <n v="73340"/>
    <n v="274.58588492087551"/>
    <n v="2153.1611693703726"/>
    <n v="398.93904525562135"/>
    <n v="-1754.2221241147513"/>
    <n v="1.4528752829759599"/>
    <n v="600"/>
    <n v="0.04"/>
    <n v="21.1120158114642"/>
    <n v="8.8200674858889844E-3"/>
  </r>
  <r>
    <x v="55"/>
    <s v="7"/>
    <x v="8"/>
    <x v="94"/>
    <x v="0"/>
    <x v="6"/>
    <x v="35"/>
    <x v="2"/>
    <x v="0"/>
    <s v="adjust"/>
    <x v="0"/>
    <x v="3"/>
    <n v="63880"/>
    <n v="107.59682748280936"/>
    <n v="1979.2728682744428"/>
    <n v="195.02150306696933"/>
    <n v="-1784.2513652074736"/>
    <n v="1.8125209416432628"/>
    <n v="400"/>
    <n v="0.06"/>
    <n v="26.541267152416172"/>
    <n v="2.2682342489605743E-2"/>
  </r>
  <r>
    <x v="55"/>
    <s v="7"/>
    <x v="8"/>
    <x v="86"/>
    <x v="0"/>
    <x v="1"/>
    <x v="35"/>
    <x v="2"/>
    <x v="1"/>
    <s v="appsflyer"/>
    <x v="0"/>
    <x v="2"/>
    <n v="99900"/>
    <n v="197.91431637454255"/>
    <n v="4155.5673419970535"/>
    <n v="1903.8108093512076"/>
    <n v="-2251.7565326458462"/>
    <n v="9.6193688472154015"/>
    <n v="1000"/>
    <n v="7.0000000000000007E-2"/>
    <n v="106.53842137036462"/>
    <n v="9.3267689596628414E-3"/>
  </r>
  <r>
    <x v="55"/>
    <s v="7"/>
    <x v="8"/>
    <x v="96"/>
    <x v="0"/>
    <x v="2"/>
    <x v="10"/>
    <x v="1"/>
    <x v="0"/>
    <s v="adjust"/>
    <x v="0"/>
    <x v="5"/>
    <n v="124430"/>
    <n v="574.9209101388069"/>
    <n v="3636.0342823003944"/>
    <n v="730.40955236759112"/>
    <n v="-2905.6247299328033"/>
    <n v="1.2704522300141137"/>
    <n v="800"/>
    <n v="0.17"/>
    <n v="541.57036099074048"/>
    <n v="0.12357687072849824"/>
  </r>
  <r>
    <x v="55"/>
    <s v="7"/>
    <x v="8"/>
    <x v="97"/>
    <x v="0"/>
    <x v="5"/>
    <x v="10"/>
    <x v="2"/>
    <x v="0"/>
    <s v="adjust"/>
    <x v="0"/>
    <x v="4"/>
    <n v="243070"/>
    <n v="692.36386493109705"/>
    <n v="9825.8783230170957"/>
    <n v="6334.3417989448817"/>
    <n v="-3491.536524072214"/>
    <n v="9.1488624981537203"/>
    <n v="7800"/>
    <n v="0.108"/>
    <n v="2894.597601870305"/>
    <n v="7.6161493799625751E-2"/>
  </r>
  <r>
    <x v="55"/>
    <s v="7"/>
    <x v="8"/>
    <x v="0"/>
    <x v="0"/>
    <x v="1"/>
    <x v="15"/>
    <x v="0"/>
    <x v="0"/>
    <s v="adjust"/>
    <x v="0"/>
    <x v="0"/>
    <n v="543010"/>
    <n v="421.69100414638547"/>
    <n v="11160.086958420976"/>
    <n v="7003.137315264169"/>
    <n v="-4156.9496431568068"/>
    <n v="16.607272259555021"/>
    <n v="6800"/>
    <n v="7.0000000000000007E-2"/>
    <n v="2561.9796589523817"/>
    <n v="6.0972188692446048E-2"/>
  </r>
  <r>
    <x v="56"/>
    <s v="7"/>
    <x v="8"/>
    <x v="95"/>
    <x v="0"/>
    <x v="5"/>
    <x v="0"/>
    <x v="2"/>
    <x v="0"/>
    <s v="adjust"/>
    <x v="0"/>
    <x v="6"/>
    <n v="448380"/>
    <n v="1906.0649087221095"/>
    <n v="26485.212702670429"/>
    <n v="42709.420078342788"/>
    <n v="16224.207375672358"/>
    <n v="22.407117345744869"/>
    <n v="54000"/>
    <n v="7.0000000000000007E-2"/>
    <n v="8873.6065701370517"/>
    <n v="3.4627827435805378E-2"/>
  </r>
  <r>
    <x v="56"/>
    <s v="7"/>
    <x v="8"/>
    <x v="31"/>
    <x v="0"/>
    <x v="4"/>
    <x v="43"/>
    <x v="2"/>
    <x v="0"/>
    <s v="adjust"/>
    <x v="0"/>
    <x v="6"/>
    <n v="558880"/>
    <n v="1570.9710323004158"/>
    <n v="27549.237292310056"/>
    <n v="43192.668411366707"/>
    <n v="15643.431119056651"/>
    <n v="27.494248794720615"/>
    <n v="37600"/>
    <n v="0.09"/>
    <n v="14272.421438147512"/>
    <n v="5.5072700850589809E-2"/>
  </r>
  <r>
    <x v="56"/>
    <s v="7"/>
    <x v="8"/>
    <x v="15"/>
    <x v="0"/>
    <x v="0"/>
    <x v="48"/>
    <x v="2"/>
    <x v="0"/>
    <s v="adjust"/>
    <x v="0"/>
    <x v="2"/>
    <n v="1091340"/>
    <n v="1711.5702803371887"/>
    <n v="31269.314790029945"/>
    <n v="46458.012049586243"/>
    <n v="15188.697259556298"/>
    <n v="27.143502421900994"/>
    <n v="50000"/>
    <n v="0.06"/>
    <n v="5904.9607787283876"/>
    <n v="2.1183862295649596E-2"/>
  </r>
  <r>
    <x v="56"/>
    <s v="7"/>
    <x v="8"/>
    <x v="38"/>
    <x v="0"/>
    <x v="4"/>
    <x v="47"/>
    <x v="1"/>
    <x v="0"/>
    <s v="appsflyer"/>
    <x v="2"/>
    <x v="5"/>
    <n v="960730"/>
    <n v="4113.3690470034644"/>
    <n v="18074.579259760194"/>
    <n v="29930.521282088721"/>
    <n v="11855.942022328527"/>
    <n v="7.2764006681804334"/>
    <n v="12600"/>
    <n v="0.13"/>
    <n v="792.57234853032469"/>
    <n v="4.4134009620731343E-3"/>
  </r>
  <r>
    <x v="56"/>
    <s v="7"/>
    <x v="8"/>
    <x v="98"/>
    <x v="0"/>
    <x v="2"/>
    <x v="20"/>
    <x v="1"/>
    <x v="0"/>
    <s v="appsflyer"/>
    <x v="2"/>
    <x v="5"/>
    <n v="1038140"/>
    <n v="3136.2561836788641"/>
    <n v="17574.297624804436"/>
    <n v="28707.031041461294"/>
    <n v="11132.733416656858"/>
    <n v="9.1532800129189766"/>
    <n v="18000"/>
    <n v="7.0000000000000007E-2"/>
    <n v="6367.5555711816114"/>
    <n v="3.6968617908652246E-2"/>
  </r>
  <r>
    <x v="56"/>
    <s v="7"/>
    <x v="8"/>
    <x v="89"/>
    <x v="0"/>
    <x v="1"/>
    <x v="48"/>
    <x v="1"/>
    <x v="0"/>
    <s v="adjust"/>
    <x v="2"/>
    <x v="5"/>
    <n v="1315960"/>
    <n v="4338.6021100226071"/>
    <n v="15630.022298906983"/>
    <n v="24839.724441662358"/>
    <n v="9209.7021427553755"/>
    <n v="5.7252828933725217"/>
    <n v="16400"/>
    <n v="7.0000000000000007E-2"/>
    <n v="9921.5730605720983"/>
    <n v="6.6570606045929445E-2"/>
  </r>
  <r>
    <x v="56"/>
    <s v="7"/>
    <x v="8"/>
    <x v="99"/>
    <x v="0"/>
    <x v="1"/>
    <x v="45"/>
    <x v="2"/>
    <x v="0"/>
    <s v="adjust"/>
    <x v="0"/>
    <x v="3"/>
    <n v="238220"/>
    <n v="552.51220703125"/>
    <n v="11631.874021762322"/>
    <n v="18791.673648167725"/>
    <n v="7159.7996264054036"/>
    <n v="34.011327549012634"/>
    <n v="30000"/>
    <n v="0.08"/>
    <n v="946.68420481580904"/>
    <n v="8.3963091184280532E-3"/>
  </r>
  <r>
    <x v="56"/>
    <s v="7"/>
    <x v="8"/>
    <x v="35"/>
    <x v="0"/>
    <x v="1"/>
    <x v="5"/>
    <x v="0"/>
    <x v="1"/>
    <s v="adjust"/>
    <x v="0"/>
    <x v="2"/>
    <n v="584970"/>
    <n v="467.58754265686969"/>
    <n v="12431.919175782183"/>
    <n v="18631.444031771818"/>
    <n v="6199.5248559896354"/>
    <n v="39.84589479417366"/>
    <n v="20600"/>
    <n v="8.5000000000000006E-2"/>
    <n v="8348.5385084500158"/>
    <n v="7.4681440814190467E-2"/>
  </r>
  <r>
    <x v="56"/>
    <s v="7"/>
    <x v="8"/>
    <x v="97"/>
    <x v="0"/>
    <x v="4"/>
    <x v="5"/>
    <x v="2"/>
    <x v="0"/>
    <s v="adjust"/>
    <x v="0"/>
    <x v="5"/>
    <n v="578480"/>
    <n v="1714.7278920408748"/>
    <n v="22212.732190858918"/>
    <n v="27842.683805628651"/>
    <n v="5629.9516147697323"/>
    <n v="16.237377332499207"/>
    <n v="43200"/>
    <n v="0.108"/>
    <n v="5197.7496457421385"/>
    <n v="3.1113796847722024E-2"/>
  </r>
  <r>
    <x v="56"/>
    <s v="7"/>
    <x v="8"/>
    <x v="86"/>
    <x v="0"/>
    <x v="2"/>
    <x v="14"/>
    <x v="2"/>
    <x v="1"/>
    <s v="appsflyer"/>
    <x v="0"/>
    <x v="3"/>
    <n v="522620"/>
    <n v="1420.0727769656137"/>
    <n v="13676.666376210358"/>
    <n v="18929.689669100662"/>
    <n v="5253.0232928903042"/>
    <n v="13.33008418733953"/>
    <n v="21400"/>
    <n v="7.0000000000000007E-2"/>
    <n v="499.20027569173118"/>
    <n v="4.3952144701257878E-3"/>
  </r>
  <r>
    <x v="56"/>
    <s v="7"/>
    <x v="8"/>
    <x v="79"/>
    <x v="0"/>
    <x v="5"/>
    <x v="38"/>
    <x v="0"/>
    <x v="1"/>
    <s v="appsflyer"/>
    <x v="0"/>
    <x v="2"/>
    <n v="422200"/>
    <n v="924.10892470118665"/>
    <n v="9776.0215672937575"/>
    <n v="14761.615650992555"/>
    <n v="4985.5940836987975"/>
    <n v="15.9738914498264"/>
    <n v="22600"/>
    <n v="0.08"/>
    <n v="5548.2098478392418"/>
    <n v="6.2642305772563883E-2"/>
  </r>
  <r>
    <x v="56"/>
    <s v="7"/>
    <x v="8"/>
    <x v="118"/>
    <x v="0"/>
    <x v="3"/>
    <x v="20"/>
    <x v="1"/>
    <x v="1"/>
    <s v="appsflyer"/>
    <x v="2"/>
    <x v="2"/>
    <n v="479790"/>
    <n v="2103.3210072785073"/>
    <n v="10849.1480038887"/>
    <n v="14516.056557031035"/>
    <n v="3666.9085531423352"/>
    <n v="6.901493641150573"/>
    <n v="13800"/>
    <n v="0.14000000000000001"/>
    <n v="4441.073432076777"/>
    <n v="5.0990356949774662E-2"/>
  </r>
  <r>
    <x v="56"/>
    <s v="7"/>
    <x v="8"/>
    <x v="55"/>
    <x v="0"/>
    <x v="2"/>
    <x v="24"/>
    <x v="2"/>
    <x v="0"/>
    <s v="appsflyer"/>
    <x v="2"/>
    <x v="6"/>
    <n v="253820"/>
    <n v="650.23696682464458"/>
    <n v="9710.8644174699784"/>
    <n v="13154.922966793849"/>
    <n v="3444.0585493238705"/>
    <n v="20.230967536395788"/>
    <n v="13600"/>
    <n v="7.4999999999999997E-2"/>
    <n v="5499.0972993253135"/>
    <n v="6.9670967961403013E-2"/>
  </r>
  <r>
    <x v="56"/>
    <s v="7"/>
    <x v="8"/>
    <x v="22"/>
    <x v="0"/>
    <x v="2"/>
    <x v="43"/>
    <x v="2"/>
    <x v="0"/>
    <s v="appsflyer"/>
    <x v="0"/>
    <x v="0"/>
    <n v="298850"/>
    <n v="834.9032826212383"/>
    <n v="6637.9505760155362"/>
    <n v="10039.939720639331"/>
    <n v="3401.9891446237953"/>
    <n v="12.025272782636842"/>
    <n v="10000"/>
    <n v="0.1"/>
    <n v="5520.8212500953468"/>
    <n v="9.1647649350358643E-2"/>
  </r>
  <r>
    <x v="56"/>
    <s v="7"/>
    <x v="8"/>
    <x v="92"/>
    <x v="0"/>
    <x v="5"/>
    <x v="30"/>
    <x v="2"/>
    <x v="0"/>
    <s v="appsflyer"/>
    <x v="1"/>
    <x v="5"/>
    <n v="200170"/>
    <n v="669.14927356105079"/>
    <n v="7840.4439458705456"/>
    <n v="11210.314894819263"/>
    <n v="3369.8709489487173"/>
    <n v="16.753085354424247"/>
    <n v="10600"/>
    <n v="0.1"/>
    <n v="5330.3665872395395"/>
    <n v="7.9247946158689325E-2"/>
  </r>
  <r>
    <x v="56"/>
    <s v="7"/>
    <x v="8"/>
    <x v="76"/>
    <x v="0"/>
    <x v="6"/>
    <x v="2"/>
    <x v="1"/>
    <x v="1"/>
    <s v="adjust"/>
    <x v="2"/>
    <x v="1"/>
    <n v="437370"/>
    <n v="1932.3792923455499"/>
    <n v="8822.9579811159565"/>
    <n v="11989.663361422909"/>
    <n v="3166.7053803069521"/>
    <n v="6.2046118010660747"/>
    <n v="6000"/>
    <n v="7.0000000000000007E-2"/>
    <n v="2066.6674129257735"/>
    <n v="2.8728460377730261E-2"/>
  </r>
  <r>
    <x v="56"/>
    <s v="7"/>
    <x v="8"/>
    <x v="152"/>
    <x v="0"/>
    <x v="1"/>
    <x v="36"/>
    <x v="1"/>
    <x v="0"/>
    <s v="appsflyer"/>
    <x v="0"/>
    <x v="0"/>
    <n v="140660"/>
    <n v="1194.4332620455402"/>
    <n v="6308.1606109671084"/>
    <n v="9302.070192672385"/>
    <n v="2993.9095817052767"/>
    <n v="7.7878526061322333"/>
    <n v="14400"/>
    <n v="0.12"/>
    <n v="856.79620188862475"/>
    <n v="1.5351353410977943E-2"/>
  </r>
  <r>
    <x v="56"/>
    <s v="7"/>
    <x v="8"/>
    <x v="69"/>
    <x v="0"/>
    <x v="1"/>
    <x v="39"/>
    <x v="0"/>
    <x v="1"/>
    <s v="appsflyer"/>
    <x v="2"/>
    <x v="1"/>
    <n v="301640"/>
    <n v="110.76906935263877"/>
    <n v="7954.0015440606394"/>
    <n v="10488.777960298199"/>
    <n v="2534.7764162375597"/>
    <n v="94.690494572150456"/>
    <n v="5400"/>
    <n v="0.04"/>
    <n v="738.79990996680147"/>
    <n v="1.1739529504188257E-2"/>
  </r>
  <r>
    <x v="56"/>
    <s v="7"/>
    <x v="8"/>
    <x v="26"/>
    <x v="0"/>
    <x v="6"/>
    <x v="7"/>
    <x v="2"/>
    <x v="0"/>
    <s v="appsflyer"/>
    <x v="1"/>
    <x v="5"/>
    <n v="256370"/>
    <n v="507.32849604221639"/>
    <n v="5811.9493520636388"/>
    <n v="8190.4653440443872"/>
    <n v="2378.5159919807484"/>
    <n v="16.144303755732327"/>
    <n v="11000"/>
    <n v="0.08"/>
    <n v="3760.5127552102126"/>
    <n v="7.6522163215562003E-2"/>
  </r>
  <r>
    <x v="56"/>
    <s v="7"/>
    <x v="8"/>
    <x v="29"/>
    <x v="0"/>
    <x v="6"/>
    <x v="21"/>
    <x v="2"/>
    <x v="1"/>
    <s v="appsflyer"/>
    <x v="2"/>
    <x v="5"/>
    <n v="297520"/>
    <n v="633.8145363408521"/>
    <n v="8965.3647181904525"/>
    <n v="11141.918592130423"/>
    <n v="2176.5538739399708"/>
    <n v="17.579146506255789"/>
    <n v="16000"/>
    <n v="0.05"/>
    <n v="2978.7375471677933"/>
    <n v="4.4557519762525255E-2"/>
  </r>
  <r>
    <x v="56"/>
    <s v="7"/>
    <x v="8"/>
    <x v="24"/>
    <x v="0"/>
    <x v="4"/>
    <x v="23"/>
    <x v="1"/>
    <x v="1"/>
    <s v="appsflyer"/>
    <x v="2"/>
    <x v="0"/>
    <n v="353420"/>
    <n v="1006.7851085112861"/>
    <n v="7199.6460321955938"/>
    <n v="9222.0056129349741"/>
    <n v="2022.3595807393804"/>
    <n v="9.1598550027933747"/>
    <n v="5000"/>
    <n v="7.0000000000000007E-2"/>
    <n v="498.80088499982531"/>
    <n v="9.0146855600152197E-3"/>
  </r>
  <r>
    <x v="56"/>
    <s v="7"/>
    <x v="8"/>
    <x v="122"/>
    <x v="0"/>
    <x v="2"/>
    <x v="26"/>
    <x v="1"/>
    <x v="0"/>
    <s v="singular"/>
    <x v="2"/>
    <x v="0"/>
    <n v="338430"/>
    <n v="1726.6448654844583"/>
    <n v="7513.9713752124935"/>
    <n v="9525.6682044110476"/>
    <n v="2011.696829198554"/>
    <n v="5.5168659142529322"/>
    <n v="8800"/>
    <n v="0.06"/>
    <n v="1911.8038362056939"/>
    <n v="3.3450038975050514E-2"/>
  </r>
  <r>
    <x v="56"/>
    <s v="7"/>
    <x v="8"/>
    <x v="78"/>
    <x v="0"/>
    <x v="3"/>
    <x v="29"/>
    <x v="2"/>
    <x v="0"/>
    <s v="adjust"/>
    <x v="0"/>
    <x v="3"/>
    <n v="82300"/>
    <n v="301.52656218196626"/>
    <n v="5033.7038785706873"/>
    <n v="7026.8306738307811"/>
    <n v="1993.1267952600938"/>
    <n v="23.304184623012436"/>
    <n v="8400"/>
    <n v="0.14000000000000001"/>
    <n v="3206.0632212771056"/>
    <n v="7.6043367915900759E-2"/>
  </r>
  <r>
    <x v="56"/>
    <s v="7"/>
    <x v="8"/>
    <x v="81"/>
    <x v="0"/>
    <x v="2"/>
    <x v="13"/>
    <x v="2"/>
    <x v="1"/>
    <s v="appsflyer"/>
    <x v="2"/>
    <x v="5"/>
    <n v="154010"/>
    <n v="426.08167438503637"/>
    <n v="3417.6250709352862"/>
    <n v="5276.0413501608173"/>
    <n v="1858.4162792255311"/>
    <n v="12.382699532374227"/>
    <n v="4400"/>
    <n v="0.06"/>
    <n v="1820.5854706442901"/>
    <n v="5.7511094329235991E-2"/>
  </r>
  <r>
    <x v="56"/>
    <s v="7"/>
    <x v="8"/>
    <x v="59"/>
    <x v="0"/>
    <x v="2"/>
    <x v="9"/>
    <x v="1"/>
    <x v="1"/>
    <s v="appsflyer"/>
    <x v="2"/>
    <x v="5"/>
    <n v="147040"/>
    <n v="935.34467090743863"/>
    <n v="2867.4633734532522"/>
    <n v="4561.3377302410991"/>
    <n v="1693.8743567878469"/>
    <n v="4.8766383902266197"/>
    <n v="2000"/>
    <n v="0.15"/>
    <n v="2506.6109801307734"/>
    <n v="9.1589029665290797E-2"/>
  </r>
  <r>
    <x v="56"/>
    <s v="7"/>
    <x v="8"/>
    <x v="27"/>
    <x v="0"/>
    <x v="5"/>
    <x v="48"/>
    <x v="2"/>
    <x v="0"/>
    <s v="appsflyer"/>
    <x v="0"/>
    <x v="5"/>
    <n v="428980"/>
    <n v="758.10122232585536"/>
    <n v="9680.738385054874"/>
    <n v="11325.585806677356"/>
    <n v="1644.8474216224822"/>
    <n v="14.939411088047645"/>
    <n v="12800"/>
    <n v="7.0000000000000007E-2"/>
    <n v="1516.7019487289117"/>
    <n v="2.2319698286374621E-2"/>
  </r>
  <r>
    <x v="56"/>
    <s v="7"/>
    <x v="8"/>
    <x v="120"/>
    <x v="0"/>
    <x v="5"/>
    <x v="2"/>
    <x v="1"/>
    <x v="1"/>
    <s v="adjust"/>
    <x v="0"/>
    <x v="1"/>
    <n v="335610"/>
    <n v="439.3990970654628"/>
    <n v="5122.0530256270249"/>
    <n v="6467.3145821320004"/>
    <n v="1345.2615565049755"/>
    <n v="14.718543177089149"/>
    <n v="3200"/>
    <n v="0.08"/>
    <n v="716.86087473527755"/>
    <n v="1.8473944778559563E-2"/>
  </r>
  <r>
    <x v="56"/>
    <s v="7"/>
    <x v="8"/>
    <x v="53"/>
    <x v="0"/>
    <x v="1"/>
    <x v="15"/>
    <x v="0"/>
    <x v="3"/>
    <s v="appsflyer"/>
    <x v="2"/>
    <x v="2"/>
    <n v="151780"/>
    <n v="175.08469431121364"/>
    <n v="2417.6001113416564"/>
    <n v="3713.0243549211405"/>
    <n v="1295.424243579484"/>
    <n v="21.207018520540849"/>
    <n v="3000"/>
    <n v="0.06"/>
    <n v="783.96633446081296"/>
    <n v="3.518992693120751E-2"/>
  </r>
  <r>
    <x v="56"/>
    <s v="7"/>
    <x v="8"/>
    <x v="108"/>
    <x v="0"/>
    <x v="1"/>
    <x v="25"/>
    <x v="2"/>
    <x v="0"/>
    <s v="adjust"/>
    <x v="0"/>
    <x v="1"/>
    <n v="157700"/>
    <n v="619.88993710691818"/>
    <n v="7562.7773167887844"/>
    <n v="8681.6473245515335"/>
    <n v="1118.8700077627491"/>
    <n v="14.005143179238493"/>
    <n v="13200"/>
    <n v="0.1"/>
    <n v="1907.0168277626806"/>
    <n v="3.661011857295933E-2"/>
  </r>
  <r>
    <x v="56"/>
    <s v="7"/>
    <x v="8"/>
    <x v="100"/>
    <x v="0"/>
    <x v="4"/>
    <x v="48"/>
    <x v="0"/>
    <x v="0"/>
    <s v="adjust"/>
    <x v="0"/>
    <x v="6"/>
    <n v="745250"/>
    <n v="549.43891503570535"/>
    <n v="16716.766880118656"/>
    <n v="17800.081894413193"/>
    <n v="1083.3150142945378"/>
    <n v="32.396835038989643"/>
    <n v="9800"/>
    <n v="7.0000000000000007E-2"/>
    <n v="4184.0193037559129"/>
    <n v="3.9176030467862874E-2"/>
  </r>
  <r>
    <x v="56"/>
    <s v="7"/>
    <x v="8"/>
    <x v="88"/>
    <x v="0"/>
    <x v="6"/>
    <x v="17"/>
    <x v="2"/>
    <x v="0"/>
    <s v="adjust"/>
    <x v="0"/>
    <x v="3"/>
    <n v="107200"/>
    <n v="227.22395177849904"/>
    <n v="5606.3254465415603"/>
    <n v="6634.851161039227"/>
    <n v="1028.5257144976667"/>
    <n v="29.199611700737293"/>
    <n v="6000"/>
    <n v="0.11"/>
    <n v="804.99535927095337"/>
    <n v="2.0221387029699542E-2"/>
  </r>
  <r>
    <x v="56"/>
    <s v="7"/>
    <x v="8"/>
    <x v="142"/>
    <x v="0"/>
    <x v="4"/>
    <x v="24"/>
    <x v="2"/>
    <x v="0"/>
    <s v="appsflyer"/>
    <x v="2"/>
    <x v="2"/>
    <n v="105300"/>
    <n v="146.20487503856833"/>
    <n v="2524.0364339109697"/>
    <n v="3416.9114019698791"/>
    <n v="892.87496805890942"/>
    <n v="23.370707721397867"/>
    <n v="1600"/>
    <n v="0.1"/>
    <n v="878.5054779855127"/>
    <n v="4.2850856355198766E-2"/>
  </r>
  <r>
    <x v="56"/>
    <s v="7"/>
    <x v="8"/>
    <x v="144"/>
    <x v="0"/>
    <x v="5"/>
    <x v="21"/>
    <x v="2"/>
    <x v="1"/>
    <s v="adjust"/>
    <x v="2"/>
    <x v="0"/>
    <n v="252150"/>
    <n v="798.66515837104077"/>
    <n v="1746.3959138979758"/>
    <n v="2554.5523244539659"/>
    <n v="808.15641055599008"/>
    <n v="3.1985273148314577"/>
    <n v="800"/>
    <n v="0.06"/>
    <n v="104.25791311303352"/>
    <n v="6.8020994073340942E-3"/>
  </r>
  <r>
    <x v="56"/>
    <s v="7"/>
    <x v="8"/>
    <x v="75"/>
    <x v="0"/>
    <x v="2"/>
    <x v="44"/>
    <x v="1"/>
    <x v="1"/>
    <s v="appsflyer"/>
    <x v="0"/>
    <x v="6"/>
    <n v="115270"/>
    <n v="461.18062122644943"/>
    <n v="2016.1863000604567"/>
    <n v="2817.6546980913267"/>
    <n v="801.46839803087005"/>
    <n v="6.1096554547286557"/>
    <n v="2400"/>
    <n v="0.15"/>
    <n v="714.27722598414437"/>
    <n v="4.2250104106557967E-2"/>
  </r>
  <r>
    <x v="56"/>
    <s v="7"/>
    <x v="8"/>
    <x v="77"/>
    <x v="0"/>
    <x v="6"/>
    <x v="22"/>
    <x v="1"/>
    <x v="0"/>
    <s v="appsflyer"/>
    <x v="0"/>
    <x v="5"/>
    <n v="123350"/>
    <n v="429.98742785302017"/>
    <n v="3422.6892627839648"/>
    <n v="4021.0747334552648"/>
    <n v="598.38547067130003"/>
    <n v="9.3516100076064621"/>
    <n v="3800"/>
    <n v="0.15"/>
    <n v="3469.7459260948622"/>
    <n v="0.14381503105901194"/>
  </r>
  <r>
    <x v="56"/>
    <s v="7"/>
    <x v="8"/>
    <x v="43"/>
    <x v="0"/>
    <x v="6"/>
    <x v="26"/>
    <x v="1"/>
    <x v="1"/>
    <s v="adjust"/>
    <x v="2"/>
    <x v="5"/>
    <n v="33270"/>
    <n v="148.97014925373136"/>
    <n v="1534.6446603247634"/>
    <n v="2116.8170750002023"/>
    <n v="582.17241467543886"/>
    <n v="14.209672780784844"/>
    <n v="400"/>
    <n v="0.08"/>
    <n v="258.10725654532018"/>
    <n v="2.0321961967773045E-2"/>
  </r>
  <r>
    <x v="56"/>
    <s v="7"/>
    <x v="8"/>
    <x v="5"/>
    <x v="0"/>
    <x v="1"/>
    <x v="40"/>
    <x v="2"/>
    <x v="0"/>
    <s v="appsflyer"/>
    <x v="1"/>
    <x v="3"/>
    <n v="116510"/>
    <n v="257.465689695278"/>
    <n v="4406.4925000371068"/>
    <n v="4975.9676783294881"/>
    <n v="569.47517829238132"/>
    <n v="19.326721491390813"/>
    <n v="3400"/>
    <n v="0.09"/>
    <n v="483.13278774137382"/>
    <n v="1.6182205451395041E-2"/>
  </r>
  <r>
    <x v="56"/>
    <s v="7"/>
    <x v="8"/>
    <x v="11"/>
    <x v="0"/>
    <x v="5"/>
    <x v="33"/>
    <x v="1"/>
    <x v="0"/>
    <s v="appsflyer"/>
    <x v="0"/>
    <x v="2"/>
    <n v="289880"/>
    <n v="1023.2985032476702"/>
    <n v="4070.4391523417294"/>
    <n v="4628.0825468355633"/>
    <n v="557.64339449383397"/>
    <n v="4.5227101692685885"/>
    <n v="2400"/>
    <n v="0.14000000000000001"/>
    <n v="3697.1216145086823"/>
    <n v="0.13314086979126225"/>
  </r>
  <r>
    <x v="56"/>
    <s v="7"/>
    <x v="8"/>
    <x v="40"/>
    <x v="0"/>
    <x v="5"/>
    <x v="5"/>
    <x v="0"/>
    <x v="1"/>
    <s v="adjust"/>
    <x v="0"/>
    <x v="1"/>
    <n v="146450"/>
    <n v="400.29537539126221"/>
    <n v="4912.5640859395844"/>
    <n v="5286.2276476204797"/>
    <n v="373.66356168089533"/>
    <n v="13.20581743532146"/>
    <n v="8000"/>
    <n v="0.13500000000000001"/>
    <n v="3637.7383679902032"/>
    <n v="0.11469232284600529"/>
  </r>
  <r>
    <x v="56"/>
    <s v="7"/>
    <x v="8"/>
    <x v="125"/>
    <x v="0"/>
    <x v="4"/>
    <x v="40"/>
    <x v="1"/>
    <x v="0"/>
    <s v="appsflyer"/>
    <x v="0"/>
    <x v="0"/>
    <n v="38840"/>
    <n v="173.07092461938356"/>
    <n v="1676.0544998792766"/>
    <n v="2014.4187639346176"/>
    <n v="338.36426405534098"/>
    <n v="11.639267360272756"/>
    <n v="1400"/>
    <n v="0.08"/>
    <n v="437.76156250174489"/>
    <n v="3.6219013505637485E-2"/>
  </r>
  <r>
    <x v="56"/>
    <s v="7"/>
    <x v="8"/>
    <x v="104"/>
    <x v="0"/>
    <x v="2"/>
    <x v="2"/>
    <x v="2"/>
    <x v="0"/>
    <s v="appsflyer"/>
    <x v="0"/>
    <x v="1"/>
    <n v="239410"/>
    <n v="552.6778593913956"/>
    <n v="7137.8088946661828"/>
    <n v="7471.4184481988059"/>
    <n v="333.60955353262307"/>
    <n v="13.518577452019287"/>
    <n v="9600"/>
    <n v="0.17"/>
    <n v="6577.863450683365"/>
    <n v="0.14673392779629288"/>
  </r>
  <r>
    <x v="56"/>
    <s v="7"/>
    <x v="8"/>
    <x v="68"/>
    <x v="0"/>
    <x v="2"/>
    <x v="18"/>
    <x v="1"/>
    <x v="1"/>
    <s v="adjust"/>
    <x v="2"/>
    <x v="1"/>
    <n v="424490"/>
    <n v="789.60424752837787"/>
    <n v="8900.6348801687345"/>
    <n v="9223.0696943313233"/>
    <n v="322.43481416258874"/>
    <n v="11.680623202321176"/>
    <n v="12800"/>
    <n v="7.0000000000000007E-2"/>
    <n v="2519.1593487748873"/>
    <n v="4.5522792885381233E-2"/>
  </r>
  <r>
    <x v="56"/>
    <s v="7"/>
    <x v="8"/>
    <x v="30"/>
    <x v="0"/>
    <x v="1"/>
    <x v="47"/>
    <x v="1"/>
    <x v="3"/>
    <s v="appsflyer"/>
    <x v="0"/>
    <x v="6"/>
    <n v="43880"/>
    <n v="182.68109908409659"/>
    <n v="979.38681440534174"/>
    <n v="1192.7697312269331"/>
    <n v="213.38291682159138"/>
    <n v="6.5292454293689453"/>
    <n v="600"/>
    <n v="0.05"/>
    <n v="129.39509426909351"/>
    <n v="1.8080479811191538E-2"/>
  </r>
  <r>
    <x v="56"/>
    <s v="7"/>
    <x v="8"/>
    <x v="126"/>
    <x v="0"/>
    <x v="0"/>
    <x v="32"/>
    <x v="1"/>
    <x v="0"/>
    <s v="adjust"/>
    <x v="2"/>
    <x v="1"/>
    <n v="188520"/>
    <n v="1025.0378962630989"/>
    <n v="3936.2876040040396"/>
    <n v="4075.5999643381965"/>
    <n v="139.31236033415689"/>
    <n v="3.976048084852565"/>
    <n v="5200"/>
    <n v="0.11"/>
    <n v="2399.3734992051909"/>
    <n v="9.8119439272740527E-2"/>
  </r>
  <r>
    <x v="56"/>
    <s v="7"/>
    <x v="8"/>
    <x v="19"/>
    <x v="0"/>
    <x v="2"/>
    <x v="26"/>
    <x v="2"/>
    <x v="1"/>
    <s v="adjust"/>
    <x v="0"/>
    <x v="1"/>
    <n v="93820"/>
    <n v="250.00333089068016"/>
    <n v="2996.0173646712956"/>
    <n v="3120.8930023922562"/>
    <n v="124.87563772096064"/>
    <n v="12.483405686130398"/>
    <n v="2600"/>
    <n v="7.0000000000000007E-2"/>
    <n v="94.666463553803979"/>
    <n v="5.0555222218576197E-3"/>
  </r>
  <r>
    <x v="56"/>
    <s v="7"/>
    <x v="8"/>
    <x v="65"/>
    <x v="1"/>
    <x v="2"/>
    <x v="36"/>
    <x v="1"/>
    <x v="1"/>
    <s v="adjust"/>
    <x v="2"/>
    <x v="6"/>
    <n v="70"/>
    <n v="0"/>
    <n v="0.53546710155921884"/>
    <n v="0.34706201026986405"/>
    <n v="-0.18840509128935479"/>
    <n v="16"/>
    <n v="200"/>
    <n v="0.06"/>
    <n v="7.2293409271390427E-2"/>
    <n v="3.471685516908897E-2"/>
  </r>
  <r>
    <x v="56"/>
    <s v="7"/>
    <x v="8"/>
    <x v="3"/>
    <x v="0"/>
    <x v="0"/>
    <x v="10"/>
    <x v="1"/>
    <x v="0"/>
    <s v="appsflyer"/>
    <x v="0"/>
    <x v="3"/>
    <n v="560"/>
    <n v="1.8933132982719758"/>
    <n v="15.367779323547426"/>
    <n v="0.10776304058585724"/>
    <n v="-15.260016282961569"/>
    <n v="5.691770119832381E-2"/>
    <n v="200"/>
    <n v="0.09"/>
    <n v="1.332127362602936E-2"/>
    <n v="2.0602724820445281E-2"/>
  </r>
  <r>
    <x v="56"/>
    <s v="7"/>
    <x v="8"/>
    <x v="102"/>
    <x v="0"/>
    <x v="3"/>
    <x v="9"/>
    <x v="1"/>
    <x v="3"/>
    <s v="adjust"/>
    <x v="2"/>
    <x v="0"/>
    <n v="3390"/>
    <n v="21.592356687898089"/>
    <n v="62.244069678862445"/>
    <n v="44.799871807079342"/>
    <n v="-17.444197871783103"/>
    <n v="2.0748023226287482"/>
    <n v="200"/>
    <n v="0.06"/>
    <n v="5.44491798112072"/>
    <n v="2.0256449261611152E-2"/>
  </r>
  <r>
    <x v="56"/>
    <s v="7"/>
    <x v="8"/>
    <x v="4"/>
    <x v="0"/>
    <x v="0"/>
    <x v="41"/>
    <x v="2"/>
    <x v="0"/>
    <s v="appsflyer"/>
    <x v="0"/>
    <x v="6"/>
    <n v="107140"/>
    <n v="152.34563850150397"/>
    <n v="2945.7658569318182"/>
    <n v="2876.7601304500499"/>
    <n v="-69.005726481768306"/>
    <n v="18.883114467511653"/>
    <n v="1800"/>
    <n v="0.1"/>
    <n v="1207.6498984136108"/>
    <n v="6.9965855317053141E-2"/>
  </r>
  <r>
    <x v="56"/>
    <s v="7"/>
    <x v="8"/>
    <x v="32"/>
    <x v="0"/>
    <x v="4"/>
    <x v="47"/>
    <x v="0"/>
    <x v="3"/>
    <s v="appsflyer"/>
    <x v="0"/>
    <x v="3"/>
    <n v="3730"/>
    <n v="11.92279321367101"/>
    <n v="91.635096758832574"/>
    <n v="14.007003971414044"/>
    <n v="-77.628092787418524"/>
    <n v="1.1748089328055458"/>
    <n v="200"/>
    <n v="0.04"/>
    <n v="1.6094112772592295"/>
    <n v="1.9150077591465066E-2"/>
  </r>
  <r>
    <x v="56"/>
    <s v="7"/>
    <x v="8"/>
    <x v="45"/>
    <x v="0"/>
    <x v="4"/>
    <x v="12"/>
    <x v="1"/>
    <x v="3"/>
    <s v="adjust"/>
    <x v="2"/>
    <x v="5"/>
    <n v="5850"/>
    <n v="13.146067415730338"/>
    <n v="246.64150357768906"/>
    <n v="135.09857639789149"/>
    <n v="-111.54292717979757"/>
    <n v="10.276729315737045"/>
    <n v="200"/>
    <n v="7.0000000000000007E-2"/>
    <n v="40.502084007501111"/>
    <n v="4.9966087834282115E-2"/>
  </r>
  <r>
    <x v="56"/>
    <s v="7"/>
    <x v="8"/>
    <x v="58"/>
    <x v="0"/>
    <x v="2"/>
    <x v="30"/>
    <x v="2"/>
    <x v="3"/>
    <s v="appsflyer"/>
    <x v="2"/>
    <x v="6"/>
    <n v="24630"/>
    <n v="23.800934127878886"/>
    <n v="242.65129589901241"/>
    <n v="53.475254719785575"/>
    <n v="-189.17604117922684"/>
    <n v="2.246771258324189"/>
    <n v="200"/>
    <n v="0.08"/>
    <n v="22.373090447566405"/>
    <n v="6.9730353365630229E-2"/>
  </r>
  <r>
    <x v="56"/>
    <s v="7"/>
    <x v="8"/>
    <x v="20"/>
    <x v="0"/>
    <x v="0"/>
    <x v="34"/>
    <x v="1"/>
    <x v="1"/>
    <s v="adjust"/>
    <x v="0"/>
    <x v="4"/>
    <n v="60810"/>
    <n v="377.15632965165673"/>
    <n v="1392.3575834657747"/>
    <n v="1198.9417254397306"/>
    <n v="-193.41585802604413"/>
    <n v="3.1788985923876143"/>
    <n v="1200"/>
    <n v="0.11"/>
    <n v="47.939164799437329"/>
    <n v="6.6640943678691437E-3"/>
  </r>
  <r>
    <x v="56"/>
    <s v="7"/>
    <x v="8"/>
    <x v="23"/>
    <x v="0"/>
    <x v="6"/>
    <x v="37"/>
    <x v="1"/>
    <x v="1"/>
    <s v="adjust"/>
    <x v="0"/>
    <x v="4"/>
    <n v="42110"/>
    <n v="96.34055997385336"/>
    <n v="847.84903415895906"/>
    <n v="648.2718311441655"/>
    <n v="-199.57720301479355"/>
    <n v="6.7289605885631678"/>
    <n v="200"/>
    <n v="0.06"/>
    <n v="123.07758151132974"/>
    <n v="3.1642482777146208E-2"/>
  </r>
  <r>
    <x v="56"/>
    <s v="7"/>
    <x v="8"/>
    <x v="153"/>
    <x v="0"/>
    <x v="0"/>
    <x v="16"/>
    <x v="0"/>
    <x v="0"/>
    <s v="adjust"/>
    <x v="0"/>
    <x v="3"/>
    <n v="19810"/>
    <n v="131.34202103337904"/>
    <n v="844.92078922016867"/>
    <n v="637.77933373157828"/>
    <n v="-207.1414554885904"/>
    <n v="4.8558666047136132"/>
    <n v="600"/>
    <n v="0.1"/>
    <n v="68.58425832540162"/>
    <n v="1.792267186523655E-2"/>
  </r>
  <r>
    <x v="56"/>
    <s v="7"/>
    <x v="8"/>
    <x v="50"/>
    <x v="0"/>
    <x v="2"/>
    <x v="10"/>
    <x v="1"/>
    <x v="3"/>
    <s v="appsflyer"/>
    <x v="0"/>
    <x v="0"/>
    <n v="56460"/>
    <n v="219.6507305264978"/>
    <n v="1142.5755353181837"/>
    <n v="929.50944820127154"/>
    <n v="-213.06608711691217"/>
    <n v="4.231761241919199"/>
    <n v="800"/>
    <n v="0.08"/>
    <n v="259.06111810880839"/>
    <n v="4.6451225538038231E-2"/>
  </r>
  <r>
    <x v="56"/>
    <s v="7"/>
    <x v="8"/>
    <x v="146"/>
    <x v="0"/>
    <x v="3"/>
    <x v="11"/>
    <x v="2"/>
    <x v="0"/>
    <s v="appsflyer"/>
    <x v="2"/>
    <x v="4"/>
    <n v="14830"/>
    <n v="55.18298296762314"/>
    <n v="266.50703444305179"/>
    <n v="25.269163474953057"/>
    <n v="-241.23787096809875"/>
    <n v="0.45791586674063878"/>
    <n v="200"/>
    <n v="7.0000000000000007E-2"/>
    <n v="8.1682267491756839"/>
    <n v="5.3874799860787359E-2"/>
  </r>
  <r>
    <x v="56"/>
    <s v="7"/>
    <x v="8"/>
    <x v="8"/>
    <x v="0"/>
    <x v="5"/>
    <x v="7"/>
    <x v="1"/>
    <x v="1"/>
    <s v="adjust"/>
    <x v="0"/>
    <x v="2"/>
    <n v="9690"/>
    <n v="29.849296241884268"/>
    <n v="263.00236972335205"/>
    <n v="20.129322169717717"/>
    <n v="-242.87304755363434"/>
    <n v="0.67436505057269758"/>
    <n v="200"/>
    <n v="0.08"/>
    <n v="1.8486990281811049"/>
    <n v="1.5306849485492222E-2"/>
  </r>
  <r>
    <x v="56"/>
    <s v="7"/>
    <x v="8"/>
    <x v="149"/>
    <x v="0"/>
    <x v="5"/>
    <x v="47"/>
    <x v="1"/>
    <x v="0"/>
    <s v="appsflyer"/>
    <x v="2"/>
    <x v="2"/>
    <n v="23850"/>
    <n v="82.691424036091732"/>
    <n v="318.24189760117491"/>
    <n v="52.84312389676554"/>
    <n v="-265.39877370440939"/>
    <n v="0.6390399550224396"/>
    <n v="200"/>
    <n v="7.0000000000000007E-2"/>
    <n v="17.963815742432917"/>
    <n v="5.6657689205780341E-2"/>
  </r>
  <r>
    <x v="56"/>
    <s v="7"/>
    <x v="8"/>
    <x v="1"/>
    <x v="0"/>
    <x v="5"/>
    <x v="23"/>
    <x v="1"/>
    <x v="0"/>
    <s v="appsflyer"/>
    <x v="0"/>
    <x v="5"/>
    <n v="111140"/>
    <n v="468.71782442193035"/>
    <n v="2674.3911753514471"/>
    <n v="2401.4076884366655"/>
    <n v="-272.98348691478168"/>
    <n v="5.1233547420525802"/>
    <n v="4200"/>
    <n v="0.15"/>
    <n v="199.66260570514831"/>
    <n v="1.3857330894331272E-2"/>
  </r>
  <r>
    <x v="56"/>
    <s v="7"/>
    <x v="8"/>
    <x v="47"/>
    <x v="0"/>
    <x v="5"/>
    <x v="8"/>
    <x v="2"/>
    <x v="0"/>
    <s v="appsflyer"/>
    <x v="2"/>
    <x v="1"/>
    <n v="12620"/>
    <n v="26.568421052631578"/>
    <n v="307.30907358289852"/>
    <n v="28.952896667534002"/>
    <n v="-278.35617691536453"/>
    <n v="1.0897484878826189"/>
    <n v="200"/>
    <n v="6.5000000000000002E-2"/>
    <n v="4.7029682444904504"/>
    <n v="2.7072525756199898E-2"/>
  </r>
  <r>
    <x v="56"/>
    <s v="7"/>
    <x v="8"/>
    <x v="83"/>
    <x v="0"/>
    <x v="3"/>
    <x v="7"/>
    <x v="1"/>
    <x v="0"/>
    <s v="adjust"/>
    <x v="2"/>
    <x v="6"/>
    <n v="43330"/>
    <n v="189.96811478676764"/>
    <n v="1045.751246788242"/>
    <n v="752.49770033437164"/>
    <n v="-293.2535464538704"/>
    <n v="3.9611789651069769"/>
    <n v="400"/>
    <n v="0.21"/>
    <n v="762.85022330871857"/>
    <n v="0.16895959127621404"/>
  </r>
  <r>
    <x v="56"/>
    <s v="7"/>
    <x v="8"/>
    <x v="6"/>
    <x v="0"/>
    <x v="4"/>
    <x v="26"/>
    <x v="1"/>
    <x v="0"/>
    <s v="adjust"/>
    <x v="2"/>
    <x v="6"/>
    <n v="186110"/>
    <n v="338.62628100500359"/>
    <n v="1751.9448113160715"/>
    <n v="1454.0552842695442"/>
    <n v="-297.88952704652729"/>
    <n v="4.2939823806766464"/>
    <n v="600"/>
    <n v="0.08"/>
    <n v="591.87974202598036"/>
    <n v="6.7842416129695243E-2"/>
  </r>
  <r>
    <x v="56"/>
    <s v="7"/>
    <x v="8"/>
    <x v="111"/>
    <x v="0"/>
    <x v="6"/>
    <x v="9"/>
    <x v="1"/>
    <x v="0"/>
    <s v="appsflyer"/>
    <x v="0"/>
    <x v="0"/>
    <n v="22850"/>
    <n v="79.752710530224263"/>
    <n v="448.93621205603438"/>
    <n v="126.96411264766061"/>
    <n v="-321.97209940837377"/>
    <n v="1.5919723831774273"/>
    <n v="200"/>
    <n v="0.15"/>
    <n v="73.456383042271014"/>
    <n v="9.6426700834905163E-2"/>
  </r>
  <r>
    <x v="56"/>
    <s v="7"/>
    <x v="8"/>
    <x v="87"/>
    <x v="0"/>
    <x v="1"/>
    <x v="26"/>
    <x v="1"/>
    <x v="1"/>
    <s v="appsflyer"/>
    <x v="2"/>
    <x v="2"/>
    <n v="55030"/>
    <n v="325.32720256178669"/>
    <n v="1308.8790301520951"/>
    <n v="985.68044761843873"/>
    <n v="-323.19858253365635"/>
    <n v="3.0298125697965164"/>
    <n v="1000"/>
    <n v="7.0000000000000007E-2"/>
    <n v="296.65677009181786"/>
    <n v="5.016107921666161E-2"/>
  </r>
  <r>
    <x v="56"/>
    <s v="7"/>
    <x v="8"/>
    <x v="138"/>
    <x v="0"/>
    <x v="5"/>
    <x v="10"/>
    <x v="2"/>
    <x v="0"/>
    <s v="adjust"/>
    <x v="2"/>
    <x v="0"/>
    <n v="11050"/>
    <n v="39.944134078212294"/>
    <n v="381.22887296616773"/>
    <n v="57.681277334266532"/>
    <n v="-323.54759563190117"/>
    <n v="1.4440487612354838"/>
    <n v="200"/>
    <n v="0.06"/>
    <n v="12.707430737060859"/>
    <n v="3.6717375563132669E-2"/>
  </r>
  <r>
    <x v="56"/>
    <s v="7"/>
    <x v="8"/>
    <x v="101"/>
    <x v="0"/>
    <x v="1"/>
    <x v="39"/>
    <x v="1"/>
    <x v="1"/>
    <s v="adjust"/>
    <x v="0"/>
    <x v="5"/>
    <n v="47730"/>
    <n v="170.53510594100541"/>
    <n v="957.38960924669482"/>
    <n v="632.82379240194905"/>
    <n v="-324.56581684474577"/>
    <n v="3.7108124389406769"/>
    <n v="400"/>
    <n v="0.12"/>
    <n v="184.44177819459298"/>
    <n v="4.8576391619359761E-2"/>
  </r>
  <r>
    <x v="56"/>
    <s v="7"/>
    <x v="8"/>
    <x v="140"/>
    <x v="0"/>
    <x v="5"/>
    <x v="47"/>
    <x v="1"/>
    <x v="0"/>
    <s v="adjust"/>
    <x v="2"/>
    <x v="6"/>
    <n v="66530"/>
    <n v="308.65879375790803"/>
    <n v="988.37526948449863"/>
    <n v="660.32623043123942"/>
    <n v="-328.04903905325921"/>
    <n v="2.1393404101396074"/>
    <n v="600"/>
    <n v="7.0000000000000007E-2"/>
    <n v="218.27007523118218"/>
    <n v="5.5091474782254339E-2"/>
  </r>
  <r>
    <x v="56"/>
    <s v="7"/>
    <x v="8"/>
    <x v="107"/>
    <x v="0"/>
    <x v="0"/>
    <x v="45"/>
    <x v="0"/>
    <x v="0"/>
    <s v="adjust"/>
    <x v="0"/>
    <x v="6"/>
    <n v="8270"/>
    <n v="11.443199114431991"/>
    <n v="432.00059022160599"/>
    <n v="82.391146190966325"/>
    <n v="-349.60944403063968"/>
    <n v="7.2000098370267676"/>
    <n v="200"/>
    <n v="0.13"/>
    <n v="31.149989346559874"/>
    <n v="6.3012412511655846E-2"/>
  </r>
  <r>
    <x v="56"/>
    <s v="7"/>
    <x v="8"/>
    <x v="82"/>
    <x v="0"/>
    <x v="1"/>
    <x v="13"/>
    <x v="1"/>
    <x v="1"/>
    <s v="adjust"/>
    <x v="0"/>
    <x v="6"/>
    <n v="13430"/>
    <n v="43.779032539728739"/>
    <n v="407.3136483790484"/>
    <n v="53.070825792446392"/>
    <n v="-354.24282258660202"/>
    <n v="1.21224300112812"/>
    <n v="200"/>
    <n v="0.14000000000000001"/>
    <n v="25.644262511246865"/>
    <n v="8.0534713527725149E-2"/>
  </r>
  <r>
    <x v="56"/>
    <s v="7"/>
    <x v="8"/>
    <x v="13"/>
    <x v="0"/>
    <x v="4"/>
    <x v="32"/>
    <x v="1"/>
    <x v="0"/>
    <s v="appsflyer"/>
    <x v="0"/>
    <x v="4"/>
    <n v="95400"/>
    <n v="336.31578947368422"/>
    <n v="1898.3455906261217"/>
    <n v="1498.6938873364118"/>
    <n v="-399.65170328970999"/>
    <n v="4.4562103066340883"/>
    <n v="1800"/>
    <n v="0.15"/>
    <n v="57.972094371202793"/>
    <n v="6.4469574542042329E-3"/>
  </r>
  <r>
    <x v="56"/>
    <s v="7"/>
    <x v="8"/>
    <x v="72"/>
    <x v="0"/>
    <x v="1"/>
    <x v="19"/>
    <x v="2"/>
    <x v="1"/>
    <s v="adjust"/>
    <x v="0"/>
    <x v="0"/>
    <n v="18500"/>
    <n v="42.035900931606449"/>
    <n v="486.54849725872054"/>
    <n v="85.218768454956532"/>
    <n v="-401.329728803764"/>
    <n v="2.0272854052446689"/>
    <n v="200"/>
    <n v="0.12"/>
    <n v="3.3657925645856706"/>
    <n v="6.5826511882467595E-3"/>
  </r>
  <r>
    <x v="56"/>
    <s v="7"/>
    <x v="8"/>
    <x v="74"/>
    <x v="0"/>
    <x v="1"/>
    <x v="14"/>
    <x v="1"/>
    <x v="1"/>
    <s v="adjust"/>
    <x v="0"/>
    <x v="2"/>
    <n v="27000"/>
    <n v="145.04490057729313"/>
    <n v="661.85186820963816"/>
    <n v="238.80158811284252"/>
    <n v="-423.05028009679563"/>
    <n v="1.646397682113528"/>
    <n v="400"/>
    <n v="0.1"/>
    <n v="83.858296961661708"/>
    <n v="5.85271770485013E-2"/>
  </r>
  <r>
    <x v="56"/>
    <s v="7"/>
    <x v="8"/>
    <x v="127"/>
    <x v="1"/>
    <x v="5"/>
    <x v="35"/>
    <x v="1"/>
    <x v="0"/>
    <s v="adjust"/>
    <x v="2"/>
    <x v="4"/>
    <n v="18420"/>
    <n v="117.89090192989367"/>
    <n v="615.68841710690401"/>
    <n v="186.11298153979865"/>
    <n v="-429.57543556710539"/>
    <n v="1.5786882489920613"/>
    <n v="200"/>
    <n v="0.15"/>
    <n v="19.725686967658476"/>
    <n v="1.7664616768856167E-2"/>
  </r>
  <r>
    <x v="56"/>
    <s v="7"/>
    <x v="8"/>
    <x v="46"/>
    <x v="0"/>
    <x v="2"/>
    <x v="6"/>
    <x v="2"/>
    <x v="1"/>
    <s v="adjust"/>
    <x v="2"/>
    <x v="0"/>
    <n v="211900"/>
    <n v="520.67758749069242"/>
    <n v="3849.4338557441088"/>
    <n v="3374.2658808313754"/>
    <n v="-475.16797491273337"/>
    <n v="6.4805283766735853"/>
    <n v="6200"/>
    <n v="0.06"/>
    <n v="1145.2798641506497"/>
    <n v="5.6569335108652218E-2"/>
  </r>
  <r>
    <x v="56"/>
    <s v="7"/>
    <x v="8"/>
    <x v="112"/>
    <x v="0"/>
    <x v="3"/>
    <x v="26"/>
    <x v="1"/>
    <x v="0"/>
    <s v="adjust"/>
    <x v="2"/>
    <x v="0"/>
    <n v="26440"/>
    <n v="127.3924515314902"/>
    <n v="649.55208654120111"/>
    <n v="164.18260456721882"/>
    <n v="-485.36948197398226"/>
    <n v="1.2887938225023832"/>
    <n v="200"/>
    <n v="0.15"/>
    <n v="67.32158442201991"/>
    <n v="6.8340151503339733E-2"/>
  </r>
  <r>
    <x v="56"/>
    <s v="7"/>
    <x v="8"/>
    <x v="106"/>
    <x v="0"/>
    <x v="0"/>
    <x v="8"/>
    <x v="1"/>
    <x v="0"/>
    <s v="appsflyer"/>
    <x v="2"/>
    <x v="6"/>
    <n v="131400"/>
    <n v="362.86776420605418"/>
    <n v="1244.0553884001883"/>
    <n v="723.44166239947219"/>
    <n v="-520.61372600071616"/>
    <n v="1.9936785070515837"/>
    <n v="600"/>
    <n v="0.2"/>
    <n v="536.28097150783708"/>
    <n v="0.12354854104133504"/>
  </r>
  <r>
    <x v="56"/>
    <s v="7"/>
    <x v="8"/>
    <x v="33"/>
    <x v="0"/>
    <x v="3"/>
    <x v="7"/>
    <x v="2"/>
    <x v="1"/>
    <s v="adjust"/>
    <x v="2"/>
    <x v="0"/>
    <n v="33430"/>
    <n v="120.21720368239356"/>
    <n v="876.39633901245713"/>
    <n v="351.193057311882"/>
    <n v="-525.20328170057519"/>
    <n v="2.9213211300415241"/>
    <n v="400"/>
    <n v="7.0000000000000007E-2"/>
    <n v="93.12253606883678"/>
    <n v="4.4193421125510265E-2"/>
  </r>
  <r>
    <x v="56"/>
    <s v="7"/>
    <x v="8"/>
    <x v="141"/>
    <x v="0"/>
    <x v="4"/>
    <x v="19"/>
    <x v="1"/>
    <x v="1"/>
    <s v="appsflyer"/>
    <x v="2"/>
    <x v="0"/>
    <n v="89440"/>
    <n v="395.6380421194346"/>
    <n v="1890.7654995413614"/>
    <n v="1355.1789136694181"/>
    <n v="-535.58658587194327"/>
    <n v="3.4252998180097118"/>
    <n v="1400"/>
    <n v="0.08"/>
    <n v="284.8608227495269"/>
    <n v="3.5033605756921694E-2"/>
  </r>
  <r>
    <x v="56"/>
    <s v="7"/>
    <x v="8"/>
    <x v="150"/>
    <x v="0"/>
    <x v="3"/>
    <x v="36"/>
    <x v="2"/>
    <x v="1"/>
    <s v="appsflyer"/>
    <x v="2"/>
    <x v="0"/>
    <n v="53430"/>
    <n v="103.4727878563495"/>
    <n v="748.28665795278425"/>
    <n v="189.77281032864025"/>
    <n v="-558.51384762414398"/>
    <n v="1.8340359263548638"/>
    <n v="400"/>
    <n v="0.06"/>
    <n v="37.045944585237997"/>
    <n v="3.2535346274565058E-2"/>
  </r>
  <r>
    <x v="56"/>
    <s v="7"/>
    <x v="8"/>
    <x v="73"/>
    <x v="0"/>
    <x v="2"/>
    <x v="11"/>
    <x v="1"/>
    <x v="0"/>
    <s v="appsflyer"/>
    <x v="2"/>
    <x v="4"/>
    <n v="380880"/>
    <n v="1301.6985115591681"/>
    <n v="3554.5365333796672"/>
    <n v="2977.4355950984541"/>
    <n v="-577.10093828121308"/>
    <n v="2.2873465465763623"/>
    <n v="2000"/>
    <n v="0.105"/>
    <n v="720.72851150451106"/>
    <n v="4.0343918364458574E-2"/>
  </r>
  <r>
    <x v="56"/>
    <s v="7"/>
    <x v="8"/>
    <x v="109"/>
    <x v="0"/>
    <x v="0"/>
    <x v="18"/>
    <x v="1"/>
    <x v="1"/>
    <s v="appsflyer"/>
    <x v="0"/>
    <x v="6"/>
    <n v="105410"/>
    <n v="271.22888055305822"/>
    <n v="1317.9377385986995"/>
    <n v="717.79674192520952"/>
    <n v="-600.14099667349001"/>
    <n v="2.6464613224873483"/>
    <n v="600"/>
    <n v="0.1"/>
    <n v="234.24289234764208"/>
    <n v="5.4389327476228849E-2"/>
  </r>
  <r>
    <x v="56"/>
    <s v="7"/>
    <x v="8"/>
    <x v="16"/>
    <x v="0"/>
    <x v="2"/>
    <x v="6"/>
    <x v="0"/>
    <x v="3"/>
    <s v="adjust"/>
    <x v="2"/>
    <x v="4"/>
    <n v="40830"/>
    <n v="49.37807295796987"/>
    <n v="708.6736825565207"/>
    <n v="95.609127870680481"/>
    <n v="-613.06455468584022"/>
    <n v="1.9362668922309307"/>
    <n v="200"/>
    <n v="0.02"/>
    <n v="9.1861324910173732"/>
    <n v="1.6013346381603514E-2"/>
  </r>
  <r>
    <x v="56"/>
    <s v="7"/>
    <x v="8"/>
    <x v="151"/>
    <x v="0"/>
    <x v="5"/>
    <x v="26"/>
    <x v="0"/>
    <x v="0"/>
    <s v="appsflyer"/>
    <x v="0"/>
    <x v="2"/>
    <n v="29130"/>
    <n v="85.31881228117426"/>
    <n v="757.8071920712033"/>
    <n v="123.86055472346122"/>
    <n v="-633.94663734774213"/>
    <n v="1.4517379158452171"/>
    <n v="200"/>
    <n v="0.08"/>
    <n v="16.787354814400878"/>
    <n v="2.2589051658242303E-2"/>
  </r>
  <r>
    <x v="56"/>
    <s v="7"/>
    <x v="8"/>
    <x v="145"/>
    <x v="0"/>
    <x v="1"/>
    <x v="49"/>
    <x v="0"/>
    <x v="1"/>
    <s v="appsflyer"/>
    <x v="2"/>
    <x v="6"/>
    <n v="44310"/>
    <n v="43.207082371054661"/>
    <n v="1042.9340613816819"/>
    <n v="395.28191138330618"/>
    <n v="-647.65214999837576"/>
    <n v="9.1485443980849279"/>
    <n v="200"/>
    <n v="4.4999999999999998E-2"/>
    <n v="98.587636035788464"/>
    <n v="4.1568491244968579E-2"/>
  </r>
  <r>
    <x v="56"/>
    <s v="7"/>
    <x v="8"/>
    <x v="93"/>
    <x v="0"/>
    <x v="0"/>
    <x v="4"/>
    <x v="1"/>
    <x v="0"/>
    <s v="adjust"/>
    <x v="2"/>
    <x v="0"/>
    <n v="119930"/>
    <n v="554.91858223342729"/>
    <n v="1689.5988400215497"/>
    <n v="1001.6984966324803"/>
    <n v="-687.90034338906935"/>
    <n v="1.8051269658349889"/>
    <n v="400"/>
    <n v="0.06"/>
    <n v="143.81930610462371"/>
    <n v="2.3929240616166247E-2"/>
  </r>
  <r>
    <x v="56"/>
    <s v="7"/>
    <x v="8"/>
    <x v="115"/>
    <x v="0"/>
    <x v="4"/>
    <x v="47"/>
    <x v="1"/>
    <x v="0"/>
    <s v="adjust"/>
    <x v="0"/>
    <x v="4"/>
    <n v="109250"/>
    <n v="270.92916283348666"/>
    <n v="2592.2745560116941"/>
    <n v="1887.9644497171955"/>
    <n v="-704.31010629449861"/>
    <n v="6.968479989278749"/>
    <n v="1600"/>
    <n v="0.12"/>
    <n v="828.47851681490636"/>
    <n v="7.313683942680585E-2"/>
  </r>
  <r>
    <x v="56"/>
    <s v="7"/>
    <x v="8"/>
    <x v="57"/>
    <x v="0"/>
    <x v="6"/>
    <x v="7"/>
    <x v="2"/>
    <x v="0"/>
    <s v="adjust"/>
    <x v="0"/>
    <x v="4"/>
    <n v="36000"/>
    <n v="138.08975834292289"/>
    <n v="1676.9052664654453"/>
    <n v="964.84767920911702"/>
    <n v="-712.05758725632825"/>
    <n v="6.9871052769393565"/>
    <n v="1000"/>
    <n v="0.09"/>
    <n v="380.00128113892453"/>
    <n v="6.5640979629449647E-2"/>
  </r>
  <r>
    <x v="56"/>
    <s v="7"/>
    <x v="8"/>
    <x v="85"/>
    <x v="0"/>
    <x v="5"/>
    <x v="28"/>
    <x v="1"/>
    <x v="1"/>
    <s v="adjust"/>
    <x v="0"/>
    <x v="2"/>
    <n v="151080"/>
    <n v="365.23291492329145"/>
    <n v="3356.5047722376835"/>
    <n v="2619.457311791256"/>
    <n v="-737.04746044642752"/>
    <n v="7.1720187440976151"/>
    <n v="2000"/>
    <n v="0.125"/>
    <n v="881.83433573251602"/>
    <n v="5.6107953592971119E-2"/>
  </r>
  <r>
    <x v="56"/>
    <s v="7"/>
    <x v="8"/>
    <x v="63"/>
    <x v="0"/>
    <x v="5"/>
    <x v="36"/>
    <x v="1"/>
    <x v="1"/>
    <s v="adjust"/>
    <x v="2"/>
    <x v="0"/>
    <n v="67450"/>
    <n v="166.92239160562266"/>
    <n v="1718.4492167644846"/>
    <n v="956.15884371712275"/>
    <n v="-762.29037304736187"/>
    <n v="5.7281640558816145"/>
    <n v="800"/>
    <n v="7.0000000000000007E-2"/>
    <n v="122.9302239394722"/>
    <n v="2.1427789735154228E-2"/>
  </r>
  <r>
    <x v="56"/>
    <s v="7"/>
    <x v="8"/>
    <x v="143"/>
    <x v="0"/>
    <x v="5"/>
    <x v="41"/>
    <x v="1"/>
    <x v="1"/>
    <s v="appsflyer"/>
    <x v="2"/>
    <x v="1"/>
    <n v="61070"/>
    <n v="264.289984121548"/>
    <n v="1141.6213789214082"/>
    <n v="361.7734965323246"/>
    <n v="-779.84788238908368"/>
    <n v="1.3688505742462929"/>
    <n v="600"/>
    <n v="0.15"/>
    <n v="188.10866268215071"/>
    <n v="8.6660421730360745E-2"/>
  </r>
  <r>
    <x v="56"/>
    <s v="7"/>
    <x v="8"/>
    <x v="121"/>
    <x v="0"/>
    <x v="6"/>
    <x v="37"/>
    <x v="2"/>
    <x v="0"/>
    <s v="appsflyer"/>
    <x v="2"/>
    <x v="5"/>
    <n v="208200"/>
    <n v="882.23784417106037"/>
    <n v="2531.5002820103227"/>
    <n v="1715.3497321960203"/>
    <n v="-816.15054981430239"/>
    <n v="1.9443166528497102"/>
    <n v="1400"/>
    <n v="0.06"/>
    <n v="163.2495667596753"/>
    <n v="1.5861640699812316E-2"/>
  </r>
  <r>
    <x v="56"/>
    <s v="7"/>
    <x v="8"/>
    <x v="28"/>
    <x v="0"/>
    <x v="3"/>
    <x v="10"/>
    <x v="1"/>
    <x v="3"/>
    <s v="adjust"/>
    <x v="0"/>
    <x v="1"/>
    <n v="95040"/>
    <n v="318.52947273858058"/>
    <n v="2023.8896991580414"/>
    <n v="1107.6778672746657"/>
    <n v="-916.21183188337568"/>
    <n v="3.477473709893542"/>
    <n v="1400"/>
    <n v="0.08"/>
    <n v="69.676272051331182"/>
    <n v="1.0483835013447684E-2"/>
  </r>
  <r>
    <x v="56"/>
    <s v="7"/>
    <x v="8"/>
    <x v="10"/>
    <x v="0"/>
    <x v="0"/>
    <x v="13"/>
    <x v="1"/>
    <x v="0"/>
    <s v="appsflyer"/>
    <x v="2"/>
    <x v="6"/>
    <n v="306660"/>
    <n v="522.8960406009586"/>
    <n v="3227.1655590292471"/>
    <n v="2214.5303060107253"/>
    <n v="-1012.6352530185218"/>
    <n v="4.2351254055501935"/>
    <n v="1200"/>
    <n v="0.04"/>
    <n v="262.64595621004929"/>
    <n v="1.9766867003894691E-2"/>
  </r>
  <r>
    <x v="56"/>
    <s v="7"/>
    <x v="8"/>
    <x v="42"/>
    <x v="0"/>
    <x v="1"/>
    <x v="17"/>
    <x v="1"/>
    <x v="1"/>
    <s v="appsflyer"/>
    <x v="2"/>
    <x v="3"/>
    <n v="91740"/>
    <n v="305.4803113021257"/>
    <n v="2802.7592817198829"/>
    <n v="1659.2786393114573"/>
    <n v="-1143.4806424084256"/>
    <n v="5.431704034340858"/>
    <n v="1600"/>
    <n v="0.11"/>
    <n v="535.95388240844886"/>
    <n v="5.3834024588625962E-2"/>
  </r>
  <r>
    <x v="56"/>
    <s v="7"/>
    <x v="8"/>
    <x v="80"/>
    <x v="0"/>
    <x v="4"/>
    <x v="36"/>
    <x v="1"/>
    <x v="1"/>
    <s v="adjust"/>
    <x v="0"/>
    <x v="1"/>
    <n v="73480"/>
    <n v="323.09421056917193"/>
    <n v="1714.5865048791804"/>
    <n v="569.93104243466507"/>
    <n v="-1144.6554624445153"/>
    <n v="1.7639778856781692"/>
    <n v="800"/>
    <n v="0.09"/>
    <n v="161.65932603285336"/>
    <n v="4.727452796811684E-2"/>
  </r>
  <r>
    <x v="56"/>
    <s v="7"/>
    <x v="8"/>
    <x v="147"/>
    <x v="0"/>
    <x v="2"/>
    <x v="47"/>
    <x v="1"/>
    <x v="0"/>
    <s v="adjust"/>
    <x v="2"/>
    <x v="3"/>
    <n v="83400"/>
    <n v="201.96347928529354"/>
    <n v="2103.5998384342251"/>
    <n v="956.87014052738175"/>
    <n v="-1146.7296979068433"/>
    <n v="4.7378374739509574"/>
    <n v="1000"/>
    <n v="0.13"/>
    <n v="419.23918284569214"/>
    <n v="7.3022653943865229E-2"/>
  </r>
  <r>
    <x v="56"/>
    <s v="7"/>
    <x v="8"/>
    <x v="129"/>
    <x v="0"/>
    <x v="1"/>
    <x v="17"/>
    <x v="1"/>
    <x v="1"/>
    <s v="appsflyer"/>
    <x v="2"/>
    <x v="2"/>
    <n v="136780"/>
    <n v="308.48823509610531"/>
    <n v="1581.0539817377482"/>
    <n v="404.42500200493191"/>
    <n v="-1176.6289797328163"/>
    <n v="1.3109900346084149"/>
    <n v="400"/>
    <n v="0.06"/>
    <n v="62.230331795814458"/>
    <n v="2.5645600332698013E-2"/>
  </r>
  <r>
    <x v="56"/>
    <s v="7"/>
    <x v="8"/>
    <x v="113"/>
    <x v="0"/>
    <x v="6"/>
    <x v="49"/>
    <x v="1"/>
    <x v="1"/>
    <s v="appsflyer"/>
    <x v="2"/>
    <x v="0"/>
    <n v="170450"/>
    <n v="214.61172841449212"/>
    <n v="2257.4844107596355"/>
    <n v="1009.3388151289513"/>
    <n v="-1248.1455956306841"/>
    <n v="4.7030925224159068"/>
    <n v="800"/>
    <n v="0.08"/>
    <n v="117.42890776108115"/>
    <n v="1.9390401254257165E-2"/>
  </r>
  <r>
    <x v="56"/>
    <s v="7"/>
    <x v="8"/>
    <x v="148"/>
    <x v="0"/>
    <x v="6"/>
    <x v="9"/>
    <x v="1"/>
    <x v="1"/>
    <s v="appsflyer"/>
    <x v="2"/>
    <x v="2"/>
    <n v="110130"/>
    <n v="227.30392379224315"/>
    <n v="2192.1765235107778"/>
    <n v="912.61964366160862"/>
    <n v="-1279.556879849169"/>
    <n v="4.0149753177853071"/>
    <n v="1000"/>
    <n v="0.06"/>
    <n v="43.930601754026668"/>
    <n v="8.022802281165111E-3"/>
  </r>
  <r>
    <x v="56"/>
    <s v="7"/>
    <x v="8"/>
    <x v="119"/>
    <x v="0"/>
    <x v="2"/>
    <x v="7"/>
    <x v="0"/>
    <x v="0"/>
    <s v="appsflyer"/>
    <x v="0"/>
    <x v="1"/>
    <n v="92790"/>
    <n v="119.09072958831078"/>
    <n v="1877.1700279366919"/>
    <n v="573.2142261238215"/>
    <n v="-1303.9558018128705"/>
    <n v="4.8132564818889536"/>
    <n v="800"/>
    <n v="0.15"/>
    <n v="128.43885168272814"/>
    <n v="3.7344633655045791E-2"/>
  </r>
  <r>
    <x v="56"/>
    <s v="7"/>
    <x v="8"/>
    <x v="14"/>
    <x v="0"/>
    <x v="3"/>
    <x v="18"/>
    <x v="2"/>
    <x v="0"/>
    <s v="appsflyer"/>
    <x v="0"/>
    <x v="4"/>
    <n v="49850"/>
    <n v="152.57284958235033"/>
    <n v="2806.5667236094318"/>
    <n v="1486.8259811253181"/>
    <n v="-1319.7407424841138"/>
    <n v="9.7450233458660822"/>
    <n v="1000"/>
    <n v="0.1"/>
    <n v="507.54137048530782"/>
    <n v="5.6893159985134958E-2"/>
  </r>
  <r>
    <x v="56"/>
    <s v="7"/>
    <x v="8"/>
    <x v="37"/>
    <x v="0"/>
    <x v="0"/>
    <x v="20"/>
    <x v="2"/>
    <x v="1"/>
    <s v="adjust"/>
    <x v="2"/>
    <x v="2"/>
    <n v="199890"/>
    <n v="345.10723665013131"/>
    <n v="7914.2050907770772"/>
    <n v="6411.383683475302"/>
    <n v="-1502.8214073017753"/>
    <n v="18.577946222481401"/>
    <n v="5600"/>
    <n v="6.5000000000000002E-2"/>
    <n v="1622.3195152773621"/>
    <n v="4.2172891099382284E-2"/>
  </r>
  <r>
    <x v="56"/>
    <s v="7"/>
    <x v="8"/>
    <x v="84"/>
    <x v="0"/>
    <x v="3"/>
    <x v="16"/>
    <x v="1"/>
    <x v="0"/>
    <s v="appsflyer"/>
    <x v="0"/>
    <x v="5"/>
    <n v="255830"/>
    <n v="590.39231792224041"/>
    <n v="6903.8598225229416"/>
    <n v="3838.0280633046586"/>
    <n v="-3065.831759218283"/>
    <n v="6.5008096257278183"/>
    <n v="2600"/>
    <n v="0.13"/>
    <n v="2089.7643663373965"/>
    <n v="9.0748179875563759E-2"/>
  </r>
  <r>
    <x v="56"/>
    <s v="7"/>
    <x v="8"/>
    <x v="7"/>
    <x v="0"/>
    <x v="2"/>
    <x v="4"/>
    <x v="2"/>
    <x v="0"/>
    <s v="appsflyer"/>
    <x v="0"/>
    <x v="3"/>
    <n v="309330"/>
    <n v="906.92636629119738"/>
    <n v="7815.1156088092175"/>
    <n v="4669.1267465368664"/>
    <n v="-3145.9888622723511"/>
    <n v="5.1482975025093669"/>
    <n v="5400"/>
    <n v="0.04"/>
    <n v="1015.9940985587953"/>
    <n v="3.6266385333273414E-2"/>
  </r>
  <r>
    <x v="56"/>
    <s v="7"/>
    <x v="8"/>
    <x v="0"/>
    <x v="0"/>
    <x v="5"/>
    <x v="43"/>
    <x v="0"/>
    <x v="0"/>
    <s v="adjust"/>
    <x v="0"/>
    <x v="1"/>
    <n v="214080"/>
    <n v="156.18477133970742"/>
    <n v="4131.6424998840221"/>
    <n v="707.56539375197701"/>
    <n v="-3424.0771061320452"/>
    <n v="4.5303097586447603"/>
    <n v="1000"/>
    <n v="7.0000000000000007E-2"/>
    <n v="103.16000555987249"/>
    <n v="2.4299286556127883E-2"/>
  </r>
  <r>
    <x v="56"/>
    <s v="7"/>
    <x v="8"/>
    <x v="94"/>
    <x v="0"/>
    <x v="5"/>
    <x v="30"/>
    <x v="2"/>
    <x v="0"/>
    <s v="adjust"/>
    <x v="0"/>
    <x v="3"/>
    <n v="245530"/>
    <n v="503.10049499251755"/>
    <n v="8772.7779089102769"/>
    <n v="4132.5738842997971"/>
    <n v="-4640.2040246104798"/>
    <n v="8.2142115251968875"/>
    <n v="5200"/>
    <n v="0.06"/>
    <n v="943.53323238486621"/>
    <n v="3.8052686566172701E-2"/>
  </r>
  <r>
    <x v="56"/>
    <s v="7"/>
    <x v="8"/>
    <x v="96"/>
    <x v="0"/>
    <x v="3"/>
    <x v="2"/>
    <x v="1"/>
    <x v="0"/>
    <s v="adjust"/>
    <x v="0"/>
    <x v="4"/>
    <n v="517150"/>
    <n v="1553.2150170648465"/>
    <n v="14577.092432464424"/>
    <n v="5717.5148664762819"/>
    <n v="-8859.5775659881419"/>
    <n v="3.6810839475920263"/>
    <n v="6600"/>
    <n v="0.17"/>
    <n v="1131.3799066227191"/>
    <n v="3.2979943589838918E-2"/>
  </r>
  <r>
    <x v="57"/>
    <s v="7"/>
    <x v="8"/>
    <x v="31"/>
    <x v="0"/>
    <x v="1"/>
    <x v="5"/>
    <x v="2"/>
    <x v="0"/>
    <s v="adjust"/>
    <x v="0"/>
    <x v="6"/>
    <n v="669190"/>
    <n v="2190.7627552138902"/>
    <n v="30818.838213705887"/>
    <n v="50235.68669460524"/>
    <n v="19416.848480899353"/>
    <n v="22.930683194721645"/>
    <n v="55600"/>
    <n v="0.09"/>
    <n v="23967.663109690111"/>
    <n v="7.9517386565567991E-2"/>
  </r>
  <r>
    <x v="57"/>
    <s v="7"/>
    <x v="8"/>
    <x v="7"/>
    <x v="0"/>
    <x v="1"/>
    <x v="45"/>
    <x v="2"/>
    <x v="0"/>
    <s v="appsflyer"/>
    <x v="0"/>
    <x v="0"/>
    <n v="674200"/>
    <n v="2715.378908320085"/>
    <n v="18009.297346085725"/>
    <n v="26810.343293435337"/>
    <n v="8801.0459473496121"/>
    <n v="9.8735182818452429"/>
    <n v="38800"/>
    <n v="0.04"/>
    <n v="1101.1359226796578"/>
    <n v="6.8452183461925132E-3"/>
  </r>
  <r>
    <x v="57"/>
    <s v="7"/>
    <x v="8"/>
    <x v="92"/>
    <x v="0"/>
    <x v="4"/>
    <x v="37"/>
    <x v="2"/>
    <x v="0"/>
    <s v="appsflyer"/>
    <x v="1"/>
    <x v="6"/>
    <n v="315040"/>
    <n v="910.60162698530951"/>
    <n v="13441.834735983526"/>
    <n v="21031.196873289085"/>
    <n v="7589.3621373055594"/>
    <n v="23.095935972480287"/>
    <n v="24600"/>
    <n v="0.1"/>
    <n v="5187.3915900169814"/>
    <n v="4.110870485459063E-2"/>
  </r>
  <r>
    <x v="57"/>
    <s v="7"/>
    <x v="8"/>
    <x v="27"/>
    <x v="0"/>
    <x v="3"/>
    <x v="43"/>
    <x v="2"/>
    <x v="0"/>
    <s v="appsflyer"/>
    <x v="0"/>
    <x v="5"/>
    <n v="456300"/>
    <n v="930.31101536804442"/>
    <n v="11123.490231827749"/>
    <n v="16270.920584918547"/>
    <n v="5147.4303530907982"/>
    <n v="17.489764515452435"/>
    <n v="18000"/>
    <n v="7.0000000000000007E-2"/>
    <n v="249.49316927477128"/>
    <n v="2.5556141499252917E-3"/>
  </r>
  <r>
    <x v="57"/>
    <s v="7"/>
    <x v="8"/>
    <x v="14"/>
    <x v="0"/>
    <x v="0"/>
    <x v="49"/>
    <x v="2"/>
    <x v="0"/>
    <s v="appsflyer"/>
    <x v="0"/>
    <x v="2"/>
    <n v="183990"/>
    <n v="733.36939641784852"/>
    <n v="8438.5509864335163"/>
    <n v="13395.184076974003"/>
    <n v="4956.6330905404866"/>
    <n v="18.265261875397226"/>
    <n v="12400"/>
    <n v="0.1"/>
    <n v="7084.6132233357312"/>
    <n v="8.81487603134673E-2"/>
  </r>
  <r>
    <x v="57"/>
    <s v="7"/>
    <x v="8"/>
    <x v="97"/>
    <x v="0"/>
    <x v="1"/>
    <x v="27"/>
    <x v="2"/>
    <x v="0"/>
    <s v="adjust"/>
    <x v="0"/>
    <x v="2"/>
    <n v="393320"/>
    <n v="1279.4665855004089"/>
    <n v="17486.921979584036"/>
    <n v="21806.951614162223"/>
    <n v="4320.0296345781862"/>
    <n v="17.043783605832395"/>
    <n v="25400"/>
    <n v="0.108"/>
    <n v="6119.7940944668781"/>
    <n v="4.6772501744294412E-2"/>
  </r>
  <r>
    <x v="57"/>
    <s v="7"/>
    <x v="8"/>
    <x v="68"/>
    <x v="0"/>
    <x v="6"/>
    <x v="38"/>
    <x v="1"/>
    <x v="1"/>
    <s v="adjust"/>
    <x v="2"/>
    <x v="3"/>
    <n v="284330"/>
    <n v="630.20329004328994"/>
    <n v="6291.5554158456625"/>
    <n v="10325.413860821918"/>
    <n v="4033.8584449762557"/>
    <n v="16.384258895431415"/>
    <n v="6600"/>
    <n v="7.0000000000000007E-2"/>
    <n v="195.72807954080565"/>
    <n v="3.1593258178164267E-3"/>
  </r>
  <r>
    <x v="57"/>
    <s v="7"/>
    <x v="8"/>
    <x v="98"/>
    <x v="0"/>
    <x v="3"/>
    <x v="46"/>
    <x v="1"/>
    <x v="0"/>
    <s v="appsflyer"/>
    <x v="2"/>
    <x v="3"/>
    <n v="687810"/>
    <n v="2729.2454922098382"/>
    <n v="11088.25933665875"/>
    <n v="14834.598926975266"/>
    <n v="3746.3395903165165"/>
    <n v="5.4354212434601719"/>
    <n v="10400"/>
    <n v="7.0000000000000007E-2"/>
    <n v="4567.32739499736"/>
    <n v="5.1313907187295352E-2"/>
  </r>
  <r>
    <x v="57"/>
    <s v="7"/>
    <x v="8"/>
    <x v="24"/>
    <x v="0"/>
    <x v="0"/>
    <x v="12"/>
    <x v="1"/>
    <x v="1"/>
    <s v="appsflyer"/>
    <x v="2"/>
    <x v="1"/>
    <n v="400870"/>
    <n v="1642.6336471379338"/>
    <n v="6632.5781685884222"/>
    <n v="9311.8769803383238"/>
    <n v="2679.2988117499017"/>
    <n v="5.6688702295627547"/>
    <n v="7400"/>
    <n v="7.0000000000000007E-2"/>
    <n v="2893.4996290120503"/>
    <n v="5.1788692997870089E-2"/>
  </r>
  <r>
    <x v="57"/>
    <s v="7"/>
    <x v="8"/>
    <x v="141"/>
    <x v="0"/>
    <x v="3"/>
    <x v="20"/>
    <x v="1"/>
    <x v="1"/>
    <s v="appsflyer"/>
    <x v="2"/>
    <x v="5"/>
    <n v="327260"/>
    <n v="1452.1013619225937"/>
    <n v="5625.1935118173051"/>
    <n v="7869.3171094297168"/>
    <n v="2244.1235976124117"/>
    <n v="5.4192615720783284"/>
    <n v="14200"/>
    <n v="0.08"/>
    <n v="439.91770392215608"/>
    <n v="9.3171511963218833E-3"/>
  </r>
  <r>
    <x v="57"/>
    <s v="7"/>
    <x v="8"/>
    <x v="55"/>
    <x v="0"/>
    <x v="6"/>
    <x v="40"/>
    <x v="2"/>
    <x v="0"/>
    <s v="appsflyer"/>
    <x v="2"/>
    <x v="3"/>
    <n v="216250"/>
    <n v="523.58937469296086"/>
    <n v="8472.1027535333887"/>
    <n v="10714.741504968742"/>
    <n v="2242.6387514353537"/>
    <n v="20.464016312882585"/>
    <n v="10000"/>
    <n v="7.4999999999999997E-2"/>
    <n v="4266.2110459090418"/>
    <n v="6.6360459931622762E-2"/>
  </r>
  <r>
    <x v="57"/>
    <s v="7"/>
    <x v="8"/>
    <x v="10"/>
    <x v="0"/>
    <x v="3"/>
    <x v="26"/>
    <x v="1"/>
    <x v="0"/>
    <s v="appsflyer"/>
    <x v="2"/>
    <x v="3"/>
    <n v="568330"/>
    <n v="942.32748925862904"/>
    <n v="5886.503291069992"/>
    <n v="8039.1505315748445"/>
    <n v="2152.6472405048526"/>
    <n v="8.5311641899565114"/>
    <n v="3400"/>
    <n v="0.04"/>
    <n v="773.06242443884742"/>
    <n v="1.6027033814135394E-2"/>
  </r>
  <r>
    <x v="57"/>
    <s v="7"/>
    <x v="8"/>
    <x v="87"/>
    <x v="0"/>
    <x v="2"/>
    <x v="14"/>
    <x v="1"/>
    <x v="1"/>
    <s v="appsflyer"/>
    <x v="2"/>
    <x v="5"/>
    <n v="178700"/>
    <n v="719.95690059027459"/>
    <n v="4383.2081634001552"/>
    <n v="6115.7383022549702"/>
    <n v="1732.530138854815"/>
    <n v="8.4945894639537869"/>
    <n v="7000"/>
    <n v="7.0000000000000007E-2"/>
    <n v="1831.5687544010045"/>
    <n v="4.9914081339006822E-2"/>
  </r>
  <r>
    <x v="57"/>
    <s v="7"/>
    <x v="8"/>
    <x v="22"/>
    <x v="0"/>
    <x v="3"/>
    <x v="12"/>
    <x v="2"/>
    <x v="0"/>
    <s v="appsflyer"/>
    <x v="0"/>
    <x v="6"/>
    <n v="233970"/>
    <n v="755.47052361772251"/>
    <n v="4776.1647647526515"/>
    <n v="6199.7451816360854"/>
    <n v="1423.5804168834338"/>
    <n v="8.2064686679598822"/>
    <n v="6600"/>
    <n v="0.1"/>
    <n v="2578.7491650607599"/>
    <n v="6.9324063315245252E-2"/>
  </r>
  <r>
    <x v="57"/>
    <s v="7"/>
    <x v="8"/>
    <x v="140"/>
    <x v="0"/>
    <x v="1"/>
    <x v="30"/>
    <x v="1"/>
    <x v="0"/>
    <s v="adjust"/>
    <x v="2"/>
    <x v="5"/>
    <n v="224240"/>
    <n v="679.91137026239062"/>
    <n v="2719.4742833912569"/>
    <n v="3950.8578769527398"/>
    <n v="1231.3835935614829"/>
    <n v="5.8108424858787542"/>
    <n v="3000"/>
    <n v="7.0000000000000007E-2"/>
    <n v="1242.4226299718964"/>
    <n v="5.241151283537461E-2"/>
  </r>
  <r>
    <x v="57"/>
    <s v="7"/>
    <x v="8"/>
    <x v="47"/>
    <x v="0"/>
    <x v="4"/>
    <x v="41"/>
    <x v="2"/>
    <x v="0"/>
    <s v="appsflyer"/>
    <x v="2"/>
    <x v="1"/>
    <n v="167120"/>
    <n v="608.46529634067656"/>
    <n v="3958.0725986683392"/>
    <n v="5080.9067862587399"/>
    <n v="1122.8341875904007"/>
    <n v="8.3503641322116859"/>
    <n v="4000"/>
    <n v="6.5000000000000002E-2"/>
    <n v="227.43758785493151"/>
    <n v="7.460531404552764E-3"/>
  </r>
  <r>
    <x v="57"/>
    <s v="7"/>
    <x v="8"/>
    <x v="29"/>
    <x v="0"/>
    <x v="5"/>
    <x v="31"/>
    <x v="2"/>
    <x v="1"/>
    <s v="appsflyer"/>
    <x v="2"/>
    <x v="0"/>
    <n v="188310"/>
    <n v="487.75682779110957"/>
    <n v="5581.1168409429283"/>
    <n v="6672.1270732104449"/>
    <n v="1091.0102322675166"/>
    <n v="13.679207943487571"/>
    <n v="7800"/>
    <n v="7.0000000000000007E-2"/>
    <n v="550.8642677410503"/>
    <n v="1.3760336139101477E-2"/>
  </r>
  <r>
    <x v="57"/>
    <s v="7"/>
    <x v="8"/>
    <x v="106"/>
    <x v="0"/>
    <x v="4"/>
    <x v="2"/>
    <x v="1"/>
    <x v="0"/>
    <s v="appsflyer"/>
    <x v="2"/>
    <x v="3"/>
    <n v="359970"/>
    <n v="998.41173941087936"/>
    <n v="3584.3525149729653"/>
    <n v="4623.5912521135897"/>
    <n v="1039.2387371406244"/>
    <n v="4.6309464017738575"/>
    <n v="3400"/>
    <n v="0.2"/>
    <n v="2592.4257766129317"/>
    <n v="9.3449212789151442E-2"/>
  </r>
  <r>
    <x v="57"/>
    <s v="7"/>
    <x v="8"/>
    <x v="154"/>
    <x v="0"/>
    <x v="5"/>
    <x v="43"/>
    <x v="1"/>
    <x v="0"/>
    <s v="appsflyer"/>
    <x v="0"/>
    <x v="1"/>
    <n v="105210"/>
    <n v="157.63484589041096"/>
    <n v="3964.1034042145534"/>
    <n v="4959.3716604524971"/>
    <n v="995.26825623794366"/>
    <n v="31.461138128686933"/>
    <n v="1400"/>
    <n v="0.1"/>
    <n v="664.64339053900244"/>
    <n v="2.23362768526729E-2"/>
  </r>
  <r>
    <x v="57"/>
    <s v="7"/>
    <x v="8"/>
    <x v="5"/>
    <x v="0"/>
    <x v="4"/>
    <x v="35"/>
    <x v="2"/>
    <x v="0"/>
    <s v="appsflyer"/>
    <x v="1"/>
    <x v="5"/>
    <n v="93920"/>
    <n v="313.35816263190566"/>
    <n v="3137.018202970828"/>
    <n v="3810.1172876968262"/>
    <n v="673.09908472599818"/>
    <n v="12.158985282832667"/>
    <n v="3000"/>
    <n v="0.09"/>
    <n v="668.04252301225256"/>
    <n v="2.9222307896286874E-2"/>
  </r>
  <r>
    <x v="57"/>
    <s v="7"/>
    <x v="8"/>
    <x v="151"/>
    <x v="0"/>
    <x v="6"/>
    <x v="3"/>
    <x v="0"/>
    <x v="0"/>
    <s v="appsflyer"/>
    <x v="0"/>
    <x v="2"/>
    <n v="69500"/>
    <n v="264.99133448873482"/>
    <n v="1883.5604608552221"/>
    <n v="2520.8444450113216"/>
    <n v="637.28398415609945"/>
    <n v="9.51293162048092"/>
    <n v="1600"/>
    <n v="0.08"/>
    <n v="514.6759397382117"/>
    <n v="3.4028011311628831E-2"/>
  </r>
  <r>
    <x v="57"/>
    <s v="7"/>
    <x v="8"/>
    <x v="43"/>
    <x v="0"/>
    <x v="6"/>
    <x v="16"/>
    <x v="1"/>
    <x v="1"/>
    <s v="adjust"/>
    <x v="2"/>
    <x v="6"/>
    <n v="49070"/>
    <n v="319.31023263380513"/>
    <n v="1914.2349559254124"/>
    <n v="2546.8117045512713"/>
    <n v="632.57674862585895"/>
    <n v="7.9759789830225509"/>
    <n v="1400"/>
    <n v="0.08"/>
    <n v="347.83830038936856"/>
    <n v="2.2762990275760949E-2"/>
  </r>
  <r>
    <x v="57"/>
    <s v="7"/>
    <x v="8"/>
    <x v="42"/>
    <x v="0"/>
    <x v="4"/>
    <x v="27"/>
    <x v="1"/>
    <x v="1"/>
    <s v="appsflyer"/>
    <x v="2"/>
    <x v="2"/>
    <n v="230110"/>
    <n v="853.1165397327203"/>
    <n v="6059.4466278084701"/>
    <n v="6678.8296379987878"/>
    <n v="619.38301019031769"/>
    <n v="7.8287424131892367"/>
    <n v="8800"/>
    <n v="0.11"/>
    <n v="94.03679798151596"/>
    <n v="2.3466386347716626E-3"/>
  </r>
  <r>
    <x v="57"/>
    <s v="7"/>
    <x v="8"/>
    <x v="33"/>
    <x v="0"/>
    <x v="0"/>
    <x v="1"/>
    <x v="2"/>
    <x v="1"/>
    <s v="adjust"/>
    <x v="2"/>
    <x v="3"/>
    <n v="113570"/>
    <n v="420.30755487493622"/>
    <n v="2957.9141117016916"/>
    <n v="3572.5104822396747"/>
    <n v="614.59637053798315"/>
    <n v="8.4997531945450895"/>
    <n v="3200"/>
    <n v="7.0000000000000007E-2"/>
    <n v="208.36119587141062"/>
    <n v="9.7205777705087395E-3"/>
  </r>
  <r>
    <x v="57"/>
    <s v="7"/>
    <x v="8"/>
    <x v="107"/>
    <x v="0"/>
    <x v="0"/>
    <x v="26"/>
    <x v="0"/>
    <x v="0"/>
    <s v="adjust"/>
    <x v="0"/>
    <x v="3"/>
    <n v="36480"/>
    <n v="128.83955600403633"/>
    <n v="1140.9674021158962"/>
    <n v="1750.0206369487005"/>
    <n v="609.05323483280426"/>
    <n v="13.582945263284479"/>
    <n v="800"/>
    <n v="0.13"/>
    <n v="704.77337165418578"/>
    <n v="6.7120481969764459E-2"/>
  </r>
  <r>
    <x v="57"/>
    <s v="7"/>
    <x v="8"/>
    <x v="77"/>
    <x v="0"/>
    <x v="6"/>
    <x v="24"/>
    <x v="1"/>
    <x v="0"/>
    <s v="appsflyer"/>
    <x v="0"/>
    <x v="6"/>
    <n v="146420"/>
    <n v="582.38455568490485"/>
    <n v="3252.0912341231597"/>
    <n v="3849.5278626658342"/>
    <n v="597.4366285426745"/>
    <n v="6.6099415327706508"/>
    <n v="4800"/>
    <n v="0.15"/>
    <n v="1007.4773320746322"/>
    <n v="4.3619086461897723E-2"/>
  </r>
  <r>
    <x v="57"/>
    <s v="7"/>
    <x v="8"/>
    <x v="74"/>
    <x v="0"/>
    <x v="0"/>
    <x v="5"/>
    <x v="1"/>
    <x v="1"/>
    <s v="adjust"/>
    <x v="0"/>
    <x v="6"/>
    <n v="104070"/>
    <n v="526.27054361567639"/>
    <n v="1957.1651525227508"/>
    <n v="2524.5058057936426"/>
    <n v="567.34065327089183"/>
    <n v="4.7969734130459578"/>
    <n v="2600"/>
    <n v="0.1"/>
    <n v="478.65119139565712"/>
    <n v="3.1600322876208835E-2"/>
  </r>
  <r>
    <x v="57"/>
    <s v="7"/>
    <x v="8"/>
    <x v="125"/>
    <x v="0"/>
    <x v="5"/>
    <x v="13"/>
    <x v="1"/>
    <x v="0"/>
    <s v="appsflyer"/>
    <x v="0"/>
    <x v="0"/>
    <n v="65550"/>
    <n v="288.37331098774484"/>
    <n v="1901.431523430886"/>
    <n v="2175.8813651914138"/>
    <n v="274.44984176052776"/>
    <n v="7.5453631882178005"/>
    <n v="2600"/>
    <n v="0.08"/>
    <n v="856.66369731096768"/>
    <n v="6.5618137628841292E-2"/>
  </r>
  <r>
    <x v="57"/>
    <s v="7"/>
    <x v="8"/>
    <x v="30"/>
    <x v="0"/>
    <x v="4"/>
    <x v="24"/>
    <x v="1"/>
    <x v="3"/>
    <s v="appsflyer"/>
    <x v="0"/>
    <x v="1"/>
    <n v="76440"/>
    <n v="248.57311785573512"/>
    <n v="965.01130606819868"/>
    <n v="1211.4942884616528"/>
    <n v="246.48298239345411"/>
    <n v="4.8737944750919127"/>
    <n v="800"/>
    <n v="0.05"/>
    <n v="353.77279069641617"/>
    <n v="4.8668930876765208E-2"/>
  </r>
  <r>
    <x v="57"/>
    <s v="7"/>
    <x v="8"/>
    <x v="126"/>
    <x v="0"/>
    <x v="3"/>
    <x v="29"/>
    <x v="1"/>
    <x v="0"/>
    <s v="adjust"/>
    <x v="2"/>
    <x v="5"/>
    <n v="77150"/>
    <n v="558.80801216131636"/>
    <n v="1547.7432266529615"/>
    <n v="1779.6117609507883"/>
    <n v="231.86853429782673"/>
    <n v="3.1846568449649411"/>
    <n v="1400"/>
    <n v="0.11"/>
    <n v="1067.486666382375"/>
    <n v="9.9973740509564091E-2"/>
  </r>
  <r>
    <x v="57"/>
    <s v="7"/>
    <x v="8"/>
    <x v="119"/>
    <x v="0"/>
    <x v="1"/>
    <x v="30"/>
    <x v="0"/>
    <x v="0"/>
    <s v="appsflyer"/>
    <x v="0"/>
    <x v="6"/>
    <n v="136680"/>
    <n v="204.58206651386874"/>
    <n v="2945.7124664386897"/>
    <n v="3138.749706977565"/>
    <n v="193.03724053887527"/>
    <n v="15.342252429368179"/>
    <n v="2000"/>
    <n v="0.15"/>
    <n v="549.05958008169694"/>
    <n v="2.9154898783482468E-2"/>
  </r>
  <r>
    <x v="57"/>
    <s v="7"/>
    <x v="8"/>
    <x v="23"/>
    <x v="0"/>
    <x v="4"/>
    <x v="0"/>
    <x v="1"/>
    <x v="1"/>
    <s v="adjust"/>
    <x v="0"/>
    <x v="1"/>
    <n v="49660"/>
    <n v="108.53162136320174"/>
    <n v="1240.2392457279627"/>
    <n v="1402.1372522617728"/>
    <n v="161.89800653381008"/>
    <n v="12.91915880966628"/>
    <n v="400"/>
    <n v="0.06"/>
    <n v="9.6053338581957206"/>
    <n v="1.1417491217664865E-3"/>
  </r>
  <r>
    <x v="57"/>
    <s v="7"/>
    <x v="8"/>
    <x v="50"/>
    <x v="0"/>
    <x v="6"/>
    <x v="18"/>
    <x v="1"/>
    <x v="3"/>
    <s v="appsflyer"/>
    <x v="0"/>
    <x v="1"/>
    <n v="98140"/>
    <n v="323.33948339483396"/>
    <n v="1841.1020784132029"/>
    <n v="1984.3366497042668"/>
    <n v="143.23457129106396"/>
    <n v="6.1370069280440092"/>
    <n v="1800"/>
    <n v="0.08"/>
    <n v="306.26564500062995"/>
    <n v="2.5723595930347294E-2"/>
  </r>
  <r>
    <x v="57"/>
    <s v="7"/>
    <x v="8"/>
    <x v="73"/>
    <x v="0"/>
    <x v="3"/>
    <x v="12"/>
    <x v="1"/>
    <x v="0"/>
    <s v="appsflyer"/>
    <x v="2"/>
    <x v="0"/>
    <n v="232540"/>
    <n v="1228.6189055271154"/>
    <n v="2075.4080803246152"/>
    <n v="2201.9737514426256"/>
    <n v="126.56567111801041"/>
    <n v="1.7922349571024312"/>
    <n v="1200"/>
    <n v="0.105"/>
    <n v="91.962577574966815"/>
    <n v="6.9606171519769056E-3"/>
  </r>
  <r>
    <x v="57"/>
    <s v="7"/>
    <x v="8"/>
    <x v="142"/>
    <x v="0"/>
    <x v="1"/>
    <x v="31"/>
    <x v="2"/>
    <x v="0"/>
    <s v="appsflyer"/>
    <x v="2"/>
    <x v="1"/>
    <n v="12560"/>
    <n v="15.79874213836478"/>
    <n v="373.6572147115258"/>
    <n v="491.94283194724994"/>
    <n v="118.28561723572415"/>
    <n v="31.138101225960487"/>
    <n v="200"/>
    <n v="0.1"/>
    <n v="179.10819948921869"/>
    <n v="6.0680560103653164E-2"/>
  </r>
  <r>
    <x v="57"/>
    <s v="7"/>
    <x v="8"/>
    <x v="26"/>
    <x v="0"/>
    <x v="4"/>
    <x v="11"/>
    <x v="2"/>
    <x v="0"/>
    <s v="appsflyer"/>
    <x v="1"/>
    <x v="0"/>
    <n v="103290"/>
    <n v="241.28840970350404"/>
    <n v="2563.342787300835"/>
    <n v="2643.1833533024183"/>
    <n v="79.840566001583284"/>
    <n v="10.954456355986474"/>
    <n v="2400"/>
    <n v="0.08"/>
    <n v="130.52980206216284"/>
    <n v="8.2305932288729098E-3"/>
  </r>
  <r>
    <x v="57"/>
    <s v="7"/>
    <x v="8"/>
    <x v="120"/>
    <x v="0"/>
    <x v="6"/>
    <x v="4"/>
    <x v="1"/>
    <x v="1"/>
    <s v="adjust"/>
    <x v="0"/>
    <x v="2"/>
    <n v="304240"/>
    <n v="596.74005283804343"/>
    <n v="3763.7130461431789"/>
    <n v="3819.6570102427108"/>
    <n v="55.943964099531968"/>
    <n v="6.4008725274543856"/>
    <n v="3000"/>
    <n v="0.08"/>
    <n v="198.89880775807316"/>
    <n v="8.6787376992537267E-3"/>
  </r>
  <r>
    <x v="57"/>
    <s v="7"/>
    <x v="8"/>
    <x v="102"/>
    <x v="0"/>
    <x v="4"/>
    <x v="2"/>
    <x v="1"/>
    <x v="2"/>
    <s v="adjust"/>
    <x v="2"/>
    <x v="4"/>
    <n v="12270"/>
    <n v="54.602670057215519"/>
    <n v="182.06360314788395"/>
    <n v="236.69425838361261"/>
    <n v="54.630655235728653"/>
    <n v="4.3348476939972356"/>
    <n v="200"/>
    <n v="0.06"/>
    <n v="82.35222046943386"/>
    <n v="5.7987760970501193E-2"/>
  </r>
  <r>
    <x v="57"/>
    <s v="7"/>
    <x v="8"/>
    <x v="65"/>
    <x v="1"/>
    <x v="2"/>
    <x v="34"/>
    <x v="1"/>
    <x v="1"/>
    <s v="adjust"/>
    <x v="2"/>
    <x v="4"/>
    <n v="10"/>
    <n v="0"/>
    <n v="1.5585152453401401E-2"/>
    <n v="1.2987627044501168E-2"/>
    <n v="-2.597525408900233E-3"/>
    <n v="22"/>
    <n v="500"/>
    <n v="0.06"/>
    <n v="4.6556784337443537E-3"/>
    <n v="5.9745048342190188E-2"/>
  </r>
  <r>
    <x v="57"/>
    <s v="7"/>
    <x v="8"/>
    <x v="148"/>
    <x v="0"/>
    <x v="2"/>
    <x v="30"/>
    <x v="1"/>
    <x v="1"/>
    <s v="appsflyer"/>
    <x v="2"/>
    <x v="4"/>
    <n v="292560"/>
    <n v="679.63727507998283"/>
    <n v="5761.1734272414442"/>
    <n v="5724.4272066572821"/>
    <n v="-36.746220584162074"/>
    <n v="8.4227681684816442"/>
    <n v="7400"/>
    <n v="0.06"/>
    <n v="366.57867381342572"/>
    <n v="1.0672936073764412E-2"/>
  </r>
  <r>
    <x v="57"/>
    <s v="7"/>
    <x v="8"/>
    <x v="32"/>
    <x v="0"/>
    <x v="1"/>
    <x v="22"/>
    <x v="0"/>
    <x v="3"/>
    <s v="appsflyer"/>
    <x v="0"/>
    <x v="5"/>
    <n v="26660"/>
    <n v="51.029349213100808"/>
    <n v="707.62699307368166"/>
    <n v="668.69898041061788"/>
    <n v="-38.928012663063782"/>
    <n v="13.104203575438548"/>
    <n v="600"/>
    <n v="0.04"/>
    <n v="88.79203830576418"/>
    <n v="2.2130545259503011E-2"/>
  </r>
  <r>
    <x v="57"/>
    <s v="7"/>
    <x v="8"/>
    <x v="6"/>
    <x v="0"/>
    <x v="4"/>
    <x v="49"/>
    <x v="1"/>
    <x v="0"/>
    <s v="adjust"/>
    <x v="2"/>
    <x v="5"/>
    <n v="6320"/>
    <n v="19.51822112415071"/>
    <n v="56.423482675510925"/>
    <n v="2.0394185397320537"/>
    <n v="-54.384064135778871"/>
    <n v="0.10448793088057579"/>
    <n v="200"/>
    <n v="0.08"/>
    <n v="0.6964556160365587"/>
    <n v="5.6916191426475707E-2"/>
  </r>
  <r>
    <x v="57"/>
    <s v="7"/>
    <x v="8"/>
    <x v="81"/>
    <x v="0"/>
    <x v="4"/>
    <x v="30"/>
    <x v="2"/>
    <x v="1"/>
    <s v="appsflyer"/>
    <x v="2"/>
    <x v="5"/>
    <n v="26860"/>
    <n v="82.917229403820187"/>
    <n v="499.13083110298442"/>
    <n v="431.10985026130817"/>
    <n v="-68.020980841676248"/>
    <n v="5.1992794906560871"/>
    <n v="200"/>
    <n v="0.06"/>
    <n v="113.87227603127036"/>
    <n v="4.4022915877182683E-2"/>
  </r>
  <r>
    <x v="57"/>
    <s v="7"/>
    <x v="8"/>
    <x v="145"/>
    <x v="0"/>
    <x v="2"/>
    <x v="23"/>
    <x v="0"/>
    <x v="1"/>
    <s v="appsflyer"/>
    <x v="2"/>
    <x v="1"/>
    <n v="38580"/>
    <n v="54.437702836178914"/>
    <n v="967.53566750079881"/>
    <n v="877.84031918020821"/>
    <n v="-89.695348320590597"/>
    <n v="16.125594458346647"/>
    <n v="400"/>
    <n v="4.4999999999999998E-2"/>
    <n v="82.640288973205983"/>
    <n v="1.56900761956308E-2"/>
  </r>
  <r>
    <x v="57"/>
    <s v="7"/>
    <x v="8"/>
    <x v="78"/>
    <x v="0"/>
    <x v="0"/>
    <x v="6"/>
    <x v="2"/>
    <x v="0"/>
    <s v="adjust"/>
    <x v="0"/>
    <x v="4"/>
    <n v="53110"/>
    <n v="204.31413497471971"/>
    <n v="3446.53319031717"/>
    <n v="3353.2164163872076"/>
    <n v="-93.316773929962437"/>
    <n v="16.412062811034144"/>
    <n v="4200"/>
    <n v="0.14000000000000001"/>
    <n v="1548.6776646681321"/>
    <n v="7.6974734720358165E-2"/>
  </r>
  <r>
    <x v="57"/>
    <s v="7"/>
    <x v="8"/>
    <x v="153"/>
    <x v="0"/>
    <x v="0"/>
    <x v="39"/>
    <x v="0"/>
    <x v="0"/>
    <s v="adjust"/>
    <x v="0"/>
    <x v="5"/>
    <n v="6990"/>
    <n v="64.226646248085757"/>
    <n v="338.93589237322357"/>
    <n v="201.56218203920648"/>
    <n v="-137.37371033401709"/>
    <n v="3.1382952997520706"/>
    <n v="200"/>
    <n v="0.1"/>
    <n v="25.160713594431719"/>
    <n v="2.0804757238254836E-2"/>
  </r>
  <r>
    <x v="57"/>
    <s v="7"/>
    <x v="8"/>
    <x v="150"/>
    <x v="0"/>
    <x v="6"/>
    <x v="9"/>
    <x v="2"/>
    <x v="1"/>
    <s v="appsflyer"/>
    <x v="2"/>
    <x v="0"/>
    <n v="149380"/>
    <n v="337.50564844103025"/>
    <n v="2256.9955017727884"/>
    <n v="2115.9686954286485"/>
    <n v="-141.02680634413991"/>
    <n v="6.2694319493688573"/>
    <n v="2600"/>
    <n v="0.06"/>
    <n v="471.04803028047047"/>
    <n v="3.7102630684638316E-2"/>
  </r>
  <r>
    <x v="57"/>
    <s v="7"/>
    <x v="8"/>
    <x v="93"/>
    <x v="0"/>
    <x v="2"/>
    <x v="34"/>
    <x v="1"/>
    <x v="0"/>
    <s v="adjust"/>
    <x v="2"/>
    <x v="0"/>
    <n v="185170"/>
    <n v="943.28650818153756"/>
    <n v="3147.9814382986383"/>
    <n v="2999.4428472252694"/>
    <n v="-148.53859107336893"/>
    <n v="3.179779230604685"/>
    <n v="1000"/>
    <n v="0.06"/>
    <n v="13.534541287442748"/>
    <n v="7.5205863093114717E-4"/>
  </r>
  <r>
    <x v="57"/>
    <s v="7"/>
    <x v="8"/>
    <x v="149"/>
    <x v="0"/>
    <x v="2"/>
    <x v="8"/>
    <x v="1"/>
    <x v="0"/>
    <s v="appsflyer"/>
    <x v="2"/>
    <x v="1"/>
    <n v="17500"/>
    <n v="66.675738195672878"/>
    <n v="189.2171185631108"/>
    <n v="37.548187676945155"/>
    <n v="-151.66893088616564"/>
    <n v="0.56314618619973456"/>
    <n v="200"/>
    <n v="7.0000000000000007E-2"/>
    <n v="1.9529448336579069"/>
    <n v="8.6686156043026489E-3"/>
  </r>
  <r>
    <x v="57"/>
    <s v="7"/>
    <x v="8"/>
    <x v="8"/>
    <x v="0"/>
    <x v="6"/>
    <x v="44"/>
    <x v="1"/>
    <x v="1"/>
    <s v="adjust"/>
    <x v="0"/>
    <x v="5"/>
    <n v="64290"/>
    <n v="229.39257497238978"/>
    <n v="1858.9782667423979"/>
    <n v="1692.205600895828"/>
    <n v="-166.77266584656991"/>
    <n v="7.376897883898403"/>
    <n v="1200"/>
    <n v="0.08"/>
    <n v="299.12832056242945"/>
    <n v="2.9461384637508532E-2"/>
  </r>
  <r>
    <x v="57"/>
    <s v="7"/>
    <x v="8"/>
    <x v="144"/>
    <x v="0"/>
    <x v="0"/>
    <x v="42"/>
    <x v="2"/>
    <x v="1"/>
    <s v="adjust"/>
    <x v="2"/>
    <x v="6"/>
    <n v="27460"/>
    <n v="71.965114280804258"/>
    <n v="208.94609671492699"/>
    <n v="41.084234231195907"/>
    <n v="-167.8618624837311"/>
    <n v="0.57089097463094818"/>
    <n v="200"/>
    <n v="0.06"/>
    <n v="5.0445086041498275"/>
    <n v="2.0464089200099424E-2"/>
  </r>
  <r>
    <x v="57"/>
    <s v="7"/>
    <x v="8"/>
    <x v="113"/>
    <x v="0"/>
    <x v="1"/>
    <x v="0"/>
    <x v="1"/>
    <x v="1"/>
    <s v="appsflyer"/>
    <x v="2"/>
    <x v="3"/>
    <n v="139700"/>
    <n v="196.78760393046107"/>
    <n v="889.69701051780805"/>
    <n v="711.71277611338894"/>
    <n v="-177.98423440441911"/>
    <n v="3.6166545143000328"/>
    <n v="400"/>
    <n v="0.08"/>
    <n v="173.28134718042261"/>
    <n v="4.0578482639841332E-2"/>
  </r>
  <r>
    <x v="57"/>
    <s v="7"/>
    <x v="8"/>
    <x v="35"/>
    <x v="0"/>
    <x v="1"/>
    <x v="34"/>
    <x v="0"/>
    <x v="1"/>
    <s v="adjust"/>
    <x v="0"/>
    <x v="0"/>
    <n v="238000"/>
    <n v="231.36559165917322"/>
    <n v="5090.5164479648702"/>
    <n v="4907.3764576422709"/>
    <n v="-183.13999032259926"/>
    <n v="21.210485199853625"/>
    <n v="4400"/>
    <n v="8.5000000000000006E-2"/>
    <n v="1245.4357948466038"/>
    <n v="4.2298086210847047E-2"/>
  </r>
  <r>
    <x v="57"/>
    <s v="7"/>
    <x v="8"/>
    <x v="75"/>
    <x v="0"/>
    <x v="3"/>
    <x v="46"/>
    <x v="1"/>
    <x v="1"/>
    <s v="appsflyer"/>
    <x v="0"/>
    <x v="2"/>
    <n v="116600"/>
    <n v="451.13742308409473"/>
    <n v="1984.9714893329108"/>
    <n v="1798.1825754880463"/>
    <n v="-186.78891384486451"/>
    <n v="3.9858865247648811"/>
    <n v="2200"/>
    <n v="0.15"/>
    <n v="630.52680857700511"/>
    <n v="5.8441118750680192E-2"/>
  </r>
  <r>
    <x v="57"/>
    <s v="7"/>
    <x v="8"/>
    <x v="1"/>
    <x v="0"/>
    <x v="4"/>
    <x v="9"/>
    <x v="1"/>
    <x v="0"/>
    <s v="appsflyer"/>
    <x v="0"/>
    <x v="6"/>
    <n v="131890"/>
    <n v="490.95361579321593"/>
    <n v="2495.7655633211934"/>
    <n v="2294.5788904208471"/>
    <n v="-201.18667290034637"/>
    <n v="4.6737182833730211"/>
    <n v="4000"/>
    <n v="0.15"/>
    <n v="738.37777390553265"/>
    <n v="5.3632046747809956E-2"/>
  </r>
  <r>
    <x v="57"/>
    <s v="7"/>
    <x v="8"/>
    <x v="83"/>
    <x v="0"/>
    <x v="4"/>
    <x v="25"/>
    <x v="1"/>
    <x v="0"/>
    <s v="adjust"/>
    <x v="2"/>
    <x v="3"/>
    <n v="12080"/>
    <n v="46.591456947256773"/>
    <n v="276.80146103545133"/>
    <n v="53.73576397821251"/>
    <n v="-223.06569705723882"/>
    <n v="1.153339420981047"/>
    <n v="200"/>
    <n v="0.21"/>
    <n v="19.719523788208932"/>
    <n v="6.1162009334553957E-2"/>
  </r>
  <r>
    <x v="57"/>
    <s v="7"/>
    <x v="8"/>
    <x v="11"/>
    <x v="0"/>
    <x v="5"/>
    <x v="36"/>
    <x v="1"/>
    <x v="0"/>
    <s v="appsflyer"/>
    <x v="0"/>
    <x v="6"/>
    <n v="20830"/>
    <n v="90.785796692731694"/>
    <n v="257.88476990077362"/>
    <n v="22.953210088591693"/>
    <n v="-234.93155981218192"/>
    <n v="0.25282820578507215"/>
    <n v="200"/>
    <n v="0.14000000000000001"/>
    <n v="8.9334071147306009"/>
    <n v="6.4866795539350458E-2"/>
  </r>
  <r>
    <x v="57"/>
    <s v="7"/>
    <x v="8"/>
    <x v="28"/>
    <x v="0"/>
    <x v="3"/>
    <x v="11"/>
    <x v="1"/>
    <x v="3"/>
    <s v="adjust"/>
    <x v="0"/>
    <x v="4"/>
    <n v="12230"/>
    <n v="52.27346739395913"/>
    <n v="265.39367887263529"/>
    <n v="22.020710823986605"/>
    <n v="-243.37296804864869"/>
    <n v="0.42125980773434174"/>
    <n v="200"/>
    <n v="0.08"/>
    <n v="3.9300533492632468"/>
    <n v="2.9745129336623856E-2"/>
  </r>
  <r>
    <x v="57"/>
    <s v="7"/>
    <x v="8"/>
    <x v="53"/>
    <x v="0"/>
    <x v="6"/>
    <x v="40"/>
    <x v="0"/>
    <x v="3"/>
    <s v="appsflyer"/>
    <x v="2"/>
    <x v="2"/>
    <n v="26020"/>
    <n v="64.355636552980997"/>
    <n v="570.95481896532226"/>
    <n v="322.31720015355563"/>
    <n v="-248.63761881176663"/>
    <n v="5.0083756049589674"/>
    <n v="400"/>
    <n v="0.06"/>
    <n v="21.291635192874988"/>
    <n v="1.1009669554676475E-2"/>
  </r>
  <r>
    <x v="57"/>
    <s v="7"/>
    <x v="8"/>
    <x v="20"/>
    <x v="0"/>
    <x v="0"/>
    <x v="10"/>
    <x v="1"/>
    <x v="1"/>
    <s v="adjust"/>
    <x v="0"/>
    <x v="0"/>
    <n v="73190"/>
    <n v="404.87301986421926"/>
    <n v="1342.9731941040868"/>
    <n v="1029.7985088894279"/>
    <n v="-313.17468521465889"/>
    <n v="2.5435098373183465"/>
    <n v="1200"/>
    <n v="0.11"/>
    <n v="276.09170944501244"/>
    <n v="4.46837750397664E-2"/>
  </r>
  <r>
    <x v="57"/>
    <s v="7"/>
    <x v="8"/>
    <x v="143"/>
    <x v="0"/>
    <x v="3"/>
    <x v="39"/>
    <x v="1"/>
    <x v="1"/>
    <s v="appsflyer"/>
    <x v="2"/>
    <x v="0"/>
    <n v="45770"/>
    <n v="266.30146442483112"/>
    <n v="516.39509517180966"/>
    <n v="194.23272608199568"/>
    <n v="-322.16236908981398"/>
    <n v="0.72937160335001361"/>
    <n v="400"/>
    <n v="0.15"/>
    <n v="143.51005902192011"/>
    <n v="0.12314270438763676"/>
  </r>
  <r>
    <x v="57"/>
    <s v="7"/>
    <x v="8"/>
    <x v="111"/>
    <x v="0"/>
    <x v="3"/>
    <x v="4"/>
    <x v="1"/>
    <x v="0"/>
    <s v="appsflyer"/>
    <x v="0"/>
    <x v="3"/>
    <n v="20100"/>
    <n v="72.079918032786892"/>
    <n v="392.96886615212554"/>
    <n v="67.440865861148595"/>
    <n v="-325.52800029097693"/>
    <n v="0.93564015750506069"/>
    <n v="200"/>
    <n v="0.15"/>
    <n v="49.5135992315547"/>
    <n v="0.12236299806088972"/>
  </r>
  <r>
    <x v="57"/>
    <s v="7"/>
    <x v="8"/>
    <x v="46"/>
    <x v="0"/>
    <x v="2"/>
    <x v="33"/>
    <x v="2"/>
    <x v="1"/>
    <s v="adjust"/>
    <x v="2"/>
    <x v="5"/>
    <n v="27810"/>
    <n v="55.973899493572262"/>
    <n v="540.19018989273786"/>
    <n v="162.56210428209582"/>
    <n v="-377.62808561064207"/>
    <n v="2.9042483327566551"/>
    <n v="200"/>
    <n v="0.06"/>
    <n v="55.777192880193788"/>
    <n v="5.7185522138873367E-2"/>
  </r>
  <r>
    <x v="57"/>
    <s v="7"/>
    <x v="8"/>
    <x v="13"/>
    <x v="0"/>
    <x v="1"/>
    <x v="27"/>
    <x v="1"/>
    <x v="0"/>
    <s v="appsflyer"/>
    <x v="0"/>
    <x v="4"/>
    <n v="116990"/>
    <n v="419.98612980867296"/>
    <n v="2186.0006303289915"/>
    <n v="1738.8067130515012"/>
    <n v="-447.1939172774903"/>
    <n v="4.140152708956423"/>
    <n v="2600"/>
    <n v="0.15"/>
    <n v="461.28324291515327"/>
    <n v="4.4214540873803131E-2"/>
  </r>
  <r>
    <x v="57"/>
    <s v="7"/>
    <x v="8"/>
    <x v="3"/>
    <x v="0"/>
    <x v="6"/>
    <x v="31"/>
    <x v="1"/>
    <x v="0"/>
    <s v="appsflyer"/>
    <x v="0"/>
    <x v="1"/>
    <n v="32290"/>
    <n v="95.060267733155584"/>
    <n v="696.19413933700957"/>
    <n v="208.11446943279859"/>
    <n v="-488.07966990421096"/>
    <n v="2.1892897463427974"/>
    <n v="200"/>
    <n v="0.09"/>
    <n v="13.317866977865409"/>
    <n v="1.0665498186456651E-2"/>
  </r>
  <r>
    <x v="57"/>
    <s v="7"/>
    <x v="8"/>
    <x v="38"/>
    <x v="0"/>
    <x v="0"/>
    <x v="21"/>
    <x v="1"/>
    <x v="0"/>
    <s v="appsflyer"/>
    <x v="2"/>
    <x v="1"/>
    <n v="35080"/>
    <n v="207.05332796410286"/>
    <n v="543.76585500494127"/>
    <n v="36.578469756991197"/>
    <n v="-507.18738524795009"/>
    <n v="0.17666207115170282"/>
    <n v="200"/>
    <n v="0.13"/>
    <n v="18.983059514440647"/>
    <n v="8.6494685902000407E-2"/>
  </r>
  <r>
    <x v="57"/>
    <s v="7"/>
    <x v="8"/>
    <x v="58"/>
    <x v="0"/>
    <x v="6"/>
    <x v="24"/>
    <x v="2"/>
    <x v="3"/>
    <s v="appsflyer"/>
    <x v="2"/>
    <x v="3"/>
    <n v="58950"/>
    <n v="80.548506734335348"/>
    <n v="990.27997997321495"/>
    <n v="474.79508116517849"/>
    <n v="-515.48489880803641"/>
    <n v="5.8945236903167562"/>
    <n v="400"/>
    <n v="0.08"/>
    <n v="79.200147813443721"/>
    <n v="2.7801519348473917E-2"/>
  </r>
  <r>
    <x v="57"/>
    <s v="7"/>
    <x v="8"/>
    <x v="72"/>
    <x v="0"/>
    <x v="1"/>
    <x v="48"/>
    <x v="2"/>
    <x v="1"/>
    <s v="adjust"/>
    <x v="0"/>
    <x v="0"/>
    <n v="23790"/>
    <n v="34.582509594138848"/>
    <n v="702.46756501559037"/>
    <n v="161.95394204482008"/>
    <n v="-540.51362297077026"/>
    <n v="4.683117100103936"/>
    <n v="200"/>
    <n v="0.12"/>
    <n v="53.202925667803264"/>
    <n v="5.4751086426246189E-2"/>
  </r>
  <r>
    <x v="57"/>
    <s v="7"/>
    <x v="8"/>
    <x v="4"/>
    <x v="0"/>
    <x v="6"/>
    <x v="13"/>
    <x v="2"/>
    <x v="0"/>
    <s v="appsflyer"/>
    <x v="0"/>
    <x v="5"/>
    <n v="17620"/>
    <n v="26.340770639458832"/>
    <n v="615.72334800376075"/>
    <n v="67.577614529694813"/>
    <n v="-548.14573347406599"/>
    <n v="2.5655139500156698"/>
    <n v="200"/>
    <n v="0.1"/>
    <n v="7.2495155766409534"/>
    <n v="1.7879479832421396E-2"/>
  </r>
  <r>
    <x v="57"/>
    <s v="7"/>
    <x v="8"/>
    <x v="80"/>
    <x v="0"/>
    <x v="4"/>
    <x v="20"/>
    <x v="1"/>
    <x v="1"/>
    <s v="adjust"/>
    <x v="0"/>
    <x v="6"/>
    <n v="29260"/>
    <n v="114.32821497120922"/>
    <n v="850.52533965253429"/>
    <n v="284.32468967911018"/>
    <n v="-566.20064997342411"/>
    <n v="2.4869161978144279"/>
    <n v="200"/>
    <n v="0.09"/>
    <n v="121.27073350568131"/>
    <n v="7.1086998953290501E-2"/>
  </r>
  <r>
    <x v="57"/>
    <s v="7"/>
    <x v="8"/>
    <x v="112"/>
    <x v="0"/>
    <x v="1"/>
    <x v="24"/>
    <x v="1"/>
    <x v="0"/>
    <s v="adjust"/>
    <x v="2"/>
    <x v="0"/>
    <n v="32030"/>
    <n v="175.22343791194305"/>
    <n v="887.15925274121571"/>
    <n v="312.15079164800443"/>
    <n v="-575.00846109321128"/>
    <n v="1.7814442826128829"/>
    <n v="400"/>
    <n v="0.15"/>
    <n v="49.106862138472941"/>
    <n v="2.6219626033522975E-2"/>
  </r>
  <r>
    <x v="57"/>
    <s v="7"/>
    <x v="8"/>
    <x v="82"/>
    <x v="0"/>
    <x v="0"/>
    <x v="20"/>
    <x v="1"/>
    <x v="1"/>
    <s v="adjust"/>
    <x v="0"/>
    <x v="1"/>
    <n v="38910"/>
    <n v="148.80679210647085"/>
    <n v="1144.8506054821978"/>
    <n v="567.87182014318898"/>
    <n v="-576.97878533900882"/>
    <n v="3.8161686849406595"/>
    <n v="600"/>
    <n v="0.14000000000000001"/>
    <n v="299.31212274205205"/>
    <n v="8.7846151227865835E-2"/>
  </r>
  <r>
    <x v="57"/>
    <s v="7"/>
    <x v="8"/>
    <x v="127"/>
    <x v="1"/>
    <x v="3"/>
    <x v="49"/>
    <x v="1"/>
    <x v="0"/>
    <s v="adjust"/>
    <x v="2"/>
    <x v="1"/>
    <n v="42340"/>
    <n v="335.32875074716083"/>
    <n v="1227.939071951552"/>
    <n v="647.4265330049401"/>
    <n v="-580.51253894661193"/>
    <n v="1.9307218112445783"/>
    <n v="1000"/>
    <n v="0.15"/>
    <n v="578.78854637893392"/>
    <n v="0.14899722642211552"/>
  </r>
  <r>
    <x v="57"/>
    <s v="7"/>
    <x v="8"/>
    <x v="101"/>
    <x v="0"/>
    <x v="2"/>
    <x v="47"/>
    <x v="1"/>
    <x v="1"/>
    <s v="adjust"/>
    <x v="0"/>
    <x v="1"/>
    <n v="59340"/>
    <n v="183.31895546747495"/>
    <n v="1377.3546953701859"/>
    <n v="794.01013856441705"/>
    <n v="-583.34455680576889"/>
    <n v="4.3313040734911503"/>
    <n v="600"/>
    <n v="0.12"/>
    <n v="269.60731102936285"/>
    <n v="5.659191193637593E-2"/>
  </r>
  <r>
    <x v="57"/>
    <s v="7"/>
    <x v="8"/>
    <x v="129"/>
    <x v="0"/>
    <x v="2"/>
    <x v="19"/>
    <x v="1"/>
    <x v="1"/>
    <s v="appsflyer"/>
    <x v="2"/>
    <x v="6"/>
    <n v="251960"/>
    <n v="969.57193938361991"/>
    <n v="2060.3803603016681"/>
    <n v="1473.2204880572344"/>
    <n v="-587.1598722444337"/>
    <n v="1.5194545429953306"/>
    <n v="1600"/>
    <n v="0.06"/>
    <n v="168.81032536176104"/>
    <n v="1.9097653375743123E-2"/>
  </r>
  <r>
    <x v="57"/>
    <s v="7"/>
    <x v="8"/>
    <x v="146"/>
    <x v="0"/>
    <x v="1"/>
    <x v="21"/>
    <x v="2"/>
    <x v="0"/>
    <s v="appsflyer"/>
    <x v="2"/>
    <x v="5"/>
    <n v="47560"/>
    <n v="250.07205452775071"/>
    <n v="804.62547093941896"/>
    <n v="207.01064263701593"/>
    <n v="-597.614828302403"/>
    <n v="0.82780398244796194"/>
    <n v="200"/>
    <n v="7.0000000000000007E-2"/>
    <n v="35.525399863389666"/>
    <n v="2.8601911002293971E-2"/>
  </r>
  <r>
    <x v="57"/>
    <s v="7"/>
    <x v="8"/>
    <x v="63"/>
    <x v="0"/>
    <x v="0"/>
    <x v="5"/>
    <x v="1"/>
    <x v="1"/>
    <s v="adjust"/>
    <x v="2"/>
    <x v="6"/>
    <n v="33730"/>
    <n v="78.242841609278727"/>
    <n v="767.02191382195758"/>
    <n v="156.28639092191995"/>
    <n v="-610.73552290003761"/>
    <n v="1.9974529005780144"/>
    <n v="200"/>
    <n v="7.0000000000000007E-2"/>
    <n v="1.6226294370813732"/>
    <n v="1.7304017190381729E-3"/>
  </r>
  <r>
    <x v="57"/>
    <s v="7"/>
    <x v="8"/>
    <x v="40"/>
    <x v="0"/>
    <x v="4"/>
    <x v="13"/>
    <x v="0"/>
    <x v="1"/>
    <s v="adjust"/>
    <x v="0"/>
    <x v="3"/>
    <n v="26430"/>
    <n v="55.900252439107597"/>
    <n v="876.89966768877014"/>
    <n v="263.54254186866564"/>
    <n v="-613.35712582010456"/>
    <n v="4.714514342412742"/>
    <n v="400"/>
    <n v="0.13500000000000001"/>
    <n v="191.37721615905184"/>
    <n v="0.12102866758062358"/>
  </r>
  <r>
    <x v="57"/>
    <s v="7"/>
    <x v="8"/>
    <x v="121"/>
    <x v="0"/>
    <x v="6"/>
    <x v="8"/>
    <x v="2"/>
    <x v="0"/>
    <s v="appsflyer"/>
    <x v="2"/>
    <x v="5"/>
    <n v="107020"/>
    <n v="507.06945261918781"/>
    <n v="1295.5899312023962"/>
    <n v="680.07668450696713"/>
    <n v="-615.51324669542907"/>
    <n v="1.3411904049714247"/>
    <n v="400"/>
    <n v="0.06"/>
    <n v="139.02136888715901"/>
    <n v="3.4070022801410221E-2"/>
  </r>
  <r>
    <x v="57"/>
    <s v="7"/>
    <x v="8"/>
    <x v="59"/>
    <x v="0"/>
    <x v="5"/>
    <x v="41"/>
    <x v="1"/>
    <x v="1"/>
    <s v="appsflyer"/>
    <x v="2"/>
    <x v="3"/>
    <n v="95800"/>
    <n v="564.79387566544949"/>
    <n v="2078.3372545045063"/>
    <n v="1459.990239939664"/>
    <n v="-618.34701456484231"/>
    <n v="2.58499658520461"/>
    <n v="1000"/>
    <n v="0.15"/>
    <n v="958.78551229237598"/>
    <n v="0.10945113262446639"/>
  </r>
  <r>
    <x v="57"/>
    <s v="7"/>
    <x v="8"/>
    <x v="108"/>
    <x v="0"/>
    <x v="1"/>
    <x v="8"/>
    <x v="2"/>
    <x v="3"/>
    <s v="adjust"/>
    <x v="0"/>
    <x v="4"/>
    <n v="16720"/>
    <n v="53.671933516424723"/>
    <n v="706.47749972876488"/>
    <n v="70.218543326467099"/>
    <n v="-636.25895640229783"/>
    <n v="1.3082916661643793"/>
    <n v="200"/>
    <n v="0.1"/>
    <n v="35.792808336730793"/>
    <n v="8.4955736384142097E-2"/>
  </r>
  <r>
    <x v="57"/>
    <s v="7"/>
    <x v="8"/>
    <x v="16"/>
    <x v="0"/>
    <x v="1"/>
    <x v="20"/>
    <x v="0"/>
    <x v="3"/>
    <s v="adjust"/>
    <x v="2"/>
    <x v="4"/>
    <n v="62310"/>
    <n v="100.69489334195215"/>
    <n v="1098.3767016381667"/>
    <n v="460.83718675308506"/>
    <n v="-637.53951488508164"/>
    <n v="4.5765695901590284"/>
    <n v="400"/>
    <n v="0.02"/>
    <n v="12.562916052034828"/>
    <n v="4.543512117062865E-3"/>
  </r>
  <r>
    <x v="57"/>
    <s v="7"/>
    <x v="8"/>
    <x v="69"/>
    <x v="0"/>
    <x v="4"/>
    <x v="27"/>
    <x v="0"/>
    <x v="1"/>
    <s v="appsflyer"/>
    <x v="2"/>
    <x v="5"/>
    <n v="45880"/>
    <n v="43.052862058179542"/>
    <n v="1083.7460362719034"/>
    <n v="432.0219315343806"/>
    <n v="-651.72410473752279"/>
    <n v="10.034685521036144"/>
    <n v="400"/>
    <n v="0.04"/>
    <n v="51.878853435797531"/>
    <n v="2.0013973693242537E-2"/>
  </r>
  <r>
    <x v="57"/>
    <s v="7"/>
    <x v="8"/>
    <x v="115"/>
    <x v="0"/>
    <x v="2"/>
    <x v="32"/>
    <x v="1"/>
    <x v="0"/>
    <s v="adjust"/>
    <x v="0"/>
    <x v="2"/>
    <n v="47740"/>
    <n v="118.59621052631579"/>
    <n v="1007.6037300744758"/>
    <n v="337.56492683337177"/>
    <n v="-670.03880324110401"/>
    <n v="2.846338220549367"/>
    <n v="400"/>
    <n v="0.12"/>
    <n v="42.821263375866735"/>
    <n v="2.1142235647111571E-2"/>
  </r>
  <r>
    <x v="57"/>
    <s v="7"/>
    <x v="8"/>
    <x v="118"/>
    <x v="0"/>
    <x v="5"/>
    <x v="27"/>
    <x v="1"/>
    <x v="3"/>
    <s v="appsflyer"/>
    <x v="2"/>
    <x v="4"/>
    <n v="300910"/>
    <n v="1847.9957645813113"/>
    <n v="6347.2084180225183"/>
    <n v="5617.6313570021348"/>
    <n v="-729.57706102038355"/>
    <n v="3.0398507749149988"/>
    <n v="7200"/>
    <n v="0.14000000000000001"/>
    <n v="1620.562350599726"/>
    <n v="4.8079645661208106E-2"/>
  </r>
  <r>
    <x v="57"/>
    <s v="7"/>
    <x v="8"/>
    <x v="57"/>
    <x v="0"/>
    <x v="2"/>
    <x v="24"/>
    <x v="2"/>
    <x v="0"/>
    <s v="adjust"/>
    <x v="0"/>
    <x v="5"/>
    <n v="55990"/>
    <n v="202.05553100603919"/>
    <n v="2337.4981791055861"/>
    <n v="1606.4776728055404"/>
    <n v="-731.02050630004578"/>
    <n v="7.9506740785904286"/>
    <n v="1800"/>
    <n v="0.09"/>
    <n v="432.32242588465425"/>
    <n v="4.4852000664041769E-2"/>
  </r>
  <r>
    <x v="57"/>
    <s v="7"/>
    <x v="8"/>
    <x v="109"/>
    <x v="0"/>
    <x v="2"/>
    <x v="11"/>
    <x v="1"/>
    <x v="1"/>
    <s v="appsflyer"/>
    <x v="0"/>
    <x v="3"/>
    <n v="117660"/>
    <n v="248.30545568235109"/>
    <n v="1544.0921047625823"/>
    <n v="788.90225038805272"/>
    <n v="-755.18985437452955"/>
    <n v="3.17714424848268"/>
    <n v="600"/>
    <n v="0.1"/>
    <n v="78.627073093329372"/>
    <n v="1.6611072126839023E-2"/>
  </r>
  <r>
    <x v="57"/>
    <s v="7"/>
    <x v="8"/>
    <x v="19"/>
    <x v="0"/>
    <x v="3"/>
    <x v="13"/>
    <x v="2"/>
    <x v="1"/>
    <s v="adjust"/>
    <x v="0"/>
    <x v="4"/>
    <n v="33990"/>
    <n v="83.209465821354584"/>
    <n v="1214.7979342842582"/>
    <n v="431.97729569520578"/>
    <n v="-782.82063858905235"/>
    <n v="5.191444163607942"/>
    <n v="400"/>
    <n v="7.0000000000000007E-2"/>
    <n v="68.795240796547034"/>
    <n v="2.6542768752784766E-2"/>
  </r>
  <r>
    <x v="57"/>
    <s v="7"/>
    <x v="8"/>
    <x v="152"/>
    <x v="0"/>
    <x v="1"/>
    <x v="10"/>
    <x v="1"/>
    <x v="0"/>
    <s v="appsflyer"/>
    <x v="0"/>
    <x v="0"/>
    <n v="39500"/>
    <n v="284.80197764845241"/>
    <n v="1313.7170732619122"/>
    <n v="445.41573873277315"/>
    <n v="-868.30133452913901"/>
    <n v="1.5639488967403716"/>
    <n v="800"/>
    <n v="0.12"/>
    <n v="64.994403253351734"/>
    <n v="2.4319752537357419E-2"/>
  </r>
  <r>
    <x v="57"/>
    <s v="7"/>
    <x v="8"/>
    <x v="79"/>
    <x v="0"/>
    <x v="0"/>
    <x v="34"/>
    <x v="0"/>
    <x v="1"/>
    <s v="appsflyer"/>
    <x v="0"/>
    <x v="5"/>
    <n v="50110"/>
    <n v="121.1528482132327"/>
    <n v="1714.8131339767606"/>
    <n v="844.53046884042408"/>
    <n v="-870.2826651363365"/>
    <n v="6.9707850974665053"/>
    <n v="600"/>
    <n v="0.08"/>
    <n v="340.45077508452937"/>
    <n v="6.7187387478548216E-2"/>
  </r>
  <r>
    <x v="57"/>
    <s v="7"/>
    <x v="8"/>
    <x v="88"/>
    <x v="0"/>
    <x v="4"/>
    <x v="10"/>
    <x v="2"/>
    <x v="0"/>
    <s v="adjust"/>
    <x v="0"/>
    <x v="1"/>
    <n v="24930"/>
    <n v="73.30812854442344"/>
    <n v="1232.5718741533697"/>
    <n v="358.56165631220688"/>
    <n v="-874.01021784116278"/>
    <n v="4.8911582307673402"/>
    <n v="600"/>
    <n v="0.11"/>
    <n v="173.76965211316914"/>
    <n v="8.0771627907449017E-2"/>
  </r>
  <r>
    <x v="57"/>
    <s v="7"/>
    <x v="8"/>
    <x v="85"/>
    <x v="0"/>
    <x v="4"/>
    <x v="0"/>
    <x v="1"/>
    <x v="1"/>
    <s v="adjust"/>
    <x v="0"/>
    <x v="4"/>
    <n v="103220"/>
    <n v="241.75846732808759"/>
    <n v="1687.4515068438604"/>
    <n v="763.96196626412666"/>
    <n v="-923.48954057973378"/>
    <n v="3.1600215483967427"/>
    <n v="800"/>
    <n v="0.125"/>
    <n v="307.71160057478545"/>
    <n v="6.7130654439848447E-2"/>
  </r>
  <r>
    <x v="57"/>
    <s v="7"/>
    <x v="8"/>
    <x v="147"/>
    <x v="0"/>
    <x v="6"/>
    <x v="14"/>
    <x v="1"/>
    <x v="0"/>
    <s v="adjust"/>
    <x v="2"/>
    <x v="6"/>
    <n v="133470"/>
    <n v="435.99570951463886"/>
    <n v="2765.9040210896724"/>
    <n v="1499.9033409507267"/>
    <n v="-1266.0006801389457"/>
    <n v="3.4401791307085476"/>
    <n v="2000"/>
    <n v="0.13"/>
    <n v="840.659006806977"/>
    <n v="9.3412575759061686E-2"/>
  </r>
  <r>
    <x v="57"/>
    <s v="7"/>
    <x v="8"/>
    <x v="99"/>
    <x v="0"/>
    <x v="3"/>
    <x v="11"/>
    <x v="2"/>
    <x v="0"/>
    <s v="adjust"/>
    <x v="0"/>
    <x v="3"/>
    <n v="145840"/>
    <n v="235.85464866827289"/>
    <n v="6639.0079999074451"/>
    <n v="5325.9894534830737"/>
    <n v="-1313.0185464243714"/>
    <n v="22.581659863630769"/>
    <n v="30000"/>
    <n v="0.08"/>
    <n v="1458.0701770549545"/>
    <n v="4.5627521101623991E-2"/>
  </r>
  <r>
    <x v="57"/>
    <s v="7"/>
    <x v="8"/>
    <x v="122"/>
    <x v="0"/>
    <x v="6"/>
    <x v="35"/>
    <x v="1"/>
    <x v="0"/>
    <s v="singular"/>
    <x v="2"/>
    <x v="5"/>
    <n v="164260"/>
    <n v="1057.9766796224319"/>
    <n v="3417.5030090457749"/>
    <n v="2077.953152936735"/>
    <n v="-1339.5498561090399"/>
    <n v="1.9640821891067672"/>
    <n v="2600"/>
    <n v="0.06"/>
    <n v="129.17395525535909"/>
    <n v="1.0360672718792192E-2"/>
  </r>
  <r>
    <x v="57"/>
    <s v="7"/>
    <x v="8"/>
    <x v="37"/>
    <x v="0"/>
    <x v="4"/>
    <x v="33"/>
    <x v="2"/>
    <x v="1"/>
    <s v="adjust"/>
    <x v="2"/>
    <x v="2"/>
    <n v="47820"/>
    <n v="74.919142834382214"/>
    <n v="1818.1203557788551"/>
    <n v="384.77971362907874"/>
    <n v="-1433.3406421497764"/>
    <n v="5.1359332084148459"/>
    <n v="400"/>
    <n v="6.5000000000000002E-2"/>
    <n v="146.32072480922338"/>
    <n v="6.337856857940373E-2"/>
  </r>
  <r>
    <x v="57"/>
    <s v="7"/>
    <x v="8"/>
    <x v="104"/>
    <x v="0"/>
    <x v="5"/>
    <x v="43"/>
    <x v="2"/>
    <x v="0"/>
    <s v="appsflyer"/>
    <x v="0"/>
    <x v="1"/>
    <n v="70340"/>
    <n v="143.80739765944446"/>
    <n v="2048.1950609835458"/>
    <n v="564.26360463404387"/>
    <n v="-1483.9314563495018"/>
    <n v="3.9237453275546859"/>
    <n v="800"/>
    <n v="0.17"/>
    <n v="3.0268095736885861"/>
    <n v="8.9402941841093325E-4"/>
  </r>
  <r>
    <x v="57"/>
    <s v="7"/>
    <x v="8"/>
    <x v="86"/>
    <x v="0"/>
    <x v="1"/>
    <x v="38"/>
    <x v="2"/>
    <x v="1"/>
    <s v="appsflyer"/>
    <x v="0"/>
    <x v="4"/>
    <n v="114230"/>
    <n v="403.48544152744631"/>
    <n v="3795.0766124297802"/>
    <n v="2299.1864303253983"/>
    <n v="-1495.8901821043819"/>
    <n v="5.698313231876547"/>
    <n v="1800"/>
    <n v="7.0000000000000007E-2"/>
    <n v="157.8539337254654"/>
    <n v="1.1442738443146076E-2"/>
  </r>
  <r>
    <x v="57"/>
    <s v="7"/>
    <x v="8"/>
    <x v="76"/>
    <x v="0"/>
    <x v="6"/>
    <x v="13"/>
    <x v="1"/>
    <x v="1"/>
    <s v="adjust"/>
    <x v="2"/>
    <x v="0"/>
    <n v="147410"/>
    <n v="741.790768066591"/>
    <n v="3013.8934370414904"/>
    <n v="1400.800957101419"/>
    <n v="-1613.0924799400714"/>
    <n v="1.8884044091738661"/>
    <n v="800"/>
    <n v="7.0000000000000007E-2"/>
    <n v="559.93522831933956"/>
    <n v="6.6620841155283869E-2"/>
  </r>
  <r>
    <x v="57"/>
    <s v="7"/>
    <x v="8"/>
    <x v="95"/>
    <x v="0"/>
    <x v="1"/>
    <x v="7"/>
    <x v="2"/>
    <x v="0"/>
    <s v="adjust"/>
    <x v="0"/>
    <x v="6"/>
    <n v="203320"/>
    <n v="942.15933589394137"/>
    <n v="12345.188825828014"/>
    <n v="10366.430397172395"/>
    <n v="-1978.7584286556194"/>
    <n v="11.002842090755806"/>
    <n v="12600"/>
    <n v="7.0000000000000007E-2"/>
    <n v="3268.0309811416414"/>
    <n v="5.2541888511482344E-2"/>
  </r>
  <r>
    <x v="57"/>
    <s v="7"/>
    <x v="8"/>
    <x v="89"/>
    <x v="0"/>
    <x v="2"/>
    <x v="7"/>
    <x v="1"/>
    <x v="0"/>
    <s v="adjust"/>
    <x v="2"/>
    <x v="2"/>
    <n v="331370"/>
    <n v="1087.4820760961784"/>
    <n v="4192.1295109705588"/>
    <n v="2158.5538370522349"/>
    <n v="-2033.5756739183239"/>
    <n v="1.9849098063307569"/>
    <n v="1200"/>
    <n v="7.0000000000000007E-2"/>
    <n v="490.07839450323337"/>
    <n v="3.7840025583401278E-2"/>
  </r>
  <r>
    <x v="57"/>
    <s v="7"/>
    <x v="8"/>
    <x v="84"/>
    <x v="0"/>
    <x v="2"/>
    <x v="46"/>
    <x v="1"/>
    <x v="0"/>
    <s v="appsflyer"/>
    <x v="0"/>
    <x v="2"/>
    <n v="164200"/>
    <n v="421.59584673551154"/>
    <n v="3744.040896014852"/>
    <n v="1445.4872635235943"/>
    <n v="-2298.5536324912578"/>
    <n v="3.42860887913448"/>
    <n v="1000"/>
    <n v="0.13"/>
    <n v="905.36648976940512"/>
    <n v="0.10438999966955054"/>
  </r>
  <r>
    <x v="57"/>
    <s v="7"/>
    <x v="8"/>
    <x v="0"/>
    <x v="0"/>
    <x v="1"/>
    <x v="44"/>
    <x v="0"/>
    <x v="0"/>
    <s v="adjust"/>
    <x v="0"/>
    <x v="2"/>
    <n v="562450"/>
    <n v="553.60591856328006"/>
    <n v="10352.133341141724"/>
    <n v="7829.2380975578153"/>
    <n v="-2522.8952435839083"/>
    <n v="14.142258662761916"/>
    <n v="8200"/>
    <n v="7.0000000000000007E-2"/>
    <n v="3001.2346661354418"/>
    <n v="6.3889457882915862E-2"/>
  </r>
  <r>
    <x v="57"/>
    <s v="7"/>
    <x v="8"/>
    <x v="100"/>
    <x v="0"/>
    <x v="2"/>
    <x v="46"/>
    <x v="0"/>
    <x v="0"/>
    <s v="adjust"/>
    <x v="0"/>
    <x v="4"/>
    <n v="368470"/>
    <n v="307.57745139475912"/>
    <n v="8490.1908242949412"/>
    <n v="5509.2642523033901"/>
    <n v="-2980.9265719915511"/>
    <n v="17.911794987964008"/>
    <n v="3000"/>
    <n v="7.0000000000000007E-2"/>
    <n v="1865.125539775398"/>
    <n v="5.6423914772152507E-2"/>
  </r>
  <r>
    <x v="57"/>
    <s v="7"/>
    <x v="8"/>
    <x v="94"/>
    <x v="0"/>
    <x v="0"/>
    <x v="41"/>
    <x v="2"/>
    <x v="0"/>
    <s v="adjust"/>
    <x v="0"/>
    <x v="4"/>
    <n v="357430"/>
    <n v="816.81872402405804"/>
    <n v="14025.011445479193"/>
    <n v="10490.743546995533"/>
    <n v="-3534.2678984836602"/>
    <n v="12.843417074614642"/>
    <n v="13000"/>
    <n v="0.06"/>
    <n v="3482.1835709513539"/>
    <n v="5.5321524722440098E-2"/>
  </r>
  <r>
    <x v="57"/>
    <s v="7"/>
    <x v="8"/>
    <x v="15"/>
    <x v="0"/>
    <x v="2"/>
    <x v="10"/>
    <x v="2"/>
    <x v="0"/>
    <s v="adjust"/>
    <x v="0"/>
    <x v="4"/>
    <n v="353990"/>
    <n v="666.40767898853039"/>
    <n v="11698.13451920017"/>
    <n v="8020.2949315183041"/>
    <n v="-3677.8395876818659"/>
    <n v="12.035117818107167"/>
    <n v="50000"/>
    <n v="0.06"/>
    <n v="1477.4078101514194"/>
    <n v="3.0701443915432475E-2"/>
  </r>
  <r>
    <x v="57"/>
    <s v="7"/>
    <x v="8"/>
    <x v="96"/>
    <x v="0"/>
    <x v="3"/>
    <x v="10"/>
    <x v="1"/>
    <x v="0"/>
    <s v="adjust"/>
    <x v="0"/>
    <x v="5"/>
    <n v="411900"/>
    <n v="1601.5349661542305"/>
    <n v="9201.6652264461172"/>
    <n v="4931.9908323289628"/>
    <n v="-4269.6743941171544"/>
    <n v="3.0795399017557283"/>
    <n v="4400"/>
    <n v="0.17"/>
    <n v="457.05969924909363"/>
    <n v="1.5445409193014216E-2"/>
  </r>
  <r>
    <x v="58"/>
    <s v="7"/>
    <x v="8"/>
    <x v="84"/>
    <x v="0"/>
    <x v="4"/>
    <x v="7"/>
    <x v="1"/>
    <x v="0"/>
    <s v="appsflyer"/>
    <x v="0"/>
    <x v="3"/>
    <n v="598200"/>
    <n v="1269.9800865658378"/>
    <n v="16039.023581165831"/>
    <n v="26316.848263618213"/>
    <n v="10277.824682452381"/>
    <n v="20.722252688844744"/>
    <n v="12400"/>
    <n v="0.13"/>
    <n v="19666.822407570991"/>
    <n v="0.12455153070615119"/>
  </r>
  <r>
    <x v="58"/>
    <s v="7"/>
    <x v="8"/>
    <x v="79"/>
    <x v="0"/>
    <x v="2"/>
    <x v="12"/>
    <x v="0"/>
    <x v="1"/>
    <s v="appsflyer"/>
    <x v="0"/>
    <x v="1"/>
    <n v="574620"/>
    <n v="1211.1451445666401"/>
    <n v="14373.513388834412"/>
    <n v="23398.401816196758"/>
    <n v="9024.8884273623462"/>
    <n v="19.319238425852703"/>
    <n v="43600"/>
    <n v="0.08"/>
    <n v="7301.7275861009957"/>
    <n v="5.2010158952014544E-2"/>
  </r>
  <r>
    <x v="58"/>
    <s v="7"/>
    <x v="8"/>
    <x v="37"/>
    <x v="0"/>
    <x v="4"/>
    <x v="11"/>
    <x v="2"/>
    <x v="1"/>
    <s v="adjust"/>
    <x v="2"/>
    <x v="3"/>
    <n v="456430"/>
    <n v="568.16199510666604"/>
    <n v="11843.946180339328"/>
    <n v="19337.011757924054"/>
    <n v="7493.0655775847263"/>
    <n v="34.034328104423366"/>
    <n v="14800"/>
    <n v="6.5000000000000002E-2"/>
    <n v="3497.4841872908564"/>
    <n v="3.0144990265948007E-2"/>
  </r>
  <r>
    <x v="58"/>
    <s v="7"/>
    <x v="8"/>
    <x v="14"/>
    <x v="0"/>
    <x v="0"/>
    <x v="15"/>
    <x v="2"/>
    <x v="0"/>
    <s v="appsflyer"/>
    <x v="0"/>
    <x v="6"/>
    <n v="199620"/>
    <n v="768.6409636175149"/>
    <n v="10810.029993994196"/>
    <n v="17754.34160538021"/>
    <n v="6944.3116113860142"/>
    <n v="23.098354688021789"/>
    <n v="16800"/>
    <n v="0.1"/>
    <n v="7630.885266417532"/>
    <n v="7.163398335673471E-2"/>
  </r>
  <r>
    <x v="58"/>
    <s v="7"/>
    <x v="8"/>
    <x v="0"/>
    <x v="0"/>
    <x v="6"/>
    <x v="48"/>
    <x v="0"/>
    <x v="0"/>
    <s v="adjust"/>
    <x v="0"/>
    <x v="2"/>
    <n v="963040"/>
    <n v="590.07327452346374"/>
    <n v="19839.924025972832"/>
    <n v="26728.330904800299"/>
    <n v="6888.4068788274672"/>
    <n v="45.296630196285008"/>
    <n v="16800"/>
    <n v="7.0000000000000007E-2"/>
    <n v="9977.7782866246289"/>
    <n v="6.2217242584051896E-2"/>
  </r>
  <r>
    <x v="58"/>
    <s v="7"/>
    <x v="8"/>
    <x v="95"/>
    <x v="0"/>
    <x v="0"/>
    <x v="37"/>
    <x v="2"/>
    <x v="0"/>
    <s v="adjust"/>
    <x v="0"/>
    <x v="5"/>
    <n v="264910"/>
    <n v="1125.1365874062872"/>
    <n v="13321.055682592829"/>
    <n v="18924.251428486899"/>
    <n v="5603.1957458940706"/>
    <n v="16.819514750748521"/>
    <n v="16000"/>
    <n v="7.0000000000000007E-2"/>
    <n v="3492.4329800665141"/>
    <n v="3.075800200309212E-2"/>
  </r>
  <r>
    <x v="58"/>
    <s v="7"/>
    <x v="8"/>
    <x v="40"/>
    <x v="0"/>
    <x v="0"/>
    <x v="37"/>
    <x v="0"/>
    <x v="1"/>
    <s v="adjust"/>
    <x v="0"/>
    <x v="2"/>
    <n v="233880"/>
    <n v="561.04574100426919"/>
    <n v="8723.9760442545885"/>
    <n v="13826.411311447198"/>
    <n v="5102.4352671926099"/>
    <n v="24.644000125012958"/>
    <n v="20400"/>
    <n v="0.13500000000000001"/>
    <n v="3758.3524965838519"/>
    <n v="4.5304024931282869E-2"/>
  </r>
  <r>
    <x v="58"/>
    <s v="7"/>
    <x v="8"/>
    <x v="35"/>
    <x v="0"/>
    <x v="1"/>
    <x v="0"/>
    <x v="0"/>
    <x v="1"/>
    <s v="adjust"/>
    <x v="0"/>
    <x v="1"/>
    <n v="365770"/>
    <n v="403.28379464798439"/>
    <n v="8482.3832710644529"/>
    <n v="11877.804559768942"/>
    <n v="3395.4212887044887"/>
    <n v="29.45271969119602"/>
    <n v="12800"/>
    <n v="8.5000000000000006E-2"/>
    <n v="3992.6047358253541"/>
    <n v="5.6023326473263982E-2"/>
  </r>
  <r>
    <x v="58"/>
    <s v="7"/>
    <x v="8"/>
    <x v="94"/>
    <x v="0"/>
    <x v="4"/>
    <x v="27"/>
    <x v="2"/>
    <x v="0"/>
    <s v="adjust"/>
    <x v="0"/>
    <x v="0"/>
    <n v="402240"/>
    <n v="682.83102637764432"/>
    <n v="13327.855860798369"/>
    <n v="16667.900177366762"/>
    <n v="3340.0443165683937"/>
    <n v="24.409992419044631"/>
    <n v="10400"/>
    <n v="0.06"/>
    <n v="3232.6678920352829"/>
    <n v="3.2324286579150728E-2"/>
  </r>
  <r>
    <x v="58"/>
    <s v="7"/>
    <x v="8"/>
    <x v="115"/>
    <x v="0"/>
    <x v="3"/>
    <x v="32"/>
    <x v="1"/>
    <x v="0"/>
    <s v="adjust"/>
    <x v="0"/>
    <x v="5"/>
    <n v="283380"/>
    <n v="628.985244466675"/>
    <n v="6011.8333013094807"/>
    <n v="8876.418870227797"/>
    <n v="2864.5855689183163"/>
    <n v="14.112284744857936"/>
    <n v="7600"/>
    <n v="0.12"/>
    <n v="1770.6611036265294"/>
    <n v="3.3246536497683492E-2"/>
  </r>
  <r>
    <x v="58"/>
    <s v="7"/>
    <x v="8"/>
    <x v="63"/>
    <x v="0"/>
    <x v="0"/>
    <x v="29"/>
    <x v="1"/>
    <x v="1"/>
    <s v="adjust"/>
    <x v="2"/>
    <x v="1"/>
    <n v="158050"/>
    <n v="206.17778606038016"/>
    <n v="4014.5564792261662"/>
    <n v="6569.145769057187"/>
    <n v="2554.5892898310208"/>
    <n v="31.861559358937829"/>
    <n v="2400"/>
    <n v="7.0000000000000007E-2"/>
    <n v="1242.313148408756"/>
    <n v="3.151889129584283E-2"/>
  </r>
  <r>
    <x v="58"/>
    <s v="7"/>
    <x v="8"/>
    <x v="89"/>
    <x v="0"/>
    <x v="2"/>
    <x v="4"/>
    <x v="1"/>
    <x v="0"/>
    <s v="adjust"/>
    <x v="2"/>
    <x v="3"/>
    <n v="708670"/>
    <n v="1861.4479024253712"/>
    <n v="8957.8308632496919"/>
    <n v="11389.710020954502"/>
    <n v="2431.8791577048105"/>
    <n v="6.118736928449243"/>
    <n v="4200"/>
    <n v="7.0000000000000007E-2"/>
    <n v="1046.2526239121946"/>
    <n v="1.5309910173120084E-2"/>
  </r>
  <r>
    <x v="58"/>
    <s v="7"/>
    <x v="8"/>
    <x v="151"/>
    <x v="0"/>
    <x v="2"/>
    <x v="1"/>
    <x v="0"/>
    <x v="0"/>
    <s v="appsflyer"/>
    <x v="0"/>
    <x v="1"/>
    <n v="167630"/>
    <n v="396.2467825812891"/>
    <n v="4225.8222698008349"/>
    <n v="6201.7351043294111"/>
    <n v="1975.9128345285762"/>
    <n v="15.651193591854945"/>
    <n v="5200"/>
    <n v="0.08"/>
    <n v="253.84974350530814"/>
    <n v="6.8220086592674272E-3"/>
  </r>
  <r>
    <x v="58"/>
    <s v="7"/>
    <x v="8"/>
    <x v="4"/>
    <x v="0"/>
    <x v="5"/>
    <x v="4"/>
    <x v="2"/>
    <x v="0"/>
    <s v="appsflyer"/>
    <x v="0"/>
    <x v="3"/>
    <n v="181070"/>
    <n v="170.55259026687597"/>
    <n v="5326.7823987387619"/>
    <n v="7210.2899674039591"/>
    <n v="1883.5075686651971"/>
    <n v="42.276050783640969"/>
    <n v="3400"/>
    <n v="0.1"/>
    <n v="3211.9790187803037"/>
    <n v="7.4245257664183467E-2"/>
  </r>
  <r>
    <x v="58"/>
    <s v="7"/>
    <x v="8"/>
    <x v="96"/>
    <x v="0"/>
    <x v="1"/>
    <x v="15"/>
    <x v="1"/>
    <x v="0"/>
    <s v="adjust"/>
    <x v="0"/>
    <x v="4"/>
    <n v="972450"/>
    <n v="3740.9003326302127"/>
    <n v="19334.106652361061"/>
    <n v="21185.403048308584"/>
    <n v="1851.2963959475237"/>
    <n v="5.6631829678854899"/>
    <n v="21000"/>
    <n v="0.17"/>
    <n v="5940.0912233778718"/>
    <n v="4.6731006327271812E-2"/>
  </r>
  <r>
    <x v="58"/>
    <s v="7"/>
    <x v="8"/>
    <x v="99"/>
    <x v="0"/>
    <x v="6"/>
    <x v="13"/>
    <x v="2"/>
    <x v="0"/>
    <s v="adjust"/>
    <x v="0"/>
    <x v="5"/>
    <n v="166820"/>
    <n v="251.48000354704263"/>
    <n v="7501.0478283264174"/>
    <n v="9246.8800709512943"/>
    <n v="1745.8322426248769"/>
    <n v="36.769842295717737"/>
    <n v="30000"/>
    <n v="0.08"/>
    <n v="4135.8012764203568"/>
    <n v="7.4544084864054339E-2"/>
  </r>
  <r>
    <x v="58"/>
    <s v="7"/>
    <x v="8"/>
    <x v="98"/>
    <x v="0"/>
    <x v="6"/>
    <x v="42"/>
    <x v="1"/>
    <x v="0"/>
    <s v="appsflyer"/>
    <x v="2"/>
    <x v="3"/>
    <n v="685410"/>
    <n v="2421.8205078739757"/>
    <n v="10738.19854788207"/>
    <n v="12454.975795442215"/>
    <n v="1716.777247560145"/>
    <n v="5.1428153964952443"/>
    <n v="8400"/>
    <n v="7.0000000000000007E-2"/>
    <n v="4254.2943224743576"/>
    <n v="5.69289788588105E-2"/>
  </r>
  <r>
    <x v="58"/>
    <s v="7"/>
    <x v="8"/>
    <x v="92"/>
    <x v="2"/>
    <x v="6"/>
    <x v="20"/>
    <x v="2"/>
    <x v="0"/>
    <s v="appsflyer"/>
    <x v="1"/>
    <x v="0"/>
    <n v="206680"/>
    <n v="520.80495572743496"/>
    <n v="7623.7000164668334"/>
    <n v="9190.8813647112365"/>
    <n v="1567.1813482444031"/>
    <n v="17.647453741821373"/>
    <n v="8000"/>
    <n v="0.1"/>
    <n v="2064.9527859908972"/>
    <n v="3.7445679473849074E-2"/>
  </r>
  <r>
    <x v="58"/>
    <s v="7"/>
    <x v="8"/>
    <x v="68"/>
    <x v="0"/>
    <x v="5"/>
    <x v="35"/>
    <x v="1"/>
    <x v="1"/>
    <s v="adjust"/>
    <x v="2"/>
    <x v="1"/>
    <n v="286590"/>
    <n v="380.34010773114051"/>
    <n v="6440.6555241460501"/>
    <n v="8005.3582219374975"/>
    <n v="1564.7026977914475"/>
    <n v="21.047893869758337"/>
    <n v="4200"/>
    <n v="7.0000000000000007E-2"/>
    <n v="190.22417043715183"/>
    <n v="3.9603509958257435E-3"/>
  </r>
  <r>
    <x v="58"/>
    <s v="7"/>
    <x v="8"/>
    <x v="10"/>
    <x v="0"/>
    <x v="1"/>
    <x v="19"/>
    <x v="1"/>
    <x v="0"/>
    <s v="appsflyer"/>
    <x v="2"/>
    <x v="6"/>
    <n v="508630"/>
    <n v="590.49712737772757"/>
    <n v="5562.3300497981427"/>
    <n v="7018.2476836166998"/>
    <n v="1455.9176338185571"/>
    <n v="11.8853206192268"/>
    <n v="2000"/>
    <n v="0.04"/>
    <n v="1122.8632148272309"/>
    <n v="2.6665326955436167E-2"/>
  </r>
  <r>
    <x v="58"/>
    <s v="7"/>
    <x v="8"/>
    <x v="1"/>
    <x v="0"/>
    <x v="1"/>
    <x v="30"/>
    <x v="1"/>
    <x v="0"/>
    <s v="appsflyer"/>
    <x v="0"/>
    <x v="4"/>
    <n v="143580"/>
    <n v="472.4389539918028"/>
    <n v="3543.3861482739558"/>
    <n v="4894.8352207005582"/>
    <n v="1351.4490724266025"/>
    <n v="10.360778211327357"/>
    <n v="5400"/>
    <n v="0.15"/>
    <n v="1466.5262829061369"/>
    <n v="4.9934479125538535E-2"/>
  </r>
  <r>
    <x v="58"/>
    <s v="7"/>
    <x v="8"/>
    <x v="101"/>
    <x v="0"/>
    <x v="3"/>
    <x v="16"/>
    <x v="1"/>
    <x v="1"/>
    <s v="adjust"/>
    <x v="0"/>
    <x v="5"/>
    <n v="137680"/>
    <n v="412.16620763980364"/>
    <n v="3601.5472804330275"/>
    <n v="4948.1202807050977"/>
    <n v="1346.5730002720702"/>
    <n v="12.005157601443425"/>
    <n v="2400"/>
    <n v="0.12"/>
    <n v="512.40345483678141"/>
    <n v="1.7259195605883858E-2"/>
  </r>
  <r>
    <x v="58"/>
    <s v="7"/>
    <x v="8"/>
    <x v="106"/>
    <x v="0"/>
    <x v="6"/>
    <x v="46"/>
    <x v="1"/>
    <x v="0"/>
    <s v="appsflyer"/>
    <x v="2"/>
    <x v="3"/>
    <n v="254230"/>
    <n v="546.44191660328693"/>
    <n v="3325.6871205288339"/>
    <n v="4659.7303696529298"/>
    <n v="1334.0432491240958"/>
    <n v="8.5274028731508569"/>
    <n v="1800"/>
    <n v="0.2"/>
    <n v="813.0857938264412"/>
    <n v="2.9082004369529013E-2"/>
  </r>
  <r>
    <x v="58"/>
    <s v="7"/>
    <x v="8"/>
    <x v="5"/>
    <x v="0"/>
    <x v="4"/>
    <x v="34"/>
    <x v="2"/>
    <x v="0"/>
    <s v="appsflyer"/>
    <x v="1"/>
    <x v="1"/>
    <n v="190250"/>
    <n v="356.81887774630638"/>
    <n v="5494.0724310551959"/>
    <n v="6667.9889765511434"/>
    <n v="1173.9165454959475"/>
    <n v="18.687321194065291"/>
    <n v="5800"/>
    <n v="0.09"/>
    <n v="2773.7507369133928"/>
    <n v="6.933001705780785E-2"/>
  </r>
  <r>
    <x v="58"/>
    <s v="7"/>
    <x v="8"/>
    <x v="150"/>
    <x v="0"/>
    <x v="2"/>
    <x v="14"/>
    <x v="2"/>
    <x v="1"/>
    <s v="appsflyer"/>
    <x v="2"/>
    <x v="1"/>
    <n v="174970"/>
    <n v="317.16052673668497"/>
    <n v="2100.8165832321843"/>
    <n v="3266.1573240935409"/>
    <n v="1165.3407408613566"/>
    <n v="10.298120506040119"/>
    <n v="2200"/>
    <n v="0.06"/>
    <n v="824.27014015860971"/>
    <n v="4.2061157213615953E-2"/>
  </r>
  <r>
    <x v="58"/>
    <s v="7"/>
    <x v="8"/>
    <x v="129"/>
    <x v="0"/>
    <x v="4"/>
    <x v="41"/>
    <x v="1"/>
    <x v="1"/>
    <s v="appsflyer"/>
    <x v="2"/>
    <x v="2"/>
    <n v="404430"/>
    <n v="1281.3977821169362"/>
    <n v="3633.1888695232806"/>
    <n v="4511.2017048634407"/>
    <n v="878.01283534016011"/>
    <n v="3.5205318503132563"/>
    <n v="3800"/>
    <n v="0.06"/>
    <n v="1001.7606795070509"/>
    <n v="3.7010119292865719E-2"/>
  </r>
  <r>
    <x v="58"/>
    <s v="7"/>
    <x v="8"/>
    <x v="42"/>
    <x v="0"/>
    <x v="1"/>
    <x v="44"/>
    <x v="1"/>
    <x v="1"/>
    <s v="appsflyer"/>
    <x v="2"/>
    <x v="2"/>
    <n v="164010"/>
    <n v="623.52946377260071"/>
    <n v="4182.1015121658029"/>
    <n v="5053.6114599289258"/>
    <n v="871.50994776312291"/>
    <n v="8.1048478917941917"/>
    <n v="4400"/>
    <n v="0.11"/>
    <n v="545.721725354922"/>
    <n v="1.7997747079227612E-2"/>
  </r>
  <r>
    <x v="58"/>
    <s v="7"/>
    <x v="8"/>
    <x v="107"/>
    <x v="0"/>
    <x v="2"/>
    <x v="17"/>
    <x v="0"/>
    <x v="0"/>
    <s v="adjust"/>
    <x v="0"/>
    <x v="6"/>
    <n v="27420"/>
    <n v="19.564752051373528"/>
    <n v="1218.2858353893614"/>
    <n v="1986.2883580911102"/>
    <n v="768.00252270174883"/>
    <n v="101.52381961578013"/>
    <n v="200"/>
    <n v="0.13"/>
    <n v="654.43820289487633"/>
    <n v="5.4912990539115664E-2"/>
  </r>
  <r>
    <x v="58"/>
    <s v="7"/>
    <x v="8"/>
    <x v="30"/>
    <x v="0"/>
    <x v="1"/>
    <x v="1"/>
    <x v="1"/>
    <x v="3"/>
    <s v="appsflyer"/>
    <x v="0"/>
    <x v="1"/>
    <n v="60170"/>
    <n v="99.668709623985421"/>
    <n v="1126.4885625600136"/>
    <n v="1871.2610239422456"/>
    <n v="744.772461382232"/>
    <n v="18.774809376000228"/>
    <n v="400"/>
    <n v="0.05"/>
    <n v="79.475047551992134"/>
    <n v="7.0785641816874471E-3"/>
  </r>
  <r>
    <x v="58"/>
    <s v="7"/>
    <x v="8"/>
    <x v="111"/>
    <x v="0"/>
    <x v="2"/>
    <x v="19"/>
    <x v="1"/>
    <x v="0"/>
    <s v="appsflyer"/>
    <x v="0"/>
    <x v="5"/>
    <n v="113730"/>
    <n v="362.27269579668996"/>
    <n v="2363.3798896554276"/>
    <n v="3102.1304486128824"/>
    <n v="738.75055895745481"/>
    <n v="8.5629706146935796"/>
    <n v="2400"/>
    <n v="0.15"/>
    <n v="410.15068416309464"/>
    <n v="2.2035968020326886E-2"/>
  </r>
  <r>
    <x v="58"/>
    <s v="7"/>
    <x v="8"/>
    <x v="100"/>
    <x v="0"/>
    <x v="5"/>
    <x v="22"/>
    <x v="0"/>
    <x v="0"/>
    <s v="adjust"/>
    <x v="0"/>
    <x v="6"/>
    <n v="1026760"/>
    <n v="527.73756613756609"/>
    <n v="19439.63451171113"/>
    <n v="20115.736085910325"/>
    <n v="676.10157419919415"/>
    <n v="38.116930415119867"/>
    <n v="11200"/>
    <n v="7.0000000000000007E-2"/>
    <n v="7714.9043986770348"/>
    <n v="6.3920971834589321E-2"/>
  </r>
  <r>
    <x v="58"/>
    <s v="7"/>
    <x v="8"/>
    <x v="33"/>
    <x v="0"/>
    <x v="4"/>
    <x v="2"/>
    <x v="2"/>
    <x v="1"/>
    <s v="adjust"/>
    <x v="2"/>
    <x v="2"/>
    <n v="132730"/>
    <n v="312.12228101116989"/>
    <n v="3438.4765357677916"/>
    <n v="4065.2467407091995"/>
    <n v="626.77020494140788"/>
    <n v="13.024532332453756"/>
    <n v="2600"/>
    <n v="7.0000000000000007E-2"/>
    <n v="310.63365170805668"/>
    <n v="1.2735334061332823E-2"/>
  </r>
  <r>
    <x v="58"/>
    <s v="7"/>
    <x v="8"/>
    <x v="93"/>
    <x v="0"/>
    <x v="2"/>
    <x v="27"/>
    <x v="1"/>
    <x v="0"/>
    <s v="adjust"/>
    <x v="2"/>
    <x v="3"/>
    <n v="163170"/>
    <n v="678.97211155378488"/>
    <n v="2834.6226993088831"/>
    <n v="3412.4641127802156"/>
    <n v="577.84141347133254"/>
    <n v="5.0259267718242606"/>
    <n v="800"/>
    <n v="0.06"/>
    <n v="790.13554096147709"/>
    <n v="3.8590664245732528E-2"/>
  </r>
  <r>
    <x v="58"/>
    <s v="7"/>
    <x v="8"/>
    <x v="85"/>
    <x v="0"/>
    <x v="0"/>
    <x v="21"/>
    <x v="1"/>
    <x v="1"/>
    <s v="adjust"/>
    <x v="0"/>
    <x v="3"/>
    <n v="283700"/>
    <n v="592.86630254096417"/>
    <n v="4673.264158871345"/>
    <n v="5247.3879595970893"/>
    <n v="574.12380072574433"/>
    <n v="8.850879088771487"/>
    <n v="4600"/>
    <n v="0.125"/>
    <n v="2779.937028732506"/>
    <n v="8.8295899157732505E-2"/>
  </r>
  <r>
    <x v="58"/>
    <s v="7"/>
    <x v="8"/>
    <x v="26"/>
    <x v="0"/>
    <x v="4"/>
    <x v="28"/>
    <x v="2"/>
    <x v="0"/>
    <s v="appsflyer"/>
    <x v="1"/>
    <x v="5"/>
    <n v="125500"/>
    <n v="280.28652358644734"/>
    <n v="2984.8854633585188"/>
    <n v="3400.9071944247203"/>
    <n v="416.02173106620148"/>
    <n v="12.133680745359831"/>
    <n v="3200"/>
    <n v="0.08"/>
    <n v="346.379042658218"/>
    <n v="1.6974835578482058E-2"/>
  </r>
  <r>
    <x v="58"/>
    <s v="7"/>
    <x v="8"/>
    <x v="112"/>
    <x v="0"/>
    <x v="4"/>
    <x v="33"/>
    <x v="1"/>
    <x v="0"/>
    <s v="adjust"/>
    <x v="2"/>
    <x v="0"/>
    <n v="97570"/>
    <n v="528.18405511811022"/>
    <n v="2112.832076880658"/>
    <n v="2415.506957035595"/>
    <n v="302.674880154937"/>
    <n v="4.5732296036377882"/>
    <n v="2400"/>
    <n v="0.15"/>
    <n v="1223.1539610894008"/>
    <n v="8.4395945505817929E-2"/>
  </r>
  <r>
    <x v="58"/>
    <s v="7"/>
    <x v="8"/>
    <x v="154"/>
    <x v="0"/>
    <x v="0"/>
    <x v="7"/>
    <x v="1"/>
    <x v="0"/>
    <s v="appsflyer"/>
    <x v="0"/>
    <x v="2"/>
    <n v="124400"/>
    <n v="215.55263848779208"/>
    <n v="3283.9808614221211"/>
    <n v="3575.1047445603563"/>
    <n v="291.12388313823521"/>
    <n v="16.585761926374349"/>
    <n v="2600"/>
    <n v="0.1"/>
    <n v="1198.7961327484813"/>
    <n v="5.588629417420056E-2"/>
  </r>
  <r>
    <x v="58"/>
    <s v="7"/>
    <x v="8"/>
    <x v="145"/>
    <x v="0"/>
    <x v="0"/>
    <x v="11"/>
    <x v="0"/>
    <x v="2"/>
    <s v="appsflyer"/>
    <x v="2"/>
    <x v="4"/>
    <n v="59020"/>
    <n v="100.70444850700792"/>
    <n v="1351.6563494859986"/>
    <n v="1620.4500862617031"/>
    <n v="268.79373677570447"/>
    <n v="16.09114701769046"/>
    <n v="600"/>
    <n v="4.4999999999999998E-2"/>
    <n v="211.19993125432404"/>
    <n v="2.1722352845555366E-2"/>
  </r>
  <r>
    <x v="58"/>
    <s v="7"/>
    <x v="8"/>
    <x v="118"/>
    <x v="0"/>
    <x v="6"/>
    <x v="19"/>
    <x v="1"/>
    <x v="2"/>
    <s v="appsflyer"/>
    <x v="2"/>
    <x v="0"/>
    <n v="304760"/>
    <n v="1335.0325998370008"/>
    <n v="7086.7297095963104"/>
    <n v="7334.1203011972684"/>
    <n v="247.39059160095803"/>
    <n v="5.4935889221676826"/>
    <n v="5800"/>
    <n v="0.14000000000000001"/>
    <n v="1942.156573004009"/>
    <n v="4.4135185799242097E-2"/>
  </r>
  <r>
    <x v="58"/>
    <s v="7"/>
    <x v="8"/>
    <x v="58"/>
    <x v="0"/>
    <x v="4"/>
    <x v="42"/>
    <x v="2"/>
    <x v="3"/>
    <s v="appsflyer"/>
    <x v="2"/>
    <x v="2"/>
    <n v="99470"/>
    <n v="150.62518027112779"/>
    <n v="929.91292129401461"/>
    <n v="1111.6531857647776"/>
    <n v="181.74026447076301"/>
    <n v="7.3802612801112248"/>
    <n v="600"/>
    <n v="0.08"/>
    <n v="330.94725160765864"/>
    <n v="4.9617880805150984E-2"/>
  </r>
  <r>
    <x v="58"/>
    <s v="7"/>
    <x v="8"/>
    <x v="121"/>
    <x v="0"/>
    <x v="1"/>
    <x v="13"/>
    <x v="2"/>
    <x v="0"/>
    <s v="appsflyer"/>
    <x v="2"/>
    <x v="4"/>
    <n v="198540"/>
    <n v="1028.5360175743467"/>
    <n v="1880.0189192230862"/>
    <n v="2039.7333039474054"/>
    <n v="159.71438472431919"/>
    <n v="1.983142319855576"/>
    <n v="1200"/>
    <n v="0.06"/>
    <n v="309.50518386137946"/>
    <n v="2.5289677434986869E-2"/>
  </r>
  <r>
    <x v="58"/>
    <s v="7"/>
    <x v="8"/>
    <x v="50"/>
    <x v="0"/>
    <x v="5"/>
    <x v="24"/>
    <x v="1"/>
    <x v="3"/>
    <s v="appsflyer"/>
    <x v="0"/>
    <x v="4"/>
    <n v="117710"/>
    <n v="445.89534065696199"/>
    <n v="1947.4943087271602"/>
    <n v="2067.5681862318847"/>
    <n v="120.07387750472458"/>
    <n v="4.6368912112551426"/>
    <n v="2400"/>
    <n v="0.08"/>
    <n v="642.67063168531922"/>
    <n v="5.1805678120228266E-2"/>
  </r>
  <r>
    <x v="58"/>
    <s v="7"/>
    <x v="8"/>
    <x v="155"/>
    <x v="0"/>
    <x v="4"/>
    <x v="20"/>
    <x v="1"/>
    <x v="1"/>
    <s v="appsflyer"/>
    <x v="2"/>
    <x v="4"/>
    <n v="61110"/>
    <n v="489.68837445942506"/>
    <n v="360.45445039952176"/>
    <n v="466.95860815557484"/>
    <n v="106.50415775605308"/>
    <n v="0.95358320211513703"/>
    <n v="400"/>
    <n v="0.15"/>
    <n v="167.70529264079235"/>
    <n v="5.9857301308141722E-2"/>
  </r>
  <r>
    <x v="58"/>
    <s v="7"/>
    <x v="8"/>
    <x v="27"/>
    <x v="0"/>
    <x v="6"/>
    <x v="46"/>
    <x v="2"/>
    <x v="0"/>
    <s v="appsflyer"/>
    <x v="0"/>
    <x v="5"/>
    <n v="149680"/>
    <n v="259.94707244459147"/>
    <n v="2619.9128973357433"/>
    <n v="2702.5344750883096"/>
    <n v="82.621577752566282"/>
    <n v="10.396479751332315"/>
    <n v="2400"/>
    <n v="7.0000000000000007E-2"/>
    <n v="673.44493187052512"/>
    <n v="4.1531689239506633E-2"/>
  </r>
  <r>
    <x v="58"/>
    <s v="7"/>
    <x v="8"/>
    <x v="153"/>
    <x v="0"/>
    <x v="2"/>
    <x v="46"/>
    <x v="0"/>
    <x v="0"/>
    <s v="adjust"/>
    <x v="0"/>
    <x v="6"/>
    <n v="28460"/>
    <n v="172.17566659197848"/>
    <n v="1270.5672005680972"/>
    <n v="1350.3750290599762"/>
    <n v="79.807828491879036"/>
    <n v="7.8430074109141801"/>
    <n v="1200"/>
    <n v="0.1"/>
    <n v="451.04316746383478"/>
    <n v="5.5668876886965639E-2"/>
  </r>
  <r>
    <x v="58"/>
    <s v="7"/>
    <x v="8"/>
    <x v="77"/>
    <x v="0"/>
    <x v="4"/>
    <x v="18"/>
    <x v="1"/>
    <x v="0"/>
    <s v="appsflyer"/>
    <x v="0"/>
    <x v="3"/>
    <n v="108680"/>
    <n v="272.50236808380231"/>
    <n v="2955.7269432023077"/>
    <n v="2983.1207090063963"/>
    <n v="27.393765804088616"/>
    <n v="10.947136826675212"/>
    <n v="2200"/>
    <n v="0.15"/>
    <n v="997.43618228716389"/>
    <n v="5.572666342754113E-2"/>
  </r>
  <r>
    <x v="58"/>
    <s v="7"/>
    <x v="8"/>
    <x v="59"/>
    <x v="0"/>
    <x v="2"/>
    <x v="8"/>
    <x v="1"/>
    <x v="1"/>
    <s v="appsflyer"/>
    <x v="2"/>
    <x v="5"/>
    <n v="3080"/>
    <n v="0"/>
    <n v="91.258069856968334"/>
    <n v="111.80384055666764"/>
    <n v="20.545770699699304"/>
    <n v="3"/>
    <n v="100"/>
    <n v="0.15"/>
    <n v="42.307682324811147"/>
    <n v="6.306831994643862E-2"/>
  </r>
  <r>
    <x v="58"/>
    <s v="7"/>
    <x v="8"/>
    <x v="20"/>
    <x v="0"/>
    <x v="4"/>
    <x v="33"/>
    <x v="1"/>
    <x v="1"/>
    <s v="adjust"/>
    <x v="0"/>
    <x v="3"/>
    <n v="99670"/>
    <n v="359.55988455988455"/>
    <n v="1922.4608114033038"/>
    <n v="1920.1105206085385"/>
    <n v="-2.3502907947652147"/>
    <n v="5.3401689205647322"/>
    <n v="1400"/>
    <n v="0.11"/>
    <n v="828.47223328971597"/>
    <n v="7.1911853024233655E-2"/>
  </r>
  <r>
    <x v="58"/>
    <s v="7"/>
    <x v="8"/>
    <x v="102"/>
    <x v="0"/>
    <x v="3"/>
    <x v="35"/>
    <x v="1"/>
    <x v="0"/>
    <s v="adjust"/>
    <x v="2"/>
    <x v="5"/>
    <n v="15010"/>
    <n v="216.34476794465263"/>
    <n v="87.327392598264623"/>
    <n v="62.976081622943781"/>
    <n v="-24.351310975320843"/>
    <n v="0.29109130866088206"/>
    <n v="200"/>
    <n v="0.06"/>
    <n v="18.890490295100239"/>
    <n v="4.9993822544150253E-2"/>
  </r>
  <r>
    <x v="58"/>
    <s v="7"/>
    <x v="8"/>
    <x v="156"/>
    <x v="0"/>
    <x v="0"/>
    <x v="40"/>
    <x v="2"/>
    <x v="0"/>
    <s v="adjust"/>
    <x v="2"/>
    <x v="4"/>
    <n v="16490"/>
    <n v="9.2071468453377996"/>
    <n v="117.00492097210257"/>
    <n v="89.773457418107725"/>
    <n v="-27.231463553994843"/>
    <n v="9.7504100810085479"/>
    <n v="200"/>
    <n v="0.09"/>
    <n v="15.19762557505398"/>
    <n v="2.8214771589396587E-2"/>
  </r>
  <r>
    <x v="58"/>
    <s v="7"/>
    <x v="8"/>
    <x v="43"/>
    <x v="0"/>
    <x v="4"/>
    <x v="13"/>
    <x v="1"/>
    <x v="1"/>
    <s v="adjust"/>
    <x v="2"/>
    <x v="1"/>
    <n v="35060"/>
    <n v="181.93170405088719"/>
    <n v="1383.3396348432661"/>
    <n v="1353.082457248212"/>
    <n v="-30.257177595054145"/>
    <n v="7.4373098647487419"/>
    <n v="600"/>
    <n v="0.08"/>
    <n v="14.448404159362889"/>
    <n v="1.7796900307104303E-3"/>
  </r>
  <r>
    <x v="58"/>
    <s v="7"/>
    <x v="8"/>
    <x v="83"/>
    <x v="0"/>
    <x v="4"/>
    <x v="28"/>
    <x v="1"/>
    <x v="0"/>
    <s v="adjust"/>
    <x v="2"/>
    <x v="0"/>
    <n v="1560"/>
    <n v="4.3500643500643505"/>
    <n v="41.493922771859332"/>
    <n v="2.314118387104982"/>
    <n v="-39.179804384754348"/>
    <n v="0.53197336886999136"/>
    <n v="200"/>
    <n v="0.21"/>
    <n v="2.1841692107960076"/>
    <n v="0.15730751020683201"/>
  </r>
  <r>
    <x v="58"/>
    <s v="7"/>
    <x v="8"/>
    <x v="72"/>
    <x v="0"/>
    <x v="2"/>
    <x v="5"/>
    <x v="2"/>
    <x v="1"/>
    <s v="adjust"/>
    <x v="0"/>
    <x v="1"/>
    <n v="1410"/>
    <n v="1.8221762729387438"/>
    <n v="41.365447246746903"/>
    <n v="0.8375015165835723"/>
    <n v="-40.527945730163331"/>
    <n v="0.45961608051941011"/>
    <n v="200"/>
    <n v="0.12"/>
    <n v="0.22414008139627209"/>
    <n v="4.4604910550014844E-2"/>
  </r>
  <r>
    <x v="58"/>
    <s v="7"/>
    <x v="8"/>
    <x v="29"/>
    <x v="0"/>
    <x v="1"/>
    <x v="9"/>
    <x v="2"/>
    <x v="1"/>
    <s v="appsflyer"/>
    <x v="2"/>
    <x v="6"/>
    <n v="2070"/>
    <n v="2.9728816423080171"/>
    <n v="46.344662835423577"/>
    <n v="0.67537841844306568"/>
    <n v="-45.66928441698051"/>
    <n v="0.22717971978148818"/>
    <n v="200"/>
    <n v="7.0000000000000007E-2"/>
    <n v="0.22614770594620659"/>
    <n v="5.5807652858165968E-2"/>
  </r>
  <r>
    <x v="58"/>
    <s v="7"/>
    <x v="8"/>
    <x v="78"/>
    <x v="0"/>
    <x v="0"/>
    <x v="4"/>
    <x v="2"/>
    <x v="0"/>
    <s v="adjust"/>
    <x v="0"/>
    <x v="4"/>
    <n v="1070"/>
    <n v="4.6585396193556408"/>
    <n v="51.915541139500014"/>
    <n v="1.1516695488507074"/>
    <n v="-50.763871590649309"/>
    <n v="0.24721686256904774"/>
    <n v="200"/>
    <n v="0.14000000000000001"/>
    <n v="0.11286559470802959"/>
    <n v="1.6333619717661525E-2"/>
  </r>
  <r>
    <x v="58"/>
    <s v="7"/>
    <x v="8"/>
    <x v="109"/>
    <x v="0"/>
    <x v="3"/>
    <x v="6"/>
    <x v="1"/>
    <x v="1"/>
    <s v="appsflyer"/>
    <x v="0"/>
    <x v="1"/>
    <n v="6630"/>
    <n v="16.371493243706698"/>
    <n v="95.767983893590198"/>
    <n v="3.6293169011049176"/>
    <n v="-92.138666992485284"/>
    <n v="0.22168514790182925"/>
    <n v="200"/>
    <n v="0.1"/>
    <n v="2.1043532886517244"/>
    <n v="9.6636793552485056E-2"/>
  </r>
  <r>
    <x v="58"/>
    <s v="7"/>
    <x v="8"/>
    <x v="53"/>
    <x v="0"/>
    <x v="5"/>
    <x v="48"/>
    <x v="0"/>
    <x v="3"/>
    <s v="appsflyer"/>
    <x v="2"/>
    <x v="0"/>
    <n v="8810"/>
    <n v="19.091303091592028"/>
    <n v="139.6670487113584"/>
    <n v="29.626955098407674"/>
    <n v="-110.04009361295073"/>
    <n v="1.551856096792871"/>
    <n v="200"/>
    <n v="0.06"/>
    <n v="1.1551906294393632"/>
    <n v="6.4985338835436045E-3"/>
  </r>
  <r>
    <x v="58"/>
    <s v="7"/>
    <x v="8"/>
    <x v="126"/>
    <x v="0"/>
    <x v="3"/>
    <x v="30"/>
    <x v="1"/>
    <x v="0"/>
    <s v="adjust"/>
    <x v="2"/>
    <x v="6"/>
    <n v="6270"/>
    <n v="35.42197333861936"/>
    <n v="140.49957898221234"/>
    <n v="7.275982954378903"/>
    <n v="-133.22359602783345"/>
    <n v="0.20540874120206479"/>
    <n v="200"/>
    <n v="0.11"/>
    <n v="4.662368804695971"/>
    <n v="0.10679814292056165"/>
  </r>
  <r>
    <x v="58"/>
    <s v="7"/>
    <x v="8"/>
    <x v="122"/>
    <x v="0"/>
    <x v="0"/>
    <x v="8"/>
    <x v="1"/>
    <x v="0"/>
    <s v="singular"/>
    <x v="2"/>
    <x v="2"/>
    <n v="7010"/>
    <n v="29.889677726491833"/>
    <n v="138.71473183050082"/>
    <n v="3.3544810925003308"/>
    <n v="-135.3602507380005"/>
    <n v="0.1122287474356803"/>
    <n v="200"/>
    <n v="0.06"/>
    <n v="0.68207880516387287"/>
    <n v="3.3888937730130991E-2"/>
  </r>
  <r>
    <x v="58"/>
    <s v="7"/>
    <x v="8"/>
    <x v="47"/>
    <x v="0"/>
    <x v="4"/>
    <x v="10"/>
    <x v="2"/>
    <x v="0"/>
    <s v="appsflyer"/>
    <x v="2"/>
    <x v="4"/>
    <n v="41700"/>
    <n v="126.54770575382375"/>
    <n v="878.20401608011503"/>
    <n v="740.89802279155128"/>
    <n v="-137.30599328856374"/>
    <n v="5.8546934405341"/>
    <n v="400"/>
    <n v="6.5000000000000002E-2"/>
    <n v="11.781854383447323"/>
    <n v="2.6503544844709128E-3"/>
  </r>
  <r>
    <x v="58"/>
    <s v="7"/>
    <x v="8"/>
    <x v="144"/>
    <x v="0"/>
    <x v="2"/>
    <x v="4"/>
    <x v="2"/>
    <x v="1"/>
    <s v="adjust"/>
    <x v="2"/>
    <x v="3"/>
    <n v="59320"/>
    <n v="208.81139586143371"/>
    <n v="214.11332625234081"/>
    <n v="69.640658142189778"/>
    <n v="-144.47266811015103"/>
    <n v="0.33350985397560867"/>
    <n v="200"/>
    <n v="0.06"/>
    <n v="16.623138252801034"/>
    <n v="3.9783125490812449E-2"/>
  </r>
  <r>
    <x v="58"/>
    <s v="7"/>
    <x v="8"/>
    <x v="147"/>
    <x v="0"/>
    <x v="4"/>
    <x v="32"/>
    <x v="1"/>
    <x v="0"/>
    <s v="adjust"/>
    <x v="2"/>
    <x v="3"/>
    <n v="206240"/>
    <n v="497.2703824156107"/>
    <n v="4708.129307235914"/>
    <n v="4537.2350020762533"/>
    <n v="-170.89430515966069"/>
    <n v="9.124281603170374"/>
    <n v="3800"/>
    <n v="0.13"/>
    <n v="773.43786881515564"/>
    <n v="2.8410763694233308E-2"/>
  </r>
  <r>
    <x v="58"/>
    <s v="7"/>
    <x v="8"/>
    <x v="32"/>
    <x v="0"/>
    <x v="5"/>
    <x v="35"/>
    <x v="0"/>
    <x v="3"/>
    <s v="appsflyer"/>
    <x v="0"/>
    <x v="6"/>
    <n v="6650"/>
    <n v="7.4609476137050148"/>
    <n v="239.88486637633639"/>
    <n v="22.945748991724017"/>
    <n v="-216.93911738461236"/>
    <n v="3.0754470048248255"/>
    <n v="200"/>
    <n v="0.04"/>
    <n v="4.3334691373797618"/>
    <n v="3.1476194413634383E-2"/>
  </r>
  <r>
    <x v="58"/>
    <s v="7"/>
    <x v="8"/>
    <x v="6"/>
    <x v="0"/>
    <x v="2"/>
    <x v="17"/>
    <x v="1"/>
    <x v="0"/>
    <s v="adjust"/>
    <x v="2"/>
    <x v="3"/>
    <n v="54220"/>
    <n v="118.82012622720897"/>
    <n v="420.27212940536157"/>
    <n v="166.45595821907656"/>
    <n v="-253.816171186285"/>
    <n v="1.4009070980178719"/>
    <n v="200"/>
    <n v="0.08"/>
    <n v="76.054619274493447"/>
    <n v="7.6150893093291178E-2"/>
  </r>
  <r>
    <x v="58"/>
    <s v="7"/>
    <x v="8"/>
    <x v="23"/>
    <x v="0"/>
    <x v="1"/>
    <x v="40"/>
    <x v="1"/>
    <x v="1"/>
    <s v="adjust"/>
    <x v="0"/>
    <x v="3"/>
    <n v="16180"/>
    <n v="46.906548431105044"/>
    <n v="501.35224075588724"/>
    <n v="230.55591335352025"/>
    <n v="-270.79632740236696"/>
    <n v="4.9152180466263466"/>
    <n v="200"/>
    <n v="0.06"/>
    <n v="28.075239918414905"/>
    <n v="2.0295322661684861E-2"/>
  </r>
  <r>
    <x v="58"/>
    <s v="7"/>
    <x v="8"/>
    <x v="74"/>
    <x v="0"/>
    <x v="4"/>
    <x v="8"/>
    <x v="1"/>
    <x v="1"/>
    <s v="adjust"/>
    <x v="0"/>
    <x v="2"/>
    <n v="19140"/>
    <n v="84.700394689630429"/>
    <n v="450.06083241476904"/>
    <n v="171.71319882826376"/>
    <n v="-278.34763358650525"/>
    <n v="2.0273010469133741"/>
    <n v="200"/>
    <n v="0.1"/>
    <n v="101.9206609328243"/>
    <n v="9.8925283193439559E-2"/>
  </r>
  <r>
    <x v="58"/>
    <s v="7"/>
    <x v="8"/>
    <x v="149"/>
    <x v="0"/>
    <x v="6"/>
    <x v="9"/>
    <x v="1"/>
    <x v="0"/>
    <s v="appsflyer"/>
    <x v="2"/>
    <x v="5"/>
    <n v="36170"/>
    <n v="59.639604271356781"/>
    <n v="530.85492885135614"/>
    <n v="251.26966573169952"/>
    <n v="-279.58526311965659"/>
    <n v="4.2131343559631436"/>
    <n v="200"/>
    <n v="7.0000000000000007E-2"/>
    <n v="68.013186005366691"/>
    <n v="4.5113010231001345E-2"/>
  </r>
  <r>
    <x v="58"/>
    <s v="7"/>
    <x v="8"/>
    <x v="146"/>
    <x v="0"/>
    <x v="1"/>
    <x v="22"/>
    <x v="2"/>
    <x v="0"/>
    <s v="appsflyer"/>
    <x v="2"/>
    <x v="3"/>
    <n v="28720"/>
    <n v="119.83624626043142"/>
    <n v="461.75605692821813"/>
    <n v="174.00978789401177"/>
    <n v="-287.74626903420636"/>
    <n v="1.452063072101315"/>
    <n v="200"/>
    <n v="7.0000000000000007E-2"/>
    <n v="2.900059621238714"/>
    <n v="2.7776786355308562E-3"/>
  </r>
  <r>
    <x v="58"/>
    <s v="7"/>
    <x v="8"/>
    <x v="13"/>
    <x v="0"/>
    <x v="3"/>
    <x v="2"/>
    <x v="1"/>
    <x v="0"/>
    <s v="appsflyer"/>
    <x v="0"/>
    <x v="4"/>
    <n v="16540"/>
    <n v="69.71392700206259"/>
    <n v="386.42008646479587"/>
    <n v="95.527878368572672"/>
    <n v="-290.89220809622321"/>
    <n v="1.3702839945560137"/>
    <n v="200"/>
    <n v="0.15"/>
    <n v="60.393777532793955"/>
    <n v="0.10536850352692897"/>
  </r>
  <r>
    <x v="58"/>
    <s v="7"/>
    <x v="8"/>
    <x v="143"/>
    <x v="0"/>
    <x v="6"/>
    <x v="30"/>
    <x v="1"/>
    <x v="1"/>
    <s v="appsflyer"/>
    <x v="2"/>
    <x v="2"/>
    <n v="31090"/>
    <n v="132.75096739758931"/>
    <n v="383.95707105124728"/>
    <n v="88.490751078468762"/>
    <n v="-295.46631997277854"/>
    <n v="0.66659213724174871"/>
    <n v="200"/>
    <n v="0.15"/>
    <n v="66.681748245186867"/>
    <n v="0.1255908055032349"/>
  </r>
  <r>
    <x v="58"/>
    <s v="7"/>
    <x v="8"/>
    <x v="113"/>
    <x v="0"/>
    <x v="3"/>
    <x v="45"/>
    <x v="1"/>
    <x v="1"/>
    <s v="appsflyer"/>
    <x v="2"/>
    <x v="1"/>
    <n v="85020"/>
    <n v="101.03815627520054"/>
    <n v="761.2124381019554"/>
    <n v="457.80655523554634"/>
    <n v="-303.40588286640906"/>
    <n v="4.5310264172735444"/>
    <n v="200"/>
    <n v="0.08"/>
    <n v="150.6317300079964"/>
    <n v="5.4838201960103271E-2"/>
  </r>
  <r>
    <x v="58"/>
    <s v="7"/>
    <x v="8"/>
    <x v="46"/>
    <x v="0"/>
    <x v="5"/>
    <x v="17"/>
    <x v="2"/>
    <x v="1"/>
    <s v="adjust"/>
    <x v="2"/>
    <x v="5"/>
    <n v="55250"/>
    <n v="138.38447088290545"/>
    <n v="1118.6647443043976"/>
    <n v="806.28035799960833"/>
    <n v="-312.38438630478925"/>
    <n v="5.8263788765854052"/>
    <n v="600"/>
    <n v="0.06"/>
    <n v="173.51851167903581"/>
    <n v="3.5868109224756806E-2"/>
  </r>
  <r>
    <x v="58"/>
    <s v="7"/>
    <x v="8"/>
    <x v="157"/>
    <x v="0"/>
    <x v="4"/>
    <x v="1"/>
    <x v="1"/>
    <x v="3"/>
    <s v="adjust"/>
    <x v="2"/>
    <x v="0"/>
    <n v="21080"/>
    <n v="32.604049493813271"/>
    <n v="627.03543318385596"/>
    <n v="309.75597421062247"/>
    <n v="-317.27945897323349"/>
    <n v="9.5005368664220597"/>
    <n v="200"/>
    <n v="7.0000000000000007E-2"/>
    <n v="107.52617055922018"/>
    <n v="5.7855311660110438E-2"/>
  </r>
  <r>
    <x v="58"/>
    <s v="7"/>
    <x v="8"/>
    <x v="125"/>
    <x v="0"/>
    <x v="1"/>
    <x v="30"/>
    <x v="1"/>
    <x v="0"/>
    <s v="appsflyer"/>
    <x v="0"/>
    <x v="4"/>
    <n v="14620"/>
    <n v="53.624044829342843"/>
    <n v="473.85452218564478"/>
    <n v="117.63887101976781"/>
    <n v="-356.21565116587698"/>
    <n v="2.1937709360446513"/>
    <n v="200"/>
    <n v="0.08"/>
    <n v="22.121848784566474"/>
    <n v="3.134146702927975E-2"/>
  </r>
  <r>
    <x v="58"/>
    <s v="7"/>
    <x v="8"/>
    <x v="69"/>
    <x v="0"/>
    <x v="2"/>
    <x v="19"/>
    <x v="0"/>
    <x v="1"/>
    <s v="appsflyer"/>
    <x v="2"/>
    <x v="4"/>
    <n v="26390"/>
    <n v="9.8684948582112799"/>
    <n v="523.82653787940058"/>
    <n v="143.59387487937448"/>
    <n v="-380.23266300002609"/>
    <n v="14.550737163316684"/>
    <n v="200"/>
    <n v="0.04"/>
    <n v="22.280030675141212"/>
    <n v="2.5860005860112386E-2"/>
  </r>
  <r>
    <x v="58"/>
    <s v="7"/>
    <x v="8"/>
    <x v="88"/>
    <x v="0"/>
    <x v="0"/>
    <x v="48"/>
    <x v="2"/>
    <x v="0"/>
    <s v="adjust"/>
    <x v="0"/>
    <x v="4"/>
    <n v="12320"/>
    <n v="18.06617175327651"/>
    <n v="511.69344925447535"/>
    <n v="96.295226450602399"/>
    <n v="-415.39822280387295"/>
    <n v="5.3301400964007852"/>
    <n v="200"/>
    <n v="0.11"/>
    <n v="5.2593607650745522"/>
    <n v="9.1028409176864434E-3"/>
  </r>
  <r>
    <x v="58"/>
    <s v="7"/>
    <x v="8"/>
    <x v="65"/>
    <x v="1"/>
    <x v="2"/>
    <x v="48"/>
    <x v="1"/>
    <x v="1"/>
    <s v="adjust"/>
    <x v="2"/>
    <x v="3"/>
    <n v="16700"/>
    <n v="45.868163362789588"/>
    <n v="509.03045790708296"/>
    <n v="84.595261593904596"/>
    <n v="-424.43519631317838"/>
    <n v="1.8443132532865323"/>
    <n v="200"/>
    <n v="0.06"/>
    <n v="19.26326392516318"/>
    <n v="3.7951818187397492E-2"/>
  </r>
  <r>
    <x v="58"/>
    <s v="7"/>
    <x v="8"/>
    <x v="120"/>
    <x v="0"/>
    <x v="5"/>
    <x v="30"/>
    <x v="1"/>
    <x v="1"/>
    <s v="adjust"/>
    <x v="0"/>
    <x v="2"/>
    <n v="375350"/>
    <n v="572.2805371488887"/>
    <n v="5131.1596014221959"/>
    <n v="4705.8698283630965"/>
    <n v="-425.28977305909939"/>
    <n v="8.2230121817663413"/>
    <n v="4000"/>
    <n v="0.08"/>
    <n v="406.4223242940987"/>
    <n v="1.4394162295088027E-2"/>
  </r>
  <r>
    <x v="58"/>
    <s v="7"/>
    <x v="8"/>
    <x v="141"/>
    <x v="0"/>
    <x v="2"/>
    <x v="42"/>
    <x v="1"/>
    <x v="1"/>
    <s v="appsflyer"/>
    <x v="2"/>
    <x v="0"/>
    <n v="27560"/>
    <n v="65.159705159705155"/>
    <n v="563.11817968601929"/>
    <n v="119.91050509284604"/>
    <n v="-443.20767459317324"/>
    <n v="1.8402554891699978"/>
    <n v="200"/>
    <n v="0.08"/>
    <n v="48.624761378823628"/>
    <n v="6.758479492848124E-2"/>
  </r>
  <r>
    <x v="58"/>
    <s v="7"/>
    <x v="8"/>
    <x v="8"/>
    <x v="0"/>
    <x v="6"/>
    <x v="48"/>
    <x v="1"/>
    <x v="1"/>
    <s v="adjust"/>
    <x v="0"/>
    <x v="0"/>
    <n v="41160"/>
    <n v="78.464052287581694"/>
    <n v="1218.1205185150184"/>
    <n v="758.56088934395655"/>
    <n v="-459.55962917106183"/>
    <n v="9.6676231628176055"/>
    <n v="400"/>
    <n v="0.08"/>
    <n v="25.680687784488779"/>
    <n v="5.6424140644132058E-3"/>
  </r>
  <r>
    <x v="58"/>
    <s v="7"/>
    <x v="8"/>
    <x v="75"/>
    <x v="0"/>
    <x v="5"/>
    <x v="2"/>
    <x v="1"/>
    <x v="1"/>
    <s v="appsflyer"/>
    <x v="0"/>
    <x v="0"/>
    <n v="53510"/>
    <n v="201.99950491985891"/>
    <n v="1034.6944639048545"/>
    <n v="571.05947937732083"/>
    <n v="-463.63498452753367"/>
    <n v="2.8270340543848484"/>
    <n v="600"/>
    <n v="0.15"/>
    <n v="507.91672888156461"/>
    <n v="0.14823812790785337"/>
  </r>
  <r>
    <x v="58"/>
    <s v="7"/>
    <x v="8"/>
    <x v="28"/>
    <x v="0"/>
    <x v="1"/>
    <x v="2"/>
    <x v="1"/>
    <x v="3"/>
    <s v="adjust"/>
    <x v="0"/>
    <x v="3"/>
    <n v="88280"/>
    <n v="332.9943677982742"/>
    <n v="1993.1149856954025"/>
    <n v="1515.2878187463627"/>
    <n v="-477.82716694903979"/>
    <n v="4.5504908349210105"/>
    <n v="1400"/>
    <n v="0.08"/>
    <n v="558.25220182097235"/>
    <n v="6.1402218433858222E-2"/>
  </r>
  <r>
    <x v="58"/>
    <s v="7"/>
    <x v="8"/>
    <x v="3"/>
    <x v="0"/>
    <x v="3"/>
    <x v="14"/>
    <x v="1"/>
    <x v="0"/>
    <s v="appsflyer"/>
    <x v="0"/>
    <x v="2"/>
    <n v="73050"/>
    <n v="183.8156239277136"/>
    <n v="1587.0219589221674"/>
    <n v="1104.9978468418958"/>
    <n v="-482.02411208027161"/>
    <n v="6.0114468140991191"/>
    <n v="1000"/>
    <n v="0.09"/>
    <n v="450.74389682325568"/>
    <n v="6.798563727393829E-2"/>
  </r>
  <r>
    <x v="58"/>
    <s v="7"/>
    <x v="8"/>
    <x v="73"/>
    <x v="0"/>
    <x v="1"/>
    <x v="17"/>
    <x v="1"/>
    <x v="0"/>
    <s v="appsflyer"/>
    <x v="2"/>
    <x v="5"/>
    <n v="81160"/>
    <n v="364.9943507831365"/>
    <n v="745.23714271936262"/>
    <n v="223.3229450626711"/>
    <n v="-521.9141976566915"/>
    <n v="0.61185315494200543"/>
    <n v="200"/>
    <n v="0.105"/>
    <n v="31.804622390192225"/>
    <n v="2.3735896895313718E-2"/>
  </r>
  <r>
    <x v="58"/>
    <s v="7"/>
    <x v="8"/>
    <x v="127"/>
    <x v="1"/>
    <x v="2"/>
    <x v="45"/>
    <x v="1"/>
    <x v="0"/>
    <s v="adjust"/>
    <x v="2"/>
    <x v="4"/>
    <n v="36950"/>
    <n v="200.81521739130434"/>
    <n v="1271.7410949910234"/>
    <n v="733.86484039102822"/>
    <n v="-537.87625459999515"/>
    <n v="3.6544284338822517"/>
    <n v="600"/>
    <n v="0.15"/>
    <n v="105.78677982090609"/>
    <n v="2.4025037036461031E-2"/>
  </r>
  <r>
    <x v="58"/>
    <s v="7"/>
    <x v="8"/>
    <x v="55"/>
    <x v="0"/>
    <x v="2"/>
    <x v="2"/>
    <x v="2"/>
    <x v="0"/>
    <s v="appsflyer"/>
    <x v="2"/>
    <x v="4"/>
    <n v="25780"/>
    <n v="63.279332351497295"/>
    <n v="742.90287411610427"/>
    <n v="195.87665781698135"/>
    <n v="-547.02621629912289"/>
    <n v="3.0954286421504347"/>
    <n v="200"/>
    <n v="7.4999999999999997E-2"/>
    <n v="69.706547824985265"/>
    <n v="5.9311599964534861E-2"/>
  </r>
  <r>
    <x v="58"/>
    <s v="7"/>
    <x v="8"/>
    <x v="140"/>
    <x v="0"/>
    <x v="1"/>
    <x v="3"/>
    <x v="1"/>
    <x v="0"/>
    <s v="adjust"/>
    <x v="2"/>
    <x v="1"/>
    <n v="73740"/>
    <n v="275.40208080149392"/>
    <n v="886.28150194830232"/>
    <n v="322.86212938152875"/>
    <n v="-563.41937256677352"/>
    <n v="1.1723300290321459"/>
    <n v="400"/>
    <n v="7.0000000000000007E-2"/>
    <n v="60.234409077204326"/>
    <n v="3.1093978717060392E-2"/>
  </r>
  <r>
    <x v="58"/>
    <s v="7"/>
    <x v="8"/>
    <x v="82"/>
    <x v="2"/>
    <x v="0"/>
    <x v="28"/>
    <x v="1"/>
    <x v="1"/>
    <s v="adjust"/>
    <x v="0"/>
    <x v="5"/>
    <n v="64200"/>
    <n v="191.2654885232582"/>
    <n v="2064.2534028952409"/>
    <n v="1495.5319528051377"/>
    <n v="-568.72145009010319"/>
    <n v="7.8191416776334881"/>
    <n v="1200"/>
    <n v="0.14000000000000001"/>
    <n v="174.22949299694733"/>
    <n v="1.9416668950708892E-2"/>
  </r>
  <r>
    <x v="58"/>
    <s v="7"/>
    <x v="8"/>
    <x v="19"/>
    <x v="0"/>
    <x v="3"/>
    <x v="18"/>
    <x v="2"/>
    <x v="1"/>
    <s v="adjust"/>
    <x v="0"/>
    <x v="1"/>
    <n v="46750"/>
    <n v="82.231056075423908"/>
    <n v="1299.1560145600081"/>
    <n v="712.20647389338853"/>
    <n v="-586.94954066661955"/>
    <n v="8.6610400970667225"/>
    <n v="400"/>
    <n v="7.0000000000000007E-2"/>
    <n v="121.0146706875309"/>
    <n v="2.831919186440069E-2"/>
  </r>
  <r>
    <x v="58"/>
    <s v="7"/>
    <x v="8"/>
    <x v="22"/>
    <x v="0"/>
    <x v="2"/>
    <x v="25"/>
    <x v="2"/>
    <x v="0"/>
    <s v="appsflyer"/>
    <x v="0"/>
    <x v="1"/>
    <n v="49860"/>
    <n v="135.9833075937305"/>
    <n v="878.27997223757711"/>
    <n v="239.82211971525203"/>
    <n v="-638.45785252232508"/>
    <n v="1.7636144020834879"/>
    <n v="400"/>
    <n v="0.1"/>
    <n v="33.954829323051008"/>
    <n v="2.3597232095303657E-2"/>
  </r>
  <r>
    <x v="58"/>
    <s v="7"/>
    <x v="8"/>
    <x v="86"/>
    <x v="0"/>
    <x v="5"/>
    <x v="18"/>
    <x v="2"/>
    <x v="1"/>
    <s v="appsflyer"/>
    <x v="0"/>
    <x v="2"/>
    <n v="43300"/>
    <n v="154.56399796022438"/>
    <n v="894.61022288848721"/>
    <n v="219.48338518370159"/>
    <n v="-675.12683770478566"/>
    <n v="1.4200162268071224"/>
    <n v="200"/>
    <n v="7.0000000000000007E-2"/>
    <n v="6.1595291001756758"/>
    <n v="4.677293374636929E-3"/>
  </r>
  <r>
    <x v="58"/>
    <s v="7"/>
    <x v="8"/>
    <x v="76"/>
    <x v="0"/>
    <x v="1"/>
    <x v="1"/>
    <x v="1"/>
    <x v="1"/>
    <s v="adjust"/>
    <x v="2"/>
    <x v="1"/>
    <n v="48130"/>
    <n v="181.03213056228483"/>
    <n v="827.06443352949987"/>
    <n v="140.98421517338471"/>
    <n v="-686.08021835611521"/>
    <n v="0.7787800692368172"/>
    <n v="200"/>
    <n v="7.0000000000000007E-2"/>
    <n v="55.88938282805794"/>
    <n v="6.6070496803872988E-2"/>
  </r>
  <r>
    <x v="58"/>
    <s v="7"/>
    <x v="8"/>
    <x v="57"/>
    <x v="0"/>
    <x v="2"/>
    <x v="36"/>
    <x v="2"/>
    <x v="0"/>
    <s v="adjust"/>
    <x v="0"/>
    <x v="4"/>
    <n v="32690"/>
    <n v="83.161424606845515"/>
    <n v="1241.1181474050964"/>
    <n v="521.27855173543787"/>
    <n v="-719.83959566965848"/>
    <n v="6.2682734717429112"/>
    <n v="400"/>
    <n v="0.09"/>
    <n v="110.4601040203902"/>
    <n v="3.5317043594909413E-2"/>
  </r>
  <r>
    <x v="58"/>
    <s v="7"/>
    <x v="8"/>
    <x v="38"/>
    <x v="0"/>
    <x v="4"/>
    <x v="47"/>
    <x v="1"/>
    <x v="0"/>
    <s v="appsflyer"/>
    <x v="2"/>
    <x v="3"/>
    <n v="50220"/>
    <n v="273.5812411179536"/>
    <n v="818.9306757271172"/>
    <n v="95.50045637467565"/>
    <n v="-723.43021935244155"/>
    <n v="0.3490753093465972"/>
    <n v="200"/>
    <n v="0.13"/>
    <n v="28.253285468242311"/>
    <n v="4.9307417892323256E-2"/>
  </r>
  <r>
    <x v="58"/>
    <s v="7"/>
    <x v="8"/>
    <x v="87"/>
    <x v="0"/>
    <x v="0"/>
    <x v="39"/>
    <x v="1"/>
    <x v="1"/>
    <s v="appsflyer"/>
    <x v="2"/>
    <x v="5"/>
    <n v="58760"/>
    <n v="220.90225563909775"/>
    <n v="2097.4796271463297"/>
    <n v="1354.7894175253741"/>
    <n v="-742.69020962095556"/>
    <n v="6.132981365924941"/>
    <n v="1200"/>
    <n v="7.0000000000000007E-2"/>
    <n v="44.107503870413787"/>
    <n v="5.4261205099288288E-3"/>
  </r>
  <r>
    <x v="58"/>
    <s v="7"/>
    <x v="8"/>
    <x v="11"/>
    <x v="2"/>
    <x v="1"/>
    <x v="8"/>
    <x v="1"/>
    <x v="0"/>
    <s v="appsflyer"/>
    <x v="0"/>
    <x v="4"/>
    <n v="66780"/>
    <n v="207.74444953828018"/>
    <n v="931.3091940692558"/>
    <n v="169.71431216829552"/>
    <n v="-761.59488190096022"/>
    <n v="0.81693788953443491"/>
    <n v="200"/>
    <n v="0.14000000000000001"/>
    <n v="123.30781924550773"/>
    <n v="0.1210935185431216"/>
  </r>
  <r>
    <x v="58"/>
    <s v="7"/>
    <x v="8"/>
    <x v="148"/>
    <x v="0"/>
    <x v="3"/>
    <x v="14"/>
    <x v="1"/>
    <x v="1"/>
    <s v="appsflyer"/>
    <x v="2"/>
    <x v="6"/>
    <n v="43770"/>
    <n v="76.982934829110604"/>
    <n v="925.62089226802891"/>
    <n v="160.48876762597499"/>
    <n v="-765.1321246420539"/>
    <n v="2.0847317393424079"/>
    <n v="200"/>
    <n v="0.06"/>
    <n v="44.299771662507744"/>
    <n v="4.6005059334069204E-2"/>
  </r>
  <r>
    <x v="58"/>
    <s v="7"/>
    <x v="8"/>
    <x v="80"/>
    <x v="0"/>
    <x v="0"/>
    <x v="17"/>
    <x v="1"/>
    <x v="1"/>
    <s v="adjust"/>
    <x v="0"/>
    <x v="5"/>
    <n v="46450"/>
    <n v="154.98257581374656"/>
    <n v="1125.0048309474942"/>
    <n v="322.88175278361325"/>
    <n v="-802.1230781638809"/>
    <n v="2.0833422795323968"/>
    <n v="200"/>
    <n v="0.09"/>
    <n v="131.57349188950204"/>
    <n v="6.7916242171830565E-2"/>
  </r>
  <r>
    <x v="58"/>
    <s v="7"/>
    <x v="8"/>
    <x v="16"/>
    <x v="0"/>
    <x v="3"/>
    <x v="44"/>
    <x v="0"/>
    <x v="3"/>
    <s v="adjust"/>
    <x v="2"/>
    <x v="0"/>
    <n v="120090"/>
    <n v="216.46569814366424"/>
    <n v="1882.0085759744072"/>
    <n v="1013.4087072404564"/>
    <n v="-868.59986873395087"/>
    <n v="4.6816133730706655"/>
    <n v="1400"/>
    <n v="0.02"/>
    <n v="8.2009776096918845"/>
    <n v="1.3487446790715208E-3"/>
  </r>
  <r>
    <x v="58"/>
    <s v="7"/>
    <x v="8"/>
    <x v="152"/>
    <x v="0"/>
    <x v="4"/>
    <x v="3"/>
    <x v="1"/>
    <x v="0"/>
    <s v="appsflyer"/>
    <x v="0"/>
    <x v="3"/>
    <n v="94300"/>
    <n v="466.38767357808638"/>
    <n v="3756.9189137688613"/>
    <n v="2807.9818461765553"/>
    <n v="-948.93706759230599"/>
    <n v="6.0207033874500979"/>
    <n v="3600"/>
    <n v="0.12"/>
    <n v="314.63554252560147"/>
    <n v="1.8675069840285236E-2"/>
  </r>
  <r>
    <x v="58"/>
    <s v="7"/>
    <x v="8"/>
    <x v="108"/>
    <x v="0"/>
    <x v="2"/>
    <x v="49"/>
    <x v="2"/>
    <x v="0"/>
    <s v="adjust"/>
    <x v="0"/>
    <x v="3"/>
    <n v="158360"/>
    <n v="299.3943902061057"/>
    <n v="5259.6553485749173"/>
    <n v="4302.4899065051086"/>
    <n v="-957.16544206980871"/>
    <n v="14.370643028893218"/>
    <n v="4600"/>
    <n v="0.1"/>
    <n v="359.11125935322116"/>
    <n v="1.3910985931280796E-2"/>
  </r>
  <r>
    <x v="58"/>
    <s v="7"/>
    <x v="8"/>
    <x v="24"/>
    <x v="0"/>
    <x v="2"/>
    <x v="4"/>
    <x v="1"/>
    <x v="1"/>
    <s v="appsflyer"/>
    <x v="2"/>
    <x v="0"/>
    <n v="184820"/>
    <n v="589.03689573349459"/>
    <n v="4070.0102652601477"/>
    <n v="2916.52823874975"/>
    <n v="-1153.4820265103976"/>
    <n v="4.951350687664414"/>
    <n v="1800"/>
    <n v="7.0000000000000007E-2"/>
    <n v="310.66823790489292"/>
    <n v="1.7753313327427807E-2"/>
  </r>
  <r>
    <x v="58"/>
    <s v="7"/>
    <x v="8"/>
    <x v="104"/>
    <x v="0"/>
    <x v="6"/>
    <x v="29"/>
    <x v="2"/>
    <x v="0"/>
    <s v="appsflyer"/>
    <x v="0"/>
    <x v="3"/>
    <n v="80060"/>
    <n v="141.14663502288525"/>
    <n v="2505.1843284575211"/>
    <n v="1133.328006646941"/>
    <n v="-1371.8563218105801"/>
    <n v="8.0294369501843619"/>
    <n v="1000"/>
    <n v="0.17"/>
    <n v="1141.1565566736992"/>
    <n v="0.16781792943449791"/>
  </r>
  <r>
    <x v="58"/>
    <s v="7"/>
    <x v="8"/>
    <x v="119"/>
    <x v="0"/>
    <x v="3"/>
    <x v="0"/>
    <x v="0"/>
    <x v="0"/>
    <s v="appsflyer"/>
    <x v="0"/>
    <x v="0"/>
    <n v="142020"/>
    <n v="182.76522158771013"/>
    <n v="3919.410346771464"/>
    <n v="2487.2635434751751"/>
    <n v="-1432.1468032962889"/>
    <n v="13.609063704067584"/>
    <n v="2200"/>
    <n v="0.15"/>
    <n v="165.25290500865722"/>
    <n v="1.1073274043286396E-2"/>
  </r>
  <r>
    <x v="58"/>
    <s v="7"/>
    <x v="8"/>
    <x v="31"/>
    <x v="0"/>
    <x v="2"/>
    <x v="19"/>
    <x v="2"/>
    <x v="0"/>
    <s v="adjust"/>
    <x v="0"/>
    <x v="6"/>
    <n v="154390"/>
    <n v="396.62393962910431"/>
    <n v="6113.6587876836456"/>
    <n v="4209.7629061096904"/>
    <n v="-1903.8958815739552"/>
    <n v="10.613990950839664"/>
    <n v="1800"/>
    <n v="0.09"/>
    <n v="439.10137384943175"/>
    <n v="1.7384247982713291E-2"/>
  </r>
  <r>
    <x v="58"/>
    <s v="7"/>
    <x v="8"/>
    <x v="7"/>
    <x v="0"/>
    <x v="5"/>
    <x v="14"/>
    <x v="2"/>
    <x v="0"/>
    <s v="appsflyer"/>
    <x v="0"/>
    <x v="1"/>
    <n v="394630"/>
    <n v="847.25364763615653"/>
    <n v="7702.1247236420804"/>
    <n v="5549.0248866108641"/>
    <n v="-2153.0998370312163"/>
    <n v="6.549425785409932"/>
    <n v="5400"/>
    <n v="0.04"/>
    <n v="257.44430765074333"/>
    <n v="7.7324188456944255E-3"/>
  </r>
  <r>
    <x v="58"/>
    <s v="7"/>
    <x v="8"/>
    <x v="15"/>
    <x v="2"/>
    <x v="2"/>
    <x v="10"/>
    <x v="2"/>
    <x v="0"/>
    <s v="adjust"/>
    <x v="0"/>
    <x v="5"/>
    <n v="95950"/>
    <n v="190.03527882651483"/>
    <n v="3275.4930826840127"/>
    <n v="810.49380372679286"/>
    <n v="-2464.9992789572198"/>
    <n v="4.2649649514114749"/>
    <n v="50000"/>
    <n v="0.06"/>
    <n v="157.97158870689086"/>
    <n v="3.2484638373238173E-2"/>
  </r>
  <r>
    <x v="58"/>
    <s v="7"/>
    <x v="8"/>
    <x v="97"/>
    <x v="0"/>
    <x v="3"/>
    <x v="47"/>
    <x v="2"/>
    <x v="0"/>
    <s v="adjust"/>
    <x v="0"/>
    <x v="1"/>
    <n v="131730"/>
    <n v="379.53689384149311"/>
    <n v="4954.0889943741795"/>
    <n v="2304.2396430626254"/>
    <n v="-2649.8493513115541"/>
    <n v="6.0711874931056125"/>
    <n v="2200"/>
    <n v="0.108"/>
    <n v="784.7304416647263"/>
    <n v="5.6759897928970078E-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8E6051E-998D-2B46-A07C-C4E6336CA983}" name="PivotTable8" cacheId="25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20:E21" firstHeaderRow="0" firstDataRow="1" firstDataCol="0"/>
  <pivotFields count="28">
    <pivotField numFmtId="22" showAll="0">
      <items count="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t="default"/>
      </items>
    </pivotField>
    <pivotField showAll="0"/>
    <pivotField numFmtId="1" showAll="0"/>
    <pivotField showAll="0" sortType="descending">
      <items count="159">
        <item x="99"/>
        <item x="124"/>
        <item x="15"/>
        <item x="17"/>
        <item x="26"/>
        <item x="28"/>
        <item x="48"/>
        <item x="78"/>
        <item x="88"/>
        <item x="43"/>
        <item x="91"/>
        <item x="33"/>
        <item x="49"/>
        <item x="30"/>
        <item x="65"/>
        <item x="38"/>
        <item x="98"/>
        <item x="8"/>
        <item x="68"/>
        <item x="7"/>
        <item x="94"/>
        <item x="58"/>
        <item x="100"/>
        <item x="10"/>
        <item x="34"/>
        <item x="16"/>
        <item x="4"/>
        <item x="96"/>
        <item x="40"/>
        <item x="56"/>
        <item x="72"/>
        <item x="85"/>
        <item x="36"/>
        <item x="86"/>
        <item x="101"/>
        <item x="27"/>
        <item x="97"/>
        <item x="35"/>
        <item x="123"/>
        <item x="50"/>
        <item x="59"/>
        <item x="5"/>
        <item x="67"/>
        <item x="95"/>
        <item x="83"/>
        <item x="79"/>
        <item x="69"/>
        <item x="32"/>
        <item x="151"/>
        <item x="9"/>
        <item x="128"/>
        <item x="63"/>
        <item x="0"/>
        <item x="74"/>
        <item x="1"/>
        <item x="66"/>
        <item x="21"/>
        <item x="84"/>
        <item x="107"/>
        <item x="14"/>
        <item x="37"/>
        <item x="80"/>
        <item x="82"/>
        <item x="73"/>
        <item x="92"/>
        <item x="110"/>
        <item x="90"/>
        <item x="51"/>
        <item x="53"/>
        <item x="44"/>
        <item x="2"/>
        <item x="12"/>
        <item x="23"/>
        <item x="13"/>
        <item x="71"/>
        <item x="3"/>
        <item x="70"/>
        <item x="134"/>
        <item x="31"/>
        <item x="22"/>
        <item x="46"/>
        <item x="62"/>
        <item x="55"/>
        <item x="87"/>
        <item x="20"/>
        <item x="18"/>
        <item x="60"/>
        <item x="131"/>
        <item x="11"/>
        <item x="89"/>
        <item x="93"/>
        <item x="6"/>
        <item x="76"/>
        <item x="57"/>
        <item x="41"/>
        <item x="42"/>
        <item x="106"/>
        <item x="103"/>
        <item x="45"/>
        <item x="61"/>
        <item x="77"/>
        <item x="24"/>
        <item x="54"/>
        <item x="64"/>
        <item x="25"/>
        <item x="75"/>
        <item x="19"/>
        <item x="136"/>
        <item x="130"/>
        <item x="81"/>
        <item x="135"/>
        <item x="52"/>
        <item x="39"/>
        <item x="29"/>
        <item x="47"/>
        <item x="102"/>
        <item x="104"/>
        <item x="105"/>
        <item x="108"/>
        <item x="109"/>
        <item x="132"/>
        <item x="111"/>
        <item x="112"/>
        <item x="117"/>
        <item x="113"/>
        <item x="115"/>
        <item x="116"/>
        <item x="114"/>
        <item x="118"/>
        <item x="119"/>
        <item x="137"/>
        <item x="120"/>
        <item x="121"/>
        <item x="122"/>
        <item x="125"/>
        <item x="126"/>
        <item x="133"/>
        <item x="127"/>
        <item x="129"/>
        <item x="141"/>
        <item x="139"/>
        <item x="138"/>
        <item x="140"/>
        <item x="156"/>
        <item x="142"/>
        <item x="143"/>
        <item x="145"/>
        <item x="144"/>
        <item x="146"/>
        <item x="147"/>
        <item x="150"/>
        <item x="149"/>
        <item x="148"/>
        <item x="152"/>
        <item x="153"/>
        <item x="154"/>
        <item x="155"/>
        <item x="157"/>
        <item t="default"/>
      </items>
      <autoSortScope>
        <pivotArea dataOnly="0" outline="0" fieldPosition="0">
          <references count="1">
            <reference field="4294967294" count="1" selected="0">
              <x v="0"/>
            </reference>
          </references>
        </pivotArea>
      </autoSortScope>
    </pivotField>
    <pivotField showAll="0">
      <items count="5">
        <item x="2"/>
        <item x="1"/>
        <item x="0"/>
        <item m="1" x="3"/>
        <item t="default"/>
      </items>
    </pivotField>
    <pivotField showAll="0"/>
    <pivotField showAll="0">
      <items count="51">
        <item x="16"/>
        <item x="46"/>
        <item x="41"/>
        <item x="49"/>
        <item x="8"/>
        <item x="44"/>
        <item x="20"/>
        <item x="31"/>
        <item x="33"/>
        <item x="23"/>
        <item x="10"/>
        <item x="4"/>
        <item x="21"/>
        <item x="47"/>
        <item x="26"/>
        <item x="14"/>
        <item x="2"/>
        <item x="34"/>
        <item x="37"/>
        <item x="13"/>
        <item x="40"/>
        <item x="24"/>
        <item x="36"/>
        <item x="25"/>
        <item x="32"/>
        <item x="42"/>
        <item x="28"/>
        <item x="27"/>
        <item x="19"/>
        <item x="48"/>
        <item x="6"/>
        <item x="3"/>
        <item x="43"/>
        <item x="7"/>
        <item x="39"/>
        <item x="29"/>
        <item x="38"/>
        <item x="12"/>
        <item x="22"/>
        <item x="30"/>
        <item x="1"/>
        <item x="5"/>
        <item x="11"/>
        <item x="35"/>
        <item x="0"/>
        <item x="9"/>
        <item x="17"/>
        <item x="45"/>
        <item x="18"/>
        <item x="15"/>
        <item t="default"/>
      </items>
    </pivotField>
    <pivotField showAll="0"/>
    <pivotField showAll="0"/>
    <pivotField showAll="0"/>
    <pivotField showAll="0"/>
    <pivotField showAll="0">
      <items count="8">
        <item x="5"/>
        <item x="1"/>
        <item x="3"/>
        <item x="0"/>
        <item x="4"/>
        <item x="6"/>
        <item x="2"/>
        <item t="default"/>
      </items>
    </pivotField>
    <pivotField showAll="0"/>
    <pivotField showAll="0"/>
    <pivotField numFmtId="165" showAll="0"/>
    <pivotField dataField="1" numFmtId="165" showAll="0"/>
    <pivotField dataField="1" numFmtId="165" showAll="0"/>
    <pivotField showAll="0"/>
    <pivotField showAll="0"/>
    <pivotField numFmtId="9" showAll="0"/>
    <pivotField numFmtId="165" showAll="0"/>
    <pivotField numFmtId="9"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s>
  <rowItems count="1">
    <i/>
  </rowItems>
  <colFields count="1">
    <field x="-2"/>
  </colFields>
  <colItems count="5">
    <i>
      <x/>
    </i>
    <i i="1">
      <x v="1"/>
    </i>
    <i i="2">
      <x v="2"/>
    </i>
    <i i="3">
      <x v="3"/>
    </i>
    <i i="4">
      <x v="4"/>
    </i>
  </colItems>
  <dataFields count="5">
    <dataField name="Sum of net" fld="16" baseField="0" baseItem="0" numFmtId="165"/>
    <dataField name="Sum of spend" fld="15" baseField="0" baseItem="0" numFmtId="165"/>
    <dataField name="Sum of profit" fld="26" baseField="0" baseItem="0" numFmtId="9"/>
    <dataField name="Average of net/day" fld="16" subtotal="average" baseField="0" baseItem="0" numFmtId="165"/>
    <dataField name="Average of spend/day" fld="15" subtotal="average" baseField="0" baseItem="0" numFmtId="165"/>
  </dataFields>
  <formats count="11">
    <format dxfId="72">
      <pivotArea outline="0" collapsedLevelsAreSubtotals="1" fieldPosition="0">
        <references count="1">
          <reference field="4294967294" count="1" selected="0">
            <x v="2"/>
          </reference>
        </references>
      </pivotArea>
    </format>
    <format dxfId="71">
      <pivotArea outline="0" fieldPosition="0">
        <references count="1">
          <reference field="4294967294" count="1">
            <x v="0"/>
          </reference>
        </references>
      </pivotArea>
    </format>
    <format dxfId="70">
      <pivotArea outline="0" fieldPosition="0">
        <references count="1">
          <reference field="4294967294" count="1">
            <x v="1"/>
          </reference>
        </references>
      </pivotArea>
    </format>
    <format dxfId="69">
      <pivotArea outline="0" fieldPosition="0">
        <references count="1">
          <reference field="4294967294" count="1">
            <x v="3"/>
          </reference>
        </references>
      </pivotArea>
    </format>
    <format dxfId="68">
      <pivotArea outline="0" fieldPosition="0">
        <references count="1">
          <reference field="4294967294" count="1">
            <x v="4"/>
          </reference>
        </references>
      </pivotArea>
    </format>
    <format dxfId="67">
      <pivotArea type="all" dataOnly="0" outline="0" fieldPosition="0"/>
    </format>
    <format dxfId="66">
      <pivotArea outline="0" collapsedLevelsAreSubtotals="1" fieldPosition="0"/>
    </format>
    <format dxfId="65">
      <pivotArea dataOnly="0" labelOnly="1" outline="0" fieldPosition="0">
        <references count="1">
          <reference field="4294967294" count="5">
            <x v="0"/>
            <x v="1"/>
            <x v="2"/>
            <x v="3"/>
            <x v="4"/>
          </reference>
        </references>
      </pivotArea>
    </format>
    <format dxfId="64">
      <pivotArea type="all" dataOnly="0" outline="0" fieldPosition="0"/>
    </format>
    <format dxfId="63">
      <pivotArea outline="0" collapsedLevelsAreSubtotals="1" fieldPosition="0"/>
    </format>
    <format dxfId="62">
      <pivotArea dataOnly="0" labelOnly="1" outline="0" fieldPosition="0">
        <references count="1">
          <reference field="4294967294" count="5">
            <x v="0"/>
            <x v="1"/>
            <x v="2"/>
            <x v="3"/>
            <x v="4"/>
          </reference>
        </references>
      </pivotArea>
    </format>
  </formats>
  <pivotTableStyleInfo name="PivotStyleMedium2" showRowHeaders="1" showColHeaders="1" showRowStripes="0" showColStripes="0" showLastColumn="1"/>
  <filters count="1">
    <filter fld="0" type="dateBetween" evalOrder="-1" id="137" name="dt">
      <autoFilter ref="A1">
        <filterColumn colId="0">
          <customFilters and="1">
            <customFilter operator="greaterThanOrEqual" val="44713"/>
            <customFilter operator="lessThanOrEqual" val="44773"/>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F78EED6-040F-B043-8776-1AB8FD65AB2F}" name="PivotTable21" cacheId="25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Q20:T24" firstHeaderRow="0" firstDataRow="1" firstDataCol="1"/>
  <pivotFields count="28">
    <pivotField numFmtId="22" showAll="0">
      <items count="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t="default"/>
      </items>
    </pivotField>
    <pivotField showAll="0"/>
    <pivotField numFmtId="1" showAll="0"/>
    <pivotField showAll="0" sortType="descending">
      <items count="159">
        <item x="99"/>
        <item x="124"/>
        <item x="15"/>
        <item x="17"/>
        <item x="26"/>
        <item x="28"/>
        <item x="48"/>
        <item x="78"/>
        <item x="88"/>
        <item x="43"/>
        <item x="91"/>
        <item x="33"/>
        <item x="49"/>
        <item x="30"/>
        <item x="65"/>
        <item x="38"/>
        <item x="98"/>
        <item x="8"/>
        <item x="68"/>
        <item x="7"/>
        <item x="94"/>
        <item x="58"/>
        <item x="100"/>
        <item x="10"/>
        <item x="34"/>
        <item x="16"/>
        <item x="4"/>
        <item x="96"/>
        <item x="40"/>
        <item x="56"/>
        <item x="72"/>
        <item x="85"/>
        <item x="36"/>
        <item x="86"/>
        <item x="101"/>
        <item x="27"/>
        <item x="97"/>
        <item x="35"/>
        <item x="123"/>
        <item x="50"/>
        <item x="59"/>
        <item x="5"/>
        <item x="67"/>
        <item x="95"/>
        <item x="83"/>
        <item x="79"/>
        <item x="69"/>
        <item x="32"/>
        <item x="151"/>
        <item x="9"/>
        <item x="128"/>
        <item x="63"/>
        <item x="0"/>
        <item x="74"/>
        <item x="1"/>
        <item x="66"/>
        <item x="21"/>
        <item x="84"/>
        <item x="107"/>
        <item x="14"/>
        <item x="37"/>
        <item x="80"/>
        <item x="82"/>
        <item x="73"/>
        <item x="92"/>
        <item x="110"/>
        <item x="90"/>
        <item x="51"/>
        <item x="53"/>
        <item x="44"/>
        <item x="2"/>
        <item x="12"/>
        <item x="23"/>
        <item x="13"/>
        <item x="71"/>
        <item x="3"/>
        <item x="70"/>
        <item x="134"/>
        <item x="31"/>
        <item x="22"/>
        <item x="46"/>
        <item x="62"/>
        <item x="55"/>
        <item x="87"/>
        <item x="20"/>
        <item x="18"/>
        <item x="60"/>
        <item x="131"/>
        <item x="11"/>
        <item x="89"/>
        <item x="93"/>
        <item x="6"/>
        <item x="76"/>
        <item x="57"/>
        <item x="41"/>
        <item x="42"/>
        <item x="106"/>
        <item x="103"/>
        <item x="45"/>
        <item x="61"/>
        <item x="77"/>
        <item x="24"/>
        <item x="54"/>
        <item x="64"/>
        <item x="25"/>
        <item x="75"/>
        <item x="19"/>
        <item x="136"/>
        <item x="130"/>
        <item x="81"/>
        <item x="135"/>
        <item x="52"/>
        <item x="39"/>
        <item x="29"/>
        <item x="47"/>
        <item x="102"/>
        <item x="104"/>
        <item x="105"/>
        <item x="108"/>
        <item x="109"/>
        <item x="132"/>
        <item x="111"/>
        <item x="112"/>
        <item x="117"/>
        <item x="113"/>
        <item x="115"/>
        <item x="116"/>
        <item x="114"/>
        <item x="118"/>
        <item x="119"/>
        <item x="137"/>
        <item x="120"/>
        <item x="121"/>
        <item x="122"/>
        <item x="125"/>
        <item x="126"/>
        <item x="133"/>
        <item x="127"/>
        <item x="129"/>
        <item x="141"/>
        <item x="139"/>
        <item x="138"/>
        <item x="140"/>
        <item x="156"/>
        <item x="142"/>
        <item x="143"/>
        <item x="145"/>
        <item x="144"/>
        <item x="146"/>
        <item x="147"/>
        <item x="150"/>
        <item x="149"/>
        <item x="148"/>
        <item x="152"/>
        <item x="153"/>
        <item x="154"/>
        <item x="155"/>
        <item x="157"/>
        <item t="default"/>
      </items>
      <autoSortScope>
        <pivotArea dataOnly="0" outline="0" fieldPosition="0">
          <references count="1">
            <reference field="4294967294" count="1" selected="0">
              <x v="0"/>
            </reference>
          </references>
        </pivotArea>
      </autoSortScope>
    </pivotField>
    <pivotField showAll="0">
      <items count="5">
        <item x="2"/>
        <item x="1"/>
        <item x="0"/>
        <item m="1" x="3"/>
        <item t="default"/>
      </items>
    </pivotField>
    <pivotField showAll="0"/>
    <pivotField showAll="0">
      <items count="51">
        <item x="16"/>
        <item x="46"/>
        <item x="41"/>
        <item x="49"/>
        <item x="8"/>
        <item x="44"/>
        <item x="20"/>
        <item x="31"/>
        <item x="33"/>
        <item x="23"/>
        <item x="10"/>
        <item x="4"/>
        <item x="21"/>
        <item x="47"/>
        <item x="26"/>
        <item x="14"/>
        <item x="2"/>
        <item x="34"/>
        <item x="37"/>
        <item x="13"/>
        <item x="40"/>
        <item x="24"/>
        <item x="36"/>
        <item x="25"/>
        <item x="32"/>
        <item x="42"/>
        <item x="28"/>
        <item x="27"/>
        <item x="19"/>
        <item x="48"/>
        <item x="6"/>
        <item x="3"/>
        <item x="43"/>
        <item x="7"/>
        <item x="39"/>
        <item x="29"/>
        <item x="38"/>
        <item x="12"/>
        <item x="22"/>
        <item x="30"/>
        <item x="1"/>
        <item x="5"/>
        <item x="11"/>
        <item x="35"/>
        <item x="0"/>
        <item x="9"/>
        <item x="17"/>
        <item x="45"/>
        <item x="18"/>
        <item x="15"/>
        <item t="default"/>
      </items>
    </pivotField>
    <pivotField showAll="0"/>
    <pivotField showAll="0"/>
    <pivotField showAll="0"/>
    <pivotField axis="axisRow" showAll="0" sortType="descending">
      <items count="5">
        <item m="1" x="3"/>
        <item x="2"/>
        <item x="0"/>
        <item x="1"/>
        <item t="default"/>
      </items>
      <autoSortScope>
        <pivotArea dataOnly="0" outline="0" fieldPosition="0">
          <references count="1">
            <reference field="4294967294" count="1" selected="0">
              <x v="0"/>
            </reference>
          </references>
        </pivotArea>
      </autoSortScope>
    </pivotField>
    <pivotField showAll="0">
      <items count="8">
        <item x="5"/>
        <item x="1"/>
        <item x="3"/>
        <item x="0"/>
        <item x="4"/>
        <item x="6"/>
        <item x="2"/>
        <item t="default"/>
      </items>
    </pivotField>
    <pivotField showAll="0"/>
    <pivotField showAll="0"/>
    <pivotField numFmtId="165" showAll="0"/>
    <pivotField dataField="1" numFmtId="165" showAll="0"/>
    <pivotField dataField="1" numFmtId="165" showAll="0"/>
    <pivotField showAll="0"/>
    <pivotField showAll="0"/>
    <pivotField numFmtId="9" showAll="0"/>
    <pivotField numFmtId="165" showAll="0"/>
    <pivotField numFmtId="9"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s>
  <rowFields count="1">
    <field x="10"/>
  </rowFields>
  <rowItems count="4">
    <i>
      <x v="2"/>
    </i>
    <i>
      <x v="1"/>
    </i>
    <i>
      <x v="3"/>
    </i>
    <i t="grand">
      <x/>
    </i>
  </rowItems>
  <colFields count="1">
    <field x="-2"/>
  </colFields>
  <colItems count="3">
    <i>
      <x/>
    </i>
    <i i="1">
      <x v="1"/>
    </i>
    <i i="2">
      <x v="2"/>
    </i>
  </colItems>
  <dataFields count="3">
    <dataField name="Sum of net" fld="16" baseField="0" baseItem="0" numFmtId="165"/>
    <dataField name="Sum of spend" fld="15" baseField="0" baseItem="0" numFmtId="165"/>
    <dataField name="Sum of profit" fld="26" baseField="0" baseItem="0" numFmtId="9"/>
  </dataFields>
  <formats count="9">
    <format dxfId="81">
      <pivotArea outline="0" collapsedLevelsAreSubtotals="1" fieldPosition="0">
        <references count="1">
          <reference field="4294967294" count="1" selected="0">
            <x v="2"/>
          </reference>
        </references>
      </pivotArea>
    </format>
    <format dxfId="80">
      <pivotArea outline="0" fieldPosition="0">
        <references count="1">
          <reference field="4294967294" count="1">
            <x v="0"/>
          </reference>
        </references>
      </pivotArea>
    </format>
    <format dxfId="79">
      <pivotArea outline="0" fieldPosition="0">
        <references count="1">
          <reference field="4294967294" count="1">
            <x v="1"/>
          </reference>
        </references>
      </pivotArea>
    </format>
    <format dxfId="78">
      <pivotArea type="all" dataOnly="0" outline="0" fieldPosition="0"/>
    </format>
    <format dxfId="77">
      <pivotArea outline="0" collapsedLevelsAreSubtotals="1" fieldPosition="0"/>
    </format>
    <format dxfId="76">
      <pivotArea dataOnly="0" labelOnly="1" outline="0" fieldPosition="0">
        <references count="1">
          <reference field="4294967294" count="3">
            <x v="0"/>
            <x v="1"/>
            <x v="2"/>
          </reference>
        </references>
      </pivotArea>
    </format>
    <format dxfId="75">
      <pivotArea type="all" dataOnly="0" outline="0" fieldPosition="0"/>
    </format>
    <format dxfId="74">
      <pivotArea outline="0" collapsedLevelsAreSubtotals="1" fieldPosition="0"/>
    </format>
    <format dxfId="73">
      <pivotArea dataOnly="0" labelOnly="1" outline="0" fieldPosition="0">
        <references count="1">
          <reference field="4294967294" count="3">
            <x v="0"/>
            <x v="1"/>
            <x v="2"/>
          </reference>
        </references>
      </pivotArea>
    </format>
  </formats>
  <pivotTableStyleInfo name="PivotStyleMedium2" showRowHeaders="1" showColHeaders="1" showRowStripes="0" showColStripes="0" showLastColumn="1"/>
  <filters count="1">
    <filter fld="0" type="dateBetween" evalOrder="-1" id="137" name="dt">
      <autoFilter ref="A1">
        <filterColumn colId="0">
          <customFilters and="1">
            <customFilter operator="greaterThanOrEqual" val="44713"/>
            <customFilter operator="lessThanOrEqual" val="44773"/>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BCC8F79-4060-A845-956A-4A6D41D64DD0}" name="PivotTable16" cacheId="2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28:B331" firstHeaderRow="1" firstDataRow="1" firstDataCol="1"/>
  <pivotFields count="5">
    <pivotField showAll="0"/>
    <pivotField showAll="0"/>
    <pivotField axis="axisRow" showAll="0">
      <items count="3">
        <item x="0"/>
        <item x="1"/>
        <item t="default"/>
      </items>
    </pivotField>
    <pivotField showAll="0">
      <items count="3">
        <item x="1"/>
        <item x="0"/>
        <item t="default"/>
      </items>
    </pivotField>
    <pivotField dataField="1" showAll="0"/>
  </pivotFields>
  <rowFields count="1">
    <field x="2"/>
  </rowFields>
  <rowItems count="3">
    <i>
      <x/>
    </i>
    <i>
      <x v="1"/>
    </i>
    <i t="grand">
      <x/>
    </i>
  </rowItems>
  <colItems count="1">
    <i/>
  </colItems>
  <dataFields count="1">
    <dataField name="Sum of Sum of net"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24E59E4-2A82-204C-9E4E-8111DF7DA95E}" name="PivotTable22" cacheId="25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Q27:T32" firstHeaderRow="0" firstDataRow="1" firstDataCol="1"/>
  <pivotFields count="28">
    <pivotField numFmtId="22" showAll="0">
      <items count="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t="default"/>
      </items>
    </pivotField>
    <pivotField showAll="0"/>
    <pivotField numFmtId="1" showAll="0"/>
    <pivotField showAll="0" sortType="descending">
      <items count="159">
        <item x="99"/>
        <item x="124"/>
        <item x="15"/>
        <item x="17"/>
        <item x="26"/>
        <item x="28"/>
        <item x="48"/>
        <item x="78"/>
        <item x="88"/>
        <item x="43"/>
        <item x="91"/>
        <item x="33"/>
        <item x="49"/>
        <item x="30"/>
        <item x="65"/>
        <item x="38"/>
        <item x="98"/>
        <item x="8"/>
        <item x="68"/>
        <item x="7"/>
        <item x="94"/>
        <item x="58"/>
        <item x="100"/>
        <item x="10"/>
        <item x="34"/>
        <item x="16"/>
        <item x="4"/>
        <item x="96"/>
        <item x="40"/>
        <item x="56"/>
        <item x="72"/>
        <item x="85"/>
        <item x="36"/>
        <item x="86"/>
        <item x="101"/>
        <item x="27"/>
        <item x="97"/>
        <item x="35"/>
        <item x="123"/>
        <item x="50"/>
        <item x="59"/>
        <item x="5"/>
        <item x="67"/>
        <item x="95"/>
        <item x="83"/>
        <item x="79"/>
        <item x="69"/>
        <item x="32"/>
        <item x="151"/>
        <item x="9"/>
        <item x="128"/>
        <item x="63"/>
        <item x="0"/>
        <item x="74"/>
        <item x="1"/>
        <item x="66"/>
        <item x="21"/>
        <item x="84"/>
        <item x="107"/>
        <item x="14"/>
        <item x="37"/>
        <item x="80"/>
        <item x="82"/>
        <item x="73"/>
        <item x="92"/>
        <item x="110"/>
        <item x="90"/>
        <item x="51"/>
        <item x="53"/>
        <item x="44"/>
        <item x="2"/>
        <item x="12"/>
        <item x="23"/>
        <item x="13"/>
        <item x="71"/>
        <item x="3"/>
        <item x="70"/>
        <item x="134"/>
        <item x="31"/>
        <item x="22"/>
        <item x="46"/>
        <item x="62"/>
        <item x="55"/>
        <item x="87"/>
        <item x="20"/>
        <item x="18"/>
        <item x="60"/>
        <item x="131"/>
        <item x="11"/>
        <item x="89"/>
        <item x="93"/>
        <item x="6"/>
        <item x="76"/>
        <item x="57"/>
        <item x="41"/>
        <item x="42"/>
        <item x="106"/>
        <item x="103"/>
        <item x="45"/>
        <item x="61"/>
        <item x="77"/>
        <item x="24"/>
        <item x="54"/>
        <item x="64"/>
        <item x="25"/>
        <item x="75"/>
        <item x="19"/>
        <item x="136"/>
        <item x="130"/>
        <item x="81"/>
        <item x="135"/>
        <item x="52"/>
        <item x="39"/>
        <item x="29"/>
        <item x="47"/>
        <item x="102"/>
        <item x="104"/>
        <item x="105"/>
        <item x="108"/>
        <item x="109"/>
        <item x="132"/>
        <item x="111"/>
        <item x="112"/>
        <item x="117"/>
        <item x="113"/>
        <item x="115"/>
        <item x="116"/>
        <item x="114"/>
        <item x="118"/>
        <item x="119"/>
        <item x="137"/>
        <item x="120"/>
        <item x="121"/>
        <item x="122"/>
        <item x="125"/>
        <item x="126"/>
        <item x="133"/>
        <item x="127"/>
        <item x="129"/>
        <item x="141"/>
        <item x="139"/>
        <item x="138"/>
        <item x="140"/>
        <item x="156"/>
        <item x="142"/>
        <item x="143"/>
        <item x="145"/>
        <item x="144"/>
        <item x="146"/>
        <item x="147"/>
        <item x="150"/>
        <item x="149"/>
        <item x="148"/>
        <item x="152"/>
        <item x="153"/>
        <item x="154"/>
        <item x="155"/>
        <item x="157"/>
        <item t="default"/>
      </items>
      <autoSortScope>
        <pivotArea dataOnly="0" outline="0" fieldPosition="0">
          <references count="1">
            <reference field="4294967294" count="1" selected="0">
              <x v="0"/>
            </reference>
          </references>
        </pivotArea>
      </autoSortScope>
    </pivotField>
    <pivotField showAll="0">
      <items count="5">
        <item x="2"/>
        <item x="1"/>
        <item x="0"/>
        <item m="1" x="3"/>
        <item t="default"/>
      </items>
    </pivotField>
    <pivotField showAll="0"/>
    <pivotField showAll="0">
      <items count="51">
        <item x="16"/>
        <item x="46"/>
        <item x="41"/>
        <item x="49"/>
        <item x="8"/>
        <item x="44"/>
        <item x="20"/>
        <item x="31"/>
        <item x="33"/>
        <item x="23"/>
        <item x="10"/>
        <item x="4"/>
        <item x="21"/>
        <item x="47"/>
        <item x="26"/>
        <item x="14"/>
        <item x="2"/>
        <item x="34"/>
        <item x="37"/>
        <item x="13"/>
        <item x="40"/>
        <item x="24"/>
        <item x="36"/>
        <item x="25"/>
        <item x="32"/>
        <item x="42"/>
        <item x="28"/>
        <item x="27"/>
        <item x="19"/>
        <item x="48"/>
        <item x="6"/>
        <item x="3"/>
        <item x="43"/>
        <item x="7"/>
        <item x="39"/>
        <item x="29"/>
        <item x="38"/>
        <item x="12"/>
        <item x="22"/>
        <item x="30"/>
        <item x="1"/>
        <item x="5"/>
        <item x="11"/>
        <item x="35"/>
        <item x="0"/>
        <item x="9"/>
        <item x="17"/>
        <item x="45"/>
        <item x="18"/>
        <item x="15"/>
        <item t="default"/>
      </items>
    </pivotField>
    <pivotField showAll="0"/>
    <pivotField axis="axisRow" showAll="0" sortType="de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sortType="descending">
      <autoSortScope>
        <pivotArea dataOnly="0" outline="0" fieldPosition="0">
          <references count="1">
            <reference field="4294967294" count="1" selected="0">
              <x v="0"/>
            </reference>
          </references>
        </pivotArea>
      </autoSortScope>
    </pivotField>
    <pivotField showAll="0">
      <items count="8">
        <item x="5"/>
        <item x="1"/>
        <item x="3"/>
        <item x="0"/>
        <item x="4"/>
        <item x="6"/>
        <item x="2"/>
        <item t="default"/>
      </items>
    </pivotField>
    <pivotField showAll="0"/>
    <pivotField showAll="0"/>
    <pivotField numFmtId="165" showAll="0"/>
    <pivotField dataField="1" numFmtId="165" showAll="0"/>
    <pivotField dataField="1" numFmtId="165" showAll="0"/>
    <pivotField showAll="0"/>
    <pivotField showAll="0"/>
    <pivotField numFmtId="9" showAll="0"/>
    <pivotField numFmtId="165" showAll="0"/>
    <pivotField numFmtId="9"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s>
  <rowFields count="1">
    <field x="8"/>
  </rowFields>
  <rowItems count="5">
    <i>
      <x v="1"/>
    </i>
    <i>
      <x v="2"/>
    </i>
    <i>
      <x v="3"/>
    </i>
    <i>
      <x/>
    </i>
    <i t="grand">
      <x/>
    </i>
  </rowItems>
  <colFields count="1">
    <field x="-2"/>
  </colFields>
  <colItems count="3">
    <i>
      <x/>
    </i>
    <i i="1">
      <x v="1"/>
    </i>
    <i i="2">
      <x v="2"/>
    </i>
  </colItems>
  <dataFields count="3">
    <dataField name="Sum of net" fld="16" baseField="0" baseItem="0" numFmtId="165"/>
    <dataField name="Sum of spend" fld="15" baseField="0" baseItem="0" numFmtId="165"/>
    <dataField name="Sum of profit" fld="26" baseField="0" baseItem="0" numFmtId="9"/>
  </dataFields>
  <formats count="9">
    <format dxfId="90">
      <pivotArea outline="0" collapsedLevelsAreSubtotals="1" fieldPosition="0">
        <references count="1">
          <reference field="4294967294" count="1" selected="0">
            <x v="2"/>
          </reference>
        </references>
      </pivotArea>
    </format>
    <format dxfId="89">
      <pivotArea outline="0" fieldPosition="0">
        <references count="1">
          <reference field="4294967294" count="1">
            <x v="0"/>
          </reference>
        </references>
      </pivotArea>
    </format>
    <format dxfId="88">
      <pivotArea outline="0" fieldPosition="0">
        <references count="1">
          <reference field="4294967294" count="1">
            <x v="1"/>
          </reference>
        </references>
      </pivotArea>
    </format>
    <format dxfId="87">
      <pivotArea type="all" dataOnly="0" outline="0" fieldPosition="0"/>
    </format>
    <format dxfId="86">
      <pivotArea outline="0" collapsedLevelsAreSubtotals="1" fieldPosition="0"/>
    </format>
    <format dxfId="85">
      <pivotArea dataOnly="0" labelOnly="1" outline="0" fieldPosition="0">
        <references count="1">
          <reference field="4294967294" count="3">
            <x v="0"/>
            <x v="1"/>
            <x v="2"/>
          </reference>
        </references>
      </pivotArea>
    </format>
    <format dxfId="84">
      <pivotArea type="all" dataOnly="0" outline="0" fieldPosition="0"/>
    </format>
    <format dxfId="83">
      <pivotArea outline="0" collapsedLevelsAreSubtotals="1" fieldPosition="0"/>
    </format>
    <format dxfId="82">
      <pivotArea dataOnly="0" labelOnly="1" outline="0" fieldPosition="0">
        <references count="1">
          <reference field="4294967294" count="3">
            <x v="0"/>
            <x v="1"/>
            <x v="2"/>
          </reference>
        </references>
      </pivotArea>
    </format>
  </formats>
  <pivotTableStyleInfo name="PivotStyleMedium2" showRowHeaders="1" showColHeaders="1" showRowStripes="0" showColStripes="0" showLastColumn="1"/>
  <filters count="1">
    <filter fld="0" type="dateBetween" evalOrder="-1" id="137" name="dt">
      <autoFilter ref="A1">
        <filterColumn colId="0">
          <customFilters and="1">
            <customFilter operator="greaterThanOrEqual" val="44713"/>
            <customFilter operator="lessThanOrEqual" val="44773"/>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CE3AD54-AC1A-8C46-9333-0ECBD5BE2360}" name="PivotTable17" cacheId="2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33:B336" firstHeaderRow="1" firstDataRow="1" firstDataCol="1"/>
  <pivotFields count="5">
    <pivotField showAll="0"/>
    <pivotField axis="axisRow" showAll="0">
      <items count="3">
        <item x="1"/>
        <item x="0"/>
        <item t="default"/>
      </items>
    </pivotField>
    <pivotField showAll="0">
      <items count="3">
        <item x="0"/>
        <item x="1"/>
        <item t="default"/>
      </items>
    </pivotField>
    <pivotField showAll="0">
      <items count="3">
        <item x="1"/>
        <item x="0"/>
        <item t="default"/>
      </items>
    </pivotField>
    <pivotField dataField="1" showAll="0"/>
  </pivotFields>
  <rowFields count="1">
    <field x="1"/>
  </rowFields>
  <rowItems count="3">
    <i>
      <x/>
    </i>
    <i>
      <x v="1"/>
    </i>
    <i t="grand">
      <x/>
    </i>
  </rowItems>
  <colItems count="1">
    <i/>
  </colItems>
  <dataFields count="1">
    <dataField name="Sum of Sum of net"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9E9519A-B1B4-9246-BC7A-C218522A5446}" name="PivotTable15" cacheId="2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23:C326" firstHeaderRow="0" firstDataRow="1" firstDataCol="1"/>
  <pivotFields count="5">
    <pivotField showAll="0"/>
    <pivotField showAll="0"/>
    <pivotField showAll="0"/>
    <pivotField axis="axisRow" showAll="0">
      <items count="3">
        <item x="1"/>
        <item x="0"/>
        <item t="default"/>
      </items>
    </pivotField>
    <pivotField dataField="1" showAll="0"/>
  </pivotFields>
  <rowFields count="1">
    <field x="3"/>
  </rowFields>
  <rowItems count="3">
    <i>
      <x/>
    </i>
    <i>
      <x v="1"/>
    </i>
    <i t="grand">
      <x/>
    </i>
  </rowItems>
  <colFields count="1">
    <field x="-2"/>
  </colFields>
  <colItems count="2">
    <i>
      <x/>
    </i>
    <i i="1">
      <x v="1"/>
    </i>
  </colItems>
  <dataFields count="2">
    <dataField name="Sum of Sum of net" fld="4" baseField="0" baseItem="0"/>
    <dataField name="Sum of Sum of net2" fld="4"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96F0C90-BFF4-CB4C-AA10-335E6A97DEDF}" name="PivotTable23" cacheId="25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Q35:T43" firstHeaderRow="0" firstDataRow="1" firstDataCol="1"/>
  <pivotFields count="28">
    <pivotField numFmtId="22" showAll="0">
      <items count="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t="default"/>
      </items>
    </pivotField>
    <pivotField showAll="0"/>
    <pivotField numFmtId="1" showAll="0"/>
    <pivotField showAll="0" sortType="descending">
      <items count="159">
        <item x="99"/>
        <item x="124"/>
        <item x="15"/>
        <item x="17"/>
        <item x="26"/>
        <item x="28"/>
        <item x="48"/>
        <item x="78"/>
        <item x="88"/>
        <item x="43"/>
        <item x="91"/>
        <item x="33"/>
        <item x="49"/>
        <item x="30"/>
        <item x="65"/>
        <item x="38"/>
        <item x="98"/>
        <item x="8"/>
        <item x="68"/>
        <item x="7"/>
        <item x="94"/>
        <item x="58"/>
        <item x="100"/>
        <item x="10"/>
        <item x="34"/>
        <item x="16"/>
        <item x="4"/>
        <item x="96"/>
        <item x="40"/>
        <item x="56"/>
        <item x="72"/>
        <item x="85"/>
        <item x="36"/>
        <item x="86"/>
        <item x="101"/>
        <item x="27"/>
        <item x="97"/>
        <item x="35"/>
        <item x="123"/>
        <item x="50"/>
        <item x="59"/>
        <item x="5"/>
        <item x="67"/>
        <item x="95"/>
        <item x="83"/>
        <item x="79"/>
        <item x="69"/>
        <item x="32"/>
        <item x="151"/>
        <item x="9"/>
        <item x="128"/>
        <item x="63"/>
        <item x="0"/>
        <item x="74"/>
        <item x="1"/>
        <item x="66"/>
        <item x="21"/>
        <item x="84"/>
        <item x="107"/>
        <item x="14"/>
        <item x="37"/>
        <item x="80"/>
        <item x="82"/>
        <item x="73"/>
        <item x="92"/>
        <item x="110"/>
        <item x="90"/>
        <item x="51"/>
        <item x="53"/>
        <item x="44"/>
        <item x="2"/>
        <item x="12"/>
        <item x="23"/>
        <item x="13"/>
        <item x="71"/>
        <item x="3"/>
        <item x="70"/>
        <item x="134"/>
        <item x="31"/>
        <item x="22"/>
        <item x="46"/>
        <item x="62"/>
        <item x="55"/>
        <item x="87"/>
        <item x="20"/>
        <item x="18"/>
        <item x="60"/>
        <item x="131"/>
        <item x="11"/>
        <item x="89"/>
        <item x="93"/>
        <item x="6"/>
        <item x="76"/>
        <item x="57"/>
        <item x="41"/>
        <item x="42"/>
        <item x="106"/>
        <item x="103"/>
        <item x="45"/>
        <item x="61"/>
        <item x="77"/>
        <item x="24"/>
        <item x="54"/>
        <item x="64"/>
        <item x="25"/>
        <item x="75"/>
        <item x="19"/>
        <item x="136"/>
        <item x="130"/>
        <item x="81"/>
        <item x="135"/>
        <item x="52"/>
        <item x="39"/>
        <item x="29"/>
        <item x="47"/>
        <item x="102"/>
        <item x="104"/>
        <item x="105"/>
        <item x="108"/>
        <item x="109"/>
        <item x="132"/>
        <item x="111"/>
        <item x="112"/>
        <item x="117"/>
        <item x="113"/>
        <item x="115"/>
        <item x="116"/>
        <item x="114"/>
        <item x="118"/>
        <item x="119"/>
        <item x="137"/>
        <item x="120"/>
        <item x="121"/>
        <item x="122"/>
        <item x="125"/>
        <item x="126"/>
        <item x="133"/>
        <item x="127"/>
        <item x="129"/>
        <item x="141"/>
        <item x="139"/>
        <item x="138"/>
        <item x="140"/>
        <item x="156"/>
        <item x="142"/>
        <item x="143"/>
        <item x="145"/>
        <item x="144"/>
        <item x="146"/>
        <item x="147"/>
        <item x="150"/>
        <item x="149"/>
        <item x="148"/>
        <item x="152"/>
        <item x="153"/>
        <item x="154"/>
        <item x="155"/>
        <item x="157"/>
        <item t="default"/>
      </items>
      <autoSortScope>
        <pivotArea dataOnly="0" outline="0" fieldPosition="0">
          <references count="1">
            <reference field="4294967294" count="1" selected="0">
              <x v="0"/>
            </reference>
          </references>
        </pivotArea>
      </autoSortScope>
    </pivotField>
    <pivotField showAll="0">
      <items count="5">
        <item x="2"/>
        <item x="1"/>
        <item x="0"/>
        <item m="1" x="3"/>
        <item t="default"/>
      </items>
    </pivotField>
    <pivotField showAll="0"/>
    <pivotField showAll="0">
      <items count="51">
        <item x="16"/>
        <item x="46"/>
        <item x="41"/>
        <item x="49"/>
        <item x="8"/>
        <item x="44"/>
        <item x="20"/>
        <item x="31"/>
        <item x="33"/>
        <item x="23"/>
        <item x="10"/>
        <item x="4"/>
        <item x="21"/>
        <item x="47"/>
        <item x="26"/>
        <item x="14"/>
        <item x="2"/>
        <item x="34"/>
        <item x="37"/>
        <item x="13"/>
        <item x="40"/>
        <item x="24"/>
        <item x="36"/>
        <item x="25"/>
        <item x="32"/>
        <item x="42"/>
        <item x="28"/>
        <item x="27"/>
        <item x="19"/>
        <item x="48"/>
        <item x="6"/>
        <item x="3"/>
        <item x="43"/>
        <item x="7"/>
        <item x="39"/>
        <item x="29"/>
        <item x="38"/>
        <item x="12"/>
        <item x="22"/>
        <item x="30"/>
        <item x="1"/>
        <item x="5"/>
        <item x="11"/>
        <item x="35"/>
        <item x="0"/>
        <item x="9"/>
        <item x="17"/>
        <item x="45"/>
        <item x="18"/>
        <item x="15"/>
        <item t="default"/>
      </items>
    </pivotField>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sortType="descending">
      <autoSortScope>
        <pivotArea dataOnly="0" outline="0" fieldPosition="0">
          <references count="1">
            <reference field="4294967294" count="1" selected="0">
              <x v="0"/>
            </reference>
          </references>
        </pivotArea>
      </autoSortScope>
    </pivotField>
    <pivotField axis="axisRow" showAll="0">
      <items count="8">
        <item x="5"/>
        <item x="1"/>
        <item x="3"/>
        <item x="0"/>
        <item x="4"/>
        <item x="6"/>
        <item x="2"/>
        <item t="default"/>
      </items>
    </pivotField>
    <pivotField showAll="0"/>
    <pivotField showAll="0"/>
    <pivotField numFmtId="165" showAll="0"/>
    <pivotField dataField="1" numFmtId="165" showAll="0"/>
    <pivotField dataField="1" numFmtId="165" showAll="0"/>
    <pivotField showAll="0"/>
    <pivotField showAll="0"/>
    <pivotField numFmtId="9" showAll="0"/>
    <pivotField numFmtId="165" showAll="0"/>
    <pivotField numFmtId="9"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s>
  <rowFields count="1">
    <field x="11"/>
  </rowFields>
  <rowItems count="8">
    <i>
      <x/>
    </i>
    <i>
      <x v="1"/>
    </i>
    <i>
      <x v="2"/>
    </i>
    <i>
      <x v="3"/>
    </i>
    <i>
      <x v="4"/>
    </i>
    <i>
      <x v="5"/>
    </i>
    <i>
      <x v="6"/>
    </i>
    <i t="grand">
      <x/>
    </i>
  </rowItems>
  <colFields count="1">
    <field x="-2"/>
  </colFields>
  <colItems count="3">
    <i>
      <x/>
    </i>
    <i i="1">
      <x v="1"/>
    </i>
    <i i="2">
      <x v="2"/>
    </i>
  </colItems>
  <dataFields count="3">
    <dataField name="Sum of net" fld="16" baseField="0" baseItem="0" numFmtId="165"/>
    <dataField name="Sum of spend" fld="15" baseField="0" baseItem="0" numFmtId="165"/>
    <dataField name="Sum of profit" fld="26" baseField="0" baseItem="0" numFmtId="9"/>
  </dataFields>
  <formats count="9">
    <format dxfId="99">
      <pivotArea outline="0" collapsedLevelsAreSubtotals="1" fieldPosition="0">
        <references count="1">
          <reference field="4294967294" count="1" selected="0">
            <x v="2"/>
          </reference>
        </references>
      </pivotArea>
    </format>
    <format dxfId="98">
      <pivotArea outline="0" fieldPosition="0">
        <references count="1">
          <reference field="4294967294" count="1">
            <x v="0"/>
          </reference>
        </references>
      </pivotArea>
    </format>
    <format dxfId="97">
      <pivotArea outline="0" fieldPosition="0">
        <references count="1">
          <reference field="4294967294" count="1">
            <x v="1"/>
          </reference>
        </references>
      </pivotArea>
    </format>
    <format dxfId="96">
      <pivotArea type="all" dataOnly="0" outline="0" fieldPosition="0"/>
    </format>
    <format dxfId="95">
      <pivotArea outline="0" collapsedLevelsAreSubtotals="1" fieldPosition="0"/>
    </format>
    <format dxfId="94">
      <pivotArea dataOnly="0" labelOnly="1" outline="0" fieldPosition="0">
        <references count="1">
          <reference field="4294967294" count="3">
            <x v="0"/>
            <x v="1"/>
            <x v="2"/>
          </reference>
        </references>
      </pivotArea>
    </format>
    <format dxfId="93">
      <pivotArea type="all" dataOnly="0" outline="0" fieldPosition="0"/>
    </format>
    <format dxfId="92">
      <pivotArea outline="0" collapsedLevelsAreSubtotals="1" fieldPosition="0"/>
    </format>
    <format dxfId="91">
      <pivotArea dataOnly="0" labelOnly="1" outline="0" fieldPosition="0">
        <references count="1">
          <reference field="4294967294" count="3">
            <x v="0"/>
            <x v="1"/>
            <x v="2"/>
          </reference>
        </references>
      </pivotArea>
    </format>
  </formats>
  <pivotTableStyleInfo name="PivotStyleMedium2" showRowHeaders="1" showColHeaders="1" showRowStripes="0" showColStripes="0" showLastColumn="1"/>
  <filters count="1">
    <filter fld="0" type="dateBetween" evalOrder="-1" id="137" name="dt">
      <autoFilter ref="A1">
        <filterColumn colId="0">
          <customFilters and="1">
            <customFilter operator="greaterThanOrEqual" val="44713"/>
            <customFilter operator="lessThanOrEqual" val="44773"/>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E7F2A95-61FA-8E4E-B8D4-A445C802C7E2}" name="PivotTable9" cacheId="25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2">
  <location ref="E3:E63" firstHeaderRow="1" firstDataRow="1" firstDataCol="1"/>
  <pivotFields count="28">
    <pivotField axis="axisRow" numFmtId="22" showAll="0">
      <items count="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t="default"/>
      </items>
    </pivotField>
    <pivotField showAll="0"/>
    <pivotField numFmtId="1" showAll="0"/>
    <pivotField showAll="0">
      <items count="159">
        <item x="99"/>
        <item x="124"/>
        <item x="15"/>
        <item x="17"/>
        <item x="26"/>
        <item x="28"/>
        <item x="48"/>
        <item x="78"/>
        <item x="88"/>
        <item x="43"/>
        <item x="91"/>
        <item x="33"/>
        <item x="49"/>
        <item x="30"/>
        <item x="65"/>
        <item x="38"/>
        <item x="98"/>
        <item x="8"/>
        <item x="68"/>
        <item x="7"/>
        <item x="94"/>
        <item x="58"/>
        <item x="100"/>
        <item x="10"/>
        <item x="34"/>
        <item x="16"/>
        <item x="4"/>
        <item x="96"/>
        <item x="40"/>
        <item x="56"/>
        <item x="72"/>
        <item x="85"/>
        <item x="36"/>
        <item x="86"/>
        <item x="101"/>
        <item x="27"/>
        <item x="97"/>
        <item x="35"/>
        <item x="123"/>
        <item x="50"/>
        <item x="59"/>
        <item x="5"/>
        <item x="67"/>
        <item x="95"/>
        <item x="83"/>
        <item x="79"/>
        <item x="69"/>
        <item x="32"/>
        <item x="151"/>
        <item x="9"/>
        <item x="128"/>
        <item x="63"/>
        <item x="0"/>
        <item x="74"/>
        <item x="1"/>
        <item x="66"/>
        <item x="21"/>
        <item x="84"/>
        <item x="107"/>
        <item x="14"/>
        <item x="37"/>
        <item x="80"/>
        <item x="82"/>
        <item x="73"/>
        <item x="92"/>
        <item x="110"/>
        <item x="90"/>
        <item x="51"/>
        <item x="53"/>
        <item x="44"/>
        <item x="2"/>
        <item x="12"/>
        <item x="23"/>
        <item x="13"/>
        <item x="71"/>
        <item x="3"/>
        <item x="70"/>
        <item x="134"/>
        <item x="31"/>
        <item x="22"/>
        <item x="46"/>
        <item x="62"/>
        <item x="55"/>
        <item x="87"/>
        <item x="20"/>
        <item x="18"/>
        <item x="60"/>
        <item x="131"/>
        <item x="11"/>
        <item x="89"/>
        <item x="93"/>
        <item x="6"/>
        <item x="76"/>
        <item x="57"/>
        <item x="41"/>
        <item x="42"/>
        <item x="106"/>
        <item x="103"/>
        <item x="45"/>
        <item x="61"/>
        <item x="77"/>
        <item x="24"/>
        <item x="54"/>
        <item x="64"/>
        <item x="25"/>
        <item x="75"/>
        <item x="19"/>
        <item x="136"/>
        <item x="130"/>
        <item x="81"/>
        <item x="135"/>
        <item x="52"/>
        <item x="39"/>
        <item x="29"/>
        <item x="47"/>
        <item x="102"/>
        <item x="104"/>
        <item x="105"/>
        <item x="108"/>
        <item x="109"/>
        <item x="132"/>
        <item x="111"/>
        <item x="112"/>
        <item x="117"/>
        <item x="113"/>
        <item x="115"/>
        <item x="116"/>
        <item x="114"/>
        <item x="118"/>
        <item x="119"/>
        <item x="137"/>
        <item x="120"/>
        <item x="121"/>
        <item x="122"/>
        <item x="125"/>
        <item x="126"/>
        <item x="133"/>
        <item x="127"/>
        <item x="129"/>
        <item x="141"/>
        <item x="139"/>
        <item x="138"/>
        <item x="140"/>
        <item x="156"/>
        <item x="142"/>
        <item x="143"/>
        <item x="145"/>
        <item x="144"/>
        <item x="146"/>
        <item x="147"/>
        <item x="150"/>
        <item x="149"/>
        <item x="148"/>
        <item x="152"/>
        <item x="153"/>
        <item x="154"/>
        <item x="155"/>
        <item x="157"/>
        <item t="default"/>
      </items>
    </pivotField>
    <pivotField showAll="0"/>
    <pivotField showAll="0"/>
    <pivotField showAll="0">
      <items count="51">
        <item x="16"/>
        <item x="46"/>
        <item x="41"/>
        <item x="49"/>
        <item x="8"/>
        <item x="44"/>
        <item x="20"/>
        <item x="31"/>
        <item x="33"/>
        <item x="23"/>
        <item x="10"/>
        <item x="4"/>
        <item x="21"/>
        <item x="47"/>
        <item x="26"/>
        <item x="14"/>
        <item x="2"/>
        <item x="34"/>
        <item x="37"/>
        <item x="13"/>
        <item x="40"/>
        <item x="24"/>
        <item x="36"/>
        <item x="25"/>
        <item x="32"/>
        <item x="42"/>
        <item x="28"/>
        <item x="27"/>
        <item x="19"/>
        <item x="48"/>
        <item x="6"/>
        <item x="3"/>
        <item x="43"/>
        <item x="7"/>
        <item x="39"/>
        <item x="29"/>
        <item x="38"/>
        <item x="12"/>
        <item x="22"/>
        <item x="30"/>
        <item x="1"/>
        <item x="5"/>
        <item x="11"/>
        <item x="35"/>
        <item x="0"/>
        <item x="9"/>
        <item x="17"/>
        <item x="45"/>
        <item x="18"/>
        <item x="15"/>
        <item t="default"/>
      </items>
    </pivotField>
    <pivotField showAll="0"/>
    <pivotField showAll="0"/>
    <pivotField showAll="0"/>
    <pivotField showAll="0"/>
    <pivotField showAll="0">
      <items count="8">
        <item x="5"/>
        <item x="1"/>
        <item x="3"/>
        <item x="0"/>
        <item x="4"/>
        <item x="6"/>
        <item x="2"/>
        <item t="default"/>
      </items>
    </pivotField>
    <pivotField showAll="0"/>
    <pivotField showAll="0"/>
    <pivotField numFmtId="165" showAll="0"/>
    <pivotField numFmtId="165" showAll="0"/>
    <pivotField numFmtId="165" showAll="0"/>
    <pivotField showAll="0"/>
    <pivotField showAll="0"/>
    <pivotField numFmtId="9" showAll="0"/>
    <pivotField numFmtId="165" showAll="0"/>
    <pivotField numFmtId="9"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6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t="grand">
      <x/>
    </i>
  </rowItems>
  <colItems count="1">
    <i/>
  </colItems>
  <pivotTableStyleInfo name="PivotStyleMedium2" showRowHeaders="1" showColHeaders="1" showRowStripes="0" showColStripes="0" showLastColumn="1"/>
  <filters count="1">
    <filter fld="0" type="dateBetween" evalOrder="-1" id="128" name="dt">
      <autoFilter ref="A1">
        <filterColumn colId="0">
          <customFilters and="1">
            <customFilter operator="greaterThanOrEqual" val="44713"/>
            <customFilter operator="lessThanOrEqual" val="44773"/>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EE17D04-EF3D-3D4A-82D3-617DBEC94448}" name="by date" cacheId="25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2">
  <location ref="A3:B23" firstHeaderRow="1" firstDataRow="1" firstDataCol="1"/>
  <pivotFields count="28">
    <pivotField numFmtId="22" showAll="0">
      <items count="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t="default"/>
      </items>
    </pivotField>
    <pivotField showAll="0"/>
    <pivotField axis="axisRow" numFmtId="1" showAll="0">
      <items count="10">
        <item x="0"/>
        <item x="1"/>
        <item x="2"/>
        <item x="3"/>
        <item x="4"/>
        <item x="5"/>
        <item x="6"/>
        <item x="7"/>
        <item x="8"/>
        <item t="default"/>
      </items>
    </pivotField>
    <pivotField showAll="0">
      <items count="159">
        <item x="99"/>
        <item x="124"/>
        <item x="15"/>
        <item x="17"/>
        <item x="26"/>
        <item x="28"/>
        <item x="48"/>
        <item x="78"/>
        <item x="88"/>
        <item x="43"/>
        <item x="91"/>
        <item x="33"/>
        <item x="49"/>
        <item x="30"/>
        <item x="65"/>
        <item x="38"/>
        <item x="98"/>
        <item x="8"/>
        <item x="68"/>
        <item x="7"/>
        <item x="94"/>
        <item x="58"/>
        <item x="100"/>
        <item x="10"/>
        <item x="34"/>
        <item x="16"/>
        <item x="4"/>
        <item x="96"/>
        <item x="40"/>
        <item x="56"/>
        <item x="72"/>
        <item x="85"/>
        <item x="36"/>
        <item x="86"/>
        <item x="101"/>
        <item x="27"/>
        <item x="97"/>
        <item x="35"/>
        <item x="123"/>
        <item x="50"/>
        <item x="59"/>
        <item x="5"/>
        <item x="67"/>
        <item x="95"/>
        <item x="83"/>
        <item x="79"/>
        <item x="69"/>
        <item x="32"/>
        <item x="151"/>
        <item x="9"/>
        <item x="128"/>
        <item x="63"/>
        <item x="0"/>
        <item x="74"/>
        <item x="1"/>
        <item x="66"/>
        <item x="21"/>
        <item x="84"/>
        <item x="107"/>
        <item x="14"/>
        <item x="37"/>
        <item x="80"/>
        <item x="82"/>
        <item x="73"/>
        <item x="92"/>
        <item x="110"/>
        <item x="90"/>
        <item x="51"/>
        <item x="53"/>
        <item x="44"/>
        <item x="2"/>
        <item x="12"/>
        <item x="23"/>
        <item x="13"/>
        <item x="71"/>
        <item x="3"/>
        <item x="70"/>
        <item x="134"/>
        <item x="31"/>
        <item x="22"/>
        <item x="46"/>
        <item x="62"/>
        <item x="55"/>
        <item x="87"/>
        <item x="20"/>
        <item x="18"/>
        <item x="60"/>
        <item x="131"/>
        <item x="11"/>
        <item x="89"/>
        <item x="93"/>
        <item x="6"/>
        <item x="76"/>
        <item x="57"/>
        <item x="41"/>
        <item x="42"/>
        <item x="106"/>
        <item x="103"/>
        <item x="45"/>
        <item x="61"/>
        <item x="77"/>
        <item x="24"/>
        <item x="54"/>
        <item x="64"/>
        <item x="25"/>
        <item x="75"/>
        <item x="19"/>
        <item x="136"/>
        <item x="130"/>
        <item x="81"/>
        <item x="135"/>
        <item x="52"/>
        <item x="39"/>
        <item x="29"/>
        <item x="47"/>
        <item x="102"/>
        <item x="104"/>
        <item x="105"/>
        <item x="108"/>
        <item x="109"/>
        <item x="132"/>
        <item x="111"/>
        <item x="112"/>
        <item x="117"/>
        <item x="113"/>
        <item x="115"/>
        <item x="116"/>
        <item x="114"/>
        <item x="118"/>
        <item x="119"/>
        <item x="137"/>
        <item x="120"/>
        <item x="121"/>
        <item x="122"/>
        <item x="125"/>
        <item x="126"/>
        <item x="133"/>
        <item x="127"/>
        <item x="129"/>
        <item x="141"/>
        <item x="139"/>
        <item x="138"/>
        <item x="140"/>
        <item x="156"/>
        <item x="142"/>
        <item x="143"/>
        <item x="145"/>
        <item x="144"/>
        <item x="146"/>
        <item x="147"/>
        <item x="150"/>
        <item x="149"/>
        <item x="148"/>
        <item x="152"/>
        <item x="153"/>
        <item x="154"/>
        <item x="155"/>
        <item x="157"/>
        <item t="default"/>
      </items>
    </pivotField>
    <pivotField showAll="0"/>
    <pivotField showAll="0"/>
    <pivotField showAll="0">
      <items count="51">
        <item x="16"/>
        <item x="46"/>
        <item x="41"/>
        <item x="49"/>
        <item x="8"/>
        <item x="44"/>
        <item x="20"/>
        <item x="31"/>
        <item x="33"/>
        <item x="23"/>
        <item x="10"/>
        <item x="4"/>
        <item x="21"/>
        <item x="47"/>
        <item x="26"/>
        <item x="14"/>
        <item x="2"/>
        <item x="34"/>
        <item x="37"/>
        <item x="13"/>
        <item x="40"/>
        <item x="24"/>
        <item x="36"/>
        <item x="25"/>
        <item x="32"/>
        <item x="42"/>
        <item x="28"/>
        <item x="27"/>
        <item x="19"/>
        <item x="48"/>
        <item x="6"/>
        <item x="3"/>
        <item x="43"/>
        <item x="7"/>
        <item x="39"/>
        <item x="29"/>
        <item x="38"/>
        <item x="12"/>
        <item x="22"/>
        <item x="30"/>
        <item x="1"/>
        <item x="5"/>
        <item x="11"/>
        <item x="35"/>
        <item x="0"/>
        <item x="9"/>
        <item x="17"/>
        <item x="45"/>
        <item x="18"/>
        <item x="15"/>
        <item t="default"/>
      </items>
    </pivotField>
    <pivotField showAll="0"/>
    <pivotField showAll="0"/>
    <pivotField showAll="0"/>
    <pivotField showAll="0"/>
    <pivotField showAll="0">
      <items count="8">
        <item x="5"/>
        <item x="1"/>
        <item x="3"/>
        <item x="0"/>
        <item x="4"/>
        <item x="6"/>
        <item x="2"/>
        <item t="default"/>
      </items>
    </pivotField>
    <pivotField showAll="0"/>
    <pivotField showAll="0"/>
    <pivotField numFmtId="165" showAll="0"/>
    <pivotField numFmtId="165" showAll="0"/>
    <pivotField dataField="1" numFmtId="165" showAll="0"/>
    <pivotField showAll="0"/>
    <pivotField showAll="0"/>
    <pivotField numFmtId="9" showAll="0"/>
    <pivotField numFmtId="165" showAll="0"/>
    <pivotField numFmtId="9"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x="153"/>
        <item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x="6"/>
        <item sd="0" x="7"/>
        <item sd="0" x="8"/>
        <item sd="0" x="9"/>
        <item sd="0" x="10"/>
        <item sd="0" x="11"/>
        <item sd="0" x="12"/>
        <item sd="0" x="13"/>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2"/>
    <field x="23"/>
  </rowFields>
  <rowItems count="20">
    <i>
      <x/>
    </i>
    <i r="1">
      <x v="6"/>
    </i>
    <i>
      <x v="1"/>
    </i>
    <i r="1">
      <x v="6"/>
    </i>
    <i>
      <x v="2"/>
    </i>
    <i r="1">
      <x v="6"/>
    </i>
    <i>
      <x v="3"/>
    </i>
    <i r="1">
      <x v="6"/>
    </i>
    <i>
      <x v="4"/>
    </i>
    <i r="1">
      <x v="6"/>
    </i>
    <i r="1">
      <x v="7"/>
    </i>
    <i>
      <x v="5"/>
    </i>
    <i r="1">
      <x v="7"/>
    </i>
    <i>
      <x v="6"/>
    </i>
    <i r="1">
      <x v="7"/>
    </i>
    <i>
      <x v="7"/>
    </i>
    <i r="1">
      <x v="7"/>
    </i>
    <i>
      <x v="8"/>
    </i>
    <i r="1">
      <x v="7"/>
    </i>
    <i t="grand">
      <x/>
    </i>
  </rowItems>
  <colItems count="1">
    <i/>
  </colItems>
  <dataFields count="1">
    <dataField name="Sum of net" fld="16" baseField="0" baseItem="0"/>
  </dataFields>
  <chartFormats count="7">
    <chartFormat chart="2" format="139" series="1">
      <pivotArea type="data" outline="0" fieldPosition="0">
        <references count="1">
          <reference field="4294967294" count="1" selected="0">
            <x v="0"/>
          </reference>
        </references>
      </pivotArea>
    </chartFormat>
    <chartFormat chart="2" format="140">
      <pivotArea type="data" outline="0" fieldPosition="0">
        <references count="2">
          <reference field="4294967294" count="1" selected="0">
            <x v="0"/>
          </reference>
          <reference field="23" count="1" selected="0">
            <x v="7"/>
          </reference>
        </references>
      </pivotArea>
    </chartFormat>
    <chartFormat chart="2" format="142">
      <pivotArea type="data" outline="0" fieldPosition="0">
        <references count="3">
          <reference field="4294967294" count="1" selected="0">
            <x v="0"/>
          </reference>
          <reference field="2" count="1" selected="0">
            <x v="4"/>
          </reference>
          <reference field="23" count="1" selected="0">
            <x v="7"/>
          </reference>
        </references>
      </pivotArea>
    </chartFormat>
    <chartFormat chart="2" format="143">
      <pivotArea type="data" outline="0" fieldPosition="0">
        <references count="3">
          <reference field="4294967294" count="1" selected="0">
            <x v="0"/>
          </reference>
          <reference field="2" count="1" selected="0">
            <x v="5"/>
          </reference>
          <reference field="23" count="1" selected="0">
            <x v="7"/>
          </reference>
        </references>
      </pivotArea>
    </chartFormat>
    <chartFormat chart="2" format="144">
      <pivotArea type="data" outline="0" fieldPosition="0">
        <references count="3">
          <reference field="4294967294" count="1" selected="0">
            <x v="0"/>
          </reference>
          <reference field="2" count="1" selected="0">
            <x v="6"/>
          </reference>
          <reference field="23" count="1" selected="0">
            <x v="7"/>
          </reference>
        </references>
      </pivotArea>
    </chartFormat>
    <chartFormat chart="2" format="145">
      <pivotArea type="data" outline="0" fieldPosition="0">
        <references count="3">
          <reference field="4294967294" count="1" selected="0">
            <x v="0"/>
          </reference>
          <reference field="2" count="1" selected="0">
            <x v="7"/>
          </reference>
          <reference field="23" count="1" selected="0">
            <x v="7"/>
          </reference>
        </references>
      </pivotArea>
    </chartFormat>
    <chartFormat chart="2" format="146">
      <pivotArea type="data" outline="0" fieldPosition="0">
        <references count="3">
          <reference field="4294967294" count="1" selected="0">
            <x v="0"/>
          </reference>
          <reference field="2" count="1" selected="0">
            <x v="8"/>
          </reference>
          <reference field="23" count="1" selected="0">
            <x v="7"/>
          </reference>
        </references>
      </pivotArea>
    </chartFormat>
  </chartFormats>
  <pivotTableStyleInfo name="PivotStyleMedium2" showRowHeaders="1" showColHeaders="1" showRowStripes="0" showColStripes="0" showLastColumn="1"/>
  <filters count="1">
    <filter fld="0" type="dateBetween" evalOrder="-1" id="128" name="dt">
      <autoFilter ref="A1">
        <filterColumn colId="0">
          <customFilters and="1">
            <customFilter operator="greaterThanOrEqual" val="44713"/>
            <customFilter operator="lessThanOrEqual" val="44773"/>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19A73EB-1388-4846-9B58-B65A880D2728}" name="by company" cacheId="25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2:C53" firstHeaderRow="0" firstDataRow="1" firstDataCol="1"/>
  <pivotFields count="28">
    <pivotField numFmtId="22" showAll="0">
      <items count="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t="default"/>
      </items>
    </pivotField>
    <pivotField showAll="0"/>
    <pivotField numFmtId="1" showAll="0"/>
    <pivotField showAll="0">
      <items count="159">
        <item x="99"/>
        <item x="124"/>
        <item x="15"/>
        <item x="17"/>
        <item x="26"/>
        <item x="28"/>
        <item x="48"/>
        <item x="78"/>
        <item x="88"/>
        <item x="43"/>
        <item x="91"/>
        <item x="33"/>
        <item x="49"/>
        <item x="30"/>
        <item x="65"/>
        <item x="38"/>
        <item x="98"/>
        <item x="8"/>
        <item x="68"/>
        <item x="7"/>
        <item x="94"/>
        <item x="58"/>
        <item x="100"/>
        <item x="10"/>
        <item x="34"/>
        <item x="16"/>
        <item x="4"/>
        <item x="96"/>
        <item x="40"/>
        <item x="56"/>
        <item x="72"/>
        <item x="85"/>
        <item x="36"/>
        <item x="86"/>
        <item x="101"/>
        <item x="27"/>
        <item x="97"/>
        <item x="35"/>
        <item x="123"/>
        <item x="50"/>
        <item x="59"/>
        <item x="5"/>
        <item x="67"/>
        <item x="95"/>
        <item x="83"/>
        <item x="79"/>
        <item x="69"/>
        <item x="32"/>
        <item x="151"/>
        <item x="9"/>
        <item x="128"/>
        <item x="63"/>
        <item x="0"/>
        <item x="74"/>
        <item x="1"/>
        <item x="66"/>
        <item x="21"/>
        <item x="84"/>
        <item x="107"/>
        <item x="14"/>
        <item x="37"/>
        <item x="80"/>
        <item x="82"/>
        <item x="73"/>
        <item x="92"/>
        <item x="110"/>
        <item x="90"/>
        <item x="51"/>
        <item x="53"/>
        <item x="44"/>
        <item x="2"/>
        <item x="12"/>
        <item x="23"/>
        <item x="13"/>
        <item x="71"/>
        <item x="3"/>
        <item x="70"/>
        <item x="134"/>
        <item x="31"/>
        <item x="22"/>
        <item x="46"/>
        <item x="62"/>
        <item x="55"/>
        <item x="87"/>
        <item x="20"/>
        <item x="18"/>
        <item x="60"/>
        <item x="131"/>
        <item x="11"/>
        <item x="89"/>
        <item x="93"/>
        <item x="6"/>
        <item x="76"/>
        <item x="57"/>
        <item x="41"/>
        <item x="42"/>
        <item x="106"/>
        <item x="103"/>
        <item x="45"/>
        <item x="61"/>
        <item x="77"/>
        <item x="24"/>
        <item x="54"/>
        <item x="64"/>
        <item x="25"/>
        <item x="75"/>
        <item x="19"/>
        <item x="136"/>
        <item x="130"/>
        <item x="81"/>
        <item x="135"/>
        <item x="52"/>
        <item x="39"/>
        <item x="29"/>
        <item x="47"/>
        <item x="102"/>
        <item x="104"/>
        <item x="105"/>
        <item x="108"/>
        <item x="109"/>
        <item x="132"/>
        <item x="111"/>
        <item x="112"/>
        <item x="117"/>
        <item x="113"/>
        <item x="115"/>
        <item x="116"/>
        <item x="114"/>
        <item x="118"/>
        <item x="119"/>
        <item x="137"/>
        <item x="120"/>
        <item x="121"/>
        <item x="122"/>
        <item x="125"/>
        <item x="126"/>
        <item x="133"/>
        <item x="127"/>
        <item x="129"/>
        <item x="141"/>
        <item x="139"/>
        <item x="138"/>
        <item x="140"/>
        <item x="156"/>
        <item x="142"/>
        <item x="143"/>
        <item x="145"/>
        <item x="144"/>
        <item x="146"/>
        <item x="147"/>
        <item x="150"/>
        <item x="149"/>
        <item x="148"/>
        <item x="152"/>
        <item x="153"/>
        <item x="154"/>
        <item x="155"/>
        <item x="157"/>
        <item t="default"/>
      </items>
    </pivotField>
    <pivotField showAll="0"/>
    <pivotField showAll="0"/>
    <pivotField axis="axisRow" showAll="0" sortType="descending" rankBy="0">
      <items count="51">
        <item x="15"/>
        <item x="18"/>
        <item x="45"/>
        <item x="17"/>
        <item x="9"/>
        <item x="0"/>
        <item x="35"/>
        <item x="11"/>
        <item x="5"/>
        <item x="1"/>
        <item x="30"/>
        <item x="22"/>
        <item x="12"/>
        <item x="38"/>
        <item x="29"/>
        <item x="39"/>
        <item x="7"/>
        <item x="43"/>
        <item x="3"/>
        <item x="6"/>
        <item x="48"/>
        <item x="19"/>
        <item x="27"/>
        <item x="28"/>
        <item x="42"/>
        <item x="32"/>
        <item x="25"/>
        <item x="36"/>
        <item x="24"/>
        <item x="40"/>
        <item x="13"/>
        <item x="37"/>
        <item x="34"/>
        <item x="2"/>
        <item x="14"/>
        <item x="26"/>
        <item x="47"/>
        <item x="21"/>
        <item x="4"/>
        <item x="10"/>
        <item x="23"/>
        <item x="33"/>
        <item x="31"/>
        <item x="20"/>
        <item x="44"/>
        <item x="8"/>
        <item x="49"/>
        <item x="41"/>
        <item x="46"/>
        <item x="16"/>
        <item t="default"/>
      </items>
      <autoSortScope>
        <pivotArea dataOnly="0" outline="0" fieldPosition="0">
          <references count="1">
            <reference field="4294967294" count="1" selected="0">
              <x v="0"/>
            </reference>
          </references>
        </pivotArea>
      </autoSortScope>
    </pivotField>
    <pivotField showAll="0"/>
    <pivotField showAll="0" rankBy="0"/>
    <pivotField showAll="0"/>
    <pivotField showAll="0"/>
    <pivotField showAll="0">
      <items count="8">
        <item x="5"/>
        <item x="1"/>
        <item x="3"/>
        <item x="0"/>
        <item x="4"/>
        <item x="6"/>
        <item x="2"/>
        <item t="default"/>
      </items>
    </pivotField>
    <pivotField showAll="0"/>
    <pivotField showAll="0"/>
    <pivotField numFmtId="165" showAll="0"/>
    <pivotField numFmtId="165" showAll="0"/>
    <pivotField dataField="1" numFmtId="165" showAll="0"/>
    <pivotField showAll="0"/>
    <pivotField showAll="0"/>
    <pivotField numFmtId="9" showAll="0"/>
    <pivotField numFmtId="165" showAll="0"/>
    <pivotField numFmtId="9"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51">
    <i>
      <x v="7"/>
    </i>
    <i>
      <x v="27"/>
    </i>
    <i>
      <x v="4"/>
    </i>
    <i>
      <x v="20"/>
    </i>
    <i>
      <x v="9"/>
    </i>
    <i>
      <x v="5"/>
    </i>
    <i>
      <x/>
    </i>
    <i>
      <x v="3"/>
    </i>
    <i>
      <x v="16"/>
    </i>
    <i>
      <x v="18"/>
    </i>
    <i>
      <x v="25"/>
    </i>
    <i>
      <x v="21"/>
    </i>
    <i>
      <x v="19"/>
    </i>
    <i>
      <x v="26"/>
    </i>
    <i>
      <x v="13"/>
    </i>
    <i>
      <x v="41"/>
    </i>
    <i>
      <x v="30"/>
    </i>
    <i>
      <x v="1"/>
    </i>
    <i>
      <x v="44"/>
    </i>
    <i>
      <x v="22"/>
    </i>
    <i>
      <x v="35"/>
    </i>
    <i>
      <x v="14"/>
    </i>
    <i>
      <x v="11"/>
    </i>
    <i>
      <x v="34"/>
    </i>
    <i>
      <x v="23"/>
    </i>
    <i>
      <x v="17"/>
    </i>
    <i>
      <x v="49"/>
    </i>
    <i>
      <x v="40"/>
    </i>
    <i>
      <x v="12"/>
    </i>
    <i>
      <x v="36"/>
    </i>
    <i>
      <x v="32"/>
    </i>
    <i>
      <x v="31"/>
    </i>
    <i>
      <x v="8"/>
    </i>
    <i>
      <x v="28"/>
    </i>
    <i>
      <x v="29"/>
    </i>
    <i>
      <x v="43"/>
    </i>
    <i>
      <x v="2"/>
    </i>
    <i>
      <x v="15"/>
    </i>
    <i>
      <x v="48"/>
    </i>
    <i>
      <x v="46"/>
    </i>
    <i>
      <x v="45"/>
    </i>
    <i>
      <x v="6"/>
    </i>
    <i>
      <x v="38"/>
    </i>
    <i>
      <x v="39"/>
    </i>
    <i>
      <x v="10"/>
    </i>
    <i>
      <x v="33"/>
    </i>
    <i>
      <x v="24"/>
    </i>
    <i>
      <x v="42"/>
    </i>
    <i>
      <x v="47"/>
    </i>
    <i>
      <x v="37"/>
    </i>
    <i t="grand">
      <x/>
    </i>
  </rowItems>
  <colFields count="1">
    <field x="-2"/>
  </colFields>
  <colItems count="2">
    <i>
      <x/>
    </i>
    <i i="1">
      <x v="1"/>
    </i>
  </colItems>
  <dataFields count="2">
    <dataField name="Sum of net" fld="16" baseField="0" baseItem="0" numFmtId="165"/>
    <dataField name="% of total net" fld="16" showDataAs="percentOfTotal" baseField="4" baseItem="1048828" numFmtId="10"/>
  </dataFields>
  <pivotTableStyleInfo name="PivotStyleMedium2" showRowHeaders="1" showColHeaders="1" showRowStripes="0" showColStripes="0" showLastColumn="1"/>
  <filters count="1">
    <filter fld="0" type="dateBetween" evalOrder="-1" id="121" name="dt">
      <autoFilter ref="A1">
        <filterColumn colId="0">
          <customFilters and="1">
            <customFilter operator="greaterThanOrEqual" val="44713"/>
            <customFilter operator="lessThanOrEqual" val="44773"/>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C43DD85-CBFB-EB44-A1B3-9DB86263CA09}" name="top 5 company" cacheId="25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8">
  <location ref="I2:K8" firstHeaderRow="0" firstDataRow="1" firstDataCol="1"/>
  <pivotFields count="28">
    <pivotField numFmtId="22" showAll="0">
      <items count="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t="default"/>
      </items>
    </pivotField>
    <pivotField showAll="0"/>
    <pivotField numFmtId="1" showAll="0"/>
    <pivotField showAll="0">
      <items count="159">
        <item x="99"/>
        <item x="124"/>
        <item x="15"/>
        <item x="17"/>
        <item x="26"/>
        <item x="28"/>
        <item x="48"/>
        <item x="78"/>
        <item x="88"/>
        <item x="43"/>
        <item x="91"/>
        <item x="33"/>
        <item x="49"/>
        <item x="30"/>
        <item x="65"/>
        <item x="38"/>
        <item x="98"/>
        <item x="8"/>
        <item x="68"/>
        <item x="7"/>
        <item x="94"/>
        <item x="58"/>
        <item x="100"/>
        <item x="10"/>
        <item x="34"/>
        <item x="16"/>
        <item x="4"/>
        <item x="96"/>
        <item x="40"/>
        <item x="56"/>
        <item x="72"/>
        <item x="85"/>
        <item x="36"/>
        <item x="86"/>
        <item x="101"/>
        <item x="27"/>
        <item x="97"/>
        <item x="35"/>
        <item x="123"/>
        <item x="50"/>
        <item x="59"/>
        <item x="5"/>
        <item x="67"/>
        <item x="95"/>
        <item x="83"/>
        <item x="79"/>
        <item x="69"/>
        <item x="32"/>
        <item x="151"/>
        <item x="9"/>
        <item x="128"/>
        <item x="63"/>
        <item x="0"/>
        <item x="74"/>
        <item x="1"/>
        <item x="66"/>
        <item x="21"/>
        <item x="84"/>
        <item x="107"/>
        <item x="14"/>
        <item x="37"/>
        <item x="80"/>
        <item x="82"/>
        <item x="73"/>
        <item x="92"/>
        <item x="110"/>
        <item x="90"/>
        <item x="51"/>
        <item x="53"/>
        <item x="44"/>
        <item x="2"/>
        <item x="12"/>
        <item x="23"/>
        <item x="13"/>
        <item x="71"/>
        <item x="3"/>
        <item x="70"/>
        <item x="134"/>
        <item x="31"/>
        <item x="22"/>
        <item x="46"/>
        <item x="62"/>
        <item x="55"/>
        <item x="87"/>
        <item x="20"/>
        <item x="18"/>
        <item x="60"/>
        <item x="131"/>
        <item x="11"/>
        <item x="89"/>
        <item x="93"/>
        <item x="6"/>
        <item x="76"/>
        <item x="57"/>
        <item x="41"/>
        <item x="42"/>
        <item x="106"/>
        <item x="103"/>
        <item x="45"/>
        <item x="61"/>
        <item x="77"/>
        <item x="24"/>
        <item x="54"/>
        <item x="64"/>
        <item x="25"/>
        <item x="75"/>
        <item x="19"/>
        <item x="136"/>
        <item x="130"/>
        <item x="81"/>
        <item x="135"/>
        <item x="52"/>
        <item x="39"/>
        <item x="29"/>
        <item x="47"/>
        <item x="102"/>
        <item x="104"/>
        <item x="105"/>
        <item x="108"/>
        <item x="109"/>
        <item x="132"/>
        <item x="111"/>
        <item x="112"/>
        <item x="117"/>
        <item x="113"/>
        <item x="115"/>
        <item x="116"/>
        <item x="114"/>
        <item x="118"/>
        <item x="119"/>
        <item x="137"/>
        <item x="120"/>
        <item x="121"/>
        <item x="122"/>
        <item x="125"/>
        <item x="126"/>
        <item x="133"/>
        <item x="127"/>
        <item x="129"/>
        <item x="141"/>
        <item x="139"/>
        <item x="138"/>
        <item x="140"/>
        <item x="156"/>
        <item x="142"/>
        <item x="143"/>
        <item x="145"/>
        <item x="144"/>
        <item x="146"/>
        <item x="147"/>
        <item x="150"/>
        <item x="149"/>
        <item x="148"/>
        <item x="152"/>
        <item x="153"/>
        <item x="154"/>
        <item x="155"/>
        <item x="157"/>
        <item t="default"/>
      </items>
    </pivotField>
    <pivotField showAll="0"/>
    <pivotField showAll="0"/>
    <pivotField axis="axisRow" showAll="0" measureFilter="1" sortType="descending">
      <items count="51">
        <item x="15"/>
        <item x="18"/>
        <item x="45"/>
        <item x="17"/>
        <item x="9"/>
        <item x="0"/>
        <item x="35"/>
        <item x="11"/>
        <item x="5"/>
        <item x="1"/>
        <item x="30"/>
        <item x="22"/>
        <item x="12"/>
        <item x="38"/>
        <item x="29"/>
        <item x="39"/>
        <item x="7"/>
        <item x="43"/>
        <item x="3"/>
        <item x="6"/>
        <item x="48"/>
        <item x="19"/>
        <item x="27"/>
        <item x="28"/>
        <item x="42"/>
        <item x="32"/>
        <item x="25"/>
        <item x="36"/>
        <item x="24"/>
        <item x="40"/>
        <item x="13"/>
        <item x="37"/>
        <item x="34"/>
        <item x="2"/>
        <item x="14"/>
        <item x="26"/>
        <item x="47"/>
        <item x="21"/>
        <item x="4"/>
        <item x="10"/>
        <item x="23"/>
        <item x="33"/>
        <item x="31"/>
        <item x="20"/>
        <item x="44"/>
        <item x="8"/>
        <item x="49"/>
        <item x="41"/>
        <item x="46"/>
        <item x="1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8">
        <item x="5"/>
        <item x="1"/>
        <item x="3"/>
        <item x="0"/>
        <item x="4"/>
        <item x="6"/>
        <item x="2"/>
        <item t="default"/>
      </items>
    </pivotField>
    <pivotField showAll="0"/>
    <pivotField showAll="0"/>
    <pivotField numFmtId="165" showAll="0"/>
    <pivotField numFmtId="165" showAll="0"/>
    <pivotField dataField="1" numFmtId="165" showAll="0"/>
    <pivotField showAll="0"/>
    <pivotField showAll="0"/>
    <pivotField numFmtId="9" showAll="0"/>
    <pivotField numFmtId="165" showAll="0"/>
    <pivotField numFmtId="9"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x="153"/>
        <item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x="6"/>
        <item sd="0" x="7"/>
        <item sd="0" x="8"/>
        <item sd="0" x="9"/>
        <item sd="0" x="10"/>
        <item sd="0" x="11"/>
        <item sd="0" x="12"/>
        <item sd="0" x="13"/>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6">
    <i>
      <x v="7"/>
    </i>
    <i>
      <x v="27"/>
    </i>
    <i>
      <x v="4"/>
    </i>
    <i>
      <x v="20"/>
    </i>
    <i>
      <x v="9"/>
    </i>
    <i t="grand">
      <x/>
    </i>
  </rowItems>
  <colFields count="1">
    <field x="-2"/>
  </colFields>
  <colItems count="2">
    <i>
      <x/>
    </i>
    <i i="1">
      <x v="1"/>
    </i>
  </colItems>
  <dataFields count="2">
    <dataField name="Sum of net" fld="16" baseField="0" baseItem="0" numFmtId="165"/>
    <dataField name="% of net" fld="16" showDataAs="percentOfTotal" baseField="0" baseItem="0" numFmtId="9"/>
  </dataFields>
  <chartFormats count="4">
    <chartFormat chart="2" format="8" series="1">
      <pivotArea type="data" outline="0" fieldPosition="0">
        <references count="1">
          <reference field="4294967294" count="1" selected="0">
            <x v="0"/>
          </reference>
        </references>
      </pivotArea>
    </chartFormat>
    <chartFormat chart="1" format="5"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Medium2" showRowHeaders="1" showColHeaders="1" showRowStripes="0" showColStripes="0" showLastColumn="1"/>
  <filters count="2">
    <filter fld="0" type="dateBetween" evalOrder="-1" id="130" name="dt">
      <autoFilter ref="A1">
        <filterColumn colId="0">
          <customFilters and="1">
            <customFilter operator="greaterThanOrEqual" val="44713"/>
            <customFilter operator="lessThanOrEqual" val="44773"/>
          </customFilters>
        </filterColumn>
      </autoFilter>
      <extLst>
        <ext xmlns:x15="http://schemas.microsoft.com/office/spreadsheetml/2010/11/main" uri="{0605FD5F-26C8-4aeb-8148-2DB25E43C511}">
          <x15:pivotFilter useWholeDay="1"/>
        </ext>
      </extLst>
    </filter>
    <filter fld="6" type="count" evalOrder="-1" id="36"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7FA0C33-B932-504F-B122-20CC9F9C93A4}" name="by platform" cacheId="25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4">
  <location ref="N2:O6" firstHeaderRow="1" firstDataRow="1" firstDataCol="1"/>
  <pivotFields count="28">
    <pivotField numFmtId="22" showAll="0">
      <items count="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t="default"/>
      </items>
    </pivotField>
    <pivotField showAll="0"/>
    <pivotField numFmtId="1" showAll="0"/>
    <pivotField showAll="0">
      <items count="159">
        <item x="99"/>
        <item x="124"/>
        <item x="15"/>
        <item x="17"/>
        <item x="26"/>
        <item x="28"/>
        <item x="48"/>
        <item x="78"/>
        <item x="88"/>
        <item x="43"/>
        <item x="91"/>
        <item x="33"/>
        <item x="49"/>
        <item x="30"/>
        <item x="65"/>
        <item x="38"/>
        <item x="98"/>
        <item x="8"/>
        <item x="68"/>
        <item x="7"/>
        <item x="94"/>
        <item x="58"/>
        <item x="100"/>
        <item x="10"/>
        <item x="34"/>
        <item x="16"/>
        <item x="4"/>
        <item x="96"/>
        <item x="40"/>
        <item x="56"/>
        <item x="72"/>
        <item x="85"/>
        <item x="36"/>
        <item x="86"/>
        <item x="101"/>
        <item x="27"/>
        <item x="97"/>
        <item x="35"/>
        <item x="123"/>
        <item x="50"/>
        <item x="59"/>
        <item x="5"/>
        <item x="67"/>
        <item x="95"/>
        <item x="83"/>
        <item x="79"/>
        <item x="69"/>
        <item x="32"/>
        <item x="151"/>
        <item x="9"/>
        <item x="128"/>
        <item x="63"/>
        <item x="0"/>
        <item x="74"/>
        <item x="1"/>
        <item x="66"/>
        <item x="21"/>
        <item x="84"/>
        <item x="107"/>
        <item x="14"/>
        <item x="37"/>
        <item x="80"/>
        <item x="82"/>
        <item x="73"/>
        <item x="92"/>
        <item x="110"/>
        <item x="90"/>
        <item x="51"/>
        <item x="53"/>
        <item x="44"/>
        <item x="2"/>
        <item x="12"/>
        <item x="23"/>
        <item x="13"/>
        <item x="71"/>
        <item x="3"/>
        <item x="70"/>
        <item x="134"/>
        <item x="31"/>
        <item x="22"/>
        <item x="46"/>
        <item x="62"/>
        <item x="55"/>
        <item x="87"/>
        <item x="20"/>
        <item x="18"/>
        <item x="60"/>
        <item x="131"/>
        <item x="11"/>
        <item x="89"/>
        <item x="93"/>
        <item x="6"/>
        <item x="76"/>
        <item x="57"/>
        <item x="41"/>
        <item x="42"/>
        <item x="106"/>
        <item x="103"/>
        <item x="45"/>
        <item x="61"/>
        <item x="77"/>
        <item x="24"/>
        <item x="54"/>
        <item x="64"/>
        <item x="25"/>
        <item x="75"/>
        <item x="19"/>
        <item x="136"/>
        <item x="130"/>
        <item x="81"/>
        <item x="135"/>
        <item x="52"/>
        <item x="39"/>
        <item x="29"/>
        <item x="47"/>
        <item x="102"/>
        <item x="104"/>
        <item x="105"/>
        <item x="108"/>
        <item x="109"/>
        <item x="132"/>
        <item x="111"/>
        <item x="112"/>
        <item x="117"/>
        <item x="113"/>
        <item x="115"/>
        <item x="116"/>
        <item x="114"/>
        <item x="118"/>
        <item x="119"/>
        <item x="137"/>
        <item x="120"/>
        <item x="121"/>
        <item x="122"/>
        <item x="125"/>
        <item x="126"/>
        <item x="133"/>
        <item x="127"/>
        <item x="129"/>
        <item x="141"/>
        <item x="139"/>
        <item x="138"/>
        <item x="140"/>
        <item x="156"/>
        <item x="142"/>
        <item x="143"/>
        <item x="145"/>
        <item x="144"/>
        <item x="146"/>
        <item x="147"/>
        <item x="150"/>
        <item x="149"/>
        <item x="148"/>
        <item x="152"/>
        <item x="153"/>
        <item x="154"/>
        <item x="155"/>
        <item x="157"/>
        <item t="default"/>
      </items>
    </pivotField>
    <pivotField showAll="0"/>
    <pivotField showAll="0"/>
    <pivotField showAll="0" rankBy="0">
      <items count="51">
        <item x="16"/>
        <item x="46"/>
        <item x="41"/>
        <item x="49"/>
        <item x="8"/>
        <item x="44"/>
        <item x="20"/>
        <item x="31"/>
        <item x="33"/>
        <item x="23"/>
        <item x="10"/>
        <item x="4"/>
        <item x="21"/>
        <item x="47"/>
        <item x="26"/>
        <item x="14"/>
        <item x="2"/>
        <item x="34"/>
        <item x="37"/>
        <item x="13"/>
        <item x="40"/>
        <item x="24"/>
        <item x="36"/>
        <item x="25"/>
        <item x="32"/>
        <item x="42"/>
        <item x="28"/>
        <item x="27"/>
        <item x="19"/>
        <item x="48"/>
        <item x="6"/>
        <item x="3"/>
        <item x="43"/>
        <item x="7"/>
        <item x="39"/>
        <item x="29"/>
        <item x="38"/>
        <item x="12"/>
        <item x="22"/>
        <item x="30"/>
        <item x="1"/>
        <item x="5"/>
        <item x="11"/>
        <item x="35"/>
        <item x="0"/>
        <item x="9"/>
        <item x="17"/>
        <item x="45"/>
        <item x="18"/>
        <item x="15"/>
        <item t="default"/>
      </items>
    </pivotField>
    <pivotField axis="axisRow" showAll="0">
      <items count="4">
        <item x="1"/>
        <item x="2"/>
        <item x="0"/>
        <item t="default"/>
      </items>
    </pivotField>
    <pivotField showAll="0" rankBy="0"/>
    <pivotField showAll="0"/>
    <pivotField showAll="0"/>
    <pivotField showAll="0">
      <items count="8">
        <item x="5"/>
        <item x="1"/>
        <item x="3"/>
        <item x="0"/>
        <item x="4"/>
        <item x="6"/>
        <item x="2"/>
        <item t="default"/>
      </items>
    </pivotField>
    <pivotField showAll="0"/>
    <pivotField showAll="0"/>
    <pivotField numFmtId="165" showAll="0"/>
    <pivotField numFmtId="165" showAll="0"/>
    <pivotField dataField="1" numFmtId="165" showAll="0"/>
    <pivotField showAll="0"/>
    <pivotField showAll="0"/>
    <pivotField numFmtId="9" showAll="0"/>
    <pivotField numFmtId="165" showAll="0"/>
    <pivotField numFmtId="9"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7"/>
  </rowFields>
  <rowItems count="4">
    <i>
      <x/>
    </i>
    <i>
      <x v="1"/>
    </i>
    <i>
      <x v="2"/>
    </i>
    <i t="grand">
      <x/>
    </i>
  </rowItems>
  <colItems count="1">
    <i/>
  </colItems>
  <dataFields count="1">
    <dataField name="Sum of net" fld="16" baseField="0" baseItem="0" numFmtId="165"/>
  </dataFields>
  <chartFormats count="1">
    <chartFormat chart="2" format="4"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filters count="1">
    <filter fld="0" type="dateBetween" evalOrder="-1" id="118" name="dt">
      <autoFilter ref="A1">
        <filterColumn colId="0">
          <customFilters and="1">
            <customFilter operator="greaterThanOrEqual" val="44713"/>
            <customFilter operator="lessThanOrEqual" val="44773"/>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8F6BA2B-64A0-8E49-A994-A424C42E91E3}" name="by owner" cacheId="25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I2:K10" firstHeaderRow="0" firstDataRow="1" firstDataCol="1"/>
  <pivotFields count="28">
    <pivotField numFmtId="22" showAll="0">
      <items count="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t="default"/>
      </items>
    </pivotField>
    <pivotField showAll="0"/>
    <pivotField numFmtId="1" showAll="0"/>
    <pivotField showAll="0">
      <items count="159">
        <item x="99"/>
        <item x="124"/>
        <item x="15"/>
        <item x="17"/>
        <item x="26"/>
        <item x="28"/>
        <item x="48"/>
        <item x="78"/>
        <item x="88"/>
        <item x="43"/>
        <item x="91"/>
        <item x="33"/>
        <item x="49"/>
        <item x="30"/>
        <item x="65"/>
        <item x="38"/>
        <item x="98"/>
        <item x="8"/>
        <item x="68"/>
        <item x="7"/>
        <item x="94"/>
        <item x="58"/>
        <item x="100"/>
        <item x="10"/>
        <item x="34"/>
        <item x="16"/>
        <item x="4"/>
        <item x="96"/>
        <item x="40"/>
        <item x="56"/>
        <item x="72"/>
        <item x="85"/>
        <item x="36"/>
        <item x="86"/>
        <item x="101"/>
        <item x="27"/>
        <item x="97"/>
        <item x="35"/>
        <item x="123"/>
        <item x="50"/>
        <item x="59"/>
        <item x="5"/>
        <item x="67"/>
        <item x="95"/>
        <item x="83"/>
        <item x="79"/>
        <item x="69"/>
        <item x="32"/>
        <item x="151"/>
        <item x="9"/>
        <item x="128"/>
        <item x="63"/>
        <item x="0"/>
        <item x="74"/>
        <item x="1"/>
        <item x="66"/>
        <item x="21"/>
        <item x="84"/>
        <item x="107"/>
        <item x="14"/>
        <item x="37"/>
        <item x="80"/>
        <item x="82"/>
        <item x="73"/>
        <item x="92"/>
        <item x="110"/>
        <item x="90"/>
        <item x="51"/>
        <item x="53"/>
        <item x="44"/>
        <item x="2"/>
        <item x="12"/>
        <item x="23"/>
        <item x="13"/>
        <item x="71"/>
        <item x="3"/>
        <item x="70"/>
        <item x="134"/>
        <item x="31"/>
        <item x="22"/>
        <item x="46"/>
        <item x="62"/>
        <item x="55"/>
        <item x="87"/>
        <item x="20"/>
        <item x="18"/>
        <item x="60"/>
        <item x="131"/>
        <item x="11"/>
        <item x="89"/>
        <item x="93"/>
        <item x="6"/>
        <item x="76"/>
        <item x="57"/>
        <item x="41"/>
        <item x="42"/>
        <item x="106"/>
        <item x="103"/>
        <item x="45"/>
        <item x="61"/>
        <item x="77"/>
        <item x="24"/>
        <item x="54"/>
        <item x="64"/>
        <item x="25"/>
        <item x="75"/>
        <item x="19"/>
        <item x="136"/>
        <item x="130"/>
        <item x="81"/>
        <item x="135"/>
        <item x="52"/>
        <item x="39"/>
        <item x="29"/>
        <item x="47"/>
        <item x="102"/>
        <item x="104"/>
        <item x="105"/>
        <item x="108"/>
        <item x="109"/>
        <item x="132"/>
        <item x="111"/>
        <item x="112"/>
        <item x="117"/>
        <item x="113"/>
        <item x="115"/>
        <item x="116"/>
        <item x="114"/>
        <item x="118"/>
        <item x="119"/>
        <item x="137"/>
        <item x="120"/>
        <item x="121"/>
        <item x="122"/>
        <item x="125"/>
        <item x="126"/>
        <item x="133"/>
        <item x="127"/>
        <item x="129"/>
        <item x="141"/>
        <item x="139"/>
        <item x="138"/>
        <item x="140"/>
        <item x="156"/>
        <item x="142"/>
        <item x="143"/>
        <item x="145"/>
        <item x="144"/>
        <item x="146"/>
        <item x="147"/>
        <item x="150"/>
        <item x="149"/>
        <item x="148"/>
        <item x="152"/>
        <item x="153"/>
        <item x="154"/>
        <item x="155"/>
        <item x="157"/>
        <item t="default"/>
      </items>
    </pivotField>
    <pivotField showAll="0"/>
    <pivotField showAll="0"/>
    <pivotField showAll="0" rankBy="0">
      <items count="51">
        <item x="16"/>
        <item x="46"/>
        <item x="41"/>
        <item x="49"/>
        <item x="8"/>
        <item x="44"/>
        <item x="20"/>
        <item x="31"/>
        <item x="33"/>
        <item x="23"/>
        <item x="10"/>
        <item x="4"/>
        <item x="21"/>
        <item x="47"/>
        <item x="26"/>
        <item x="14"/>
        <item x="2"/>
        <item x="34"/>
        <item x="37"/>
        <item x="13"/>
        <item x="40"/>
        <item x="24"/>
        <item x="36"/>
        <item x="25"/>
        <item x="32"/>
        <item x="42"/>
        <item x="28"/>
        <item x="27"/>
        <item x="19"/>
        <item x="48"/>
        <item x="6"/>
        <item x="3"/>
        <item x="43"/>
        <item x="7"/>
        <item x="39"/>
        <item x="29"/>
        <item x="38"/>
        <item x="12"/>
        <item x="22"/>
        <item x="30"/>
        <item x="1"/>
        <item x="5"/>
        <item x="11"/>
        <item x="35"/>
        <item x="0"/>
        <item x="9"/>
        <item x="17"/>
        <item x="45"/>
        <item x="18"/>
        <item x="15"/>
        <item t="default"/>
      </items>
    </pivotField>
    <pivotField showAll="0"/>
    <pivotField showAll="0" rankBy="0"/>
    <pivotField showAll="0"/>
    <pivotField showAll="0"/>
    <pivotField axis="axisRow" showAll="0" sortType="descending">
      <items count="8">
        <item x="2"/>
        <item x="6"/>
        <item x="4"/>
        <item x="0"/>
        <item x="3"/>
        <item x="1"/>
        <item x="5"/>
        <item t="default"/>
      </items>
      <autoSortScope>
        <pivotArea dataOnly="0" outline="0" fieldPosition="0">
          <references count="1">
            <reference field="4294967294" count="1" selected="0">
              <x v="0"/>
            </reference>
          </references>
        </pivotArea>
      </autoSortScope>
    </pivotField>
    <pivotField showAll="0"/>
    <pivotField showAll="0"/>
    <pivotField numFmtId="165" showAll="0"/>
    <pivotField numFmtId="165" showAll="0"/>
    <pivotField dataField="1" numFmtId="165" showAll="0"/>
    <pivotField showAll="0"/>
    <pivotField showAll="0"/>
    <pivotField numFmtId="9" showAll="0"/>
    <pivotField numFmtId="165" showAll="0"/>
    <pivotField numFmtId="9"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1"/>
  </rowFields>
  <rowItems count="8">
    <i>
      <x v="1"/>
    </i>
    <i>
      <x v="5"/>
    </i>
    <i>
      <x v="6"/>
    </i>
    <i>
      <x v="3"/>
    </i>
    <i>
      <x/>
    </i>
    <i>
      <x v="2"/>
    </i>
    <i>
      <x v="4"/>
    </i>
    <i t="grand">
      <x/>
    </i>
  </rowItems>
  <colFields count="1">
    <field x="-2"/>
  </colFields>
  <colItems count="2">
    <i>
      <x/>
    </i>
    <i i="1">
      <x v="1"/>
    </i>
  </colItems>
  <dataFields count="2">
    <dataField name="Sum of net" fld="16" baseField="0" baseItem="0" numFmtId="165"/>
    <dataField name="% of total net" fld="16" showDataAs="percentOfTotal" baseField="4" baseItem="1048828" numFmtId="10"/>
  </dataFields>
  <pivotTableStyleInfo name="PivotStyleMedium2" showRowHeaders="1" showColHeaders="1" showRowStripes="0" showColStripes="0" showLastColumn="1"/>
  <filters count="1">
    <filter fld="0" type="dateBetween" evalOrder="-1" id="118" name="dt">
      <autoFilter ref="A1">
        <filterColumn colId="0">
          <customFilters and="1">
            <customFilter operator="greaterThanOrEqual" val="44713"/>
            <customFilter operator="lessThanOrEqual" val="44773"/>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95065C3-E1E0-054C-8E3C-CCE564ED6299}" name="by category" cacheId="25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E2:F10" firstHeaderRow="1" firstDataRow="1" firstDataCol="1"/>
  <pivotFields count="28">
    <pivotField numFmtId="22" showAll="0">
      <items count="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t="default"/>
      </items>
    </pivotField>
    <pivotField showAll="0"/>
    <pivotField numFmtId="1" showAll="0"/>
    <pivotField showAll="0">
      <items count="159">
        <item x="99"/>
        <item x="124"/>
        <item x="15"/>
        <item x="17"/>
        <item x="26"/>
        <item x="28"/>
        <item x="48"/>
        <item x="78"/>
        <item x="88"/>
        <item x="43"/>
        <item x="91"/>
        <item x="33"/>
        <item x="49"/>
        <item x="30"/>
        <item x="65"/>
        <item x="38"/>
        <item x="98"/>
        <item x="8"/>
        <item x="68"/>
        <item x="7"/>
        <item x="94"/>
        <item x="58"/>
        <item x="100"/>
        <item x="10"/>
        <item x="34"/>
        <item x="16"/>
        <item x="4"/>
        <item x="96"/>
        <item x="40"/>
        <item x="56"/>
        <item x="72"/>
        <item x="85"/>
        <item x="36"/>
        <item x="86"/>
        <item x="101"/>
        <item x="27"/>
        <item x="97"/>
        <item x="35"/>
        <item x="123"/>
        <item x="50"/>
        <item x="59"/>
        <item x="5"/>
        <item x="67"/>
        <item x="95"/>
        <item x="83"/>
        <item x="79"/>
        <item x="69"/>
        <item x="32"/>
        <item x="151"/>
        <item x="9"/>
        <item x="128"/>
        <item x="63"/>
        <item x="0"/>
        <item x="74"/>
        <item x="1"/>
        <item x="66"/>
        <item x="21"/>
        <item x="84"/>
        <item x="107"/>
        <item x="14"/>
        <item x="37"/>
        <item x="80"/>
        <item x="82"/>
        <item x="73"/>
        <item x="92"/>
        <item x="110"/>
        <item x="90"/>
        <item x="51"/>
        <item x="53"/>
        <item x="44"/>
        <item x="2"/>
        <item x="12"/>
        <item x="23"/>
        <item x="13"/>
        <item x="71"/>
        <item x="3"/>
        <item x="70"/>
        <item x="134"/>
        <item x="31"/>
        <item x="22"/>
        <item x="46"/>
        <item x="62"/>
        <item x="55"/>
        <item x="87"/>
        <item x="20"/>
        <item x="18"/>
        <item x="60"/>
        <item x="131"/>
        <item x="11"/>
        <item x="89"/>
        <item x="93"/>
        <item x="6"/>
        <item x="76"/>
        <item x="57"/>
        <item x="41"/>
        <item x="42"/>
        <item x="106"/>
        <item x="103"/>
        <item x="45"/>
        <item x="61"/>
        <item x="77"/>
        <item x="24"/>
        <item x="54"/>
        <item x="64"/>
        <item x="25"/>
        <item x="75"/>
        <item x="19"/>
        <item x="136"/>
        <item x="130"/>
        <item x="81"/>
        <item x="135"/>
        <item x="52"/>
        <item x="39"/>
        <item x="29"/>
        <item x="47"/>
        <item x="102"/>
        <item x="104"/>
        <item x="105"/>
        <item x="108"/>
        <item x="109"/>
        <item x="132"/>
        <item x="111"/>
        <item x="112"/>
        <item x="117"/>
        <item x="113"/>
        <item x="115"/>
        <item x="116"/>
        <item x="114"/>
        <item x="118"/>
        <item x="119"/>
        <item x="137"/>
        <item x="120"/>
        <item x="121"/>
        <item x="122"/>
        <item x="125"/>
        <item x="126"/>
        <item x="133"/>
        <item x="127"/>
        <item x="129"/>
        <item x="141"/>
        <item x="139"/>
        <item x="138"/>
        <item x="140"/>
        <item x="156"/>
        <item x="142"/>
        <item x="143"/>
        <item x="145"/>
        <item x="144"/>
        <item x="146"/>
        <item x="147"/>
        <item x="150"/>
        <item x="149"/>
        <item x="148"/>
        <item x="152"/>
        <item x="153"/>
        <item x="154"/>
        <item x="155"/>
        <item x="157"/>
        <item t="default"/>
      </items>
    </pivotField>
    <pivotField showAll="0"/>
    <pivotField axis="axisRow" showAll="0" sortType="descending">
      <items count="8">
        <item x="4"/>
        <item x="6"/>
        <item x="3"/>
        <item x="5"/>
        <item x="2"/>
        <item x="0"/>
        <item x="1"/>
        <item t="default"/>
      </items>
      <autoSortScope>
        <pivotArea dataOnly="0" outline="0" fieldPosition="0">
          <references count="1">
            <reference field="4294967294" count="1" selected="0">
              <x v="0"/>
            </reference>
          </references>
        </pivotArea>
      </autoSortScope>
    </pivotField>
    <pivotField showAll="0" rankBy="0">
      <items count="51">
        <item x="16"/>
        <item x="46"/>
        <item x="41"/>
        <item x="49"/>
        <item x="8"/>
        <item x="44"/>
        <item x="20"/>
        <item x="31"/>
        <item x="33"/>
        <item x="23"/>
        <item x="10"/>
        <item x="4"/>
        <item x="21"/>
        <item x="47"/>
        <item x="26"/>
        <item x="14"/>
        <item x="2"/>
        <item x="34"/>
        <item x="37"/>
        <item x="13"/>
        <item x="40"/>
        <item x="24"/>
        <item x="36"/>
        <item x="25"/>
        <item x="32"/>
        <item x="42"/>
        <item x="28"/>
        <item x="27"/>
        <item x="19"/>
        <item x="48"/>
        <item x="6"/>
        <item x="3"/>
        <item x="43"/>
        <item x="7"/>
        <item x="39"/>
        <item x="29"/>
        <item x="38"/>
        <item x="12"/>
        <item x="22"/>
        <item x="30"/>
        <item x="1"/>
        <item x="5"/>
        <item x="11"/>
        <item x="35"/>
        <item x="0"/>
        <item x="9"/>
        <item x="17"/>
        <item x="45"/>
        <item x="18"/>
        <item x="15"/>
        <item t="default"/>
      </items>
    </pivotField>
    <pivotField showAll="0"/>
    <pivotField showAll="0" rankBy="0"/>
    <pivotField showAll="0"/>
    <pivotField showAll="0"/>
    <pivotField showAll="0">
      <items count="8">
        <item x="5"/>
        <item x="1"/>
        <item x="3"/>
        <item x="0"/>
        <item x="4"/>
        <item x="6"/>
        <item x="2"/>
        <item t="default"/>
      </items>
    </pivotField>
    <pivotField showAll="0"/>
    <pivotField showAll="0"/>
    <pivotField numFmtId="165" showAll="0"/>
    <pivotField numFmtId="165" showAll="0"/>
    <pivotField dataField="1" numFmtId="165" showAll="0"/>
    <pivotField showAll="0"/>
    <pivotField showAll="0"/>
    <pivotField numFmtId="9" showAll="0"/>
    <pivotField numFmtId="165" showAll="0"/>
    <pivotField numFmtId="9"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8">
    <i>
      <x v="6"/>
    </i>
    <i>
      <x/>
    </i>
    <i>
      <x v="4"/>
    </i>
    <i>
      <x v="3"/>
    </i>
    <i>
      <x v="2"/>
    </i>
    <i>
      <x v="1"/>
    </i>
    <i>
      <x v="5"/>
    </i>
    <i t="grand">
      <x/>
    </i>
  </rowItems>
  <colItems count="1">
    <i/>
  </colItems>
  <dataFields count="1">
    <dataField name="Sum of net" fld="16" baseField="0" baseItem="0" numFmtId="165"/>
  </dataFields>
  <chartFormats count="1">
    <chartFormat chart="6" format="1"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filters count="1">
    <filter fld="0" type="dateBetween" evalOrder="-1" id="128" name="dt">
      <autoFilter ref="A1">
        <filterColumn colId="0">
          <customFilters and="1">
            <customFilter operator="greaterThanOrEqual" val="44713"/>
            <customFilter operator="lessThanOrEqual" val="44773"/>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83DA6BD-7404-BE45-BF8A-6537B4D77693}" name="by region" cacheId="25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2:C6" firstHeaderRow="0" firstDataRow="1" firstDataCol="1"/>
  <pivotFields count="28">
    <pivotField numFmtId="22" showAll="0">
      <items count="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t="default"/>
      </items>
    </pivotField>
    <pivotField showAll="0"/>
    <pivotField numFmtId="1" showAll="0"/>
    <pivotField showAll="0">
      <items count="159">
        <item x="99"/>
        <item x="124"/>
        <item x="15"/>
        <item x="17"/>
        <item x="26"/>
        <item x="28"/>
        <item x="48"/>
        <item x="78"/>
        <item x="88"/>
        <item x="43"/>
        <item x="91"/>
        <item x="33"/>
        <item x="49"/>
        <item x="30"/>
        <item x="65"/>
        <item x="38"/>
        <item x="98"/>
        <item x="8"/>
        <item x="68"/>
        <item x="7"/>
        <item x="94"/>
        <item x="58"/>
        <item x="100"/>
        <item x="10"/>
        <item x="34"/>
        <item x="16"/>
        <item x="4"/>
        <item x="96"/>
        <item x="40"/>
        <item x="56"/>
        <item x="72"/>
        <item x="85"/>
        <item x="36"/>
        <item x="86"/>
        <item x="101"/>
        <item x="27"/>
        <item x="97"/>
        <item x="35"/>
        <item x="123"/>
        <item x="50"/>
        <item x="59"/>
        <item x="5"/>
        <item x="67"/>
        <item x="95"/>
        <item x="83"/>
        <item x="79"/>
        <item x="69"/>
        <item x="32"/>
        <item x="151"/>
        <item x="9"/>
        <item x="128"/>
        <item x="63"/>
        <item x="0"/>
        <item x="74"/>
        <item x="1"/>
        <item x="66"/>
        <item x="21"/>
        <item x="84"/>
        <item x="107"/>
        <item x="14"/>
        <item x="37"/>
        <item x="80"/>
        <item x="82"/>
        <item x="73"/>
        <item x="92"/>
        <item x="110"/>
        <item x="90"/>
        <item x="51"/>
        <item x="53"/>
        <item x="44"/>
        <item x="2"/>
        <item x="12"/>
        <item x="23"/>
        <item x="13"/>
        <item x="71"/>
        <item x="3"/>
        <item x="70"/>
        <item x="134"/>
        <item x="31"/>
        <item x="22"/>
        <item x="46"/>
        <item x="62"/>
        <item x="55"/>
        <item x="87"/>
        <item x="20"/>
        <item x="18"/>
        <item x="60"/>
        <item x="131"/>
        <item x="11"/>
        <item x="89"/>
        <item x="93"/>
        <item x="6"/>
        <item x="76"/>
        <item x="57"/>
        <item x="41"/>
        <item x="42"/>
        <item x="106"/>
        <item x="103"/>
        <item x="45"/>
        <item x="61"/>
        <item x="77"/>
        <item x="24"/>
        <item x="54"/>
        <item x="64"/>
        <item x="25"/>
        <item x="75"/>
        <item x="19"/>
        <item x="136"/>
        <item x="130"/>
        <item x="81"/>
        <item x="135"/>
        <item x="52"/>
        <item x="39"/>
        <item x="29"/>
        <item x="47"/>
        <item x="102"/>
        <item x="104"/>
        <item x="105"/>
        <item x="108"/>
        <item x="109"/>
        <item x="132"/>
        <item x="111"/>
        <item x="112"/>
        <item x="117"/>
        <item x="113"/>
        <item x="115"/>
        <item x="116"/>
        <item x="114"/>
        <item x="118"/>
        <item x="119"/>
        <item x="137"/>
        <item x="120"/>
        <item x="121"/>
        <item x="122"/>
        <item x="125"/>
        <item x="126"/>
        <item x="133"/>
        <item x="127"/>
        <item x="129"/>
        <item x="141"/>
        <item x="139"/>
        <item x="138"/>
        <item x="140"/>
        <item x="156"/>
        <item x="142"/>
        <item x="143"/>
        <item x="145"/>
        <item x="144"/>
        <item x="146"/>
        <item x="147"/>
        <item x="150"/>
        <item x="149"/>
        <item x="148"/>
        <item x="152"/>
        <item x="153"/>
        <item x="154"/>
        <item x="155"/>
        <item x="157"/>
        <item t="default"/>
      </items>
    </pivotField>
    <pivotField showAll="0"/>
    <pivotField showAll="0"/>
    <pivotField showAll="0" rankBy="0">
      <items count="51">
        <item x="16"/>
        <item x="46"/>
        <item x="41"/>
        <item x="49"/>
        <item x="8"/>
        <item x="44"/>
        <item x="20"/>
        <item x="31"/>
        <item x="33"/>
        <item x="23"/>
        <item x="10"/>
        <item x="4"/>
        <item x="21"/>
        <item x="47"/>
        <item x="26"/>
        <item x="14"/>
        <item x="2"/>
        <item x="34"/>
        <item x="37"/>
        <item x="13"/>
        <item x="40"/>
        <item x="24"/>
        <item x="36"/>
        <item x="25"/>
        <item x="32"/>
        <item x="42"/>
        <item x="28"/>
        <item x="27"/>
        <item x="19"/>
        <item x="48"/>
        <item x="6"/>
        <item x="3"/>
        <item x="43"/>
        <item x="7"/>
        <item x="39"/>
        <item x="29"/>
        <item x="38"/>
        <item x="12"/>
        <item x="22"/>
        <item x="30"/>
        <item x="1"/>
        <item x="5"/>
        <item x="11"/>
        <item x="35"/>
        <item x="0"/>
        <item x="9"/>
        <item x="17"/>
        <item x="45"/>
        <item x="18"/>
        <item x="15"/>
        <item t="default"/>
      </items>
    </pivotField>
    <pivotField showAll="0"/>
    <pivotField showAll="0" rankBy="0"/>
    <pivotField showAll="0"/>
    <pivotField axis="axisRow" showAll="0" sortType="descending">
      <items count="5">
        <item m="1" x="3"/>
        <item x="2"/>
        <item x="0"/>
        <item x="1"/>
        <item t="default"/>
      </items>
      <autoSortScope>
        <pivotArea dataOnly="0" outline="0" fieldPosition="0">
          <references count="1">
            <reference field="4294967294" count="1" selected="0">
              <x v="0"/>
            </reference>
          </references>
        </pivotArea>
      </autoSortScope>
    </pivotField>
    <pivotField showAll="0">
      <items count="8">
        <item x="5"/>
        <item x="1"/>
        <item x="3"/>
        <item x="0"/>
        <item x="4"/>
        <item x="6"/>
        <item x="2"/>
        <item t="default"/>
      </items>
    </pivotField>
    <pivotField showAll="0"/>
    <pivotField showAll="0"/>
    <pivotField numFmtId="165" showAll="0"/>
    <pivotField numFmtId="165" showAll="0"/>
    <pivotField dataField="1" numFmtId="165" showAll="0"/>
    <pivotField showAll="0"/>
    <pivotField showAll="0"/>
    <pivotField numFmtId="9" showAll="0"/>
    <pivotField numFmtId="165" showAll="0"/>
    <pivotField numFmtId="9"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0"/>
  </rowFields>
  <rowItems count="4">
    <i>
      <x v="2"/>
    </i>
    <i>
      <x v="1"/>
    </i>
    <i>
      <x v="3"/>
    </i>
    <i t="grand">
      <x/>
    </i>
  </rowItems>
  <colFields count="1">
    <field x="-2"/>
  </colFields>
  <colItems count="2">
    <i>
      <x/>
    </i>
    <i i="1">
      <x v="1"/>
    </i>
  </colItems>
  <dataFields count="2">
    <dataField name="Sum of net" fld="16" baseField="0" baseItem="0" numFmtId="165"/>
    <dataField name="% of total net" fld="16" showDataAs="percentOfTotal" baseField="4" baseItem="1048828" numFmtId="10"/>
  </dataFields>
  <pivotTableStyleInfo name="PivotStyleMedium2" showRowHeaders="1" showColHeaders="1" showRowStripes="0" showColStripes="0" showLastColumn="1"/>
  <filters count="1">
    <filter fld="0" type="dateBetween" evalOrder="-1" id="140" name="dt">
      <autoFilter ref="A1">
        <filterColumn colId="0">
          <customFilters and="1">
            <customFilter operator="greaterThanOrEqual" val="44713"/>
            <customFilter operator="lessThanOrEqual" val="44773"/>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CE18427B-9AFA-104F-B8C8-B6022CB2C436}" name="by promotion" cacheId="25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H4:J37" firstHeaderRow="0" firstDataRow="1" firstDataCol="1" rowPageCount="2" colPageCount="1"/>
  <pivotFields count="28">
    <pivotField axis="axisPage" numFmtId="22" showAll="0">
      <items count="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t="default"/>
      </items>
    </pivotField>
    <pivotField showAll="0"/>
    <pivotField numFmtId="1" showAll="0"/>
    <pivotField axis="axisPage" showAll="0">
      <items count="159">
        <item x="99"/>
        <item x="124"/>
        <item x="15"/>
        <item x="17"/>
        <item x="26"/>
        <item x="28"/>
        <item x="48"/>
        <item x="78"/>
        <item x="88"/>
        <item x="43"/>
        <item x="91"/>
        <item x="33"/>
        <item x="49"/>
        <item x="30"/>
        <item x="65"/>
        <item x="38"/>
        <item x="98"/>
        <item x="8"/>
        <item x="68"/>
        <item x="7"/>
        <item x="94"/>
        <item x="58"/>
        <item x="100"/>
        <item x="10"/>
        <item x="34"/>
        <item x="16"/>
        <item x="4"/>
        <item x="96"/>
        <item x="40"/>
        <item x="56"/>
        <item x="72"/>
        <item x="85"/>
        <item x="36"/>
        <item x="86"/>
        <item x="101"/>
        <item x="27"/>
        <item x="97"/>
        <item x="35"/>
        <item x="123"/>
        <item x="50"/>
        <item x="59"/>
        <item x="5"/>
        <item x="67"/>
        <item x="95"/>
        <item x="83"/>
        <item x="79"/>
        <item x="69"/>
        <item x="32"/>
        <item x="151"/>
        <item x="9"/>
        <item x="128"/>
        <item x="63"/>
        <item x="0"/>
        <item x="74"/>
        <item x="1"/>
        <item x="66"/>
        <item x="21"/>
        <item x="84"/>
        <item x="107"/>
        <item x="14"/>
        <item x="37"/>
        <item x="80"/>
        <item x="82"/>
        <item x="73"/>
        <item x="92"/>
        <item x="110"/>
        <item x="90"/>
        <item x="51"/>
        <item x="53"/>
        <item x="44"/>
        <item x="2"/>
        <item x="12"/>
        <item x="23"/>
        <item x="13"/>
        <item x="71"/>
        <item x="3"/>
        <item x="70"/>
        <item x="134"/>
        <item x="31"/>
        <item x="22"/>
        <item x="46"/>
        <item x="62"/>
        <item x="55"/>
        <item x="87"/>
        <item x="20"/>
        <item x="18"/>
        <item x="60"/>
        <item x="131"/>
        <item x="11"/>
        <item x="89"/>
        <item x="93"/>
        <item x="6"/>
        <item x="76"/>
        <item x="57"/>
        <item x="41"/>
        <item x="42"/>
        <item x="106"/>
        <item x="103"/>
        <item x="45"/>
        <item x="61"/>
        <item x="77"/>
        <item x="24"/>
        <item x="54"/>
        <item x="64"/>
        <item x="25"/>
        <item x="75"/>
        <item x="19"/>
        <item x="136"/>
        <item x="130"/>
        <item x="81"/>
        <item x="135"/>
        <item x="52"/>
        <item x="39"/>
        <item x="29"/>
        <item x="47"/>
        <item x="102"/>
        <item x="104"/>
        <item x="105"/>
        <item x="108"/>
        <item x="109"/>
        <item x="132"/>
        <item x="111"/>
        <item x="112"/>
        <item x="117"/>
        <item x="113"/>
        <item x="115"/>
        <item x="116"/>
        <item x="114"/>
        <item x="118"/>
        <item x="119"/>
        <item x="137"/>
        <item x="120"/>
        <item x="121"/>
        <item x="122"/>
        <item x="125"/>
        <item x="126"/>
        <item x="133"/>
        <item x="127"/>
        <item x="129"/>
        <item x="141"/>
        <item x="139"/>
        <item x="138"/>
        <item x="140"/>
        <item x="156"/>
        <item x="142"/>
        <item x="143"/>
        <item x="145"/>
        <item x="144"/>
        <item x="146"/>
        <item x="147"/>
        <item x="150"/>
        <item x="149"/>
        <item x="148"/>
        <item x="152"/>
        <item x="153"/>
        <item x="154"/>
        <item x="155"/>
        <item x="157"/>
        <item t="default"/>
      </items>
    </pivotField>
    <pivotField showAll="0"/>
    <pivotField showAll="0"/>
    <pivotField showAll="0">
      <items count="51">
        <item x="16"/>
        <item x="46"/>
        <item x="41"/>
        <item x="49"/>
        <item x="8"/>
        <item x="44"/>
        <item x="20"/>
        <item x="31"/>
        <item x="33"/>
        <item x="23"/>
        <item x="10"/>
        <item x="4"/>
        <item x="21"/>
        <item x="47"/>
        <item x="26"/>
        <item x="14"/>
        <item x="2"/>
        <item x="34"/>
        <item x="37"/>
        <item x="13"/>
        <item x="40"/>
        <item x="24"/>
        <item x="36"/>
        <item x="25"/>
        <item x="32"/>
        <item x="42"/>
        <item x="28"/>
        <item x="27"/>
        <item x="19"/>
        <item x="48"/>
        <item x="6"/>
        <item x="3"/>
        <item x="43"/>
        <item x="7"/>
        <item x="39"/>
        <item x="29"/>
        <item x="38"/>
        <item x="12"/>
        <item x="22"/>
        <item x="30"/>
        <item x="1"/>
        <item x="5"/>
        <item x="11"/>
        <item x="35"/>
        <item x="0"/>
        <item x="9"/>
        <item x="17"/>
        <item x="45"/>
        <item x="18"/>
        <item x="15"/>
        <item t="default"/>
      </items>
    </pivotField>
    <pivotField showAll="0"/>
    <pivotField showAll="0"/>
    <pivotField showAll="0"/>
    <pivotField showAll="0"/>
    <pivotField showAll="0">
      <items count="8">
        <item x="5"/>
        <item x="1"/>
        <item x="3"/>
        <item x="0"/>
        <item x="4"/>
        <item x="6"/>
        <item x="2"/>
        <item t="default"/>
      </items>
    </pivotField>
    <pivotField showAll="0"/>
    <pivotField showAll="0"/>
    <pivotField numFmtId="165" showAll="0"/>
    <pivotField dataField="1" numFmtId="165" showAll="0"/>
    <pivotField dataField="1" numFmtId="165" showAll="0"/>
    <pivotField showAll="0"/>
    <pivotField showAll="0"/>
    <pivotField numFmtId="9" showAll="0"/>
    <pivotField numFmtId="165" showAll="0"/>
    <pivotField numFmtId="9" showAll="0"/>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x="6"/>
        <item sd="0" x="7"/>
        <item sd="0" x="8"/>
        <item sd="0" x="9"/>
        <item sd="0" x="10"/>
        <item sd="0" x="11"/>
        <item sd="0" x="12"/>
        <item sd="0" x="13"/>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23"/>
    <field x="22"/>
  </rowFields>
  <rowItems count="33">
    <i>
      <x v="6"/>
    </i>
    <i r="1">
      <x v="153"/>
    </i>
    <i r="1">
      <x v="154"/>
    </i>
    <i r="1">
      <x v="155"/>
    </i>
    <i r="1">
      <x v="156"/>
    </i>
    <i r="1">
      <x v="157"/>
    </i>
    <i r="1">
      <x v="158"/>
    </i>
    <i r="1">
      <x v="159"/>
    </i>
    <i r="1">
      <x v="160"/>
    </i>
    <i r="1">
      <x v="161"/>
    </i>
    <i r="1">
      <x v="162"/>
    </i>
    <i r="1">
      <x v="163"/>
    </i>
    <i r="1">
      <x v="164"/>
    </i>
    <i r="1">
      <x v="165"/>
    </i>
    <i r="1">
      <x v="166"/>
    </i>
    <i r="1">
      <x v="167"/>
    </i>
    <i r="1">
      <x v="168"/>
    </i>
    <i r="1">
      <x v="169"/>
    </i>
    <i r="1">
      <x v="170"/>
    </i>
    <i r="1">
      <x v="171"/>
    </i>
    <i r="1">
      <x v="172"/>
    </i>
    <i r="1">
      <x v="173"/>
    </i>
    <i r="1">
      <x v="174"/>
    </i>
    <i r="1">
      <x v="175"/>
    </i>
    <i r="1">
      <x v="176"/>
    </i>
    <i r="1">
      <x v="177"/>
    </i>
    <i r="1">
      <x v="178"/>
    </i>
    <i r="1">
      <x v="179"/>
    </i>
    <i r="1">
      <x v="180"/>
    </i>
    <i r="1">
      <x v="181"/>
    </i>
    <i r="1">
      <x v="182"/>
    </i>
    <i>
      <x v="7"/>
    </i>
    <i t="grand">
      <x/>
    </i>
  </rowItems>
  <colFields count="1">
    <field x="-2"/>
  </colFields>
  <colItems count="2">
    <i>
      <x/>
    </i>
    <i i="1">
      <x v="1"/>
    </i>
  </colItems>
  <pageFields count="2">
    <pageField fld="3" hier="-1"/>
    <pageField fld="0" hier="-1"/>
  </pageFields>
  <dataFields count="2">
    <dataField name="Sum of spend" fld="15" baseField="0" baseItem="0"/>
    <dataField name="Sum of net" fld="16" baseField="0" baseItem="0"/>
  </dataFields>
  <chartFormats count="2">
    <chartFormat chart="2" format="8" series="1">
      <pivotArea type="data" outline="0" fieldPosition="0">
        <references count="1">
          <reference field="4294967294" count="1" selected="0">
            <x v="1"/>
          </reference>
        </references>
      </pivotArea>
    </chartFormat>
    <chartFormat chart="1" format="5" series="1">
      <pivotArea type="data" outline="0" fieldPosition="0">
        <references count="1">
          <reference field="4294967294" count="1" selected="0">
            <x v="1"/>
          </reference>
        </references>
      </pivotArea>
    </chartFormat>
  </chartFormats>
  <pivotTableStyleInfo name="PivotStyleMedium2" showRowHeaders="1" showColHeaders="1" showRowStripes="0" showColStripes="0" showLastColumn="1"/>
  <filters count="1">
    <filter fld="0" type="dateBetween" evalOrder="-1" id="129" name="dt">
      <autoFilter ref="A1">
        <filterColumn colId="0">
          <customFilters and="1">
            <customFilter operator="greaterThanOrEqual" val="44713"/>
            <customFilter operator="lessThanOrEqual" val="44773"/>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C3F0EA54-DE0D-7244-9A59-957C516AE8E6}" name="promotion type" cacheId="25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D7" firstHeaderRow="0" firstDataRow="1" firstDataCol="1"/>
  <pivotFields count="28">
    <pivotField numFmtId="22" showAll="0">
      <items count="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t="default"/>
      </items>
    </pivotField>
    <pivotField showAll="0"/>
    <pivotField numFmtId="1" showAll="0"/>
    <pivotField showAll="0">
      <items count="159">
        <item x="99"/>
        <item x="124"/>
        <item x="15"/>
        <item x="17"/>
        <item x="26"/>
        <item x="28"/>
        <item x="48"/>
        <item x="78"/>
        <item x="88"/>
        <item x="43"/>
        <item x="91"/>
        <item x="33"/>
        <item x="49"/>
        <item x="30"/>
        <item x="65"/>
        <item x="38"/>
        <item x="98"/>
        <item x="8"/>
        <item x="68"/>
        <item x="7"/>
        <item x="94"/>
        <item x="58"/>
        <item x="100"/>
        <item x="10"/>
        <item x="34"/>
        <item x="16"/>
        <item x="4"/>
        <item x="96"/>
        <item x="40"/>
        <item x="56"/>
        <item x="72"/>
        <item x="85"/>
        <item x="36"/>
        <item x="86"/>
        <item x="101"/>
        <item x="27"/>
        <item x="97"/>
        <item x="35"/>
        <item x="123"/>
        <item x="50"/>
        <item x="59"/>
        <item x="5"/>
        <item x="67"/>
        <item x="95"/>
        <item x="83"/>
        <item x="79"/>
        <item x="69"/>
        <item x="32"/>
        <item x="151"/>
        <item x="9"/>
        <item x="128"/>
        <item x="63"/>
        <item x="0"/>
        <item x="74"/>
        <item x="1"/>
        <item x="66"/>
        <item x="21"/>
        <item x="84"/>
        <item x="107"/>
        <item x="14"/>
        <item x="37"/>
        <item x="80"/>
        <item x="82"/>
        <item x="73"/>
        <item x="92"/>
        <item x="110"/>
        <item x="90"/>
        <item x="51"/>
        <item x="53"/>
        <item x="44"/>
        <item x="2"/>
        <item x="12"/>
        <item x="23"/>
        <item x="13"/>
        <item x="71"/>
        <item x="3"/>
        <item x="70"/>
        <item x="134"/>
        <item x="31"/>
        <item x="22"/>
        <item x="46"/>
        <item x="62"/>
        <item x="55"/>
        <item x="87"/>
        <item x="20"/>
        <item x="18"/>
        <item x="60"/>
        <item x="131"/>
        <item x="11"/>
        <item x="89"/>
        <item x="93"/>
        <item x="6"/>
        <item x="76"/>
        <item x="57"/>
        <item x="41"/>
        <item x="42"/>
        <item x="106"/>
        <item x="103"/>
        <item x="45"/>
        <item x="61"/>
        <item x="77"/>
        <item x="24"/>
        <item x="54"/>
        <item x="64"/>
        <item x="25"/>
        <item x="75"/>
        <item x="19"/>
        <item x="136"/>
        <item x="130"/>
        <item x="81"/>
        <item x="135"/>
        <item x="52"/>
        <item x="39"/>
        <item x="29"/>
        <item x="47"/>
        <item x="102"/>
        <item x="104"/>
        <item x="105"/>
        <item x="108"/>
        <item x="109"/>
        <item x="132"/>
        <item x="111"/>
        <item x="112"/>
        <item x="117"/>
        <item x="113"/>
        <item x="115"/>
        <item x="116"/>
        <item x="114"/>
        <item x="118"/>
        <item x="119"/>
        <item x="137"/>
        <item x="120"/>
        <item x="121"/>
        <item x="122"/>
        <item x="125"/>
        <item x="126"/>
        <item x="133"/>
        <item x="127"/>
        <item x="129"/>
        <item x="141"/>
        <item x="139"/>
        <item x="138"/>
        <item x="140"/>
        <item x="156"/>
        <item x="142"/>
        <item x="143"/>
        <item x="145"/>
        <item x="144"/>
        <item x="146"/>
        <item x="147"/>
        <item x="150"/>
        <item x="149"/>
        <item x="148"/>
        <item x="152"/>
        <item x="153"/>
        <item x="154"/>
        <item x="155"/>
        <item x="157"/>
        <item t="default"/>
      </items>
    </pivotField>
    <pivotField axis="axisRow" showAll="0" sortType="descending">
      <items count="5">
        <item m="1" x="3"/>
        <item x="0"/>
        <item x="1"/>
        <item x="2"/>
        <item t="default"/>
      </items>
      <autoSortScope>
        <pivotArea dataOnly="0" outline="0" fieldPosition="0">
          <references count="1">
            <reference field="4294967294" count="1" selected="0">
              <x v="1"/>
            </reference>
          </references>
        </pivotArea>
      </autoSortScope>
    </pivotField>
    <pivotField showAll="0" sortType="descending">
      <autoSortScope>
        <pivotArea dataOnly="0" outline="0" fieldPosition="0">
          <references count="1">
            <reference field="4294967294" count="1" selected="0">
              <x v="1"/>
            </reference>
          </references>
        </pivotArea>
      </autoSortScope>
    </pivotField>
    <pivotField showAll="0" rankBy="1">
      <items count="51">
        <item x="16"/>
        <item x="46"/>
        <item x="41"/>
        <item x="49"/>
        <item x="8"/>
        <item x="44"/>
        <item x="20"/>
        <item x="31"/>
        <item x="33"/>
        <item x="23"/>
        <item x="10"/>
        <item x="4"/>
        <item x="21"/>
        <item x="47"/>
        <item x="26"/>
        <item x="14"/>
        <item x="2"/>
        <item x="34"/>
        <item x="37"/>
        <item x="13"/>
        <item x="40"/>
        <item x="24"/>
        <item x="36"/>
        <item x="25"/>
        <item x="32"/>
        <item x="42"/>
        <item x="28"/>
        <item x="27"/>
        <item x="19"/>
        <item x="48"/>
        <item x="6"/>
        <item x="3"/>
        <item x="43"/>
        <item x="7"/>
        <item x="39"/>
        <item x="29"/>
        <item x="38"/>
        <item x="12"/>
        <item x="22"/>
        <item x="30"/>
        <item x="1"/>
        <item x="5"/>
        <item x="11"/>
        <item x="35"/>
        <item x="0"/>
        <item x="9"/>
        <item x="17"/>
        <item x="45"/>
        <item x="18"/>
        <item x="15"/>
        <item t="default"/>
      </items>
    </pivotField>
    <pivotField showAll="0"/>
    <pivotField showAll="0" rankBy="1"/>
    <pivotField showAll="0"/>
    <pivotField showAll="0"/>
    <pivotField showAll="0">
      <items count="8">
        <item x="5"/>
        <item x="1"/>
        <item x="3"/>
        <item x="0"/>
        <item x="4"/>
        <item x="6"/>
        <item x="2"/>
        <item t="default"/>
      </items>
    </pivotField>
    <pivotField showAll="0"/>
    <pivotField showAll="0"/>
    <pivotField numFmtId="165" showAll="0"/>
    <pivotField dataField="1" numFmtId="165" showAll="0"/>
    <pivotField dataField="1" numFmtId="165" showAll="0"/>
    <pivotField showAll="0"/>
    <pivotField showAll="0"/>
    <pivotField numFmtId="9" showAll="0"/>
    <pivotField numFmtId="165" showAll="0"/>
    <pivotField numFmtId="9"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4">
    <i>
      <x v="1"/>
    </i>
    <i>
      <x v="2"/>
    </i>
    <i>
      <x v="3"/>
    </i>
    <i t="grand">
      <x/>
    </i>
  </rowItems>
  <colFields count="1">
    <field x="-2"/>
  </colFields>
  <colItems count="3">
    <i>
      <x/>
    </i>
    <i i="1">
      <x v="1"/>
    </i>
    <i i="2">
      <x v="2"/>
    </i>
  </colItems>
  <dataFields count="3">
    <dataField name="Sum of spend" fld="15" baseField="0" baseItem="0" numFmtId="165"/>
    <dataField name="Sum of net" fld="16" baseField="0" baseItem="0" numFmtId="165"/>
    <dataField name="% total net" fld="16" showDataAs="percentOfTotal" baseField="4" baseItem="1048828" numFmtId="10"/>
  </dataFields>
  <pivotTableStyleInfo name="PivotStyleMedium2" showRowHeaders="1" showColHeaders="1" showRowStripes="0" showColStripes="0" showLastColumn="1"/>
  <filters count="1">
    <filter fld="0" type="dateBetween" evalOrder="-1" id="128" name="dt">
      <autoFilter ref="A1">
        <filterColumn colId="0">
          <customFilters and="1">
            <customFilter operator="greaterThanOrEqual" val="44713"/>
            <customFilter operator="lessThanOrEqual" val="44773"/>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wner_name" xr10:uid="{43A5B47F-75A4-764B-B43D-B55EC2A93576}" sourceName="owner_name">
  <pivotTables>
    <pivotTable tabId="30" name="by company"/>
    <pivotTable tabId="30" name="top 5 company"/>
    <pivotTable tabId="31" name="by date"/>
    <pivotTable tabId="25" name="promotion type"/>
    <pivotTable tabId="28" name="by region"/>
    <pivotTable tabId="25" name="by promotion"/>
    <pivotTable tabId="28" name="by category"/>
    <pivotTable tabId="28" name="by owner"/>
    <pivotTable tabId="28" name="by platform"/>
    <pivotTable tabId="33" name="PivotTable8"/>
    <pivotTable tabId="31" name="PivotTable9"/>
    <pivotTable tabId="33" name="PivotTable21"/>
    <pivotTable tabId="33" name="PivotTable22"/>
    <pivotTable tabId="33" name="PivotTable23"/>
  </pivotTables>
  <data>
    <tabular pivotCacheId="181759639">
      <items count="7">
        <i x="5" s="1"/>
        <i x="1" s="1"/>
        <i x="3" s="1"/>
        <i x="0" s="1"/>
        <i x="4" s="1"/>
        <i x="6"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ny_name" xr10:uid="{592F188F-FE78-994C-A617-889D4CFD8B0D}" sourceName="company_name">
  <pivotTables>
    <pivotTable tabId="30" name="by company"/>
    <pivotTable tabId="30" name="top 5 company"/>
    <pivotTable tabId="31" name="by date"/>
    <pivotTable tabId="25" name="promotion type"/>
    <pivotTable tabId="28" name="by region"/>
    <pivotTable tabId="25" name="by promotion"/>
    <pivotTable tabId="28" name="by category"/>
    <pivotTable tabId="28" name="by owner"/>
    <pivotTable tabId="28" name="by platform"/>
    <pivotTable tabId="33" name="PivotTable8"/>
    <pivotTable tabId="31" name="PivotTable9"/>
    <pivotTable tabId="33" name="PivotTable21"/>
    <pivotTable tabId="33" name="PivotTable22"/>
    <pivotTable tabId="33" name="PivotTable23"/>
  </pivotTables>
  <data>
    <tabular pivotCacheId="181759639">
      <items count="50">
        <i x="16" s="1"/>
        <i x="46" s="1"/>
        <i x="41" s="1"/>
        <i x="49" s="1"/>
        <i x="8" s="1"/>
        <i x="44" s="1"/>
        <i x="20" s="1"/>
        <i x="31" s="1"/>
        <i x="33" s="1"/>
        <i x="23" s="1"/>
        <i x="10" s="1"/>
        <i x="4" s="1"/>
        <i x="21" s="1"/>
        <i x="47" s="1"/>
        <i x="26" s="1"/>
        <i x="14" s="1"/>
        <i x="2" s="1"/>
        <i x="34" s="1"/>
        <i x="37" s="1"/>
        <i x="13" s="1"/>
        <i x="40" s="1"/>
        <i x="24" s="1"/>
        <i x="36" s="1"/>
        <i x="25" s="1"/>
        <i x="32" s="1"/>
        <i x="42" s="1"/>
        <i x="28" s="1"/>
        <i x="27" s="1"/>
        <i x="19" s="1"/>
        <i x="48" s="1"/>
        <i x="6" s="1"/>
        <i x="3" s="1"/>
        <i x="43" s="1"/>
        <i x="7" s="1"/>
        <i x="39" s="1"/>
        <i x="29" s="1"/>
        <i x="38" s="1"/>
        <i x="12" s="1"/>
        <i x="22" s="1"/>
        <i x="30" s="1"/>
        <i x="1" s="1"/>
        <i x="5" s="1"/>
        <i x="11" s="1"/>
        <i x="35" s="1"/>
        <i x="0" s="1"/>
        <i x="9" s="1"/>
        <i x="17" s="1"/>
        <i x="45" s="1"/>
        <i x="18"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motion_id" xr10:uid="{74A1D03E-E0F5-F149-8B92-8783855C9F81}" sourceName="promotion_id">
  <pivotTables>
    <pivotTable tabId="30" name="top 5 company"/>
    <pivotTable tabId="30" name="by company"/>
    <pivotTable tabId="31" name="by date"/>
    <pivotTable tabId="25" name="promotion type"/>
    <pivotTable tabId="28" name="by region"/>
    <pivotTable tabId="25" name="by promotion"/>
    <pivotTable tabId="28" name="by category"/>
    <pivotTable tabId="28" name="by owner"/>
    <pivotTable tabId="28" name="by platform"/>
    <pivotTable tabId="33" name="PivotTable8"/>
    <pivotTable tabId="31" name="PivotTable9"/>
    <pivotTable tabId="33" name="PivotTable21"/>
    <pivotTable tabId="33" name="PivotTable22"/>
    <pivotTable tabId="33" name="PivotTable23"/>
  </pivotTables>
  <data>
    <tabular pivotCacheId="181759639">
      <items count="158">
        <i x="99" s="1"/>
        <i x="124" s="1"/>
        <i x="15" s="1"/>
        <i x="17" s="1"/>
        <i x="26" s="1"/>
        <i x="28" s="1"/>
        <i x="48" s="1"/>
        <i x="78" s="1"/>
        <i x="88" s="1"/>
        <i x="43" s="1"/>
        <i x="91" s="1"/>
        <i x="33" s="1"/>
        <i x="49" s="1"/>
        <i x="30" s="1"/>
        <i x="65" s="1"/>
        <i x="38" s="1"/>
        <i x="98" s="1"/>
        <i x="8" s="1"/>
        <i x="68" s="1"/>
        <i x="7" s="1"/>
        <i x="94" s="1"/>
        <i x="58" s="1"/>
        <i x="100" s="1"/>
        <i x="10" s="1"/>
        <i x="34" s="1"/>
        <i x="16" s="1"/>
        <i x="4" s="1"/>
        <i x="96" s="1"/>
        <i x="40" s="1"/>
        <i x="56" s="1"/>
        <i x="72" s="1"/>
        <i x="85" s="1"/>
        <i x="36" s="1"/>
        <i x="86" s="1"/>
        <i x="101" s="1"/>
        <i x="27" s="1"/>
        <i x="97" s="1"/>
        <i x="35" s="1"/>
        <i x="123" s="1"/>
        <i x="50" s="1"/>
        <i x="59" s="1"/>
        <i x="5" s="1"/>
        <i x="67" s="1"/>
        <i x="95" s="1"/>
        <i x="83" s="1"/>
        <i x="79" s="1"/>
        <i x="69" s="1"/>
        <i x="32" s="1"/>
        <i x="151" s="1"/>
        <i x="9" s="1"/>
        <i x="128" s="1"/>
        <i x="63" s="1"/>
        <i x="0" s="1"/>
        <i x="74" s="1"/>
        <i x="1" s="1"/>
        <i x="66" s="1"/>
        <i x="21" s="1"/>
        <i x="84" s="1"/>
        <i x="107" s="1"/>
        <i x="14" s="1"/>
        <i x="37" s="1"/>
        <i x="80" s="1"/>
        <i x="82" s="1"/>
        <i x="73" s="1"/>
        <i x="92" s="1"/>
        <i x="110" s="1"/>
        <i x="90" s="1"/>
        <i x="51" s="1"/>
        <i x="53" s="1"/>
        <i x="44" s="1"/>
        <i x="2" s="1"/>
        <i x="12" s="1"/>
        <i x="23" s="1"/>
        <i x="13" s="1"/>
        <i x="71" s="1"/>
        <i x="3" s="1"/>
        <i x="70" s="1"/>
        <i x="134" s="1"/>
        <i x="31" s="1"/>
        <i x="22" s="1"/>
        <i x="46" s="1"/>
        <i x="62" s="1"/>
        <i x="55" s="1"/>
        <i x="87" s="1"/>
        <i x="20" s="1"/>
        <i x="18" s="1"/>
        <i x="60" s="1"/>
        <i x="131" s="1"/>
        <i x="11" s="1"/>
        <i x="89" s="1"/>
        <i x="93" s="1"/>
        <i x="6" s="1"/>
        <i x="76" s="1"/>
        <i x="57" s="1"/>
        <i x="41" s="1"/>
        <i x="42" s="1"/>
        <i x="106" s="1"/>
        <i x="103" s="1"/>
        <i x="45" s="1"/>
        <i x="61" s="1"/>
        <i x="77" s="1"/>
        <i x="24" s="1"/>
        <i x="54" s="1"/>
        <i x="64" s="1"/>
        <i x="25" s="1"/>
        <i x="75" s="1"/>
        <i x="19" s="1"/>
        <i x="136" s="1"/>
        <i x="130" s="1"/>
        <i x="81" s="1"/>
        <i x="135" s="1"/>
        <i x="52" s="1"/>
        <i x="39" s="1"/>
        <i x="29" s="1"/>
        <i x="47" s="1"/>
        <i x="102" s="1"/>
        <i x="104" s="1"/>
        <i x="105" s="1"/>
        <i x="108" s="1"/>
        <i x="109" s="1"/>
        <i x="132" s="1"/>
        <i x="111" s="1"/>
        <i x="112" s="1"/>
        <i x="117" s="1"/>
        <i x="113" s="1"/>
        <i x="115" s="1"/>
        <i x="116" s="1"/>
        <i x="114" s="1"/>
        <i x="118" s="1"/>
        <i x="119" s="1"/>
        <i x="137" s="1"/>
        <i x="120" s="1"/>
        <i x="121" s="1"/>
        <i x="122" s="1"/>
        <i x="125" s="1"/>
        <i x="126" s="1"/>
        <i x="133" s="1"/>
        <i x="127" s="1"/>
        <i x="129" s="1"/>
        <i x="141" s="1"/>
        <i x="139" s="1"/>
        <i x="138" s="1"/>
        <i x="140" s="1"/>
        <i x="156" s="1"/>
        <i x="142" s="1"/>
        <i x="143" s="1"/>
        <i x="145" s="1"/>
        <i x="144" s="1"/>
        <i x="146" s="1"/>
        <i x="147" s="1"/>
        <i x="150" s="1"/>
        <i x="149" s="1"/>
        <i x="148" s="1"/>
        <i x="152" s="1"/>
        <i x="153" s="1"/>
        <i x="154" s="1"/>
        <i x="155" s="1"/>
        <i x="157"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motion_type" xr10:uid="{2B2D45D0-A593-4C45-9D3D-4B12911DC9D8}" sourceName="promotion_type">
  <pivotTables>
    <pivotTable tabId="25" name="promotion type"/>
    <pivotTable tabId="33" name="PivotTable8"/>
    <pivotTable tabId="33" name="PivotTable21"/>
    <pivotTable tabId="33" name="PivotTable22"/>
    <pivotTable tabId="33" name="PivotTable23"/>
  </pivotTables>
  <data>
    <tabular pivotCacheId="181759639">
      <items count="4">
        <i x="2" s="1"/>
        <i x="1" s="1"/>
        <i x="0" s="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wner_name" xr10:uid="{CFD35EEF-9555-7742-A5A4-88316B879EE6}" cache="Slicer_owner_name" caption="owner_name" rowHeight="182880"/>
  <slicer name="company_name" xr10:uid="{33986B67-7C6A-374F-9BB5-1B943928BEBB}" cache="Slicer_company_name" caption="company_name" columnCount="2" rowHeight="182880"/>
  <slicer name="promotion_id" xr10:uid="{0FBE3B69-EA15-5E4B-B240-AB26FE5D9229}" cache="Slicer_promotion_id" caption="promotion_id" columnCount="2" rowHeight="251883"/>
  <slicer name="promotion_type" xr10:uid="{E6BA81F9-0CD3-B04A-8DA2-400FC5EC9523}" cache="Slicer_promotion_type" caption="promotion_type" rowHeight="256032"/>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6ED5B57-B385-E444-85A6-6116A65DEBCB}" name="Table3" displayName="Table3" ref="A1:V6436" totalsRowShown="0" headerRowDxfId="61" dataDxfId="60">
  <autoFilter ref="A1:V6436" xr:uid="{16ED5B57-B385-E444-85A6-6116A65DEBCB}">
    <filterColumn colId="3">
      <filters>
        <filter val="10544"/>
      </filters>
    </filterColumn>
  </autoFilter>
  <sortState xmlns:xlrd2="http://schemas.microsoft.com/office/spreadsheetml/2017/richdata2" ref="A6436:V6436">
    <sortCondition ref="A2:A6436"/>
    <sortCondition descending="1" ref="Q2:Q6436"/>
    <sortCondition ref="L2:L6436"/>
  </sortState>
  <tableColumns count="22">
    <tableColumn id="1" xr3:uid="{8C6733C5-EB66-0E47-92B0-F46E2FF92A51}" name="dt" dataDxfId="59"/>
    <tableColumn id="2" xr3:uid="{CB6DC39F-1800-3A42-9FA5-18503332C696}" name="Month" dataDxfId="58">
      <calculatedColumnFormula>TEXT(A2,"M")</calculatedColumnFormula>
    </tableColumn>
    <tableColumn id="21" xr3:uid="{3133E3FD-17CB-E845-9F93-74E8EA4F037A}" name="Week" dataDxfId="57">
      <calculatedColumnFormula>_xlfn.ISOWEEKNUM(Table3[[#This Row],[dt]])</calculatedColumnFormula>
    </tableColumn>
    <tableColumn id="3" xr3:uid="{3FA2031E-E239-274C-8A5D-D0B7A11F702D}" name="promotion_id" dataDxfId="56"/>
    <tableColumn id="4" xr3:uid="{EA2A745C-9AC1-934A-B5CF-C5FAAAA003CC}" name="promotion_type" dataDxfId="55"/>
    <tableColumn id="5" xr3:uid="{A87D915E-274A-C44E-B681-8A49E37861B8}" name="category" dataDxfId="54"/>
    <tableColumn id="6" xr3:uid="{2EB8A39E-B5F2-7648-BFBD-97DB013BC2C6}" name="company_name" dataDxfId="53"/>
    <tableColumn id="7" xr3:uid="{206943B1-39C7-D240-A3AA-59D153766CB2}" name="platform" dataDxfId="52"/>
    <tableColumn id="8" xr3:uid="{0A81BBD7-4778-F548-861E-6003C63DB4D2}" name="tier" dataDxfId="51"/>
    <tableColumn id="9" xr3:uid="{261EAFB3-EBA8-DF4D-B489-63CAC7C24AA2}" name="attribution_provider" dataDxfId="50"/>
    <tableColumn id="10" xr3:uid="{C7590A93-915D-584C-9AB5-B9FD6FADAFE7}" name="company_region" dataDxfId="49"/>
    <tableColumn id="11" xr3:uid="{34A370DE-FB20-E242-A1D6-DC4E97BAA9C5}" name="owner_name" dataDxfId="48"/>
    <tableColumn id="33" xr3:uid="{48B662AF-4847-1D45-85EB-A5C6E7787DB2}" name="impression" dataDxfId="47"/>
    <tableColumn id="13" xr3:uid="{493F8C97-73FA-0442-AFDC-E43AE60F1A5B}" name="install" dataDxfId="46"/>
    <tableColumn id="14" xr3:uid="{BC6584FC-66A8-6048-A7FF-3BB5890C73E2}" name="paid" dataDxfId="45"/>
    <tableColumn id="15" xr3:uid="{7D410A4D-61F3-4C43-9D61-45F4B415559E}" name="spend" dataDxfId="44"/>
    <tableColumn id="16" xr3:uid="{4F7DF4E5-0B17-C243-B776-21CBCDF4E9CE}" name="net" dataDxfId="43">
      <calculatedColumnFormula>P2-Table3[[#This Row],[paid]]</calculatedColumnFormula>
    </tableColumn>
    <tableColumn id="25" xr3:uid="{95E91804-2364-2940-AE01-3CBE88A3E095}" name="CPI" dataDxfId="42"/>
    <tableColumn id="17" xr3:uid="{A1AD1E53-308E-ED49-A38F-340551DA2A6D}" name="customer_budget" dataDxfId="41"/>
    <tableColumn id="18" xr3:uid="{DA460D86-9979-DD4A-8E57-4E8324F6AADF}" name="d7_roas_goal" dataDxfId="40" dataCellStyle="Percent"/>
    <tableColumn id="23" xr3:uid="{6C26EDBD-79A7-6A4E-A45C-DE348E5BF3B5}" name="d7_IAP" dataDxfId="39"/>
    <tableColumn id="20" xr3:uid="{5188C642-BFC9-9942-8EF1-13C20B2A16E0}" name="d7_roas" dataDxfId="38" dataCellStyle="Percent"/>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t" xr10:uid="{5D110469-BDAD-8942-893C-2ED0EB0D7F11}" sourceName="dt">
  <pivotTables>
    <pivotTable tabId="25" name="promotion type"/>
    <pivotTable tabId="28" name="by region"/>
    <pivotTable tabId="30" name="by company"/>
    <pivotTable tabId="30" name="top 5 company"/>
    <pivotTable tabId="31" name="by date"/>
    <pivotTable tabId="25" name="by promotion"/>
    <pivotTable tabId="28" name="by category"/>
    <pivotTable tabId="28" name="by owner"/>
    <pivotTable tabId="28" name="by platform"/>
    <pivotTable tabId="33" name="PivotTable8"/>
    <pivotTable tabId="31" name="PivotTable9"/>
    <pivotTable tabId="33" name="PivotTable21"/>
    <pivotTable tabId="33" name="PivotTable22"/>
    <pivotTable tabId="33" name="PivotTable23"/>
  </pivotTables>
  <state minimalRefreshVersion="6" lastRefreshVersion="6" pivotCacheId="181759639" filterType="dateBetween">
    <selection startDate="2022-06-01T00:00:00" endDate="2022-07-31T00:00:00"/>
    <bounds startDate="2022-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t" xr10:uid="{A5C99676-67B3-994C-8CC0-39C5CBE795B8}" cache="NativeTimeline_dt" caption="dt" level="2" selectionLevel="2" scrollPosition="2022-01-01T00:00:00"/>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_rels/sheet4.xml.rels><?xml version="1.0" encoding="UTF-8" standalone="yes"?>
<Relationships xmlns="http://schemas.openxmlformats.org/package/2006/relationships"><Relationship Id="rId2" Type="http://schemas.openxmlformats.org/officeDocument/2006/relationships/pivotTable" Target="../pivotTables/pivotTable11.xml"/><Relationship Id="rId1" Type="http://schemas.openxmlformats.org/officeDocument/2006/relationships/pivotTable" Target="../pivotTables/pivotTable10.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14.xml"/><Relationship Id="rId2" Type="http://schemas.openxmlformats.org/officeDocument/2006/relationships/pivotTable" Target="../pivotTables/pivotTable13.xml"/><Relationship Id="rId1" Type="http://schemas.openxmlformats.org/officeDocument/2006/relationships/pivotTable" Target="../pivotTables/pivotTable12.xml"/><Relationship Id="rId4" Type="http://schemas.openxmlformats.org/officeDocument/2006/relationships/pivotTable" Target="../pivotTables/pivotTable15.xml"/></Relationships>
</file>

<file path=xl/worksheets/_rels/sheet6.xml.rels><?xml version="1.0" encoding="UTF-8" standalone="yes"?>
<Relationships xmlns="http://schemas.openxmlformats.org/package/2006/relationships"><Relationship Id="rId2" Type="http://schemas.openxmlformats.org/officeDocument/2006/relationships/pivotTable" Target="../pivotTables/pivotTable17.xml"/><Relationship Id="rId1" Type="http://schemas.openxmlformats.org/officeDocument/2006/relationships/pivotTable" Target="../pivotTables/pivotTable1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C5DA6-2683-0E4D-B3A8-D5D7C5C762F5}">
  <sheetPr>
    <tabColor theme="9" tint="0.59999389629810485"/>
  </sheetPr>
  <dimension ref="C31:O85"/>
  <sheetViews>
    <sheetView tabSelected="1" zoomScale="85" workbookViewId="0">
      <selection activeCell="S6" sqref="S6"/>
    </sheetView>
  </sheetViews>
  <sheetFormatPr baseColWidth="10" defaultRowHeight="16" x14ac:dyDescent="0.25"/>
  <cols>
    <col min="1" max="1" width="12" bestFit="1" customWidth="1"/>
    <col min="2" max="2" width="11.6640625" bestFit="1" customWidth="1"/>
    <col min="3" max="3" width="11.33203125" bestFit="1" customWidth="1"/>
    <col min="4" max="4" width="13" bestFit="1" customWidth="1"/>
    <col min="5" max="5" width="12.83203125" bestFit="1" customWidth="1"/>
    <col min="6" max="6" width="12.1640625" bestFit="1" customWidth="1"/>
    <col min="7" max="7" width="12.83203125" bestFit="1" customWidth="1"/>
    <col min="8" max="8" width="13" bestFit="1" customWidth="1"/>
    <col min="9" max="10" width="12.1640625" bestFit="1" customWidth="1"/>
    <col min="11" max="12" width="12.83203125" bestFit="1" customWidth="1"/>
    <col min="13" max="13" width="12.1640625" bestFit="1" customWidth="1"/>
    <col min="14" max="14" width="17.83203125" bestFit="1" customWidth="1"/>
    <col min="15" max="15" width="12.1640625" bestFit="1" customWidth="1"/>
    <col min="16" max="20" width="12.83203125" bestFit="1" customWidth="1"/>
    <col min="21" max="21" width="12" bestFit="1" customWidth="1"/>
    <col min="22" max="22" width="9.5" bestFit="1" customWidth="1"/>
    <col min="23" max="23" width="7.6640625" bestFit="1" customWidth="1"/>
    <col min="24" max="24" width="10.5" bestFit="1" customWidth="1"/>
    <col min="25" max="25" width="12.83203125" bestFit="1" customWidth="1"/>
    <col min="26" max="26" width="11.1640625" bestFit="1" customWidth="1"/>
    <col min="27" max="29" width="12.83203125" bestFit="1" customWidth="1"/>
    <col min="30" max="30" width="12.1640625" bestFit="1" customWidth="1"/>
    <col min="31" max="31" width="12.83203125" bestFit="1" customWidth="1"/>
    <col min="32" max="33" width="13" bestFit="1" customWidth="1"/>
    <col min="34" max="49" width="12.83203125" bestFit="1" customWidth="1"/>
    <col min="50" max="50" width="12.1640625" bestFit="1" customWidth="1"/>
    <col min="51" max="54" width="12.83203125" bestFit="1" customWidth="1"/>
    <col min="55" max="55" width="13" bestFit="1" customWidth="1"/>
    <col min="56" max="59" width="12.83203125" bestFit="1" customWidth="1"/>
    <col min="60" max="60" width="13" bestFit="1" customWidth="1"/>
    <col min="61" max="62" width="12.83203125" bestFit="1" customWidth="1"/>
    <col min="63" max="63" width="12.1640625" bestFit="1" customWidth="1"/>
    <col min="64" max="65" width="12.83203125" bestFit="1" customWidth="1"/>
    <col min="66" max="66" width="12.1640625" bestFit="1" customWidth="1"/>
    <col min="67" max="73" width="12.83203125" bestFit="1" customWidth="1"/>
    <col min="74" max="74" width="13" bestFit="1" customWidth="1"/>
    <col min="75" max="82" width="12.83203125" bestFit="1" customWidth="1"/>
    <col min="83" max="84" width="12.1640625" bestFit="1" customWidth="1"/>
    <col min="85" max="85" width="13" bestFit="1" customWidth="1"/>
    <col min="86" max="86" width="12.83203125" bestFit="1" customWidth="1"/>
    <col min="87" max="87" width="13" bestFit="1" customWidth="1"/>
    <col min="88" max="91" width="12.83203125" bestFit="1" customWidth="1"/>
    <col min="92" max="92" width="12.1640625" bestFit="1" customWidth="1"/>
    <col min="93" max="94" width="12.83203125" bestFit="1" customWidth="1"/>
    <col min="95" max="95" width="13" bestFit="1" customWidth="1"/>
    <col min="96" max="100" width="12.83203125" bestFit="1" customWidth="1"/>
    <col min="101" max="101" width="12.1640625" bestFit="1" customWidth="1"/>
    <col min="102" max="109" width="12.83203125" bestFit="1" customWidth="1"/>
    <col min="110" max="110" width="13" bestFit="1" customWidth="1"/>
    <col min="111" max="118" width="12.83203125" bestFit="1" customWidth="1"/>
    <col min="119" max="119" width="12.1640625" bestFit="1" customWidth="1"/>
    <col min="120" max="120" width="12.83203125" bestFit="1" customWidth="1"/>
    <col min="121" max="121" width="12.1640625" bestFit="1" customWidth="1"/>
    <col min="122" max="122" width="13" bestFit="1" customWidth="1"/>
    <col min="123" max="123" width="12.1640625" bestFit="1" customWidth="1"/>
    <col min="124" max="125" width="13" bestFit="1" customWidth="1"/>
    <col min="126" max="126" width="12.1640625" bestFit="1" customWidth="1"/>
    <col min="127" max="127" width="13" bestFit="1" customWidth="1"/>
    <col min="128" max="128" width="12.83203125" bestFit="1" customWidth="1"/>
    <col min="129" max="129" width="12.1640625" bestFit="1" customWidth="1"/>
  </cols>
  <sheetData>
    <row r="31" spans="3:15" x14ac:dyDescent="0.25">
      <c r="C31" s="11"/>
      <c r="G31" s="11"/>
    </row>
    <row r="32" spans="3:15" x14ac:dyDescent="0.25">
      <c r="C32" s="11"/>
      <c r="G32" s="11"/>
      <c r="O32" s="11"/>
    </row>
    <row r="33" spans="3:15" x14ac:dyDescent="0.25">
      <c r="C33" s="11"/>
      <c r="G33" s="11"/>
      <c r="O33" s="11"/>
    </row>
    <row r="34" spans="3:15" x14ac:dyDescent="0.25">
      <c r="C34" s="11"/>
      <c r="G34" s="11"/>
      <c r="O34" s="11"/>
    </row>
    <row r="35" spans="3:15" x14ac:dyDescent="0.25">
      <c r="C35" s="11"/>
      <c r="G35" s="11"/>
      <c r="O35" s="11"/>
    </row>
    <row r="36" spans="3:15" x14ac:dyDescent="0.25">
      <c r="C36" s="11"/>
      <c r="G36" s="11"/>
      <c r="O36" s="11"/>
    </row>
    <row r="37" spans="3:15" x14ac:dyDescent="0.25">
      <c r="C37" s="11"/>
      <c r="G37" s="11"/>
      <c r="O37" s="11"/>
    </row>
    <row r="38" spans="3:15" x14ac:dyDescent="0.25">
      <c r="C38" s="11"/>
      <c r="O38" s="11"/>
    </row>
    <row r="39" spans="3:15" x14ac:dyDescent="0.25">
      <c r="O39" s="11"/>
    </row>
    <row r="40" spans="3:15" x14ac:dyDescent="0.25">
      <c r="O40" s="11"/>
    </row>
    <row r="41" spans="3:15" x14ac:dyDescent="0.25">
      <c r="O41" s="11"/>
    </row>
    <row r="42" spans="3:15" x14ac:dyDescent="0.25">
      <c r="O42" s="11"/>
    </row>
    <row r="43" spans="3:15" x14ac:dyDescent="0.25">
      <c r="O43" s="11"/>
    </row>
    <row r="44" spans="3:15" x14ac:dyDescent="0.25">
      <c r="O44" s="11"/>
    </row>
    <row r="45" spans="3:15" x14ac:dyDescent="0.25">
      <c r="O45" s="11"/>
    </row>
    <row r="46" spans="3:15" x14ac:dyDescent="0.25">
      <c r="O46" s="11"/>
    </row>
    <row r="47" spans="3:15" x14ac:dyDescent="0.25">
      <c r="O47" s="11"/>
    </row>
    <row r="48" spans="3:15" x14ac:dyDescent="0.25">
      <c r="O48" s="11"/>
    </row>
    <row r="49" spans="15:15" x14ac:dyDescent="0.25">
      <c r="O49" s="11"/>
    </row>
    <row r="50" spans="15:15" x14ac:dyDescent="0.25">
      <c r="O50" s="11"/>
    </row>
    <row r="51" spans="15:15" x14ac:dyDescent="0.25">
      <c r="O51" s="11"/>
    </row>
    <row r="52" spans="15:15" x14ac:dyDescent="0.25">
      <c r="O52" s="11"/>
    </row>
    <row r="53" spans="15:15" x14ac:dyDescent="0.25">
      <c r="O53" s="11"/>
    </row>
    <row r="54" spans="15:15" x14ac:dyDescent="0.25">
      <c r="O54" s="11"/>
    </row>
    <row r="55" spans="15:15" x14ac:dyDescent="0.25">
      <c r="O55" s="11"/>
    </row>
    <row r="56" spans="15:15" x14ac:dyDescent="0.25">
      <c r="O56" s="11"/>
    </row>
    <row r="57" spans="15:15" x14ac:dyDescent="0.25">
      <c r="O57" s="11"/>
    </row>
    <row r="58" spans="15:15" x14ac:dyDescent="0.25">
      <c r="O58" s="11"/>
    </row>
    <row r="59" spans="15:15" x14ac:dyDescent="0.25">
      <c r="O59" s="11"/>
    </row>
    <row r="60" spans="15:15" x14ac:dyDescent="0.25">
      <c r="O60" s="11"/>
    </row>
    <row r="61" spans="15:15" x14ac:dyDescent="0.25">
      <c r="O61" s="11"/>
    </row>
    <row r="62" spans="15:15" x14ac:dyDescent="0.25">
      <c r="O62" s="11"/>
    </row>
    <row r="63" spans="15:15" x14ac:dyDescent="0.25">
      <c r="O63" s="11"/>
    </row>
    <row r="64" spans="15:15" x14ac:dyDescent="0.25">
      <c r="O64" s="11"/>
    </row>
    <row r="65" spans="15:15" x14ac:dyDescent="0.25">
      <c r="O65" s="11"/>
    </row>
    <row r="66" spans="15:15" x14ac:dyDescent="0.25">
      <c r="O66" s="11"/>
    </row>
    <row r="67" spans="15:15" x14ac:dyDescent="0.25">
      <c r="O67" s="11"/>
    </row>
    <row r="68" spans="15:15" x14ac:dyDescent="0.25">
      <c r="O68" s="11"/>
    </row>
    <row r="69" spans="15:15" x14ac:dyDescent="0.25">
      <c r="O69" s="11"/>
    </row>
    <row r="70" spans="15:15" x14ac:dyDescent="0.25">
      <c r="O70" s="11"/>
    </row>
    <row r="71" spans="15:15" x14ac:dyDescent="0.25">
      <c r="O71" s="11"/>
    </row>
    <row r="72" spans="15:15" x14ac:dyDescent="0.25">
      <c r="O72" s="11"/>
    </row>
    <row r="73" spans="15:15" x14ac:dyDescent="0.25">
      <c r="O73" s="11"/>
    </row>
    <row r="74" spans="15:15" x14ac:dyDescent="0.25">
      <c r="O74" s="11"/>
    </row>
    <row r="75" spans="15:15" x14ac:dyDescent="0.25">
      <c r="O75" s="11"/>
    </row>
    <row r="76" spans="15:15" x14ac:dyDescent="0.25">
      <c r="O76" s="11"/>
    </row>
    <row r="77" spans="15:15" x14ac:dyDescent="0.25">
      <c r="O77" s="11"/>
    </row>
    <row r="78" spans="15:15" x14ac:dyDescent="0.25">
      <c r="O78" s="11"/>
    </row>
    <row r="79" spans="15:15" x14ac:dyDescent="0.25">
      <c r="O79" s="11"/>
    </row>
    <row r="80" spans="15:15" x14ac:dyDescent="0.25">
      <c r="O80" s="11"/>
    </row>
    <row r="81" spans="15:15" x14ac:dyDescent="0.25">
      <c r="O81" s="11"/>
    </row>
    <row r="82" spans="15:15" x14ac:dyDescent="0.25">
      <c r="O82" s="11"/>
    </row>
    <row r="83" spans="15:15" x14ac:dyDescent="0.25">
      <c r="O83" s="11"/>
    </row>
    <row r="84" spans="15:15" x14ac:dyDescent="0.25">
      <c r="O84" s="11"/>
    </row>
    <row r="85" spans="15:15" x14ac:dyDescent="0.25">
      <c r="O85" s="11"/>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FDC483-6001-4143-A7B7-319A3533BA39}">
  <sheetPr>
    <tabColor theme="4" tint="0.59999389629810485"/>
  </sheetPr>
  <dimension ref="A1:V3589"/>
  <sheetViews>
    <sheetView workbookViewId="0">
      <selection activeCell="D16" sqref="D16"/>
    </sheetView>
  </sheetViews>
  <sheetFormatPr baseColWidth="10" defaultRowHeight="16" x14ac:dyDescent="0.2"/>
  <cols>
    <col min="1" max="1" width="10.1640625" style="24" bestFit="1" customWidth="1"/>
    <col min="2" max="2" width="12.33203125" style="24" bestFit="1" customWidth="1"/>
    <col min="3" max="3" width="12" style="24" bestFit="1" customWidth="1"/>
    <col min="4" max="4" width="17" style="24" bestFit="1" customWidth="1"/>
    <col min="5" max="5" width="19.1640625" style="24" bestFit="1" customWidth="1"/>
    <col min="6" max="6" width="0.1640625" style="24" customWidth="1"/>
    <col min="7" max="7" width="2.5" style="29" customWidth="1"/>
    <col min="8" max="8" width="10.5" style="24" bestFit="1" customWidth="1"/>
    <col min="9" max="9" width="9.83203125" style="24" bestFit="1" customWidth="1"/>
    <col min="10" max="10" width="11.6640625" style="24" bestFit="1" customWidth="1"/>
    <col min="11" max="11" width="14.6640625" style="24" bestFit="1" customWidth="1"/>
    <col min="12" max="12" width="7.33203125" style="24" bestFit="1" customWidth="1"/>
    <col min="13" max="13" width="14.83203125" style="24" bestFit="1" customWidth="1"/>
    <col min="14" max="14" width="12.83203125" style="24" bestFit="1" customWidth="1"/>
    <col min="15" max="15" width="15.83203125" style="24" bestFit="1" customWidth="1"/>
    <col min="16" max="16" width="3.1640625" style="29" customWidth="1"/>
    <col min="17" max="17" width="13" style="24" bestFit="1" customWidth="1"/>
    <col min="18" max="18" width="10.1640625" style="24" bestFit="1" customWidth="1"/>
    <col min="19" max="19" width="12.33203125" style="24" bestFit="1" customWidth="1"/>
    <col min="20" max="20" width="12" style="24" bestFit="1" customWidth="1"/>
    <col min="21" max="21" width="17" style="24" bestFit="1" customWidth="1"/>
    <col min="22" max="22" width="19.1640625" style="24" bestFit="1" customWidth="1"/>
    <col min="23" max="16384" width="10.83203125" style="24"/>
  </cols>
  <sheetData>
    <row r="1" spans="1:9" x14ac:dyDescent="0.2">
      <c r="A1" s="23"/>
      <c r="B1" s="23"/>
      <c r="C1" s="23"/>
      <c r="D1" s="23"/>
      <c r="E1" s="23"/>
      <c r="F1" s="23"/>
      <c r="G1" s="28"/>
    </row>
    <row r="2" spans="1:9" ht="127" customHeight="1" x14ac:dyDescent="0.2">
      <c r="A2" s="23"/>
      <c r="B2" s="23"/>
      <c r="C2" s="23"/>
      <c r="D2" s="23"/>
      <c r="E2" s="23"/>
      <c r="F2" s="23"/>
      <c r="G2" s="28"/>
    </row>
    <row r="7" spans="1:9" x14ac:dyDescent="0.2">
      <c r="A7" s="23"/>
      <c r="B7" s="23"/>
      <c r="C7" s="23"/>
      <c r="D7" s="23"/>
      <c r="E7" s="23"/>
      <c r="F7" s="23"/>
    </row>
    <row r="8" spans="1:9" x14ac:dyDescent="0.2">
      <c r="A8" s="27"/>
      <c r="B8" s="27"/>
      <c r="C8" s="27"/>
      <c r="D8" s="27"/>
      <c r="E8" s="27"/>
      <c r="F8" s="27"/>
    </row>
    <row r="9" spans="1:9" ht="16" customHeight="1" x14ac:dyDescent="0.2">
      <c r="F9" s="27"/>
    </row>
    <row r="10" spans="1:9" x14ac:dyDescent="0.2">
      <c r="D10" s="27"/>
      <c r="E10" s="27"/>
      <c r="F10" s="27"/>
    </row>
    <row r="11" spans="1:9" x14ac:dyDescent="0.2">
      <c r="D11" s="27"/>
      <c r="E11" s="27"/>
      <c r="F11" s="27"/>
    </row>
    <row r="12" spans="1:9" x14ac:dyDescent="0.2">
      <c r="F12" s="27"/>
    </row>
    <row r="13" spans="1:9" x14ac:dyDescent="0.2">
      <c r="F13" s="27"/>
    </row>
    <row r="14" spans="1:9" x14ac:dyDescent="0.2">
      <c r="F14" s="27"/>
    </row>
    <row r="15" spans="1:9" x14ac:dyDescent="0.2">
      <c r="F15" s="27"/>
    </row>
    <row r="16" spans="1:9" x14ac:dyDescent="0.2">
      <c r="F16" s="27"/>
      <c r="H16" s="35"/>
      <c r="I16" s="34"/>
    </row>
    <row r="17" spans="1:22" x14ac:dyDescent="0.2">
      <c r="F17" s="27"/>
      <c r="H17" s="35"/>
      <c r="I17" s="36"/>
    </row>
    <row r="18" spans="1:22" x14ac:dyDescent="0.2">
      <c r="A18" s="27"/>
      <c r="B18" s="27"/>
      <c r="C18" s="27"/>
      <c r="D18" s="27"/>
      <c r="E18" s="27"/>
      <c r="F18" s="27"/>
    </row>
    <row r="19" spans="1:22" x14ac:dyDescent="0.2">
      <c r="A19" s="35"/>
      <c r="B19" s="34"/>
      <c r="C19" s="27"/>
      <c r="D19" s="27"/>
      <c r="E19" s="27"/>
      <c r="F19" s="27"/>
    </row>
    <row r="20" spans="1:22" ht="17" x14ac:dyDescent="0.25">
      <c r="A20" s="40" t="s">
        <v>101</v>
      </c>
      <c r="B20" s="40" t="s">
        <v>139</v>
      </c>
      <c r="C20" s="40" t="s">
        <v>144</v>
      </c>
      <c r="D20" s="40" t="s">
        <v>160</v>
      </c>
      <c r="E20" s="40" t="s">
        <v>161</v>
      </c>
      <c r="F20" s="27"/>
      <c r="Q20" s="43" t="s">
        <v>1</v>
      </c>
      <c r="R20" s="40" t="s">
        <v>101</v>
      </c>
      <c r="S20" s="40" t="s">
        <v>139</v>
      </c>
      <c r="T20" s="40" t="s">
        <v>144</v>
      </c>
      <c r="U20"/>
      <c r="V20"/>
    </row>
    <row r="21" spans="1:22" ht="17" x14ac:dyDescent="0.25">
      <c r="A21" s="41">
        <v>2710925.3851081468</v>
      </c>
      <c r="B21" s="41">
        <v>28985142.713218521</v>
      </c>
      <c r="C21" s="42">
        <v>9.3528102032488653E-2</v>
      </c>
      <c r="D21" s="41">
        <v>421.27822612403213</v>
      </c>
      <c r="E21" s="41">
        <v>4504.2956819298397</v>
      </c>
      <c r="F21" s="27"/>
      <c r="Q21" s="44" t="s">
        <v>14</v>
      </c>
      <c r="R21" s="41">
        <v>1753544.6830525713</v>
      </c>
      <c r="S21" s="41">
        <v>18700884.303659532</v>
      </c>
      <c r="T21" s="42">
        <v>9.3768008751833415E-2</v>
      </c>
      <c r="U21" s="11">
        <f>GETPIVOTDATA("Sum of net",$Q$20,"company_region","Asia")/GETPIVOTDATA("Sum of net",$Q$20)</f>
        <v>0.64684358067738501</v>
      </c>
      <c r="V21"/>
    </row>
    <row r="22" spans="1:22" ht="17" x14ac:dyDescent="0.25">
      <c r="A22" s="25"/>
      <c r="B22" s="25"/>
      <c r="C22" s="26"/>
      <c r="D22" s="25"/>
      <c r="E22" s="25"/>
      <c r="F22" s="27"/>
      <c r="Q22" s="44" t="s">
        <v>15</v>
      </c>
      <c r="R22" s="41">
        <v>790742.85435270576</v>
      </c>
      <c r="S22" s="41">
        <v>8717323.5338808987</v>
      </c>
      <c r="T22" s="42">
        <v>9.0709361798881394E-2</v>
      </c>
      <c r="U22"/>
      <c r="V22"/>
    </row>
    <row r="23" spans="1:22" ht="17" x14ac:dyDescent="0.25">
      <c r="A23" s="27"/>
      <c r="B23" s="27"/>
      <c r="C23" s="27"/>
      <c r="D23" s="27"/>
      <c r="E23" s="27"/>
      <c r="F23" s="27"/>
      <c r="H23" s="24" t="s">
        <v>1</v>
      </c>
      <c r="I23" s="24" t="s">
        <v>101</v>
      </c>
      <c r="J23" s="24" t="s">
        <v>139</v>
      </c>
      <c r="K23" s="38" t="s">
        <v>175</v>
      </c>
      <c r="L23" s="24" t="s">
        <v>174</v>
      </c>
      <c r="M23" s="38" t="s">
        <v>176</v>
      </c>
      <c r="N23" s="38" t="s">
        <v>177</v>
      </c>
      <c r="O23" s="38" t="s">
        <v>178</v>
      </c>
      <c r="Q23" s="44" t="s">
        <v>20</v>
      </c>
      <c r="R23" s="41">
        <v>166637.84770286758</v>
      </c>
      <c r="S23" s="41">
        <v>1566934.8756780508</v>
      </c>
      <c r="T23" s="42">
        <v>0.1063463774336884</v>
      </c>
      <c r="U23"/>
      <c r="V23"/>
    </row>
    <row r="24" spans="1:22" ht="17" x14ac:dyDescent="0.25">
      <c r="A24" s="27"/>
      <c r="B24" s="27"/>
      <c r="C24" s="27"/>
      <c r="D24" s="27"/>
      <c r="E24" s="27"/>
      <c r="F24" s="27"/>
      <c r="H24" s="24">
        <v>17144</v>
      </c>
      <c r="I24" s="24">
        <v>16168.459400244363</v>
      </c>
      <c r="J24" s="24">
        <v>137871.81891756968</v>
      </c>
      <c r="K24" s="24">
        <v>140200</v>
      </c>
      <c r="L24" s="37">
        <v>0.11727167688932214</v>
      </c>
      <c r="M24" s="37">
        <v>0.98339385818523306</v>
      </c>
      <c r="N24" s="24">
        <f>K24*L24</f>
        <v>16441.489099882965</v>
      </c>
      <c r="O24" s="24">
        <f>N24-I24</f>
        <v>273.02969963860232</v>
      </c>
      <c r="Q24" s="44" t="s">
        <v>0</v>
      </c>
      <c r="R24" s="41">
        <v>2710925.385108145</v>
      </c>
      <c r="S24" s="41">
        <v>28985142.713218484</v>
      </c>
      <c r="T24" s="42">
        <v>9.3528102032488653E-2</v>
      </c>
      <c r="U24"/>
      <c r="V24"/>
    </row>
    <row r="25" spans="1:22" ht="17" thickBot="1" x14ac:dyDescent="0.25">
      <c r="F25" s="27"/>
      <c r="H25" s="24">
        <v>16861</v>
      </c>
      <c r="I25" s="24">
        <v>54845.191639218188</v>
      </c>
      <c r="J25" s="24">
        <v>390822.14716298372</v>
      </c>
      <c r="K25" s="24">
        <v>399800</v>
      </c>
      <c r="L25" s="37">
        <v>0.14033286505727685</v>
      </c>
      <c r="M25" s="37">
        <v>0.97754413997744805</v>
      </c>
      <c r="N25" s="24">
        <f t="shared" ref="N25:N88" si="0">K25*L25</f>
        <v>56105.079449899284</v>
      </c>
      <c r="O25" s="24">
        <f t="shared" ref="O25:O88" si="1">N25-I25</f>
        <v>1259.8878106810953</v>
      </c>
    </row>
    <row r="26" spans="1:22" ht="17" x14ac:dyDescent="0.25">
      <c r="A26" s="32" t="s">
        <v>158</v>
      </c>
      <c r="B26" s="30"/>
      <c r="D26" s="32" t="s">
        <v>159</v>
      </c>
      <c r="E26" s="30"/>
      <c r="F26" s="27"/>
      <c r="H26" s="24">
        <v>13549</v>
      </c>
      <c r="I26" s="24">
        <v>101307.33710951355</v>
      </c>
      <c r="J26" s="24">
        <v>941207.67774012208</v>
      </c>
      <c r="K26" s="24">
        <v>977600</v>
      </c>
      <c r="L26" s="37">
        <v>0.10763547674489501</v>
      </c>
      <c r="M26" s="37">
        <v>0.96277381110896287</v>
      </c>
      <c r="N26" s="24">
        <f t="shared" si="0"/>
        <v>105224.44206580937</v>
      </c>
      <c r="O26" s="24">
        <f t="shared" si="1"/>
        <v>3917.1049562958215</v>
      </c>
    </row>
    <row r="27" spans="1:22" x14ac:dyDescent="0.2">
      <c r="A27" s="24" t="s">
        <v>163</v>
      </c>
      <c r="B27" s="31">
        <f>MIN(B116:B273)</f>
        <v>-16792.039741322798</v>
      </c>
      <c r="D27" s="24" t="s">
        <v>163</v>
      </c>
      <c r="E27" s="31">
        <f>MIN(C116:C273)</f>
        <v>64.033386518036181</v>
      </c>
      <c r="F27" s="27"/>
      <c r="H27" s="24">
        <v>2941</v>
      </c>
      <c r="I27" s="24">
        <v>-1731.885031632582</v>
      </c>
      <c r="J27" s="24">
        <v>13074.609345378973</v>
      </c>
      <c r="K27" s="24">
        <v>13600</v>
      </c>
      <c r="L27" s="37">
        <v>-0.13246170389363804</v>
      </c>
      <c r="M27" s="37">
        <v>0.96136833421904211</v>
      </c>
      <c r="N27" s="24">
        <f t="shared" si="0"/>
        <v>-1801.4791729534772</v>
      </c>
      <c r="O27" s="24">
        <f t="shared" si="1"/>
        <v>-69.594141320895233</v>
      </c>
      <c r="Q27" s="43" t="s">
        <v>1</v>
      </c>
      <c r="R27" s="40" t="s">
        <v>101</v>
      </c>
      <c r="S27" s="40" t="s">
        <v>139</v>
      </c>
      <c r="T27" s="40" t="s">
        <v>144</v>
      </c>
    </row>
    <row r="28" spans="1:22" x14ac:dyDescent="0.2">
      <c r="A28" s="24" t="s">
        <v>165</v>
      </c>
      <c r="B28" s="31">
        <f>PERCENTILE(B116:B273,0.25)</f>
        <v>1358.519414599934</v>
      </c>
      <c r="D28" s="24" t="s">
        <v>165</v>
      </c>
      <c r="E28" s="31">
        <f>PERCENTILE(C116:C273,0.25)</f>
        <v>32822.188443146078</v>
      </c>
      <c r="F28" s="27"/>
      <c r="H28" s="24">
        <v>15101</v>
      </c>
      <c r="I28" s="24">
        <v>47128.817299826595</v>
      </c>
      <c r="J28" s="24">
        <v>441896.64631396305</v>
      </c>
      <c r="K28" s="24">
        <v>459800</v>
      </c>
      <c r="L28" s="37">
        <v>0.10665122193831282</v>
      </c>
      <c r="M28" s="37">
        <v>0.96106273665498709</v>
      </c>
      <c r="N28" s="24">
        <f t="shared" si="0"/>
        <v>49038.231847236239</v>
      </c>
      <c r="O28" s="24">
        <f t="shared" si="1"/>
        <v>1909.414547409644</v>
      </c>
      <c r="Q28" s="44" t="s">
        <v>12</v>
      </c>
      <c r="R28" s="41">
        <v>1855765.5145428947</v>
      </c>
      <c r="S28" s="41">
        <v>19818296.14219949</v>
      </c>
      <c r="T28" s="42">
        <v>9.3639004141802915E-2</v>
      </c>
    </row>
    <row r="29" spans="1:22" x14ac:dyDescent="0.2">
      <c r="A29" s="24" t="s">
        <v>166</v>
      </c>
      <c r="B29" s="31">
        <f>PERCENTILE(B117:B274,0.5)</f>
        <v>8543.8392998159907</v>
      </c>
      <c r="D29" s="24" t="s">
        <v>166</v>
      </c>
      <c r="E29" s="31">
        <f>PERCENTILE(C116:C273,0.5)</f>
        <v>119380.45974240903</v>
      </c>
      <c r="F29" s="27"/>
      <c r="H29" s="24">
        <v>17249</v>
      </c>
      <c r="I29" s="24">
        <v>214.50937897986131</v>
      </c>
      <c r="J29" s="24">
        <v>5550.8669563842459</v>
      </c>
      <c r="K29" s="24">
        <v>5800</v>
      </c>
      <c r="L29" s="37">
        <v>3.864430199198822E-2</v>
      </c>
      <c r="M29" s="37">
        <v>0.95704602696280106</v>
      </c>
      <c r="N29" s="24">
        <f t="shared" si="0"/>
        <v>224.13695155353167</v>
      </c>
      <c r="O29" s="24">
        <f t="shared" si="1"/>
        <v>9.6275725736703635</v>
      </c>
      <c r="Q29" s="44" t="s">
        <v>18</v>
      </c>
      <c r="R29" s="41">
        <v>713246.9189504683</v>
      </c>
      <c r="S29" s="41">
        <v>7753933.1563307736</v>
      </c>
      <c r="T29" s="42">
        <v>9.1985177660208611E-2</v>
      </c>
    </row>
    <row r="30" spans="1:22" x14ac:dyDescent="0.2">
      <c r="A30" s="24" t="s">
        <v>167</v>
      </c>
      <c r="B30" s="31">
        <f>PERCENTILE(B118:B275,0.75)</f>
        <v>22886.888930230398</v>
      </c>
      <c r="D30" s="24" t="s">
        <v>167</v>
      </c>
      <c r="E30" s="31">
        <f>PERCENTILE(C116:C273,0.75)</f>
        <v>241619.60239200512</v>
      </c>
      <c r="F30" s="27"/>
      <c r="H30" s="24">
        <v>16911</v>
      </c>
      <c r="I30" s="24">
        <v>23235.423974085512</v>
      </c>
      <c r="J30" s="24">
        <v>254604.73217895173</v>
      </c>
      <c r="K30" s="24">
        <v>267600</v>
      </c>
      <c r="L30" s="37">
        <v>9.1260770274113515E-2</v>
      </c>
      <c r="M30" s="37">
        <v>0.95143771367321273</v>
      </c>
      <c r="N30" s="24">
        <f t="shared" si="0"/>
        <v>24421.382125352775</v>
      </c>
      <c r="O30" s="24">
        <f t="shared" si="1"/>
        <v>1185.958151267263</v>
      </c>
      <c r="Q30" s="44" t="s">
        <v>21</v>
      </c>
      <c r="R30" s="41">
        <v>103596.07270386949</v>
      </c>
      <c r="S30" s="41">
        <v>1192552.6006124902</v>
      </c>
      <c r="T30" s="42">
        <v>8.68691851836665E-2</v>
      </c>
    </row>
    <row r="31" spans="1:22" x14ac:dyDescent="0.2">
      <c r="A31" s="24" t="s">
        <v>164</v>
      </c>
      <c r="B31" s="31">
        <f>MAX(B119:B276,0.75)</f>
        <v>2710925.3851081477</v>
      </c>
      <c r="D31" s="24" t="s">
        <v>164</v>
      </c>
      <c r="E31" s="31">
        <f>MAX(C116:C273,0.75)</f>
        <v>1125841.0601290385</v>
      </c>
      <c r="F31" s="27"/>
      <c r="H31" s="24">
        <v>2612</v>
      </c>
      <c r="I31" s="24">
        <v>29841.021090323233</v>
      </c>
      <c r="J31" s="24">
        <v>191556.53039175723</v>
      </c>
      <c r="K31" s="24">
        <v>202400</v>
      </c>
      <c r="L31" s="37">
        <v>0.15578179991720767</v>
      </c>
      <c r="M31" s="37">
        <v>0.94642554541382029</v>
      </c>
      <c r="N31" s="24">
        <f t="shared" si="0"/>
        <v>31530.236303242833</v>
      </c>
      <c r="O31" s="24">
        <f t="shared" si="1"/>
        <v>1689.2152129196002</v>
      </c>
      <c r="Q31" s="44" t="s">
        <v>22</v>
      </c>
      <c r="R31" s="41">
        <v>38316.878910916057</v>
      </c>
      <c r="S31" s="41">
        <v>220360.81407575501</v>
      </c>
      <c r="T31" s="42">
        <v>0.17388245306510616</v>
      </c>
    </row>
    <row r="32" spans="1:22" x14ac:dyDescent="0.2">
      <c r="F32" s="27"/>
      <c r="H32" s="24">
        <v>12790</v>
      </c>
      <c r="I32" s="24">
        <v>15252.2378983811</v>
      </c>
      <c r="J32" s="24">
        <v>96858.191638169097</v>
      </c>
      <c r="K32" s="24">
        <v>102800</v>
      </c>
      <c r="L32" s="37">
        <v>0.15746977762457648</v>
      </c>
      <c r="M32" s="37">
        <v>0.94220030776429087</v>
      </c>
      <c r="N32" s="24">
        <f t="shared" si="0"/>
        <v>16187.893139806461</v>
      </c>
      <c r="O32" s="24">
        <f t="shared" si="1"/>
        <v>935.65524142536196</v>
      </c>
      <c r="Q32" s="44" t="s">
        <v>0</v>
      </c>
      <c r="R32" s="41">
        <v>2710925.3851081487</v>
      </c>
      <c r="S32" s="41">
        <v>28985142.71321851</v>
      </c>
      <c r="T32" s="42">
        <v>9.3528102032488222E-2</v>
      </c>
    </row>
    <row r="33" spans="1:20" x14ac:dyDescent="0.2">
      <c r="F33" s="27"/>
      <c r="H33" s="24">
        <v>2973</v>
      </c>
      <c r="I33" s="24">
        <v>8368.0567550469168</v>
      </c>
      <c r="J33" s="24">
        <v>59118.82737234691</v>
      </c>
      <c r="K33" s="24">
        <v>62800</v>
      </c>
      <c r="L33" s="37">
        <v>0.14154639269724609</v>
      </c>
      <c r="M33" s="37">
        <v>0.94138260147049224</v>
      </c>
      <c r="N33" s="24">
        <f t="shared" si="0"/>
        <v>8889.1134613870545</v>
      </c>
      <c r="O33" s="24">
        <f t="shared" si="1"/>
        <v>521.05670634013768</v>
      </c>
    </row>
    <row r="34" spans="1:20" ht="17" thickBot="1" x14ac:dyDescent="0.25">
      <c r="F34" s="27"/>
      <c r="H34" s="24">
        <v>18200</v>
      </c>
      <c r="I34" s="24">
        <v>2514.6315861461026</v>
      </c>
      <c r="J34" s="24">
        <v>15084.261754451758</v>
      </c>
      <c r="K34" s="24">
        <v>16100</v>
      </c>
      <c r="L34" s="37">
        <v>0.16670564506771235</v>
      </c>
      <c r="M34" s="37">
        <v>0.93691066797837008</v>
      </c>
      <c r="N34" s="24">
        <f t="shared" si="0"/>
        <v>2683.9608855901688</v>
      </c>
      <c r="O34" s="24">
        <f t="shared" si="1"/>
        <v>169.32929944406624</v>
      </c>
    </row>
    <row r="35" spans="1:20" ht="17" x14ac:dyDescent="0.2">
      <c r="A35" s="32" t="s">
        <v>162</v>
      </c>
      <c r="B35" s="27" t="s">
        <v>168</v>
      </c>
      <c r="C35" s="27" t="s">
        <v>169</v>
      </c>
      <c r="D35" s="27" t="s">
        <v>170</v>
      </c>
      <c r="E35" s="27" t="s">
        <v>171</v>
      </c>
      <c r="F35" s="27"/>
      <c r="H35" s="24">
        <v>10509</v>
      </c>
      <c r="I35" s="24">
        <v>70769.014414523408</v>
      </c>
      <c r="J35" s="24">
        <v>748384.52872268902</v>
      </c>
      <c r="K35" s="24">
        <v>816600</v>
      </c>
      <c r="L35" s="37">
        <v>9.4562369608721011E-2</v>
      </c>
      <c r="M35" s="37">
        <v>0.91646403223449546</v>
      </c>
      <c r="N35" s="24">
        <f t="shared" si="0"/>
        <v>77219.631022481582</v>
      </c>
      <c r="O35" s="24">
        <f t="shared" si="1"/>
        <v>6450.6166079581744</v>
      </c>
      <c r="Q35" s="43" t="s">
        <v>1</v>
      </c>
      <c r="R35" s="40" t="s">
        <v>101</v>
      </c>
      <c r="S35" s="40" t="s">
        <v>139</v>
      </c>
      <c r="T35" s="40" t="s">
        <v>144</v>
      </c>
    </row>
    <row r="36" spans="1:20" x14ac:dyDescent="0.2">
      <c r="A36" s="24" t="s">
        <v>168</v>
      </c>
      <c r="B36" s="24">
        <f>COUNTIFS(B116:B273,"&lt;="&amp;B28,C116:C273,"&lt;="&amp;E28)</f>
        <v>31</v>
      </c>
      <c r="C36" s="24">
        <f>COUNTIFS(B116:B273,"&lt;="&amp;B28,C116:C273,"&lt;="&amp;E29,C116:C273,"&gt;"&amp;E28)</f>
        <v>3</v>
      </c>
      <c r="D36" s="24">
        <f>COUNTIFS(B116:B273,"&lt;="&amp;B28,C116:C273,"&lt;="&amp;E30,C116:C273,"&gt;"&amp;E29)</f>
        <v>5</v>
      </c>
      <c r="E36" s="24">
        <f>COUNTIFS(B116:B273,"&lt;="&amp;B28,C116:C273,"&lt;="&amp;E31,C116:C273,"&gt;"&amp;E30)</f>
        <v>1</v>
      </c>
      <c r="F36" s="27"/>
      <c r="H36" s="24">
        <v>17246</v>
      </c>
      <c r="I36" s="24">
        <v>18616.789896346829</v>
      </c>
      <c r="J36" s="24">
        <v>155576.97498428353</v>
      </c>
      <c r="K36" s="24">
        <v>171000</v>
      </c>
      <c r="L36" s="37">
        <v>0.11966288647936178</v>
      </c>
      <c r="M36" s="37">
        <v>0.9098068712531201</v>
      </c>
      <c r="N36" s="24">
        <f t="shared" si="0"/>
        <v>20462.353587970865</v>
      </c>
      <c r="O36" s="24">
        <f t="shared" si="1"/>
        <v>1845.5636916240364</v>
      </c>
      <c r="Q36" s="44" t="s">
        <v>75</v>
      </c>
      <c r="R36" s="41">
        <v>399674.10277266568</v>
      </c>
      <c r="S36" s="41">
        <v>4347566.3701865552</v>
      </c>
      <c r="T36" s="42">
        <v>9.193053509508943E-2</v>
      </c>
    </row>
    <row r="37" spans="1:20" x14ac:dyDescent="0.2">
      <c r="A37" s="24" t="s">
        <v>169</v>
      </c>
      <c r="B37" s="24">
        <f>COUNTIFS(B116:B273,"&lt;="&amp;B29,B116:B273,"&gt;"&amp;B28,C116:C273,"&lt;="&amp;E28)</f>
        <v>9</v>
      </c>
      <c r="C37" s="24">
        <f>COUNTIFS(B116:B273,"&lt;="&amp;B29,B116:B273,"&gt;"&amp;B28,C116:C273,"&lt;="&amp;E29,C116:C273,"&gt;"&amp;E28)</f>
        <v>24</v>
      </c>
      <c r="D37" s="24">
        <f>COUNTIFS(B116:B273,"&lt;="&amp;B29,B116:B273,"&gt;"&amp;B28,C116:C273,"&lt;="&amp;E30,C116:C273,"&gt;"&amp;E29)</f>
        <v>5</v>
      </c>
      <c r="E37" s="24">
        <f>COUNTIFS(B116:B273,"&lt;="&amp;B29,B116:B273,"&gt;"&amp;B28,C116:C273,"&lt;="&amp;E31,C116:C273,"&gt;"&amp;E30)</f>
        <v>1</v>
      </c>
      <c r="F37" s="27"/>
      <c r="H37" s="24">
        <v>5247</v>
      </c>
      <c r="I37" s="24">
        <v>30270.248327756079</v>
      </c>
      <c r="J37" s="24">
        <v>255457.05748932753</v>
      </c>
      <c r="K37" s="24">
        <v>281000</v>
      </c>
      <c r="L37" s="37">
        <v>0.11849446879744439</v>
      </c>
      <c r="M37" s="37">
        <v>0.9090998487164681</v>
      </c>
      <c r="N37" s="24">
        <f t="shared" si="0"/>
        <v>33296.945732081876</v>
      </c>
      <c r="O37" s="24">
        <f t="shared" si="1"/>
        <v>3026.6974043257978</v>
      </c>
      <c r="Q37" s="44" t="s">
        <v>76</v>
      </c>
      <c r="R37" s="41">
        <v>414383.42671914707</v>
      </c>
      <c r="S37" s="41">
        <v>4083587.7194339065</v>
      </c>
      <c r="T37" s="42">
        <v>0.10147533374808748</v>
      </c>
    </row>
    <row r="38" spans="1:20" x14ac:dyDescent="0.2">
      <c r="A38" s="24" t="s">
        <v>170</v>
      </c>
      <c r="B38" s="24">
        <f>COUNTIFS(B116:B273,"&lt;="&amp;B30,B116:B273,"&gt;"&amp;B29,C116:C273,"&lt;="&amp;E28)</f>
        <v>0</v>
      </c>
      <c r="C38" s="24">
        <f>COUNTIFS(B116:B273,"&lt;="&amp;B30,B116:B273,"&gt;"&amp;B29,C116:C273,"&lt;="&amp;E29,C116:C273,"&gt;"&amp;E28)</f>
        <v>12</v>
      </c>
      <c r="D38" s="24">
        <f>COUNTIFS(B116:B273,"&lt;="&amp;B30,B116:B273,"&gt;"&amp;B29,C116:C273,"&lt;="&amp;E30,C116:C273,"&gt;"&amp;E29)</f>
        <v>18</v>
      </c>
      <c r="E38" s="24">
        <f>COUNTIFS(B116:B273,"&lt;="&amp;B30,B116:B273,"&gt;"&amp;B29,C116:C273,"&lt;="&amp;E31,C116:C273,"&gt;"&amp;E30)</f>
        <v>9</v>
      </c>
      <c r="F38" s="27"/>
      <c r="H38" s="24">
        <v>14315</v>
      </c>
      <c r="I38" s="24">
        <v>12066.921645504583</v>
      </c>
      <c r="J38" s="24">
        <v>317441.2258445163</v>
      </c>
      <c r="K38" s="24">
        <v>349600</v>
      </c>
      <c r="L38" s="37">
        <v>3.8013089236919081E-2</v>
      </c>
      <c r="M38" s="37">
        <v>0.90801265973831891</v>
      </c>
      <c r="N38" s="24">
        <f t="shared" si="0"/>
        <v>13289.375997226911</v>
      </c>
      <c r="O38" s="24">
        <f t="shared" si="1"/>
        <v>1222.4543517223283</v>
      </c>
      <c r="Q38" s="44" t="s">
        <v>77</v>
      </c>
      <c r="R38" s="41">
        <v>320764.94283489446</v>
      </c>
      <c r="S38" s="41">
        <v>3986426.9395789308</v>
      </c>
      <c r="T38" s="42">
        <v>8.0464272316194879E-2</v>
      </c>
    </row>
    <row r="39" spans="1:20" x14ac:dyDescent="0.2">
      <c r="A39" s="24" t="s">
        <v>171</v>
      </c>
      <c r="B39" s="24">
        <f>COUNTIFS(B116:B273,"&lt;="&amp;B31,B116:B273,"&gt;"&amp;B30,C116:C273,"&lt;="&amp;E28)</f>
        <v>0</v>
      </c>
      <c r="C39" s="24">
        <f>COUNTIFS(B116:B273,"&lt;="&amp;B31,B116:B273,"&gt;"&amp;B30,C116:C273,"&lt;="&amp;E29,C116:C273,"&gt;"&amp;E28)</f>
        <v>0</v>
      </c>
      <c r="D39" s="24">
        <f>COUNTIFS(B116:B273,"&lt;="&amp;B31,B116:B273,"&gt;"&amp;B30,C116:C273,"&lt;="&amp;E30,C116:C273,"&gt;"&amp;E29)</f>
        <v>11</v>
      </c>
      <c r="E39" s="24">
        <f>COUNTIFS(B116:B273,"&lt;="&amp;B31,B116:B273,"&gt;"&amp;B30,C116:C273,"&lt;="&amp;E31,C116:C273,"&gt;"&amp;E30)</f>
        <v>29</v>
      </c>
      <c r="F39" s="27"/>
      <c r="H39" s="24">
        <v>15605</v>
      </c>
      <c r="I39" s="24">
        <v>7849.9906009257247</v>
      </c>
      <c r="J39" s="24">
        <v>83292.926459841881</v>
      </c>
      <c r="K39" s="24">
        <v>91800</v>
      </c>
      <c r="L39" s="37">
        <v>9.4245585244389876E-2</v>
      </c>
      <c r="M39" s="37">
        <v>0.90733035359304881</v>
      </c>
      <c r="N39" s="24">
        <f t="shared" si="0"/>
        <v>8651.74472543499</v>
      </c>
      <c r="O39" s="24">
        <f t="shared" si="1"/>
        <v>801.75412450926524</v>
      </c>
      <c r="Q39" s="44" t="s">
        <v>78</v>
      </c>
      <c r="R39" s="41">
        <v>385114.9275742374</v>
      </c>
      <c r="S39" s="41">
        <v>4077569.4959939439</v>
      </c>
      <c r="T39" s="42">
        <v>9.4447176915708753E-2</v>
      </c>
    </row>
    <row r="40" spans="1:20" ht="17" thickBot="1" x14ac:dyDescent="0.25">
      <c r="F40" s="27"/>
      <c r="H40" s="24">
        <v>16205</v>
      </c>
      <c r="I40" s="24">
        <v>137819.9627956489</v>
      </c>
      <c r="J40" s="24">
        <v>792346.85704399052</v>
      </c>
      <c r="K40" s="24">
        <v>876400</v>
      </c>
      <c r="L40" s="37">
        <v>0.17393892784507786</v>
      </c>
      <c r="M40" s="37">
        <v>0.90409271684617809</v>
      </c>
      <c r="N40" s="24">
        <f t="shared" si="0"/>
        <v>152440.07636342623</v>
      </c>
      <c r="O40" s="24">
        <f t="shared" si="1"/>
        <v>14620.113567777327</v>
      </c>
      <c r="Q40" s="44" t="s">
        <v>79</v>
      </c>
      <c r="R40" s="41">
        <v>359706.9789910973</v>
      </c>
      <c r="S40" s="41">
        <v>3925510.6174464896</v>
      </c>
      <c r="T40" s="42">
        <v>9.1633169298388897E-2</v>
      </c>
    </row>
    <row r="41" spans="1:20" x14ac:dyDescent="0.2">
      <c r="A41" s="32" t="s">
        <v>162</v>
      </c>
      <c r="B41" s="24" t="s">
        <v>168</v>
      </c>
      <c r="C41" s="24" t="s">
        <v>169</v>
      </c>
      <c r="D41" s="24" t="s">
        <v>170</v>
      </c>
      <c r="E41" s="24" t="s">
        <v>171</v>
      </c>
      <c r="F41" s="27"/>
      <c r="H41" s="24">
        <v>3016</v>
      </c>
      <c r="I41" s="24">
        <v>72913.48275059188</v>
      </c>
      <c r="J41" s="24">
        <v>731784.89750002883</v>
      </c>
      <c r="K41" s="24">
        <v>814000</v>
      </c>
      <c r="L41" s="37">
        <v>9.9637862163709123E-2</v>
      </c>
      <c r="M41" s="37">
        <v>0.89899864557743103</v>
      </c>
      <c r="N41" s="24">
        <f t="shared" si="0"/>
        <v>81105.219801259227</v>
      </c>
      <c r="O41" s="24">
        <f t="shared" si="1"/>
        <v>8191.7370506673469</v>
      </c>
      <c r="Q41" s="44" t="s">
        <v>80</v>
      </c>
      <c r="R41" s="41">
        <v>460358.56439844932</v>
      </c>
      <c r="S41" s="41">
        <v>4460799.4605490174</v>
      </c>
      <c r="T41" s="42">
        <v>0.10320091016640102</v>
      </c>
    </row>
    <row r="42" spans="1:20" x14ac:dyDescent="0.2">
      <c r="A42" s="24" t="s">
        <v>168</v>
      </c>
      <c r="B42" s="31">
        <f>SUMIFS(B116:B273,B116:B273,"&lt;="&amp;B28,C116:C273,"&lt;="&amp;E28)</f>
        <v>-14167.392379522862</v>
      </c>
      <c r="C42" s="31">
        <f>SUMIFS(B116:B273,B116:B273,"&lt;="&amp;B28,C116:C273,"&lt;="&amp;E29,C116:C273,"&gt;"&amp;E28)</f>
        <v>-4254.1839862542047</v>
      </c>
      <c r="D42" s="31">
        <f>SUMIFS(B116:B273,B116:B273,"&lt;="&amp;B28,C116:C273,"&lt;="&amp;E30,C116:C273,"&gt;"&amp;E29)</f>
        <v>-23589.834016995908</v>
      </c>
      <c r="E42" s="31">
        <f>SUMIFS(B116:B273,B116:B273,"&lt;="&amp;B28,C116:C273,"&lt;="&amp;E31,C116:C273,"&gt;"&amp;E30)</f>
        <v>-528.89041097504378</v>
      </c>
      <c r="F42" s="27"/>
      <c r="H42" s="24">
        <v>2796</v>
      </c>
      <c r="I42" s="24">
        <v>41021.106719849049</v>
      </c>
      <c r="J42" s="24">
        <v>327593.63129373925</v>
      </c>
      <c r="K42" s="24">
        <v>365600</v>
      </c>
      <c r="L42" s="37">
        <v>0.12521948780825709</v>
      </c>
      <c r="M42" s="37">
        <v>0.89604384927171565</v>
      </c>
      <c r="N42" s="24">
        <f t="shared" si="0"/>
        <v>45780.244742698793</v>
      </c>
      <c r="O42" s="24">
        <f t="shared" si="1"/>
        <v>4759.1380228497437</v>
      </c>
      <c r="Q42" s="44" t="s">
        <v>81</v>
      </c>
      <c r="R42" s="41">
        <v>370922.44181765546</v>
      </c>
      <c r="S42" s="41">
        <v>4103682.1100296238</v>
      </c>
      <c r="T42" s="42">
        <v>9.0387713246866924E-2</v>
      </c>
    </row>
    <row r="43" spans="1:20" x14ac:dyDescent="0.2">
      <c r="A43" s="24" t="s">
        <v>169</v>
      </c>
      <c r="B43" s="31">
        <f>SUMIFS(B116:B273,B116:B273,"&lt;="&amp;B29,B116:B273,"&gt;"&amp;B28,C116:C273,"&lt;="&amp;E28)</f>
        <v>26976.507233582088</v>
      </c>
      <c r="C43" s="31">
        <f>SUMIFS(B116:B273,B116:B273,"&lt;="&amp;B29,B116:B273,"&gt;"&amp;B28,C116:C273,"&lt;="&amp;E29,C116:C273,"&gt;"&amp;E28)</f>
        <v>128405.16412804888</v>
      </c>
      <c r="D43" s="31">
        <f>SUMIFS(B116:B273,B116:B273,"&lt;="&amp;B29,B116:B273,"&gt;"&amp;B28,C116:C273,"&lt;="&amp;E30,C116:C273,"&gt;"&amp;E29)</f>
        <v>34113.287774802557</v>
      </c>
      <c r="E43" s="31">
        <f>SUMIFS(B116:B273,B116:B273,"&lt;="&amp;B29,B116:B273,"&gt;"&amp;B28,C116:C273,"&lt;="&amp;E31,C116:C273,"&gt;"&amp;E30)</f>
        <v>8303.9783302602336</v>
      </c>
      <c r="F43" s="27"/>
      <c r="H43" s="24">
        <v>15242</v>
      </c>
      <c r="I43" s="24">
        <v>9328.2716968453515</v>
      </c>
      <c r="J43" s="24">
        <v>141314.65944232934</v>
      </c>
      <c r="K43" s="24">
        <v>159200</v>
      </c>
      <c r="L43" s="37">
        <v>6.6010644144475536E-2</v>
      </c>
      <c r="M43" s="37">
        <v>0.88765489599453107</v>
      </c>
      <c r="N43" s="24">
        <f t="shared" si="0"/>
        <v>10508.894547800506</v>
      </c>
      <c r="O43" s="24">
        <f t="shared" si="1"/>
        <v>1180.6228509551547</v>
      </c>
      <c r="Q43" s="44" t="s">
        <v>0</v>
      </c>
      <c r="R43" s="41">
        <v>2710925.3851081468</v>
      </c>
      <c r="S43" s="41">
        <v>28985142.713218465</v>
      </c>
      <c r="T43" s="42">
        <v>9.3528102032488653E-2</v>
      </c>
    </row>
    <row r="44" spans="1:20" x14ac:dyDescent="0.2">
      <c r="A44" s="24" t="s">
        <v>170</v>
      </c>
      <c r="B44" s="31">
        <f>COUNTIFS(B122:B279,"&lt;="&amp;B36,B122:B279,"&gt;"&amp;B35,C122:C279,"&lt;="&amp;E34)</f>
        <v>0</v>
      </c>
      <c r="C44" s="31">
        <f>SUMIFS(B116:B273,B116:B273,"&lt;="&amp;B30,B116:B273,"&gt;"&amp;B29,C116:C273,"&lt;="&amp;E29,C116:C273,"&gt;"&amp;E28)</f>
        <v>140949.76474257128</v>
      </c>
      <c r="D44" s="31">
        <f>SUMIFS(B116:B273,B116:B273,"&lt;="&amp;B30,B116:B273,"&gt;"&amp;B29,C116:C273,"&lt;="&amp;E30,C116:C273,"&gt;"&amp;E29)</f>
        <v>282401.0358573987</v>
      </c>
      <c r="E44" s="31">
        <f>SUMIFS(B116:B273,B116:B273,"&lt;="&amp;B30,B116:B273,"&gt;"&amp;B29,C116:C273,"&lt;="&amp;E31,C116:C273,"&gt;"&amp;E30)</f>
        <v>162164.53180018399</v>
      </c>
      <c r="F44" s="27"/>
      <c r="H44" s="24">
        <v>15642</v>
      </c>
      <c r="I44" s="24">
        <v>647.9230235108073</v>
      </c>
      <c r="J44" s="24">
        <v>14195.19472963021</v>
      </c>
      <c r="K44" s="24">
        <v>16000</v>
      </c>
      <c r="L44" s="37">
        <v>4.564382777774588E-2</v>
      </c>
      <c r="M44" s="37">
        <v>0.88719967060188809</v>
      </c>
      <c r="N44" s="24">
        <f t="shared" si="0"/>
        <v>730.30124444393402</v>
      </c>
      <c r="O44" s="24">
        <f t="shared" si="1"/>
        <v>82.378220933126727</v>
      </c>
    </row>
    <row r="45" spans="1:20" x14ac:dyDescent="0.2">
      <c r="A45" s="24" t="s">
        <v>171</v>
      </c>
      <c r="B45" s="31">
        <f>COUNTIFS(B122:B279,"&lt;="&amp;B37,B122:B279,"&gt;"&amp;B36,C122:C279,"&lt;="&amp;E34)</f>
        <v>0</v>
      </c>
      <c r="C45" s="31">
        <f>COUNTIFS(B122:B279,"&lt;="&amp;B37,B122:B279,"&gt;"&amp;B36,C122:C279,"&lt;="&amp;E35,C122:C279,"&gt;"&amp;E34)</f>
        <v>0</v>
      </c>
      <c r="D45" s="31">
        <f>SUMIFS(B116:B273,B116:B273,"&lt;="&amp;B31,B116:B273,"&gt;"&amp;B30,C116:C273,"&lt;="&amp;E30,C116:C273,"&gt;"&amp;E29)</f>
        <v>295558.60264677939</v>
      </c>
      <c r="E45" s="31">
        <f>SUMIFS(B116:B273,B116:B273,"&lt;="&amp;B31,B116:B273,"&gt;"&amp;B30,C116:C273,"&lt;="&amp;E31,C116:C273,"&gt;"&amp;E30)</f>
        <v>1664300.9465834671</v>
      </c>
      <c r="F45" s="27"/>
      <c r="H45" s="24">
        <v>15974</v>
      </c>
      <c r="I45" s="24">
        <v>35524.776664020741</v>
      </c>
      <c r="J45" s="24">
        <v>246973.39566759384</v>
      </c>
      <c r="K45" s="24">
        <v>278400</v>
      </c>
      <c r="L45" s="37">
        <v>0.14384049977526409</v>
      </c>
      <c r="M45" s="37">
        <v>0.8871170821393457</v>
      </c>
      <c r="N45" s="24">
        <f t="shared" si="0"/>
        <v>40045.195137433519</v>
      </c>
      <c r="O45" s="24">
        <f t="shared" si="1"/>
        <v>4520.4184734127775</v>
      </c>
    </row>
    <row r="46" spans="1:20" x14ac:dyDescent="0.2">
      <c r="F46" s="27"/>
      <c r="H46" s="24">
        <v>9363</v>
      </c>
      <c r="I46" s="24">
        <v>14435.911130735836</v>
      </c>
      <c r="J46" s="24">
        <v>149717.52805291867</v>
      </c>
      <c r="K46" s="24">
        <v>171000</v>
      </c>
      <c r="L46" s="37">
        <v>9.6420982355742382E-2</v>
      </c>
      <c r="M46" s="37">
        <v>0.87554109972467065</v>
      </c>
      <c r="N46" s="24">
        <f t="shared" si="0"/>
        <v>16487.987982831946</v>
      </c>
      <c r="O46" s="24">
        <f t="shared" si="1"/>
        <v>2052.0768520961101</v>
      </c>
    </row>
    <row r="47" spans="1:20" x14ac:dyDescent="0.2">
      <c r="F47" s="27"/>
      <c r="H47" s="24">
        <v>7797</v>
      </c>
      <c r="I47" s="24">
        <v>46022.561008250326</v>
      </c>
      <c r="J47" s="24">
        <v>291134.81821473694</v>
      </c>
      <c r="K47" s="24">
        <v>333000</v>
      </c>
      <c r="L47" s="37">
        <v>0.15807989333074113</v>
      </c>
      <c r="M47" s="37">
        <v>0.87427873337758844</v>
      </c>
      <c r="N47" s="24">
        <f t="shared" si="0"/>
        <v>52640.604479136797</v>
      </c>
      <c r="O47" s="24">
        <f t="shared" si="1"/>
        <v>6618.0434708864705</v>
      </c>
    </row>
    <row r="48" spans="1:20" x14ac:dyDescent="0.2">
      <c r="F48" s="27"/>
      <c r="H48" s="24">
        <v>3015</v>
      </c>
      <c r="I48" s="24">
        <v>85785.28434552002</v>
      </c>
      <c r="J48" s="24">
        <v>710565.12470794714</v>
      </c>
      <c r="K48" s="24">
        <v>815600</v>
      </c>
      <c r="L48" s="37">
        <v>0.12072825046230498</v>
      </c>
      <c r="M48" s="37">
        <v>0.8712176614859577</v>
      </c>
      <c r="N48" s="24">
        <f t="shared" si="0"/>
        <v>98465.961077055937</v>
      </c>
      <c r="O48" s="24">
        <f t="shared" si="1"/>
        <v>12680.676731535917</v>
      </c>
    </row>
    <row r="49" spans="1:15" ht="18" thickBot="1" x14ac:dyDescent="0.3">
      <c r="A49"/>
      <c r="B49"/>
      <c r="C49" s="27"/>
      <c r="D49"/>
      <c r="E49"/>
      <c r="F49" s="27"/>
      <c r="H49" s="24">
        <v>16256</v>
      </c>
      <c r="I49" s="24">
        <v>26810.323757634451</v>
      </c>
      <c r="J49" s="24">
        <v>189449.70869014596</v>
      </c>
      <c r="K49" s="24">
        <v>218500</v>
      </c>
      <c r="L49" s="37">
        <v>0.14151683812554189</v>
      </c>
      <c r="M49" s="37">
        <v>0.86704672169403185</v>
      </c>
      <c r="N49" s="24">
        <f t="shared" si="0"/>
        <v>30921.429130430901</v>
      </c>
      <c r="O49" s="24">
        <f t="shared" si="1"/>
        <v>4111.10537279645</v>
      </c>
    </row>
    <row r="50" spans="1:15" x14ac:dyDescent="0.2">
      <c r="A50" s="32" t="s">
        <v>158</v>
      </c>
      <c r="B50" s="32"/>
      <c r="C50" s="27"/>
      <c r="D50" s="32" t="s">
        <v>159</v>
      </c>
      <c r="E50" s="32"/>
      <c r="F50" s="27"/>
      <c r="H50" s="24">
        <v>15372</v>
      </c>
      <c r="I50" s="24">
        <v>8158.1754036290058</v>
      </c>
      <c r="J50" s="24">
        <v>166892.47968328797</v>
      </c>
      <c r="K50" s="24">
        <v>193200</v>
      </c>
      <c r="L50" s="37">
        <v>4.8882822156581192E-2</v>
      </c>
      <c r="M50" s="37">
        <v>0.86383271057602462</v>
      </c>
      <c r="N50" s="24">
        <f t="shared" si="0"/>
        <v>9444.1612406514869</v>
      </c>
      <c r="O50" s="24">
        <f t="shared" si="1"/>
        <v>1285.9858370224811</v>
      </c>
    </row>
    <row r="51" spans="1:15" x14ac:dyDescent="0.2">
      <c r="A51" s="1"/>
      <c r="B51" s="1"/>
      <c r="C51" s="27"/>
      <c r="D51" s="1"/>
      <c r="E51" s="1"/>
      <c r="F51" s="27"/>
      <c r="H51" s="24">
        <v>17962</v>
      </c>
      <c r="I51" s="24">
        <v>27869.788922498683</v>
      </c>
      <c r="J51" s="24">
        <v>148124.92791340323</v>
      </c>
      <c r="K51" s="24">
        <v>172000</v>
      </c>
      <c r="L51" s="37">
        <v>0.18815056530384888</v>
      </c>
      <c r="M51" s="37">
        <v>0.86119144135699555</v>
      </c>
      <c r="N51" s="24">
        <f t="shared" si="0"/>
        <v>32361.897232262007</v>
      </c>
      <c r="O51" s="24">
        <f t="shared" si="1"/>
        <v>4492.1083097633236</v>
      </c>
    </row>
    <row r="52" spans="1:15" x14ac:dyDescent="0.2">
      <c r="A52" s="1" t="s">
        <v>145</v>
      </c>
      <c r="B52" s="1">
        <v>17092.617204451559</v>
      </c>
      <c r="C52" s="27"/>
      <c r="D52" s="1" t="s">
        <v>145</v>
      </c>
      <c r="E52" s="1">
        <v>183450.27033682584</v>
      </c>
      <c r="F52" s="27"/>
      <c r="H52" s="24">
        <v>17870</v>
      </c>
      <c r="I52" s="24">
        <v>22666.856086475167</v>
      </c>
      <c r="J52" s="24">
        <v>151154.28392654078</v>
      </c>
      <c r="K52" s="24">
        <v>176600</v>
      </c>
      <c r="L52" s="37">
        <v>0.14995841002753846</v>
      </c>
      <c r="M52" s="37">
        <v>0.85591327251721849</v>
      </c>
      <c r="N52" s="24">
        <f t="shared" si="0"/>
        <v>26482.655210863293</v>
      </c>
      <c r="O52" s="24">
        <f t="shared" si="1"/>
        <v>3815.7991243881261</v>
      </c>
    </row>
    <row r="53" spans="1:15" x14ac:dyDescent="0.2">
      <c r="A53" s="1" t="s">
        <v>146</v>
      </c>
      <c r="B53" s="1">
        <v>2017.1540892681362</v>
      </c>
      <c r="C53" s="27"/>
      <c r="D53" s="1" t="s">
        <v>146</v>
      </c>
      <c r="E53" s="1">
        <v>17321.804570519755</v>
      </c>
      <c r="F53" s="27"/>
      <c r="H53" s="24">
        <v>18007</v>
      </c>
      <c r="I53" s="24">
        <v>4591.6180313425029</v>
      </c>
      <c r="J53" s="24">
        <v>59871.616324839662</v>
      </c>
      <c r="K53" s="24">
        <v>70000</v>
      </c>
      <c r="L53" s="37">
        <v>7.6691065202419181E-2</v>
      </c>
      <c r="M53" s="37">
        <v>0.85530880464056658</v>
      </c>
      <c r="N53" s="24">
        <f t="shared" si="0"/>
        <v>5368.3745641693431</v>
      </c>
      <c r="O53" s="24">
        <f t="shared" si="1"/>
        <v>776.75653282684016</v>
      </c>
    </row>
    <row r="54" spans="1:15" x14ac:dyDescent="0.2">
      <c r="A54" s="1" t="s">
        <v>147</v>
      </c>
      <c r="B54" s="1">
        <v>8543.8392998159907</v>
      </c>
      <c r="C54" s="27"/>
      <c r="D54" s="1" t="s">
        <v>147</v>
      </c>
      <c r="E54" s="1">
        <v>119380.45974240903</v>
      </c>
      <c r="F54" s="27"/>
      <c r="H54" s="24">
        <v>2725</v>
      </c>
      <c r="I54" s="24">
        <v>-509.05800785738933</v>
      </c>
      <c r="J54" s="24">
        <v>511.27899856394077</v>
      </c>
      <c r="K54" s="24">
        <v>600</v>
      </c>
      <c r="L54" s="37">
        <v>-0.99565601029420403</v>
      </c>
      <c r="M54" s="37">
        <v>0.85213166427323461</v>
      </c>
      <c r="N54" s="24">
        <f t="shared" si="0"/>
        <v>-597.39360617652244</v>
      </c>
      <c r="O54" s="24">
        <f t="shared" si="1"/>
        <v>-88.335598319133112</v>
      </c>
    </row>
    <row r="55" spans="1:15" x14ac:dyDescent="0.2">
      <c r="A55" s="1" t="s">
        <v>148</v>
      </c>
      <c r="B55" s="1" t="e">
        <v>#N/A</v>
      </c>
      <c r="C55" s="27"/>
      <c r="D55" s="1" t="s">
        <v>148</v>
      </c>
      <c r="E55" s="1" t="e">
        <v>#N/A</v>
      </c>
      <c r="F55" s="27"/>
      <c r="H55" s="24">
        <v>17783</v>
      </c>
      <c r="I55" s="24">
        <v>5386.9270776484955</v>
      </c>
      <c r="J55" s="24">
        <v>84783.052271647219</v>
      </c>
      <c r="K55" s="24">
        <v>99600</v>
      </c>
      <c r="L55" s="37">
        <v>6.3537781824469272E-2</v>
      </c>
      <c r="M55" s="37">
        <v>0.85123546457477128</v>
      </c>
      <c r="N55" s="24">
        <f t="shared" si="0"/>
        <v>6328.3630697171393</v>
      </c>
      <c r="O55" s="24">
        <f t="shared" si="1"/>
        <v>941.43599206864383</v>
      </c>
    </row>
    <row r="56" spans="1:15" x14ac:dyDescent="0.2">
      <c r="A56" s="1" t="s">
        <v>149</v>
      </c>
      <c r="B56" s="1">
        <v>25355.233738549599</v>
      </c>
      <c r="C56" s="27"/>
      <c r="D56" s="1" t="s">
        <v>149</v>
      </c>
      <c r="E56" s="1">
        <v>217731.70725809803</v>
      </c>
      <c r="F56" s="27"/>
      <c r="H56" s="24">
        <v>2647</v>
      </c>
      <c r="I56" s="24">
        <v>23164.208150845574</v>
      </c>
      <c r="J56" s="24">
        <v>180743.69621516761</v>
      </c>
      <c r="K56" s="24">
        <v>212800</v>
      </c>
      <c r="L56" s="37">
        <v>0.12816053138179478</v>
      </c>
      <c r="M56" s="37">
        <v>0.84935947469533657</v>
      </c>
      <c r="N56" s="24">
        <f t="shared" si="0"/>
        <v>27272.561078045932</v>
      </c>
      <c r="O56" s="24">
        <f t="shared" si="1"/>
        <v>4108.352927200358</v>
      </c>
    </row>
    <row r="57" spans="1:15" x14ac:dyDescent="0.2">
      <c r="A57" s="1" t="s">
        <v>150</v>
      </c>
      <c r="B57" s="1">
        <v>642887877.93648398</v>
      </c>
      <c r="C57" s="27"/>
      <c r="D57" s="1" t="s">
        <v>150</v>
      </c>
      <c r="E57" s="1">
        <v>47407096345.526093</v>
      </c>
      <c r="F57" s="27"/>
      <c r="H57" s="24">
        <v>12446</v>
      </c>
      <c r="I57" s="24">
        <v>4666.7262541967866</v>
      </c>
      <c r="J57" s="24">
        <v>233542.54473937635</v>
      </c>
      <c r="K57" s="24">
        <v>278000</v>
      </c>
      <c r="L57" s="37">
        <v>1.9982338804283635E-2</v>
      </c>
      <c r="M57" s="37">
        <v>0.84008109618480697</v>
      </c>
      <c r="N57" s="24">
        <f t="shared" si="0"/>
        <v>5555.0901875908503</v>
      </c>
      <c r="O57" s="24">
        <f t="shared" si="1"/>
        <v>888.36393339406368</v>
      </c>
    </row>
    <row r="58" spans="1:15" x14ac:dyDescent="0.2">
      <c r="A58" s="1" t="s">
        <v>151</v>
      </c>
      <c r="B58" s="1">
        <v>9.1119228746397756</v>
      </c>
      <c r="C58" s="27"/>
      <c r="D58" s="1" t="s">
        <v>151</v>
      </c>
      <c r="E58" s="1">
        <v>4.1555411178357753</v>
      </c>
      <c r="F58" s="27"/>
      <c r="H58" s="24">
        <v>16053</v>
      </c>
      <c r="I58" s="24">
        <v>12645.909316610743</v>
      </c>
      <c r="J58" s="24">
        <v>107181.03483883856</v>
      </c>
      <c r="K58" s="24">
        <v>128000</v>
      </c>
      <c r="L58" s="37">
        <v>0.11798644541569886</v>
      </c>
      <c r="M58" s="37">
        <v>0.83735183467842622</v>
      </c>
      <c r="N58" s="24">
        <f t="shared" si="0"/>
        <v>15102.265013209453</v>
      </c>
      <c r="O58" s="24">
        <f t="shared" si="1"/>
        <v>2456.35569659871</v>
      </c>
    </row>
    <row r="59" spans="1:15" x14ac:dyDescent="0.2">
      <c r="A59" s="1" t="s">
        <v>152</v>
      </c>
      <c r="B59" s="1">
        <v>2.7204131109781597</v>
      </c>
      <c r="C59" s="27"/>
      <c r="D59" s="1" t="s">
        <v>152</v>
      </c>
      <c r="E59" s="1">
        <v>2.0278616480398011</v>
      </c>
      <c r="F59" s="27"/>
      <c r="H59" s="24">
        <v>17435</v>
      </c>
      <c r="I59" s="24">
        <v>3792.9072909619222</v>
      </c>
      <c r="J59" s="24">
        <v>32700.892329006132</v>
      </c>
      <c r="K59" s="24">
        <v>39600</v>
      </c>
      <c r="L59" s="37">
        <v>0.11598788353544598</v>
      </c>
      <c r="M59" s="37">
        <v>0.82578010931833667</v>
      </c>
      <c r="N59" s="24">
        <f t="shared" si="0"/>
        <v>4593.1201880036606</v>
      </c>
      <c r="O59" s="24">
        <f t="shared" si="1"/>
        <v>800.21289704173842</v>
      </c>
    </row>
    <row r="60" spans="1:15" x14ac:dyDescent="0.2">
      <c r="A60" s="1" t="s">
        <v>153</v>
      </c>
      <c r="B60" s="1">
        <v>166301.79484099298</v>
      </c>
      <c r="C60" s="27"/>
      <c r="D60" s="1" t="s">
        <v>153</v>
      </c>
      <c r="E60" s="1">
        <v>1125777.0267425205</v>
      </c>
      <c r="F60" s="27"/>
      <c r="H60" s="24">
        <v>5289</v>
      </c>
      <c r="I60" s="24">
        <v>83635.500811594073</v>
      </c>
      <c r="J60" s="24">
        <v>739448.25798481796</v>
      </c>
      <c r="K60" s="24">
        <v>901000</v>
      </c>
      <c r="L60" s="37">
        <v>0.11310527803462787</v>
      </c>
      <c r="M60" s="37">
        <v>0.82069728966128519</v>
      </c>
      <c r="N60" s="24">
        <f t="shared" si="0"/>
        <v>101907.85550919971</v>
      </c>
      <c r="O60" s="24">
        <f t="shared" si="1"/>
        <v>18272.354697605639</v>
      </c>
    </row>
    <row r="61" spans="1:15" x14ac:dyDescent="0.2">
      <c r="A61" s="1" t="s">
        <v>154</v>
      </c>
      <c r="B61" s="1">
        <v>-16792.039741322798</v>
      </c>
      <c r="C61" s="27"/>
      <c r="D61" s="1" t="s">
        <v>154</v>
      </c>
      <c r="E61" s="1">
        <v>64.033386518036181</v>
      </c>
      <c r="F61" s="27"/>
      <c r="H61" s="24">
        <v>17268</v>
      </c>
      <c r="I61" s="24">
        <v>9846.827673996384</v>
      </c>
      <c r="J61" s="24">
        <v>141095.14368404471</v>
      </c>
      <c r="K61" s="24">
        <v>173000</v>
      </c>
      <c r="L61" s="37">
        <v>6.9788565480655027E-2</v>
      </c>
      <c r="M61" s="37">
        <v>0.81557886522569201</v>
      </c>
      <c r="N61" s="24">
        <f t="shared" si="0"/>
        <v>12073.421828153319</v>
      </c>
      <c r="O61" s="24">
        <f t="shared" si="1"/>
        <v>2226.5941541569355</v>
      </c>
    </row>
    <row r="62" spans="1:15" x14ac:dyDescent="0.2">
      <c r="A62" s="1" t="s">
        <v>155</v>
      </c>
      <c r="B62" s="1">
        <v>149509.75509967018</v>
      </c>
      <c r="C62" s="27"/>
      <c r="D62" s="1" t="s">
        <v>155</v>
      </c>
      <c r="E62" s="1">
        <v>1125841.0601290385</v>
      </c>
      <c r="F62" s="27"/>
      <c r="H62" s="24">
        <v>7581</v>
      </c>
      <c r="I62" s="24">
        <v>35592.722997455581</v>
      </c>
      <c r="J62" s="24">
        <v>772286.00680355623</v>
      </c>
      <c r="K62" s="24">
        <v>949600</v>
      </c>
      <c r="L62" s="37">
        <v>4.6087489199463358E-2</v>
      </c>
      <c r="M62" s="37">
        <v>0.81327507034915358</v>
      </c>
      <c r="N62" s="24">
        <f t="shared" si="0"/>
        <v>43764.679743810404</v>
      </c>
      <c r="O62" s="24">
        <f t="shared" si="1"/>
        <v>8171.9567463548228</v>
      </c>
    </row>
    <row r="63" spans="1:15" x14ac:dyDescent="0.2">
      <c r="A63" s="1" t="s">
        <v>156</v>
      </c>
      <c r="B63" s="1">
        <v>2700633.5183033464</v>
      </c>
      <c r="C63" s="27"/>
      <c r="D63" s="1" t="s">
        <v>156</v>
      </c>
      <c r="E63" s="1">
        <v>28985142.71321848</v>
      </c>
      <c r="H63" s="24">
        <v>15102</v>
      </c>
      <c r="I63" s="24">
        <v>8303.9783302602336</v>
      </c>
      <c r="J63" s="24">
        <v>271651.26914258749</v>
      </c>
      <c r="K63" s="24">
        <v>334900</v>
      </c>
      <c r="L63" s="37">
        <v>3.0568523962615998E-2</v>
      </c>
      <c r="M63" s="37">
        <v>0.81114144264732013</v>
      </c>
      <c r="N63" s="24">
        <f t="shared" si="0"/>
        <v>10237.398675080098</v>
      </c>
      <c r="O63" s="24">
        <f t="shared" si="1"/>
        <v>1933.4203448198641</v>
      </c>
    </row>
    <row r="64" spans="1:15" ht="17" thickBot="1" x14ac:dyDescent="0.25">
      <c r="A64" s="33" t="s">
        <v>157</v>
      </c>
      <c r="B64" s="33">
        <v>158</v>
      </c>
      <c r="C64" s="27"/>
      <c r="D64" s="33" t="s">
        <v>157</v>
      </c>
      <c r="E64" s="33">
        <v>158</v>
      </c>
      <c r="H64" s="24">
        <v>12657</v>
      </c>
      <c r="I64" s="24">
        <v>18995.364477747076</v>
      </c>
      <c r="J64" s="24">
        <v>296618.43145279656</v>
      </c>
      <c r="K64" s="24">
        <v>366400</v>
      </c>
      <c r="L64" s="37">
        <v>6.4039730723105689E-2</v>
      </c>
      <c r="M64" s="37">
        <v>0.80954812077728322</v>
      </c>
      <c r="N64" s="24">
        <f t="shared" si="0"/>
        <v>23464.157336945926</v>
      </c>
      <c r="O64" s="24">
        <f t="shared" si="1"/>
        <v>4468.7928591988493</v>
      </c>
    </row>
    <row r="65" spans="1:15" x14ac:dyDescent="0.2">
      <c r="A65" s="27"/>
      <c r="B65" s="27"/>
      <c r="C65" s="27"/>
      <c r="D65" s="27"/>
      <c r="E65" s="27"/>
      <c r="H65" s="24">
        <v>18006</v>
      </c>
      <c r="I65" s="24">
        <v>12289.373979612306</v>
      </c>
      <c r="J65" s="24">
        <v>69389.343872902449</v>
      </c>
      <c r="K65" s="24">
        <v>85800</v>
      </c>
      <c r="L65" s="37">
        <v>0.17710751094753449</v>
      </c>
      <c r="M65" s="37">
        <v>0.80873361157228962</v>
      </c>
      <c r="N65" s="24">
        <f t="shared" si="0"/>
        <v>15195.82443929846</v>
      </c>
      <c r="O65" s="24">
        <f t="shared" si="1"/>
        <v>2906.4504596861534</v>
      </c>
    </row>
    <row r="66" spans="1:15" x14ac:dyDescent="0.2">
      <c r="H66" s="24">
        <v>18235</v>
      </c>
      <c r="I66" s="24">
        <v>2306.0469890672352</v>
      </c>
      <c r="J66" s="24">
        <v>21185.073431852077</v>
      </c>
      <c r="K66" s="24">
        <v>26200</v>
      </c>
      <c r="L66" s="37">
        <v>0.10885244256930726</v>
      </c>
      <c r="M66" s="37">
        <v>0.80859058900198766</v>
      </c>
      <c r="N66" s="24">
        <f t="shared" si="0"/>
        <v>2851.9339953158501</v>
      </c>
      <c r="O66" s="24">
        <f t="shared" si="1"/>
        <v>545.88700624861485</v>
      </c>
    </row>
    <row r="67" spans="1:15" x14ac:dyDescent="0.2">
      <c r="H67" s="24">
        <v>18221</v>
      </c>
      <c r="I67" s="24">
        <v>-992.67846754440211</v>
      </c>
      <c r="J67" s="24">
        <v>44466.793636600472</v>
      </c>
      <c r="K67" s="24">
        <v>55000</v>
      </c>
      <c r="L67" s="37">
        <v>-2.2324039724045491E-2</v>
      </c>
      <c r="M67" s="37">
        <v>0.80848715702909946</v>
      </c>
      <c r="N67" s="24">
        <f t="shared" si="0"/>
        <v>-1227.8221848225021</v>
      </c>
      <c r="O67" s="24">
        <f t="shared" si="1"/>
        <v>-235.14371727809998</v>
      </c>
    </row>
    <row r="68" spans="1:15" x14ac:dyDescent="0.2">
      <c r="H68" s="24">
        <v>17833</v>
      </c>
      <c r="I68" s="24">
        <v>8402.5641010375693</v>
      </c>
      <c r="J68" s="24">
        <v>67008.027258973976</v>
      </c>
      <c r="K68" s="24">
        <v>83100</v>
      </c>
      <c r="L68" s="37">
        <v>0.12539638077335377</v>
      </c>
      <c r="M68" s="37">
        <v>0.80635411863987938</v>
      </c>
      <c r="N68" s="24">
        <f t="shared" si="0"/>
        <v>10420.439242265698</v>
      </c>
      <c r="O68" s="24">
        <f t="shared" si="1"/>
        <v>2017.875141228129</v>
      </c>
    </row>
    <row r="69" spans="1:15" x14ac:dyDescent="0.2">
      <c r="H69" s="24">
        <v>10778</v>
      </c>
      <c r="I69" s="24">
        <v>42031.457191772075</v>
      </c>
      <c r="J69" s="24">
        <v>378619.29366851063</v>
      </c>
      <c r="K69" s="24">
        <v>469600</v>
      </c>
      <c r="L69" s="37">
        <v>0.11101245471281114</v>
      </c>
      <c r="M69" s="37">
        <v>0.80625914324640258</v>
      </c>
      <c r="N69" s="24">
        <f t="shared" si="0"/>
        <v>52131.448733136109</v>
      </c>
      <c r="O69" s="24">
        <f t="shared" si="1"/>
        <v>10099.991541364034</v>
      </c>
    </row>
    <row r="70" spans="1:15" x14ac:dyDescent="0.2">
      <c r="H70" s="24">
        <v>10601</v>
      </c>
      <c r="I70" s="24">
        <v>4761.2263470413727</v>
      </c>
      <c r="J70" s="24">
        <v>84838.145751361211</v>
      </c>
      <c r="K70" s="24">
        <v>105400</v>
      </c>
      <c r="L70" s="37">
        <v>5.6121291959813725E-2</v>
      </c>
      <c r="M70" s="37">
        <v>0.80491599384593182</v>
      </c>
      <c r="N70" s="24">
        <f t="shared" si="0"/>
        <v>5915.1841725643662</v>
      </c>
      <c r="O70" s="24">
        <f t="shared" si="1"/>
        <v>1153.9578255229935</v>
      </c>
    </row>
    <row r="71" spans="1:15" x14ac:dyDescent="0.2">
      <c r="H71" s="24">
        <v>16656</v>
      </c>
      <c r="I71" s="24">
        <v>24689.0450217941</v>
      </c>
      <c r="J71" s="24">
        <v>158766.75142907226</v>
      </c>
      <c r="K71" s="24">
        <v>198200</v>
      </c>
      <c r="L71" s="37">
        <v>0.15550513441615468</v>
      </c>
      <c r="M71" s="37">
        <v>0.80104314545445132</v>
      </c>
      <c r="N71" s="24">
        <f t="shared" si="0"/>
        <v>30821.117641281857</v>
      </c>
      <c r="O71" s="24">
        <f t="shared" si="1"/>
        <v>6132.072619487757</v>
      </c>
    </row>
    <row r="72" spans="1:15" x14ac:dyDescent="0.2">
      <c r="H72" s="24">
        <v>16842</v>
      </c>
      <c r="I72" s="24">
        <v>15459.802468129392</v>
      </c>
      <c r="J72" s="24">
        <v>215655.97515017985</v>
      </c>
      <c r="K72" s="24">
        <v>269400</v>
      </c>
      <c r="L72" s="37">
        <v>7.1687336543137276E-2</v>
      </c>
      <c r="M72" s="37">
        <v>0.80050473329688143</v>
      </c>
      <c r="N72" s="24">
        <f t="shared" si="0"/>
        <v>19312.568464721182</v>
      </c>
      <c r="O72" s="24">
        <f t="shared" si="1"/>
        <v>3852.7659965917901</v>
      </c>
    </row>
    <row r="73" spans="1:15" x14ac:dyDescent="0.2">
      <c r="H73" s="24">
        <v>2851</v>
      </c>
      <c r="I73" s="24">
        <v>8431.4070430851552</v>
      </c>
      <c r="J73" s="24">
        <v>66498.59205453012</v>
      </c>
      <c r="K73" s="24">
        <v>83100</v>
      </c>
      <c r="L73" s="37">
        <v>0.12679076026408559</v>
      </c>
      <c r="M73" s="37">
        <v>0.80022373110144551</v>
      </c>
      <c r="N73" s="24">
        <f t="shared" si="0"/>
        <v>10536.312177945512</v>
      </c>
      <c r="O73" s="24">
        <f t="shared" si="1"/>
        <v>2104.9051348603571</v>
      </c>
    </row>
    <row r="74" spans="1:15" x14ac:dyDescent="0.2">
      <c r="H74" s="24">
        <v>7576</v>
      </c>
      <c r="I74" s="24">
        <v>21122.624366339209</v>
      </c>
      <c r="J74" s="24">
        <v>245096.7357473108</v>
      </c>
      <c r="K74" s="24">
        <v>307600</v>
      </c>
      <c r="L74" s="37">
        <v>8.6180765736987033E-2</v>
      </c>
      <c r="M74" s="37">
        <v>0.79680343220842265</v>
      </c>
      <c r="N74" s="24">
        <f t="shared" si="0"/>
        <v>26509.20354069721</v>
      </c>
      <c r="O74" s="24">
        <f t="shared" si="1"/>
        <v>5386.5791743580012</v>
      </c>
    </row>
    <row r="75" spans="1:15" x14ac:dyDescent="0.2">
      <c r="H75" s="24">
        <v>18184</v>
      </c>
      <c r="I75" s="24">
        <v>-3890.0207745847811</v>
      </c>
      <c r="J75" s="24">
        <v>20332.076955817945</v>
      </c>
      <c r="K75" s="24">
        <v>25600</v>
      </c>
      <c r="L75" s="37">
        <v>-0.19132431886018741</v>
      </c>
      <c r="M75" s="37">
        <v>0.79422175608663848</v>
      </c>
      <c r="N75" s="24">
        <f t="shared" si="0"/>
        <v>-4897.9025628207983</v>
      </c>
      <c r="O75" s="24">
        <f t="shared" si="1"/>
        <v>-1007.8817882360172</v>
      </c>
    </row>
    <row r="76" spans="1:15" x14ac:dyDescent="0.2">
      <c r="H76" s="24">
        <v>17368</v>
      </c>
      <c r="I76" s="24">
        <v>-1507.9817492070943</v>
      </c>
      <c r="J76" s="24">
        <v>6333.3711611890085</v>
      </c>
      <c r="K76" s="24">
        <v>8000</v>
      </c>
      <c r="L76" s="37">
        <v>-0.23810095931974248</v>
      </c>
      <c r="M76" s="37">
        <v>0.79167139514862606</v>
      </c>
      <c r="N76" s="24">
        <f t="shared" si="0"/>
        <v>-1904.8076745579399</v>
      </c>
      <c r="O76" s="24">
        <f t="shared" si="1"/>
        <v>-396.82592535084564</v>
      </c>
    </row>
    <row r="77" spans="1:15" x14ac:dyDescent="0.2">
      <c r="H77" s="24">
        <v>9315</v>
      </c>
      <c r="I77" s="24">
        <v>25417.421021528815</v>
      </c>
      <c r="J77" s="24">
        <v>311748.02914342872</v>
      </c>
      <c r="K77" s="24">
        <v>393800</v>
      </c>
      <c r="L77" s="37">
        <v>8.1531938121202338E-2</v>
      </c>
      <c r="M77" s="37">
        <v>0.79164050061815316</v>
      </c>
      <c r="N77" s="24">
        <f t="shared" si="0"/>
        <v>32107.27723212948</v>
      </c>
      <c r="O77" s="24">
        <f t="shared" si="1"/>
        <v>6689.8562106006648</v>
      </c>
    </row>
    <row r="78" spans="1:15" x14ac:dyDescent="0.2">
      <c r="H78" s="24">
        <v>17933</v>
      </c>
      <c r="I78" s="24">
        <v>20474.052676867144</v>
      </c>
      <c r="J78" s="24">
        <v>199197.47554161988</v>
      </c>
      <c r="K78" s="24">
        <v>253000</v>
      </c>
      <c r="L78" s="37">
        <v>0.10278269150348415</v>
      </c>
      <c r="M78" s="37">
        <v>0.78734180055976233</v>
      </c>
      <c r="N78" s="24">
        <f t="shared" si="0"/>
        <v>26004.020950381491</v>
      </c>
      <c r="O78" s="24">
        <f t="shared" si="1"/>
        <v>5529.9682735143469</v>
      </c>
    </row>
    <row r="79" spans="1:15" x14ac:dyDescent="0.2">
      <c r="H79" s="24">
        <v>16533</v>
      </c>
      <c r="I79" s="24">
        <v>150.34059317114546</v>
      </c>
      <c r="J79" s="24">
        <v>15871.53811745858</v>
      </c>
      <c r="K79" s="24">
        <v>20200</v>
      </c>
      <c r="L79" s="37">
        <v>9.4723392313043608E-3</v>
      </c>
      <c r="M79" s="37">
        <v>0.78571970878507824</v>
      </c>
      <c r="N79" s="24">
        <f t="shared" si="0"/>
        <v>191.34125247234809</v>
      </c>
      <c r="O79" s="24">
        <f t="shared" si="1"/>
        <v>41.000659301202631</v>
      </c>
    </row>
    <row r="80" spans="1:15" x14ac:dyDescent="0.2">
      <c r="H80" s="24">
        <v>8767</v>
      </c>
      <c r="I80" s="24">
        <v>-4118.6611044145438</v>
      </c>
      <c r="J80" s="24">
        <v>173152.68736779763</v>
      </c>
      <c r="K80" s="24">
        <v>221200</v>
      </c>
      <c r="L80" s="37">
        <v>-2.3786296170304307E-2</v>
      </c>
      <c r="M80" s="37">
        <v>0.78278791757593869</v>
      </c>
      <c r="N80" s="24">
        <f t="shared" si="0"/>
        <v>-5261.5287128713126</v>
      </c>
      <c r="O80" s="24">
        <f t="shared" si="1"/>
        <v>-1142.8676084567687</v>
      </c>
    </row>
    <row r="81" spans="8:15" x14ac:dyDescent="0.2">
      <c r="H81" s="24">
        <v>12394</v>
      </c>
      <c r="I81" s="24">
        <v>61824.015506761862</v>
      </c>
      <c r="J81" s="24">
        <v>788360.99143680709</v>
      </c>
      <c r="K81" s="24">
        <v>1007200</v>
      </c>
      <c r="L81" s="37">
        <v>7.8420946975174516E-2</v>
      </c>
      <c r="M81" s="37">
        <v>0.78272536878157972</v>
      </c>
      <c r="N81" s="24">
        <f t="shared" si="0"/>
        <v>78985.577793395772</v>
      </c>
      <c r="O81" s="24">
        <f t="shared" si="1"/>
        <v>17161.562286633911</v>
      </c>
    </row>
    <row r="82" spans="8:15" x14ac:dyDescent="0.2">
      <c r="H82" s="24">
        <v>5351</v>
      </c>
      <c r="I82" s="24">
        <v>36185.421623531918</v>
      </c>
      <c r="J82" s="24">
        <v>758003.33567023173</v>
      </c>
      <c r="K82" s="24">
        <v>984600</v>
      </c>
      <c r="L82" s="37">
        <v>4.7737813174049584E-2</v>
      </c>
      <c r="M82" s="37">
        <v>0.76985916683956102</v>
      </c>
      <c r="N82" s="24">
        <f t="shared" si="0"/>
        <v>47002.650851169223</v>
      </c>
      <c r="O82" s="24">
        <f t="shared" si="1"/>
        <v>10817.229227637305</v>
      </c>
    </row>
    <row r="83" spans="8:15" x14ac:dyDescent="0.2">
      <c r="H83" s="24">
        <v>18181</v>
      </c>
      <c r="I83" s="24">
        <v>1990.4940955010504</v>
      </c>
      <c r="J83" s="24">
        <v>26791.08865851731</v>
      </c>
      <c r="K83" s="24">
        <v>35000</v>
      </c>
      <c r="L83" s="37">
        <v>7.429687239933197E-2</v>
      </c>
      <c r="M83" s="37">
        <v>0.76545967595763742</v>
      </c>
      <c r="N83" s="24">
        <f t="shared" si="0"/>
        <v>2600.3905339766188</v>
      </c>
      <c r="O83" s="24">
        <f t="shared" si="1"/>
        <v>609.8964384755684</v>
      </c>
    </row>
    <row r="84" spans="8:15" x14ac:dyDescent="0.2">
      <c r="H84" s="24">
        <v>14706</v>
      </c>
      <c r="I84" s="24">
        <v>27481.325687269655</v>
      </c>
      <c r="J84" s="24">
        <v>272908.31543113315</v>
      </c>
      <c r="K84" s="24">
        <v>362400</v>
      </c>
      <c r="L84" s="37">
        <v>0.10069801516987638</v>
      </c>
      <c r="M84" s="37">
        <v>0.7530582655384469</v>
      </c>
      <c r="N84" s="24">
        <f t="shared" si="0"/>
        <v>36492.960697563198</v>
      </c>
      <c r="O84" s="24">
        <f t="shared" si="1"/>
        <v>9011.635010293543</v>
      </c>
    </row>
    <row r="85" spans="8:15" x14ac:dyDescent="0.2">
      <c r="H85" s="24">
        <v>6108</v>
      </c>
      <c r="I85" s="24">
        <v>1785.0783796515118</v>
      </c>
      <c r="J85" s="24">
        <v>15383.930914136938</v>
      </c>
      <c r="K85" s="24">
        <v>20600</v>
      </c>
      <c r="L85" s="37">
        <v>0.116035257153367</v>
      </c>
      <c r="M85" s="37">
        <v>0.74679276282218143</v>
      </c>
      <c r="N85" s="24">
        <f t="shared" si="0"/>
        <v>2390.3262973593601</v>
      </c>
      <c r="O85" s="24">
        <f t="shared" si="1"/>
        <v>605.24791770784827</v>
      </c>
    </row>
    <row r="86" spans="8:15" x14ac:dyDescent="0.2">
      <c r="H86" s="24">
        <v>18106</v>
      </c>
      <c r="I86" s="24">
        <v>3834.3159026507092</v>
      </c>
      <c r="J86" s="24">
        <v>58735.421954396865</v>
      </c>
      <c r="K86" s="24">
        <v>78800</v>
      </c>
      <c r="L86" s="37">
        <v>6.5281150199750573E-2</v>
      </c>
      <c r="M86" s="37">
        <v>0.74537337505579782</v>
      </c>
      <c r="N86" s="24">
        <f t="shared" si="0"/>
        <v>5144.1546357403449</v>
      </c>
      <c r="O86" s="24">
        <f t="shared" si="1"/>
        <v>1309.8387330896358</v>
      </c>
    </row>
    <row r="87" spans="8:15" x14ac:dyDescent="0.2">
      <c r="H87" s="24">
        <v>17631</v>
      </c>
      <c r="I87" s="24">
        <v>16410.447895982375</v>
      </c>
      <c r="J87" s="24">
        <v>258234.20944903488</v>
      </c>
      <c r="K87" s="24">
        <v>351600</v>
      </c>
      <c r="L87" s="37">
        <v>6.3548698412172006E-2</v>
      </c>
      <c r="M87" s="37">
        <v>0.73445452061727778</v>
      </c>
      <c r="N87" s="24">
        <f t="shared" si="0"/>
        <v>22343.722361719676</v>
      </c>
      <c r="O87" s="24">
        <f t="shared" si="1"/>
        <v>5933.2744657373005</v>
      </c>
    </row>
    <row r="88" spans="8:15" x14ac:dyDescent="0.2">
      <c r="H88" s="24">
        <v>17848</v>
      </c>
      <c r="I88" s="24">
        <v>4423.4280909413164</v>
      </c>
      <c r="J88" s="24">
        <v>34437.440846713362</v>
      </c>
      <c r="K88" s="24">
        <v>47400</v>
      </c>
      <c r="L88" s="37">
        <v>0.12844822327625077</v>
      </c>
      <c r="M88" s="37">
        <v>0.72652828790534518</v>
      </c>
      <c r="N88" s="24">
        <f t="shared" si="0"/>
        <v>6088.4457832942862</v>
      </c>
      <c r="O88" s="24">
        <f t="shared" si="1"/>
        <v>1665.0176923529698</v>
      </c>
    </row>
    <row r="89" spans="8:15" x14ac:dyDescent="0.2">
      <c r="H89" s="24">
        <v>15672</v>
      </c>
      <c r="I89" s="24">
        <v>2863.9415539639158</v>
      </c>
      <c r="J89" s="24">
        <v>60228.755415588923</v>
      </c>
      <c r="K89" s="24">
        <v>82900</v>
      </c>
      <c r="L89" s="37">
        <v>4.7551066499751146E-2</v>
      </c>
      <c r="M89" s="37">
        <v>0.72652298450650088</v>
      </c>
      <c r="N89" s="24">
        <f t="shared" ref="N89:N116" si="2">K89*L89</f>
        <v>3941.9834128293701</v>
      </c>
      <c r="O89" s="24">
        <f t="shared" ref="O89:O116" si="3">N89-I89</f>
        <v>1078.0418588654543</v>
      </c>
    </row>
    <row r="90" spans="8:15" x14ac:dyDescent="0.2">
      <c r="H90" s="24">
        <v>17644</v>
      </c>
      <c r="I90" s="24">
        <v>5529.5328796637405</v>
      </c>
      <c r="J90" s="24">
        <v>105291.54206024665</v>
      </c>
      <c r="K90" s="24">
        <v>145700</v>
      </c>
      <c r="L90" s="37">
        <v>5.2516401331645451E-2</v>
      </c>
      <c r="M90" s="37">
        <v>0.7226598631451383</v>
      </c>
      <c r="N90" s="24">
        <f t="shared" si="2"/>
        <v>7651.6396740207419</v>
      </c>
      <c r="O90" s="24">
        <f t="shared" si="3"/>
        <v>2122.1067943570015</v>
      </c>
    </row>
    <row r="91" spans="8:15" x14ac:dyDescent="0.2">
      <c r="H91" s="24">
        <v>15408</v>
      </c>
      <c r="I91" s="24">
        <v>74393.805497621885</v>
      </c>
      <c r="J91" s="24">
        <v>525486.14812015311</v>
      </c>
      <c r="K91" s="24">
        <v>741800</v>
      </c>
      <c r="L91" s="37">
        <v>0.14157139206000849</v>
      </c>
      <c r="M91" s="37">
        <v>0.70839329754671487</v>
      </c>
      <c r="N91" s="24">
        <f t="shared" si="2"/>
        <v>105017.6586301143</v>
      </c>
      <c r="O91" s="24">
        <f t="shared" si="3"/>
        <v>30623.853132492412</v>
      </c>
    </row>
    <row r="92" spans="8:15" x14ac:dyDescent="0.2">
      <c r="H92" s="24">
        <v>18082</v>
      </c>
      <c r="I92" s="24">
        <v>9713.2701267812026</v>
      </c>
      <c r="J92" s="24">
        <v>55762.675303396638</v>
      </c>
      <c r="K92" s="24">
        <v>79200</v>
      </c>
      <c r="L92" s="37">
        <v>0.17418945690702081</v>
      </c>
      <c r="M92" s="37">
        <v>0.70407418312369496</v>
      </c>
      <c r="N92" s="24">
        <f t="shared" si="2"/>
        <v>13795.804987036048</v>
      </c>
      <c r="O92" s="24">
        <f t="shared" si="3"/>
        <v>4082.5348602548456</v>
      </c>
    </row>
    <row r="93" spans="8:15" x14ac:dyDescent="0.2">
      <c r="H93" s="24">
        <v>18237</v>
      </c>
      <c r="I93" s="24">
        <v>4211.1037180953554</v>
      </c>
      <c r="J93" s="24">
        <v>38661.329439009533</v>
      </c>
      <c r="K93" s="24">
        <v>56400</v>
      </c>
      <c r="L93" s="37">
        <v>0.10892288959536721</v>
      </c>
      <c r="M93" s="37">
        <v>0.68548456452144557</v>
      </c>
      <c r="N93" s="24">
        <f t="shared" si="2"/>
        <v>6143.2509731787104</v>
      </c>
      <c r="O93" s="24">
        <f t="shared" si="3"/>
        <v>1932.147255083355</v>
      </c>
    </row>
    <row r="94" spans="8:15" x14ac:dyDescent="0.2">
      <c r="H94" s="24">
        <v>13948</v>
      </c>
      <c r="I94" s="24">
        <v>26148.011943255155</v>
      </c>
      <c r="J94" s="24">
        <v>188830.75121699207</v>
      </c>
      <c r="K94" s="24">
        <v>281000</v>
      </c>
      <c r="L94" s="37">
        <v>0.13847327183064348</v>
      </c>
      <c r="M94" s="37">
        <v>0.67199555593235616</v>
      </c>
      <c r="N94" s="24">
        <f t="shared" si="2"/>
        <v>38910.989384410816</v>
      </c>
      <c r="O94" s="24">
        <f t="shared" si="3"/>
        <v>12762.977441155661</v>
      </c>
    </row>
    <row r="95" spans="8:15" x14ac:dyDescent="0.2">
      <c r="H95" s="24">
        <v>17456</v>
      </c>
      <c r="I95" s="24">
        <v>15952.000806514796</v>
      </c>
      <c r="J95" s="24">
        <v>180989.54597198681</v>
      </c>
      <c r="K95" s="24">
        <v>275800</v>
      </c>
      <c r="L95" s="37">
        <v>8.8137691714988961E-2</v>
      </c>
      <c r="M95" s="37">
        <v>0.65623475696877021</v>
      </c>
      <c r="N95" s="24">
        <f t="shared" si="2"/>
        <v>24308.375374993957</v>
      </c>
      <c r="O95" s="24">
        <f t="shared" si="3"/>
        <v>8356.3745684791611</v>
      </c>
    </row>
    <row r="96" spans="8:15" x14ac:dyDescent="0.2">
      <c r="H96" s="24">
        <v>3010</v>
      </c>
      <c r="I96" s="24">
        <v>4874.4261007296836</v>
      </c>
      <c r="J96" s="24">
        <v>115030.26359028775</v>
      </c>
      <c r="K96" s="24">
        <v>175800</v>
      </c>
      <c r="L96" s="37">
        <v>4.23751624015338E-2</v>
      </c>
      <c r="M96" s="37">
        <v>0.65432459380140928</v>
      </c>
      <c r="N96" s="24">
        <f t="shared" si="2"/>
        <v>7449.553550189642</v>
      </c>
      <c r="O96" s="24">
        <f t="shared" si="3"/>
        <v>2575.1274494599584</v>
      </c>
    </row>
    <row r="97" spans="8:15" x14ac:dyDescent="0.2">
      <c r="H97" s="24">
        <v>2789</v>
      </c>
      <c r="I97" s="24">
        <v>22017.920536321224</v>
      </c>
      <c r="J97" s="24">
        <v>273920.04436512152</v>
      </c>
      <c r="K97" s="24">
        <v>419000</v>
      </c>
      <c r="L97" s="37">
        <v>8.0380830060659797E-2</v>
      </c>
      <c r="M97" s="37">
        <v>0.65374712258978884</v>
      </c>
      <c r="N97" s="24">
        <f t="shared" si="2"/>
        <v>33679.567795416457</v>
      </c>
      <c r="O97" s="24">
        <f t="shared" si="3"/>
        <v>11661.647259095233</v>
      </c>
    </row>
    <row r="98" spans="8:15" x14ac:dyDescent="0.2">
      <c r="H98" s="24">
        <v>10544</v>
      </c>
      <c r="I98" s="24">
        <v>2175.8417217946208</v>
      </c>
      <c r="J98" s="24">
        <v>13074.550044624584</v>
      </c>
      <c r="K98" s="24">
        <v>20000</v>
      </c>
      <c r="L98" s="37">
        <v>0.16641809579437017</v>
      </c>
      <c r="M98" s="37">
        <v>0.65372750223122922</v>
      </c>
      <c r="N98" s="24">
        <f t="shared" si="2"/>
        <v>3328.3619158874035</v>
      </c>
      <c r="O98" s="24">
        <f t="shared" si="3"/>
        <v>1152.5201940927827</v>
      </c>
    </row>
    <row r="99" spans="8:15" x14ac:dyDescent="0.2">
      <c r="H99" s="24">
        <v>18201</v>
      </c>
      <c r="I99" s="24">
        <v>-1733.2510981806047</v>
      </c>
      <c r="J99" s="24">
        <v>12104.671581763905</v>
      </c>
      <c r="K99" s="24">
        <v>19000</v>
      </c>
      <c r="L99" s="37">
        <v>-0.14318860999019634</v>
      </c>
      <c r="M99" s="37">
        <v>0.63708797798757399</v>
      </c>
      <c r="N99" s="24">
        <f t="shared" si="2"/>
        <v>-2720.5835898137302</v>
      </c>
      <c r="O99" s="24">
        <f t="shared" si="3"/>
        <v>-987.33249163312553</v>
      </c>
    </row>
    <row r="100" spans="8:15" x14ac:dyDescent="0.2">
      <c r="H100" s="24">
        <v>17434</v>
      </c>
      <c r="I100" s="24">
        <v>1242.9681820682247</v>
      </c>
      <c r="J100" s="24">
        <v>26384.966338327758</v>
      </c>
      <c r="K100" s="24">
        <v>41600</v>
      </c>
      <c r="L100" s="37">
        <v>4.7108954627038659E-2</v>
      </c>
      <c r="M100" s="37">
        <v>0.6342539985174942</v>
      </c>
      <c r="N100" s="24">
        <f t="shared" si="2"/>
        <v>1959.7325124848082</v>
      </c>
      <c r="O100" s="24">
        <f t="shared" si="3"/>
        <v>716.76433041658356</v>
      </c>
    </row>
    <row r="101" spans="8:15" x14ac:dyDescent="0.2">
      <c r="H101" s="24">
        <v>16806</v>
      </c>
      <c r="I101" s="24">
        <v>4030.7117738216621</v>
      </c>
      <c r="J101" s="24">
        <v>13056.265583424531</v>
      </c>
      <c r="K101" s="24">
        <v>20600</v>
      </c>
      <c r="L101" s="37">
        <v>0.30871858021476045</v>
      </c>
      <c r="M101" s="37">
        <v>0.63379930016623931</v>
      </c>
      <c r="N101" s="24">
        <f t="shared" si="2"/>
        <v>6359.6027524240653</v>
      </c>
      <c r="O101" s="24">
        <f t="shared" si="3"/>
        <v>2328.8909786024033</v>
      </c>
    </row>
    <row r="102" spans="8:15" x14ac:dyDescent="0.2">
      <c r="H102" s="24">
        <v>17673</v>
      </c>
      <c r="I102" s="24">
        <v>10528.398117928158</v>
      </c>
      <c r="J102" s="24">
        <v>132317.8949821222</v>
      </c>
      <c r="K102" s="24">
        <v>209000</v>
      </c>
      <c r="L102" s="37">
        <v>7.9568966233559538E-2</v>
      </c>
      <c r="M102" s="37">
        <v>0.63309997599101531</v>
      </c>
      <c r="N102" s="24">
        <f t="shared" si="2"/>
        <v>16629.913942813942</v>
      </c>
      <c r="O102" s="24">
        <f t="shared" si="3"/>
        <v>6101.5158248857842</v>
      </c>
    </row>
    <row r="103" spans="8:15" x14ac:dyDescent="0.2">
      <c r="H103" s="24">
        <v>13155</v>
      </c>
      <c r="I103" s="24">
        <v>603.03278630397438</v>
      </c>
      <c r="J103" s="24">
        <v>13342.220068245144</v>
      </c>
      <c r="K103" s="24">
        <v>21200</v>
      </c>
      <c r="L103" s="37">
        <v>4.519733471787122E-2</v>
      </c>
      <c r="M103" s="37">
        <v>0.62935000321911061</v>
      </c>
      <c r="N103" s="24">
        <f t="shared" si="2"/>
        <v>958.18349601886985</v>
      </c>
      <c r="O103" s="24">
        <f t="shared" si="3"/>
        <v>355.15070971489547</v>
      </c>
    </row>
    <row r="104" spans="8:15" x14ac:dyDescent="0.2">
      <c r="H104" s="24">
        <v>18272</v>
      </c>
      <c r="I104" s="24">
        <v>-1101.0000521127693</v>
      </c>
      <c r="J104" s="24">
        <v>28686.830262969132</v>
      </c>
      <c r="K104" s="24">
        <v>48600</v>
      </c>
      <c r="L104" s="37">
        <v>-3.8379982801167591E-2</v>
      </c>
      <c r="M104" s="37">
        <v>0.59026399718043476</v>
      </c>
      <c r="N104" s="24">
        <f t="shared" si="2"/>
        <v>-1865.2671641367449</v>
      </c>
      <c r="O104" s="24">
        <f t="shared" si="3"/>
        <v>-764.26711202397564</v>
      </c>
    </row>
    <row r="105" spans="8:15" x14ac:dyDescent="0.2">
      <c r="H105" s="24">
        <v>18179</v>
      </c>
      <c r="I105" s="24">
        <v>2833.3158149612459</v>
      </c>
      <c r="J105" s="24">
        <v>40512.424055587937</v>
      </c>
      <c r="K105" s="24">
        <v>70600</v>
      </c>
      <c r="L105" s="37">
        <v>6.9936960846223237E-2</v>
      </c>
      <c r="M105" s="37">
        <v>0.57383036905931917</v>
      </c>
      <c r="N105" s="24">
        <f t="shared" si="2"/>
        <v>4937.5494357433608</v>
      </c>
      <c r="O105" s="24">
        <f t="shared" si="3"/>
        <v>2104.2336207821149</v>
      </c>
    </row>
    <row r="106" spans="8:15" x14ac:dyDescent="0.2">
      <c r="H106" s="24">
        <v>16862</v>
      </c>
      <c r="I106" s="24">
        <v>-670.27178011139381</v>
      </c>
      <c r="J106" s="24">
        <v>132041.58366671813</v>
      </c>
      <c r="K106" s="24">
        <v>233800</v>
      </c>
      <c r="L106" s="37">
        <v>-5.0762173665169375E-3</v>
      </c>
      <c r="M106" s="37">
        <v>0.56476297547783627</v>
      </c>
      <c r="N106" s="24">
        <f t="shared" si="2"/>
        <v>-1186.8196202916599</v>
      </c>
      <c r="O106" s="24">
        <f t="shared" si="3"/>
        <v>-516.54784018026612</v>
      </c>
    </row>
    <row r="107" spans="8:15" x14ac:dyDescent="0.2">
      <c r="H107" s="24">
        <v>17628</v>
      </c>
      <c r="I107" s="24">
        <v>-1273.9483081045455</v>
      </c>
      <c r="J107" s="24">
        <v>15447.155653920578</v>
      </c>
      <c r="K107" s="24">
        <v>30200</v>
      </c>
      <c r="L107" s="37">
        <v>-8.247138415940089E-2</v>
      </c>
      <c r="M107" s="37">
        <v>0.51149522032849593</v>
      </c>
      <c r="N107" s="24">
        <f t="shared" si="2"/>
        <v>-2490.635801613907</v>
      </c>
      <c r="O107" s="24">
        <f t="shared" si="3"/>
        <v>-1216.6874935093615</v>
      </c>
    </row>
    <row r="108" spans="8:15" x14ac:dyDescent="0.2">
      <c r="H108" s="24">
        <v>18193</v>
      </c>
      <c r="I108" s="24">
        <v>-27.231463553994843</v>
      </c>
      <c r="J108" s="24">
        <v>89.773457418107725</v>
      </c>
      <c r="K108" s="24">
        <v>200</v>
      </c>
      <c r="L108" s="37">
        <v>-0.30333535476046097</v>
      </c>
      <c r="M108" s="37">
        <v>0.44886728709053864</v>
      </c>
      <c r="N108" s="24">
        <f t="shared" si="2"/>
        <v>-60.667070952092196</v>
      </c>
      <c r="O108" s="24">
        <f t="shared" si="3"/>
        <v>-33.435607398097353</v>
      </c>
    </row>
    <row r="109" spans="8:15" x14ac:dyDescent="0.2">
      <c r="H109" s="24">
        <v>2406</v>
      </c>
      <c r="I109" s="24">
        <v>8886.1319363992716</v>
      </c>
      <c r="J109" s="24">
        <v>55734.634291638467</v>
      </c>
      <c r="K109" s="24">
        <v>140000</v>
      </c>
      <c r="L109" s="37">
        <v>0.15943644466924231</v>
      </c>
      <c r="M109" s="37">
        <v>0.39810453065456047</v>
      </c>
      <c r="N109" s="24">
        <f t="shared" si="2"/>
        <v>22321.102253693924</v>
      </c>
      <c r="O109" s="24">
        <f t="shared" si="3"/>
        <v>13434.970317294652</v>
      </c>
    </row>
    <row r="110" spans="8:15" x14ac:dyDescent="0.2">
      <c r="H110" s="24">
        <v>17872</v>
      </c>
      <c r="I110" s="24">
        <v>7261.9562221465294</v>
      </c>
      <c r="J110" s="24">
        <v>33186.076785565914</v>
      </c>
      <c r="K110" s="24">
        <v>85300</v>
      </c>
      <c r="L110" s="37">
        <v>0.21882539081284455</v>
      </c>
      <c r="M110" s="37">
        <v>0.38905131049901426</v>
      </c>
      <c r="N110" s="24">
        <f t="shared" si="2"/>
        <v>18665.805836335639</v>
      </c>
      <c r="O110" s="24">
        <f t="shared" si="3"/>
        <v>11403.84961418911</v>
      </c>
    </row>
    <row r="111" spans="8:15" x14ac:dyDescent="0.2">
      <c r="H111" s="24">
        <v>17948</v>
      </c>
      <c r="I111" s="24">
        <v>-1700.1817167874419</v>
      </c>
      <c r="J111" s="24">
        <v>6548.5863831006682</v>
      </c>
      <c r="K111" s="24">
        <v>17400</v>
      </c>
      <c r="L111" s="37">
        <v>-0.25962576002279575</v>
      </c>
      <c r="M111" s="37">
        <v>0.37635553925865911</v>
      </c>
      <c r="N111" s="24">
        <f t="shared" si="2"/>
        <v>-4517.4882243966458</v>
      </c>
      <c r="O111" s="24">
        <f t="shared" si="3"/>
        <v>-2817.3065076092039</v>
      </c>
    </row>
    <row r="112" spans="8:15" x14ac:dyDescent="0.2">
      <c r="H112" s="24">
        <v>2575</v>
      </c>
      <c r="I112" s="24">
        <v>15775.707442212453</v>
      </c>
      <c r="J112" s="24">
        <v>192110.71884339361</v>
      </c>
      <c r="K112" s="24">
        <v>520000</v>
      </c>
      <c r="L112" s="37">
        <v>8.211778883130734E-2</v>
      </c>
      <c r="M112" s="37">
        <v>0.36944369008344924</v>
      </c>
      <c r="N112" s="24">
        <f t="shared" si="2"/>
        <v>42701.250192279818</v>
      </c>
      <c r="O112" s="24">
        <f t="shared" si="3"/>
        <v>26925.542750067365</v>
      </c>
    </row>
    <row r="113" spans="1:15" x14ac:dyDescent="0.2">
      <c r="H113" s="24">
        <v>2480</v>
      </c>
      <c r="I113" s="24">
        <v>-528.89041097504378</v>
      </c>
      <c r="J113" s="24">
        <v>935957.65371929854</v>
      </c>
      <c r="K113" s="24">
        <v>3000000</v>
      </c>
      <c r="L113" s="37">
        <v>-5.6507942306293951E-4</v>
      </c>
      <c r="M113" s="37">
        <v>0.3119858845730995</v>
      </c>
      <c r="N113" s="24">
        <f t="shared" si="2"/>
        <v>-1695.2382691888185</v>
      </c>
      <c r="O113" s="24">
        <f t="shared" si="3"/>
        <v>-1166.3478582137748</v>
      </c>
    </row>
    <row r="114" spans="1:15" x14ac:dyDescent="0.2">
      <c r="H114" s="24">
        <v>17364</v>
      </c>
      <c r="I114" s="24">
        <v>6807.4008915794357</v>
      </c>
      <c r="J114" s="24">
        <v>21979.420845249912</v>
      </c>
      <c r="K114" s="24">
        <v>72200</v>
      </c>
      <c r="L114" s="37">
        <v>0.30971702755537434</v>
      </c>
      <c r="M114" s="37">
        <v>0.30442411143005416</v>
      </c>
      <c r="N114" s="24">
        <f t="shared" si="2"/>
        <v>22361.569389498029</v>
      </c>
      <c r="O114" s="24">
        <f t="shared" si="3"/>
        <v>15554.168497918592</v>
      </c>
    </row>
    <row r="115" spans="1:15" x14ac:dyDescent="0.2">
      <c r="A115" s="24" t="s">
        <v>1</v>
      </c>
      <c r="B115" s="24" t="s">
        <v>101</v>
      </c>
      <c r="C115" s="24" t="s">
        <v>139</v>
      </c>
      <c r="D115" s="24" t="s">
        <v>144</v>
      </c>
      <c r="H115" s="24">
        <v>2370</v>
      </c>
      <c r="I115" s="24">
        <v>16089.922331202746</v>
      </c>
      <c r="J115" s="24">
        <v>448028.17214230658</v>
      </c>
      <c r="K115" s="24">
        <v>1800000</v>
      </c>
      <c r="L115" s="37">
        <v>3.5912746857561732E-2</v>
      </c>
      <c r="M115" s="37">
        <v>0.24890454007905921</v>
      </c>
      <c r="N115" s="24">
        <f t="shared" si="2"/>
        <v>64642.944343611118</v>
      </c>
      <c r="O115" s="24">
        <f t="shared" si="3"/>
        <v>48553.022012408372</v>
      </c>
    </row>
    <row r="116" spans="1:15" x14ac:dyDescent="0.2">
      <c r="A116" s="24">
        <v>16703</v>
      </c>
      <c r="B116" s="24">
        <v>149509.75509967018</v>
      </c>
      <c r="C116" s="24">
        <v>628084.14445804129</v>
      </c>
      <c r="D116" s="24">
        <v>0.2380409638085651</v>
      </c>
      <c r="H116" s="24">
        <v>16201</v>
      </c>
      <c r="I116" s="24">
        <v>-822.66319681721382</v>
      </c>
      <c r="J116" s="24">
        <v>64.033386518036181</v>
      </c>
      <c r="K116" s="24">
        <v>400</v>
      </c>
      <c r="L116" s="37">
        <v>-12.84741041433902</v>
      </c>
      <c r="M116" s="37">
        <v>0.16008346629509046</v>
      </c>
      <c r="N116" s="24">
        <f t="shared" si="2"/>
        <v>-5138.9641657356078</v>
      </c>
      <c r="O116" s="24">
        <f t="shared" si="3"/>
        <v>-4316.3009689183937</v>
      </c>
    </row>
    <row r="117" spans="1:15" x14ac:dyDescent="0.2">
      <c r="A117" s="24">
        <v>16205</v>
      </c>
      <c r="B117" s="24">
        <v>137819.9627956489</v>
      </c>
      <c r="C117" s="24">
        <v>792346.85704399052</v>
      </c>
      <c r="D117" s="24">
        <v>0.17393892784507786</v>
      </c>
      <c r="L117" s="37"/>
      <c r="M117" s="37"/>
    </row>
    <row r="118" spans="1:15" ht="17" x14ac:dyDescent="0.25">
      <c r="A118" s="24">
        <v>5585</v>
      </c>
      <c r="B118" s="24">
        <v>116525.28514985615</v>
      </c>
      <c r="C118" s="24">
        <v>1125841.0601290385</v>
      </c>
      <c r="D118" s="24">
        <v>0.10350065322408883</v>
      </c>
      <c r="H118"/>
      <c r="I118"/>
      <c r="J118"/>
      <c r="K118"/>
      <c r="L118"/>
    </row>
    <row r="119" spans="1:15" ht="17" x14ac:dyDescent="0.25">
      <c r="A119" s="24">
        <v>13549</v>
      </c>
      <c r="B119" s="24">
        <v>101307.33710951355</v>
      </c>
      <c r="C119" s="24">
        <v>941207.67774012208</v>
      </c>
      <c r="D119" s="24">
        <v>0.10763547674489501</v>
      </c>
      <c r="H119"/>
      <c r="I119"/>
      <c r="J119"/>
      <c r="K119"/>
      <c r="L119"/>
    </row>
    <row r="120" spans="1:15" ht="17" x14ac:dyDescent="0.25">
      <c r="A120" s="24">
        <v>3015</v>
      </c>
      <c r="B120" s="24">
        <v>85785.28434552002</v>
      </c>
      <c r="C120" s="24">
        <v>710565.12470794714</v>
      </c>
      <c r="D120" s="24">
        <v>0.12072825046230498</v>
      </c>
      <c r="H120"/>
      <c r="I120"/>
      <c r="J120"/>
      <c r="K120"/>
      <c r="L120"/>
    </row>
    <row r="121" spans="1:15" ht="17" x14ac:dyDescent="0.25">
      <c r="A121" s="24">
        <v>5289</v>
      </c>
      <c r="B121" s="24">
        <v>83635.500811594073</v>
      </c>
      <c r="C121" s="24">
        <v>739448.25798481796</v>
      </c>
      <c r="D121" s="24">
        <v>0.11310527803462787</v>
      </c>
      <c r="H121"/>
      <c r="I121"/>
      <c r="J121"/>
      <c r="K121"/>
      <c r="L121"/>
    </row>
    <row r="122" spans="1:15" ht="17" x14ac:dyDescent="0.25">
      <c r="A122" s="24">
        <v>15408</v>
      </c>
      <c r="B122" s="24">
        <v>74393.805497621885</v>
      </c>
      <c r="C122" s="24">
        <v>525486.14812015311</v>
      </c>
      <c r="D122" s="24">
        <v>0.14157139206000849</v>
      </c>
      <c r="H122"/>
      <c r="I122"/>
      <c r="J122"/>
      <c r="K122"/>
      <c r="L122"/>
    </row>
    <row r="123" spans="1:15" ht="17" x14ac:dyDescent="0.25">
      <c r="A123" s="24">
        <v>3016</v>
      </c>
      <c r="B123" s="24">
        <v>72913.48275059188</v>
      </c>
      <c r="C123" s="24">
        <v>731784.89750002883</v>
      </c>
      <c r="D123" s="24">
        <v>9.9637862163709123E-2</v>
      </c>
      <c r="H123"/>
      <c r="I123"/>
      <c r="J123"/>
      <c r="K123"/>
      <c r="L123"/>
    </row>
    <row r="124" spans="1:15" ht="17" x14ac:dyDescent="0.25">
      <c r="A124" s="24">
        <v>10509</v>
      </c>
      <c r="B124" s="24">
        <v>70769.014414523408</v>
      </c>
      <c r="C124" s="24">
        <v>748384.52872268902</v>
      </c>
      <c r="D124" s="24">
        <v>9.4562369608721011E-2</v>
      </c>
      <c r="H124"/>
      <c r="I124"/>
      <c r="J124"/>
      <c r="K124"/>
      <c r="L124"/>
    </row>
    <row r="125" spans="1:15" ht="17" x14ac:dyDescent="0.25">
      <c r="A125" s="24">
        <v>16846</v>
      </c>
      <c r="B125" s="24">
        <v>64750.520875788796</v>
      </c>
      <c r="C125" s="24">
        <v>568190.28893508483</v>
      </c>
      <c r="D125" s="24">
        <v>0.11395921777745567</v>
      </c>
      <c r="H125"/>
      <c r="I125"/>
      <c r="J125"/>
      <c r="K125"/>
      <c r="L125"/>
    </row>
    <row r="126" spans="1:15" ht="17" x14ac:dyDescent="0.25">
      <c r="A126" s="24">
        <v>12394</v>
      </c>
      <c r="B126" s="24">
        <v>61824.015506761862</v>
      </c>
      <c r="C126" s="24">
        <v>788360.99143680709</v>
      </c>
      <c r="D126" s="24">
        <v>7.8420946975174516E-2</v>
      </c>
      <c r="H126"/>
      <c r="I126"/>
      <c r="J126"/>
      <c r="K126"/>
      <c r="L126"/>
    </row>
    <row r="127" spans="1:15" ht="17" x14ac:dyDescent="0.25">
      <c r="A127" s="24">
        <v>16861</v>
      </c>
      <c r="B127" s="24">
        <v>54845.191639218188</v>
      </c>
      <c r="C127" s="24">
        <v>390822.14716298372</v>
      </c>
      <c r="D127" s="24">
        <v>0.14033286505727685</v>
      </c>
      <c r="H127"/>
      <c r="I127"/>
      <c r="J127"/>
      <c r="K127"/>
      <c r="L127"/>
    </row>
    <row r="128" spans="1:15" ht="17" x14ac:dyDescent="0.25">
      <c r="A128" s="24">
        <v>15101</v>
      </c>
      <c r="B128" s="24">
        <v>47128.817299826595</v>
      </c>
      <c r="C128" s="24">
        <v>441896.64631396305</v>
      </c>
      <c r="D128" s="24">
        <v>0.10665122193831282</v>
      </c>
      <c r="H128"/>
      <c r="I128"/>
      <c r="J128"/>
      <c r="K128"/>
      <c r="L128"/>
    </row>
    <row r="129" spans="1:12" ht="17" x14ac:dyDescent="0.25">
      <c r="A129" s="24">
        <v>15910</v>
      </c>
      <c r="B129" s="24">
        <v>46086.037762746106</v>
      </c>
      <c r="C129" s="24">
        <v>373367.76627512951</v>
      </c>
      <c r="D129" s="24">
        <v>0.12343335961355043</v>
      </c>
      <c r="H129"/>
      <c r="I129"/>
      <c r="J129"/>
      <c r="K129"/>
      <c r="L129"/>
    </row>
    <row r="130" spans="1:12" ht="17" x14ac:dyDescent="0.25">
      <c r="A130" s="24">
        <v>7797</v>
      </c>
      <c r="B130" s="24">
        <v>46022.561008250326</v>
      </c>
      <c r="C130" s="24">
        <v>291134.81821473694</v>
      </c>
      <c r="D130" s="24">
        <v>0.15807989333074113</v>
      </c>
      <c r="H130"/>
      <c r="I130"/>
      <c r="J130"/>
      <c r="K130"/>
      <c r="L130"/>
    </row>
    <row r="131" spans="1:12" ht="17" x14ac:dyDescent="0.25">
      <c r="A131" s="24">
        <v>10778</v>
      </c>
      <c r="B131" s="24">
        <v>42031.457191772075</v>
      </c>
      <c r="C131" s="24">
        <v>378619.29366851063</v>
      </c>
      <c r="D131" s="24">
        <v>0.11101245471281114</v>
      </c>
      <c r="H131"/>
      <c r="I131"/>
      <c r="J131"/>
      <c r="K131"/>
      <c r="L131"/>
    </row>
    <row r="132" spans="1:12" ht="17" x14ac:dyDescent="0.25">
      <c r="A132" s="24">
        <v>2796</v>
      </c>
      <c r="B132" s="24">
        <v>41021.106719849049</v>
      </c>
      <c r="C132" s="24">
        <v>327593.63129373925</v>
      </c>
      <c r="D132" s="24">
        <v>0.12521948780825709</v>
      </c>
      <c r="H132"/>
      <c r="I132"/>
      <c r="J132"/>
      <c r="K132"/>
      <c r="L132"/>
    </row>
    <row r="133" spans="1:12" ht="17" x14ac:dyDescent="0.25">
      <c r="A133" s="24">
        <v>10543</v>
      </c>
      <c r="B133" s="24">
        <v>38783.561758724987</v>
      </c>
      <c r="C133" s="24">
        <v>361672.68949497165</v>
      </c>
      <c r="D133" s="24">
        <v>0.10723386886878611</v>
      </c>
      <c r="H133"/>
      <c r="I133"/>
      <c r="J133"/>
      <c r="K133"/>
      <c r="L133"/>
    </row>
    <row r="134" spans="1:12" ht="17" x14ac:dyDescent="0.25">
      <c r="A134" s="24">
        <v>15031</v>
      </c>
      <c r="B134" s="24">
        <v>37619.662111869191</v>
      </c>
      <c r="C134" s="24">
        <v>201842.78238568406</v>
      </c>
      <c r="D134" s="24">
        <v>0.18638101232663851</v>
      </c>
      <c r="H134"/>
      <c r="I134"/>
      <c r="J134"/>
      <c r="K134"/>
      <c r="L134"/>
    </row>
    <row r="135" spans="1:12" ht="17" x14ac:dyDescent="0.25">
      <c r="A135" s="24">
        <v>5351</v>
      </c>
      <c r="B135" s="24">
        <v>36185.421623531918</v>
      </c>
      <c r="C135" s="24">
        <v>758003.33567023173</v>
      </c>
      <c r="D135" s="24">
        <v>4.7737813174049584E-2</v>
      </c>
      <c r="H135"/>
      <c r="I135"/>
      <c r="J135"/>
      <c r="K135"/>
      <c r="L135"/>
    </row>
    <row r="136" spans="1:12" ht="17" x14ac:dyDescent="0.25">
      <c r="A136" s="24">
        <v>7581</v>
      </c>
      <c r="B136" s="24">
        <v>35592.722997455581</v>
      </c>
      <c r="C136" s="24">
        <v>772286.00680355623</v>
      </c>
      <c r="D136" s="24">
        <v>4.6087489199463358E-2</v>
      </c>
      <c r="H136"/>
      <c r="I136"/>
      <c r="J136"/>
      <c r="K136"/>
      <c r="L136"/>
    </row>
    <row r="137" spans="1:12" ht="17" x14ac:dyDescent="0.25">
      <c r="A137" s="24">
        <v>15974</v>
      </c>
      <c r="B137" s="24">
        <v>35524.776664020741</v>
      </c>
      <c r="C137" s="24">
        <v>246973.39566759384</v>
      </c>
      <c r="D137" s="24">
        <v>0.14384049977526409</v>
      </c>
      <c r="H137"/>
      <c r="I137"/>
      <c r="J137"/>
      <c r="K137"/>
      <c r="L137"/>
    </row>
    <row r="138" spans="1:12" ht="17" x14ac:dyDescent="0.25">
      <c r="A138" s="24">
        <v>14988</v>
      </c>
      <c r="B138" s="24">
        <v>33055.745270283194</v>
      </c>
      <c r="C138" s="24">
        <v>482515.24213049083</v>
      </c>
      <c r="D138" s="24">
        <v>6.8507152487721074E-2</v>
      </c>
      <c r="H138"/>
      <c r="I138"/>
      <c r="J138"/>
      <c r="K138"/>
      <c r="L138"/>
    </row>
    <row r="139" spans="1:12" ht="17" x14ac:dyDescent="0.25">
      <c r="A139" s="24">
        <v>15909</v>
      </c>
      <c r="B139" s="24">
        <v>32493.911730186283</v>
      </c>
      <c r="C139" s="24">
        <v>246362.37389541327</v>
      </c>
      <c r="D139" s="24">
        <v>0.13189478253680381</v>
      </c>
      <c r="H139"/>
      <c r="I139"/>
      <c r="J139"/>
      <c r="K139"/>
      <c r="L139"/>
    </row>
    <row r="140" spans="1:12" ht="17" x14ac:dyDescent="0.25">
      <c r="A140" s="24">
        <v>5247</v>
      </c>
      <c r="B140" s="24">
        <v>30270.248327756079</v>
      </c>
      <c r="C140" s="24">
        <v>255457.05748932753</v>
      </c>
      <c r="D140" s="24">
        <v>0.11849446879744439</v>
      </c>
      <c r="H140"/>
      <c r="I140"/>
      <c r="J140"/>
      <c r="K140"/>
      <c r="L140"/>
    </row>
    <row r="141" spans="1:12" ht="17" x14ac:dyDescent="0.25">
      <c r="A141" s="24">
        <v>2612</v>
      </c>
      <c r="B141" s="24">
        <v>29841.021090323233</v>
      </c>
      <c r="C141" s="24">
        <v>191556.53039175723</v>
      </c>
      <c r="D141" s="24">
        <v>0.15578179991720767</v>
      </c>
      <c r="H141"/>
      <c r="I141"/>
      <c r="J141"/>
      <c r="K141"/>
      <c r="L141"/>
    </row>
    <row r="142" spans="1:12" ht="17" x14ac:dyDescent="0.25">
      <c r="A142" s="24">
        <v>17962</v>
      </c>
      <c r="B142" s="24">
        <v>27869.788922498683</v>
      </c>
      <c r="C142" s="24">
        <v>148124.92791340323</v>
      </c>
      <c r="D142" s="24">
        <v>0.18815056530384888</v>
      </c>
      <c r="H142"/>
      <c r="I142"/>
      <c r="J142"/>
      <c r="K142"/>
      <c r="L142"/>
    </row>
    <row r="143" spans="1:12" ht="17" x14ac:dyDescent="0.25">
      <c r="A143" s="24">
        <v>14706</v>
      </c>
      <c r="B143" s="24">
        <v>27481.325687269655</v>
      </c>
      <c r="C143" s="24">
        <v>272908.31543113315</v>
      </c>
      <c r="D143" s="24">
        <v>0.10069801516987638</v>
      </c>
      <c r="H143"/>
      <c r="I143"/>
      <c r="J143"/>
      <c r="K143"/>
      <c r="L143"/>
    </row>
    <row r="144" spans="1:12" ht="17" x14ac:dyDescent="0.25">
      <c r="A144" s="24">
        <v>12780</v>
      </c>
      <c r="B144" s="24">
        <v>27191.068172590698</v>
      </c>
      <c r="C144" s="24">
        <v>196385.44952993855</v>
      </c>
      <c r="D144" s="24">
        <v>0.1384576517133744</v>
      </c>
      <c r="H144"/>
      <c r="I144"/>
      <c r="J144"/>
      <c r="K144"/>
      <c r="L144"/>
    </row>
    <row r="145" spans="1:12" ht="17" x14ac:dyDescent="0.25">
      <c r="A145" s="24">
        <v>9559</v>
      </c>
      <c r="B145" s="24">
        <v>26982.269860347726</v>
      </c>
      <c r="C145" s="24">
        <v>380515.44653929188</v>
      </c>
      <c r="D145" s="24">
        <v>7.0909788566392795E-2</v>
      </c>
      <c r="H145"/>
      <c r="I145"/>
      <c r="J145"/>
      <c r="K145"/>
      <c r="L145"/>
    </row>
    <row r="146" spans="1:12" ht="17" x14ac:dyDescent="0.25">
      <c r="A146" s="24">
        <v>16256</v>
      </c>
      <c r="B146" s="24">
        <v>26810.323757634451</v>
      </c>
      <c r="C146" s="24">
        <v>189449.70869014596</v>
      </c>
      <c r="D146" s="24">
        <v>0.14151683812554189</v>
      </c>
      <c r="H146"/>
      <c r="I146"/>
      <c r="J146"/>
      <c r="K146"/>
      <c r="L146"/>
    </row>
    <row r="147" spans="1:12" ht="17" x14ac:dyDescent="0.25">
      <c r="A147" s="24">
        <v>13948</v>
      </c>
      <c r="B147" s="24">
        <v>26148.011943255155</v>
      </c>
      <c r="C147" s="24">
        <v>188830.75121699207</v>
      </c>
      <c r="D147" s="24">
        <v>0.13847327183064348</v>
      </c>
      <c r="H147"/>
      <c r="I147"/>
      <c r="J147"/>
      <c r="K147"/>
      <c r="L147"/>
    </row>
    <row r="148" spans="1:12" ht="17" x14ac:dyDescent="0.25">
      <c r="A148" s="24">
        <v>2917</v>
      </c>
      <c r="B148" s="24">
        <v>25962.529093548743</v>
      </c>
      <c r="C148" s="24">
        <v>145394.6721673281</v>
      </c>
      <c r="D148" s="24">
        <v>0.17856589039019016</v>
      </c>
      <c r="H148"/>
      <c r="I148"/>
      <c r="J148"/>
      <c r="K148"/>
      <c r="L148"/>
    </row>
    <row r="149" spans="1:12" ht="17" x14ac:dyDescent="0.25">
      <c r="A149" s="24">
        <v>9315</v>
      </c>
      <c r="B149" s="24">
        <v>25417.421021528815</v>
      </c>
      <c r="C149" s="24">
        <v>311748.02914342872</v>
      </c>
      <c r="D149" s="24">
        <v>8.1531938121202338E-2</v>
      </c>
      <c r="H149"/>
      <c r="I149"/>
      <c r="J149"/>
      <c r="K149"/>
      <c r="L149"/>
    </row>
    <row r="150" spans="1:12" ht="17" x14ac:dyDescent="0.25">
      <c r="A150" s="24">
        <v>16656</v>
      </c>
      <c r="B150" s="24">
        <v>24689.0450217941</v>
      </c>
      <c r="C150" s="24">
        <v>158766.75142907226</v>
      </c>
      <c r="D150" s="24">
        <v>0.15550513441615468</v>
      </c>
      <c r="H150"/>
      <c r="I150"/>
      <c r="J150"/>
      <c r="K150"/>
      <c r="L150"/>
    </row>
    <row r="151" spans="1:12" ht="17" x14ac:dyDescent="0.25">
      <c r="A151" s="24">
        <v>16857</v>
      </c>
      <c r="B151" s="24">
        <v>23331.228772873055</v>
      </c>
      <c r="C151" s="24">
        <v>180197.18286661498</v>
      </c>
      <c r="D151" s="24">
        <v>0.12947610168879958</v>
      </c>
      <c r="H151"/>
      <c r="I151"/>
      <c r="J151"/>
      <c r="K151"/>
      <c r="L151"/>
    </row>
    <row r="152" spans="1:12" ht="17" x14ac:dyDescent="0.25">
      <c r="A152" s="24">
        <v>16911</v>
      </c>
      <c r="B152" s="24">
        <v>23235.423974085512</v>
      </c>
      <c r="C152" s="24">
        <v>254604.73217895173</v>
      </c>
      <c r="D152" s="24">
        <v>9.1260770274113515E-2</v>
      </c>
      <c r="H152"/>
      <c r="I152"/>
      <c r="J152"/>
      <c r="K152"/>
      <c r="L152"/>
    </row>
    <row r="153" spans="1:12" ht="17" x14ac:dyDescent="0.25">
      <c r="A153" s="24">
        <v>2647</v>
      </c>
      <c r="B153" s="24">
        <v>23164.208150845574</v>
      </c>
      <c r="C153" s="24">
        <v>180743.69621516761</v>
      </c>
      <c r="D153" s="24">
        <v>0.12816053138179478</v>
      </c>
      <c r="H153"/>
      <c r="I153"/>
      <c r="J153"/>
      <c r="K153"/>
      <c r="L153"/>
    </row>
    <row r="154" spans="1:12" ht="17" x14ac:dyDescent="0.25">
      <c r="A154" s="24">
        <v>9288</v>
      </c>
      <c r="B154" s="24">
        <v>22931.715609546507</v>
      </c>
      <c r="C154" s="24">
        <v>194162.39034992986</v>
      </c>
      <c r="D154" s="24">
        <v>0.11810585751554531</v>
      </c>
      <c r="H154"/>
      <c r="I154"/>
      <c r="J154"/>
      <c r="K154"/>
      <c r="L154"/>
    </row>
    <row r="155" spans="1:12" ht="17" x14ac:dyDescent="0.25">
      <c r="A155" s="24">
        <v>15839</v>
      </c>
      <c r="B155" s="24">
        <v>22908.981689523731</v>
      </c>
      <c r="C155" s="24">
        <v>244311.95494288139</v>
      </c>
      <c r="D155" s="24">
        <v>9.376938469867227E-2</v>
      </c>
      <c r="H155"/>
      <c r="I155"/>
      <c r="J155"/>
      <c r="K155"/>
      <c r="L155"/>
    </row>
    <row r="156" spans="1:12" ht="17" x14ac:dyDescent="0.25">
      <c r="A156" s="24">
        <v>17247</v>
      </c>
      <c r="B156" s="24">
        <v>22886.888930230398</v>
      </c>
      <c r="C156" s="24">
        <v>221922.53179217168</v>
      </c>
      <c r="D156" s="24">
        <v>0.10313008213002792</v>
      </c>
      <c r="H156"/>
      <c r="I156"/>
      <c r="J156"/>
      <c r="K156"/>
      <c r="L156"/>
    </row>
    <row r="157" spans="1:12" ht="17" x14ac:dyDescent="0.25">
      <c r="A157" s="24">
        <v>5638</v>
      </c>
      <c r="B157" s="24">
        <v>22861.31520570409</v>
      </c>
      <c r="C157" s="24">
        <v>355102.38894248521</v>
      </c>
      <c r="D157" s="24">
        <v>6.4379502694381655E-2</v>
      </c>
      <c r="H157"/>
      <c r="I157"/>
      <c r="J157"/>
      <c r="K157"/>
      <c r="L157"/>
    </row>
    <row r="158" spans="1:12" ht="17" x14ac:dyDescent="0.25">
      <c r="A158" s="24">
        <v>17870</v>
      </c>
      <c r="B158" s="24">
        <v>22666.856086475167</v>
      </c>
      <c r="C158" s="24">
        <v>151154.28392654078</v>
      </c>
      <c r="D158" s="24">
        <v>0.14995841002753846</v>
      </c>
      <c r="H158"/>
      <c r="I158"/>
      <c r="J158"/>
      <c r="K158"/>
      <c r="L158"/>
    </row>
    <row r="159" spans="1:12" ht="17" x14ac:dyDescent="0.25">
      <c r="A159" s="24">
        <v>2789</v>
      </c>
      <c r="B159" s="24">
        <v>22017.920536321224</v>
      </c>
      <c r="C159" s="24">
        <v>273920.04436512152</v>
      </c>
      <c r="D159" s="24">
        <v>8.0380830060659797E-2</v>
      </c>
      <c r="H159"/>
      <c r="I159"/>
      <c r="J159"/>
      <c r="K159"/>
      <c r="L159"/>
    </row>
    <row r="160" spans="1:12" ht="17" x14ac:dyDescent="0.25">
      <c r="A160" s="24">
        <v>7576</v>
      </c>
      <c r="B160" s="24">
        <v>21122.624366339209</v>
      </c>
      <c r="C160" s="24">
        <v>245096.7357473108</v>
      </c>
      <c r="D160" s="24">
        <v>8.6180765736987033E-2</v>
      </c>
      <c r="H160"/>
      <c r="I160"/>
      <c r="J160"/>
      <c r="K160"/>
      <c r="L160"/>
    </row>
    <row r="161" spans="1:12" ht="17" x14ac:dyDescent="0.25">
      <c r="A161" s="24">
        <v>17933</v>
      </c>
      <c r="B161" s="24">
        <v>20474.052676867144</v>
      </c>
      <c r="C161" s="24">
        <v>199197.47554161988</v>
      </c>
      <c r="D161" s="24">
        <v>0.10278269150348415</v>
      </c>
      <c r="H161"/>
      <c r="I161"/>
      <c r="J161"/>
      <c r="K161"/>
      <c r="L161"/>
    </row>
    <row r="162" spans="1:12" ht="17" x14ac:dyDescent="0.25">
      <c r="A162" s="24">
        <v>9121</v>
      </c>
      <c r="B162" s="24">
        <v>19543.864806747075</v>
      </c>
      <c r="C162" s="24">
        <v>261501.04614351213</v>
      </c>
      <c r="D162" s="24">
        <v>7.4737233731835148E-2</v>
      </c>
      <c r="H162"/>
      <c r="I162"/>
      <c r="J162"/>
      <c r="K162"/>
      <c r="L162"/>
    </row>
    <row r="163" spans="1:12" ht="17" x14ac:dyDescent="0.25">
      <c r="A163" s="24">
        <v>12657</v>
      </c>
      <c r="B163" s="24">
        <v>18995.364477747076</v>
      </c>
      <c r="C163" s="24">
        <v>296618.43145279656</v>
      </c>
      <c r="D163" s="24">
        <v>6.4039730723105689E-2</v>
      </c>
      <c r="H163"/>
      <c r="I163"/>
      <c r="J163"/>
      <c r="K163"/>
      <c r="L163"/>
    </row>
    <row r="164" spans="1:12" ht="17" x14ac:dyDescent="0.25">
      <c r="A164" s="24">
        <v>17282</v>
      </c>
      <c r="B164" s="24">
        <v>18796.122690634686</v>
      </c>
      <c r="C164" s="24">
        <v>164459.52676197723</v>
      </c>
      <c r="D164" s="24">
        <v>0.11429026375491382</v>
      </c>
      <c r="H164"/>
      <c r="I164"/>
      <c r="J164"/>
      <c r="K164"/>
      <c r="L164"/>
    </row>
    <row r="165" spans="1:12" ht="17" x14ac:dyDescent="0.25">
      <c r="A165" s="24">
        <v>17246</v>
      </c>
      <c r="B165" s="24">
        <v>18616.789896346829</v>
      </c>
      <c r="C165" s="24">
        <v>155576.97498428353</v>
      </c>
      <c r="D165" s="24">
        <v>0.11966288647936178</v>
      </c>
      <c r="H165"/>
      <c r="I165"/>
      <c r="J165"/>
      <c r="K165"/>
      <c r="L165"/>
    </row>
    <row r="166" spans="1:12" ht="17" x14ac:dyDescent="0.25">
      <c r="A166" s="24">
        <v>17956</v>
      </c>
      <c r="B166" s="24">
        <v>18241.688761704827</v>
      </c>
      <c r="C166" s="24">
        <v>147949.46229553572</v>
      </c>
      <c r="D166" s="24">
        <v>0.12329675605894554</v>
      </c>
      <c r="H166"/>
      <c r="I166"/>
      <c r="J166"/>
      <c r="K166"/>
      <c r="L166"/>
    </row>
    <row r="167" spans="1:12" ht="17" x14ac:dyDescent="0.25">
      <c r="A167" s="24">
        <v>17631</v>
      </c>
      <c r="B167" s="24">
        <v>16410.447895982375</v>
      </c>
      <c r="C167" s="24">
        <v>258234.20944903488</v>
      </c>
      <c r="D167" s="24">
        <v>6.3548698412172006E-2</v>
      </c>
      <c r="H167"/>
      <c r="I167"/>
      <c r="J167"/>
      <c r="K167"/>
      <c r="L167"/>
    </row>
    <row r="168" spans="1:12" ht="17" x14ac:dyDescent="0.25">
      <c r="A168" s="24">
        <v>17144</v>
      </c>
      <c r="B168" s="24">
        <v>16168.459400244363</v>
      </c>
      <c r="C168" s="24">
        <v>137871.81891756968</v>
      </c>
      <c r="D168" s="24">
        <v>0.11727167688932214</v>
      </c>
      <c r="H168"/>
      <c r="I168"/>
      <c r="J168"/>
      <c r="K168"/>
      <c r="L168"/>
    </row>
    <row r="169" spans="1:12" ht="17" x14ac:dyDescent="0.25">
      <c r="A169" s="24">
        <v>17100</v>
      </c>
      <c r="B169" s="24">
        <v>16136.686953665387</v>
      </c>
      <c r="C169" s="24">
        <v>116530.69219552461</v>
      </c>
      <c r="D169" s="24">
        <v>0.13847585258130923</v>
      </c>
      <c r="H169"/>
      <c r="I169"/>
      <c r="J169"/>
      <c r="K169"/>
      <c r="L169"/>
    </row>
    <row r="170" spans="1:12" ht="17" x14ac:dyDescent="0.25">
      <c r="A170" s="24">
        <v>2370</v>
      </c>
      <c r="B170" s="24">
        <v>16089.922331202746</v>
      </c>
      <c r="C170" s="24">
        <v>448028.17214230658</v>
      </c>
      <c r="D170" s="24">
        <v>3.5912746857561732E-2</v>
      </c>
      <c r="H170"/>
      <c r="I170"/>
      <c r="J170"/>
      <c r="K170"/>
      <c r="L170"/>
    </row>
    <row r="171" spans="1:12" ht="17" x14ac:dyDescent="0.25">
      <c r="A171" s="24">
        <v>17456</v>
      </c>
      <c r="B171" s="24">
        <v>15952.000806514796</v>
      </c>
      <c r="C171" s="24">
        <v>180989.54597198681</v>
      </c>
      <c r="D171" s="24">
        <v>8.8137691714988961E-2</v>
      </c>
      <c r="H171"/>
      <c r="I171"/>
      <c r="J171"/>
      <c r="K171"/>
      <c r="L171"/>
    </row>
    <row r="172" spans="1:12" ht="17" x14ac:dyDescent="0.25">
      <c r="A172" s="24">
        <v>2575</v>
      </c>
      <c r="B172" s="24">
        <v>15775.707442212453</v>
      </c>
      <c r="C172" s="24">
        <v>192110.71884339361</v>
      </c>
      <c r="D172" s="24">
        <v>8.211778883130734E-2</v>
      </c>
      <c r="H172"/>
      <c r="I172"/>
      <c r="J172"/>
      <c r="K172"/>
      <c r="L172"/>
    </row>
    <row r="173" spans="1:12" ht="17" x14ac:dyDescent="0.25">
      <c r="A173" s="24">
        <v>16842</v>
      </c>
      <c r="B173" s="24">
        <v>15459.802468129392</v>
      </c>
      <c r="C173" s="24">
        <v>215655.97515017985</v>
      </c>
      <c r="D173" s="24">
        <v>7.1687336543137276E-2</v>
      </c>
      <c r="H173"/>
      <c r="I173"/>
      <c r="J173"/>
      <c r="K173"/>
      <c r="L173"/>
    </row>
    <row r="174" spans="1:12" ht="17" x14ac:dyDescent="0.25">
      <c r="A174" s="24">
        <v>12790</v>
      </c>
      <c r="B174" s="24">
        <v>15252.2378983811</v>
      </c>
      <c r="C174" s="24">
        <v>96858.191638169097</v>
      </c>
      <c r="D174" s="24">
        <v>0.15746977762457648</v>
      </c>
      <c r="H174"/>
      <c r="I174"/>
      <c r="J174"/>
      <c r="K174"/>
      <c r="L174"/>
    </row>
    <row r="175" spans="1:12" ht="17" x14ac:dyDescent="0.25">
      <c r="A175" s="24">
        <v>17947</v>
      </c>
      <c r="B175" s="24">
        <v>15019.692230929204</v>
      </c>
      <c r="C175" s="24">
        <v>114598.2768961344</v>
      </c>
      <c r="D175" s="24">
        <v>0.13106385748314725</v>
      </c>
      <c r="H175"/>
      <c r="I175"/>
      <c r="J175"/>
      <c r="K175"/>
      <c r="L175"/>
    </row>
    <row r="176" spans="1:12" ht="17" x14ac:dyDescent="0.25">
      <c r="A176" s="24">
        <v>13250</v>
      </c>
      <c r="B176" s="24">
        <v>14752.341166760238</v>
      </c>
      <c r="C176" s="24">
        <v>173098.61100772678</v>
      </c>
      <c r="D176" s="24">
        <v>8.5225069576680329E-2</v>
      </c>
      <c r="H176"/>
      <c r="I176"/>
      <c r="J176"/>
      <c r="K176"/>
      <c r="L176"/>
    </row>
    <row r="177" spans="1:12" ht="17" x14ac:dyDescent="0.25">
      <c r="A177" s="24">
        <v>9363</v>
      </c>
      <c r="B177" s="24">
        <v>14435.911130735836</v>
      </c>
      <c r="C177" s="24">
        <v>149717.52805291867</v>
      </c>
      <c r="D177" s="24">
        <v>9.6420982355742382E-2</v>
      </c>
      <c r="H177"/>
      <c r="I177"/>
      <c r="J177"/>
      <c r="K177"/>
      <c r="L177"/>
    </row>
    <row r="178" spans="1:12" ht="17" x14ac:dyDescent="0.25">
      <c r="A178" s="24">
        <v>15810</v>
      </c>
      <c r="B178" s="24">
        <v>13975.075915938942</v>
      </c>
      <c r="C178" s="24">
        <v>119726.39623550371</v>
      </c>
      <c r="D178" s="24">
        <v>0.11672510286244436</v>
      </c>
      <c r="H178"/>
      <c r="I178"/>
      <c r="J178"/>
      <c r="K178"/>
      <c r="L178"/>
    </row>
    <row r="179" spans="1:12" ht="17" x14ac:dyDescent="0.25">
      <c r="A179" s="24">
        <v>16845</v>
      </c>
      <c r="B179" s="24">
        <v>13056.150534635624</v>
      </c>
      <c r="C179" s="24">
        <v>339551.32208802749</v>
      </c>
      <c r="D179" s="24">
        <v>3.845118450533043E-2</v>
      </c>
      <c r="H179"/>
      <c r="I179"/>
      <c r="J179"/>
      <c r="K179"/>
      <c r="L179"/>
    </row>
    <row r="180" spans="1:12" ht="17" x14ac:dyDescent="0.25">
      <c r="A180" s="24">
        <v>16053</v>
      </c>
      <c r="B180" s="24">
        <v>12645.909316610743</v>
      </c>
      <c r="C180" s="24">
        <v>107181.03483883856</v>
      </c>
      <c r="D180" s="24">
        <v>0.11798644541569886</v>
      </c>
      <c r="H180"/>
      <c r="I180"/>
      <c r="J180"/>
      <c r="K180"/>
      <c r="L180"/>
    </row>
    <row r="181" spans="1:12" ht="17" x14ac:dyDescent="0.25">
      <c r="A181" s="24">
        <v>12392</v>
      </c>
      <c r="B181" s="24">
        <v>12350.838509946245</v>
      </c>
      <c r="C181" s="24">
        <v>122129.31398574908</v>
      </c>
      <c r="D181" s="24">
        <v>0.10112918927381701</v>
      </c>
      <c r="H181"/>
      <c r="I181"/>
      <c r="J181"/>
      <c r="K181"/>
      <c r="L181"/>
    </row>
    <row r="182" spans="1:12" ht="17" x14ac:dyDescent="0.25">
      <c r="A182" s="24">
        <v>18006</v>
      </c>
      <c r="B182" s="24">
        <v>12289.373979612306</v>
      </c>
      <c r="C182" s="24">
        <v>69389.343872902449</v>
      </c>
      <c r="D182" s="24">
        <v>0.17710751094753449</v>
      </c>
      <c r="H182"/>
      <c r="I182"/>
      <c r="J182"/>
      <c r="K182"/>
      <c r="L182"/>
    </row>
    <row r="183" spans="1:12" ht="17" x14ac:dyDescent="0.25">
      <c r="A183" s="24">
        <v>10777</v>
      </c>
      <c r="B183" s="24">
        <v>12195.986749674988</v>
      </c>
      <c r="C183" s="24">
        <v>118294.49683046546</v>
      </c>
      <c r="D183" s="24">
        <v>0.1030985132567388</v>
      </c>
      <c r="H183"/>
      <c r="I183"/>
      <c r="J183"/>
      <c r="K183"/>
      <c r="L183"/>
    </row>
    <row r="184" spans="1:12" ht="17" x14ac:dyDescent="0.25">
      <c r="A184" s="24">
        <v>2865</v>
      </c>
      <c r="B184" s="24">
        <v>12145.002485887431</v>
      </c>
      <c r="C184" s="24">
        <v>121069.9215030893</v>
      </c>
      <c r="D184" s="24">
        <v>0.10031395358241421</v>
      </c>
      <c r="H184"/>
      <c r="I184"/>
      <c r="J184"/>
      <c r="K184"/>
      <c r="L184"/>
    </row>
    <row r="185" spans="1:12" ht="17" x14ac:dyDescent="0.25">
      <c r="A185" s="24">
        <v>14315</v>
      </c>
      <c r="B185" s="24">
        <v>12066.921645504583</v>
      </c>
      <c r="C185" s="24">
        <v>317441.2258445163</v>
      </c>
      <c r="D185" s="24">
        <v>3.8013089236919081E-2</v>
      </c>
      <c r="H185"/>
      <c r="I185"/>
      <c r="J185"/>
      <c r="K185"/>
      <c r="L185"/>
    </row>
    <row r="186" spans="1:12" ht="17" x14ac:dyDescent="0.25">
      <c r="A186" s="24">
        <v>17673</v>
      </c>
      <c r="B186" s="24">
        <v>10528.398117928158</v>
      </c>
      <c r="C186" s="24">
        <v>132317.8949821222</v>
      </c>
      <c r="D186" s="24">
        <v>7.9568966233559538E-2</v>
      </c>
      <c r="H186"/>
      <c r="I186"/>
      <c r="J186"/>
      <c r="K186"/>
      <c r="L186"/>
    </row>
    <row r="187" spans="1:12" ht="17" x14ac:dyDescent="0.25">
      <c r="A187" s="24">
        <v>15720</v>
      </c>
      <c r="B187" s="24">
        <v>10140.159679695353</v>
      </c>
      <c r="C187" s="24">
        <v>68277.055978454242</v>
      </c>
      <c r="D187" s="24">
        <v>0.14851489324459477</v>
      </c>
      <c r="H187"/>
      <c r="I187"/>
      <c r="J187"/>
      <c r="K187"/>
      <c r="L187"/>
    </row>
    <row r="188" spans="1:12" ht="17" x14ac:dyDescent="0.25">
      <c r="A188" s="24">
        <v>16483</v>
      </c>
      <c r="B188" s="24">
        <v>10054.041632441264</v>
      </c>
      <c r="C188" s="24">
        <v>97818.087794589854</v>
      </c>
      <c r="D188" s="24">
        <v>0.10278305228736372</v>
      </c>
      <c r="H188"/>
      <c r="I188"/>
      <c r="J188"/>
      <c r="K188"/>
      <c r="L188"/>
    </row>
    <row r="189" spans="1:12" ht="17" x14ac:dyDescent="0.25">
      <c r="A189" s="24">
        <v>17365</v>
      </c>
      <c r="B189" s="24">
        <v>9960.0026818336137</v>
      </c>
      <c r="C189" s="24">
        <v>108958.20787664919</v>
      </c>
      <c r="D189" s="24">
        <v>9.1411219732149607E-2</v>
      </c>
      <c r="H189"/>
      <c r="I189"/>
      <c r="J189"/>
      <c r="K189"/>
      <c r="L189"/>
    </row>
    <row r="190" spans="1:12" ht="17" x14ac:dyDescent="0.25">
      <c r="A190" s="24">
        <v>17268</v>
      </c>
      <c r="B190" s="24">
        <v>9846.827673996384</v>
      </c>
      <c r="C190" s="24">
        <v>141095.14368404471</v>
      </c>
      <c r="D190" s="24">
        <v>6.9788565480655027E-2</v>
      </c>
      <c r="H190"/>
      <c r="I190"/>
      <c r="J190"/>
      <c r="K190"/>
      <c r="L190"/>
    </row>
    <row r="191" spans="1:12" ht="17" x14ac:dyDescent="0.25">
      <c r="A191" s="24">
        <v>18082</v>
      </c>
      <c r="B191" s="24">
        <v>9713.2701267812026</v>
      </c>
      <c r="C191" s="24">
        <v>55762.675303396638</v>
      </c>
      <c r="D191" s="24">
        <v>0.17418945690702081</v>
      </c>
      <c r="H191"/>
      <c r="I191"/>
      <c r="J191"/>
      <c r="K191"/>
      <c r="L191"/>
    </row>
    <row r="192" spans="1:12" ht="17" x14ac:dyDescent="0.25">
      <c r="A192" s="24">
        <v>15242</v>
      </c>
      <c r="B192" s="24">
        <v>9328.2716968453515</v>
      </c>
      <c r="C192" s="24">
        <v>141314.65944232934</v>
      </c>
      <c r="D192" s="24">
        <v>6.6010644144475536E-2</v>
      </c>
      <c r="H192"/>
      <c r="I192"/>
      <c r="J192"/>
      <c r="K192"/>
      <c r="L192"/>
    </row>
    <row r="193" spans="1:12" ht="17" x14ac:dyDescent="0.25">
      <c r="A193" s="24">
        <v>2406</v>
      </c>
      <c r="B193" s="24">
        <v>8886.1319363992716</v>
      </c>
      <c r="C193" s="24">
        <v>55734.634291638467</v>
      </c>
      <c r="D193" s="24">
        <v>0.15943644466924231</v>
      </c>
      <c r="H193"/>
      <c r="I193"/>
      <c r="J193"/>
      <c r="K193"/>
      <c r="L193"/>
    </row>
    <row r="194" spans="1:12" ht="17" x14ac:dyDescent="0.25">
      <c r="A194" s="24">
        <v>5435</v>
      </c>
      <c r="B194" s="24">
        <v>8656.2715565468279</v>
      </c>
      <c r="C194" s="24">
        <v>74378.412901184958</v>
      </c>
      <c r="D194" s="24">
        <v>0.11638150397275983</v>
      </c>
      <c r="H194"/>
      <c r="I194"/>
      <c r="J194"/>
      <c r="K194"/>
      <c r="L194"/>
    </row>
    <row r="195" spans="1:12" ht="17" x14ac:dyDescent="0.25">
      <c r="A195" s="24">
        <v>2851</v>
      </c>
      <c r="B195" s="24">
        <v>8431.4070430851552</v>
      </c>
      <c r="C195" s="24">
        <v>66498.59205453012</v>
      </c>
      <c r="D195" s="24">
        <v>0.12679076026408559</v>
      </c>
      <c r="H195"/>
      <c r="I195"/>
      <c r="J195"/>
      <c r="K195"/>
      <c r="L195"/>
    </row>
    <row r="196" spans="1:12" ht="17" x14ac:dyDescent="0.25">
      <c r="A196" s="24">
        <v>17833</v>
      </c>
      <c r="B196" s="24">
        <v>8402.5641010375693</v>
      </c>
      <c r="C196" s="24">
        <v>67008.027258973976</v>
      </c>
      <c r="D196" s="24">
        <v>0.12539638077335377</v>
      </c>
      <c r="H196"/>
      <c r="I196"/>
      <c r="J196"/>
      <c r="K196"/>
      <c r="L196"/>
    </row>
    <row r="197" spans="1:12" ht="17" x14ac:dyDescent="0.25">
      <c r="A197" s="24">
        <v>2973</v>
      </c>
      <c r="B197" s="24">
        <v>8368.0567550469168</v>
      </c>
      <c r="C197" s="24">
        <v>59118.82737234691</v>
      </c>
      <c r="D197" s="24">
        <v>0.14154639269724609</v>
      </c>
      <c r="H197"/>
      <c r="I197"/>
      <c r="J197"/>
      <c r="K197"/>
      <c r="L197"/>
    </row>
    <row r="198" spans="1:12" ht="17" x14ac:dyDescent="0.25">
      <c r="A198" s="24">
        <v>15102</v>
      </c>
      <c r="B198" s="24">
        <v>8303.9783302602336</v>
      </c>
      <c r="C198" s="24">
        <v>271651.26914258749</v>
      </c>
      <c r="D198" s="24">
        <v>3.0568523962615998E-2</v>
      </c>
      <c r="H198"/>
      <c r="I198"/>
      <c r="J198"/>
      <c r="K198"/>
      <c r="L198"/>
    </row>
    <row r="199" spans="1:12" ht="17" x14ac:dyDescent="0.25">
      <c r="A199" s="24">
        <v>13076</v>
      </c>
      <c r="B199" s="24">
        <v>8189.7835775185458</v>
      </c>
      <c r="C199" s="24">
        <v>47293.303797205095</v>
      </c>
      <c r="D199" s="24">
        <v>0.17317004565036415</v>
      </c>
      <c r="H199"/>
      <c r="I199"/>
      <c r="J199"/>
      <c r="K199"/>
      <c r="L199"/>
    </row>
    <row r="200" spans="1:12" ht="17" x14ac:dyDescent="0.25">
      <c r="A200" s="24">
        <v>15372</v>
      </c>
      <c r="B200" s="24">
        <v>8158.1754036290058</v>
      </c>
      <c r="C200" s="24">
        <v>166892.47968328797</v>
      </c>
      <c r="D200" s="24">
        <v>4.8882822156581192E-2</v>
      </c>
      <c r="H200"/>
      <c r="I200"/>
      <c r="J200"/>
      <c r="K200"/>
      <c r="L200"/>
    </row>
    <row r="201" spans="1:12" ht="17" x14ac:dyDescent="0.25">
      <c r="A201" s="24">
        <v>15605</v>
      </c>
      <c r="B201" s="24">
        <v>7849.9906009257247</v>
      </c>
      <c r="C201" s="24">
        <v>83292.926459841881</v>
      </c>
      <c r="D201" s="24">
        <v>9.4245585244389876E-2</v>
      </c>
      <c r="H201"/>
      <c r="I201"/>
      <c r="J201"/>
      <c r="K201"/>
      <c r="L201"/>
    </row>
    <row r="202" spans="1:12" ht="17" x14ac:dyDescent="0.25">
      <c r="A202" s="24">
        <v>16602</v>
      </c>
      <c r="B202" s="24">
        <v>7800.3050663840186</v>
      </c>
      <c r="C202" s="24">
        <v>119339.77957499646</v>
      </c>
      <c r="D202" s="24">
        <v>6.5362154129688904E-2</v>
      </c>
      <c r="H202"/>
      <c r="I202"/>
      <c r="J202"/>
      <c r="K202"/>
      <c r="L202"/>
    </row>
    <row r="203" spans="1:12" ht="17" x14ac:dyDescent="0.25">
      <c r="A203" s="24">
        <v>16537</v>
      </c>
      <c r="B203" s="24">
        <v>7623.6535731860213</v>
      </c>
      <c r="C203" s="24">
        <v>200133.49968974621</v>
      </c>
      <c r="D203" s="24">
        <v>3.8092840953685765E-2</v>
      </c>
      <c r="H203"/>
      <c r="I203"/>
      <c r="J203"/>
      <c r="K203"/>
      <c r="L203"/>
    </row>
    <row r="204" spans="1:12" ht="17" x14ac:dyDescent="0.25">
      <c r="A204" s="24">
        <v>17872</v>
      </c>
      <c r="B204" s="24">
        <v>7261.9562221465294</v>
      </c>
      <c r="C204" s="24">
        <v>33186.076785565914</v>
      </c>
      <c r="D204" s="24">
        <v>0.21882539081284455</v>
      </c>
      <c r="H204"/>
      <c r="I204"/>
      <c r="J204"/>
      <c r="K204"/>
      <c r="L204"/>
    </row>
    <row r="205" spans="1:12" ht="17" x14ac:dyDescent="0.25">
      <c r="A205" s="24">
        <v>3534</v>
      </c>
      <c r="B205" s="24">
        <v>7178.512373240701</v>
      </c>
      <c r="C205" s="24">
        <v>189074.33835756904</v>
      </c>
      <c r="D205" s="24">
        <v>3.7966613743558447E-2</v>
      </c>
      <c r="H205"/>
      <c r="I205"/>
      <c r="J205"/>
      <c r="K205"/>
      <c r="L205"/>
    </row>
    <row r="206" spans="1:12" ht="17" x14ac:dyDescent="0.25">
      <c r="A206" s="24">
        <v>17364</v>
      </c>
      <c r="B206" s="24">
        <v>6807.4008915794357</v>
      </c>
      <c r="C206" s="24">
        <v>21979.420845249912</v>
      </c>
      <c r="D206" s="24">
        <v>0.30971702755537434</v>
      </c>
      <c r="H206"/>
      <c r="I206"/>
      <c r="J206"/>
      <c r="K206"/>
      <c r="L206"/>
    </row>
    <row r="207" spans="1:12" ht="17" x14ac:dyDescent="0.25">
      <c r="A207" s="24">
        <v>17849</v>
      </c>
      <c r="B207" s="24">
        <v>6653.3287972520757</v>
      </c>
      <c r="C207" s="24">
        <v>74338.834375517894</v>
      </c>
      <c r="D207" s="24">
        <v>8.9500041978640782E-2</v>
      </c>
      <c r="H207"/>
      <c r="I207"/>
      <c r="J207"/>
      <c r="K207"/>
      <c r="L207"/>
    </row>
    <row r="208" spans="1:12" ht="17" x14ac:dyDescent="0.25">
      <c r="A208" s="24">
        <v>16966</v>
      </c>
      <c r="B208" s="24">
        <v>6486.2201705500393</v>
      </c>
      <c r="C208" s="24">
        <v>128674.45200014734</v>
      </c>
      <c r="D208" s="24">
        <v>5.0407987519873888E-2</v>
      </c>
      <c r="H208"/>
      <c r="I208"/>
      <c r="J208"/>
      <c r="K208"/>
      <c r="L208"/>
    </row>
    <row r="209" spans="1:12" ht="17" x14ac:dyDescent="0.25">
      <c r="A209" s="24">
        <v>17644</v>
      </c>
      <c r="B209" s="24">
        <v>5529.5328796637405</v>
      </c>
      <c r="C209" s="24">
        <v>105291.54206024665</v>
      </c>
      <c r="D209" s="24">
        <v>5.2516401331645451E-2</v>
      </c>
      <c r="H209"/>
      <c r="I209"/>
      <c r="J209"/>
      <c r="K209"/>
      <c r="L209"/>
    </row>
    <row r="210" spans="1:12" ht="17" x14ac:dyDescent="0.25">
      <c r="A210" s="24">
        <v>17783</v>
      </c>
      <c r="B210" s="24">
        <v>5386.9270776484955</v>
      </c>
      <c r="C210" s="24">
        <v>84783.052271647219</v>
      </c>
      <c r="D210" s="24">
        <v>6.3537781824469272E-2</v>
      </c>
      <c r="H210"/>
      <c r="I210"/>
      <c r="J210"/>
      <c r="K210"/>
      <c r="L210"/>
    </row>
    <row r="211" spans="1:12" ht="17" x14ac:dyDescent="0.25">
      <c r="A211" s="24">
        <v>17267</v>
      </c>
      <c r="B211" s="24">
        <v>5098.4756889742739</v>
      </c>
      <c r="C211" s="24">
        <v>98073.76189000938</v>
      </c>
      <c r="D211" s="24">
        <v>5.1986133607195173E-2</v>
      </c>
      <c r="H211"/>
      <c r="I211"/>
      <c r="J211"/>
      <c r="K211"/>
      <c r="L211"/>
    </row>
    <row r="212" spans="1:12" ht="17" x14ac:dyDescent="0.25">
      <c r="A212" s="24">
        <v>15673</v>
      </c>
      <c r="B212" s="24">
        <v>5051.6086189722273</v>
      </c>
      <c r="C212" s="24">
        <v>85101.78808756455</v>
      </c>
      <c r="D212" s="24">
        <v>5.9359606096342304E-2</v>
      </c>
      <c r="H212"/>
      <c r="I212"/>
      <c r="J212"/>
      <c r="K212"/>
      <c r="L212"/>
    </row>
    <row r="213" spans="1:12" ht="17" x14ac:dyDescent="0.25">
      <c r="A213" s="24">
        <v>3010</v>
      </c>
      <c r="B213" s="24">
        <v>4874.4261007296836</v>
      </c>
      <c r="C213" s="24">
        <v>115030.26359028775</v>
      </c>
      <c r="D213" s="24">
        <v>4.23751624015338E-2</v>
      </c>
      <c r="H213"/>
      <c r="I213"/>
      <c r="J213"/>
      <c r="K213"/>
      <c r="L213"/>
    </row>
    <row r="214" spans="1:12" ht="17" x14ac:dyDescent="0.25">
      <c r="A214" s="24">
        <v>10601</v>
      </c>
      <c r="B214" s="24">
        <v>4761.2263470413727</v>
      </c>
      <c r="C214" s="24">
        <v>84838.145751361211</v>
      </c>
      <c r="D214" s="24">
        <v>5.6121291959813725E-2</v>
      </c>
      <c r="H214"/>
      <c r="I214"/>
      <c r="J214"/>
      <c r="K214"/>
      <c r="L214"/>
    </row>
    <row r="215" spans="1:12" ht="17" x14ac:dyDescent="0.25">
      <c r="A215" s="24">
        <v>12446</v>
      </c>
      <c r="B215" s="24">
        <v>4666.7262541967866</v>
      </c>
      <c r="C215" s="24">
        <v>233542.54473937635</v>
      </c>
      <c r="D215" s="24">
        <v>1.9982338804283635E-2</v>
      </c>
      <c r="H215"/>
      <c r="I215"/>
      <c r="J215"/>
      <c r="K215"/>
      <c r="L215"/>
    </row>
    <row r="216" spans="1:12" ht="17" x14ac:dyDescent="0.25">
      <c r="A216" s="24">
        <v>18007</v>
      </c>
      <c r="B216" s="24">
        <v>4591.6180313425029</v>
      </c>
      <c r="C216" s="24">
        <v>59871.616324839662</v>
      </c>
      <c r="D216" s="24">
        <v>7.6691065202419181E-2</v>
      </c>
      <c r="H216"/>
      <c r="I216"/>
      <c r="J216"/>
      <c r="K216"/>
      <c r="L216"/>
    </row>
    <row r="217" spans="1:12" ht="17" x14ac:dyDescent="0.25">
      <c r="A217" s="24">
        <v>17848</v>
      </c>
      <c r="B217" s="24">
        <v>4423.4280909413164</v>
      </c>
      <c r="C217" s="24">
        <v>34437.440846713362</v>
      </c>
      <c r="D217" s="24">
        <v>0.12844822327625077</v>
      </c>
      <c r="H217"/>
      <c r="I217"/>
      <c r="J217"/>
      <c r="K217"/>
      <c r="L217"/>
    </row>
    <row r="218" spans="1:12" ht="17" x14ac:dyDescent="0.25">
      <c r="A218" s="24">
        <v>18237</v>
      </c>
      <c r="B218" s="24">
        <v>4211.1037180953554</v>
      </c>
      <c r="C218" s="24">
        <v>38661.329439009533</v>
      </c>
      <c r="D218" s="24">
        <v>0.10892288959536721</v>
      </c>
      <c r="H218"/>
      <c r="I218"/>
      <c r="J218"/>
      <c r="K218"/>
      <c r="L218"/>
    </row>
    <row r="219" spans="1:12" ht="17" x14ac:dyDescent="0.25">
      <c r="A219" s="24">
        <v>16806</v>
      </c>
      <c r="B219" s="24">
        <v>4030.7117738216621</v>
      </c>
      <c r="C219" s="24">
        <v>13056.265583424531</v>
      </c>
      <c r="D219" s="24">
        <v>0.30871858021476045</v>
      </c>
      <c r="H219"/>
      <c r="I219"/>
      <c r="J219"/>
      <c r="K219"/>
      <c r="L219"/>
    </row>
    <row r="220" spans="1:12" ht="17" x14ac:dyDescent="0.25">
      <c r="A220" s="24">
        <v>18106</v>
      </c>
      <c r="B220" s="24">
        <v>3834.3159026507092</v>
      </c>
      <c r="C220" s="24">
        <v>58735.421954396865</v>
      </c>
      <c r="D220" s="24">
        <v>6.5281150199750573E-2</v>
      </c>
      <c r="H220"/>
      <c r="I220"/>
      <c r="J220"/>
      <c r="K220"/>
      <c r="L220"/>
    </row>
    <row r="221" spans="1:12" ht="17" x14ac:dyDescent="0.25">
      <c r="A221" s="24">
        <v>17435</v>
      </c>
      <c r="B221" s="24">
        <v>3792.9072909619222</v>
      </c>
      <c r="C221" s="24">
        <v>32700.892329006132</v>
      </c>
      <c r="D221" s="24">
        <v>0.11598788353544598</v>
      </c>
      <c r="H221"/>
      <c r="I221"/>
      <c r="J221"/>
      <c r="K221"/>
      <c r="L221"/>
    </row>
    <row r="222" spans="1:12" ht="17" x14ac:dyDescent="0.25">
      <c r="A222" s="24">
        <v>17473</v>
      </c>
      <c r="B222" s="24">
        <v>3447.3091260111769</v>
      </c>
      <c r="C222" s="24">
        <v>100268.85471803899</v>
      </c>
      <c r="D222" s="24">
        <v>3.4380657241026458E-2</v>
      </c>
      <c r="H222"/>
      <c r="I222"/>
      <c r="J222"/>
      <c r="K222"/>
      <c r="L222"/>
    </row>
    <row r="223" spans="1:12" ht="17" x14ac:dyDescent="0.25">
      <c r="A223" s="24">
        <v>17260</v>
      </c>
      <c r="B223" s="24">
        <v>2947.8537048053486</v>
      </c>
      <c r="C223" s="24">
        <v>35237.193354972209</v>
      </c>
      <c r="D223" s="24">
        <v>8.3657448966189762E-2</v>
      </c>
      <c r="H223"/>
      <c r="I223"/>
      <c r="J223"/>
      <c r="K223"/>
      <c r="L223"/>
    </row>
    <row r="224" spans="1:12" ht="17" x14ac:dyDescent="0.25">
      <c r="A224" s="24">
        <v>7799</v>
      </c>
      <c r="B224" s="24">
        <v>2925.0846829723232</v>
      </c>
      <c r="C224" s="24">
        <v>51993.525419395082</v>
      </c>
      <c r="D224" s="24">
        <v>5.6258633346704785E-2</v>
      </c>
      <c r="H224"/>
      <c r="I224"/>
      <c r="J224"/>
      <c r="K224"/>
      <c r="L224"/>
    </row>
    <row r="225" spans="1:12" ht="17" x14ac:dyDescent="0.25">
      <c r="A225" s="24">
        <v>15672</v>
      </c>
      <c r="B225" s="24">
        <v>2863.9415539639158</v>
      </c>
      <c r="C225" s="24">
        <v>60228.755415588923</v>
      </c>
      <c r="D225" s="24">
        <v>4.7551066499751146E-2</v>
      </c>
      <c r="H225"/>
      <c r="I225"/>
      <c r="J225"/>
      <c r="K225"/>
      <c r="L225"/>
    </row>
    <row r="226" spans="1:12" ht="17" x14ac:dyDescent="0.25">
      <c r="A226" s="24">
        <v>18179</v>
      </c>
      <c r="B226" s="24">
        <v>2833.3158149612459</v>
      </c>
      <c r="C226" s="24">
        <v>40512.424055587937</v>
      </c>
      <c r="D226" s="24">
        <v>6.9936960846223237E-2</v>
      </c>
      <c r="H226"/>
      <c r="I226"/>
      <c r="J226"/>
      <c r="K226"/>
      <c r="L226"/>
    </row>
    <row r="227" spans="1:12" ht="17" x14ac:dyDescent="0.25">
      <c r="A227" s="24">
        <v>17957</v>
      </c>
      <c r="B227" s="24">
        <v>2667.6046258786546</v>
      </c>
      <c r="C227" s="24">
        <v>40377.015813189886</v>
      </c>
      <c r="D227" s="24">
        <v>6.6067404243560585E-2</v>
      </c>
      <c r="H227"/>
      <c r="I227"/>
      <c r="J227"/>
      <c r="K227"/>
      <c r="L227"/>
    </row>
    <row r="228" spans="1:12" ht="17" x14ac:dyDescent="0.25">
      <c r="A228" s="24">
        <v>18200</v>
      </c>
      <c r="B228" s="24">
        <v>2514.6315861461026</v>
      </c>
      <c r="C228" s="24">
        <v>15084.261754451758</v>
      </c>
      <c r="D228" s="24">
        <v>0.16670564506771235</v>
      </c>
      <c r="H228"/>
      <c r="I228"/>
      <c r="J228"/>
      <c r="K228"/>
      <c r="L228"/>
    </row>
    <row r="229" spans="1:12" ht="17" x14ac:dyDescent="0.25">
      <c r="A229" s="24">
        <v>18235</v>
      </c>
      <c r="B229" s="24">
        <v>2306.0469890672352</v>
      </c>
      <c r="C229" s="24">
        <v>21185.073431852077</v>
      </c>
      <c r="D229" s="24">
        <v>0.10885244256930726</v>
      </c>
      <c r="H229"/>
      <c r="I229"/>
      <c r="J229"/>
      <c r="K229"/>
      <c r="L229"/>
    </row>
    <row r="230" spans="1:12" ht="17" x14ac:dyDescent="0.25">
      <c r="A230" s="24">
        <v>10544</v>
      </c>
      <c r="B230" s="24">
        <v>2175.8417217946208</v>
      </c>
      <c r="C230" s="24">
        <v>13074.550044624584</v>
      </c>
      <c r="D230" s="24">
        <v>0.16641809579437017</v>
      </c>
      <c r="H230"/>
      <c r="I230"/>
      <c r="J230"/>
      <c r="K230"/>
      <c r="L230"/>
    </row>
    <row r="231" spans="1:12" ht="17" x14ac:dyDescent="0.25">
      <c r="A231" s="24">
        <v>18181</v>
      </c>
      <c r="B231" s="24">
        <v>1990.4940955010504</v>
      </c>
      <c r="C231" s="24">
        <v>26791.08865851731</v>
      </c>
      <c r="D231" s="24">
        <v>7.429687239933197E-2</v>
      </c>
      <c r="H231"/>
      <c r="I231"/>
      <c r="J231"/>
      <c r="K231"/>
      <c r="L231"/>
    </row>
    <row r="232" spans="1:12" ht="17" x14ac:dyDescent="0.25">
      <c r="A232" s="24">
        <v>6108</v>
      </c>
      <c r="B232" s="24">
        <v>1785.0783796515118</v>
      </c>
      <c r="C232" s="24">
        <v>15383.930914136938</v>
      </c>
      <c r="D232" s="24">
        <v>0.116035257153367</v>
      </c>
      <c r="H232"/>
      <c r="I232"/>
      <c r="J232"/>
      <c r="K232"/>
      <c r="L232"/>
    </row>
    <row r="233" spans="1:12" ht="17" x14ac:dyDescent="0.25">
      <c r="A233" s="24">
        <v>16863</v>
      </c>
      <c r="B233" s="24">
        <v>1573.3945050585444</v>
      </c>
      <c r="C233" s="24">
        <v>17032.07696155976</v>
      </c>
      <c r="D233" s="24">
        <v>9.2378311148404793E-2</v>
      </c>
      <c r="H233"/>
      <c r="I233"/>
      <c r="J233"/>
      <c r="K233"/>
      <c r="L233"/>
    </row>
    <row r="234" spans="1:12" ht="17" x14ac:dyDescent="0.25">
      <c r="A234" s="24">
        <v>15169</v>
      </c>
      <c r="B234" s="24">
        <v>1286.8943844470637</v>
      </c>
      <c r="C234" s="24">
        <v>201460.94390940008</v>
      </c>
      <c r="D234" s="24">
        <v>6.3878107561423855E-3</v>
      </c>
      <c r="H234"/>
      <c r="I234"/>
      <c r="J234"/>
      <c r="K234"/>
      <c r="L234"/>
    </row>
    <row r="235" spans="1:12" ht="17" x14ac:dyDescent="0.25">
      <c r="A235" s="24">
        <v>18365</v>
      </c>
      <c r="B235" s="24">
        <v>1286.3921393761789</v>
      </c>
      <c r="C235" s="24">
        <v>8534.4764050128542</v>
      </c>
      <c r="D235" s="24">
        <v>0.1507288881390072</v>
      </c>
      <c r="H235"/>
      <c r="I235"/>
      <c r="J235"/>
      <c r="K235"/>
      <c r="L235"/>
    </row>
    <row r="236" spans="1:12" ht="17" x14ac:dyDescent="0.25">
      <c r="A236" s="24">
        <v>17434</v>
      </c>
      <c r="B236" s="24">
        <v>1242.9681820682247</v>
      </c>
      <c r="C236" s="24">
        <v>26384.966338327758</v>
      </c>
      <c r="D236" s="24">
        <v>4.7108954627038659E-2</v>
      </c>
      <c r="H236"/>
      <c r="I236"/>
      <c r="J236"/>
      <c r="K236"/>
      <c r="L236"/>
    </row>
    <row r="237" spans="1:12" ht="17" x14ac:dyDescent="0.25">
      <c r="A237" s="24">
        <v>18236</v>
      </c>
      <c r="B237" s="24">
        <v>950.44836861892202</v>
      </c>
      <c r="C237" s="24">
        <v>9849.593769770825</v>
      </c>
      <c r="D237" s="24">
        <v>9.6496199826628645E-2</v>
      </c>
      <c r="H237"/>
      <c r="I237"/>
      <c r="J237"/>
      <c r="K237"/>
      <c r="L237"/>
    </row>
    <row r="238" spans="1:12" ht="17" x14ac:dyDescent="0.25">
      <c r="A238" s="24">
        <v>15642</v>
      </c>
      <c r="B238" s="24">
        <v>647.9230235108073</v>
      </c>
      <c r="C238" s="24">
        <v>14195.19472963021</v>
      </c>
      <c r="D238" s="24">
        <v>4.564382777774588E-2</v>
      </c>
      <c r="H238"/>
      <c r="I238"/>
      <c r="J238"/>
      <c r="K238"/>
      <c r="L238"/>
    </row>
    <row r="239" spans="1:12" ht="17" x14ac:dyDescent="0.25">
      <c r="A239" s="24">
        <v>13155</v>
      </c>
      <c r="B239" s="24">
        <v>603.03278630397438</v>
      </c>
      <c r="C239" s="24">
        <v>13342.220068245144</v>
      </c>
      <c r="D239" s="24">
        <v>4.519733471787122E-2</v>
      </c>
      <c r="H239"/>
      <c r="I239"/>
      <c r="J239"/>
      <c r="K239"/>
      <c r="L239"/>
    </row>
    <row r="240" spans="1:12" ht="17" x14ac:dyDescent="0.25">
      <c r="A240" s="24">
        <v>18204</v>
      </c>
      <c r="B240" s="24">
        <v>433.7226632718307</v>
      </c>
      <c r="C240" s="24">
        <v>10239.788305692307</v>
      </c>
      <c r="D240" s="24">
        <v>4.2356604484755207E-2</v>
      </c>
      <c r="H240"/>
      <c r="I240"/>
      <c r="J240"/>
      <c r="K240"/>
      <c r="L240"/>
    </row>
    <row r="241" spans="1:12" ht="17" x14ac:dyDescent="0.25">
      <c r="A241" s="24">
        <v>12891</v>
      </c>
      <c r="B241" s="24">
        <v>414.87335132658018</v>
      </c>
      <c r="C241" s="24">
        <v>12335.695738390563</v>
      </c>
      <c r="D241" s="24">
        <v>3.3631937762167004E-2</v>
      </c>
      <c r="H241"/>
      <c r="I241"/>
      <c r="J241"/>
      <c r="K241"/>
      <c r="L241"/>
    </row>
    <row r="242" spans="1:12" ht="17" x14ac:dyDescent="0.25">
      <c r="A242" s="24">
        <v>17724</v>
      </c>
      <c r="B242" s="24">
        <v>331.95034289491696</v>
      </c>
      <c r="C242" s="24">
        <v>4156.6313647227162</v>
      </c>
      <c r="D242" s="24">
        <v>7.9860423926975052E-2</v>
      </c>
      <c r="H242"/>
      <c r="I242"/>
      <c r="J242"/>
      <c r="K242"/>
      <c r="L242"/>
    </row>
    <row r="243" spans="1:12" ht="17" x14ac:dyDescent="0.25">
      <c r="A243" s="24">
        <v>17249</v>
      </c>
      <c r="B243" s="24">
        <v>214.50937897986131</v>
      </c>
      <c r="C243" s="24">
        <v>5550.8669563842459</v>
      </c>
      <c r="D243" s="24">
        <v>3.864430199198822E-2</v>
      </c>
      <c r="H243"/>
      <c r="I243"/>
      <c r="J243"/>
      <c r="K243"/>
      <c r="L243"/>
    </row>
    <row r="244" spans="1:12" ht="17" x14ac:dyDescent="0.25">
      <c r="A244" s="24">
        <v>16533</v>
      </c>
      <c r="B244" s="24">
        <v>150.34059317114546</v>
      </c>
      <c r="C244" s="24">
        <v>15871.53811745858</v>
      </c>
      <c r="D244" s="24">
        <v>9.4723392313043608E-3</v>
      </c>
      <c r="H244"/>
      <c r="I244"/>
      <c r="J244"/>
      <c r="K244"/>
      <c r="L244"/>
    </row>
    <row r="245" spans="1:12" ht="17" x14ac:dyDescent="0.25">
      <c r="A245" s="24">
        <v>18017</v>
      </c>
      <c r="B245" s="24">
        <v>149.09972359211966</v>
      </c>
      <c r="C245" s="24">
        <v>935.25396604069772</v>
      </c>
      <c r="D245" s="24">
        <v>0.15942164268312931</v>
      </c>
      <c r="H245"/>
      <c r="I245"/>
      <c r="J245"/>
      <c r="K245"/>
      <c r="L245"/>
    </row>
    <row r="246" spans="1:12" ht="17" x14ac:dyDescent="0.25">
      <c r="A246" s="24">
        <v>18366</v>
      </c>
      <c r="B246" s="24">
        <v>106.50415775605308</v>
      </c>
      <c r="C246" s="24">
        <v>466.95860815557484</v>
      </c>
      <c r="D246" s="24">
        <v>0.22808051055473741</v>
      </c>
      <c r="H246"/>
      <c r="I246"/>
      <c r="J246"/>
      <c r="K246"/>
      <c r="L246"/>
    </row>
    <row r="247" spans="1:12" ht="17" x14ac:dyDescent="0.25">
      <c r="A247" s="24">
        <v>18180</v>
      </c>
      <c r="B247" s="24">
        <v>83.41809834723442</v>
      </c>
      <c r="C247" s="24">
        <v>2922.7791227678185</v>
      </c>
      <c r="D247" s="24">
        <v>2.8540678184480462E-2</v>
      </c>
      <c r="H247"/>
      <c r="I247"/>
      <c r="J247"/>
      <c r="K247"/>
      <c r="L247"/>
    </row>
    <row r="248" spans="1:12" ht="17" x14ac:dyDescent="0.25">
      <c r="A248" s="24">
        <v>18193</v>
      </c>
      <c r="B248" s="24">
        <v>-27.231463553994843</v>
      </c>
      <c r="C248" s="24">
        <v>89.773457418107725</v>
      </c>
      <c r="D248" s="24">
        <v>-0.30333535476046097</v>
      </c>
      <c r="H248"/>
      <c r="I248"/>
      <c r="J248"/>
      <c r="K248"/>
      <c r="L248"/>
    </row>
    <row r="249" spans="1:12" ht="17" x14ac:dyDescent="0.25">
      <c r="A249" s="24">
        <v>18295</v>
      </c>
      <c r="B249" s="24">
        <v>-51.318696814627231</v>
      </c>
      <c r="C249" s="24">
        <v>3596.115263617382</v>
      </c>
      <c r="D249" s="24">
        <v>-1.4270592862756308E-2</v>
      </c>
      <c r="H249"/>
      <c r="I249"/>
      <c r="J249"/>
      <c r="K249"/>
      <c r="L249"/>
    </row>
    <row r="250" spans="1:12" ht="17" x14ac:dyDescent="0.25">
      <c r="A250" s="24">
        <v>17638</v>
      </c>
      <c r="B250" s="24">
        <v>-174.70525495264602</v>
      </c>
      <c r="C250" s="24">
        <v>13166.239601984196</v>
      </c>
      <c r="D250" s="24">
        <v>-1.3269183930567188E-2</v>
      </c>
      <c r="H250"/>
      <c r="I250"/>
      <c r="J250"/>
      <c r="K250"/>
      <c r="L250"/>
    </row>
    <row r="251" spans="1:12" ht="17" x14ac:dyDescent="0.25">
      <c r="A251" s="24">
        <v>17871</v>
      </c>
      <c r="B251" s="24">
        <v>-251.8978823213273</v>
      </c>
      <c r="C251" s="24">
        <v>48844.363541302293</v>
      </c>
      <c r="D251" s="24">
        <v>-5.1571535394933548E-3</v>
      </c>
      <c r="H251"/>
      <c r="I251"/>
      <c r="J251"/>
      <c r="K251"/>
      <c r="L251"/>
    </row>
    <row r="252" spans="1:12" ht="17" x14ac:dyDescent="0.25">
      <c r="A252" s="24">
        <v>18367</v>
      </c>
      <c r="B252" s="24">
        <v>-317.27945897323349</v>
      </c>
      <c r="C252" s="24">
        <v>309.75597421062247</v>
      </c>
      <c r="D252" s="24">
        <v>-1.0242884250474387</v>
      </c>
      <c r="H252"/>
      <c r="I252"/>
      <c r="J252"/>
      <c r="K252"/>
      <c r="L252"/>
    </row>
    <row r="253" spans="1:12" ht="17" x14ac:dyDescent="0.25">
      <c r="A253" s="24">
        <v>15911</v>
      </c>
      <c r="B253" s="24">
        <v>-401.33582211932622</v>
      </c>
      <c r="C253" s="24">
        <v>28682.948032267763</v>
      </c>
      <c r="D253" s="24">
        <v>-1.3992139917690161E-2</v>
      </c>
      <c r="H253"/>
      <c r="I253"/>
      <c r="J253"/>
      <c r="K253"/>
      <c r="L253"/>
    </row>
    <row r="254" spans="1:12" ht="17" x14ac:dyDescent="0.25">
      <c r="A254" s="24">
        <v>16735</v>
      </c>
      <c r="B254" s="24">
        <v>-498.80440718984642</v>
      </c>
      <c r="C254" s="24">
        <v>6044.0174738435762</v>
      </c>
      <c r="D254" s="24">
        <v>-8.2528617653489567E-2</v>
      </c>
      <c r="H254"/>
      <c r="I254"/>
      <c r="J254"/>
      <c r="K254"/>
      <c r="L254"/>
    </row>
    <row r="255" spans="1:12" ht="17" x14ac:dyDescent="0.25">
      <c r="A255" s="24">
        <v>2725</v>
      </c>
      <c r="B255" s="24">
        <v>-509.05800785738933</v>
      </c>
      <c r="C255" s="24">
        <v>511.27899856394077</v>
      </c>
      <c r="D255" s="24">
        <v>-0.99565601029420403</v>
      </c>
      <c r="H255"/>
      <c r="I255"/>
      <c r="J255"/>
      <c r="K255"/>
      <c r="L255"/>
    </row>
    <row r="256" spans="1:12" ht="17" x14ac:dyDescent="0.25">
      <c r="A256" s="24">
        <v>2480</v>
      </c>
      <c r="B256" s="24">
        <v>-528.89041097504378</v>
      </c>
      <c r="C256" s="24">
        <v>935957.65371929854</v>
      </c>
      <c r="D256" s="24">
        <v>-5.6507942306293951E-4</v>
      </c>
      <c r="H256"/>
      <c r="I256"/>
      <c r="J256"/>
      <c r="K256"/>
      <c r="L256"/>
    </row>
    <row r="257" spans="1:12" ht="17" x14ac:dyDescent="0.25">
      <c r="A257" s="24">
        <v>16862</v>
      </c>
      <c r="B257" s="24">
        <v>-670.27178011139381</v>
      </c>
      <c r="C257" s="24">
        <v>132041.58366671813</v>
      </c>
      <c r="D257" s="24">
        <v>-5.0762173665169375E-3</v>
      </c>
      <c r="H257"/>
      <c r="I257"/>
      <c r="J257"/>
      <c r="K257"/>
      <c r="L257"/>
    </row>
    <row r="258" spans="1:12" ht="17" x14ac:dyDescent="0.25">
      <c r="A258" s="24">
        <v>16201</v>
      </c>
      <c r="B258" s="24">
        <v>-822.66319681721382</v>
      </c>
      <c r="C258" s="24">
        <v>64.033386518036181</v>
      </c>
      <c r="D258" s="24">
        <v>-12.84741041433902</v>
      </c>
      <c r="H258"/>
      <c r="I258"/>
      <c r="J258"/>
      <c r="K258"/>
      <c r="L258"/>
    </row>
    <row r="259" spans="1:12" ht="17" x14ac:dyDescent="0.25">
      <c r="A259" s="24">
        <v>18220</v>
      </c>
      <c r="B259" s="24">
        <v>-888.24467437435374</v>
      </c>
      <c r="C259" s="24">
        <v>6155.0001945663935</v>
      </c>
      <c r="D259" s="24">
        <v>-0.14431269639251873</v>
      </c>
      <c r="H259"/>
      <c r="I259"/>
      <c r="J259"/>
      <c r="K259"/>
      <c r="L259"/>
    </row>
    <row r="260" spans="1:12" ht="17" x14ac:dyDescent="0.25">
      <c r="A260" s="24">
        <v>18221</v>
      </c>
      <c r="B260" s="24">
        <v>-992.67846754440211</v>
      </c>
      <c r="C260" s="24">
        <v>44466.793636600472</v>
      </c>
      <c r="D260" s="24">
        <v>-2.2324039724045491E-2</v>
      </c>
      <c r="H260"/>
      <c r="I260"/>
      <c r="J260"/>
      <c r="K260"/>
      <c r="L260"/>
    </row>
    <row r="261" spans="1:12" ht="17" x14ac:dyDescent="0.25">
      <c r="A261" s="24">
        <v>18272</v>
      </c>
      <c r="B261" s="24">
        <v>-1101.0000521127693</v>
      </c>
      <c r="C261" s="24">
        <v>28686.830262969132</v>
      </c>
      <c r="D261" s="24">
        <v>-3.8379982801167591E-2</v>
      </c>
      <c r="H261"/>
      <c r="I261"/>
      <c r="J261"/>
      <c r="K261"/>
      <c r="L261"/>
    </row>
    <row r="262" spans="1:12" ht="17" x14ac:dyDescent="0.25">
      <c r="A262" s="24">
        <v>17628</v>
      </c>
      <c r="B262" s="24">
        <v>-1273.9483081045455</v>
      </c>
      <c r="C262" s="24">
        <v>15447.155653920578</v>
      </c>
      <c r="D262" s="24">
        <v>-8.247138415940089E-2</v>
      </c>
      <c r="H262"/>
      <c r="I262"/>
      <c r="J262"/>
      <c r="K262"/>
      <c r="L262"/>
    </row>
    <row r="263" spans="1:12" ht="17" x14ac:dyDescent="0.25">
      <c r="A263" s="24">
        <v>17368</v>
      </c>
      <c r="B263" s="24">
        <v>-1507.9817492070943</v>
      </c>
      <c r="C263" s="24">
        <v>6333.3711611890085</v>
      </c>
      <c r="D263" s="24">
        <v>-0.23810095931974248</v>
      </c>
      <c r="H263"/>
      <c r="I263"/>
      <c r="J263"/>
      <c r="K263"/>
      <c r="L263"/>
    </row>
    <row r="264" spans="1:12" ht="17" x14ac:dyDescent="0.25">
      <c r="A264" s="24">
        <v>17363</v>
      </c>
      <c r="B264" s="24">
        <v>-1696.3307024177623</v>
      </c>
      <c r="C264" s="24">
        <v>2078.0896230774138</v>
      </c>
      <c r="D264" s="24">
        <v>-0.81629333190437181</v>
      </c>
      <c r="H264"/>
      <c r="I264"/>
      <c r="J264"/>
      <c r="K264"/>
      <c r="L264"/>
    </row>
    <row r="265" spans="1:12" ht="17" x14ac:dyDescent="0.25">
      <c r="A265" s="24">
        <v>17948</v>
      </c>
      <c r="B265" s="24">
        <v>-1700.1817167874419</v>
      </c>
      <c r="C265" s="24">
        <v>6548.5863831006682</v>
      </c>
      <c r="D265" s="24">
        <v>-0.25962576002279575</v>
      </c>
      <c r="H265"/>
      <c r="I265"/>
      <c r="J265"/>
      <c r="K265"/>
      <c r="L265"/>
    </row>
    <row r="266" spans="1:12" ht="17" x14ac:dyDescent="0.25">
      <c r="A266" s="24">
        <v>2941</v>
      </c>
      <c r="B266" s="24">
        <v>-1731.885031632582</v>
      </c>
      <c r="C266" s="24">
        <v>13074.609345378973</v>
      </c>
      <c r="D266" s="24">
        <v>-0.13246170389363804</v>
      </c>
      <c r="H266"/>
      <c r="I266"/>
      <c r="J266"/>
      <c r="K266"/>
      <c r="L266"/>
    </row>
    <row r="267" spans="1:12" ht="17" x14ac:dyDescent="0.25">
      <c r="A267" s="24">
        <v>18201</v>
      </c>
      <c r="B267" s="24">
        <v>-1733.2510981806047</v>
      </c>
      <c r="C267" s="24">
        <v>12104.671581763905</v>
      </c>
      <c r="D267" s="24">
        <v>-0.14318860999019634</v>
      </c>
      <c r="H267"/>
      <c r="I267"/>
      <c r="J267"/>
      <c r="K267"/>
      <c r="L267"/>
    </row>
    <row r="268" spans="1:12" ht="17" x14ac:dyDescent="0.25">
      <c r="A268" s="24">
        <v>18202</v>
      </c>
      <c r="B268" s="24">
        <v>-2457.3347730605001</v>
      </c>
      <c r="C268" s="24">
        <v>7962.2202903099032</v>
      </c>
      <c r="D268" s="24">
        <v>-0.30862431375468219</v>
      </c>
      <c r="H268"/>
      <c r="I268"/>
      <c r="J268"/>
      <c r="K268"/>
      <c r="L268"/>
    </row>
    <row r="269" spans="1:12" ht="17" x14ac:dyDescent="0.25">
      <c r="A269" s="24">
        <v>17047</v>
      </c>
      <c r="B269" s="24">
        <v>-3009.6076363884754</v>
      </c>
      <c r="C269" s="24">
        <v>68093.949163995596</v>
      </c>
      <c r="D269" s="24">
        <v>-4.4197871812959755E-2</v>
      </c>
      <c r="H269"/>
      <c r="I269"/>
      <c r="J269"/>
      <c r="K269"/>
      <c r="L269"/>
    </row>
    <row r="270" spans="1:12" ht="17" x14ac:dyDescent="0.25">
      <c r="A270" s="24">
        <v>14389</v>
      </c>
      <c r="B270" s="24">
        <v>-3295.7557755942366</v>
      </c>
      <c r="C270" s="24">
        <v>143376.04644216347</v>
      </c>
      <c r="D270" s="24">
        <v>-2.2986794917125249E-2</v>
      </c>
      <c r="H270"/>
      <c r="I270"/>
      <c r="J270"/>
      <c r="K270"/>
      <c r="L270"/>
    </row>
    <row r="271" spans="1:12" ht="17" x14ac:dyDescent="0.25">
      <c r="A271" s="24">
        <v>18184</v>
      </c>
      <c r="B271" s="24">
        <v>-3890.0207745847811</v>
      </c>
      <c r="C271" s="24">
        <v>20332.076955817945</v>
      </c>
      <c r="D271" s="24">
        <v>-0.19132431886018741</v>
      </c>
      <c r="H271"/>
      <c r="I271"/>
      <c r="J271"/>
      <c r="K271"/>
      <c r="L271"/>
    </row>
    <row r="272" spans="1:12" ht="17" x14ac:dyDescent="0.25">
      <c r="A272" s="24">
        <v>8767</v>
      </c>
      <c r="B272" s="24">
        <v>-4118.6611044145438</v>
      </c>
      <c r="C272" s="24">
        <v>173152.68736779763</v>
      </c>
      <c r="D272" s="24">
        <v>-2.3786296170304307E-2</v>
      </c>
      <c r="H272"/>
      <c r="I272"/>
      <c r="J272"/>
      <c r="K272"/>
      <c r="L272"/>
    </row>
    <row r="273" spans="1:12" ht="17" x14ac:dyDescent="0.25">
      <c r="A273" s="24">
        <v>7282</v>
      </c>
      <c r="B273" s="24">
        <v>-16792.039741322798</v>
      </c>
      <c r="C273" s="24">
        <v>119421.13990982159</v>
      </c>
      <c r="D273" s="24">
        <v>-5.44306723368208E-2</v>
      </c>
      <c r="H273"/>
      <c r="I273"/>
      <c r="J273"/>
      <c r="K273"/>
      <c r="L273"/>
    </row>
    <row r="274" spans="1:12" ht="17" x14ac:dyDescent="0.25">
      <c r="A274" s="24" t="s">
        <v>0</v>
      </c>
      <c r="B274" s="24">
        <v>2710925.3851081477</v>
      </c>
      <c r="C274" s="24">
        <v>28985142.713218473</v>
      </c>
      <c r="D274" s="24">
        <v>9.3528102032489069E-2</v>
      </c>
      <c r="H274"/>
      <c r="I274"/>
      <c r="J274"/>
      <c r="K274"/>
      <c r="L274"/>
    </row>
    <row r="275" spans="1:12" ht="17" x14ac:dyDescent="0.25">
      <c r="H275"/>
      <c r="I275"/>
      <c r="J275"/>
      <c r="K275"/>
      <c r="L275"/>
    </row>
    <row r="276" spans="1:12" ht="17" x14ac:dyDescent="0.25">
      <c r="H276"/>
      <c r="I276"/>
      <c r="J276"/>
      <c r="K276"/>
      <c r="L276"/>
    </row>
    <row r="277" spans="1:12" ht="17" x14ac:dyDescent="0.25">
      <c r="H277"/>
      <c r="I277"/>
      <c r="J277"/>
      <c r="K277"/>
      <c r="L277"/>
    </row>
    <row r="278" spans="1:12" ht="17" x14ac:dyDescent="0.25">
      <c r="H278"/>
      <c r="I278"/>
      <c r="J278"/>
      <c r="K278"/>
      <c r="L278"/>
    </row>
    <row r="279" spans="1:12" ht="17" x14ac:dyDescent="0.25">
      <c r="H279"/>
      <c r="I279"/>
      <c r="J279"/>
      <c r="K279"/>
      <c r="L279"/>
    </row>
    <row r="280" spans="1:12" ht="17" x14ac:dyDescent="0.25">
      <c r="A280" s="24" t="s">
        <v>1</v>
      </c>
      <c r="B280" s="24" t="s">
        <v>87</v>
      </c>
      <c r="C280" s="24" t="s">
        <v>88</v>
      </c>
      <c r="D280" s="24" t="s">
        <v>4</v>
      </c>
      <c r="E280" s="24" t="s">
        <v>101</v>
      </c>
      <c r="H280"/>
      <c r="I280"/>
      <c r="J280"/>
      <c r="K280"/>
      <c r="L280"/>
    </row>
    <row r="281" spans="1:12" ht="17" x14ac:dyDescent="0.25">
      <c r="A281" s="24">
        <v>15169</v>
      </c>
      <c r="B281" s="24" t="str">
        <f>_xlfn.XLOOKUP(A281,'Campaign Data'!D:D,'Campaign Data'!E:E)</f>
        <v>roas</v>
      </c>
      <c r="C281" s="24" t="str">
        <f>_xlfn.XLOOKUP(B281,'Campaign Data'!E:E,'Campaign Data'!F:F)</f>
        <v>Casual</v>
      </c>
      <c r="D281" s="24" t="str">
        <f>_xlfn.XLOOKUP(C281,'Campaign Data'!F:F,'Campaign Data'!H:H)</f>
        <v>iOS</v>
      </c>
      <c r="E281" s="24">
        <v>1286.8943844470637</v>
      </c>
      <c r="H281"/>
      <c r="I281"/>
      <c r="J281"/>
      <c r="K281"/>
      <c r="L281"/>
    </row>
    <row r="282" spans="1:12" ht="17" x14ac:dyDescent="0.25">
      <c r="A282" s="24">
        <v>18365</v>
      </c>
      <c r="B282" s="24" t="str">
        <f>_xlfn.XLOOKUP(A282,'Campaign Data'!D:D,'Campaign Data'!E:E)</f>
        <v>roas</v>
      </c>
      <c r="C282" s="24" t="str">
        <f>_xlfn.XLOOKUP(B282,'Campaign Data'!E:E,'Campaign Data'!F:F)</f>
        <v>Casual</v>
      </c>
      <c r="D282" s="24" t="str">
        <f>_xlfn.XLOOKUP(C282,'Campaign Data'!F:F,'Campaign Data'!H:H)</f>
        <v>iOS</v>
      </c>
      <c r="E282" s="24">
        <v>1286.3921393761789</v>
      </c>
      <c r="H282"/>
      <c r="I282"/>
      <c r="J282"/>
      <c r="K282"/>
      <c r="L282"/>
    </row>
    <row r="283" spans="1:12" ht="17" x14ac:dyDescent="0.25">
      <c r="A283" s="24">
        <v>17434</v>
      </c>
      <c r="B283" s="24" t="str">
        <f>_xlfn.XLOOKUP(A283,'Campaign Data'!D:D,'Campaign Data'!E:E)</f>
        <v>roas</v>
      </c>
      <c r="C283" s="24" t="str">
        <f>_xlfn.XLOOKUP(B283,'Campaign Data'!E:E,'Campaign Data'!F:F)</f>
        <v>Casual</v>
      </c>
      <c r="D283" s="24" t="str">
        <f>_xlfn.XLOOKUP(C283,'Campaign Data'!F:F,'Campaign Data'!H:H)</f>
        <v>iOS</v>
      </c>
      <c r="E283" s="24">
        <v>1242.9681820682247</v>
      </c>
      <c r="H283"/>
      <c r="I283"/>
      <c r="J283"/>
      <c r="K283"/>
      <c r="L283"/>
    </row>
    <row r="284" spans="1:12" ht="17" x14ac:dyDescent="0.25">
      <c r="A284" s="24">
        <v>18236</v>
      </c>
      <c r="B284" s="24" t="str">
        <f>_xlfn.XLOOKUP(A284,'Campaign Data'!D:D,'Campaign Data'!E:E)</f>
        <v>roas</v>
      </c>
      <c r="C284" s="24" t="str">
        <f>_xlfn.XLOOKUP(B284,'Campaign Data'!E:E,'Campaign Data'!F:F)</f>
        <v>Casual</v>
      </c>
      <c r="D284" s="24" t="str">
        <f>_xlfn.XLOOKUP(C284,'Campaign Data'!F:F,'Campaign Data'!H:H)</f>
        <v>iOS</v>
      </c>
      <c r="E284" s="24">
        <v>950.44836861892202</v>
      </c>
      <c r="H284"/>
      <c r="I284"/>
      <c r="J284"/>
      <c r="K284"/>
      <c r="L284"/>
    </row>
    <row r="285" spans="1:12" ht="17" x14ac:dyDescent="0.25">
      <c r="A285" s="24">
        <v>15642</v>
      </c>
      <c r="B285" s="24" t="str">
        <f>_xlfn.XLOOKUP(A285,'Campaign Data'!D:D,'Campaign Data'!E:E)</f>
        <v>roas</v>
      </c>
      <c r="C285" s="24" t="str">
        <f>_xlfn.XLOOKUP(B285,'Campaign Data'!E:E,'Campaign Data'!F:F)</f>
        <v>Casual</v>
      </c>
      <c r="D285" s="24" t="str">
        <f>_xlfn.XLOOKUP(C285,'Campaign Data'!F:F,'Campaign Data'!H:H)</f>
        <v>iOS</v>
      </c>
      <c r="E285" s="24">
        <v>647.9230235108073</v>
      </c>
      <c r="H285"/>
      <c r="I285"/>
      <c r="J285"/>
      <c r="K285"/>
      <c r="L285"/>
    </row>
    <row r="286" spans="1:12" ht="17" x14ac:dyDescent="0.25">
      <c r="A286" s="24">
        <v>13155</v>
      </c>
      <c r="B286" s="24" t="str">
        <f>_xlfn.XLOOKUP(A286,'Campaign Data'!D:D,'Campaign Data'!E:E)</f>
        <v>roas</v>
      </c>
      <c r="C286" s="24" t="str">
        <f>_xlfn.XLOOKUP(B286,'Campaign Data'!E:E,'Campaign Data'!F:F)</f>
        <v>Casual</v>
      </c>
      <c r="D286" s="24" t="str">
        <f>_xlfn.XLOOKUP(C286,'Campaign Data'!F:F,'Campaign Data'!H:H)</f>
        <v>iOS</v>
      </c>
      <c r="E286" s="24">
        <v>603.03278630397438</v>
      </c>
      <c r="H286"/>
      <c r="I286"/>
      <c r="J286"/>
      <c r="K286"/>
      <c r="L286"/>
    </row>
    <row r="287" spans="1:12" ht="17" x14ac:dyDescent="0.25">
      <c r="A287" s="24">
        <v>18204</v>
      </c>
      <c r="B287" s="24" t="str">
        <f>_xlfn.XLOOKUP(A287,'Campaign Data'!D:D,'Campaign Data'!E:E)</f>
        <v>roas</v>
      </c>
      <c r="C287" s="24" t="str">
        <f>_xlfn.XLOOKUP(B287,'Campaign Data'!E:E,'Campaign Data'!F:F)</f>
        <v>Casual</v>
      </c>
      <c r="D287" s="24" t="str">
        <f>_xlfn.XLOOKUP(C287,'Campaign Data'!F:F,'Campaign Data'!H:H)</f>
        <v>iOS</v>
      </c>
      <c r="E287" s="24">
        <v>433.7226632718307</v>
      </c>
      <c r="H287"/>
      <c r="I287"/>
      <c r="J287"/>
      <c r="K287"/>
      <c r="L287"/>
    </row>
    <row r="288" spans="1:12" ht="17" x14ac:dyDescent="0.25">
      <c r="A288" s="24">
        <v>12891</v>
      </c>
      <c r="B288" s="24" t="str">
        <f>_xlfn.XLOOKUP(A288,'Campaign Data'!D:D,'Campaign Data'!E:E)</f>
        <v>roas</v>
      </c>
      <c r="C288" s="24" t="str">
        <f>_xlfn.XLOOKUP(B288,'Campaign Data'!E:E,'Campaign Data'!F:F)</f>
        <v>Casual</v>
      </c>
      <c r="D288" s="24" t="str">
        <f>_xlfn.XLOOKUP(C288,'Campaign Data'!F:F,'Campaign Data'!H:H)</f>
        <v>iOS</v>
      </c>
      <c r="E288" s="24">
        <v>414.87335132658018</v>
      </c>
      <c r="H288"/>
      <c r="I288"/>
      <c r="J288"/>
      <c r="K288"/>
      <c r="L288"/>
    </row>
    <row r="289" spans="1:12" ht="17" x14ac:dyDescent="0.25">
      <c r="A289" s="24">
        <v>17724</v>
      </c>
      <c r="B289" s="24" t="str">
        <f>_xlfn.XLOOKUP(A289,'Campaign Data'!D:D,'Campaign Data'!E:E)</f>
        <v>install</v>
      </c>
      <c r="C289" s="24" t="str">
        <f>_xlfn.XLOOKUP(B289,'Campaign Data'!E:E,'Campaign Data'!F:F)</f>
        <v>Non-game</v>
      </c>
      <c r="D289" s="24" t="str">
        <f>_xlfn.XLOOKUP(C289,'Campaign Data'!F:F,'Campaign Data'!H:H)</f>
        <v>Amazon</v>
      </c>
      <c r="E289" s="24">
        <v>331.95034289491696</v>
      </c>
      <c r="H289"/>
      <c r="I289"/>
      <c r="J289"/>
      <c r="K289"/>
      <c r="L289"/>
    </row>
    <row r="290" spans="1:12" ht="17" x14ac:dyDescent="0.25">
      <c r="A290" s="24">
        <v>17249</v>
      </c>
      <c r="B290" s="24" t="str">
        <f>_xlfn.XLOOKUP(A290,'Campaign Data'!D:D,'Campaign Data'!E:E)</f>
        <v>roas</v>
      </c>
      <c r="C290" s="24" t="str">
        <f>_xlfn.XLOOKUP(B290,'Campaign Data'!E:E,'Campaign Data'!F:F)</f>
        <v>Casual</v>
      </c>
      <c r="D290" s="24" t="str">
        <f>_xlfn.XLOOKUP(C290,'Campaign Data'!F:F,'Campaign Data'!H:H)</f>
        <v>iOS</v>
      </c>
      <c r="E290" s="24">
        <v>214.50937897986131</v>
      </c>
      <c r="H290"/>
      <c r="I290"/>
      <c r="J290"/>
      <c r="K290"/>
      <c r="L290"/>
    </row>
    <row r="291" spans="1:12" ht="17" x14ac:dyDescent="0.25">
      <c r="A291" s="24">
        <v>16533</v>
      </c>
      <c r="B291" s="24" t="str">
        <f>_xlfn.XLOOKUP(A291,'Campaign Data'!D:D,'Campaign Data'!E:E)</f>
        <v>roas</v>
      </c>
      <c r="C291" s="24" t="str">
        <f>_xlfn.XLOOKUP(B291,'Campaign Data'!E:E,'Campaign Data'!F:F)</f>
        <v>Casual</v>
      </c>
      <c r="D291" s="24" t="str">
        <f>_xlfn.XLOOKUP(C291,'Campaign Data'!F:F,'Campaign Data'!H:H)</f>
        <v>iOS</v>
      </c>
      <c r="E291" s="24">
        <v>150.34059317114546</v>
      </c>
      <c r="H291"/>
      <c r="I291"/>
      <c r="J291"/>
      <c r="K291"/>
      <c r="L291"/>
    </row>
    <row r="292" spans="1:12" ht="17" x14ac:dyDescent="0.25">
      <c r="A292" s="24">
        <v>18017</v>
      </c>
      <c r="B292" s="24" t="str">
        <f>_xlfn.XLOOKUP(A292,'Campaign Data'!D:D,'Campaign Data'!E:E)</f>
        <v>install</v>
      </c>
      <c r="C292" s="24" t="str">
        <f>_xlfn.XLOOKUP(B292,'Campaign Data'!E:E,'Campaign Data'!F:F)</f>
        <v>Non-game</v>
      </c>
      <c r="D292" s="24" t="str">
        <f>_xlfn.XLOOKUP(C292,'Campaign Data'!F:F,'Campaign Data'!H:H)</f>
        <v>Amazon</v>
      </c>
      <c r="E292" s="24">
        <v>149.09972359211966</v>
      </c>
      <c r="H292"/>
      <c r="I292"/>
      <c r="J292"/>
      <c r="K292"/>
      <c r="L292"/>
    </row>
    <row r="293" spans="1:12" ht="17" x14ac:dyDescent="0.25">
      <c r="A293" s="24">
        <v>18366</v>
      </c>
      <c r="B293" s="24" t="str">
        <f>_xlfn.XLOOKUP(A293,'Campaign Data'!D:D,'Campaign Data'!E:E)</f>
        <v>roas</v>
      </c>
      <c r="C293" s="24" t="str">
        <f>_xlfn.XLOOKUP(B293,'Campaign Data'!E:E,'Campaign Data'!F:F)</f>
        <v>Casual</v>
      </c>
      <c r="D293" s="24" t="str">
        <f>_xlfn.XLOOKUP(C293,'Campaign Data'!F:F,'Campaign Data'!H:H)</f>
        <v>iOS</v>
      </c>
      <c r="E293" s="24">
        <v>106.50415775605308</v>
      </c>
      <c r="H293"/>
      <c r="I293"/>
      <c r="J293"/>
      <c r="K293"/>
      <c r="L293"/>
    </row>
    <row r="294" spans="1:12" ht="17" x14ac:dyDescent="0.25">
      <c r="A294" s="24">
        <v>18180</v>
      </c>
      <c r="B294" s="24" t="str">
        <f>_xlfn.XLOOKUP(A294,'Campaign Data'!D:D,'Campaign Data'!E:E)</f>
        <v>roas</v>
      </c>
      <c r="C294" s="24" t="str">
        <f>_xlfn.XLOOKUP(B294,'Campaign Data'!E:E,'Campaign Data'!F:F)</f>
        <v>Casual</v>
      </c>
      <c r="D294" s="24" t="str">
        <f>_xlfn.XLOOKUP(C294,'Campaign Data'!F:F,'Campaign Data'!H:H)</f>
        <v>iOS</v>
      </c>
      <c r="E294" s="24">
        <v>83.41809834723442</v>
      </c>
      <c r="H294"/>
      <c r="I294"/>
      <c r="J294"/>
      <c r="K294"/>
      <c r="L294"/>
    </row>
    <row r="295" spans="1:12" ht="17" x14ac:dyDescent="0.25">
      <c r="A295" s="24">
        <v>18193</v>
      </c>
      <c r="B295" s="24" t="str">
        <f>_xlfn.XLOOKUP(A295,'Campaign Data'!D:D,'Campaign Data'!E:E)</f>
        <v>roas</v>
      </c>
      <c r="C295" s="24" t="str">
        <f>_xlfn.XLOOKUP(B295,'Campaign Data'!E:E,'Campaign Data'!F:F)</f>
        <v>Casual</v>
      </c>
      <c r="D295" s="24" t="str">
        <f>_xlfn.XLOOKUP(C295,'Campaign Data'!F:F,'Campaign Data'!H:H)</f>
        <v>iOS</v>
      </c>
      <c r="E295" s="24">
        <v>-27.231463553994843</v>
      </c>
      <c r="H295"/>
      <c r="I295"/>
      <c r="J295"/>
      <c r="K295"/>
      <c r="L295"/>
    </row>
    <row r="296" spans="1:12" ht="17" x14ac:dyDescent="0.25">
      <c r="A296" s="24">
        <v>18295</v>
      </c>
      <c r="B296" s="24" t="str">
        <f>_xlfn.XLOOKUP(A296,'Campaign Data'!D:D,'Campaign Data'!E:E)</f>
        <v>roas</v>
      </c>
      <c r="C296" s="24" t="str">
        <f>_xlfn.XLOOKUP(B296,'Campaign Data'!E:E,'Campaign Data'!F:F)</f>
        <v>Casual</v>
      </c>
      <c r="D296" s="24" t="str">
        <f>_xlfn.XLOOKUP(C296,'Campaign Data'!F:F,'Campaign Data'!H:H)</f>
        <v>iOS</v>
      </c>
      <c r="E296" s="24">
        <v>-51.318696814627231</v>
      </c>
      <c r="H296"/>
      <c r="I296"/>
      <c r="J296"/>
      <c r="K296"/>
      <c r="L296"/>
    </row>
    <row r="297" spans="1:12" ht="17" x14ac:dyDescent="0.25">
      <c r="A297" s="24">
        <v>17638</v>
      </c>
      <c r="B297" s="24" t="str">
        <f>_xlfn.XLOOKUP(A297,'Campaign Data'!D:D,'Campaign Data'!E:E)</f>
        <v>roas</v>
      </c>
      <c r="C297" s="24" t="str">
        <f>_xlfn.XLOOKUP(B297,'Campaign Data'!E:E,'Campaign Data'!F:F)</f>
        <v>Casual</v>
      </c>
      <c r="D297" s="24" t="str">
        <f>_xlfn.XLOOKUP(C297,'Campaign Data'!F:F,'Campaign Data'!H:H)</f>
        <v>iOS</v>
      </c>
      <c r="E297" s="24">
        <v>-174.70525495264602</v>
      </c>
      <c r="H297"/>
      <c r="I297"/>
      <c r="J297"/>
      <c r="K297"/>
      <c r="L297"/>
    </row>
    <row r="298" spans="1:12" ht="17" x14ac:dyDescent="0.25">
      <c r="A298" s="24">
        <v>17871</v>
      </c>
      <c r="B298" s="24" t="str">
        <f>_xlfn.XLOOKUP(A298,'Campaign Data'!D:D,'Campaign Data'!E:E)</f>
        <v>roas</v>
      </c>
      <c r="C298" s="24" t="str">
        <f>_xlfn.XLOOKUP(B298,'Campaign Data'!E:E,'Campaign Data'!F:F)</f>
        <v>Casual</v>
      </c>
      <c r="D298" s="24" t="str">
        <f>_xlfn.XLOOKUP(C298,'Campaign Data'!F:F,'Campaign Data'!H:H)</f>
        <v>iOS</v>
      </c>
      <c r="E298" s="24">
        <v>-251.8978823213273</v>
      </c>
      <c r="H298"/>
      <c r="I298"/>
      <c r="J298"/>
      <c r="K298"/>
      <c r="L298"/>
    </row>
    <row r="299" spans="1:12" ht="17" x14ac:dyDescent="0.25">
      <c r="A299" s="24">
        <v>18367</v>
      </c>
      <c r="B299" s="24" t="str">
        <f>_xlfn.XLOOKUP(A299,'Campaign Data'!D:D,'Campaign Data'!E:E)</f>
        <v>roas</v>
      </c>
      <c r="C299" s="24" t="str">
        <f>_xlfn.XLOOKUP(B299,'Campaign Data'!E:E,'Campaign Data'!F:F)</f>
        <v>Casual</v>
      </c>
      <c r="D299" s="24" t="str">
        <f>_xlfn.XLOOKUP(C299,'Campaign Data'!F:F,'Campaign Data'!H:H)</f>
        <v>iOS</v>
      </c>
      <c r="E299" s="24">
        <v>-317.27945897323349</v>
      </c>
      <c r="H299"/>
      <c r="I299"/>
      <c r="J299"/>
      <c r="K299"/>
      <c r="L299"/>
    </row>
    <row r="300" spans="1:12" ht="17" x14ac:dyDescent="0.25">
      <c r="A300" s="24">
        <v>15911</v>
      </c>
      <c r="B300" s="24" t="str">
        <f>_xlfn.XLOOKUP(A300,'Campaign Data'!D:D,'Campaign Data'!E:E)</f>
        <v>roas</v>
      </c>
      <c r="C300" s="24" t="str">
        <f>_xlfn.XLOOKUP(B300,'Campaign Data'!E:E,'Campaign Data'!F:F)</f>
        <v>Casual</v>
      </c>
      <c r="D300" s="24" t="str">
        <f>_xlfn.XLOOKUP(C300,'Campaign Data'!F:F,'Campaign Data'!H:H)</f>
        <v>iOS</v>
      </c>
      <c r="E300" s="24">
        <v>-401.33582211932622</v>
      </c>
      <c r="H300"/>
      <c r="I300"/>
      <c r="J300"/>
      <c r="K300"/>
      <c r="L300"/>
    </row>
    <row r="301" spans="1:12" ht="17" x14ac:dyDescent="0.25">
      <c r="A301" s="24">
        <v>16735</v>
      </c>
      <c r="B301" s="24" t="str">
        <f>_xlfn.XLOOKUP(A301,'Campaign Data'!D:D,'Campaign Data'!E:E)</f>
        <v>roas</v>
      </c>
      <c r="C301" s="24" t="str">
        <f>_xlfn.XLOOKUP(B301,'Campaign Data'!E:E,'Campaign Data'!F:F)</f>
        <v>Casual</v>
      </c>
      <c r="D301" s="24" t="str">
        <f>_xlfn.XLOOKUP(C301,'Campaign Data'!F:F,'Campaign Data'!H:H)</f>
        <v>iOS</v>
      </c>
      <c r="E301" s="24">
        <v>-498.80440718984642</v>
      </c>
      <c r="H301"/>
      <c r="I301"/>
      <c r="J301"/>
      <c r="K301"/>
      <c r="L301"/>
    </row>
    <row r="302" spans="1:12" ht="17" x14ac:dyDescent="0.25">
      <c r="A302" s="24">
        <v>2725</v>
      </c>
      <c r="B302" s="24" t="str">
        <f>_xlfn.XLOOKUP(A302,'Campaign Data'!D:D,'Campaign Data'!E:E)</f>
        <v>roas</v>
      </c>
      <c r="C302" s="24" t="str">
        <f>_xlfn.XLOOKUP(B302,'Campaign Data'!E:E,'Campaign Data'!F:F)</f>
        <v>Casual</v>
      </c>
      <c r="D302" s="24" t="str">
        <f>_xlfn.XLOOKUP(C302,'Campaign Data'!F:F,'Campaign Data'!H:H)</f>
        <v>iOS</v>
      </c>
      <c r="E302" s="24">
        <v>-509.05800785738933</v>
      </c>
      <c r="H302"/>
      <c r="I302"/>
      <c r="J302"/>
      <c r="K302"/>
      <c r="L302"/>
    </row>
    <row r="303" spans="1:12" ht="17" x14ac:dyDescent="0.25">
      <c r="A303" s="24">
        <v>2480</v>
      </c>
      <c r="B303" s="24" t="str">
        <f>_xlfn.XLOOKUP(A303,'Campaign Data'!D:D,'Campaign Data'!E:E)</f>
        <v>roas</v>
      </c>
      <c r="C303" s="24" t="str">
        <f>_xlfn.XLOOKUP(B303,'Campaign Data'!E:E,'Campaign Data'!F:F)</f>
        <v>Casual</v>
      </c>
      <c r="D303" s="24" t="str">
        <f>_xlfn.XLOOKUP(C303,'Campaign Data'!F:F,'Campaign Data'!H:H)</f>
        <v>iOS</v>
      </c>
      <c r="E303" s="24">
        <v>-528.89041097504378</v>
      </c>
      <c r="H303"/>
      <c r="I303"/>
      <c r="J303"/>
      <c r="K303"/>
      <c r="L303"/>
    </row>
    <row r="304" spans="1:12" ht="17" x14ac:dyDescent="0.25">
      <c r="A304" s="24">
        <v>16862</v>
      </c>
      <c r="B304" s="24" t="str">
        <f>_xlfn.XLOOKUP(A304,'Campaign Data'!D:D,'Campaign Data'!E:E)</f>
        <v>roas</v>
      </c>
      <c r="C304" s="24" t="str">
        <f>_xlfn.XLOOKUP(B304,'Campaign Data'!E:E,'Campaign Data'!F:F)</f>
        <v>Casual</v>
      </c>
      <c r="D304" s="24" t="str">
        <f>_xlfn.XLOOKUP(C304,'Campaign Data'!F:F,'Campaign Data'!H:H)</f>
        <v>iOS</v>
      </c>
      <c r="E304" s="24">
        <v>-670.27178011139381</v>
      </c>
      <c r="H304"/>
      <c r="I304"/>
      <c r="J304"/>
      <c r="K304"/>
      <c r="L304"/>
    </row>
    <row r="305" spans="1:12" ht="17" x14ac:dyDescent="0.25">
      <c r="A305" s="24">
        <v>16201</v>
      </c>
      <c r="B305" s="24" t="str">
        <f>_xlfn.XLOOKUP(A305,'Campaign Data'!D:D,'Campaign Data'!E:E)</f>
        <v>install</v>
      </c>
      <c r="C305" s="24" t="str">
        <f>_xlfn.XLOOKUP(B305,'Campaign Data'!E:E,'Campaign Data'!F:F)</f>
        <v>Non-game</v>
      </c>
      <c r="D305" s="24" t="str">
        <f>_xlfn.XLOOKUP(C305,'Campaign Data'!F:F,'Campaign Data'!H:H)</f>
        <v>Amazon</v>
      </c>
      <c r="E305" s="24">
        <v>-822.66319681721382</v>
      </c>
      <c r="H305"/>
      <c r="I305"/>
      <c r="J305"/>
      <c r="K305"/>
      <c r="L305"/>
    </row>
    <row r="306" spans="1:12" ht="17" x14ac:dyDescent="0.25">
      <c r="A306" s="24">
        <v>18220</v>
      </c>
      <c r="B306" s="24" t="str">
        <f>_xlfn.XLOOKUP(A306,'Campaign Data'!D:D,'Campaign Data'!E:E)</f>
        <v>roas</v>
      </c>
      <c r="C306" s="24" t="str">
        <f>_xlfn.XLOOKUP(B306,'Campaign Data'!E:E,'Campaign Data'!F:F)</f>
        <v>Casual</v>
      </c>
      <c r="D306" s="24" t="str">
        <f>_xlfn.XLOOKUP(C306,'Campaign Data'!F:F,'Campaign Data'!H:H)</f>
        <v>iOS</v>
      </c>
      <c r="E306" s="24">
        <v>-888.24467437435374</v>
      </c>
      <c r="H306"/>
      <c r="I306"/>
      <c r="J306"/>
      <c r="K306"/>
      <c r="L306"/>
    </row>
    <row r="307" spans="1:12" ht="17" x14ac:dyDescent="0.25">
      <c r="A307" s="24">
        <v>18221</v>
      </c>
      <c r="B307" s="24" t="str">
        <f>_xlfn.XLOOKUP(A307,'Campaign Data'!D:D,'Campaign Data'!E:E)</f>
        <v>roas</v>
      </c>
      <c r="C307" s="24" t="str">
        <f>_xlfn.XLOOKUP(B307,'Campaign Data'!E:E,'Campaign Data'!F:F)</f>
        <v>Casual</v>
      </c>
      <c r="D307" s="24" t="str">
        <f>_xlfn.XLOOKUP(C307,'Campaign Data'!F:F,'Campaign Data'!H:H)</f>
        <v>iOS</v>
      </c>
      <c r="E307" s="24">
        <v>-992.67846754440211</v>
      </c>
      <c r="H307"/>
      <c r="I307"/>
      <c r="J307"/>
      <c r="K307"/>
      <c r="L307"/>
    </row>
    <row r="308" spans="1:12" ht="17" x14ac:dyDescent="0.25">
      <c r="A308" s="24">
        <v>18272</v>
      </c>
      <c r="B308" s="24" t="str">
        <f>_xlfn.XLOOKUP(A308,'Campaign Data'!D:D,'Campaign Data'!E:E)</f>
        <v>roas</v>
      </c>
      <c r="C308" s="24" t="str">
        <f>_xlfn.XLOOKUP(B308,'Campaign Data'!E:E,'Campaign Data'!F:F)</f>
        <v>Casual</v>
      </c>
      <c r="D308" s="24" t="str">
        <f>_xlfn.XLOOKUP(C308,'Campaign Data'!F:F,'Campaign Data'!H:H)</f>
        <v>iOS</v>
      </c>
      <c r="E308" s="24">
        <v>-1101.0000521127693</v>
      </c>
      <c r="H308"/>
      <c r="I308"/>
      <c r="J308"/>
      <c r="K308"/>
      <c r="L308"/>
    </row>
    <row r="309" spans="1:12" ht="17" x14ac:dyDescent="0.25">
      <c r="A309" s="24">
        <v>17628</v>
      </c>
      <c r="B309" s="24" t="str">
        <f>_xlfn.XLOOKUP(A309,'Campaign Data'!D:D,'Campaign Data'!E:E)</f>
        <v>roas</v>
      </c>
      <c r="C309" s="24" t="str">
        <f>_xlfn.XLOOKUP(B309,'Campaign Data'!E:E,'Campaign Data'!F:F)</f>
        <v>Casual</v>
      </c>
      <c r="D309" s="24" t="str">
        <f>_xlfn.XLOOKUP(C309,'Campaign Data'!F:F,'Campaign Data'!H:H)</f>
        <v>iOS</v>
      </c>
      <c r="E309" s="24">
        <v>-1273.9483081045455</v>
      </c>
      <c r="H309"/>
      <c r="I309"/>
      <c r="J309"/>
      <c r="K309"/>
      <c r="L309"/>
    </row>
    <row r="310" spans="1:12" ht="17" x14ac:dyDescent="0.25">
      <c r="A310" s="24">
        <v>17368</v>
      </c>
      <c r="B310" s="24" t="str">
        <f>_xlfn.XLOOKUP(A310,'Campaign Data'!D:D,'Campaign Data'!E:E)</f>
        <v>install</v>
      </c>
      <c r="C310" s="24" t="str">
        <f>_xlfn.XLOOKUP(B310,'Campaign Data'!E:E,'Campaign Data'!F:F)</f>
        <v>Non-game</v>
      </c>
      <c r="D310" s="24" t="str">
        <f>_xlfn.XLOOKUP(C310,'Campaign Data'!F:F,'Campaign Data'!H:H)</f>
        <v>Amazon</v>
      </c>
      <c r="E310" s="24">
        <v>-1507.9817492070943</v>
      </c>
      <c r="H310"/>
      <c r="I310"/>
      <c r="J310"/>
      <c r="K310"/>
      <c r="L310"/>
    </row>
    <row r="311" spans="1:12" ht="17" x14ac:dyDescent="0.25">
      <c r="A311" s="24">
        <v>17363</v>
      </c>
      <c r="B311" s="24" t="str">
        <f>_xlfn.XLOOKUP(A311,'Campaign Data'!D:D,'Campaign Data'!E:E)</f>
        <v>install</v>
      </c>
      <c r="C311" s="24" t="str">
        <f>_xlfn.XLOOKUP(B311,'Campaign Data'!E:E,'Campaign Data'!F:F)</f>
        <v>Non-game</v>
      </c>
      <c r="D311" s="24" t="str">
        <f>_xlfn.XLOOKUP(C311,'Campaign Data'!F:F,'Campaign Data'!H:H)</f>
        <v>Amazon</v>
      </c>
      <c r="E311" s="24">
        <v>-1696.3307024177623</v>
      </c>
      <c r="H311"/>
      <c r="I311"/>
      <c r="J311"/>
      <c r="K311"/>
      <c r="L311"/>
    </row>
    <row r="312" spans="1:12" ht="17" x14ac:dyDescent="0.25">
      <c r="A312" s="24">
        <v>17948</v>
      </c>
      <c r="B312" s="24" t="str">
        <f>_xlfn.XLOOKUP(A312,'Campaign Data'!D:D,'Campaign Data'!E:E)</f>
        <v>install</v>
      </c>
      <c r="C312" s="24" t="str">
        <f>_xlfn.XLOOKUP(B312,'Campaign Data'!E:E,'Campaign Data'!F:F)</f>
        <v>Non-game</v>
      </c>
      <c r="D312" s="24" t="str">
        <f>_xlfn.XLOOKUP(C312,'Campaign Data'!F:F,'Campaign Data'!H:H)</f>
        <v>Amazon</v>
      </c>
      <c r="E312" s="24">
        <v>-1700.1817167874419</v>
      </c>
      <c r="H312"/>
      <c r="I312"/>
      <c r="J312"/>
      <c r="K312"/>
      <c r="L312"/>
    </row>
    <row r="313" spans="1:12" ht="17" x14ac:dyDescent="0.25">
      <c r="A313" s="24">
        <v>2941</v>
      </c>
      <c r="B313" s="24" t="str">
        <f>_xlfn.XLOOKUP(A313,'Campaign Data'!D:D,'Campaign Data'!E:E)</f>
        <v>roas</v>
      </c>
      <c r="C313" s="24" t="str">
        <f>_xlfn.XLOOKUP(B313,'Campaign Data'!E:E,'Campaign Data'!F:F)</f>
        <v>Casual</v>
      </c>
      <c r="D313" s="24" t="str">
        <f>_xlfn.XLOOKUP(C313,'Campaign Data'!F:F,'Campaign Data'!H:H)</f>
        <v>iOS</v>
      </c>
      <c r="E313" s="24">
        <v>-1731.885031632582</v>
      </c>
      <c r="H313"/>
      <c r="I313"/>
      <c r="J313"/>
      <c r="K313"/>
      <c r="L313"/>
    </row>
    <row r="314" spans="1:12" ht="17" x14ac:dyDescent="0.25">
      <c r="A314" s="24">
        <v>18201</v>
      </c>
      <c r="B314" s="24" t="str">
        <f>_xlfn.XLOOKUP(A314,'Campaign Data'!D:D,'Campaign Data'!E:E)</f>
        <v>roas</v>
      </c>
      <c r="C314" s="24" t="str">
        <f>_xlfn.XLOOKUP(B314,'Campaign Data'!E:E,'Campaign Data'!F:F)</f>
        <v>Casual</v>
      </c>
      <c r="D314" s="24" t="str">
        <f>_xlfn.XLOOKUP(C314,'Campaign Data'!F:F,'Campaign Data'!H:H)</f>
        <v>iOS</v>
      </c>
      <c r="E314" s="24">
        <v>-1733.2510981806047</v>
      </c>
      <c r="H314"/>
      <c r="I314"/>
      <c r="J314"/>
      <c r="K314"/>
      <c r="L314"/>
    </row>
    <row r="315" spans="1:12" ht="17" x14ac:dyDescent="0.25">
      <c r="A315" s="24">
        <v>18202</v>
      </c>
      <c r="B315" s="24" t="str">
        <f>_xlfn.XLOOKUP(A315,'Campaign Data'!D:D,'Campaign Data'!E:E)</f>
        <v>roas</v>
      </c>
      <c r="C315" s="24" t="str">
        <f>_xlfn.XLOOKUP(B315,'Campaign Data'!E:E,'Campaign Data'!F:F)</f>
        <v>Casual</v>
      </c>
      <c r="D315" s="24" t="str">
        <f>_xlfn.XLOOKUP(C315,'Campaign Data'!F:F,'Campaign Data'!H:H)</f>
        <v>iOS</v>
      </c>
      <c r="E315" s="24">
        <v>-2457.3347730605001</v>
      </c>
      <c r="H315"/>
      <c r="I315"/>
      <c r="J315"/>
      <c r="K315"/>
      <c r="L315"/>
    </row>
    <row r="316" spans="1:12" ht="17" x14ac:dyDescent="0.25">
      <c r="A316" s="24">
        <v>17047</v>
      </c>
      <c r="B316" s="24" t="str">
        <f>_xlfn.XLOOKUP(A316,'Campaign Data'!D:D,'Campaign Data'!E:E)</f>
        <v>roas</v>
      </c>
      <c r="C316" s="24" t="str">
        <f>_xlfn.XLOOKUP(B316,'Campaign Data'!E:E,'Campaign Data'!F:F)</f>
        <v>Casual</v>
      </c>
      <c r="D316" s="24" t="str">
        <f>_xlfn.XLOOKUP(C316,'Campaign Data'!F:F,'Campaign Data'!H:H)</f>
        <v>iOS</v>
      </c>
      <c r="E316" s="24">
        <v>-3009.6076363884754</v>
      </c>
      <c r="H316"/>
      <c r="I316"/>
      <c r="J316"/>
      <c r="K316"/>
      <c r="L316"/>
    </row>
    <row r="317" spans="1:12" ht="17" x14ac:dyDescent="0.25">
      <c r="A317" s="24">
        <v>14389</v>
      </c>
      <c r="B317" s="24" t="str">
        <f>_xlfn.XLOOKUP(A317,'Campaign Data'!D:D,'Campaign Data'!E:E)</f>
        <v>roas</v>
      </c>
      <c r="C317" s="24" t="str">
        <f>_xlfn.XLOOKUP(B317,'Campaign Data'!E:E,'Campaign Data'!F:F)</f>
        <v>Casual</v>
      </c>
      <c r="D317" s="24" t="str">
        <f>_xlfn.XLOOKUP(C317,'Campaign Data'!F:F,'Campaign Data'!H:H)</f>
        <v>iOS</v>
      </c>
      <c r="E317" s="24">
        <v>-3295.7557755942366</v>
      </c>
      <c r="H317"/>
      <c r="I317"/>
      <c r="J317"/>
      <c r="K317"/>
      <c r="L317"/>
    </row>
    <row r="318" spans="1:12" ht="17" x14ac:dyDescent="0.25">
      <c r="A318" s="24">
        <v>18184</v>
      </c>
      <c r="B318" s="24" t="str">
        <f>_xlfn.XLOOKUP(A318,'Campaign Data'!D:D,'Campaign Data'!E:E)</f>
        <v>roas</v>
      </c>
      <c r="C318" s="24" t="str">
        <f>_xlfn.XLOOKUP(B318,'Campaign Data'!E:E,'Campaign Data'!F:F)</f>
        <v>Casual</v>
      </c>
      <c r="D318" s="24" t="str">
        <f>_xlfn.XLOOKUP(C318,'Campaign Data'!F:F,'Campaign Data'!H:H)</f>
        <v>iOS</v>
      </c>
      <c r="E318" s="24">
        <v>-3890.0207745847811</v>
      </c>
      <c r="H318"/>
      <c r="I318"/>
      <c r="J318"/>
      <c r="K318"/>
      <c r="L318"/>
    </row>
    <row r="319" spans="1:12" ht="17" x14ac:dyDescent="0.25">
      <c r="A319" s="24">
        <v>8767</v>
      </c>
      <c r="B319" s="24" t="str">
        <f>_xlfn.XLOOKUP(A319,'Campaign Data'!D:D,'Campaign Data'!E:E)</f>
        <v>roas</v>
      </c>
      <c r="C319" s="24" t="str">
        <f>_xlfn.XLOOKUP(B319,'Campaign Data'!E:E,'Campaign Data'!F:F)</f>
        <v>Casual</v>
      </c>
      <c r="D319" s="24" t="str">
        <f>_xlfn.XLOOKUP(C319,'Campaign Data'!F:F,'Campaign Data'!H:H)</f>
        <v>iOS</v>
      </c>
      <c r="E319" s="24">
        <v>-4118.6611044145438</v>
      </c>
      <c r="H319"/>
      <c r="I319"/>
      <c r="J319"/>
      <c r="K319"/>
      <c r="L319"/>
    </row>
    <row r="320" spans="1:12" ht="17" x14ac:dyDescent="0.25">
      <c r="A320" s="24">
        <v>7282</v>
      </c>
      <c r="B320" s="24" t="str">
        <f>_xlfn.XLOOKUP(A320,'Campaign Data'!D:D,'Campaign Data'!E:E)</f>
        <v>roas</v>
      </c>
      <c r="C320" s="24" t="str">
        <f>_xlfn.XLOOKUP(B320,'Campaign Data'!E:E,'Campaign Data'!F:F)</f>
        <v>Casual</v>
      </c>
      <c r="D320" s="24" t="str">
        <f>_xlfn.XLOOKUP(C320,'Campaign Data'!F:F,'Campaign Data'!H:H)</f>
        <v>iOS</v>
      </c>
      <c r="E320" s="24">
        <v>-16792.039741322798</v>
      </c>
      <c r="H320"/>
      <c r="I320"/>
      <c r="J320"/>
      <c r="K320"/>
      <c r="L320"/>
    </row>
    <row r="321" spans="1:12" ht="17" x14ac:dyDescent="0.25">
      <c r="H321"/>
      <c r="I321"/>
      <c r="J321"/>
      <c r="K321"/>
      <c r="L321"/>
    </row>
    <row r="322" spans="1:12" ht="17" x14ac:dyDescent="0.25">
      <c r="H322"/>
      <c r="I322"/>
      <c r="J322"/>
      <c r="K322"/>
      <c r="L322"/>
    </row>
    <row r="323" spans="1:12" ht="17" x14ac:dyDescent="0.25">
      <c r="A323" s="12" t="s">
        <v>1</v>
      </c>
      <c r="B323" t="s">
        <v>172</v>
      </c>
      <c r="C323" t="s">
        <v>173</v>
      </c>
      <c r="H323"/>
      <c r="I323"/>
      <c r="J323"/>
      <c r="K323"/>
      <c r="L323"/>
    </row>
    <row r="324" spans="1:12" ht="17" x14ac:dyDescent="0.25">
      <c r="A324" s="13" t="s">
        <v>11</v>
      </c>
      <c r="B324">
        <v>-5246.1072987424759</v>
      </c>
      <c r="C324" s="18">
        <v>0.12332087928051218</v>
      </c>
      <c r="H324"/>
      <c r="I324"/>
      <c r="J324"/>
      <c r="K324"/>
      <c r="L324"/>
    </row>
    <row r="325" spans="1:12" ht="17" x14ac:dyDescent="0.25">
      <c r="A325" s="13" t="s">
        <v>19</v>
      </c>
      <c r="B325">
        <v>-37294.193495005544</v>
      </c>
      <c r="C325" s="18">
        <v>0.87667912071948784</v>
      </c>
      <c r="H325"/>
      <c r="I325"/>
      <c r="J325"/>
      <c r="K325"/>
      <c r="L325"/>
    </row>
    <row r="326" spans="1:12" ht="17" x14ac:dyDescent="0.25">
      <c r="A326" s="13" t="s">
        <v>0</v>
      </c>
      <c r="B326">
        <v>-42540.300793748022</v>
      </c>
      <c r="C326" s="18">
        <v>1</v>
      </c>
      <c r="H326"/>
      <c r="I326"/>
      <c r="J326"/>
      <c r="K326"/>
      <c r="L326"/>
    </row>
    <row r="327" spans="1:12" ht="17" x14ac:dyDescent="0.25">
      <c r="A327"/>
      <c r="B327"/>
      <c r="C327"/>
      <c r="H327"/>
      <c r="I327"/>
      <c r="J327"/>
      <c r="K327"/>
      <c r="L327"/>
    </row>
    <row r="328" spans="1:12" ht="17" x14ac:dyDescent="0.25">
      <c r="A328" s="12" t="s">
        <v>1</v>
      </c>
      <c r="B328" t="s">
        <v>172</v>
      </c>
      <c r="C328"/>
      <c r="H328"/>
      <c r="I328"/>
      <c r="J328"/>
      <c r="K328"/>
      <c r="L328"/>
    </row>
    <row r="329" spans="1:12" ht="17" x14ac:dyDescent="0.25">
      <c r="A329" s="13" t="s">
        <v>89</v>
      </c>
      <c r="B329">
        <v>-37294.193495005544</v>
      </c>
      <c r="C329"/>
      <c r="H329"/>
      <c r="I329"/>
      <c r="J329"/>
      <c r="K329"/>
      <c r="L329"/>
    </row>
    <row r="330" spans="1:12" ht="17" x14ac:dyDescent="0.25">
      <c r="A330" s="13" t="s">
        <v>95</v>
      </c>
      <c r="B330">
        <v>-5246.1072987424759</v>
      </c>
      <c r="C330"/>
      <c r="H330"/>
      <c r="I330"/>
      <c r="J330"/>
      <c r="K330"/>
      <c r="L330"/>
    </row>
    <row r="331" spans="1:12" ht="17" x14ac:dyDescent="0.25">
      <c r="A331" s="13" t="s">
        <v>0</v>
      </c>
      <c r="B331">
        <v>-42540.300793748022</v>
      </c>
      <c r="C331"/>
      <c r="H331"/>
      <c r="I331"/>
      <c r="J331"/>
      <c r="K331"/>
      <c r="L331"/>
    </row>
    <row r="332" spans="1:12" ht="17" x14ac:dyDescent="0.25">
      <c r="A332"/>
      <c r="B332"/>
      <c r="C332"/>
      <c r="H332"/>
      <c r="I332"/>
      <c r="J332"/>
      <c r="K332"/>
      <c r="L332"/>
    </row>
    <row r="333" spans="1:12" ht="17" x14ac:dyDescent="0.25">
      <c r="A333" s="12" t="s">
        <v>1</v>
      </c>
      <c r="B333" t="s">
        <v>172</v>
      </c>
      <c r="C333"/>
      <c r="H333"/>
      <c r="I333"/>
      <c r="J333"/>
      <c r="K333"/>
      <c r="L333"/>
    </row>
    <row r="334" spans="1:12" ht="17" x14ac:dyDescent="0.25">
      <c r="A334" s="13" t="s">
        <v>24</v>
      </c>
      <c r="B334">
        <v>-5246.1072987424759</v>
      </c>
      <c r="C334"/>
      <c r="H334"/>
      <c r="I334"/>
      <c r="J334"/>
      <c r="K334"/>
      <c r="L334"/>
    </row>
    <row r="335" spans="1:12" ht="17" x14ac:dyDescent="0.25">
      <c r="A335" s="13" t="s">
        <v>10</v>
      </c>
      <c r="B335">
        <v>-37294.193495005544</v>
      </c>
      <c r="C335"/>
      <c r="H335"/>
      <c r="I335"/>
      <c r="J335"/>
      <c r="K335"/>
      <c r="L335"/>
    </row>
    <row r="336" spans="1:12" ht="17" x14ac:dyDescent="0.25">
      <c r="A336" s="13" t="s">
        <v>0</v>
      </c>
      <c r="B336">
        <v>-42540.300793748022</v>
      </c>
      <c r="C336"/>
      <c r="H336"/>
      <c r="I336"/>
      <c r="J336"/>
      <c r="K336"/>
      <c r="L336"/>
    </row>
    <row r="337" spans="1:12" ht="17" x14ac:dyDescent="0.25">
      <c r="A337"/>
      <c r="B337"/>
      <c r="C337"/>
      <c r="H337"/>
      <c r="I337"/>
      <c r="J337"/>
      <c r="K337"/>
      <c r="L337"/>
    </row>
    <row r="338" spans="1:12" ht="17" x14ac:dyDescent="0.25">
      <c r="A338"/>
      <c r="B338"/>
      <c r="C338"/>
      <c r="H338"/>
      <c r="I338"/>
      <c r="J338"/>
      <c r="K338"/>
      <c r="L338"/>
    </row>
    <row r="339" spans="1:12" ht="17" x14ac:dyDescent="0.25">
      <c r="A339"/>
      <c r="B339"/>
      <c r="C339"/>
      <c r="H339"/>
      <c r="I339"/>
      <c r="J339"/>
      <c r="K339"/>
      <c r="L339"/>
    </row>
    <row r="340" spans="1:12" ht="17" x14ac:dyDescent="0.25">
      <c r="A340"/>
      <c r="B340"/>
      <c r="C340"/>
      <c r="H340"/>
      <c r="I340"/>
      <c r="J340"/>
      <c r="K340"/>
      <c r="L340"/>
    </row>
    <row r="341" spans="1:12" ht="17" x14ac:dyDescent="0.25">
      <c r="A341"/>
      <c r="B341"/>
      <c r="H341"/>
      <c r="I341"/>
      <c r="J341"/>
      <c r="K341"/>
      <c r="L341"/>
    </row>
    <row r="342" spans="1:12" ht="17" x14ac:dyDescent="0.25">
      <c r="H342"/>
      <c r="I342"/>
      <c r="J342"/>
      <c r="K342"/>
      <c r="L342"/>
    </row>
    <row r="343" spans="1:12" ht="17" x14ac:dyDescent="0.25">
      <c r="H343"/>
      <c r="I343"/>
      <c r="J343"/>
      <c r="K343"/>
      <c r="L343"/>
    </row>
    <row r="344" spans="1:12" ht="17" x14ac:dyDescent="0.25">
      <c r="H344"/>
      <c r="I344"/>
      <c r="J344"/>
      <c r="K344"/>
      <c r="L344"/>
    </row>
    <row r="345" spans="1:12" ht="17" x14ac:dyDescent="0.25">
      <c r="H345"/>
      <c r="I345"/>
      <c r="J345"/>
      <c r="K345"/>
      <c r="L345"/>
    </row>
    <row r="346" spans="1:12" ht="17" x14ac:dyDescent="0.25">
      <c r="H346"/>
      <c r="I346"/>
      <c r="J346"/>
      <c r="K346"/>
      <c r="L346"/>
    </row>
    <row r="347" spans="1:12" ht="17" x14ac:dyDescent="0.25">
      <c r="H347"/>
      <c r="I347"/>
      <c r="J347"/>
      <c r="K347"/>
      <c r="L347"/>
    </row>
    <row r="348" spans="1:12" ht="17" x14ac:dyDescent="0.25">
      <c r="H348"/>
      <c r="I348"/>
      <c r="J348"/>
      <c r="K348"/>
      <c r="L348"/>
    </row>
    <row r="349" spans="1:12" ht="17" x14ac:dyDescent="0.25">
      <c r="H349"/>
      <c r="I349"/>
      <c r="J349"/>
      <c r="K349"/>
      <c r="L349"/>
    </row>
    <row r="350" spans="1:12" ht="17" x14ac:dyDescent="0.25">
      <c r="H350"/>
      <c r="I350"/>
      <c r="J350"/>
      <c r="K350"/>
      <c r="L350"/>
    </row>
    <row r="351" spans="1:12" ht="17" x14ac:dyDescent="0.25">
      <c r="H351"/>
      <c r="I351"/>
      <c r="J351"/>
      <c r="K351"/>
      <c r="L351"/>
    </row>
    <row r="352" spans="1:12" ht="17" x14ac:dyDescent="0.25">
      <c r="H352"/>
      <c r="I352"/>
      <c r="J352"/>
      <c r="K352"/>
      <c r="L352"/>
    </row>
    <row r="353" spans="8:12" ht="17" x14ac:dyDescent="0.25">
      <c r="H353"/>
      <c r="I353"/>
      <c r="J353"/>
      <c r="K353"/>
      <c r="L353"/>
    </row>
    <row r="354" spans="8:12" ht="17" x14ac:dyDescent="0.25">
      <c r="H354"/>
      <c r="I354"/>
      <c r="J354"/>
      <c r="K354"/>
      <c r="L354"/>
    </row>
    <row r="355" spans="8:12" ht="17" x14ac:dyDescent="0.25">
      <c r="H355"/>
      <c r="I355"/>
      <c r="J355"/>
      <c r="K355"/>
      <c r="L355"/>
    </row>
    <row r="356" spans="8:12" ht="17" x14ac:dyDescent="0.25">
      <c r="H356"/>
      <c r="I356"/>
      <c r="J356"/>
      <c r="K356"/>
      <c r="L356"/>
    </row>
    <row r="357" spans="8:12" ht="17" x14ac:dyDescent="0.25">
      <c r="H357"/>
      <c r="I357"/>
      <c r="J357"/>
      <c r="K357"/>
      <c r="L357"/>
    </row>
    <row r="358" spans="8:12" ht="17" x14ac:dyDescent="0.25">
      <c r="H358"/>
      <c r="I358"/>
      <c r="J358"/>
      <c r="K358"/>
      <c r="L358"/>
    </row>
    <row r="359" spans="8:12" ht="17" x14ac:dyDescent="0.25">
      <c r="H359"/>
      <c r="I359"/>
      <c r="J359"/>
      <c r="K359"/>
      <c r="L359"/>
    </row>
    <row r="360" spans="8:12" ht="17" x14ac:dyDescent="0.25">
      <c r="H360"/>
      <c r="I360"/>
      <c r="J360"/>
      <c r="K360"/>
      <c r="L360"/>
    </row>
    <row r="361" spans="8:12" ht="17" x14ac:dyDescent="0.25">
      <c r="H361"/>
      <c r="I361"/>
      <c r="J361"/>
      <c r="K361"/>
      <c r="L361"/>
    </row>
    <row r="362" spans="8:12" ht="17" x14ac:dyDescent="0.25">
      <c r="H362"/>
      <c r="I362"/>
      <c r="J362"/>
      <c r="K362"/>
      <c r="L362"/>
    </row>
    <row r="363" spans="8:12" ht="17" x14ac:dyDescent="0.25">
      <c r="H363"/>
      <c r="I363"/>
      <c r="J363"/>
      <c r="K363"/>
      <c r="L363"/>
    </row>
    <row r="364" spans="8:12" ht="17" x14ac:dyDescent="0.25">
      <c r="H364"/>
      <c r="I364"/>
      <c r="J364"/>
      <c r="K364"/>
      <c r="L364"/>
    </row>
    <row r="365" spans="8:12" ht="17" x14ac:dyDescent="0.25">
      <c r="H365"/>
      <c r="I365"/>
      <c r="J365"/>
      <c r="K365"/>
      <c r="L365"/>
    </row>
    <row r="366" spans="8:12" ht="17" x14ac:dyDescent="0.25">
      <c r="H366"/>
      <c r="I366"/>
      <c r="J366"/>
      <c r="K366"/>
      <c r="L366"/>
    </row>
    <row r="367" spans="8:12" ht="17" x14ac:dyDescent="0.25">
      <c r="H367"/>
      <c r="I367"/>
      <c r="J367"/>
      <c r="K367"/>
      <c r="L367"/>
    </row>
    <row r="368" spans="8:12" ht="17" x14ac:dyDescent="0.25">
      <c r="H368"/>
      <c r="I368"/>
      <c r="J368"/>
      <c r="K368"/>
      <c r="L368"/>
    </row>
    <row r="369" spans="8:12" ht="17" x14ac:dyDescent="0.25">
      <c r="H369"/>
      <c r="I369"/>
      <c r="J369"/>
      <c r="K369"/>
      <c r="L369"/>
    </row>
    <row r="370" spans="8:12" ht="17" x14ac:dyDescent="0.25">
      <c r="H370"/>
      <c r="I370"/>
      <c r="J370"/>
      <c r="K370"/>
      <c r="L370"/>
    </row>
    <row r="371" spans="8:12" ht="17" x14ac:dyDescent="0.25">
      <c r="H371"/>
      <c r="I371"/>
      <c r="J371"/>
      <c r="K371"/>
      <c r="L371"/>
    </row>
    <row r="372" spans="8:12" ht="17" x14ac:dyDescent="0.25">
      <c r="H372"/>
      <c r="I372"/>
      <c r="J372"/>
      <c r="K372"/>
      <c r="L372"/>
    </row>
    <row r="373" spans="8:12" ht="17" x14ac:dyDescent="0.25">
      <c r="H373"/>
      <c r="I373"/>
      <c r="J373"/>
      <c r="K373"/>
      <c r="L373"/>
    </row>
    <row r="374" spans="8:12" ht="17" x14ac:dyDescent="0.25">
      <c r="H374"/>
      <c r="I374"/>
      <c r="J374"/>
      <c r="K374"/>
      <c r="L374"/>
    </row>
    <row r="375" spans="8:12" ht="17" x14ac:dyDescent="0.25">
      <c r="H375"/>
      <c r="I375"/>
      <c r="J375"/>
      <c r="K375"/>
      <c r="L375"/>
    </row>
    <row r="376" spans="8:12" ht="17" x14ac:dyDescent="0.25">
      <c r="H376"/>
      <c r="I376"/>
      <c r="J376"/>
      <c r="K376"/>
      <c r="L376"/>
    </row>
    <row r="377" spans="8:12" ht="17" x14ac:dyDescent="0.25">
      <c r="H377"/>
      <c r="I377"/>
      <c r="J377"/>
      <c r="K377"/>
      <c r="L377"/>
    </row>
    <row r="378" spans="8:12" ht="17" x14ac:dyDescent="0.25">
      <c r="H378"/>
      <c r="I378"/>
      <c r="J378"/>
      <c r="K378"/>
      <c r="L378"/>
    </row>
    <row r="379" spans="8:12" ht="17" x14ac:dyDescent="0.25">
      <c r="H379"/>
      <c r="I379"/>
      <c r="J379"/>
      <c r="K379"/>
      <c r="L379"/>
    </row>
    <row r="380" spans="8:12" ht="17" x14ac:dyDescent="0.25">
      <c r="H380"/>
      <c r="I380"/>
      <c r="J380"/>
      <c r="K380"/>
      <c r="L380"/>
    </row>
    <row r="381" spans="8:12" ht="17" x14ac:dyDescent="0.25">
      <c r="H381"/>
      <c r="I381"/>
      <c r="J381"/>
      <c r="K381"/>
      <c r="L381"/>
    </row>
    <row r="382" spans="8:12" ht="17" x14ac:dyDescent="0.25">
      <c r="H382"/>
      <c r="I382"/>
      <c r="J382"/>
      <c r="K382"/>
      <c r="L382"/>
    </row>
    <row r="383" spans="8:12" ht="17" x14ac:dyDescent="0.25">
      <c r="H383"/>
      <c r="I383"/>
      <c r="J383"/>
      <c r="K383"/>
      <c r="L383"/>
    </row>
    <row r="384" spans="8:12" ht="17" x14ac:dyDescent="0.25">
      <c r="H384"/>
      <c r="I384"/>
      <c r="J384"/>
      <c r="K384"/>
      <c r="L384"/>
    </row>
    <row r="385" spans="8:12" ht="17" x14ac:dyDescent="0.25">
      <c r="H385"/>
      <c r="I385"/>
      <c r="J385"/>
      <c r="K385"/>
      <c r="L385"/>
    </row>
    <row r="386" spans="8:12" ht="17" x14ac:dyDescent="0.25">
      <c r="H386"/>
      <c r="I386"/>
      <c r="J386"/>
      <c r="K386"/>
      <c r="L386"/>
    </row>
    <row r="387" spans="8:12" ht="17" x14ac:dyDescent="0.25">
      <c r="H387"/>
      <c r="I387"/>
      <c r="J387"/>
      <c r="K387"/>
      <c r="L387"/>
    </row>
    <row r="388" spans="8:12" ht="17" x14ac:dyDescent="0.25">
      <c r="H388"/>
      <c r="I388"/>
      <c r="J388"/>
      <c r="K388"/>
      <c r="L388"/>
    </row>
    <row r="389" spans="8:12" ht="17" x14ac:dyDescent="0.25">
      <c r="H389"/>
      <c r="I389"/>
      <c r="J389"/>
      <c r="K389"/>
      <c r="L389"/>
    </row>
    <row r="390" spans="8:12" ht="17" x14ac:dyDescent="0.25">
      <c r="H390"/>
      <c r="I390"/>
      <c r="J390"/>
      <c r="K390"/>
      <c r="L390"/>
    </row>
    <row r="391" spans="8:12" ht="17" x14ac:dyDescent="0.25">
      <c r="H391"/>
      <c r="I391"/>
      <c r="J391"/>
      <c r="K391"/>
      <c r="L391"/>
    </row>
    <row r="392" spans="8:12" ht="17" x14ac:dyDescent="0.25">
      <c r="H392"/>
      <c r="I392"/>
      <c r="J392"/>
      <c r="K392"/>
      <c r="L392"/>
    </row>
    <row r="393" spans="8:12" ht="17" x14ac:dyDescent="0.25">
      <c r="H393"/>
      <c r="I393"/>
      <c r="J393"/>
      <c r="K393"/>
      <c r="L393"/>
    </row>
    <row r="394" spans="8:12" ht="17" x14ac:dyDescent="0.25">
      <c r="H394"/>
      <c r="I394"/>
      <c r="J394"/>
      <c r="K394"/>
      <c r="L394"/>
    </row>
    <row r="395" spans="8:12" ht="17" x14ac:dyDescent="0.25">
      <c r="H395"/>
      <c r="I395"/>
      <c r="J395"/>
      <c r="K395"/>
      <c r="L395"/>
    </row>
    <row r="396" spans="8:12" ht="17" x14ac:dyDescent="0.25">
      <c r="H396"/>
      <c r="I396"/>
      <c r="J396"/>
      <c r="K396"/>
      <c r="L396"/>
    </row>
    <row r="397" spans="8:12" ht="17" x14ac:dyDescent="0.25">
      <c r="H397"/>
      <c r="I397"/>
      <c r="J397"/>
      <c r="K397"/>
      <c r="L397"/>
    </row>
    <row r="398" spans="8:12" ht="17" x14ac:dyDescent="0.25">
      <c r="H398"/>
      <c r="I398"/>
      <c r="J398"/>
      <c r="K398"/>
      <c r="L398"/>
    </row>
    <row r="399" spans="8:12" ht="17" x14ac:dyDescent="0.25">
      <c r="H399"/>
      <c r="I399"/>
      <c r="J399"/>
      <c r="K399"/>
      <c r="L399"/>
    </row>
    <row r="400" spans="8:12" ht="17" x14ac:dyDescent="0.25">
      <c r="H400"/>
      <c r="I400"/>
      <c r="J400"/>
      <c r="K400"/>
      <c r="L400"/>
    </row>
    <row r="401" spans="8:12" ht="17" x14ac:dyDescent="0.25">
      <c r="H401"/>
      <c r="I401"/>
      <c r="J401"/>
      <c r="K401"/>
      <c r="L401"/>
    </row>
    <row r="402" spans="8:12" ht="17" x14ac:dyDescent="0.25">
      <c r="H402"/>
      <c r="I402"/>
      <c r="J402"/>
      <c r="K402"/>
      <c r="L402"/>
    </row>
    <row r="403" spans="8:12" ht="17" x14ac:dyDescent="0.25">
      <c r="H403"/>
      <c r="I403"/>
      <c r="J403"/>
      <c r="K403"/>
      <c r="L403"/>
    </row>
    <row r="404" spans="8:12" ht="17" x14ac:dyDescent="0.25">
      <c r="H404"/>
      <c r="I404"/>
      <c r="J404"/>
      <c r="K404"/>
      <c r="L404"/>
    </row>
    <row r="405" spans="8:12" ht="17" x14ac:dyDescent="0.25">
      <c r="H405"/>
      <c r="I405"/>
      <c r="J405"/>
      <c r="K405"/>
      <c r="L405"/>
    </row>
    <row r="406" spans="8:12" ht="17" x14ac:dyDescent="0.25">
      <c r="H406"/>
      <c r="I406"/>
      <c r="J406"/>
      <c r="K406"/>
      <c r="L406"/>
    </row>
    <row r="407" spans="8:12" ht="17" x14ac:dyDescent="0.25">
      <c r="H407"/>
      <c r="I407"/>
      <c r="J407"/>
      <c r="K407"/>
      <c r="L407"/>
    </row>
    <row r="408" spans="8:12" ht="17" x14ac:dyDescent="0.25">
      <c r="H408"/>
      <c r="I408"/>
      <c r="J408"/>
      <c r="K408"/>
      <c r="L408"/>
    </row>
    <row r="409" spans="8:12" ht="17" x14ac:dyDescent="0.25">
      <c r="H409"/>
      <c r="I409"/>
      <c r="J409"/>
      <c r="K409"/>
      <c r="L409"/>
    </row>
    <row r="410" spans="8:12" ht="17" x14ac:dyDescent="0.25">
      <c r="H410"/>
      <c r="I410"/>
      <c r="J410"/>
      <c r="K410"/>
      <c r="L410"/>
    </row>
    <row r="411" spans="8:12" ht="17" x14ac:dyDescent="0.25">
      <c r="H411"/>
      <c r="I411"/>
      <c r="J411"/>
      <c r="K411"/>
      <c r="L411"/>
    </row>
    <row r="412" spans="8:12" ht="17" x14ac:dyDescent="0.25">
      <c r="H412"/>
      <c r="I412"/>
      <c r="J412"/>
      <c r="K412"/>
      <c r="L412"/>
    </row>
    <row r="413" spans="8:12" ht="17" x14ac:dyDescent="0.25">
      <c r="H413"/>
      <c r="I413"/>
      <c r="J413"/>
      <c r="K413"/>
      <c r="L413"/>
    </row>
    <row r="414" spans="8:12" ht="17" x14ac:dyDescent="0.25">
      <c r="H414"/>
      <c r="I414"/>
      <c r="J414"/>
      <c r="K414"/>
      <c r="L414"/>
    </row>
    <row r="415" spans="8:12" ht="17" x14ac:dyDescent="0.25">
      <c r="H415"/>
      <c r="I415"/>
      <c r="J415"/>
      <c r="K415"/>
      <c r="L415"/>
    </row>
    <row r="416" spans="8:12" ht="17" x14ac:dyDescent="0.25">
      <c r="H416"/>
      <c r="I416"/>
      <c r="J416"/>
      <c r="K416"/>
      <c r="L416"/>
    </row>
    <row r="417" spans="8:12" ht="17" x14ac:dyDescent="0.25">
      <c r="H417"/>
      <c r="I417"/>
      <c r="J417"/>
      <c r="K417"/>
      <c r="L417"/>
    </row>
    <row r="418" spans="8:12" ht="17" x14ac:dyDescent="0.25">
      <c r="H418"/>
      <c r="I418"/>
      <c r="J418"/>
      <c r="K418"/>
      <c r="L418"/>
    </row>
    <row r="419" spans="8:12" ht="17" x14ac:dyDescent="0.25">
      <c r="H419"/>
      <c r="I419"/>
      <c r="J419"/>
      <c r="K419"/>
      <c r="L419"/>
    </row>
    <row r="420" spans="8:12" ht="17" x14ac:dyDescent="0.25">
      <c r="H420"/>
      <c r="I420"/>
      <c r="J420"/>
      <c r="K420"/>
      <c r="L420"/>
    </row>
    <row r="421" spans="8:12" ht="17" x14ac:dyDescent="0.25">
      <c r="H421"/>
      <c r="I421"/>
      <c r="J421"/>
      <c r="K421"/>
      <c r="L421"/>
    </row>
    <row r="422" spans="8:12" ht="17" x14ac:dyDescent="0.25">
      <c r="H422"/>
      <c r="I422"/>
      <c r="J422"/>
      <c r="K422"/>
      <c r="L422"/>
    </row>
    <row r="423" spans="8:12" ht="17" x14ac:dyDescent="0.25">
      <c r="H423"/>
      <c r="I423"/>
      <c r="J423"/>
      <c r="K423"/>
      <c r="L423"/>
    </row>
    <row r="424" spans="8:12" ht="17" x14ac:dyDescent="0.25">
      <c r="H424"/>
      <c r="I424"/>
      <c r="J424"/>
      <c r="K424"/>
      <c r="L424"/>
    </row>
    <row r="425" spans="8:12" ht="17" x14ac:dyDescent="0.25">
      <c r="H425"/>
      <c r="I425"/>
      <c r="J425"/>
      <c r="K425"/>
      <c r="L425"/>
    </row>
    <row r="426" spans="8:12" ht="17" x14ac:dyDescent="0.25">
      <c r="H426"/>
      <c r="I426"/>
      <c r="J426"/>
      <c r="K426"/>
      <c r="L426"/>
    </row>
    <row r="427" spans="8:12" ht="17" x14ac:dyDescent="0.25">
      <c r="H427"/>
      <c r="I427"/>
      <c r="J427"/>
      <c r="K427"/>
      <c r="L427"/>
    </row>
    <row r="428" spans="8:12" ht="17" x14ac:dyDescent="0.25">
      <c r="H428"/>
      <c r="I428"/>
      <c r="J428"/>
      <c r="K428"/>
      <c r="L428"/>
    </row>
    <row r="429" spans="8:12" ht="17" x14ac:dyDescent="0.25">
      <c r="H429"/>
      <c r="I429"/>
      <c r="J429"/>
      <c r="K429"/>
      <c r="L429"/>
    </row>
    <row r="430" spans="8:12" ht="17" x14ac:dyDescent="0.25">
      <c r="H430"/>
      <c r="I430"/>
      <c r="J430"/>
      <c r="K430"/>
      <c r="L430"/>
    </row>
    <row r="431" spans="8:12" ht="17" x14ac:dyDescent="0.25">
      <c r="H431"/>
      <c r="I431"/>
      <c r="J431"/>
      <c r="K431"/>
      <c r="L431"/>
    </row>
    <row r="432" spans="8:12" ht="17" x14ac:dyDescent="0.25">
      <c r="H432"/>
      <c r="I432"/>
      <c r="J432"/>
      <c r="K432"/>
      <c r="L432"/>
    </row>
    <row r="433" spans="8:12" ht="17" x14ac:dyDescent="0.25">
      <c r="H433"/>
      <c r="I433"/>
      <c r="J433"/>
      <c r="K433"/>
      <c r="L433"/>
    </row>
    <row r="434" spans="8:12" ht="17" x14ac:dyDescent="0.25">
      <c r="H434"/>
      <c r="I434"/>
      <c r="J434"/>
      <c r="K434"/>
      <c r="L434"/>
    </row>
    <row r="435" spans="8:12" ht="17" x14ac:dyDescent="0.25">
      <c r="H435"/>
      <c r="I435"/>
      <c r="J435"/>
      <c r="K435"/>
      <c r="L435"/>
    </row>
    <row r="436" spans="8:12" ht="17" x14ac:dyDescent="0.25">
      <c r="H436"/>
      <c r="I436"/>
      <c r="J436"/>
      <c r="K436"/>
      <c r="L436"/>
    </row>
    <row r="437" spans="8:12" ht="17" x14ac:dyDescent="0.25">
      <c r="H437"/>
      <c r="I437"/>
      <c r="J437"/>
      <c r="K437"/>
      <c r="L437"/>
    </row>
    <row r="438" spans="8:12" ht="17" x14ac:dyDescent="0.25">
      <c r="H438"/>
      <c r="I438"/>
      <c r="J438"/>
      <c r="K438"/>
      <c r="L438"/>
    </row>
    <row r="439" spans="8:12" ht="17" x14ac:dyDescent="0.25">
      <c r="H439"/>
      <c r="I439"/>
      <c r="J439"/>
      <c r="K439"/>
      <c r="L439"/>
    </row>
    <row r="440" spans="8:12" ht="17" x14ac:dyDescent="0.25">
      <c r="H440"/>
      <c r="I440"/>
      <c r="J440"/>
      <c r="K440"/>
      <c r="L440"/>
    </row>
    <row r="441" spans="8:12" ht="17" x14ac:dyDescent="0.25">
      <c r="H441"/>
      <c r="I441"/>
      <c r="J441"/>
      <c r="K441"/>
      <c r="L441"/>
    </row>
    <row r="442" spans="8:12" ht="17" x14ac:dyDescent="0.25">
      <c r="H442"/>
      <c r="I442"/>
      <c r="J442"/>
      <c r="K442"/>
      <c r="L442"/>
    </row>
    <row r="443" spans="8:12" ht="17" x14ac:dyDescent="0.25">
      <c r="H443"/>
      <c r="I443"/>
      <c r="J443"/>
      <c r="K443"/>
      <c r="L443"/>
    </row>
    <row r="444" spans="8:12" ht="17" x14ac:dyDescent="0.25">
      <c r="H444"/>
      <c r="I444"/>
      <c r="J444"/>
      <c r="K444"/>
      <c r="L444"/>
    </row>
    <row r="445" spans="8:12" ht="17" x14ac:dyDescent="0.25">
      <c r="H445"/>
      <c r="I445"/>
      <c r="J445"/>
      <c r="K445"/>
      <c r="L445"/>
    </row>
    <row r="446" spans="8:12" ht="17" x14ac:dyDescent="0.25">
      <c r="H446"/>
      <c r="I446"/>
      <c r="J446"/>
      <c r="K446"/>
      <c r="L446"/>
    </row>
    <row r="447" spans="8:12" ht="17" x14ac:dyDescent="0.25">
      <c r="H447"/>
      <c r="I447"/>
      <c r="J447"/>
      <c r="K447"/>
      <c r="L447"/>
    </row>
    <row r="448" spans="8:12" ht="17" x14ac:dyDescent="0.25">
      <c r="H448"/>
      <c r="I448"/>
      <c r="J448"/>
      <c r="K448"/>
      <c r="L448"/>
    </row>
    <row r="449" spans="8:12" ht="17" x14ac:dyDescent="0.25">
      <c r="H449"/>
      <c r="I449"/>
      <c r="J449"/>
      <c r="K449"/>
      <c r="L449"/>
    </row>
    <row r="450" spans="8:12" ht="17" x14ac:dyDescent="0.25">
      <c r="H450"/>
      <c r="I450"/>
      <c r="J450"/>
      <c r="K450"/>
      <c r="L450"/>
    </row>
    <row r="451" spans="8:12" ht="17" x14ac:dyDescent="0.25">
      <c r="H451"/>
      <c r="I451"/>
      <c r="J451"/>
      <c r="K451"/>
      <c r="L451"/>
    </row>
    <row r="452" spans="8:12" ht="17" x14ac:dyDescent="0.25">
      <c r="H452"/>
      <c r="I452"/>
      <c r="J452"/>
      <c r="K452"/>
      <c r="L452"/>
    </row>
    <row r="453" spans="8:12" ht="17" x14ac:dyDescent="0.25">
      <c r="H453"/>
      <c r="I453"/>
      <c r="J453"/>
      <c r="K453"/>
      <c r="L453"/>
    </row>
    <row r="454" spans="8:12" ht="17" x14ac:dyDescent="0.25">
      <c r="H454"/>
      <c r="I454"/>
      <c r="J454"/>
      <c r="K454"/>
      <c r="L454"/>
    </row>
    <row r="455" spans="8:12" ht="17" x14ac:dyDescent="0.25">
      <c r="H455"/>
      <c r="I455"/>
      <c r="J455"/>
      <c r="K455"/>
      <c r="L455"/>
    </row>
    <row r="456" spans="8:12" ht="17" x14ac:dyDescent="0.25">
      <c r="H456"/>
      <c r="I456"/>
      <c r="J456"/>
      <c r="K456"/>
      <c r="L456"/>
    </row>
    <row r="457" spans="8:12" ht="17" x14ac:dyDescent="0.25">
      <c r="H457"/>
      <c r="I457"/>
      <c r="J457"/>
      <c r="K457"/>
      <c r="L457"/>
    </row>
    <row r="458" spans="8:12" ht="17" x14ac:dyDescent="0.25">
      <c r="H458"/>
      <c r="I458"/>
      <c r="J458"/>
      <c r="K458"/>
      <c r="L458"/>
    </row>
    <row r="459" spans="8:12" ht="17" x14ac:dyDescent="0.25">
      <c r="H459"/>
      <c r="I459"/>
      <c r="J459"/>
      <c r="K459"/>
      <c r="L459"/>
    </row>
    <row r="460" spans="8:12" ht="17" x14ac:dyDescent="0.25">
      <c r="H460"/>
      <c r="I460"/>
      <c r="J460"/>
      <c r="K460"/>
      <c r="L460"/>
    </row>
    <row r="461" spans="8:12" ht="17" x14ac:dyDescent="0.25">
      <c r="H461"/>
      <c r="I461"/>
      <c r="J461"/>
      <c r="K461"/>
      <c r="L461"/>
    </row>
    <row r="462" spans="8:12" ht="17" x14ac:dyDescent="0.25">
      <c r="H462"/>
      <c r="I462"/>
      <c r="J462"/>
      <c r="K462"/>
      <c r="L462"/>
    </row>
    <row r="463" spans="8:12" ht="17" x14ac:dyDescent="0.25">
      <c r="H463"/>
      <c r="I463"/>
      <c r="J463"/>
      <c r="K463"/>
      <c r="L463"/>
    </row>
    <row r="464" spans="8:12" ht="17" x14ac:dyDescent="0.25">
      <c r="H464"/>
      <c r="I464"/>
      <c r="J464"/>
      <c r="K464"/>
      <c r="L464"/>
    </row>
    <row r="465" spans="8:12" ht="17" x14ac:dyDescent="0.25">
      <c r="H465"/>
      <c r="I465"/>
      <c r="J465"/>
      <c r="K465"/>
      <c r="L465"/>
    </row>
    <row r="466" spans="8:12" ht="17" x14ac:dyDescent="0.25">
      <c r="H466"/>
      <c r="I466"/>
      <c r="J466"/>
      <c r="K466"/>
      <c r="L466"/>
    </row>
    <row r="467" spans="8:12" ht="17" x14ac:dyDescent="0.25">
      <c r="H467"/>
      <c r="I467"/>
      <c r="J467"/>
      <c r="K467"/>
      <c r="L467"/>
    </row>
    <row r="468" spans="8:12" ht="17" x14ac:dyDescent="0.25">
      <c r="H468"/>
      <c r="I468"/>
      <c r="J468"/>
      <c r="K468"/>
      <c r="L468"/>
    </row>
    <row r="469" spans="8:12" ht="17" x14ac:dyDescent="0.25">
      <c r="H469"/>
      <c r="I469"/>
      <c r="J469"/>
      <c r="K469"/>
      <c r="L469"/>
    </row>
    <row r="470" spans="8:12" ht="17" x14ac:dyDescent="0.25">
      <c r="H470"/>
      <c r="I470"/>
      <c r="J470"/>
      <c r="K470"/>
      <c r="L470"/>
    </row>
    <row r="471" spans="8:12" ht="17" x14ac:dyDescent="0.25">
      <c r="H471"/>
      <c r="I471"/>
      <c r="J471"/>
      <c r="K471"/>
      <c r="L471"/>
    </row>
    <row r="472" spans="8:12" ht="17" x14ac:dyDescent="0.25">
      <c r="H472"/>
      <c r="I472"/>
      <c r="J472"/>
      <c r="K472"/>
      <c r="L472"/>
    </row>
    <row r="473" spans="8:12" ht="17" x14ac:dyDescent="0.25">
      <c r="H473"/>
      <c r="I473"/>
      <c r="J473"/>
      <c r="K473"/>
      <c r="L473"/>
    </row>
    <row r="474" spans="8:12" ht="17" x14ac:dyDescent="0.25">
      <c r="H474"/>
      <c r="I474"/>
      <c r="J474"/>
      <c r="K474"/>
      <c r="L474"/>
    </row>
    <row r="475" spans="8:12" ht="17" x14ac:dyDescent="0.25">
      <c r="H475"/>
      <c r="I475"/>
      <c r="J475"/>
      <c r="K475"/>
      <c r="L475"/>
    </row>
    <row r="476" spans="8:12" ht="17" x14ac:dyDescent="0.25">
      <c r="H476"/>
      <c r="I476"/>
      <c r="J476"/>
      <c r="K476"/>
      <c r="L476"/>
    </row>
    <row r="477" spans="8:12" ht="17" x14ac:dyDescent="0.25">
      <c r="H477"/>
      <c r="I477"/>
      <c r="J477"/>
      <c r="K477"/>
      <c r="L477"/>
    </row>
    <row r="478" spans="8:12" ht="17" x14ac:dyDescent="0.25">
      <c r="H478"/>
      <c r="I478"/>
      <c r="J478"/>
      <c r="K478"/>
      <c r="L478"/>
    </row>
    <row r="479" spans="8:12" ht="17" x14ac:dyDescent="0.25">
      <c r="H479"/>
      <c r="I479"/>
      <c r="J479"/>
      <c r="K479"/>
      <c r="L479"/>
    </row>
    <row r="480" spans="8:12" ht="17" x14ac:dyDescent="0.25">
      <c r="H480"/>
      <c r="I480"/>
      <c r="J480"/>
      <c r="K480"/>
      <c r="L480"/>
    </row>
    <row r="481" spans="8:12" ht="17" x14ac:dyDescent="0.25">
      <c r="H481"/>
      <c r="I481"/>
      <c r="J481"/>
      <c r="K481"/>
      <c r="L481"/>
    </row>
    <row r="482" spans="8:12" ht="17" x14ac:dyDescent="0.25">
      <c r="H482"/>
      <c r="I482"/>
      <c r="J482"/>
      <c r="K482"/>
      <c r="L482"/>
    </row>
    <row r="483" spans="8:12" ht="17" x14ac:dyDescent="0.25">
      <c r="H483"/>
      <c r="I483"/>
      <c r="J483"/>
      <c r="K483"/>
      <c r="L483"/>
    </row>
    <row r="484" spans="8:12" ht="17" x14ac:dyDescent="0.25">
      <c r="H484"/>
      <c r="I484"/>
      <c r="J484"/>
      <c r="K484"/>
      <c r="L484"/>
    </row>
    <row r="485" spans="8:12" ht="17" x14ac:dyDescent="0.25">
      <c r="H485"/>
      <c r="I485"/>
      <c r="J485"/>
      <c r="K485"/>
      <c r="L485"/>
    </row>
    <row r="486" spans="8:12" ht="17" x14ac:dyDescent="0.25">
      <c r="H486"/>
      <c r="I486"/>
      <c r="J486"/>
      <c r="K486"/>
      <c r="L486"/>
    </row>
    <row r="487" spans="8:12" ht="17" x14ac:dyDescent="0.25">
      <c r="H487"/>
      <c r="I487"/>
      <c r="J487"/>
      <c r="K487"/>
      <c r="L487"/>
    </row>
    <row r="488" spans="8:12" ht="17" x14ac:dyDescent="0.25">
      <c r="H488"/>
      <c r="I488"/>
      <c r="J488"/>
      <c r="K488"/>
      <c r="L488"/>
    </row>
    <row r="489" spans="8:12" ht="17" x14ac:dyDescent="0.25">
      <c r="H489"/>
      <c r="I489"/>
      <c r="J489"/>
      <c r="K489"/>
      <c r="L489"/>
    </row>
    <row r="490" spans="8:12" ht="17" x14ac:dyDescent="0.25">
      <c r="H490"/>
      <c r="I490"/>
      <c r="J490"/>
      <c r="K490"/>
      <c r="L490"/>
    </row>
    <row r="491" spans="8:12" ht="17" x14ac:dyDescent="0.25">
      <c r="H491"/>
      <c r="I491"/>
      <c r="J491"/>
      <c r="K491"/>
      <c r="L491"/>
    </row>
    <row r="492" spans="8:12" ht="17" x14ac:dyDescent="0.25">
      <c r="H492"/>
      <c r="I492"/>
      <c r="J492"/>
      <c r="K492"/>
      <c r="L492"/>
    </row>
    <row r="493" spans="8:12" ht="17" x14ac:dyDescent="0.25">
      <c r="H493"/>
      <c r="I493"/>
      <c r="J493"/>
      <c r="K493"/>
      <c r="L493"/>
    </row>
    <row r="494" spans="8:12" ht="17" x14ac:dyDescent="0.25">
      <c r="H494"/>
      <c r="I494"/>
      <c r="J494"/>
      <c r="K494"/>
      <c r="L494"/>
    </row>
    <row r="495" spans="8:12" ht="17" x14ac:dyDescent="0.25">
      <c r="H495"/>
      <c r="I495"/>
      <c r="J495"/>
      <c r="K495"/>
      <c r="L495"/>
    </row>
    <row r="496" spans="8:12" ht="17" x14ac:dyDescent="0.25">
      <c r="H496"/>
      <c r="I496"/>
      <c r="J496"/>
      <c r="K496"/>
      <c r="L496"/>
    </row>
    <row r="497" spans="8:12" ht="17" x14ac:dyDescent="0.25">
      <c r="H497"/>
      <c r="I497"/>
      <c r="J497"/>
      <c r="K497"/>
      <c r="L497"/>
    </row>
    <row r="498" spans="8:12" ht="17" x14ac:dyDescent="0.25">
      <c r="H498"/>
      <c r="I498"/>
      <c r="J498"/>
      <c r="K498"/>
      <c r="L498"/>
    </row>
    <row r="499" spans="8:12" ht="17" x14ac:dyDescent="0.25">
      <c r="H499"/>
      <c r="I499"/>
      <c r="J499"/>
      <c r="K499"/>
      <c r="L499"/>
    </row>
    <row r="500" spans="8:12" ht="17" x14ac:dyDescent="0.25">
      <c r="H500"/>
      <c r="I500"/>
      <c r="J500"/>
      <c r="K500"/>
      <c r="L500"/>
    </row>
    <row r="501" spans="8:12" ht="17" x14ac:dyDescent="0.25">
      <c r="H501"/>
      <c r="I501"/>
      <c r="J501"/>
      <c r="K501"/>
      <c r="L501"/>
    </row>
    <row r="502" spans="8:12" ht="17" x14ac:dyDescent="0.25">
      <c r="H502"/>
      <c r="I502"/>
      <c r="J502"/>
      <c r="K502"/>
      <c r="L502"/>
    </row>
    <row r="503" spans="8:12" ht="17" x14ac:dyDescent="0.25">
      <c r="H503"/>
      <c r="I503"/>
      <c r="J503"/>
      <c r="K503"/>
      <c r="L503"/>
    </row>
    <row r="504" spans="8:12" ht="17" x14ac:dyDescent="0.25">
      <c r="H504"/>
      <c r="I504"/>
      <c r="J504"/>
      <c r="K504"/>
      <c r="L504"/>
    </row>
    <row r="505" spans="8:12" ht="17" x14ac:dyDescent="0.25">
      <c r="H505"/>
      <c r="I505"/>
      <c r="J505"/>
      <c r="K505"/>
      <c r="L505"/>
    </row>
    <row r="506" spans="8:12" ht="17" x14ac:dyDescent="0.25">
      <c r="H506"/>
      <c r="I506"/>
      <c r="J506"/>
      <c r="K506"/>
      <c r="L506"/>
    </row>
    <row r="507" spans="8:12" ht="17" x14ac:dyDescent="0.25">
      <c r="H507"/>
      <c r="I507"/>
      <c r="J507"/>
      <c r="K507"/>
      <c r="L507"/>
    </row>
    <row r="508" spans="8:12" ht="17" x14ac:dyDescent="0.25">
      <c r="H508"/>
      <c r="I508"/>
      <c r="J508"/>
      <c r="K508"/>
      <c r="L508"/>
    </row>
    <row r="509" spans="8:12" ht="17" x14ac:dyDescent="0.25">
      <c r="H509"/>
      <c r="I509"/>
      <c r="J509"/>
      <c r="K509"/>
      <c r="L509"/>
    </row>
    <row r="510" spans="8:12" ht="17" x14ac:dyDescent="0.25">
      <c r="H510"/>
      <c r="I510"/>
      <c r="J510"/>
      <c r="K510"/>
      <c r="L510"/>
    </row>
    <row r="511" spans="8:12" ht="17" x14ac:dyDescent="0.25">
      <c r="H511"/>
      <c r="I511"/>
      <c r="J511"/>
      <c r="K511"/>
      <c r="L511"/>
    </row>
    <row r="512" spans="8:12" ht="17" x14ac:dyDescent="0.25">
      <c r="H512"/>
      <c r="I512"/>
      <c r="J512"/>
      <c r="K512"/>
      <c r="L512"/>
    </row>
    <row r="513" spans="8:12" ht="17" x14ac:dyDescent="0.25">
      <c r="H513"/>
      <c r="I513"/>
      <c r="J513"/>
      <c r="K513"/>
      <c r="L513"/>
    </row>
    <row r="514" spans="8:12" ht="17" x14ac:dyDescent="0.25">
      <c r="H514"/>
      <c r="I514"/>
      <c r="J514"/>
      <c r="K514"/>
      <c r="L514"/>
    </row>
    <row r="515" spans="8:12" ht="17" x14ac:dyDescent="0.25">
      <c r="H515"/>
      <c r="I515"/>
      <c r="J515"/>
      <c r="K515"/>
      <c r="L515"/>
    </row>
    <row r="516" spans="8:12" ht="17" x14ac:dyDescent="0.25">
      <c r="H516"/>
      <c r="I516"/>
      <c r="J516"/>
      <c r="K516"/>
      <c r="L516"/>
    </row>
    <row r="517" spans="8:12" ht="17" x14ac:dyDescent="0.25">
      <c r="H517"/>
      <c r="I517"/>
      <c r="J517"/>
      <c r="K517"/>
      <c r="L517"/>
    </row>
    <row r="518" spans="8:12" ht="17" x14ac:dyDescent="0.25">
      <c r="H518"/>
      <c r="I518"/>
      <c r="J518"/>
      <c r="K518"/>
      <c r="L518"/>
    </row>
    <row r="519" spans="8:12" ht="17" x14ac:dyDescent="0.25">
      <c r="H519"/>
      <c r="I519"/>
      <c r="J519"/>
      <c r="K519"/>
      <c r="L519"/>
    </row>
    <row r="520" spans="8:12" ht="17" x14ac:dyDescent="0.25">
      <c r="H520"/>
      <c r="I520"/>
      <c r="J520"/>
      <c r="K520"/>
      <c r="L520"/>
    </row>
    <row r="521" spans="8:12" ht="17" x14ac:dyDescent="0.25">
      <c r="H521"/>
      <c r="I521"/>
      <c r="J521"/>
      <c r="K521"/>
      <c r="L521"/>
    </row>
    <row r="522" spans="8:12" ht="17" x14ac:dyDescent="0.25">
      <c r="H522"/>
      <c r="I522"/>
      <c r="J522"/>
      <c r="K522"/>
      <c r="L522"/>
    </row>
    <row r="523" spans="8:12" ht="17" x14ac:dyDescent="0.25">
      <c r="H523"/>
      <c r="I523"/>
      <c r="J523"/>
      <c r="K523"/>
      <c r="L523"/>
    </row>
    <row r="524" spans="8:12" ht="17" x14ac:dyDescent="0.25">
      <c r="H524"/>
      <c r="I524"/>
      <c r="J524"/>
      <c r="K524"/>
      <c r="L524"/>
    </row>
    <row r="525" spans="8:12" ht="17" x14ac:dyDescent="0.25">
      <c r="H525"/>
      <c r="I525"/>
      <c r="J525"/>
      <c r="K525"/>
      <c r="L525"/>
    </row>
    <row r="526" spans="8:12" ht="17" x14ac:dyDescent="0.25">
      <c r="H526"/>
      <c r="I526"/>
      <c r="J526"/>
      <c r="K526"/>
      <c r="L526"/>
    </row>
    <row r="527" spans="8:12" ht="17" x14ac:dyDescent="0.25">
      <c r="H527"/>
      <c r="I527"/>
      <c r="J527"/>
      <c r="K527"/>
      <c r="L527"/>
    </row>
    <row r="528" spans="8:12" ht="17" x14ac:dyDescent="0.25">
      <c r="H528"/>
      <c r="I528"/>
      <c r="J528"/>
      <c r="K528"/>
      <c r="L528"/>
    </row>
    <row r="529" spans="8:12" ht="17" x14ac:dyDescent="0.25">
      <c r="H529"/>
      <c r="I529"/>
      <c r="J529"/>
      <c r="K529"/>
      <c r="L529"/>
    </row>
    <row r="530" spans="8:12" ht="17" x14ac:dyDescent="0.25">
      <c r="H530"/>
      <c r="I530"/>
      <c r="J530"/>
      <c r="K530"/>
      <c r="L530"/>
    </row>
    <row r="531" spans="8:12" ht="17" x14ac:dyDescent="0.25">
      <c r="H531"/>
      <c r="I531"/>
      <c r="J531"/>
      <c r="K531"/>
      <c r="L531"/>
    </row>
    <row r="532" spans="8:12" ht="17" x14ac:dyDescent="0.25">
      <c r="H532"/>
      <c r="I532"/>
      <c r="J532"/>
      <c r="K532"/>
      <c r="L532"/>
    </row>
    <row r="533" spans="8:12" ht="17" x14ac:dyDescent="0.25">
      <c r="H533"/>
      <c r="I533"/>
      <c r="J533"/>
      <c r="K533"/>
      <c r="L533"/>
    </row>
    <row r="534" spans="8:12" ht="17" x14ac:dyDescent="0.25">
      <c r="H534"/>
      <c r="I534"/>
      <c r="J534"/>
      <c r="K534"/>
      <c r="L534"/>
    </row>
    <row r="535" spans="8:12" ht="17" x14ac:dyDescent="0.25">
      <c r="H535"/>
      <c r="I535"/>
      <c r="J535"/>
      <c r="K535"/>
      <c r="L535"/>
    </row>
    <row r="536" spans="8:12" ht="17" x14ac:dyDescent="0.25">
      <c r="H536"/>
      <c r="I536"/>
      <c r="J536"/>
      <c r="K536"/>
      <c r="L536"/>
    </row>
    <row r="537" spans="8:12" ht="17" x14ac:dyDescent="0.25">
      <c r="H537"/>
      <c r="I537"/>
      <c r="J537"/>
      <c r="K537"/>
      <c r="L537"/>
    </row>
    <row r="538" spans="8:12" ht="17" x14ac:dyDescent="0.25">
      <c r="H538"/>
      <c r="I538"/>
      <c r="J538"/>
      <c r="K538"/>
      <c r="L538"/>
    </row>
    <row r="539" spans="8:12" ht="17" x14ac:dyDescent="0.25">
      <c r="H539"/>
      <c r="I539"/>
      <c r="J539"/>
      <c r="K539"/>
      <c r="L539"/>
    </row>
    <row r="540" spans="8:12" ht="17" x14ac:dyDescent="0.25">
      <c r="H540"/>
      <c r="I540"/>
      <c r="J540"/>
      <c r="K540"/>
      <c r="L540"/>
    </row>
    <row r="541" spans="8:12" ht="17" x14ac:dyDescent="0.25">
      <c r="H541"/>
      <c r="I541"/>
      <c r="J541"/>
      <c r="K541"/>
      <c r="L541"/>
    </row>
    <row r="542" spans="8:12" ht="17" x14ac:dyDescent="0.25">
      <c r="H542"/>
      <c r="I542"/>
      <c r="J542"/>
      <c r="K542"/>
      <c r="L542"/>
    </row>
    <row r="543" spans="8:12" ht="17" x14ac:dyDescent="0.25">
      <c r="H543"/>
      <c r="I543"/>
      <c r="J543"/>
      <c r="K543"/>
      <c r="L543"/>
    </row>
    <row r="544" spans="8:12" ht="17" x14ac:dyDescent="0.25">
      <c r="H544"/>
      <c r="I544"/>
      <c r="J544"/>
      <c r="K544"/>
      <c r="L544"/>
    </row>
    <row r="545" spans="8:12" ht="17" x14ac:dyDescent="0.25">
      <c r="H545"/>
      <c r="I545"/>
      <c r="J545"/>
      <c r="K545"/>
      <c r="L545"/>
    </row>
    <row r="546" spans="8:12" ht="17" x14ac:dyDescent="0.25">
      <c r="H546"/>
      <c r="I546"/>
      <c r="J546"/>
      <c r="K546"/>
      <c r="L546"/>
    </row>
    <row r="547" spans="8:12" ht="17" x14ac:dyDescent="0.25">
      <c r="H547"/>
      <c r="I547"/>
      <c r="J547"/>
      <c r="K547"/>
      <c r="L547"/>
    </row>
    <row r="548" spans="8:12" ht="17" x14ac:dyDescent="0.25">
      <c r="H548"/>
      <c r="I548"/>
      <c r="J548"/>
      <c r="K548"/>
      <c r="L548"/>
    </row>
    <row r="549" spans="8:12" ht="17" x14ac:dyDescent="0.25">
      <c r="H549"/>
      <c r="I549"/>
      <c r="J549"/>
      <c r="K549"/>
      <c r="L549"/>
    </row>
    <row r="550" spans="8:12" ht="17" x14ac:dyDescent="0.25">
      <c r="H550"/>
      <c r="I550"/>
      <c r="J550"/>
      <c r="K550"/>
      <c r="L550"/>
    </row>
    <row r="551" spans="8:12" ht="17" x14ac:dyDescent="0.25">
      <c r="H551"/>
      <c r="I551"/>
      <c r="J551"/>
      <c r="K551"/>
      <c r="L551"/>
    </row>
    <row r="552" spans="8:12" ht="17" x14ac:dyDescent="0.25">
      <c r="H552"/>
      <c r="I552"/>
      <c r="J552"/>
      <c r="K552"/>
      <c r="L552"/>
    </row>
    <row r="553" spans="8:12" ht="17" x14ac:dyDescent="0.25">
      <c r="H553"/>
      <c r="I553"/>
      <c r="J553"/>
      <c r="K553"/>
      <c r="L553"/>
    </row>
    <row r="554" spans="8:12" ht="17" x14ac:dyDescent="0.25">
      <c r="H554"/>
      <c r="I554"/>
      <c r="J554"/>
      <c r="K554"/>
      <c r="L554"/>
    </row>
    <row r="555" spans="8:12" ht="17" x14ac:dyDescent="0.25">
      <c r="H555"/>
      <c r="I555"/>
      <c r="J555"/>
      <c r="K555"/>
      <c r="L555"/>
    </row>
    <row r="556" spans="8:12" ht="17" x14ac:dyDescent="0.25">
      <c r="H556"/>
      <c r="I556"/>
      <c r="J556"/>
      <c r="K556"/>
      <c r="L556"/>
    </row>
    <row r="557" spans="8:12" ht="17" x14ac:dyDescent="0.25">
      <c r="H557"/>
      <c r="I557"/>
      <c r="J557"/>
      <c r="K557"/>
      <c r="L557"/>
    </row>
    <row r="558" spans="8:12" ht="17" x14ac:dyDescent="0.25">
      <c r="H558"/>
      <c r="I558"/>
      <c r="J558"/>
      <c r="K558"/>
      <c r="L558"/>
    </row>
    <row r="559" spans="8:12" ht="17" x14ac:dyDescent="0.25">
      <c r="H559"/>
      <c r="I559"/>
      <c r="J559"/>
      <c r="K559"/>
      <c r="L559"/>
    </row>
    <row r="560" spans="8:12" ht="17" x14ac:dyDescent="0.25">
      <c r="H560"/>
      <c r="I560"/>
      <c r="J560"/>
      <c r="K560"/>
      <c r="L560"/>
    </row>
    <row r="561" spans="8:12" ht="17" x14ac:dyDescent="0.25">
      <c r="H561"/>
      <c r="I561"/>
      <c r="J561"/>
      <c r="K561"/>
      <c r="L561"/>
    </row>
    <row r="562" spans="8:12" ht="17" x14ac:dyDescent="0.25">
      <c r="H562"/>
      <c r="I562"/>
      <c r="J562"/>
      <c r="K562"/>
      <c r="L562"/>
    </row>
    <row r="563" spans="8:12" ht="17" x14ac:dyDescent="0.25">
      <c r="H563"/>
      <c r="I563"/>
      <c r="J563"/>
      <c r="K563"/>
      <c r="L563"/>
    </row>
    <row r="564" spans="8:12" ht="17" x14ac:dyDescent="0.25">
      <c r="H564"/>
      <c r="I564"/>
      <c r="J564"/>
      <c r="K564"/>
      <c r="L564"/>
    </row>
    <row r="565" spans="8:12" ht="17" x14ac:dyDescent="0.25">
      <c r="H565"/>
      <c r="I565"/>
      <c r="J565"/>
      <c r="K565"/>
      <c r="L565"/>
    </row>
    <row r="566" spans="8:12" ht="17" x14ac:dyDescent="0.25">
      <c r="H566"/>
      <c r="I566"/>
      <c r="J566"/>
      <c r="K566"/>
      <c r="L566"/>
    </row>
    <row r="567" spans="8:12" ht="17" x14ac:dyDescent="0.25">
      <c r="H567"/>
      <c r="I567"/>
      <c r="J567"/>
      <c r="K567"/>
      <c r="L567"/>
    </row>
    <row r="568" spans="8:12" ht="17" x14ac:dyDescent="0.25">
      <c r="H568"/>
      <c r="I568"/>
      <c r="J568"/>
      <c r="K568"/>
      <c r="L568"/>
    </row>
    <row r="569" spans="8:12" ht="17" x14ac:dyDescent="0.25">
      <c r="H569"/>
      <c r="I569"/>
      <c r="J569"/>
      <c r="K569"/>
      <c r="L569"/>
    </row>
    <row r="570" spans="8:12" ht="17" x14ac:dyDescent="0.25">
      <c r="H570"/>
      <c r="I570"/>
      <c r="J570"/>
      <c r="K570"/>
      <c r="L570"/>
    </row>
    <row r="571" spans="8:12" ht="17" x14ac:dyDescent="0.25">
      <c r="H571"/>
      <c r="I571"/>
      <c r="J571"/>
      <c r="K571"/>
      <c r="L571"/>
    </row>
    <row r="572" spans="8:12" ht="17" x14ac:dyDescent="0.25">
      <c r="H572"/>
      <c r="I572"/>
      <c r="J572"/>
      <c r="K572"/>
      <c r="L572"/>
    </row>
    <row r="573" spans="8:12" ht="17" x14ac:dyDescent="0.25">
      <c r="H573"/>
      <c r="I573"/>
      <c r="J573"/>
      <c r="K573"/>
      <c r="L573"/>
    </row>
    <row r="574" spans="8:12" ht="17" x14ac:dyDescent="0.25">
      <c r="H574"/>
      <c r="I574"/>
      <c r="J574"/>
      <c r="K574"/>
      <c r="L574"/>
    </row>
    <row r="575" spans="8:12" ht="17" x14ac:dyDescent="0.25">
      <c r="H575"/>
      <c r="I575"/>
      <c r="J575"/>
      <c r="K575"/>
      <c r="L575"/>
    </row>
    <row r="576" spans="8:12" ht="17" x14ac:dyDescent="0.25">
      <c r="H576"/>
      <c r="I576"/>
      <c r="J576"/>
      <c r="K576"/>
      <c r="L576"/>
    </row>
    <row r="577" spans="8:12" ht="17" x14ac:dyDescent="0.25">
      <c r="H577"/>
      <c r="I577"/>
      <c r="J577"/>
      <c r="K577"/>
      <c r="L577"/>
    </row>
    <row r="578" spans="8:12" ht="17" x14ac:dyDescent="0.25">
      <c r="H578"/>
      <c r="I578"/>
      <c r="J578"/>
      <c r="K578"/>
      <c r="L578"/>
    </row>
    <row r="579" spans="8:12" ht="17" x14ac:dyDescent="0.25">
      <c r="H579"/>
      <c r="I579"/>
      <c r="J579"/>
      <c r="K579"/>
      <c r="L579"/>
    </row>
    <row r="580" spans="8:12" ht="17" x14ac:dyDescent="0.25">
      <c r="H580"/>
      <c r="I580"/>
      <c r="J580"/>
      <c r="K580"/>
      <c r="L580"/>
    </row>
    <row r="581" spans="8:12" ht="17" x14ac:dyDescent="0.25">
      <c r="H581"/>
      <c r="I581"/>
      <c r="J581"/>
      <c r="K581"/>
      <c r="L581"/>
    </row>
    <row r="582" spans="8:12" ht="17" x14ac:dyDescent="0.25">
      <c r="H582"/>
      <c r="I582"/>
      <c r="J582"/>
      <c r="K582"/>
      <c r="L582"/>
    </row>
    <row r="583" spans="8:12" ht="17" x14ac:dyDescent="0.25">
      <c r="H583"/>
      <c r="I583"/>
      <c r="J583"/>
      <c r="K583"/>
      <c r="L583"/>
    </row>
    <row r="584" spans="8:12" ht="17" x14ac:dyDescent="0.25">
      <c r="H584"/>
      <c r="I584"/>
      <c r="J584"/>
      <c r="K584"/>
      <c r="L584"/>
    </row>
    <row r="585" spans="8:12" ht="17" x14ac:dyDescent="0.25">
      <c r="H585"/>
      <c r="I585"/>
      <c r="J585"/>
      <c r="K585"/>
      <c r="L585"/>
    </row>
    <row r="586" spans="8:12" ht="17" x14ac:dyDescent="0.25">
      <c r="H586"/>
      <c r="I586"/>
      <c r="J586"/>
      <c r="K586"/>
      <c r="L586"/>
    </row>
    <row r="587" spans="8:12" ht="17" x14ac:dyDescent="0.25">
      <c r="H587"/>
      <c r="I587"/>
      <c r="J587"/>
      <c r="K587"/>
      <c r="L587"/>
    </row>
    <row r="588" spans="8:12" ht="17" x14ac:dyDescent="0.25">
      <c r="H588"/>
      <c r="I588"/>
      <c r="J588"/>
      <c r="K588"/>
      <c r="L588"/>
    </row>
    <row r="589" spans="8:12" ht="17" x14ac:dyDescent="0.25">
      <c r="H589"/>
      <c r="I589"/>
      <c r="J589"/>
      <c r="K589"/>
      <c r="L589"/>
    </row>
    <row r="590" spans="8:12" ht="17" x14ac:dyDescent="0.25">
      <c r="H590"/>
      <c r="I590"/>
      <c r="J590"/>
      <c r="K590"/>
      <c r="L590"/>
    </row>
    <row r="591" spans="8:12" ht="17" x14ac:dyDescent="0.25">
      <c r="H591"/>
      <c r="I591"/>
      <c r="J591"/>
      <c r="K591"/>
      <c r="L591"/>
    </row>
    <row r="592" spans="8:12" ht="17" x14ac:dyDescent="0.25">
      <c r="H592"/>
      <c r="I592"/>
      <c r="J592"/>
      <c r="K592"/>
      <c r="L592"/>
    </row>
    <row r="593" spans="8:12" ht="17" x14ac:dyDescent="0.25">
      <c r="H593"/>
      <c r="I593"/>
      <c r="J593"/>
      <c r="K593"/>
      <c r="L593"/>
    </row>
    <row r="594" spans="8:12" ht="17" x14ac:dyDescent="0.25">
      <c r="H594"/>
      <c r="I594"/>
      <c r="J594"/>
      <c r="K594"/>
      <c r="L594"/>
    </row>
    <row r="595" spans="8:12" ht="17" x14ac:dyDescent="0.25">
      <c r="H595"/>
      <c r="I595"/>
      <c r="J595"/>
      <c r="K595"/>
      <c r="L595"/>
    </row>
    <row r="596" spans="8:12" ht="17" x14ac:dyDescent="0.25">
      <c r="H596"/>
      <c r="I596"/>
      <c r="J596"/>
      <c r="K596"/>
      <c r="L596"/>
    </row>
    <row r="597" spans="8:12" ht="17" x14ac:dyDescent="0.25">
      <c r="H597"/>
      <c r="I597"/>
      <c r="J597"/>
      <c r="K597"/>
      <c r="L597"/>
    </row>
    <row r="598" spans="8:12" ht="17" x14ac:dyDescent="0.25">
      <c r="H598"/>
      <c r="I598"/>
      <c r="J598"/>
      <c r="K598"/>
      <c r="L598"/>
    </row>
    <row r="599" spans="8:12" ht="17" x14ac:dyDescent="0.25">
      <c r="H599"/>
      <c r="I599"/>
      <c r="J599"/>
      <c r="K599"/>
      <c r="L599"/>
    </row>
    <row r="600" spans="8:12" ht="17" x14ac:dyDescent="0.25">
      <c r="H600"/>
      <c r="I600"/>
      <c r="J600"/>
      <c r="K600"/>
      <c r="L600"/>
    </row>
    <row r="601" spans="8:12" ht="17" x14ac:dyDescent="0.25">
      <c r="H601"/>
      <c r="I601"/>
      <c r="J601"/>
      <c r="K601"/>
      <c r="L601"/>
    </row>
    <row r="602" spans="8:12" ht="17" x14ac:dyDescent="0.25">
      <c r="H602"/>
      <c r="I602"/>
      <c r="J602"/>
      <c r="K602"/>
      <c r="L602"/>
    </row>
    <row r="603" spans="8:12" ht="17" x14ac:dyDescent="0.25">
      <c r="H603"/>
      <c r="I603"/>
      <c r="J603"/>
      <c r="K603"/>
      <c r="L603"/>
    </row>
    <row r="604" spans="8:12" ht="17" x14ac:dyDescent="0.25">
      <c r="H604"/>
      <c r="I604"/>
      <c r="J604"/>
      <c r="K604"/>
      <c r="L604"/>
    </row>
    <row r="605" spans="8:12" ht="17" x14ac:dyDescent="0.25">
      <c r="H605"/>
      <c r="I605"/>
      <c r="J605"/>
      <c r="K605"/>
      <c r="L605"/>
    </row>
    <row r="606" spans="8:12" ht="17" x14ac:dyDescent="0.25">
      <c r="H606"/>
      <c r="I606"/>
      <c r="J606"/>
      <c r="K606"/>
      <c r="L606"/>
    </row>
    <row r="607" spans="8:12" ht="17" x14ac:dyDescent="0.25">
      <c r="H607"/>
      <c r="I607"/>
      <c r="J607"/>
      <c r="K607"/>
      <c r="L607"/>
    </row>
    <row r="608" spans="8:12" ht="17" x14ac:dyDescent="0.25">
      <c r="H608"/>
      <c r="I608"/>
      <c r="J608"/>
      <c r="K608"/>
      <c r="L608"/>
    </row>
    <row r="609" spans="8:12" ht="17" x14ac:dyDescent="0.25">
      <c r="H609"/>
      <c r="I609"/>
      <c r="J609"/>
      <c r="K609"/>
      <c r="L609"/>
    </row>
    <row r="610" spans="8:12" ht="17" x14ac:dyDescent="0.25">
      <c r="H610"/>
      <c r="I610"/>
      <c r="J610"/>
      <c r="K610"/>
      <c r="L610"/>
    </row>
    <row r="611" spans="8:12" ht="17" x14ac:dyDescent="0.25">
      <c r="H611"/>
      <c r="I611"/>
      <c r="J611"/>
      <c r="K611"/>
      <c r="L611"/>
    </row>
    <row r="612" spans="8:12" ht="17" x14ac:dyDescent="0.25">
      <c r="H612"/>
      <c r="I612"/>
      <c r="J612"/>
      <c r="K612"/>
      <c r="L612"/>
    </row>
    <row r="613" spans="8:12" ht="17" x14ac:dyDescent="0.25">
      <c r="H613"/>
      <c r="I613"/>
      <c r="J613"/>
      <c r="K613"/>
      <c r="L613"/>
    </row>
    <row r="614" spans="8:12" ht="17" x14ac:dyDescent="0.25">
      <c r="H614"/>
      <c r="I614"/>
      <c r="J614"/>
      <c r="K614"/>
      <c r="L614"/>
    </row>
    <row r="615" spans="8:12" ht="17" x14ac:dyDescent="0.25">
      <c r="H615"/>
      <c r="I615"/>
      <c r="J615"/>
      <c r="K615"/>
      <c r="L615"/>
    </row>
    <row r="616" spans="8:12" ht="17" x14ac:dyDescent="0.25">
      <c r="H616"/>
      <c r="I616"/>
      <c r="J616"/>
      <c r="K616"/>
      <c r="L616"/>
    </row>
    <row r="617" spans="8:12" ht="17" x14ac:dyDescent="0.25">
      <c r="H617"/>
      <c r="I617"/>
      <c r="J617"/>
      <c r="K617"/>
      <c r="L617"/>
    </row>
    <row r="618" spans="8:12" ht="17" x14ac:dyDescent="0.25">
      <c r="H618"/>
      <c r="I618"/>
      <c r="J618"/>
      <c r="K618"/>
      <c r="L618"/>
    </row>
    <row r="619" spans="8:12" ht="17" x14ac:dyDescent="0.25">
      <c r="H619"/>
      <c r="I619"/>
      <c r="J619"/>
      <c r="K619"/>
      <c r="L619"/>
    </row>
    <row r="620" spans="8:12" ht="17" x14ac:dyDescent="0.25">
      <c r="H620"/>
      <c r="I620"/>
      <c r="J620"/>
      <c r="K620"/>
      <c r="L620"/>
    </row>
    <row r="621" spans="8:12" ht="17" x14ac:dyDescent="0.25">
      <c r="H621"/>
      <c r="I621"/>
      <c r="J621"/>
      <c r="K621"/>
      <c r="L621"/>
    </row>
    <row r="622" spans="8:12" ht="17" x14ac:dyDescent="0.25">
      <c r="H622"/>
      <c r="I622"/>
      <c r="J622"/>
      <c r="K622"/>
      <c r="L622"/>
    </row>
    <row r="623" spans="8:12" ht="17" x14ac:dyDescent="0.25">
      <c r="H623"/>
      <c r="I623"/>
      <c r="J623"/>
      <c r="K623"/>
      <c r="L623"/>
    </row>
    <row r="624" spans="8:12" ht="17" x14ac:dyDescent="0.25">
      <c r="H624"/>
      <c r="I624"/>
      <c r="J624"/>
      <c r="K624"/>
      <c r="L624"/>
    </row>
    <row r="625" spans="8:12" ht="17" x14ac:dyDescent="0.25">
      <c r="H625"/>
      <c r="I625"/>
      <c r="J625"/>
      <c r="K625"/>
      <c r="L625"/>
    </row>
    <row r="626" spans="8:12" ht="17" x14ac:dyDescent="0.25">
      <c r="H626"/>
      <c r="I626"/>
      <c r="J626"/>
      <c r="K626"/>
      <c r="L626"/>
    </row>
    <row r="627" spans="8:12" ht="17" x14ac:dyDescent="0.25">
      <c r="H627"/>
      <c r="I627"/>
      <c r="J627"/>
      <c r="K627"/>
      <c r="L627"/>
    </row>
    <row r="628" spans="8:12" ht="17" x14ac:dyDescent="0.25">
      <c r="H628"/>
      <c r="I628"/>
      <c r="J628"/>
      <c r="K628"/>
      <c r="L628"/>
    </row>
    <row r="629" spans="8:12" ht="17" x14ac:dyDescent="0.25">
      <c r="H629"/>
      <c r="I629"/>
      <c r="J629"/>
      <c r="K629"/>
      <c r="L629"/>
    </row>
    <row r="630" spans="8:12" ht="17" x14ac:dyDescent="0.25">
      <c r="H630"/>
      <c r="I630"/>
      <c r="J630"/>
      <c r="K630"/>
      <c r="L630"/>
    </row>
    <row r="631" spans="8:12" ht="17" x14ac:dyDescent="0.25">
      <c r="H631"/>
      <c r="I631"/>
      <c r="J631"/>
      <c r="K631"/>
      <c r="L631"/>
    </row>
    <row r="632" spans="8:12" ht="17" x14ac:dyDescent="0.25">
      <c r="H632"/>
      <c r="I632"/>
      <c r="J632"/>
      <c r="K632"/>
      <c r="L632"/>
    </row>
    <row r="633" spans="8:12" ht="17" x14ac:dyDescent="0.25">
      <c r="H633"/>
      <c r="I633"/>
      <c r="J633"/>
      <c r="K633"/>
      <c r="L633"/>
    </row>
    <row r="634" spans="8:12" ht="17" x14ac:dyDescent="0.25">
      <c r="H634"/>
      <c r="I634"/>
      <c r="J634"/>
      <c r="K634"/>
      <c r="L634"/>
    </row>
    <row r="635" spans="8:12" ht="17" x14ac:dyDescent="0.25">
      <c r="H635"/>
      <c r="I635"/>
      <c r="J635"/>
      <c r="K635"/>
      <c r="L635"/>
    </row>
    <row r="636" spans="8:12" ht="17" x14ac:dyDescent="0.25">
      <c r="H636"/>
      <c r="I636"/>
      <c r="J636"/>
      <c r="K636"/>
      <c r="L636"/>
    </row>
    <row r="637" spans="8:12" ht="17" x14ac:dyDescent="0.25">
      <c r="H637"/>
      <c r="I637"/>
      <c r="J637"/>
      <c r="K637"/>
      <c r="L637"/>
    </row>
    <row r="638" spans="8:12" ht="17" x14ac:dyDescent="0.25">
      <c r="H638"/>
      <c r="I638"/>
      <c r="J638"/>
      <c r="K638"/>
      <c r="L638"/>
    </row>
    <row r="639" spans="8:12" ht="17" x14ac:dyDescent="0.25">
      <c r="H639"/>
      <c r="I639"/>
      <c r="J639"/>
      <c r="K639"/>
      <c r="L639"/>
    </row>
    <row r="640" spans="8:12" ht="17" x14ac:dyDescent="0.25">
      <c r="H640"/>
      <c r="I640"/>
      <c r="J640"/>
      <c r="K640"/>
      <c r="L640"/>
    </row>
    <row r="641" spans="8:12" ht="17" x14ac:dyDescent="0.25">
      <c r="H641"/>
      <c r="I641"/>
      <c r="J641"/>
      <c r="K641"/>
      <c r="L641"/>
    </row>
    <row r="642" spans="8:12" ht="17" x14ac:dyDescent="0.25">
      <c r="H642"/>
      <c r="I642"/>
      <c r="J642"/>
      <c r="K642"/>
      <c r="L642"/>
    </row>
    <row r="643" spans="8:12" ht="17" x14ac:dyDescent="0.25">
      <c r="H643"/>
      <c r="I643"/>
      <c r="J643"/>
      <c r="K643"/>
      <c r="L643"/>
    </row>
    <row r="644" spans="8:12" ht="17" x14ac:dyDescent="0.25">
      <c r="H644"/>
      <c r="I644"/>
      <c r="J644"/>
      <c r="K644"/>
      <c r="L644"/>
    </row>
    <row r="645" spans="8:12" ht="17" x14ac:dyDescent="0.25">
      <c r="H645"/>
      <c r="I645"/>
      <c r="J645"/>
      <c r="K645"/>
      <c r="L645"/>
    </row>
    <row r="646" spans="8:12" ht="17" x14ac:dyDescent="0.25">
      <c r="H646"/>
      <c r="I646"/>
      <c r="J646"/>
      <c r="K646"/>
      <c r="L646"/>
    </row>
    <row r="647" spans="8:12" ht="17" x14ac:dyDescent="0.25">
      <c r="H647"/>
      <c r="I647"/>
      <c r="J647"/>
      <c r="K647"/>
      <c r="L647"/>
    </row>
    <row r="648" spans="8:12" ht="17" x14ac:dyDescent="0.25">
      <c r="H648"/>
      <c r="I648"/>
      <c r="J648"/>
      <c r="K648"/>
      <c r="L648"/>
    </row>
    <row r="649" spans="8:12" ht="17" x14ac:dyDescent="0.25">
      <c r="H649"/>
      <c r="I649"/>
      <c r="J649"/>
      <c r="K649"/>
      <c r="L649"/>
    </row>
    <row r="650" spans="8:12" ht="17" x14ac:dyDescent="0.25">
      <c r="H650"/>
      <c r="I650"/>
      <c r="J650"/>
      <c r="K650"/>
      <c r="L650"/>
    </row>
    <row r="651" spans="8:12" ht="17" x14ac:dyDescent="0.25">
      <c r="H651"/>
      <c r="I651"/>
      <c r="J651"/>
      <c r="K651"/>
      <c r="L651"/>
    </row>
    <row r="652" spans="8:12" ht="17" x14ac:dyDescent="0.25">
      <c r="H652"/>
      <c r="I652"/>
      <c r="J652"/>
      <c r="K652"/>
      <c r="L652"/>
    </row>
    <row r="653" spans="8:12" ht="17" x14ac:dyDescent="0.25">
      <c r="H653"/>
      <c r="I653"/>
      <c r="J653"/>
      <c r="K653"/>
      <c r="L653"/>
    </row>
    <row r="654" spans="8:12" ht="17" x14ac:dyDescent="0.25">
      <c r="H654"/>
      <c r="I654"/>
      <c r="J654"/>
      <c r="K654"/>
      <c r="L654"/>
    </row>
    <row r="655" spans="8:12" ht="17" x14ac:dyDescent="0.25">
      <c r="H655"/>
      <c r="I655"/>
      <c r="J655"/>
      <c r="K655"/>
      <c r="L655"/>
    </row>
    <row r="656" spans="8:12" ht="17" x14ac:dyDescent="0.25">
      <c r="H656"/>
      <c r="I656"/>
      <c r="J656"/>
      <c r="K656"/>
      <c r="L656"/>
    </row>
    <row r="657" spans="8:12" ht="17" x14ac:dyDescent="0.25">
      <c r="H657"/>
      <c r="I657"/>
      <c r="J657"/>
      <c r="K657"/>
      <c r="L657"/>
    </row>
    <row r="658" spans="8:12" ht="17" x14ac:dyDescent="0.25">
      <c r="H658"/>
      <c r="I658"/>
      <c r="J658"/>
      <c r="K658"/>
      <c r="L658"/>
    </row>
    <row r="659" spans="8:12" ht="17" x14ac:dyDescent="0.25">
      <c r="H659"/>
      <c r="I659"/>
      <c r="J659"/>
      <c r="K659"/>
      <c r="L659"/>
    </row>
    <row r="660" spans="8:12" ht="17" x14ac:dyDescent="0.25">
      <c r="H660"/>
      <c r="I660"/>
      <c r="J660"/>
      <c r="K660"/>
      <c r="L660"/>
    </row>
    <row r="661" spans="8:12" ht="17" x14ac:dyDescent="0.25">
      <c r="H661"/>
      <c r="I661"/>
      <c r="J661"/>
      <c r="K661"/>
      <c r="L661"/>
    </row>
    <row r="662" spans="8:12" ht="17" x14ac:dyDescent="0.25">
      <c r="H662"/>
      <c r="I662"/>
      <c r="J662"/>
      <c r="K662"/>
      <c r="L662"/>
    </row>
    <row r="663" spans="8:12" ht="17" x14ac:dyDescent="0.25">
      <c r="H663"/>
      <c r="I663"/>
      <c r="J663"/>
      <c r="K663"/>
      <c r="L663"/>
    </row>
    <row r="664" spans="8:12" ht="17" x14ac:dyDescent="0.25">
      <c r="H664"/>
      <c r="I664"/>
      <c r="J664"/>
      <c r="K664"/>
      <c r="L664"/>
    </row>
    <row r="665" spans="8:12" ht="17" x14ac:dyDescent="0.25">
      <c r="H665"/>
      <c r="I665"/>
      <c r="J665"/>
      <c r="K665"/>
      <c r="L665"/>
    </row>
    <row r="666" spans="8:12" ht="17" x14ac:dyDescent="0.25">
      <c r="H666"/>
      <c r="I666"/>
      <c r="J666"/>
      <c r="K666"/>
      <c r="L666"/>
    </row>
    <row r="667" spans="8:12" ht="17" x14ac:dyDescent="0.25">
      <c r="H667"/>
      <c r="I667"/>
      <c r="J667"/>
      <c r="K667"/>
      <c r="L667"/>
    </row>
    <row r="668" spans="8:12" ht="17" x14ac:dyDescent="0.25">
      <c r="H668"/>
      <c r="I668"/>
      <c r="J668"/>
      <c r="K668"/>
      <c r="L668"/>
    </row>
    <row r="669" spans="8:12" ht="17" x14ac:dyDescent="0.25">
      <c r="H669"/>
      <c r="I669"/>
      <c r="J669"/>
      <c r="K669"/>
      <c r="L669"/>
    </row>
    <row r="670" spans="8:12" ht="17" x14ac:dyDescent="0.25">
      <c r="H670"/>
      <c r="I670"/>
      <c r="J670"/>
      <c r="K670"/>
      <c r="L670"/>
    </row>
    <row r="671" spans="8:12" ht="17" x14ac:dyDescent="0.25">
      <c r="H671"/>
      <c r="I671"/>
      <c r="J671"/>
      <c r="K671"/>
      <c r="L671"/>
    </row>
    <row r="672" spans="8:12" ht="17" x14ac:dyDescent="0.25">
      <c r="H672"/>
      <c r="I672"/>
      <c r="J672"/>
      <c r="K672"/>
      <c r="L672"/>
    </row>
    <row r="673" spans="8:12" ht="17" x14ac:dyDescent="0.25">
      <c r="H673"/>
      <c r="I673"/>
      <c r="J673"/>
      <c r="K673"/>
      <c r="L673"/>
    </row>
    <row r="674" spans="8:12" ht="17" x14ac:dyDescent="0.25">
      <c r="H674"/>
      <c r="I674"/>
      <c r="J674"/>
      <c r="K674"/>
      <c r="L674"/>
    </row>
    <row r="675" spans="8:12" ht="17" x14ac:dyDescent="0.25">
      <c r="H675"/>
      <c r="I675"/>
      <c r="J675"/>
      <c r="K675"/>
      <c r="L675"/>
    </row>
    <row r="676" spans="8:12" ht="17" x14ac:dyDescent="0.25">
      <c r="H676"/>
      <c r="I676"/>
      <c r="J676"/>
      <c r="K676"/>
      <c r="L676"/>
    </row>
    <row r="677" spans="8:12" ht="17" x14ac:dyDescent="0.25">
      <c r="H677"/>
      <c r="I677"/>
      <c r="J677"/>
      <c r="K677"/>
      <c r="L677"/>
    </row>
    <row r="678" spans="8:12" ht="17" x14ac:dyDescent="0.25">
      <c r="H678"/>
      <c r="I678"/>
      <c r="J678"/>
      <c r="K678"/>
      <c r="L678"/>
    </row>
    <row r="679" spans="8:12" ht="17" x14ac:dyDescent="0.25">
      <c r="H679"/>
      <c r="I679"/>
      <c r="J679"/>
      <c r="K679"/>
      <c r="L679"/>
    </row>
    <row r="680" spans="8:12" ht="17" x14ac:dyDescent="0.25">
      <c r="H680"/>
      <c r="I680"/>
      <c r="J680"/>
      <c r="K680"/>
      <c r="L680"/>
    </row>
    <row r="681" spans="8:12" ht="17" x14ac:dyDescent="0.25">
      <c r="H681"/>
      <c r="I681"/>
      <c r="J681"/>
      <c r="K681"/>
      <c r="L681"/>
    </row>
    <row r="682" spans="8:12" ht="17" x14ac:dyDescent="0.25">
      <c r="H682"/>
      <c r="I682"/>
      <c r="J682"/>
      <c r="K682"/>
      <c r="L682"/>
    </row>
    <row r="683" spans="8:12" ht="17" x14ac:dyDescent="0.25">
      <c r="H683"/>
      <c r="I683"/>
      <c r="J683"/>
      <c r="K683"/>
      <c r="L683"/>
    </row>
    <row r="684" spans="8:12" ht="17" x14ac:dyDescent="0.25">
      <c r="H684"/>
      <c r="I684"/>
      <c r="J684"/>
      <c r="K684"/>
      <c r="L684"/>
    </row>
    <row r="685" spans="8:12" ht="17" x14ac:dyDescent="0.25">
      <c r="H685"/>
      <c r="I685"/>
      <c r="J685"/>
      <c r="K685"/>
      <c r="L685"/>
    </row>
    <row r="686" spans="8:12" ht="17" x14ac:dyDescent="0.25">
      <c r="H686"/>
      <c r="I686"/>
      <c r="J686"/>
      <c r="K686"/>
      <c r="L686"/>
    </row>
    <row r="687" spans="8:12" ht="17" x14ac:dyDescent="0.25">
      <c r="H687"/>
      <c r="I687"/>
      <c r="J687"/>
      <c r="K687"/>
      <c r="L687"/>
    </row>
    <row r="688" spans="8:12" ht="17" x14ac:dyDescent="0.25">
      <c r="H688"/>
      <c r="I688"/>
      <c r="J688"/>
      <c r="K688"/>
      <c r="L688"/>
    </row>
    <row r="689" spans="8:12" ht="17" x14ac:dyDescent="0.25">
      <c r="H689"/>
      <c r="I689"/>
      <c r="J689"/>
      <c r="K689"/>
      <c r="L689"/>
    </row>
    <row r="690" spans="8:12" ht="17" x14ac:dyDescent="0.25">
      <c r="H690"/>
      <c r="I690"/>
      <c r="J690"/>
      <c r="K690"/>
      <c r="L690"/>
    </row>
    <row r="691" spans="8:12" ht="17" x14ac:dyDescent="0.25">
      <c r="H691"/>
      <c r="I691"/>
      <c r="J691"/>
      <c r="K691"/>
      <c r="L691"/>
    </row>
    <row r="692" spans="8:12" ht="17" x14ac:dyDescent="0.25">
      <c r="H692"/>
      <c r="I692"/>
      <c r="J692"/>
      <c r="K692"/>
      <c r="L692"/>
    </row>
    <row r="693" spans="8:12" ht="17" x14ac:dyDescent="0.25">
      <c r="H693"/>
      <c r="I693"/>
      <c r="J693"/>
      <c r="K693"/>
      <c r="L693"/>
    </row>
    <row r="694" spans="8:12" ht="17" x14ac:dyDescent="0.25">
      <c r="H694"/>
      <c r="I694"/>
      <c r="J694"/>
      <c r="K694"/>
      <c r="L694"/>
    </row>
    <row r="695" spans="8:12" ht="17" x14ac:dyDescent="0.25">
      <c r="H695"/>
      <c r="I695"/>
      <c r="J695"/>
      <c r="K695"/>
      <c r="L695"/>
    </row>
    <row r="696" spans="8:12" ht="17" x14ac:dyDescent="0.25">
      <c r="H696"/>
      <c r="I696"/>
      <c r="J696"/>
      <c r="K696"/>
      <c r="L696"/>
    </row>
    <row r="697" spans="8:12" ht="17" x14ac:dyDescent="0.25">
      <c r="H697"/>
      <c r="I697"/>
      <c r="J697"/>
      <c r="K697"/>
      <c r="L697"/>
    </row>
    <row r="698" spans="8:12" ht="17" x14ac:dyDescent="0.25">
      <c r="H698"/>
      <c r="I698"/>
      <c r="J698"/>
      <c r="K698"/>
      <c r="L698"/>
    </row>
    <row r="699" spans="8:12" ht="17" x14ac:dyDescent="0.25">
      <c r="H699"/>
      <c r="I699"/>
      <c r="J699"/>
      <c r="K699"/>
      <c r="L699"/>
    </row>
    <row r="700" spans="8:12" ht="17" x14ac:dyDescent="0.25">
      <c r="H700"/>
      <c r="I700"/>
      <c r="J700"/>
      <c r="K700"/>
      <c r="L700"/>
    </row>
    <row r="701" spans="8:12" ht="17" x14ac:dyDescent="0.25">
      <c r="H701"/>
      <c r="I701"/>
      <c r="J701"/>
      <c r="K701"/>
      <c r="L701"/>
    </row>
    <row r="702" spans="8:12" ht="17" x14ac:dyDescent="0.25">
      <c r="H702"/>
      <c r="I702"/>
      <c r="J702"/>
      <c r="K702"/>
      <c r="L702"/>
    </row>
    <row r="703" spans="8:12" ht="17" x14ac:dyDescent="0.25">
      <c r="H703"/>
      <c r="I703"/>
      <c r="J703"/>
      <c r="K703"/>
      <c r="L703"/>
    </row>
    <row r="704" spans="8:12" ht="17" x14ac:dyDescent="0.25">
      <c r="H704"/>
      <c r="I704"/>
      <c r="J704"/>
      <c r="K704"/>
      <c r="L704"/>
    </row>
    <row r="705" spans="8:12" ht="17" x14ac:dyDescent="0.25">
      <c r="H705"/>
      <c r="I705"/>
      <c r="J705"/>
      <c r="K705"/>
      <c r="L705"/>
    </row>
    <row r="706" spans="8:12" ht="17" x14ac:dyDescent="0.25">
      <c r="H706"/>
      <c r="I706"/>
      <c r="J706"/>
      <c r="K706"/>
      <c r="L706"/>
    </row>
    <row r="707" spans="8:12" ht="17" x14ac:dyDescent="0.25">
      <c r="H707"/>
      <c r="I707"/>
      <c r="J707"/>
      <c r="K707"/>
      <c r="L707"/>
    </row>
    <row r="708" spans="8:12" ht="17" x14ac:dyDescent="0.25">
      <c r="H708"/>
      <c r="I708"/>
      <c r="J708"/>
      <c r="K708"/>
      <c r="L708"/>
    </row>
    <row r="709" spans="8:12" ht="17" x14ac:dyDescent="0.25">
      <c r="H709"/>
      <c r="I709"/>
      <c r="J709"/>
      <c r="K709"/>
      <c r="L709"/>
    </row>
    <row r="710" spans="8:12" ht="17" x14ac:dyDescent="0.25">
      <c r="H710"/>
      <c r="I710"/>
      <c r="J710"/>
      <c r="K710"/>
      <c r="L710"/>
    </row>
    <row r="711" spans="8:12" ht="17" x14ac:dyDescent="0.25">
      <c r="H711"/>
      <c r="I711"/>
      <c r="J711"/>
      <c r="K711"/>
      <c r="L711"/>
    </row>
    <row r="712" spans="8:12" ht="17" x14ac:dyDescent="0.25">
      <c r="H712"/>
      <c r="I712"/>
      <c r="J712"/>
      <c r="K712"/>
      <c r="L712"/>
    </row>
    <row r="713" spans="8:12" ht="17" x14ac:dyDescent="0.25">
      <c r="H713"/>
      <c r="I713"/>
      <c r="J713"/>
      <c r="K713"/>
      <c r="L713"/>
    </row>
    <row r="714" spans="8:12" ht="17" x14ac:dyDescent="0.25">
      <c r="H714"/>
      <c r="I714"/>
      <c r="J714"/>
      <c r="K714"/>
      <c r="L714"/>
    </row>
    <row r="715" spans="8:12" ht="17" x14ac:dyDescent="0.25">
      <c r="H715"/>
      <c r="I715"/>
      <c r="J715"/>
      <c r="K715"/>
      <c r="L715"/>
    </row>
    <row r="716" spans="8:12" ht="17" x14ac:dyDescent="0.25">
      <c r="H716"/>
      <c r="I716"/>
      <c r="J716"/>
      <c r="K716"/>
      <c r="L716"/>
    </row>
    <row r="717" spans="8:12" ht="17" x14ac:dyDescent="0.25">
      <c r="H717"/>
      <c r="I717"/>
      <c r="J717"/>
      <c r="K717"/>
      <c r="L717"/>
    </row>
    <row r="718" spans="8:12" ht="17" x14ac:dyDescent="0.25">
      <c r="H718"/>
      <c r="I718"/>
      <c r="J718"/>
      <c r="K718"/>
      <c r="L718"/>
    </row>
    <row r="719" spans="8:12" ht="17" x14ac:dyDescent="0.25">
      <c r="H719"/>
      <c r="I719"/>
      <c r="J719"/>
      <c r="K719"/>
      <c r="L719"/>
    </row>
    <row r="720" spans="8:12" ht="17" x14ac:dyDescent="0.25">
      <c r="H720"/>
      <c r="I720"/>
      <c r="J720"/>
      <c r="K720"/>
      <c r="L720"/>
    </row>
    <row r="721" spans="8:12" ht="17" x14ac:dyDescent="0.25">
      <c r="H721"/>
      <c r="I721"/>
      <c r="J721"/>
      <c r="K721"/>
      <c r="L721"/>
    </row>
    <row r="722" spans="8:12" ht="17" x14ac:dyDescent="0.25">
      <c r="H722"/>
      <c r="I722"/>
      <c r="J722"/>
      <c r="K722"/>
      <c r="L722"/>
    </row>
    <row r="723" spans="8:12" ht="17" x14ac:dyDescent="0.25">
      <c r="H723"/>
      <c r="I723"/>
      <c r="J723"/>
      <c r="K723"/>
      <c r="L723"/>
    </row>
    <row r="724" spans="8:12" ht="17" x14ac:dyDescent="0.25">
      <c r="H724"/>
      <c r="I724"/>
      <c r="J724"/>
      <c r="K724"/>
      <c r="L724"/>
    </row>
    <row r="725" spans="8:12" ht="17" x14ac:dyDescent="0.25">
      <c r="H725"/>
      <c r="I725"/>
      <c r="J725"/>
      <c r="K725"/>
      <c r="L725"/>
    </row>
    <row r="726" spans="8:12" ht="17" x14ac:dyDescent="0.25">
      <c r="H726"/>
      <c r="I726"/>
      <c r="J726"/>
      <c r="K726"/>
      <c r="L726"/>
    </row>
    <row r="727" spans="8:12" ht="17" x14ac:dyDescent="0.25">
      <c r="H727"/>
      <c r="I727"/>
      <c r="J727"/>
      <c r="K727"/>
      <c r="L727"/>
    </row>
    <row r="728" spans="8:12" ht="17" x14ac:dyDescent="0.25">
      <c r="H728"/>
      <c r="I728"/>
      <c r="J728"/>
      <c r="K728"/>
      <c r="L728"/>
    </row>
    <row r="729" spans="8:12" ht="17" x14ac:dyDescent="0.25">
      <c r="H729"/>
      <c r="I729"/>
      <c r="J729"/>
      <c r="K729"/>
      <c r="L729"/>
    </row>
    <row r="730" spans="8:12" ht="17" x14ac:dyDescent="0.25">
      <c r="H730"/>
      <c r="I730"/>
      <c r="J730"/>
      <c r="K730"/>
      <c r="L730"/>
    </row>
    <row r="731" spans="8:12" ht="17" x14ac:dyDescent="0.25">
      <c r="H731"/>
      <c r="I731"/>
      <c r="J731"/>
      <c r="K731"/>
      <c r="L731"/>
    </row>
    <row r="732" spans="8:12" ht="17" x14ac:dyDescent="0.25">
      <c r="H732"/>
      <c r="I732"/>
      <c r="J732"/>
      <c r="K732"/>
      <c r="L732"/>
    </row>
    <row r="733" spans="8:12" ht="17" x14ac:dyDescent="0.25">
      <c r="H733"/>
      <c r="I733"/>
      <c r="J733"/>
      <c r="K733"/>
      <c r="L733"/>
    </row>
    <row r="734" spans="8:12" ht="17" x14ac:dyDescent="0.25">
      <c r="H734"/>
      <c r="I734"/>
      <c r="J734"/>
      <c r="K734"/>
      <c r="L734"/>
    </row>
    <row r="735" spans="8:12" ht="17" x14ac:dyDescent="0.25">
      <c r="H735"/>
      <c r="I735"/>
      <c r="J735"/>
      <c r="K735"/>
      <c r="L735"/>
    </row>
    <row r="736" spans="8:12" ht="17" x14ac:dyDescent="0.25">
      <c r="H736"/>
      <c r="I736"/>
      <c r="J736"/>
      <c r="K736"/>
      <c r="L736"/>
    </row>
    <row r="737" spans="8:12" ht="17" x14ac:dyDescent="0.25">
      <c r="H737"/>
      <c r="I737"/>
      <c r="J737"/>
      <c r="K737"/>
      <c r="L737"/>
    </row>
    <row r="738" spans="8:12" ht="17" x14ac:dyDescent="0.25">
      <c r="H738"/>
      <c r="I738"/>
      <c r="J738"/>
      <c r="K738"/>
      <c r="L738"/>
    </row>
    <row r="739" spans="8:12" ht="17" x14ac:dyDescent="0.25">
      <c r="H739"/>
      <c r="I739"/>
      <c r="J739"/>
      <c r="K739"/>
      <c r="L739"/>
    </row>
    <row r="740" spans="8:12" ht="17" x14ac:dyDescent="0.25">
      <c r="H740"/>
      <c r="I740"/>
      <c r="J740"/>
      <c r="K740"/>
      <c r="L740"/>
    </row>
    <row r="741" spans="8:12" ht="17" x14ac:dyDescent="0.25">
      <c r="H741"/>
      <c r="I741"/>
      <c r="J741"/>
      <c r="K741"/>
      <c r="L741"/>
    </row>
    <row r="742" spans="8:12" ht="17" x14ac:dyDescent="0.25">
      <c r="H742"/>
      <c r="I742"/>
      <c r="J742"/>
      <c r="K742"/>
      <c r="L742"/>
    </row>
    <row r="743" spans="8:12" ht="17" x14ac:dyDescent="0.25">
      <c r="H743"/>
      <c r="I743"/>
      <c r="J743"/>
      <c r="K743"/>
      <c r="L743"/>
    </row>
    <row r="744" spans="8:12" ht="17" x14ac:dyDescent="0.25">
      <c r="H744"/>
      <c r="I744"/>
      <c r="J744"/>
      <c r="K744"/>
      <c r="L744"/>
    </row>
    <row r="745" spans="8:12" ht="17" x14ac:dyDescent="0.25">
      <c r="H745"/>
      <c r="I745"/>
      <c r="J745"/>
      <c r="K745"/>
      <c r="L745"/>
    </row>
    <row r="746" spans="8:12" ht="17" x14ac:dyDescent="0.25">
      <c r="H746"/>
      <c r="I746"/>
      <c r="J746"/>
      <c r="K746"/>
      <c r="L746"/>
    </row>
    <row r="747" spans="8:12" ht="17" x14ac:dyDescent="0.25">
      <c r="H747"/>
      <c r="I747"/>
      <c r="J747"/>
      <c r="K747"/>
      <c r="L747"/>
    </row>
    <row r="748" spans="8:12" ht="17" x14ac:dyDescent="0.25">
      <c r="H748"/>
      <c r="I748"/>
      <c r="J748"/>
      <c r="K748"/>
      <c r="L748"/>
    </row>
    <row r="749" spans="8:12" ht="17" x14ac:dyDescent="0.25">
      <c r="H749"/>
      <c r="I749"/>
      <c r="J749"/>
      <c r="K749"/>
      <c r="L749"/>
    </row>
    <row r="750" spans="8:12" ht="17" x14ac:dyDescent="0.25">
      <c r="H750"/>
      <c r="I750"/>
      <c r="J750"/>
      <c r="K750"/>
      <c r="L750"/>
    </row>
    <row r="751" spans="8:12" ht="17" x14ac:dyDescent="0.25">
      <c r="H751"/>
      <c r="I751"/>
      <c r="J751"/>
      <c r="K751"/>
      <c r="L751"/>
    </row>
    <row r="752" spans="8:12" ht="17" x14ac:dyDescent="0.25">
      <c r="H752"/>
      <c r="I752"/>
      <c r="J752"/>
      <c r="K752"/>
      <c r="L752"/>
    </row>
    <row r="753" spans="8:12" ht="17" x14ac:dyDescent="0.25">
      <c r="H753"/>
      <c r="I753"/>
      <c r="J753"/>
      <c r="K753"/>
      <c r="L753"/>
    </row>
    <row r="754" spans="8:12" ht="17" x14ac:dyDescent="0.25">
      <c r="H754"/>
      <c r="I754"/>
      <c r="J754"/>
      <c r="K754"/>
      <c r="L754"/>
    </row>
    <row r="755" spans="8:12" ht="17" x14ac:dyDescent="0.25">
      <c r="H755"/>
      <c r="I755"/>
      <c r="J755"/>
      <c r="K755"/>
      <c r="L755"/>
    </row>
    <row r="756" spans="8:12" ht="17" x14ac:dyDescent="0.25">
      <c r="H756"/>
      <c r="I756"/>
      <c r="J756"/>
      <c r="K756"/>
      <c r="L756"/>
    </row>
    <row r="757" spans="8:12" ht="17" x14ac:dyDescent="0.25">
      <c r="H757"/>
      <c r="I757"/>
      <c r="J757"/>
      <c r="K757"/>
      <c r="L757"/>
    </row>
    <row r="758" spans="8:12" ht="17" x14ac:dyDescent="0.25">
      <c r="H758"/>
      <c r="I758"/>
      <c r="J758"/>
      <c r="K758"/>
      <c r="L758"/>
    </row>
    <row r="759" spans="8:12" ht="17" x14ac:dyDescent="0.25">
      <c r="H759"/>
      <c r="I759"/>
      <c r="J759"/>
      <c r="K759"/>
      <c r="L759"/>
    </row>
    <row r="760" spans="8:12" ht="17" x14ac:dyDescent="0.25">
      <c r="H760"/>
      <c r="I760"/>
      <c r="J760"/>
      <c r="K760"/>
      <c r="L760"/>
    </row>
    <row r="761" spans="8:12" ht="17" x14ac:dyDescent="0.25">
      <c r="H761"/>
      <c r="I761"/>
      <c r="J761"/>
      <c r="K761"/>
      <c r="L761"/>
    </row>
    <row r="762" spans="8:12" ht="17" x14ac:dyDescent="0.25">
      <c r="H762"/>
      <c r="I762"/>
      <c r="J762"/>
      <c r="K762"/>
      <c r="L762"/>
    </row>
    <row r="763" spans="8:12" ht="17" x14ac:dyDescent="0.25">
      <c r="H763"/>
      <c r="I763"/>
      <c r="J763"/>
      <c r="K763"/>
      <c r="L763"/>
    </row>
    <row r="764" spans="8:12" ht="17" x14ac:dyDescent="0.25">
      <c r="H764"/>
      <c r="I764"/>
      <c r="J764"/>
      <c r="K764"/>
      <c r="L764"/>
    </row>
    <row r="765" spans="8:12" ht="17" x14ac:dyDescent="0.25">
      <c r="H765"/>
      <c r="I765"/>
      <c r="J765"/>
      <c r="K765"/>
      <c r="L765"/>
    </row>
    <row r="766" spans="8:12" ht="17" x14ac:dyDescent="0.25">
      <c r="H766"/>
      <c r="I766"/>
      <c r="J766"/>
      <c r="K766"/>
      <c r="L766"/>
    </row>
    <row r="767" spans="8:12" ht="17" x14ac:dyDescent="0.25">
      <c r="H767"/>
      <c r="I767"/>
      <c r="J767"/>
      <c r="K767"/>
      <c r="L767"/>
    </row>
    <row r="768" spans="8:12" ht="17" x14ac:dyDescent="0.25">
      <c r="H768"/>
      <c r="I768"/>
      <c r="J768"/>
      <c r="K768"/>
      <c r="L768"/>
    </row>
    <row r="769" spans="8:12" ht="17" x14ac:dyDescent="0.25">
      <c r="H769"/>
      <c r="I769"/>
      <c r="J769"/>
      <c r="K769"/>
      <c r="L769"/>
    </row>
    <row r="770" spans="8:12" ht="17" x14ac:dyDescent="0.25">
      <c r="H770"/>
      <c r="I770"/>
      <c r="J770"/>
      <c r="K770"/>
      <c r="L770"/>
    </row>
    <row r="771" spans="8:12" ht="17" x14ac:dyDescent="0.25">
      <c r="H771"/>
      <c r="I771"/>
      <c r="J771"/>
      <c r="K771"/>
      <c r="L771"/>
    </row>
    <row r="772" spans="8:12" ht="17" x14ac:dyDescent="0.25">
      <c r="H772"/>
      <c r="I772"/>
      <c r="J772"/>
      <c r="K772"/>
      <c r="L772"/>
    </row>
    <row r="773" spans="8:12" ht="17" x14ac:dyDescent="0.25">
      <c r="H773"/>
      <c r="I773"/>
      <c r="J773"/>
      <c r="K773"/>
      <c r="L773"/>
    </row>
    <row r="774" spans="8:12" ht="17" x14ac:dyDescent="0.25">
      <c r="H774"/>
      <c r="I774"/>
      <c r="J774"/>
      <c r="K774"/>
      <c r="L774"/>
    </row>
    <row r="775" spans="8:12" ht="17" x14ac:dyDescent="0.25">
      <c r="H775"/>
      <c r="I775"/>
      <c r="J775"/>
      <c r="K775"/>
      <c r="L775"/>
    </row>
    <row r="776" spans="8:12" ht="17" x14ac:dyDescent="0.25">
      <c r="H776"/>
      <c r="I776"/>
      <c r="J776"/>
      <c r="K776"/>
      <c r="L776"/>
    </row>
    <row r="777" spans="8:12" ht="17" x14ac:dyDescent="0.25">
      <c r="H777"/>
      <c r="I777"/>
      <c r="J777"/>
      <c r="K777"/>
      <c r="L777"/>
    </row>
    <row r="778" spans="8:12" ht="17" x14ac:dyDescent="0.25">
      <c r="H778"/>
      <c r="I778"/>
      <c r="J778"/>
      <c r="K778"/>
      <c r="L778"/>
    </row>
    <row r="779" spans="8:12" ht="17" x14ac:dyDescent="0.25">
      <c r="H779"/>
      <c r="I779"/>
      <c r="J779"/>
      <c r="K779"/>
      <c r="L779"/>
    </row>
    <row r="780" spans="8:12" ht="17" x14ac:dyDescent="0.25">
      <c r="H780"/>
      <c r="I780"/>
      <c r="J780"/>
      <c r="K780"/>
      <c r="L780"/>
    </row>
    <row r="781" spans="8:12" ht="17" x14ac:dyDescent="0.25">
      <c r="H781"/>
      <c r="I781"/>
      <c r="J781"/>
      <c r="K781"/>
      <c r="L781"/>
    </row>
    <row r="782" spans="8:12" ht="17" x14ac:dyDescent="0.25">
      <c r="H782"/>
      <c r="I782"/>
      <c r="J782"/>
      <c r="K782"/>
      <c r="L782"/>
    </row>
    <row r="783" spans="8:12" ht="17" x14ac:dyDescent="0.25">
      <c r="H783"/>
      <c r="I783"/>
      <c r="J783"/>
      <c r="K783"/>
      <c r="L783"/>
    </row>
    <row r="784" spans="8:12" ht="17" x14ac:dyDescent="0.25">
      <c r="H784"/>
      <c r="I784"/>
      <c r="J784"/>
      <c r="K784"/>
      <c r="L784"/>
    </row>
    <row r="785" spans="8:12" ht="17" x14ac:dyDescent="0.25">
      <c r="H785"/>
      <c r="I785"/>
      <c r="J785"/>
      <c r="K785"/>
      <c r="L785"/>
    </row>
    <row r="786" spans="8:12" ht="17" x14ac:dyDescent="0.25">
      <c r="H786"/>
      <c r="I786"/>
      <c r="J786"/>
      <c r="K786"/>
      <c r="L786"/>
    </row>
    <row r="787" spans="8:12" ht="17" x14ac:dyDescent="0.25">
      <c r="H787"/>
      <c r="I787"/>
      <c r="J787"/>
      <c r="K787"/>
      <c r="L787"/>
    </row>
    <row r="788" spans="8:12" ht="17" x14ac:dyDescent="0.25">
      <c r="H788"/>
      <c r="I788"/>
      <c r="J788"/>
      <c r="K788"/>
      <c r="L788"/>
    </row>
    <row r="789" spans="8:12" ht="17" x14ac:dyDescent="0.25">
      <c r="H789"/>
      <c r="I789"/>
      <c r="J789"/>
      <c r="K789"/>
      <c r="L789"/>
    </row>
    <row r="790" spans="8:12" ht="17" x14ac:dyDescent="0.25">
      <c r="H790"/>
      <c r="I790"/>
      <c r="J790"/>
      <c r="K790"/>
      <c r="L790"/>
    </row>
    <row r="791" spans="8:12" ht="17" x14ac:dyDescent="0.25">
      <c r="H791"/>
      <c r="I791"/>
      <c r="J791"/>
      <c r="K791"/>
      <c r="L791"/>
    </row>
    <row r="792" spans="8:12" ht="17" x14ac:dyDescent="0.25">
      <c r="H792"/>
      <c r="I792"/>
      <c r="J792"/>
      <c r="K792"/>
      <c r="L792"/>
    </row>
    <row r="793" spans="8:12" ht="17" x14ac:dyDescent="0.25">
      <c r="H793"/>
      <c r="I793"/>
      <c r="J793"/>
      <c r="K793"/>
      <c r="L793"/>
    </row>
    <row r="794" spans="8:12" ht="17" x14ac:dyDescent="0.25">
      <c r="H794"/>
      <c r="I794"/>
      <c r="J794"/>
      <c r="K794"/>
      <c r="L794"/>
    </row>
    <row r="795" spans="8:12" ht="17" x14ac:dyDescent="0.25">
      <c r="H795"/>
      <c r="I795"/>
      <c r="J795"/>
      <c r="K795"/>
      <c r="L795"/>
    </row>
    <row r="796" spans="8:12" ht="17" x14ac:dyDescent="0.25">
      <c r="H796"/>
      <c r="I796"/>
      <c r="J796"/>
      <c r="K796"/>
      <c r="L796"/>
    </row>
    <row r="797" spans="8:12" ht="17" x14ac:dyDescent="0.25">
      <c r="H797"/>
      <c r="I797"/>
      <c r="J797"/>
      <c r="K797"/>
      <c r="L797"/>
    </row>
    <row r="798" spans="8:12" ht="17" x14ac:dyDescent="0.25">
      <c r="H798"/>
      <c r="I798"/>
      <c r="J798"/>
      <c r="K798"/>
      <c r="L798"/>
    </row>
    <row r="799" spans="8:12" ht="17" x14ac:dyDescent="0.25">
      <c r="H799"/>
      <c r="I799"/>
      <c r="J799"/>
      <c r="K799"/>
      <c r="L799"/>
    </row>
    <row r="800" spans="8:12" ht="17" x14ac:dyDescent="0.25">
      <c r="H800"/>
      <c r="I800"/>
      <c r="J800"/>
      <c r="K800"/>
      <c r="L800"/>
    </row>
    <row r="801" spans="8:12" ht="17" x14ac:dyDescent="0.25">
      <c r="H801"/>
      <c r="I801"/>
      <c r="J801"/>
      <c r="K801"/>
      <c r="L801"/>
    </row>
    <row r="802" spans="8:12" ht="17" x14ac:dyDescent="0.25">
      <c r="H802"/>
      <c r="I802"/>
      <c r="J802"/>
      <c r="K802"/>
      <c r="L802"/>
    </row>
    <row r="803" spans="8:12" ht="17" x14ac:dyDescent="0.25">
      <c r="H803"/>
      <c r="I803"/>
      <c r="J803"/>
      <c r="K803"/>
      <c r="L803"/>
    </row>
    <row r="804" spans="8:12" ht="17" x14ac:dyDescent="0.25">
      <c r="H804"/>
      <c r="I804"/>
      <c r="J804"/>
      <c r="K804"/>
      <c r="L804"/>
    </row>
    <row r="805" spans="8:12" ht="17" x14ac:dyDescent="0.25">
      <c r="H805"/>
      <c r="I805"/>
      <c r="J805"/>
      <c r="K805"/>
      <c r="L805"/>
    </row>
    <row r="806" spans="8:12" ht="17" x14ac:dyDescent="0.25">
      <c r="H806"/>
      <c r="I806"/>
      <c r="J806"/>
      <c r="K806"/>
      <c r="L806"/>
    </row>
    <row r="807" spans="8:12" ht="17" x14ac:dyDescent="0.25">
      <c r="H807"/>
      <c r="I807"/>
      <c r="J807"/>
      <c r="K807"/>
      <c r="L807"/>
    </row>
    <row r="808" spans="8:12" ht="17" x14ac:dyDescent="0.25">
      <c r="H808"/>
      <c r="I808"/>
      <c r="J808"/>
      <c r="K808"/>
      <c r="L808"/>
    </row>
    <row r="809" spans="8:12" ht="17" x14ac:dyDescent="0.25">
      <c r="H809"/>
      <c r="I809"/>
      <c r="J809"/>
      <c r="K809"/>
      <c r="L809"/>
    </row>
    <row r="810" spans="8:12" ht="17" x14ac:dyDescent="0.25">
      <c r="H810"/>
      <c r="I810"/>
      <c r="J810"/>
      <c r="K810"/>
      <c r="L810"/>
    </row>
    <row r="811" spans="8:12" ht="17" x14ac:dyDescent="0.25">
      <c r="H811"/>
      <c r="I811"/>
      <c r="J811"/>
      <c r="K811"/>
      <c r="L811"/>
    </row>
    <row r="812" spans="8:12" ht="17" x14ac:dyDescent="0.25">
      <c r="H812"/>
      <c r="I812"/>
      <c r="J812"/>
      <c r="K812"/>
      <c r="L812"/>
    </row>
    <row r="813" spans="8:12" ht="17" x14ac:dyDescent="0.25">
      <c r="H813"/>
      <c r="I813"/>
      <c r="J813"/>
      <c r="K813"/>
      <c r="L813"/>
    </row>
    <row r="814" spans="8:12" ht="17" x14ac:dyDescent="0.25">
      <c r="H814"/>
      <c r="I814"/>
      <c r="J814"/>
      <c r="K814"/>
      <c r="L814"/>
    </row>
    <row r="815" spans="8:12" ht="17" x14ac:dyDescent="0.25">
      <c r="H815"/>
      <c r="I815"/>
      <c r="J815"/>
      <c r="K815"/>
      <c r="L815"/>
    </row>
    <row r="816" spans="8:12" ht="17" x14ac:dyDescent="0.25">
      <c r="H816"/>
      <c r="I816"/>
      <c r="J816"/>
      <c r="K816"/>
      <c r="L816"/>
    </row>
    <row r="817" spans="8:12" ht="17" x14ac:dyDescent="0.25">
      <c r="H817"/>
      <c r="I817"/>
      <c r="J817"/>
      <c r="K817"/>
      <c r="L817"/>
    </row>
    <row r="818" spans="8:12" ht="17" x14ac:dyDescent="0.25">
      <c r="H818"/>
      <c r="I818"/>
      <c r="J818"/>
      <c r="K818"/>
      <c r="L818"/>
    </row>
    <row r="819" spans="8:12" ht="17" x14ac:dyDescent="0.25">
      <c r="H819"/>
      <c r="I819"/>
      <c r="J819"/>
      <c r="K819"/>
      <c r="L819"/>
    </row>
    <row r="820" spans="8:12" ht="17" x14ac:dyDescent="0.25">
      <c r="H820"/>
      <c r="I820"/>
      <c r="J820"/>
      <c r="K820"/>
      <c r="L820"/>
    </row>
    <row r="821" spans="8:12" ht="17" x14ac:dyDescent="0.25">
      <c r="H821"/>
      <c r="I821"/>
      <c r="J821"/>
      <c r="K821"/>
      <c r="L821"/>
    </row>
    <row r="822" spans="8:12" ht="17" x14ac:dyDescent="0.25">
      <c r="H822"/>
      <c r="I822"/>
      <c r="J822"/>
      <c r="K822"/>
      <c r="L822"/>
    </row>
    <row r="823" spans="8:12" ht="17" x14ac:dyDescent="0.25">
      <c r="H823"/>
      <c r="I823"/>
      <c r="J823"/>
      <c r="K823"/>
      <c r="L823"/>
    </row>
    <row r="824" spans="8:12" ht="17" x14ac:dyDescent="0.25">
      <c r="H824"/>
      <c r="I824"/>
      <c r="J824"/>
      <c r="K824"/>
      <c r="L824"/>
    </row>
    <row r="825" spans="8:12" ht="17" x14ac:dyDescent="0.25">
      <c r="H825"/>
      <c r="I825"/>
      <c r="J825"/>
      <c r="K825"/>
      <c r="L825"/>
    </row>
    <row r="826" spans="8:12" ht="17" x14ac:dyDescent="0.25">
      <c r="H826"/>
      <c r="I826"/>
      <c r="J826"/>
      <c r="K826"/>
      <c r="L826"/>
    </row>
    <row r="827" spans="8:12" ht="17" x14ac:dyDescent="0.25">
      <c r="H827"/>
      <c r="I827"/>
      <c r="J827"/>
      <c r="K827"/>
      <c r="L827"/>
    </row>
    <row r="828" spans="8:12" ht="17" x14ac:dyDescent="0.25">
      <c r="H828"/>
      <c r="I828"/>
      <c r="J828"/>
      <c r="K828"/>
      <c r="L828"/>
    </row>
    <row r="829" spans="8:12" ht="17" x14ac:dyDescent="0.25">
      <c r="H829"/>
      <c r="I829"/>
      <c r="J829"/>
      <c r="K829"/>
      <c r="L829"/>
    </row>
    <row r="830" spans="8:12" ht="17" x14ac:dyDescent="0.25">
      <c r="H830"/>
      <c r="I830"/>
      <c r="J830"/>
      <c r="K830"/>
      <c r="L830"/>
    </row>
    <row r="831" spans="8:12" ht="17" x14ac:dyDescent="0.25">
      <c r="H831"/>
      <c r="I831"/>
      <c r="J831"/>
      <c r="K831"/>
      <c r="L831"/>
    </row>
    <row r="832" spans="8:12" ht="17" x14ac:dyDescent="0.25">
      <c r="H832"/>
      <c r="I832"/>
      <c r="J832"/>
      <c r="K832"/>
      <c r="L832"/>
    </row>
    <row r="833" spans="8:12" ht="17" x14ac:dyDescent="0.25">
      <c r="H833"/>
      <c r="I833"/>
      <c r="J833"/>
      <c r="K833"/>
      <c r="L833"/>
    </row>
    <row r="834" spans="8:12" ht="17" x14ac:dyDescent="0.25">
      <c r="H834"/>
      <c r="I834"/>
      <c r="J834"/>
      <c r="K834"/>
      <c r="L834"/>
    </row>
    <row r="835" spans="8:12" ht="17" x14ac:dyDescent="0.25">
      <c r="H835"/>
      <c r="I835"/>
      <c r="J835"/>
      <c r="K835"/>
      <c r="L835"/>
    </row>
    <row r="836" spans="8:12" ht="17" x14ac:dyDescent="0.25">
      <c r="H836"/>
      <c r="I836"/>
      <c r="J836"/>
      <c r="K836"/>
      <c r="L836"/>
    </row>
    <row r="837" spans="8:12" ht="17" x14ac:dyDescent="0.25">
      <c r="H837"/>
      <c r="I837"/>
      <c r="J837"/>
      <c r="K837"/>
      <c r="L837"/>
    </row>
    <row r="838" spans="8:12" ht="17" x14ac:dyDescent="0.25">
      <c r="H838"/>
      <c r="I838"/>
      <c r="J838"/>
      <c r="K838"/>
      <c r="L838"/>
    </row>
    <row r="839" spans="8:12" ht="17" x14ac:dyDescent="0.25">
      <c r="H839"/>
      <c r="I839"/>
      <c r="J839"/>
      <c r="K839"/>
      <c r="L839"/>
    </row>
    <row r="840" spans="8:12" ht="17" x14ac:dyDescent="0.25">
      <c r="H840"/>
      <c r="I840"/>
      <c r="J840"/>
      <c r="K840"/>
      <c r="L840"/>
    </row>
    <row r="841" spans="8:12" ht="17" x14ac:dyDescent="0.25">
      <c r="H841"/>
      <c r="I841"/>
      <c r="J841"/>
      <c r="K841"/>
      <c r="L841"/>
    </row>
    <row r="842" spans="8:12" ht="17" x14ac:dyDescent="0.25">
      <c r="H842"/>
      <c r="I842"/>
      <c r="J842"/>
      <c r="K842"/>
      <c r="L842"/>
    </row>
    <row r="843" spans="8:12" ht="17" x14ac:dyDescent="0.25">
      <c r="H843"/>
      <c r="I843"/>
      <c r="J843"/>
      <c r="K843"/>
      <c r="L843"/>
    </row>
    <row r="844" spans="8:12" ht="17" x14ac:dyDescent="0.25">
      <c r="H844"/>
      <c r="I844"/>
      <c r="J844"/>
      <c r="K844"/>
      <c r="L844"/>
    </row>
    <row r="845" spans="8:12" ht="17" x14ac:dyDescent="0.25">
      <c r="H845"/>
      <c r="I845"/>
      <c r="J845"/>
      <c r="K845"/>
      <c r="L845"/>
    </row>
    <row r="846" spans="8:12" ht="17" x14ac:dyDescent="0.25">
      <c r="H846"/>
      <c r="I846"/>
      <c r="J846"/>
      <c r="K846"/>
      <c r="L846"/>
    </row>
    <row r="847" spans="8:12" ht="17" x14ac:dyDescent="0.25">
      <c r="H847"/>
      <c r="I847"/>
      <c r="J847"/>
      <c r="K847"/>
      <c r="L847"/>
    </row>
    <row r="848" spans="8:12" ht="17" x14ac:dyDescent="0.25">
      <c r="H848"/>
      <c r="I848"/>
      <c r="J848"/>
      <c r="K848"/>
      <c r="L848"/>
    </row>
    <row r="849" spans="8:12" ht="17" x14ac:dyDescent="0.25">
      <c r="H849"/>
      <c r="I849"/>
      <c r="J849"/>
      <c r="K849"/>
      <c r="L849"/>
    </row>
    <row r="850" spans="8:12" ht="17" x14ac:dyDescent="0.25">
      <c r="H850"/>
      <c r="I850"/>
      <c r="J850"/>
      <c r="K850"/>
      <c r="L850"/>
    </row>
    <row r="851" spans="8:12" ht="17" x14ac:dyDescent="0.25">
      <c r="H851"/>
      <c r="I851"/>
      <c r="J851"/>
      <c r="K851"/>
      <c r="L851"/>
    </row>
    <row r="852" spans="8:12" ht="17" x14ac:dyDescent="0.25">
      <c r="H852"/>
      <c r="I852"/>
      <c r="J852"/>
      <c r="K852"/>
      <c r="L852"/>
    </row>
    <row r="853" spans="8:12" ht="17" x14ac:dyDescent="0.25">
      <c r="H853"/>
      <c r="I853"/>
      <c r="J853"/>
      <c r="K853"/>
      <c r="L853"/>
    </row>
    <row r="854" spans="8:12" ht="17" x14ac:dyDescent="0.25">
      <c r="H854"/>
      <c r="I854"/>
      <c r="J854"/>
      <c r="K854"/>
      <c r="L854"/>
    </row>
    <row r="855" spans="8:12" ht="17" x14ac:dyDescent="0.25">
      <c r="H855"/>
      <c r="I855"/>
      <c r="J855"/>
      <c r="K855"/>
      <c r="L855"/>
    </row>
    <row r="856" spans="8:12" ht="17" x14ac:dyDescent="0.25">
      <c r="H856"/>
      <c r="I856"/>
      <c r="J856"/>
      <c r="K856"/>
      <c r="L856"/>
    </row>
    <row r="857" spans="8:12" ht="17" x14ac:dyDescent="0.25">
      <c r="H857"/>
      <c r="I857"/>
      <c r="J857"/>
      <c r="K857"/>
      <c r="L857"/>
    </row>
    <row r="858" spans="8:12" ht="17" x14ac:dyDescent="0.25">
      <c r="H858"/>
      <c r="I858"/>
      <c r="J858"/>
      <c r="K858"/>
      <c r="L858"/>
    </row>
    <row r="859" spans="8:12" ht="17" x14ac:dyDescent="0.25">
      <c r="H859"/>
      <c r="I859"/>
      <c r="J859"/>
      <c r="K859"/>
      <c r="L859"/>
    </row>
    <row r="860" spans="8:12" ht="17" x14ac:dyDescent="0.25">
      <c r="H860"/>
      <c r="I860"/>
      <c r="J860"/>
      <c r="K860"/>
      <c r="L860"/>
    </row>
    <row r="861" spans="8:12" ht="17" x14ac:dyDescent="0.25">
      <c r="H861"/>
      <c r="I861"/>
      <c r="J861"/>
      <c r="K861"/>
      <c r="L861"/>
    </row>
    <row r="862" spans="8:12" ht="17" x14ac:dyDescent="0.25">
      <c r="H862"/>
      <c r="I862"/>
      <c r="J862"/>
      <c r="K862"/>
      <c r="L862"/>
    </row>
    <row r="863" spans="8:12" ht="17" x14ac:dyDescent="0.25">
      <c r="H863"/>
      <c r="I863"/>
      <c r="J863"/>
      <c r="K863"/>
      <c r="L863"/>
    </row>
    <row r="864" spans="8:12" ht="17" x14ac:dyDescent="0.25">
      <c r="H864"/>
      <c r="I864"/>
      <c r="J864"/>
      <c r="K864"/>
      <c r="L864"/>
    </row>
    <row r="865" spans="8:12" ht="17" x14ac:dyDescent="0.25">
      <c r="H865"/>
      <c r="I865"/>
      <c r="J865"/>
      <c r="K865"/>
      <c r="L865"/>
    </row>
    <row r="866" spans="8:12" ht="17" x14ac:dyDescent="0.25">
      <c r="H866"/>
      <c r="I866"/>
      <c r="J866"/>
      <c r="K866"/>
      <c r="L866"/>
    </row>
    <row r="867" spans="8:12" ht="17" x14ac:dyDescent="0.25">
      <c r="H867"/>
      <c r="I867"/>
      <c r="J867"/>
      <c r="K867"/>
      <c r="L867"/>
    </row>
    <row r="868" spans="8:12" ht="17" x14ac:dyDescent="0.25">
      <c r="H868"/>
      <c r="I868"/>
      <c r="J868"/>
      <c r="K868"/>
      <c r="L868"/>
    </row>
    <row r="869" spans="8:12" ht="17" x14ac:dyDescent="0.25">
      <c r="H869"/>
      <c r="I869"/>
      <c r="J869"/>
      <c r="K869"/>
      <c r="L869"/>
    </row>
    <row r="870" spans="8:12" ht="17" x14ac:dyDescent="0.25">
      <c r="H870"/>
      <c r="I870"/>
      <c r="J870"/>
      <c r="K870"/>
      <c r="L870"/>
    </row>
    <row r="871" spans="8:12" ht="17" x14ac:dyDescent="0.25">
      <c r="H871"/>
      <c r="I871"/>
      <c r="J871"/>
      <c r="K871"/>
      <c r="L871"/>
    </row>
    <row r="872" spans="8:12" ht="17" x14ac:dyDescent="0.25">
      <c r="H872"/>
      <c r="I872"/>
      <c r="J872"/>
      <c r="K872"/>
      <c r="L872"/>
    </row>
    <row r="873" spans="8:12" ht="17" x14ac:dyDescent="0.25">
      <c r="H873"/>
      <c r="I873"/>
      <c r="J873"/>
      <c r="K873"/>
      <c r="L873"/>
    </row>
    <row r="874" spans="8:12" ht="17" x14ac:dyDescent="0.25">
      <c r="H874"/>
      <c r="I874"/>
      <c r="J874"/>
      <c r="K874"/>
      <c r="L874"/>
    </row>
    <row r="875" spans="8:12" ht="17" x14ac:dyDescent="0.25">
      <c r="H875"/>
      <c r="I875"/>
      <c r="J875"/>
      <c r="K875"/>
      <c r="L875"/>
    </row>
    <row r="876" spans="8:12" ht="17" x14ac:dyDescent="0.25">
      <c r="H876"/>
      <c r="I876"/>
      <c r="J876"/>
      <c r="K876"/>
      <c r="L876"/>
    </row>
    <row r="877" spans="8:12" ht="17" x14ac:dyDescent="0.25">
      <c r="H877"/>
      <c r="I877"/>
      <c r="J877"/>
      <c r="K877"/>
      <c r="L877"/>
    </row>
    <row r="878" spans="8:12" ht="17" x14ac:dyDescent="0.25">
      <c r="H878"/>
      <c r="I878"/>
      <c r="J878"/>
      <c r="K878"/>
      <c r="L878"/>
    </row>
    <row r="879" spans="8:12" ht="17" x14ac:dyDescent="0.25">
      <c r="H879"/>
      <c r="I879"/>
      <c r="J879"/>
      <c r="K879"/>
      <c r="L879"/>
    </row>
    <row r="880" spans="8:12" ht="17" x14ac:dyDescent="0.25">
      <c r="H880"/>
      <c r="I880"/>
      <c r="J880"/>
      <c r="K880"/>
      <c r="L880"/>
    </row>
    <row r="881" spans="8:12" ht="17" x14ac:dyDescent="0.25">
      <c r="H881"/>
      <c r="I881"/>
      <c r="J881"/>
      <c r="K881"/>
      <c r="L881"/>
    </row>
    <row r="882" spans="8:12" ht="17" x14ac:dyDescent="0.25">
      <c r="H882"/>
      <c r="I882"/>
      <c r="J882"/>
      <c r="K882"/>
      <c r="L882"/>
    </row>
    <row r="883" spans="8:12" ht="17" x14ac:dyDescent="0.25">
      <c r="H883"/>
      <c r="I883"/>
      <c r="J883"/>
      <c r="K883"/>
      <c r="L883"/>
    </row>
    <row r="884" spans="8:12" ht="17" x14ac:dyDescent="0.25">
      <c r="H884"/>
      <c r="I884"/>
      <c r="J884"/>
      <c r="K884"/>
      <c r="L884"/>
    </row>
    <row r="885" spans="8:12" ht="17" x14ac:dyDescent="0.25">
      <c r="H885"/>
      <c r="I885"/>
      <c r="J885"/>
      <c r="K885"/>
      <c r="L885"/>
    </row>
    <row r="886" spans="8:12" ht="17" x14ac:dyDescent="0.25">
      <c r="H886"/>
      <c r="I886"/>
      <c r="J886"/>
      <c r="K886"/>
      <c r="L886"/>
    </row>
    <row r="887" spans="8:12" ht="17" x14ac:dyDescent="0.25">
      <c r="H887"/>
      <c r="I887"/>
      <c r="J887"/>
      <c r="K887"/>
      <c r="L887"/>
    </row>
    <row r="888" spans="8:12" ht="17" x14ac:dyDescent="0.25">
      <c r="H888"/>
      <c r="I888"/>
      <c r="J888"/>
      <c r="K888"/>
      <c r="L888"/>
    </row>
    <row r="889" spans="8:12" ht="17" x14ac:dyDescent="0.25">
      <c r="H889"/>
      <c r="I889"/>
      <c r="J889"/>
      <c r="K889"/>
      <c r="L889"/>
    </row>
    <row r="890" spans="8:12" ht="17" x14ac:dyDescent="0.25">
      <c r="H890"/>
      <c r="I890"/>
      <c r="J890"/>
      <c r="K890"/>
      <c r="L890"/>
    </row>
    <row r="891" spans="8:12" ht="17" x14ac:dyDescent="0.25">
      <c r="H891"/>
      <c r="I891"/>
      <c r="J891"/>
      <c r="K891"/>
      <c r="L891"/>
    </row>
    <row r="892" spans="8:12" ht="17" x14ac:dyDescent="0.25">
      <c r="H892"/>
      <c r="I892"/>
      <c r="J892"/>
      <c r="K892"/>
      <c r="L892"/>
    </row>
    <row r="893" spans="8:12" ht="17" x14ac:dyDescent="0.25">
      <c r="H893"/>
      <c r="I893"/>
      <c r="J893"/>
      <c r="K893"/>
      <c r="L893"/>
    </row>
    <row r="894" spans="8:12" ht="17" x14ac:dyDescent="0.25">
      <c r="H894"/>
      <c r="I894"/>
      <c r="J894"/>
      <c r="K894"/>
      <c r="L894"/>
    </row>
    <row r="895" spans="8:12" ht="17" x14ac:dyDescent="0.25">
      <c r="H895"/>
      <c r="I895"/>
      <c r="J895"/>
      <c r="K895"/>
      <c r="L895"/>
    </row>
    <row r="896" spans="8:12" ht="17" x14ac:dyDescent="0.25">
      <c r="H896"/>
      <c r="I896"/>
      <c r="J896"/>
      <c r="K896"/>
      <c r="L896"/>
    </row>
    <row r="897" spans="8:12" ht="17" x14ac:dyDescent="0.25">
      <c r="H897"/>
      <c r="I897"/>
      <c r="J897"/>
      <c r="K897"/>
      <c r="L897"/>
    </row>
    <row r="898" spans="8:12" ht="17" x14ac:dyDescent="0.25">
      <c r="H898"/>
      <c r="I898"/>
      <c r="J898"/>
      <c r="K898"/>
      <c r="L898"/>
    </row>
    <row r="899" spans="8:12" ht="17" x14ac:dyDescent="0.25">
      <c r="H899"/>
      <c r="I899"/>
      <c r="J899"/>
      <c r="K899"/>
      <c r="L899"/>
    </row>
    <row r="900" spans="8:12" ht="17" x14ac:dyDescent="0.25">
      <c r="H900"/>
      <c r="I900"/>
      <c r="J900"/>
      <c r="K900"/>
      <c r="L900"/>
    </row>
    <row r="901" spans="8:12" ht="17" x14ac:dyDescent="0.25">
      <c r="H901"/>
      <c r="I901"/>
      <c r="J901"/>
      <c r="K901"/>
      <c r="L901"/>
    </row>
    <row r="902" spans="8:12" ht="17" x14ac:dyDescent="0.25">
      <c r="H902"/>
      <c r="I902"/>
      <c r="J902"/>
      <c r="K902"/>
      <c r="L902"/>
    </row>
    <row r="903" spans="8:12" ht="17" x14ac:dyDescent="0.25">
      <c r="H903"/>
      <c r="I903"/>
      <c r="J903"/>
      <c r="K903"/>
      <c r="L903"/>
    </row>
    <row r="904" spans="8:12" ht="17" x14ac:dyDescent="0.25">
      <c r="H904"/>
      <c r="I904"/>
      <c r="J904"/>
      <c r="K904"/>
      <c r="L904"/>
    </row>
    <row r="905" spans="8:12" ht="17" x14ac:dyDescent="0.25">
      <c r="H905"/>
      <c r="I905"/>
      <c r="J905"/>
      <c r="K905"/>
      <c r="L905"/>
    </row>
    <row r="906" spans="8:12" ht="17" x14ac:dyDescent="0.25">
      <c r="H906"/>
      <c r="I906"/>
      <c r="J906"/>
      <c r="K906"/>
      <c r="L906"/>
    </row>
    <row r="907" spans="8:12" ht="17" x14ac:dyDescent="0.25">
      <c r="H907"/>
      <c r="I907"/>
      <c r="J907"/>
      <c r="K907"/>
      <c r="L907"/>
    </row>
    <row r="908" spans="8:12" ht="17" x14ac:dyDescent="0.25">
      <c r="H908"/>
      <c r="I908"/>
      <c r="J908"/>
      <c r="K908"/>
      <c r="L908"/>
    </row>
    <row r="909" spans="8:12" ht="17" x14ac:dyDescent="0.25">
      <c r="H909"/>
      <c r="I909"/>
      <c r="J909"/>
      <c r="K909"/>
      <c r="L909"/>
    </row>
    <row r="910" spans="8:12" ht="17" x14ac:dyDescent="0.25">
      <c r="H910"/>
      <c r="I910"/>
      <c r="J910"/>
      <c r="K910"/>
      <c r="L910"/>
    </row>
    <row r="911" spans="8:12" ht="17" x14ac:dyDescent="0.25">
      <c r="H911"/>
      <c r="I911"/>
      <c r="J911"/>
      <c r="K911"/>
      <c r="L911"/>
    </row>
    <row r="912" spans="8:12" ht="17" x14ac:dyDescent="0.25">
      <c r="H912"/>
      <c r="I912"/>
      <c r="J912"/>
      <c r="K912"/>
      <c r="L912"/>
    </row>
    <row r="913" spans="8:12" ht="17" x14ac:dyDescent="0.25">
      <c r="H913"/>
      <c r="I913"/>
      <c r="J913"/>
      <c r="K913"/>
      <c r="L913"/>
    </row>
    <row r="914" spans="8:12" ht="17" x14ac:dyDescent="0.25">
      <c r="H914"/>
      <c r="I914"/>
      <c r="J914"/>
      <c r="K914"/>
      <c r="L914"/>
    </row>
    <row r="915" spans="8:12" ht="17" x14ac:dyDescent="0.25">
      <c r="H915"/>
      <c r="I915"/>
      <c r="J915"/>
      <c r="K915"/>
      <c r="L915"/>
    </row>
    <row r="916" spans="8:12" ht="17" x14ac:dyDescent="0.25">
      <c r="H916"/>
      <c r="I916"/>
      <c r="J916"/>
      <c r="K916"/>
      <c r="L916"/>
    </row>
    <row r="917" spans="8:12" ht="17" x14ac:dyDescent="0.25">
      <c r="H917"/>
      <c r="I917"/>
      <c r="J917"/>
      <c r="K917"/>
      <c r="L917"/>
    </row>
    <row r="918" spans="8:12" ht="17" x14ac:dyDescent="0.25">
      <c r="H918"/>
      <c r="I918"/>
      <c r="J918"/>
      <c r="K918"/>
      <c r="L918"/>
    </row>
    <row r="919" spans="8:12" ht="17" x14ac:dyDescent="0.25">
      <c r="H919"/>
      <c r="I919"/>
      <c r="J919"/>
      <c r="K919"/>
      <c r="L919"/>
    </row>
    <row r="920" spans="8:12" ht="17" x14ac:dyDescent="0.25">
      <c r="H920"/>
      <c r="I920"/>
      <c r="J920"/>
      <c r="K920"/>
      <c r="L920"/>
    </row>
    <row r="921" spans="8:12" ht="17" x14ac:dyDescent="0.25">
      <c r="H921"/>
      <c r="I921"/>
      <c r="J921"/>
      <c r="K921"/>
      <c r="L921"/>
    </row>
    <row r="922" spans="8:12" ht="17" x14ac:dyDescent="0.25">
      <c r="H922"/>
      <c r="I922"/>
      <c r="J922"/>
      <c r="K922"/>
      <c r="L922"/>
    </row>
    <row r="923" spans="8:12" ht="17" x14ac:dyDescent="0.25">
      <c r="H923"/>
      <c r="I923"/>
      <c r="J923"/>
      <c r="K923"/>
      <c r="L923"/>
    </row>
    <row r="924" spans="8:12" ht="17" x14ac:dyDescent="0.25">
      <c r="H924"/>
      <c r="I924"/>
      <c r="J924"/>
      <c r="K924"/>
      <c r="L924"/>
    </row>
    <row r="925" spans="8:12" ht="17" x14ac:dyDescent="0.25">
      <c r="H925"/>
      <c r="I925"/>
      <c r="J925"/>
      <c r="K925"/>
      <c r="L925"/>
    </row>
    <row r="926" spans="8:12" ht="17" x14ac:dyDescent="0.25">
      <c r="H926"/>
      <c r="I926"/>
      <c r="J926"/>
      <c r="K926"/>
      <c r="L926"/>
    </row>
    <row r="927" spans="8:12" ht="17" x14ac:dyDescent="0.25">
      <c r="H927"/>
      <c r="I927"/>
      <c r="J927"/>
      <c r="K927"/>
      <c r="L927"/>
    </row>
    <row r="928" spans="8:12" ht="17" x14ac:dyDescent="0.25">
      <c r="H928"/>
      <c r="I928"/>
      <c r="J928"/>
      <c r="K928"/>
      <c r="L928"/>
    </row>
    <row r="929" spans="8:12" ht="17" x14ac:dyDescent="0.25">
      <c r="H929"/>
      <c r="I929"/>
      <c r="J929"/>
      <c r="K929"/>
      <c r="L929"/>
    </row>
    <row r="930" spans="8:12" ht="17" x14ac:dyDescent="0.25">
      <c r="H930"/>
      <c r="I930"/>
      <c r="J930"/>
      <c r="K930"/>
      <c r="L930"/>
    </row>
    <row r="931" spans="8:12" ht="17" x14ac:dyDescent="0.25">
      <c r="H931"/>
      <c r="I931"/>
      <c r="J931"/>
      <c r="K931"/>
      <c r="L931"/>
    </row>
    <row r="932" spans="8:12" ht="17" x14ac:dyDescent="0.25">
      <c r="H932"/>
      <c r="I932"/>
      <c r="J932"/>
      <c r="K932"/>
      <c r="L932"/>
    </row>
    <row r="933" spans="8:12" ht="17" x14ac:dyDescent="0.25">
      <c r="H933"/>
      <c r="I933"/>
      <c r="J933"/>
      <c r="K933"/>
      <c r="L933"/>
    </row>
    <row r="934" spans="8:12" ht="17" x14ac:dyDescent="0.25">
      <c r="H934"/>
      <c r="I934"/>
      <c r="J934"/>
      <c r="K934"/>
      <c r="L934"/>
    </row>
    <row r="935" spans="8:12" ht="17" x14ac:dyDescent="0.25">
      <c r="H935"/>
      <c r="I935"/>
      <c r="J935"/>
      <c r="K935"/>
      <c r="L935"/>
    </row>
    <row r="936" spans="8:12" ht="17" x14ac:dyDescent="0.25">
      <c r="H936"/>
      <c r="I936"/>
      <c r="J936"/>
      <c r="K936"/>
      <c r="L936"/>
    </row>
    <row r="937" spans="8:12" ht="17" x14ac:dyDescent="0.25">
      <c r="H937"/>
      <c r="I937"/>
      <c r="J937"/>
      <c r="K937"/>
      <c r="L937"/>
    </row>
    <row r="938" spans="8:12" ht="17" x14ac:dyDescent="0.25">
      <c r="H938"/>
      <c r="I938"/>
      <c r="J938"/>
      <c r="K938"/>
      <c r="L938"/>
    </row>
    <row r="939" spans="8:12" ht="17" x14ac:dyDescent="0.25">
      <c r="H939"/>
      <c r="I939"/>
      <c r="J939"/>
      <c r="K939"/>
      <c r="L939"/>
    </row>
    <row r="940" spans="8:12" ht="17" x14ac:dyDescent="0.25">
      <c r="H940"/>
      <c r="I940"/>
      <c r="J940"/>
      <c r="K940"/>
      <c r="L940"/>
    </row>
    <row r="941" spans="8:12" ht="17" x14ac:dyDescent="0.25">
      <c r="H941"/>
      <c r="I941"/>
      <c r="J941"/>
      <c r="K941"/>
      <c r="L941"/>
    </row>
    <row r="942" spans="8:12" ht="17" x14ac:dyDescent="0.25">
      <c r="H942"/>
      <c r="I942"/>
      <c r="J942"/>
      <c r="K942"/>
      <c r="L942"/>
    </row>
    <row r="943" spans="8:12" ht="17" x14ac:dyDescent="0.25">
      <c r="H943"/>
      <c r="I943"/>
      <c r="J943"/>
      <c r="K943"/>
      <c r="L943"/>
    </row>
    <row r="944" spans="8:12" ht="17" x14ac:dyDescent="0.25">
      <c r="H944"/>
      <c r="I944"/>
      <c r="J944"/>
      <c r="K944"/>
      <c r="L944"/>
    </row>
    <row r="945" spans="8:12" ht="17" x14ac:dyDescent="0.25">
      <c r="H945"/>
      <c r="I945"/>
      <c r="J945"/>
      <c r="K945"/>
      <c r="L945"/>
    </row>
    <row r="946" spans="8:12" ht="17" x14ac:dyDescent="0.25">
      <c r="H946"/>
      <c r="I946"/>
      <c r="J946"/>
      <c r="K946"/>
      <c r="L946"/>
    </row>
    <row r="947" spans="8:12" ht="17" x14ac:dyDescent="0.25">
      <c r="H947"/>
      <c r="I947"/>
      <c r="J947"/>
      <c r="K947"/>
      <c r="L947"/>
    </row>
    <row r="948" spans="8:12" ht="17" x14ac:dyDescent="0.25">
      <c r="H948"/>
      <c r="I948"/>
      <c r="J948"/>
      <c r="K948"/>
      <c r="L948"/>
    </row>
    <row r="949" spans="8:12" ht="17" x14ac:dyDescent="0.25">
      <c r="H949"/>
      <c r="I949"/>
      <c r="J949"/>
      <c r="K949"/>
      <c r="L949"/>
    </row>
    <row r="950" spans="8:12" ht="17" x14ac:dyDescent="0.25">
      <c r="H950"/>
      <c r="I950"/>
      <c r="J950"/>
      <c r="K950"/>
      <c r="L950"/>
    </row>
    <row r="951" spans="8:12" ht="17" x14ac:dyDescent="0.25">
      <c r="H951"/>
      <c r="I951"/>
      <c r="J951"/>
      <c r="K951"/>
      <c r="L951"/>
    </row>
    <row r="952" spans="8:12" ht="17" x14ac:dyDescent="0.25">
      <c r="H952"/>
      <c r="I952"/>
      <c r="J952"/>
      <c r="K952"/>
      <c r="L952"/>
    </row>
    <row r="953" spans="8:12" ht="17" x14ac:dyDescent="0.25">
      <c r="H953"/>
      <c r="I953"/>
      <c r="J953"/>
      <c r="K953"/>
      <c r="L953"/>
    </row>
    <row r="954" spans="8:12" ht="17" x14ac:dyDescent="0.25">
      <c r="H954"/>
      <c r="I954"/>
      <c r="J954"/>
      <c r="K954"/>
      <c r="L954"/>
    </row>
    <row r="955" spans="8:12" ht="17" x14ac:dyDescent="0.25">
      <c r="H955"/>
      <c r="I955"/>
      <c r="J955"/>
      <c r="K955"/>
      <c r="L955"/>
    </row>
    <row r="956" spans="8:12" ht="17" x14ac:dyDescent="0.25">
      <c r="H956"/>
      <c r="I956"/>
      <c r="J956"/>
      <c r="K956"/>
      <c r="L956"/>
    </row>
    <row r="957" spans="8:12" ht="17" x14ac:dyDescent="0.25">
      <c r="H957"/>
      <c r="I957"/>
      <c r="J957"/>
      <c r="K957"/>
      <c r="L957"/>
    </row>
    <row r="958" spans="8:12" ht="17" x14ac:dyDescent="0.25">
      <c r="H958"/>
      <c r="I958"/>
      <c r="J958"/>
      <c r="K958"/>
      <c r="L958"/>
    </row>
    <row r="959" spans="8:12" ht="17" x14ac:dyDescent="0.25">
      <c r="H959"/>
      <c r="I959"/>
      <c r="J959"/>
      <c r="K959"/>
      <c r="L959"/>
    </row>
    <row r="960" spans="8:12" ht="17" x14ac:dyDescent="0.25">
      <c r="H960"/>
      <c r="I960"/>
      <c r="J960"/>
      <c r="K960"/>
      <c r="L960"/>
    </row>
    <row r="961" spans="8:12" ht="17" x14ac:dyDescent="0.25">
      <c r="H961"/>
      <c r="I961"/>
      <c r="J961"/>
      <c r="K961"/>
      <c r="L961"/>
    </row>
    <row r="962" spans="8:12" ht="17" x14ac:dyDescent="0.25">
      <c r="H962"/>
      <c r="I962"/>
      <c r="J962"/>
      <c r="K962"/>
      <c r="L962"/>
    </row>
    <row r="963" spans="8:12" ht="17" x14ac:dyDescent="0.25">
      <c r="H963"/>
      <c r="I963"/>
      <c r="J963"/>
      <c r="K963"/>
      <c r="L963"/>
    </row>
    <row r="964" spans="8:12" ht="17" x14ac:dyDescent="0.25">
      <c r="H964"/>
      <c r="I964"/>
      <c r="J964"/>
      <c r="K964"/>
      <c r="L964"/>
    </row>
    <row r="965" spans="8:12" ht="17" x14ac:dyDescent="0.25">
      <c r="H965"/>
      <c r="I965"/>
      <c r="J965"/>
      <c r="K965"/>
      <c r="L965"/>
    </row>
    <row r="966" spans="8:12" ht="17" x14ac:dyDescent="0.25">
      <c r="H966"/>
      <c r="I966"/>
      <c r="J966"/>
      <c r="K966"/>
      <c r="L966"/>
    </row>
    <row r="967" spans="8:12" ht="17" x14ac:dyDescent="0.25">
      <c r="H967"/>
      <c r="I967"/>
      <c r="J967"/>
      <c r="K967"/>
      <c r="L967"/>
    </row>
    <row r="968" spans="8:12" ht="17" x14ac:dyDescent="0.25">
      <c r="H968"/>
      <c r="I968"/>
      <c r="J968"/>
      <c r="K968"/>
      <c r="L968"/>
    </row>
    <row r="969" spans="8:12" ht="17" x14ac:dyDescent="0.25">
      <c r="H969"/>
      <c r="I969"/>
      <c r="J969"/>
      <c r="K969"/>
      <c r="L969"/>
    </row>
    <row r="970" spans="8:12" ht="17" x14ac:dyDescent="0.25">
      <c r="H970"/>
      <c r="I970"/>
      <c r="J970"/>
      <c r="K970"/>
      <c r="L970"/>
    </row>
    <row r="971" spans="8:12" ht="17" x14ac:dyDescent="0.25">
      <c r="H971"/>
      <c r="I971"/>
      <c r="J971"/>
      <c r="K971"/>
      <c r="L971"/>
    </row>
    <row r="972" spans="8:12" ht="17" x14ac:dyDescent="0.25">
      <c r="H972"/>
      <c r="I972"/>
      <c r="J972"/>
      <c r="K972"/>
      <c r="L972"/>
    </row>
    <row r="973" spans="8:12" ht="17" x14ac:dyDescent="0.25">
      <c r="H973"/>
      <c r="I973"/>
      <c r="J973"/>
      <c r="K973"/>
      <c r="L973"/>
    </row>
    <row r="974" spans="8:12" ht="17" x14ac:dyDescent="0.25">
      <c r="H974"/>
      <c r="I974"/>
      <c r="J974"/>
      <c r="K974"/>
      <c r="L974"/>
    </row>
    <row r="975" spans="8:12" ht="17" x14ac:dyDescent="0.25">
      <c r="H975"/>
      <c r="I975"/>
      <c r="J975"/>
      <c r="K975"/>
      <c r="L975"/>
    </row>
    <row r="976" spans="8:12" ht="17" x14ac:dyDescent="0.25">
      <c r="H976"/>
      <c r="I976"/>
      <c r="J976"/>
      <c r="K976"/>
      <c r="L976"/>
    </row>
    <row r="977" spans="8:12" ht="17" x14ac:dyDescent="0.25">
      <c r="H977"/>
      <c r="I977"/>
      <c r="J977"/>
      <c r="K977"/>
      <c r="L977"/>
    </row>
    <row r="978" spans="8:12" ht="17" x14ac:dyDescent="0.25">
      <c r="H978"/>
      <c r="I978"/>
      <c r="J978"/>
      <c r="K978"/>
      <c r="L978"/>
    </row>
    <row r="979" spans="8:12" ht="17" x14ac:dyDescent="0.25">
      <c r="H979"/>
      <c r="I979"/>
      <c r="J979"/>
      <c r="K979"/>
      <c r="L979"/>
    </row>
    <row r="980" spans="8:12" ht="17" x14ac:dyDescent="0.25">
      <c r="H980"/>
      <c r="I980"/>
      <c r="J980"/>
      <c r="K980"/>
      <c r="L980"/>
    </row>
    <row r="981" spans="8:12" ht="17" x14ac:dyDescent="0.25">
      <c r="H981"/>
      <c r="I981"/>
      <c r="J981"/>
      <c r="K981"/>
      <c r="L981"/>
    </row>
    <row r="982" spans="8:12" ht="17" x14ac:dyDescent="0.25">
      <c r="H982"/>
      <c r="I982"/>
      <c r="J982"/>
      <c r="K982"/>
      <c r="L982"/>
    </row>
    <row r="983" spans="8:12" ht="17" x14ac:dyDescent="0.25">
      <c r="H983"/>
      <c r="I983"/>
      <c r="J983"/>
      <c r="K983"/>
      <c r="L983"/>
    </row>
    <row r="984" spans="8:12" ht="17" x14ac:dyDescent="0.25">
      <c r="H984"/>
      <c r="I984"/>
      <c r="J984"/>
      <c r="K984"/>
      <c r="L984"/>
    </row>
    <row r="985" spans="8:12" ht="17" x14ac:dyDescent="0.25">
      <c r="H985"/>
      <c r="I985"/>
      <c r="J985"/>
      <c r="K985"/>
      <c r="L985"/>
    </row>
    <row r="986" spans="8:12" ht="17" x14ac:dyDescent="0.25">
      <c r="H986"/>
      <c r="I986"/>
      <c r="J986"/>
      <c r="K986"/>
      <c r="L986"/>
    </row>
    <row r="987" spans="8:12" ht="17" x14ac:dyDescent="0.25">
      <c r="H987"/>
      <c r="I987"/>
      <c r="J987"/>
      <c r="K987"/>
      <c r="L987"/>
    </row>
    <row r="988" spans="8:12" ht="17" x14ac:dyDescent="0.25">
      <c r="H988"/>
      <c r="I988"/>
      <c r="J988"/>
      <c r="K988"/>
      <c r="L988"/>
    </row>
    <row r="989" spans="8:12" ht="17" x14ac:dyDescent="0.25">
      <c r="H989"/>
      <c r="I989"/>
      <c r="J989"/>
      <c r="K989"/>
      <c r="L989"/>
    </row>
    <row r="990" spans="8:12" ht="17" x14ac:dyDescent="0.25">
      <c r="H990"/>
      <c r="I990"/>
      <c r="J990"/>
      <c r="K990"/>
      <c r="L990"/>
    </row>
    <row r="991" spans="8:12" ht="17" x14ac:dyDescent="0.25">
      <c r="H991"/>
      <c r="I991"/>
      <c r="J991"/>
      <c r="K991"/>
      <c r="L991"/>
    </row>
    <row r="992" spans="8:12" ht="17" x14ac:dyDescent="0.25">
      <c r="H992"/>
      <c r="I992"/>
      <c r="J992"/>
      <c r="K992"/>
      <c r="L992"/>
    </row>
    <row r="993" spans="8:12" ht="17" x14ac:dyDescent="0.25">
      <c r="H993"/>
      <c r="I993"/>
      <c r="J993"/>
      <c r="K993"/>
      <c r="L993"/>
    </row>
    <row r="994" spans="8:12" ht="17" x14ac:dyDescent="0.25">
      <c r="H994"/>
      <c r="I994"/>
      <c r="J994"/>
      <c r="K994"/>
      <c r="L994"/>
    </row>
    <row r="995" spans="8:12" ht="17" x14ac:dyDescent="0.25">
      <c r="H995"/>
      <c r="I995"/>
      <c r="J995"/>
      <c r="K995"/>
      <c r="L995"/>
    </row>
    <row r="996" spans="8:12" ht="17" x14ac:dyDescent="0.25">
      <c r="H996"/>
      <c r="I996"/>
      <c r="J996"/>
      <c r="K996"/>
      <c r="L996"/>
    </row>
    <row r="997" spans="8:12" ht="17" x14ac:dyDescent="0.25">
      <c r="H997"/>
      <c r="I997"/>
      <c r="J997"/>
      <c r="K997"/>
      <c r="L997"/>
    </row>
    <row r="998" spans="8:12" ht="17" x14ac:dyDescent="0.25">
      <c r="H998"/>
      <c r="I998"/>
      <c r="J998"/>
      <c r="K998"/>
      <c r="L998"/>
    </row>
    <row r="999" spans="8:12" ht="17" x14ac:dyDescent="0.25">
      <c r="H999"/>
      <c r="I999"/>
      <c r="J999"/>
      <c r="K999"/>
      <c r="L999"/>
    </row>
    <row r="1000" spans="8:12" ht="17" x14ac:dyDescent="0.25">
      <c r="H1000"/>
      <c r="I1000"/>
      <c r="J1000"/>
      <c r="K1000"/>
      <c r="L1000"/>
    </row>
    <row r="1001" spans="8:12" ht="17" x14ac:dyDescent="0.25">
      <c r="H1001"/>
      <c r="I1001"/>
      <c r="J1001"/>
      <c r="K1001"/>
      <c r="L1001"/>
    </row>
    <row r="1002" spans="8:12" ht="17" x14ac:dyDescent="0.25">
      <c r="H1002"/>
      <c r="I1002"/>
      <c r="J1002"/>
      <c r="K1002"/>
      <c r="L1002"/>
    </row>
    <row r="1003" spans="8:12" ht="17" x14ac:dyDescent="0.25">
      <c r="H1003"/>
      <c r="I1003"/>
      <c r="J1003"/>
      <c r="K1003"/>
      <c r="L1003"/>
    </row>
    <row r="1004" spans="8:12" ht="17" x14ac:dyDescent="0.25">
      <c r="H1004"/>
      <c r="I1004"/>
      <c r="J1004"/>
      <c r="K1004"/>
      <c r="L1004"/>
    </row>
    <row r="1005" spans="8:12" ht="17" x14ac:dyDescent="0.25">
      <c r="H1005"/>
      <c r="I1005"/>
      <c r="J1005"/>
      <c r="K1005"/>
      <c r="L1005"/>
    </row>
    <row r="1006" spans="8:12" ht="17" x14ac:dyDescent="0.25">
      <c r="H1006"/>
      <c r="I1006"/>
      <c r="J1006"/>
      <c r="K1006"/>
      <c r="L1006"/>
    </row>
    <row r="1007" spans="8:12" ht="17" x14ac:dyDescent="0.25">
      <c r="H1007"/>
      <c r="I1007"/>
      <c r="J1007"/>
      <c r="K1007"/>
      <c r="L1007"/>
    </row>
    <row r="1008" spans="8:12" ht="17" x14ac:dyDescent="0.25">
      <c r="H1008"/>
      <c r="I1008"/>
      <c r="J1008"/>
      <c r="K1008"/>
      <c r="L1008"/>
    </row>
    <row r="1009" spans="8:12" ht="17" x14ac:dyDescent="0.25">
      <c r="H1009"/>
      <c r="I1009"/>
      <c r="J1009"/>
      <c r="K1009"/>
      <c r="L1009"/>
    </row>
    <row r="1010" spans="8:12" ht="17" x14ac:dyDescent="0.25">
      <c r="H1010"/>
      <c r="I1010"/>
      <c r="J1010"/>
      <c r="K1010"/>
      <c r="L1010"/>
    </row>
    <row r="1011" spans="8:12" ht="17" x14ac:dyDescent="0.25">
      <c r="H1011"/>
      <c r="I1011"/>
      <c r="J1011"/>
      <c r="K1011"/>
      <c r="L1011"/>
    </row>
    <row r="1012" spans="8:12" ht="17" x14ac:dyDescent="0.25">
      <c r="H1012"/>
      <c r="I1012"/>
      <c r="J1012"/>
      <c r="K1012"/>
      <c r="L1012"/>
    </row>
    <row r="1013" spans="8:12" ht="17" x14ac:dyDescent="0.25">
      <c r="H1013"/>
      <c r="I1013"/>
      <c r="J1013"/>
      <c r="K1013"/>
      <c r="L1013"/>
    </row>
    <row r="1014" spans="8:12" ht="17" x14ac:dyDescent="0.25">
      <c r="H1014"/>
      <c r="I1014"/>
      <c r="J1014"/>
      <c r="K1014"/>
      <c r="L1014"/>
    </row>
    <row r="1015" spans="8:12" ht="17" x14ac:dyDescent="0.25">
      <c r="H1015"/>
      <c r="I1015"/>
      <c r="J1015"/>
      <c r="K1015"/>
      <c r="L1015"/>
    </row>
    <row r="1016" spans="8:12" ht="17" x14ac:dyDescent="0.25">
      <c r="H1016"/>
      <c r="I1016"/>
      <c r="J1016"/>
      <c r="K1016"/>
      <c r="L1016"/>
    </row>
    <row r="1017" spans="8:12" ht="17" x14ac:dyDescent="0.25">
      <c r="H1017"/>
      <c r="I1017"/>
      <c r="J1017"/>
      <c r="K1017"/>
      <c r="L1017"/>
    </row>
    <row r="1018" spans="8:12" ht="17" x14ac:dyDescent="0.25">
      <c r="H1018"/>
      <c r="I1018"/>
      <c r="J1018"/>
      <c r="K1018"/>
      <c r="L1018"/>
    </row>
    <row r="1019" spans="8:12" ht="17" x14ac:dyDescent="0.25">
      <c r="H1019"/>
      <c r="I1019"/>
      <c r="J1019"/>
      <c r="K1019"/>
      <c r="L1019"/>
    </row>
    <row r="1020" spans="8:12" ht="17" x14ac:dyDescent="0.25">
      <c r="H1020"/>
      <c r="I1020"/>
      <c r="J1020"/>
      <c r="K1020"/>
      <c r="L1020"/>
    </row>
    <row r="1021" spans="8:12" ht="17" x14ac:dyDescent="0.25">
      <c r="H1021"/>
      <c r="I1021"/>
      <c r="J1021"/>
      <c r="K1021"/>
      <c r="L1021"/>
    </row>
    <row r="1022" spans="8:12" ht="17" x14ac:dyDescent="0.25">
      <c r="H1022"/>
      <c r="I1022"/>
      <c r="J1022"/>
      <c r="K1022"/>
      <c r="L1022"/>
    </row>
    <row r="1023" spans="8:12" ht="17" x14ac:dyDescent="0.25">
      <c r="H1023"/>
      <c r="I1023"/>
      <c r="J1023"/>
      <c r="K1023"/>
      <c r="L1023"/>
    </row>
    <row r="1024" spans="8:12" ht="17" x14ac:dyDescent="0.25">
      <c r="H1024"/>
      <c r="I1024"/>
      <c r="J1024"/>
      <c r="K1024"/>
      <c r="L1024"/>
    </row>
    <row r="1025" spans="8:12" ht="17" x14ac:dyDescent="0.25">
      <c r="H1025"/>
      <c r="I1025"/>
      <c r="J1025"/>
      <c r="K1025"/>
      <c r="L1025"/>
    </row>
    <row r="1026" spans="8:12" ht="17" x14ac:dyDescent="0.25">
      <c r="H1026"/>
      <c r="I1026"/>
      <c r="J1026"/>
      <c r="K1026"/>
      <c r="L1026"/>
    </row>
    <row r="1027" spans="8:12" ht="17" x14ac:dyDescent="0.25">
      <c r="H1027"/>
      <c r="I1027"/>
      <c r="J1027"/>
      <c r="K1027"/>
      <c r="L1027"/>
    </row>
    <row r="1028" spans="8:12" ht="17" x14ac:dyDescent="0.25">
      <c r="H1028"/>
      <c r="I1028"/>
      <c r="J1028"/>
      <c r="K1028"/>
      <c r="L1028"/>
    </row>
    <row r="1029" spans="8:12" ht="17" x14ac:dyDescent="0.25">
      <c r="H1029"/>
      <c r="I1029"/>
      <c r="J1029"/>
      <c r="K1029"/>
      <c r="L1029"/>
    </row>
    <row r="1030" spans="8:12" ht="17" x14ac:dyDescent="0.25">
      <c r="H1030"/>
      <c r="I1030"/>
      <c r="J1030"/>
      <c r="K1030"/>
      <c r="L1030"/>
    </row>
    <row r="1031" spans="8:12" ht="17" x14ac:dyDescent="0.25">
      <c r="H1031"/>
      <c r="I1031"/>
      <c r="J1031"/>
      <c r="K1031"/>
      <c r="L1031"/>
    </row>
    <row r="1032" spans="8:12" ht="17" x14ac:dyDescent="0.25">
      <c r="H1032"/>
      <c r="I1032"/>
      <c r="J1032"/>
      <c r="K1032"/>
      <c r="L1032"/>
    </row>
    <row r="1033" spans="8:12" ht="17" x14ac:dyDescent="0.25">
      <c r="H1033"/>
      <c r="I1033"/>
      <c r="J1033"/>
      <c r="K1033"/>
      <c r="L1033"/>
    </row>
    <row r="1034" spans="8:12" ht="17" x14ac:dyDescent="0.25">
      <c r="H1034"/>
      <c r="I1034"/>
      <c r="J1034"/>
      <c r="K1034"/>
      <c r="L1034"/>
    </row>
    <row r="1035" spans="8:12" ht="17" x14ac:dyDescent="0.25">
      <c r="H1035"/>
      <c r="I1035"/>
      <c r="J1035"/>
      <c r="K1035"/>
      <c r="L1035"/>
    </row>
    <row r="1036" spans="8:12" ht="17" x14ac:dyDescent="0.25">
      <c r="H1036"/>
      <c r="I1036"/>
      <c r="J1036"/>
      <c r="K1036"/>
      <c r="L1036"/>
    </row>
    <row r="1037" spans="8:12" ht="17" x14ac:dyDescent="0.25">
      <c r="H1037"/>
      <c r="I1037"/>
      <c r="J1037"/>
      <c r="K1037"/>
      <c r="L1037"/>
    </row>
    <row r="1038" spans="8:12" ht="17" x14ac:dyDescent="0.25">
      <c r="H1038"/>
      <c r="I1038"/>
      <c r="J1038"/>
      <c r="K1038"/>
      <c r="L1038"/>
    </row>
    <row r="1039" spans="8:12" ht="17" x14ac:dyDescent="0.25">
      <c r="H1039"/>
      <c r="I1039"/>
      <c r="J1039"/>
      <c r="K1039"/>
      <c r="L1039"/>
    </row>
    <row r="1040" spans="8:12" ht="17" x14ac:dyDescent="0.25">
      <c r="H1040"/>
      <c r="I1040"/>
      <c r="J1040"/>
      <c r="K1040"/>
      <c r="L1040"/>
    </row>
    <row r="1041" spans="8:12" ht="17" x14ac:dyDescent="0.25">
      <c r="H1041"/>
      <c r="I1041"/>
      <c r="J1041"/>
      <c r="K1041"/>
      <c r="L1041"/>
    </row>
    <row r="1042" spans="8:12" ht="17" x14ac:dyDescent="0.25">
      <c r="H1042"/>
      <c r="I1042"/>
      <c r="J1042"/>
      <c r="K1042"/>
      <c r="L1042"/>
    </row>
    <row r="1043" spans="8:12" ht="17" x14ac:dyDescent="0.25">
      <c r="H1043"/>
      <c r="I1043"/>
      <c r="J1043"/>
      <c r="K1043"/>
      <c r="L1043"/>
    </row>
    <row r="1044" spans="8:12" ht="17" x14ac:dyDescent="0.25">
      <c r="H1044"/>
      <c r="I1044"/>
      <c r="J1044"/>
      <c r="K1044"/>
      <c r="L1044"/>
    </row>
    <row r="1045" spans="8:12" ht="17" x14ac:dyDescent="0.25">
      <c r="H1045"/>
      <c r="I1045"/>
      <c r="J1045"/>
      <c r="K1045"/>
      <c r="L1045"/>
    </row>
    <row r="1046" spans="8:12" ht="17" x14ac:dyDescent="0.25">
      <c r="H1046"/>
      <c r="I1046"/>
      <c r="J1046"/>
      <c r="K1046"/>
      <c r="L1046"/>
    </row>
    <row r="1047" spans="8:12" ht="17" x14ac:dyDescent="0.25">
      <c r="H1047"/>
      <c r="I1047"/>
      <c r="J1047"/>
      <c r="K1047"/>
      <c r="L1047"/>
    </row>
    <row r="1048" spans="8:12" ht="17" x14ac:dyDescent="0.25">
      <c r="H1048"/>
      <c r="I1048"/>
      <c r="J1048"/>
      <c r="K1048"/>
      <c r="L1048"/>
    </row>
    <row r="1049" spans="8:12" ht="17" x14ac:dyDescent="0.25">
      <c r="H1049"/>
      <c r="I1049"/>
      <c r="J1049"/>
      <c r="K1049"/>
      <c r="L1049"/>
    </row>
    <row r="1050" spans="8:12" ht="17" x14ac:dyDescent="0.25">
      <c r="H1050"/>
      <c r="I1050"/>
      <c r="J1050"/>
      <c r="K1050"/>
      <c r="L1050"/>
    </row>
    <row r="1051" spans="8:12" ht="17" x14ac:dyDescent="0.25">
      <c r="H1051"/>
      <c r="I1051"/>
      <c r="J1051"/>
      <c r="K1051"/>
      <c r="L1051"/>
    </row>
    <row r="1052" spans="8:12" ht="17" x14ac:dyDescent="0.25">
      <c r="H1052"/>
      <c r="I1052"/>
      <c r="J1052"/>
      <c r="K1052"/>
      <c r="L1052"/>
    </row>
    <row r="1053" spans="8:12" ht="17" x14ac:dyDescent="0.25">
      <c r="H1053"/>
      <c r="I1053"/>
      <c r="J1053"/>
      <c r="K1053"/>
      <c r="L1053"/>
    </row>
    <row r="1054" spans="8:12" ht="17" x14ac:dyDescent="0.25">
      <c r="H1054"/>
      <c r="I1054"/>
      <c r="J1054"/>
      <c r="K1054"/>
      <c r="L1054"/>
    </row>
    <row r="1055" spans="8:12" ht="17" x14ac:dyDescent="0.25">
      <c r="H1055"/>
      <c r="I1055"/>
      <c r="J1055"/>
      <c r="K1055"/>
      <c r="L1055"/>
    </row>
    <row r="1056" spans="8:12" ht="17" x14ac:dyDescent="0.25">
      <c r="H1056"/>
      <c r="I1056"/>
      <c r="J1056"/>
      <c r="K1056"/>
      <c r="L1056"/>
    </row>
    <row r="1057" spans="8:12" ht="17" x14ac:dyDescent="0.25">
      <c r="H1057"/>
      <c r="I1057"/>
      <c r="J1057"/>
      <c r="K1057"/>
      <c r="L1057"/>
    </row>
    <row r="1058" spans="8:12" ht="17" x14ac:dyDescent="0.25">
      <c r="H1058"/>
      <c r="I1058"/>
      <c r="J1058"/>
      <c r="K1058"/>
      <c r="L1058"/>
    </row>
    <row r="1059" spans="8:12" ht="17" x14ac:dyDescent="0.25">
      <c r="H1059"/>
      <c r="I1059"/>
      <c r="J1059"/>
      <c r="K1059"/>
      <c r="L1059"/>
    </row>
    <row r="1060" spans="8:12" ht="17" x14ac:dyDescent="0.25">
      <c r="H1060"/>
      <c r="I1060"/>
      <c r="J1060"/>
      <c r="K1060"/>
      <c r="L1060"/>
    </row>
    <row r="1061" spans="8:12" ht="17" x14ac:dyDescent="0.25">
      <c r="H1061"/>
      <c r="I1061"/>
      <c r="J1061"/>
      <c r="K1061"/>
      <c r="L1061"/>
    </row>
    <row r="1062" spans="8:12" ht="17" x14ac:dyDescent="0.25">
      <c r="H1062"/>
      <c r="I1062"/>
      <c r="J1062"/>
      <c r="K1062"/>
      <c r="L1062"/>
    </row>
    <row r="1063" spans="8:12" ht="17" x14ac:dyDescent="0.25">
      <c r="H1063"/>
      <c r="I1063"/>
      <c r="J1063"/>
      <c r="K1063"/>
      <c r="L1063"/>
    </row>
    <row r="1064" spans="8:12" ht="17" x14ac:dyDescent="0.25">
      <c r="H1064"/>
      <c r="I1064"/>
      <c r="J1064"/>
      <c r="K1064"/>
      <c r="L1064"/>
    </row>
    <row r="1065" spans="8:12" ht="17" x14ac:dyDescent="0.25">
      <c r="H1065"/>
      <c r="I1065"/>
      <c r="J1065"/>
      <c r="K1065"/>
      <c r="L1065"/>
    </row>
    <row r="1066" spans="8:12" ht="17" x14ac:dyDescent="0.25">
      <c r="H1066"/>
      <c r="I1066"/>
      <c r="J1066"/>
      <c r="K1066"/>
      <c r="L1066"/>
    </row>
    <row r="1067" spans="8:12" ht="17" x14ac:dyDescent="0.25">
      <c r="H1067"/>
      <c r="I1067"/>
      <c r="J1067"/>
      <c r="K1067"/>
      <c r="L1067"/>
    </row>
    <row r="1068" spans="8:12" ht="17" x14ac:dyDescent="0.25">
      <c r="H1068"/>
      <c r="I1068"/>
      <c r="J1068"/>
      <c r="K1068"/>
      <c r="L1068"/>
    </row>
    <row r="1069" spans="8:12" ht="17" x14ac:dyDescent="0.25">
      <c r="H1069"/>
      <c r="I1069"/>
      <c r="J1069"/>
      <c r="K1069"/>
      <c r="L1069"/>
    </row>
    <row r="1070" spans="8:12" ht="17" x14ac:dyDescent="0.25">
      <c r="H1070"/>
      <c r="I1070"/>
      <c r="J1070"/>
      <c r="K1070"/>
      <c r="L1070"/>
    </row>
    <row r="1071" spans="8:12" ht="17" x14ac:dyDescent="0.25">
      <c r="H1071"/>
      <c r="I1071"/>
      <c r="J1071"/>
      <c r="K1071"/>
      <c r="L1071"/>
    </row>
    <row r="1072" spans="8:12" ht="17" x14ac:dyDescent="0.25">
      <c r="H1072"/>
      <c r="I1072"/>
      <c r="J1072"/>
      <c r="K1072"/>
      <c r="L1072"/>
    </row>
    <row r="1073" spans="8:12" ht="17" x14ac:dyDescent="0.25">
      <c r="H1073"/>
      <c r="I1073"/>
      <c r="J1073"/>
      <c r="K1073"/>
      <c r="L1073"/>
    </row>
    <row r="1074" spans="8:12" ht="17" x14ac:dyDescent="0.25">
      <c r="H1074"/>
      <c r="I1074"/>
      <c r="J1074"/>
      <c r="K1074"/>
      <c r="L1074"/>
    </row>
    <row r="1075" spans="8:12" ht="17" x14ac:dyDescent="0.25">
      <c r="H1075"/>
      <c r="I1075"/>
      <c r="J1075"/>
      <c r="K1075"/>
      <c r="L1075"/>
    </row>
    <row r="1076" spans="8:12" ht="17" x14ac:dyDescent="0.25">
      <c r="H1076"/>
      <c r="I1076"/>
      <c r="J1076"/>
      <c r="K1076"/>
      <c r="L1076"/>
    </row>
    <row r="1077" spans="8:12" ht="17" x14ac:dyDescent="0.25">
      <c r="H1077"/>
      <c r="I1077"/>
      <c r="J1077"/>
      <c r="K1077"/>
      <c r="L1077"/>
    </row>
    <row r="1078" spans="8:12" ht="17" x14ac:dyDescent="0.25">
      <c r="H1078"/>
      <c r="I1078"/>
      <c r="J1078"/>
      <c r="K1078"/>
      <c r="L1078"/>
    </row>
    <row r="1079" spans="8:12" ht="17" x14ac:dyDescent="0.25">
      <c r="H1079"/>
      <c r="I1079"/>
      <c r="J1079"/>
      <c r="K1079"/>
      <c r="L1079"/>
    </row>
    <row r="1080" spans="8:12" ht="17" x14ac:dyDescent="0.25">
      <c r="H1080"/>
      <c r="I1080"/>
      <c r="J1080"/>
      <c r="K1080"/>
      <c r="L1080"/>
    </row>
    <row r="1081" spans="8:12" ht="17" x14ac:dyDescent="0.25">
      <c r="H1081"/>
      <c r="I1081"/>
      <c r="J1081"/>
      <c r="K1081"/>
      <c r="L1081"/>
    </row>
    <row r="1082" spans="8:12" ht="17" x14ac:dyDescent="0.25">
      <c r="H1082"/>
      <c r="I1082"/>
      <c r="J1082"/>
      <c r="K1082"/>
      <c r="L1082"/>
    </row>
    <row r="1083" spans="8:12" ht="17" x14ac:dyDescent="0.25">
      <c r="H1083"/>
      <c r="I1083"/>
      <c r="J1083"/>
      <c r="K1083"/>
      <c r="L1083"/>
    </row>
    <row r="1084" spans="8:12" ht="17" x14ac:dyDescent="0.25">
      <c r="H1084"/>
      <c r="I1084"/>
      <c r="J1084"/>
      <c r="K1084"/>
      <c r="L1084"/>
    </row>
    <row r="1085" spans="8:12" ht="17" x14ac:dyDescent="0.25">
      <c r="H1085"/>
      <c r="I1085"/>
      <c r="J1085"/>
      <c r="K1085"/>
      <c r="L1085"/>
    </row>
    <row r="1086" spans="8:12" ht="17" x14ac:dyDescent="0.25">
      <c r="H1086"/>
      <c r="I1086"/>
      <c r="J1086"/>
      <c r="K1086"/>
      <c r="L1086"/>
    </row>
    <row r="1087" spans="8:12" ht="17" x14ac:dyDescent="0.25">
      <c r="H1087"/>
      <c r="I1087"/>
      <c r="J1087"/>
      <c r="K1087"/>
      <c r="L1087"/>
    </row>
    <row r="1088" spans="8:12" ht="17" x14ac:dyDescent="0.25">
      <c r="H1088"/>
      <c r="I1088"/>
      <c r="J1088"/>
      <c r="K1088"/>
      <c r="L1088"/>
    </row>
    <row r="1089" spans="8:12" ht="17" x14ac:dyDescent="0.25">
      <c r="H1089"/>
      <c r="I1089"/>
      <c r="J1089"/>
      <c r="K1089"/>
      <c r="L1089"/>
    </row>
    <row r="1090" spans="8:12" ht="17" x14ac:dyDescent="0.25">
      <c r="H1090"/>
      <c r="I1090"/>
      <c r="J1090"/>
      <c r="K1090"/>
      <c r="L1090"/>
    </row>
    <row r="1091" spans="8:12" ht="17" x14ac:dyDescent="0.25">
      <c r="H1091"/>
      <c r="I1091"/>
      <c r="J1091"/>
      <c r="K1091"/>
      <c r="L1091"/>
    </row>
    <row r="1092" spans="8:12" ht="17" x14ac:dyDescent="0.25">
      <c r="H1092"/>
      <c r="I1092"/>
      <c r="J1092"/>
      <c r="K1092"/>
      <c r="L1092"/>
    </row>
    <row r="1093" spans="8:12" ht="17" x14ac:dyDescent="0.25">
      <c r="H1093"/>
      <c r="I1093"/>
      <c r="J1093"/>
      <c r="K1093"/>
      <c r="L1093"/>
    </row>
    <row r="1094" spans="8:12" ht="17" x14ac:dyDescent="0.25">
      <c r="H1094"/>
      <c r="I1094"/>
      <c r="J1094"/>
      <c r="K1094"/>
      <c r="L1094"/>
    </row>
    <row r="1095" spans="8:12" ht="17" x14ac:dyDescent="0.25">
      <c r="H1095"/>
      <c r="I1095"/>
      <c r="J1095"/>
      <c r="K1095"/>
      <c r="L1095"/>
    </row>
    <row r="1096" spans="8:12" ht="17" x14ac:dyDescent="0.25">
      <c r="H1096"/>
      <c r="I1096"/>
      <c r="J1096"/>
      <c r="K1096"/>
      <c r="L1096"/>
    </row>
    <row r="1097" spans="8:12" ht="17" x14ac:dyDescent="0.25">
      <c r="H1097"/>
      <c r="I1097"/>
      <c r="J1097"/>
      <c r="K1097"/>
      <c r="L1097"/>
    </row>
    <row r="1098" spans="8:12" ht="17" x14ac:dyDescent="0.25">
      <c r="H1098"/>
      <c r="I1098"/>
      <c r="J1098"/>
      <c r="K1098"/>
      <c r="L1098"/>
    </row>
    <row r="1099" spans="8:12" ht="17" x14ac:dyDescent="0.25">
      <c r="H1099"/>
      <c r="I1099"/>
      <c r="J1099"/>
      <c r="K1099"/>
      <c r="L1099"/>
    </row>
    <row r="1100" spans="8:12" ht="17" x14ac:dyDescent="0.25">
      <c r="H1100"/>
      <c r="I1100"/>
      <c r="J1100"/>
      <c r="K1100"/>
      <c r="L1100"/>
    </row>
    <row r="1101" spans="8:12" ht="17" x14ac:dyDescent="0.25">
      <c r="H1101"/>
      <c r="I1101"/>
      <c r="J1101"/>
      <c r="K1101"/>
      <c r="L1101"/>
    </row>
    <row r="1102" spans="8:12" ht="17" x14ac:dyDescent="0.25">
      <c r="H1102"/>
      <c r="I1102"/>
      <c r="J1102"/>
      <c r="K1102"/>
      <c r="L1102"/>
    </row>
    <row r="1103" spans="8:12" ht="17" x14ac:dyDescent="0.25">
      <c r="H1103"/>
      <c r="I1103"/>
      <c r="J1103"/>
      <c r="K1103"/>
      <c r="L1103"/>
    </row>
    <row r="1104" spans="8:12" ht="17" x14ac:dyDescent="0.25">
      <c r="H1104"/>
      <c r="I1104"/>
      <c r="J1104"/>
      <c r="K1104"/>
      <c r="L1104"/>
    </row>
    <row r="1105" spans="8:12" ht="17" x14ac:dyDescent="0.25">
      <c r="H1105"/>
      <c r="I1105"/>
      <c r="J1105"/>
      <c r="K1105"/>
      <c r="L1105"/>
    </row>
    <row r="1106" spans="8:12" ht="17" x14ac:dyDescent="0.25">
      <c r="H1106"/>
      <c r="I1106"/>
      <c r="J1106"/>
      <c r="K1106"/>
      <c r="L1106"/>
    </row>
    <row r="1107" spans="8:12" ht="17" x14ac:dyDescent="0.25">
      <c r="H1107"/>
      <c r="I1107"/>
      <c r="J1107"/>
      <c r="K1107"/>
      <c r="L1107"/>
    </row>
    <row r="1108" spans="8:12" ht="17" x14ac:dyDescent="0.25">
      <c r="H1108"/>
      <c r="I1108"/>
      <c r="J1108"/>
      <c r="K1108"/>
      <c r="L1108"/>
    </row>
    <row r="1109" spans="8:12" ht="17" x14ac:dyDescent="0.25">
      <c r="H1109"/>
      <c r="I1109"/>
      <c r="J1109"/>
      <c r="K1109"/>
      <c r="L1109"/>
    </row>
    <row r="1110" spans="8:12" ht="17" x14ac:dyDescent="0.25">
      <c r="H1110"/>
      <c r="I1110"/>
      <c r="J1110"/>
      <c r="K1110"/>
      <c r="L1110"/>
    </row>
    <row r="1111" spans="8:12" ht="17" x14ac:dyDescent="0.25">
      <c r="H1111"/>
      <c r="I1111"/>
      <c r="J1111"/>
      <c r="K1111"/>
      <c r="L1111"/>
    </row>
    <row r="1112" spans="8:12" ht="17" x14ac:dyDescent="0.25">
      <c r="H1112"/>
      <c r="I1112"/>
      <c r="J1112"/>
      <c r="K1112"/>
      <c r="L1112"/>
    </row>
    <row r="1113" spans="8:12" ht="17" x14ac:dyDescent="0.25">
      <c r="H1113"/>
      <c r="I1113"/>
      <c r="J1113"/>
      <c r="K1113"/>
      <c r="L1113"/>
    </row>
    <row r="1114" spans="8:12" ht="17" x14ac:dyDescent="0.25">
      <c r="H1114"/>
      <c r="I1114"/>
      <c r="J1114"/>
      <c r="K1114"/>
      <c r="L1114"/>
    </row>
    <row r="1115" spans="8:12" ht="17" x14ac:dyDescent="0.25">
      <c r="H1115"/>
      <c r="I1115"/>
      <c r="J1115"/>
      <c r="K1115"/>
      <c r="L1115"/>
    </row>
    <row r="1116" spans="8:12" ht="17" x14ac:dyDescent="0.25">
      <c r="H1116"/>
      <c r="I1116"/>
      <c r="J1116"/>
      <c r="K1116"/>
      <c r="L1116"/>
    </row>
    <row r="1117" spans="8:12" ht="17" x14ac:dyDescent="0.25">
      <c r="H1117"/>
      <c r="I1117"/>
      <c r="J1117"/>
      <c r="K1117"/>
      <c r="L1117"/>
    </row>
    <row r="1118" spans="8:12" ht="17" x14ac:dyDescent="0.25">
      <c r="H1118"/>
      <c r="I1118"/>
      <c r="J1118"/>
      <c r="K1118"/>
      <c r="L1118"/>
    </row>
    <row r="1119" spans="8:12" ht="17" x14ac:dyDescent="0.25">
      <c r="H1119"/>
      <c r="I1119"/>
      <c r="J1119"/>
      <c r="K1119"/>
      <c r="L1119"/>
    </row>
    <row r="1120" spans="8:12" ht="17" x14ac:dyDescent="0.25">
      <c r="H1120"/>
      <c r="I1120"/>
      <c r="J1120"/>
      <c r="K1120"/>
      <c r="L1120"/>
    </row>
    <row r="1121" spans="8:12" ht="17" x14ac:dyDescent="0.25">
      <c r="H1121"/>
      <c r="I1121"/>
      <c r="J1121"/>
      <c r="K1121"/>
      <c r="L1121"/>
    </row>
    <row r="1122" spans="8:12" ht="17" x14ac:dyDescent="0.25">
      <c r="H1122"/>
      <c r="I1122"/>
      <c r="J1122"/>
      <c r="K1122"/>
      <c r="L1122"/>
    </row>
    <row r="1123" spans="8:12" ht="17" x14ac:dyDescent="0.25">
      <c r="H1123"/>
      <c r="I1123"/>
      <c r="J1123"/>
      <c r="K1123"/>
      <c r="L1123"/>
    </row>
    <row r="1124" spans="8:12" ht="17" x14ac:dyDescent="0.25">
      <c r="H1124"/>
      <c r="I1124"/>
      <c r="J1124"/>
      <c r="K1124"/>
      <c r="L1124"/>
    </row>
    <row r="1125" spans="8:12" ht="17" x14ac:dyDescent="0.25">
      <c r="H1125"/>
      <c r="I1125"/>
      <c r="J1125"/>
      <c r="K1125"/>
      <c r="L1125"/>
    </row>
    <row r="1126" spans="8:12" ht="17" x14ac:dyDescent="0.25">
      <c r="H1126"/>
      <c r="I1126"/>
      <c r="J1126"/>
      <c r="K1126"/>
      <c r="L1126"/>
    </row>
    <row r="1127" spans="8:12" ht="17" x14ac:dyDescent="0.25">
      <c r="H1127"/>
      <c r="I1127"/>
      <c r="J1127"/>
      <c r="K1127"/>
      <c r="L1127"/>
    </row>
    <row r="1128" spans="8:12" ht="17" x14ac:dyDescent="0.25">
      <c r="H1128"/>
      <c r="I1128"/>
      <c r="J1128"/>
      <c r="K1128"/>
      <c r="L1128"/>
    </row>
    <row r="1129" spans="8:12" ht="17" x14ac:dyDescent="0.25">
      <c r="H1129"/>
      <c r="I1129"/>
      <c r="J1129"/>
      <c r="K1129"/>
      <c r="L1129"/>
    </row>
    <row r="1130" spans="8:12" ht="17" x14ac:dyDescent="0.25">
      <c r="H1130"/>
      <c r="I1130"/>
      <c r="J1130"/>
      <c r="K1130"/>
      <c r="L1130"/>
    </row>
    <row r="1131" spans="8:12" ht="17" x14ac:dyDescent="0.25">
      <c r="H1131"/>
      <c r="I1131"/>
      <c r="J1131"/>
      <c r="K1131"/>
      <c r="L1131"/>
    </row>
    <row r="1132" spans="8:12" ht="17" x14ac:dyDescent="0.25">
      <c r="H1132"/>
      <c r="I1132"/>
      <c r="J1132"/>
      <c r="K1132"/>
      <c r="L1132"/>
    </row>
    <row r="1133" spans="8:12" ht="17" x14ac:dyDescent="0.25">
      <c r="H1133"/>
      <c r="I1133"/>
      <c r="J1133"/>
      <c r="K1133"/>
      <c r="L1133"/>
    </row>
    <row r="1134" spans="8:12" ht="17" x14ac:dyDescent="0.25">
      <c r="H1134"/>
      <c r="I1134"/>
      <c r="J1134"/>
      <c r="K1134"/>
      <c r="L1134"/>
    </row>
    <row r="1135" spans="8:12" ht="17" x14ac:dyDescent="0.25">
      <c r="H1135"/>
      <c r="I1135"/>
      <c r="J1135"/>
      <c r="K1135"/>
      <c r="L1135"/>
    </row>
    <row r="1136" spans="8:12" ht="17" x14ac:dyDescent="0.25">
      <c r="H1136"/>
      <c r="I1136"/>
      <c r="J1136"/>
      <c r="K1136"/>
      <c r="L1136"/>
    </row>
    <row r="1137" spans="8:12" ht="17" x14ac:dyDescent="0.25">
      <c r="H1137"/>
      <c r="I1137"/>
      <c r="J1137"/>
      <c r="K1137"/>
      <c r="L1137"/>
    </row>
    <row r="1138" spans="8:12" ht="17" x14ac:dyDescent="0.25">
      <c r="H1138"/>
      <c r="I1138"/>
      <c r="J1138"/>
      <c r="K1138"/>
      <c r="L1138"/>
    </row>
    <row r="1139" spans="8:12" ht="17" x14ac:dyDescent="0.25">
      <c r="H1139"/>
      <c r="I1139"/>
      <c r="J1139"/>
      <c r="K1139"/>
      <c r="L1139"/>
    </row>
    <row r="1140" spans="8:12" ht="17" x14ac:dyDescent="0.25">
      <c r="H1140"/>
      <c r="I1140"/>
      <c r="J1140"/>
      <c r="K1140"/>
      <c r="L1140"/>
    </row>
    <row r="1141" spans="8:12" ht="17" x14ac:dyDescent="0.25">
      <c r="H1141"/>
      <c r="I1141"/>
      <c r="J1141"/>
      <c r="K1141"/>
      <c r="L1141"/>
    </row>
    <row r="1142" spans="8:12" ht="17" x14ac:dyDescent="0.25">
      <c r="H1142"/>
      <c r="I1142"/>
      <c r="J1142"/>
      <c r="K1142"/>
      <c r="L1142"/>
    </row>
    <row r="1143" spans="8:12" ht="17" x14ac:dyDescent="0.25">
      <c r="H1143"/>
      <c r="I1143"/>
      <c r="J1143"/>
      <c r="K1143"/>
      <c r="L1143"/>
    </row>
    <row r="1144" spans="8:12" ht="17" x14ac:dyDescent="0.25">
      <c r="H1144"/>
      <c r="I1144"/>
      <c r="J1144"/>
      <c r="K1144"/>
      <c r="L1144"/>
    </row>
    <row r="1145" spans="8:12" ht="17" x14ac:dyDescent="0.25">
      <c r="H1145"/>
      <c r="I1145"/>
      <c r="J1145"/>
      <c r="K1145"/>
      <c r="L1145"/>
    </row>
    <row r="1146" spans="8:12" ht="17" x14ac:dyDescent="0.25">
      <c r="H1146"/>
      <c r="I1146"/>
      <c r="J1146"/>
      <c r="K1146"/>
      <c r="L1146"/>
    </row>
    <row r="1147" spans="8:12" ht="17" x14ac:dyDescent="0.25">
      <c r="H1147"/>
      <c r="I1147"/>
      <c r="J1147"/>
      <c r="K1147"/>
      <c r="L1147"/>
    </row>
    <row r="1148" spans="8:12" ht="17" x14ac:dyDescent="0.25">
      <c r="H1148"/>
      <c r="I1148"/>
      <c r="J1148"/>
      <c r="K1148"/>
      <c r="L1148"/>
    </row>
    <row r="1149" spans="8:12" ht="17" x14ac:dyDescent="0.25">
      <c r="H1149"/>
      <c r="I1149"/>
      <c r="J1149"/>
      <c r="K1149"/>
      <c r="L1149"/>
    </row>
    <row r="1150" spans="8:12" ht="17" x14ac:dyDescent="0.25">
      <c r="H1150"/>
      <c r="I1150"/>
      <c r="J1150"/>
      <c r="K1150"/>
      <c r="L1150"/>
    </row>
    <row r="1151" spans="8:12" ht="17" x14ac:dyDescent="0.25">
      <c r="H1151"/>
      <c r="I1151"/>
      <c r="J1151"/>
      <c r="K1151"/>
      <c r="L1151"/>
    </row>
    <row r="1152" spans="8:12" ht="17" x14ac:dyDescent="0.25">
      <c r="H1152"/>
      <c r="I1152"/>
      <c r="J1152"/>
      <c r="K1152"/>
      <c r="L1152"/>
    </row>
    <row r="1153" spans="8:12" ht="17" x14ac:dyDescent="0.25">
      <c r="H1153"/>
      <c r="I1153"/>
      <c r="J1153"/>
      <c r="K1153"/>
      <c r="L1153"/>
    </row>
    <row r="1154" spans="8:12" ht="17" x14ac:dyDescent="0.25">
      <c r="H1154"/>
      <c r="I1154"/>
      <c r="J1154"/>
      <c r="K1154"/>
      <c r="L1154"/>
    </row>
    <row r="1155" spans="8:12" ht="17" x14ac:dyDescent="0.25">
      <c r="H1155"/>
      <c r="I1155"/>
      <c r="J1155"/>
      <c r="K1155"/>
      <c r="L1155"/>
    </row>
    <row r="1156" spans="8:12" ht="17" x14ac:dyDescent="0.25">
      <c r="H1156"/>
      <c r="I1156"/>
      <c r="J1156"/>
      <c r="K1156"/>
      <c r="L1156"/>
    </row>
    <row r="1157" spans="8:12" ht="17" x14ac:dyDescent="0.25">
      <c r="H1157"/>
      <c r="I1157"/>
      <c r="J1157"/>
      <c r="K1157"/>
      <c r="L1157"/>
    </row>
    <row r="1158" spans="8:12" ht="17" x14ac:dyDescent="0.25">
      <c r="H1158"/>
      <c r="I1158"/>
      <c r="J1158"/>
      <c r="K1158"/>
      <c r="L1158"/>
    </row>
    <row r="1159" spans="8:12" ht="17" x14ac:dyDescent="0.25">
      <c r="H1159"/>
      <c r="I1159"/>
      <c r="J1159"/>
      <c r="K1159"/>
      <c r="L1159"/>
    </row>
    <row r="1160" spans="8:12" ht="17" x14ac:dyDescent="0.25">
      <c r="H1160"/>
      <c r="I1160"/>
      <c r="J1160"/>
      <c r="K1160"/>
      <c r="L1160"/>
    </row>
    <row r="1161" spans="8:12" ht="17" x14ac:dyDescent="0.25">
      <c r="H1161"/>
      <c r="I1161"/>
      <c r="J1161"/>
      <c r="K1161"/>
      <c r="L1161"/>
    </row>
    <row r="1162" spans="8:12" ht="17" x14ac:dyDescent="0.25">
      <c r="H1162"/>
      <c r="I1162"/>
      <c r="J1162"/>
      <c r="K1162"/>
      <c r="L1162"/>
    </row>
    <row r="1163" spans="8:12" ht="17" x14ac:dyDescent="0.25">
      <c r="H1163"/>
      <c r="I1163"/>
      <c r="J1163"/>
      <c r="K1163"/>
      <c r="L1163"/>
    </row>
    <row r="1164" spans="8:12" ht="17" x14ac:dyDescent="0.25">
      <c r="H1164"/>
      <c r="I1164"/>
      <c r="J1164"/>
      <c r="K1164"/>
      <c r="L1164"/>
    </row>
    <row r="1165" spans="8:12" ht="17" x14ac:dyDescent="0.25">
      <c r="H1165"/>
      <c r="I1165"/>
      <c r="J1165"/>
      <c r="K1165"/>
      <c r="L1165"/>
    </row>
    <row r="1166" spans="8:12" ht="17" x14ac:dyDescent="0.25">
      <c r="H1166"/>
      <c r="I1166"/>
      <c r="J1166"/>
      <c r="K1166"/>
      <c r="L1166"/>
    </row>
    <row r="1167" spans="8:12" ht="17" x14ac:dyDescent="0.25">
      <c r="H1167"/>
      <c r="I1167"/>
      <c r="J1167"/>
      <c r="K1167"/>
      <c r="L1167"/>
    </row>
    <row r="1168" spans="8:12" ht="17" x14ac:dyDescent="0.25">
      <c r="H1168"/>
      <c r="I1168"/>
      <c r="J1168"/>
      <c r="K1168"/>
      <c r="L1168"/>
    </row>
    <row r="1169" spans="8:12" ht="17" x14ac:dyDescent="0.25">
      <c r="H1169"/>
      <c r="I1169"/>
      <c r="J1169"/>
      <c r="K1169"/>
      <c r="L1169"/>
    </row>
    <row r="1170" spans="8:12" ht="17" x14ac:dyDescent="0.25">
      <c r="H1170"/>
      <c r="I1170"/>
      <c r="J1170"/>
      <c r="K1170"/>
      <c r="L1170"/>
    </row>
    <row r="1171" spans="8:12" ht="17" x14ac:dyDescent="0.25">
      <c r="H1171"/>
      <c r="I1171"/>
      <c r="J1171"/>
      <c r="K1171"/>
      <c r="L1171"/>
    </row>
    <row r="1172" spans="8:12" ht="17" x14ac:dyDescent="0.25">
      <c r="H1172"/>
      <c r="I1172"/>
      <c r="J1172"/>
      <c r="K1172"/>
      <c r="L1172"/>
    </row>
    <row r="1173" spans="8:12" ht="17" x14ac:dyDescent="0.25">
      <c r="H1173"/>
      <c r="I1173"/>
      <c r="J1173"/>
      <c r="K1173"/>
      <c r="L1173"/>
    </row>
    <row r="1174" spans="8:12" ht="17" x14ac:dyDescent="0.25">
      <c r="H1174"/>
      <c r="I1174"/>
      <c r="J1174"/>
      <c r="K1174"/>
      <c r="L1174"/>
    </row>
    <row r="1175" spans="8:12" ht="17" x14ac:dyDescent="0.25">
      <c r="H1175"/>
      <c r="I1175"/>
      <c r="J1175"/>
      <c r="K1175"/>
      <c r="L1175"/>
    </row>
    <row r="1176" spans="8:12" ht="17" x14ac:dyDescent="0.25">
      <c r="H1176"/>
      <c r="I1176"/>
      <c r="J1176"/>
      <c r="K1176"/>
      <c r="L1176"/>
    </row>
    <row r="1177" spans="8:12" ht="17" x14ac:dyDescent="0.25">
      <c r="H1177"/>
      <c r="I1177"/>
      <c r="J1177"/>
      <c r="K1177"/>
      <c r="L1177"/>
    </row>
    <row r="1178" spans="8:12" ht="17" x14ac:dyDescent="0.25">
      <c r="H1178"/>
      <c r="I1178"/>
      <c r="J1178"/>
      <c r="K1178"/>
      <c r="L1178"/>
    </row>
    <row r="1179" spans="8:12" ht="17" x14ac:dyDescent="0.25">
      <c r="H1179"/>
      <c r="I1179"/>
      <c r="J1179"/>
      <c r="K1179"/>
      <c r="L1179"/>
    </row>
    <row r="1180" spans="8:12" ht="17" x14ac:dyDescent="0.25">
      <c r="H1180"/>
      <c r="I1180"/>
      <c r="J1180"/>
      <c r="K1180"/>
      <c r="L1180"/>
    </row>
    <row r="1181" spans="8:12" ht="17" x14ac:dyDescent="0.25">
      <c r="H1181"/>
      <c r="I1181"/>
      <c r="J1181"/>
      <c r="K1181"/>
      <c r="L1181"/>
    </row>
    <row r="1182" spans="8:12" ht="17" x14ac:dyDescent="0.25">
      <c r="H1182"/>
      <c r="I1182"/>
      <c r="J1182"/>
      <c r="K1182"/>
      <c r="L1182"/>
    </row>
    <row r="1183" spans="8:12" ht="17" x14ac:dyDescent="0.25">
      <c r="H1183"/>
      <c r="I1183"/>
      <c r="J1183"/>
      <c r="K1183"/>
      <c r="L1183"/>
    </row>
    <row r="1184" spans="8:12" ht="17" x14ac:dyDescent="0.25">
      <c r="H1184"/>
      <c r="I1184"/>
      <c r="J1184"/>
      <c r="K1184"/>
      <c r="L1184"/>
    </row>
    <row r="1185" spans="8:12" ht="17" x14ac:dyDescent="0.25">
      <c r="H1185"/>
      <c r="I1185"/>
      <c r="J1185"/>
      <c r="K1185"/>
      <c r="L1185"/>
    </row>
    <row r="1186" spans="8:12" ht="17" x14ac:dyDescent="0.25">
      <c r="H1186"/>
      <c r="I1186"/>
      <c r="J1186"/>
      <c r="K1186"/>
      <c r="L1186"/>
    </row>
    <row r="1187" spans="8:12" ht="17" x14ac:dyDescent="0.25">
      <c r="H1187"/>
      <c r="I1187"/>
      <c r="J1187"/>
      <c r="K1187"/>
      <c r="L1187"/>
    </row>
    <row r="1188" spans="8:12" ht="17" x14ac:dyDescent="0.25">
      <c r="H1188"/>
      <c r="I1188"/>
      <c r="J1188"/>
      <c r="K1188"/>
      <c r="L1188"/>
    </row>
    <row r="1189" spans="8:12" ht="17" x14ac:dyDescent="0.25">
      <c r="H1189"/>
      <c r="I1189"/>
      <c r="J1189"/>
      <c r="K1189"/>
      <c r="L1189"/>
    </row>
    <row r="1190" spans="8:12" ht="17" x14ac:dyDescent="0.25">
      <c r="H1190"/>
      <c r="I1190"/>
      <c r="J1190"/>
      <c r="K1190"/>
      <c r="L1190"/>
    </row>
    <row r="1191" spans="8:12" ht="17" x14ac:dyDescent="0.25">
      <c r="H1191"/>
      <c r="I1191"/>
      <c r="J1191"/>
      <c r="K1191"/>
      <c r="L1191"/>
    </row>
    <row r="1192" spans="8:12" ht="17" x14ac:dyDescent="0.25">
      <c r="H1192"/>
      <c r="I1192"/>
      <c r="J1192"/>
      <c r="K1192"/>
      <c r="L1192"/>
    </row>
    <row r="1193" spans="8:12" ht="17" x14ac:dyDescent="0.25">
      <c r="H1193"/>
      <c r="I1193"/>
      <c r="J1193"/>
      <c r="K1193"/>
      <c r="L1193"/>
    </row>
    <row r="1194" spans="8:12" ht="17" x14ac:dyDescent="0.25">
      <c r="H1194"/>
      <c r="I1194"/>
      <c r="J1194"/>
      <c r="K1194"/>
      <c r="L1194"/>
    </row>
    <row r="1195" spans="8:12" ht="17" x14ac:dyDescent="0.25">
      <c r="H1195"/>
      <c r="I1195"/>
      <c r="J1195"/>
      <c r="K1195"/>
      <c r="L1195"/>
    </row>
    <row r="1196" spans="8:12" ht="17" x14ac:dyDescent="0.25">
      <c r="H1196"/>
      <c r="I1196"/>
      <c r="J1196"/>
      <c r="K1196"/>
      <c r="L1196"/>
    </row>
    <row r="1197" spans="8:12" ht="17" x14ac:dyDescent="0.25">
      <c r="H1197"/>
      <c r="I1197"/>
      <c r="J1197"/>
      <c r="K1197"/>
      <c r="L1197"/>
    </row>
    <row r="1198" spans="8:12" ht="17" x14ac:dyDescent="0.25">
      <c r="H1198"/>
      <c r="I1198"/>
      <c r="J1198"/>
      <c r="K1198"/>
      <c r="L1198"/>
    </row>
    <row r="1199" spans="8:12" ht="17" x14ac:dyDescent="0.25">
      <c r="H1199"/>
      <c r="I1199"/>
      <c r="J1199"/>
      <c r="K1199"/>
      <c r="L1199"/>
    </row>
    <row r="1200" spans="8:12" ht="17" x14ac:dyDescent="0.25">
      <c r="H1200"/>
      <c r="I1200"/>
      <c r="J1200"/>
      <c r="K1200"/>
      <c r="L1200"/>
    </row>
    <row r="1201" spans="8:12" ht="17" x14ac:dyDescent="0.25">
      <c r="H1201"/>
      <c r="I1201"/>
      <c r="J1201"/>
      <c r="K1201"/>
      <c r="L1201"/>
    </row>
    <row r="1202" spans="8:12" ht="17" x14ac:dyDescent="0.25">
      <c r="H1202"/>
      <c r="I1202"/>
      <c r="J1202"/>
      <c r="K1202"/>
      <c r="L1202"/>
    </row>
    <row r="1203" spans="8:12" ht="17" x14ac:dyDescent="0.25">
      <c r="H1203"/>
      <c r="I1203"/>
      <c r="J1203"/>
      <c r="K1203"/>
      <c r="L1203"/>
    </row>
    <row r="1204" spans="8:12" ht="17" x14ac:dyDescent="0.25">
      <c r="H1204"/>
      <c r="I1204"/>
      <c r="J1204"/>
      <c r="K1204"/>
      <c r="L1204"/>
    </row>
    <row r="1205" spans="8:12" ht="17" x14ac:dyDescent="0.25">
      <c r="H1205"/>
      <c r="I1205"/>
      <c r="J1205"/>
      <c r="K1205"/>
      <c r="L1205"/>
    </row>
    <row r="1206" spans="8:12" ht="17" x14ac:dyDescent="0.25">
      <c r="H1206"/>
      <c r="I1206"/>
      <c r="J1206"/>
      <c r="K1206"/>
      <c r="L1206"/>
    </row>
    <row r="1207" spans="8:12" ht="17" x14ac:dyDescent="0.25">
      <c r="H1207"/>
      <c r="I1207"/>
      <c r="J1207"/>
      <c r="K1207"/>
      <c r="L1207"/>
    </row>
    <row r="1208" spans="8:12" ht="17" x14ac:dyDescent="0.25">
      <c r="H1208"/>
      <c r="I1208"/>
      <c r="J1208"/>
      <c r="K1208"/>
      <c r="L1208"/>
    </row>
    <row r="1209" spans="8:12" ht="17" x14ac:dyDescent="0.25">
      <c r="H1209"/>
      <c r="I1209"/>
      <c r="J1209"/>
      <c r="K1209"/>
      <c r="L1209"/>
    </row>
    <row r="1210" spans="8:12" ht="17" x14ac:dyDescent="0.25">
      <c r="H1210"/>
      <c r="I1210"/>
      <c r="J1210"/>
      <c r="K1210"/>
      <c r="L1210"/>
    </row>
    <row r="1211" spans="8:12" ht="17" x14ac:dyDescent="0.25">
      <c r="H1211"/>
      <c r="I1211"/>
      <c r="J1211"/>
      <c r="K1211"/>
      <c r="L1211"/>
    </row>
    <row r="1212" spans="8:12" ht="17" x14ac:dyDescent="0.25">
      <c r="H1212"/>
      <c r="I1212"/>
      <c r="J1212"/>
      <c r="K1212"/>
      <c r="L1212"/>
    </row>
    <row r="1213" spans="8:12" ht="17" x14ac:dyDescent="0.25">
      <c r="H1213"/>
      <c r="I1213"/>
      <c r="J1213"/>
      <c r="K1213"/>
      <c r="L1213"/>
    </row>
    <row r="1214" spans="8:12" ht="17" x14ac:dyDescent="0.25">
      <c r="H1214"/>
      <c r="I1214"/>
      <c r="J1214"/>
      <c r="K1214"/>
      <c r="L1214"/>
    </row>
    <row r="1215" spans="8:12" ht="17" x14ac:dyDescent="0.25">
      <c r="H1215"/>
      <c r="I1215"/>
      <c r="J1215"/>
      <c r="K1215"/>
      <c r="L1215"/>
    </row>
    <row r="1216" spans="8:12" ht="17" x14ac:dyDescent="0.25">
      <c r="H1216"/>
      <c r="I1216"/>
      <c r="J1216"/>
      <c r="K1216"/>
      <c r="L1216"/>
    </row>
    <row r="1217" spans="8:12" ht="17" x14ac:dyDescent="0.25">
      <c r="H1217"/>
      <c r="I1217"/>
      <c r="J1217"/>
      <c r="K1217"/>
      <c r="L1217"/>
    </row>
    <row r="1218" spans="8:12" ht="17" x14ac:dyDescent="0.25">
      <c r="H1218"/>
      <c r="I1218"/>
      <c r="J1218"/>
      <c r="K1218"/>
      <c r="L1218"/>
    </row>
    <row r="1219" spans="8:12" ht="17" x14ac:dyDescent="0.25">
      <c r="H1219"/>
      <c r="I1219"/>
      <c r="J1219"/>
      <c r="K1219"/>
      <c r="L1219"/>
    </row>
    <row r="1220" spans="8:12" ht="17" x14ac:dyDescent="0.25">
      <c r="H1220"/>
      <c r="I1220"/>
      <c r="J1220"/>
      <c r="K1220"/>
      <c r="L1220"/>
    </row>
    <row r="1221" spans="8:12" ht="17" x14ac:dyDescent="0.25">
      <c r="H1221"/>
      <c r="I1221"/>
      <c r="J1221"/>
      <c r="K1221"/>
      <c r="L1221"/>
    </row>
    <row r="1222" spans="8:12" ht="17" x14ac:dyDescent="0.25">
      <c r="H1222"/>
      <c r="I1222"/>
      <c r="J1222"/>
      <c r="K1222"/>
      <c r="L1222"/>
    </row>
    <row r="1223" spans="8:12" ht="17" x14ac:dyDescent="0.25">
      <c r="H1223"/>
      <c r="I1223"/>
      <c r="J1223"/>
      <c r="K1223"/>
      <c r="L1223"/>
    </row>
    <row r="1224" spans="8:12" ht="17" x14ac:dyDescent="0.25">
      <c r="H1224"/>
      <c r="I1224"/>
      <c r="J1224"/>
      <c r="K1224"/>
      <c r="L1224"/>
    </row>
    <row r="1225" spans="8:12" ht="17" x14ac:dyDescent="0.25">
      <c r="H1225"/>
      <c r="I1225"/>
      <c r="J1225"/>
      <c r="K1225"/>
      <c r="L1225"/>
    </row>
    <row r="1226" spans="8:12" ht="17" x14ac:dyDescent="0.25">
      <c r="H1226"/>
      <c r="I1226"/>
      <c r="J1226"/>
      <c r="K1226"/>
      <c r="L1226"/>
    </row>
    <row r="1227" spans="8:12" ht="17" x14ac:dyDescent="0.25">
      <c r="H1227"/>
      <c r="I1227"/>
      <c r="J1227"/>
      <c r="K1227"/>
      <c r="L1227"/>
    </row>
    <row r="1228" spans="8:12" ht="17" x14ac:dyDescent="0.25">
      <c r="H1228"/>
      <c r="I1228"/>
      <c r="J1228"/>
      <c r="K1228"/>
      <c r="L1228"/>
    </row>
    <row r="1229" spans="8:12" ht="17" x14ac:dyDescent="0.25">
      <c r="H1229"/>
      <c r="I1229"/>
      <c r="J1229"/>
      <c r="K1229"/>
      <c r="L1229"/>
    </row>
    <row r="1230" spans="8:12" ht="17" x14ac:dyDescent="0.25">
      <c r="H1230"/>
      <c r="I1230"/>
      <c r="J1230"/>
      <c r="K1230"/>
      <c r="L1230"/>
    </row>
    <row r="1231" spans="8:12" ht="17" x14ac:dyDescent="0.25">
      <c r="H1231"/>
      <c r="I1231"/>
      <c r="J1231"/>
      <c r="K1231"/>
      <c r="L1231"/>
    </row>
    <row r="1232" spans="8:12" ht="17" x14ac:dyDescent="0.25">
      <c r="H1232"/>
      <c r="I1232"/>
      <c r="J1232"/>
      <c r="K1232"/>
      <c r="L1232"/>
    </row>
    <row r="1233" spans="8:12" ht="17" x14ac:dyDescent="0.25">
      <c r="H1233"/>
      <c r="I1233"/>
      <c r="J1233"/>
      <c r="K1233"/>
      <c r="L1233"/>
    </row>
    <row r="1234" spans="8:12" ht="17" x14ac:dyDescent="0.25">
      <c r="H1234"/>
      <c r="I1234"/>
      <c r="J1234"/>
      <c r="K1234"/>
      <c r="L1234"/>
    </row>
    <row r="1235" spans="8:12" ht="17" x14ac:dyDescent="0.25">
      <c r="H1235"/>
      <c r="I1235"/>
      <c r="J1235"/>
      <c r="K1235"/>
      <c r="L1235"/>
    </row>
    <row r="1236" spans="8:12" ht="17" x14ac:dyDescent="0.25">
      <c r="H1236"/>
      <c r="I1236"/>
      <c r="J1236"/>
      <c r="K1236"/>
      <c r="L1236"/>
    </row>
    <row r="1237" spans="8:12" ht="17" x14ac:dyDescent="0.25">
      <c r="H1237"/>
      <c r="I1237"/>
      <c r="J1237"/>
      <c r="K1237"/>
      <c r="L1237"/>
    </row>
    <row r="1238" spans="8:12" ht="17" x14ac:dyDescent="0.25">
      <c r="H1238"/>
      <c r="I1238"/>
      <c r="J1238"/>
      <c r="K1238"/>
      <c r="L1238"/>
    </row>
    <row r="1239" spans="8:12" ht="17" x14ac:dyDescent="0.25">
      <c r="H1239"/>
      <c r="I1239"/>
      <c r="J1239"/>
      <c r="K1239"/>
      <c r="L1239"/>
    </row>
    <row r="1240" spans="8:12" ht="17" x14ac:dyDescent="0.25">
      <c r="H1240"/>
      <c r="I1240"/>
      <c r="J1240"/>
      <c r="K1240"/>
      <c r="L1240"/>
    </row>
    <row r="1241" spans="8:12" ht="17" x14ac:dyDescent="0.25">
      <c r="H1241"/>
      <c r="I1241"/>
      <c r="J1241"/>
      <c r="K1241"/>
      <c r="L1241"/>
    </row>
    <row r="1242" spans="8:12" ht="17" x14ac:dyDescent="0.25">
      <c r="H1242"/>
      <c r="I1242"/>
      <c r="J1242"/>
      <c r="K1242"/>
      <c r="L1242"/>
    </row>
    <row r="1243" spans="8:12" ht="17" x14ac:dyDescent="0.25">
      <c r="H1243"/>
      <c r="I1243"/>
      <c r="J1243"/>
      <c r="K1243"/>
      <c r="L1243"/>
    </row>
    <row r="1244" spans="8:12" ht="17" x14ac:dyDescent="0.25">
      <c r="H1244"/>
      <c r="I1244"/>
      <c r="J1244"/>
      <c r="K1244"/>
      <c r="L1244"/>
    </row>
    <row r="1245" spans="8:12" ht="17" x14ac:dyDescent="0.25">
      <c r="H1245"/>
      <c r="I1245"/>
      <c r="J1245"/>
      <c r="K1245"/>
      <c r="L1245"/>
    </row>
    <row r="1246" spans="8:12" ht="17" x14ac:dyDescent="0.25">
      <c r="H1246"/>
      <c r="I1246"/>
      <c r="J1246"/>
      <c r="K1246"/>
      <c r="L1246"/>
    </row>
    <row r="1247" spans="8:12" ht="17" x14ac:dyDescent="0.25">
      <c r="H1247"/>
      <c r="I1247"/>
      <c r="J1247"/>
      <c r="K1247"/>
      <c r="L1247"/>
    </row>
    <row r="1248" spans="8:12" ht="17" x14ac:dyDescent="0.25">
      <c r="H1248"/>
      <c r="I1248"/>
      <c r="J1248"/>
      <c r="K1248"/>
      <c r="L1248"/>
    </row>
    <row r="1249" spans="8:12" ht="17" x14ac:dyDescent="0.25">
      <c r="H1249"/>
      <c r="I1249"/>
      <c r="J1249"/>
      <c r="K1249"/>
      <c r="L1249"/>
    </row>
    <row r="1250" spans="8:12" ht="17" x14ac:dyDescent="0.25">
      <c r="H1250"/>
      <c r="I1250"/>
      <c r="J1250"/>
      <c r="K1250"/>
      <c r="L1250"/>
    </row>
    <row r="1251" spans="8:12" ht="17" x14ac:dyDescent="0.25">
      <c r="H1251"/>
      <c r="I1251"/>
      <c r="J1251"/>
      <c r="K1251"/>
      <c r="L1251"/>
    </row>
    <row r="1252" spans="8:12" ht="17" x14ac:dyDescent="0.25">
      <c r="H1252"/>
      <c r="I1252"/>
      <c r="J1252"/>
      <c r="K1252"/>
      <c r="L1252"/>
    </row>
    <row r="1253" spans="8:12" ht="17" x14ac:dyDescent="0.25">
      <c r="H1253"/>
      <c r="I1253"/>
      <c r="J1253"/>
      <c r="K1253"/>
      <c r="L1253"/>
    </row>
    <row r="1254" spans="8:12" ht="17" x14ac:dyDescent="0.25">
      <c r="H1254"/>
      <c r="I1254"/>
      <c r="J1254"/>
      <c r="K1254"/>
      <c r="L1254"/>
    </row>
    <row r="1255" spans="8:12" ht="17" x14ac:dyDescent="0.25">
      <c r="H1255"/>
      <c r="I1255"/>
      <c r="J1255"/>
      <c r="K1255"/>
      <c r="L1255"/>
    </row>
    <row r="1256" spans="8:12" ht="17" x14ac:dyDescent="0.25">
      <c r="H1256"/>
      <c r="I1256"/>
      <c r="J1256"/>
      <c r="K1256"/>
      <c r="L1256"/>
    </row>
    <row r="1257" spans="8:12" ht="17" x14ac:dyDescent="0.25">
      <c r="H1257"/>
      <c r="I1257"/>
      <c r="J1257"/>
      <c r="K1257"/>
      <c r="L1257"/>
    </row>
    <row r="1258" spans="8:12" ht="17" x14ac:dyDescent="0.25">
      <c r="H1258"/>
      <c r="I1258"/>
      <c r="J1258"/>
      <c r="K1258"/>
      <c r="L1258"/>
    </row>
    <row r="1259" spans="8:12" ht="17" x14ac:dyDescent="0.25">
      <c r="H1259"/>
      <c r="I1259"/>
      <c r="J1259"/>
      <c r="K1259"/>
      <c r="L1259"/>
    </row>
    <row r="1260" spans="8:12" ht="17" x14ac:dyDescent="0.25">
      <c r="H1260"/>
      <c r="I1260"/>
      <c r="J1260"/>
      <c r="K1260"/>
      <c r="L1260"/>
    </row>
    <row r="1261" spans="8:12" ht="17" x14ac:dyDescent="0.25">
      <c r="H1261"/>
      <c r="I1261"/>
      <c r="J1261"/>
      <c r="K1261"/>
      <c r="L1261"/>
    </row>
    <row r="1262" spans="8:12" ht="17" x14ac:dyDescent="0.25">
      <c r="H1262"/>
      <c r="I1262"/>
      <c r="J1262"/>
      <c r="K1262"/>
      <c r="L1262"/>
    </row>
    <row r="1263" spans="8:12" ht="17" x14ac:dyDescent="0.25">
      <c r="H1263"/>
      <c r="I1263"/>
      <c r="J1263"/>
      <c r="K1263"/>
      <c r="L1263"/>
    </row>
    <row r="1264" spans="8:12" ht="17" x14ac:dyDescent="0.25">
      <c r="H1264"/>
      <c r="I1264"/>
      <c r="J1264"/>
      <c r="K1264"/>
      <c r="L1264"/>
    </row>
    <row r="1265" spans="8:12" ht="17" x14ac:dyDescent="0.25">
      <c r="H1265"/>
      <c r="I1265"/>
      <c r="J1265"/>
      <c r="K1265"/>
      <c r="L1265"/>
    </row>
    <row r="1266" spans="8:12" ht="17" x14ac:dyDescent="0.25">
      <c r="H1266"/>
      <c r="I1266"/>
      <c r="J1266"/>
      <c r="K1266"/>
      <c r="L1266"/>
    </row>
    <row r="1267" spans="8:12" ht="17" x14ac:dyDescent="0.25">
      <c r="H1267"/>
      <c r="I1267"/>
      <c r="J1267"/>
      <c r="K1267"/>
      <c r="L1267"/>
    </row>
    <row r="1268" spans="8:12" ht="17" x14ac:dyDescent="0.25">
      <c r="H1268"/>
      <c r="I1268"/>
      <c r="J1268"/>
      <c r="K1268"/>
      <c r="L1268"/>
    </row>
    <row r="1269" spans="8:12" ht="17" x14ac:dyDescent="0.25">
      <c r="H1269"/>
      <c r="I1269"/>
      <c r="J1269"/>
      <c r="K1269"/>
      <c r="L1269"/>
    </row>
    <row r="1270" spans="8:12" ht="17" x14ac:dyDescent="0.25">
      <c r="H1270"/>
      <c r="I1270"/>
      <c r="J1270"/>
      <c r="K1270"/>
      <c r="L1270"/>
    </row>
    <row r="1271" spans="8:12" ht="17" x14ac:dyDescent="0.25">
      <c r="H1271"/>
      <c r="I1271"/>
      <c r="J1271"/>
      <c r="K1271"/>
      <c r="L1271"/>
    </row>
    <row r="1272" spans="8:12" ht="17" x14ac:dyDescent="0.25">
      <c r="H1272"/>
      <c r="I1272"/>
      <c r="J1272"/>
      <c r="K1272"/>
      <c r="L1272"/>
    </row>
    <row r="1273" spans="8:12" ht="17" x14ac:dyDescent="0.25">
      <c r="H1273"/>
      <c r="I1273"/>
      <c r="J1273"/>
      <c r="K1273"/>
      <c r="L1273"/>
    </row>
    <row r="1274" spans="8:12" ht="17" x14ac:dyDescent="0.25">
      <c r="H1274"/>
      <c r="I1274"/>
      <c r="J1274"/>
      <c r="K1274"/>
      <c r="L1274"/>
    </row>
    <row r="1275" spans="8:12" ht="17" x14ac:dyDescent="0.25">
      <c r="H1275"/>
      <c r="I1275"/>
      <c r="J1275"/>
      <c r="K1275"/>
      <c r="L1275"/>
    </row>
    <row r="1276" spans="8:12" ht="17" x14ac:dyDescent="0.25">
      <c r="H1276"/>
      <c r="I1276"/>
      <c r="J1276"/>
      <c r="K1276"/>
      <c r="L1276"/>
    </row>
    <row r="1277" spans="8:12" ht="17" x14ac:dyDescent="0.25">
      <c r="H1277"/>
      <c r="I1277"/>
      <c r="J1277"/>
      <c r="K1277"/>
      <c r="L1277"/>
    </row>
    <row r="1278" spans="8:12" ht="17" x14ac:dyDescent="0.25">
      <c r="H1278"/>
      <c r="I1278"/>
      <c r="J1278"/>
      <c r="K1278"/>
      <c r="L1278"/>
    </row>
    <row r="1279" spans="8:12" ht="17" x14ac:dyDescent="0.25">
      <c r="H1279"/>
      <c r="I1279"/>
      <c r="J1279"/>
      <c r="K1279"/>
      <c r="L1279"/>
    </row>
    <row r="1280" spans="8:12" ht="17" x14ac:dyDescent="0.25">
      <c r="H1280"/>
      <c r="I1280"/>
      <c r="J1280"/>
      <c r="K1280"/>
      <c r="L1280"/>
    </row>
    <row r="1281" spans="8:12" ht="17" x14ac:dyDescent="0.25">
      <c r="H1281"/>
      <c r="I1281"/>
      <c r="J1281"/>
      <c r="K1281"/>
      <c r="L1281"/>
    </row>
    <row r="1282" spans="8:12" ht="17" x14ac:dyDescent="0.25">
      <c r="H1282"/>
      <c r="I1282"/>
      <c r="J1282"/>
      <c r="K1282"/>
      <c r="L1282"/>
    </row>
    <row r="1283" spans="8:12" ht="17" x14ac:dyDescent="0.25">
      <c r="H1283"/>
      <c r="I1283"/>
      <c r="J1283"/>
      <c r="K1283"/>
      <c r="L1283"/>
    </row>
    <row r="1284" spans="8:12" ht="17" x14ac:dyDescent="0.25">
      <c r="H1284"/>
      <c r="I1284"/>
      <c r="J1284"/>
      <c r="K1284"/>
      <c r="L1284"/>
    </row>
    <row r="1285" spans="8:12" ht="17" x14ac:dyDescent="0.25">
      <c r="H1285"/>
      <c r="I1285"/>
      <c r="J1285"/>
      <c r="K1285"/>
      <c r="L1285"/>
    </row>
    <row r="1286" spans="8:12" ht="17" x14ac:dyDescent="0.25">
      <c r="H1286"/>
      <c r="I1286"/>
      <c r="J1286"/>
      <c r="K1286"/>
      <c r="L1286"/>
    </row>
    <row r="1287" spans="8:12" ht="17" x14ac:dyDescent="0.25">
      <c r="H1287"/>
      <c r="I1287"/>
      <c r="J1287"/>
      <c r="K1287"/>
      <c r="L1287"/>
    </row>
    <row r="1288" spans="8:12" ht="17" x14ac:dyDescent="0.25">
      <c r="H1288"/>
      <c r="I1288"/>
      <c r="J1288"/>
      <c r="K1288"/>
      <c r="L1288"/>
    </row>
    <row r="1289" spans="8:12" ht="17" x14ac:dyDescent="0.25">
      <c r="H1289"/>
      <c r="I1289"/>
      <c r="J1289"/>
      <c r="K1289"/>
      <c r="L1289"/>
    </row>
    <row r="1290" spans="8:12" ht="17" x14ac:dyDescent="0.25">
      <c r="H1290"/>
      <c r="I1290"/>
      <c r="J1290"/>
      <c r="K1290"/>
      <c r="L1290"/>
    </row>
    <row r="1291" spans="8:12" ht="17" x14ac:dyDescent="0.25">
      <c r="H1291"/>
      <c r="I1291"/>
      <c r="J1291"/>
      <c r="K1291"/>
      <c r="L1291"/>
    </row>
    <row r="1292" spans="8:12" ht="17" x14ac:dyDescent="0.25">
      <c r="H1292"/>
      <c r="I1292"/>
      <c r="J1292"/>
      <c r="K1292"/>
      <c r="L1292"/>
    </row>
    <row r="1293" spans="8:12" ht="17" x14ac:dyDescent="0.25">
      <c r="H1293"/>
      <c r="I1293"/>
      <c r="J1293"/>
      <c r="K1293"/>
      <c r="L1293"/>
    </row>
    <row r="1294" spans="8:12" ht="17" x14ac:dyDescent="0.25">
      <c r="H1294"/>
      <c r="I1294"/>
      <c r="J1294"/>
      <c r="K1294"/>
      <c r="L1294"/>
    </row>
    <row r="1295" spans="8:12" ht="17" x14ac:dyDescent="0.25">
      <c r="H1295"/>
      <c r="I1295"/>
      <c r="J1295"/>
      <c r="K1295"/>
      <c r="L1295"/>
    </row>
    <row r="1296" spans="8:12" ht="17" x14ac:dyDescent="0.25">
      <c r="H1296"/>
      <c r="I1296"/>
      <c r="J1296"/>
      <c r="K1296"/>
      <c r="L1296"/>
    </row>
    <row r="1297" spans="8:12" ht="17" x14ac:dyDescent="0.25">
      <c r="H1297"/>
      <c r="I1297"/>
      <c r="J1297"/>
      <c r="K1297"/>
      <c r="L1297"/>
    </row>
    <row r="1298" spans="8:12" ht="17" x14ac:dyDescent="0.25">
      <c r="H1298"/>
      <c r="I1298"/>
      <c r="J1298"/>
      <c r="K1298"/>
      <c r="L1298"/>
    </row>
    <row r="1299" spans="8:12" ht="17" x14ac:dyDescent="0.25">
      <c r="H1299"/>
      <c r="I1299"/>
      <c r="J1299"/>
      <c r="K1299"/>
      <c r="L1299"/>
    </row>
    <row r="1300" spans="8:12" ht="17" x14ac:dyDescent="0.25">
      <c r="H1300"/>
      <c r="I1300"/>
      <c r="J1300"/>
      <c r="K1300"/>
      <c r="L1300"/>
    </row>
    <row r="1301" spans="8:12" ht="17" x14ac:dyDescent="0.25">
      <c r="H1301"/>
      <c r="I1301"/>
      <c r="J1301"/>
      <c r="K1301"/>
      <c r="L1301"/>
    </row>
    <row r="1302" spans="8:12" ht="17" x14ac:dyDescent="0.25">
      <c r="H1302"/>
      <c r="I1302"/>
      <c r="J1302"/>
      <c r="K1302"/>
      <c r="L1302"/>
    </row>
    <row r="1303" spans="8:12" ht="17" x14ac:dyDescent="0.25">
      <c r="H1303"/>
      <c r="I1303"/>
      <c r="J1303"/>
      <c r="K1303"/>
      <c r="L1303"/>
    </row>
    <row r="1304" spans="8:12" ht="17" x14ac:dyDescent="0.25">
      <c r="H1304"/>
      <c r="I1304"/>
      <c r="J1304"/>
      <c r="K1304"/>
      <c r="L1304"/>
    </row>
    <row r="1305" spans="8:12" ht="17" x14ac:dyDescent="0.25">
      <c r="H1305"/>
      <c r="I1305"/>
      <c r="J1305"/>
      <c r="K1305"/>
      <c r="L1305"/>
    </row>
    <row r="1306" spans="8:12" ht="17" x14ac:dyDescent="0.25">
      <c r="H1306"/>
      <c r="I1306"/>
      <c r="J1306"/>
      <c r="K1306"/>
      <c r="L1306"/>
    </row>
    <row r="1307" spans="8:12" ht="17" x14ac:dyDescent="0.25">
      <c r="H1307"/>
      <c r="I1307"/>
      <c r="J1307"/>
      <c r="K1307"/>
      <c r="L1307"/>
    </row>
    <row r="1308" spans="8:12" ht="17" x14ac:dyDescent="0.25">
      <c r="H1308"/>
      <c r="I1308"/>
      <c r="J1308"/>
      <c r="K1308"/>
      <c r="L1308"/>
    </row>
    <row r="1309" spans="8:12" ht="17" x14ac:dyDescent="0.25">
      <c r="H1309"/>
      <c r="I1309"/>
      <c r="J1309"/>
      <c r="K1309"/>
      <c r="L1309"/>
    </row>
    <row r="1310" spans="8:12" ht="17" x14ac:dyDescent="0.25">
      <c r="H1310"/>
      <c r="I1310"/>
      <c r="J1310"/>
      <c r="K1310"/>
      <c r="L1310"/>
    </row>
    <row r="1311" spans="8:12" ht="17" x14ac:dyDescent="0.25">
      <c r="H1311"/>
      <c r="I1311"/>
      <c r="J1311"/>
      <c r="K1311"/>
      <c r="L1311"/>
    </row>
    <row r="1312" spans="8:12" ht="17" x14ac:dyDescent="0.25">
      <c r="H1312"/>
      <c r="I1312"/>
      <c r="J1312"/>
      <c r="K1312"/>
      <c r="L1312"/>
    </row>
    <row r="1313" spans="8:12" ht="17" x14ac:dyDescent="0.25">
      <c r="H1313"/>
      <c r="I1313"/>
      <c r="J1313"/>
      <c r="K1313"/>
      <c r="L1313"/>
    </row>
    <row r="1314" spans="8:12" ht="17" x14ac:dyDescent="0.25">
      <c r="H1314"/>
      <c r="I1314"/>
      <c r="J1314"/>
      <c r="K1314"/>
      <c r="L1314"/>
    </row>
    <row r="1315" spans="8:12" ht="17" x14ac:dyDescent="0.25">
      <c r="H1315"/>
      <c r="I1315"/>
      <c r="J1315"/>
      <c r="K1315"/>
      <c r="L1315"/>
    </row>
    <row r="1316" spans="8:12" ht="17" x14ac:dyDescent="0.25">
      <c r="H1316"/>
      <c r="I1316"/>
      <c r="J1316"/>
      <c r="K1316"/>
      <c r="L1316"/>
    </row>
    <row r="1317" spans="8:12" ht="17" x14ac:dyDescent="0.25">
      <c r="H1317"/>
      <c r="I1317"/>
      <c r="J1317"/>
      <c r="K1317"/>
      <c r="L1317"/>
    </row>
    <row r="1318" spans="8:12" ht="17" x14ac:dyDescent="0.25">
      <c r="H1318"/>
      <c r="I1318"/>
      <c r="J1318"/>
      <c r="K1318"/>
      <c r="L1318"/>
    </row>
    <row r="1319" spans="8:12" ht="17" x14ac:dyDescent="0.25">
      <c r="H1319"/>
      <c r="I1319"/>
      <c r="J1319"/>
      <c r="K1319"/>
      <c r="L1319"/>
    </row>
    <row r="1320" spans="8:12" ht="17" x14ac:dyDescent="0.25">
      <c r="H1320"/>
      <c r="I1320"/>
      <c r="J1320"/>
      <c r="K1320"/>
      <c r="L1320"/>
    </row>
    <row r="1321" spans="8:12" ht="17" x14ac:dyDescent="0.25">
      <c r="H1321"/>
      <c r="I1321"/>
      <c r="J1321"/>
      <c r="K1321"/>
      <c r="L1321"/>
    </row>
    <row r="1322" spans="8:12" ht="17" x14ac:dyDescent="0.25">
      <c r="H1322"/>
      <c r="I1322"/>
      <c r="J1322"/>
      <c r="K1322"/>
      <c r="L1322"/>
    </row>
    <row r="1323" spans="8:12" ht="17" x14ac:dyDescent="0.25">
      <c r="H1323"/>
      <c r="I1323"/>
      <c r="J1323"/>
      <c r="K1323"/>
      <c r="L1323"/>
    </row>
    <row r="1324" spans="8:12" ht="17" x14ac:dyDescent="0.25">
      <c r="H1324"/>
      <c r="I1324"/>
      <c r="J1324"/>
      <c r="K1324"/>
      <c r="L1324"/>
    </row>
    <row r="1325" spans="8:12" ht="17" x14ac:dyDescent="0.25">
      <c r="H1325"/>
      <c r="I1325"/>
      <c r="J1325"/>
      <c r="K1325"/>
      <c r="L1325"/>
    </row>
    <row r="1326" spans="8:12" ht="17" x14ac:dyDescent="0.25">
      <c r="H1326"/>
      <c r="I1326"/>
      <c r="J1326"/>
      <c r="K1326"/>
      <c r="L1326"/>
    </row>
    <row r="1327" spans="8:12" ht="17" x14ac:dyDescent="0.25">
      <c r="H1327"/>
      <c r="I1327"/>
      <c r="J1327"/>
      <c r="K1327"/>
      <c r="L1327"/>
    </row>
    <row r="1328" spans="8:12" ht="17" x14ac:dyDescent="0.25">
      <c r="H1328"/>
      <c r="I1328"/>
      <c r="J1328"/>
      <c r="K1328"/>
      <c r="L1328"/>
    </row>
    <row r="1329" spans="8:12" ht="17" x14ac:dyDescent="0.25">
      <c r="H1329"/>
      <c r="I1329"/>
      <c r="J1329"/>
      <c r="K1329"/>
      <c r="L1329"/>
    </row>
    <row r="1330" spans="8:12" ht="17" x14ac:dyDescent="0.25">
      <c r="H1330"/>
      <c r="I1330"/>
      <c r="J1330"/>
      <c r="K1330"/>
      <c r="L1330"/>
    </row>
    <row r="1331" spans="8:12" ht="17" x14ac:dyDescent="0.25">
      <c r="H1331"/>
      <c r="I1331"/>
      <c r="J1331"/>
      <c r="K1331"/>
      <c r="L1331"/>
    </row>
    <row r="1332" spans="8:12" ht="17" x14ac:dyDescent="0.25">
      <c r="H1332"/>
      <c r="I1332"/>
      <c r="J1332"/>
      <c r="K1332"/>
      <c r="L1332"/>
    </row>
    <row r="1333" spans="8:12" ht="17" x14ac:dyDescent="0.25">
      <c r="H1333"/>
      <c r="I1333"/>
      <c r="J1333"/>
      <c r="K1333"/>
      <c r="L1333"/>
    </row>
    <row r="1334" spans="8:12" ht="17" x14ac:dyDescent="0.25">
      <c r="H1334"/>
      <c r="I1334"/>
      <c r="J1334"/>
      <c r="K1334"/>
      <c r="L1334"/>
    </row>
    <row r="1335" spans="8:12" ht="17" x14ac:dyDescent="0.25">
      <c r="H1335"/>
      <c r="I1335"/>
      <c r="J1335"/>
      <c r="K1335"/>
      <c r="L1335"/>
    </row>
    <row r="1336" spans="8:12" ht="17" x14ac:dyDescent="0.25">
      <c r="H1336"/>
      <c r="I1336"/>
      <c r="J1336"/>
      <c r="K1336"/>
      <c r="L1336"/>
    </row>
    <row r="1337" spans="8:12" ht="17" x14ac:dyDescent="0.25">
      <c r="H1337"/>
      <c r="I1337"/>
      <c r="J1337"/>
      <c r="K1337"/>
      <c r="L1337"/>
    </row>
    <row r="1338" spans="8:12" ht="17" x14ac:dyDescent="0.25">
      <c r="H1338"/>
      <c r="I1338"/>
      <c r="J1338"/>
      <c r="K1338"/>
      <c r="L1338"/>
    </row>
    <row r="1339" spans="8:12" ht="17" x14ac:dyDescent="0.25">
      <c r="H1339"/>
      <c r="I1339"/>
      <c r="J1339"/>
      <c r="K1339"/>
      <c r="L1339"/>
    </row>
    <row r="1340" spans="8:12" ht="17" x14ac:dyDescent="0.25">
      <c r="H1340"/>
      <c r="I1340"/>
      <c r="J1340"/>
      <c r="K1340"/>
      <c r="L1340"/>
    </row>
    <row r="1341" spans="8:12" ht="17" x14ac:dyDescent="0.25">
      <c r="H1341"/>
      <c r="I1341"/>
      <c r="J1341"/>
      <c r="K1341"/>
      <c r="L1341"/>
    </row>
    <row r="1342" spans="8:12" ht="17" x14ac:dyDescent="0.25">
      <c r="H1342"/>
      <c r="I1342"/>
      <c r="J1342"/>
      <c r="K1342"/>
      <c r="L1342"/>
    </row>
    <row r="1343" spans="8:12" ht="17" x14ac:dyDescent="0.25">
      <c r="H1343"/>
      <c r="I1343"/>
      <c r="J1343"/>
      <c r="K1343"/>
      <c r="L1343"/>
    </row>
    <row r="1344" spans="8:12" ht="17" x14ac:dyDescent="0.25">
      <c r="H1344"/>
      <c r="I1344"/>
      <c r="J1344"/>
      <c r="K1344"/>
      <c r="L1344"/>
    </row>
    <row r="1345" spans="8:12" ht="17" x14ac:dyDescent="0.25">
      <c r="H1345"/>
      <c r="I1345"/>
      <c r="J1345"/>
      <c r="K1345"/>
      <c r="L1345"/>
    </row>
    <row r="1346" spans="8:12" ht="17" x14ac:dyDescent="0.25">
      <c r="H1346"/>
      <c r="I1346"/>
      <c r="J1346"/>
      <c r="K1346"/>
      <c r="L1346"/>
    </row>
    <row r="1347" spans="8:12" ht="17" x14ac:dyDescent="0.25">
      <c r="H1347"/>
      <c r="I1347"/>
      <c r="J1347"/>
      <c r="K1347"/>
      <c r="L1347"/>
    </row>
    <row r="1348" spans="8:12" ht="17" x14ac:dyDescent="0.25">
      <c r="H1348"/>
      <c r="I1348"/>
      <c r="J1348"/>
      <c r="K1348"/>
      <c r="L1348"/>
    </row>
    <row r="1349" spans="8:12" ht="17" x14ac:dyDescent="0.25">
      <c r="H1349"/>
      <c r="I1349"/>
      <c r="J1349"/>
      <c r="K1349"/>
      <c r="L1349"/>
    </row>
    <row r="1350" spans="8:12" ht="17" x14ac:dyDescent="0.25">
      <c r="H1350"/>
      <c r="I1350"/>
      <c r="J1350"/>
      <c r="K1350"/>
      <c r="L1350"/>
    </row>
    <row r="1351" spans="8:12" ht="17" x14ac:dyDescent="0.25">
      <c r="H1351"/>
      <c r="I1351"/>
      <c r="J1351"/>
      <c r="K1351"/>
      <c r="L1351"/>
    </row>
    <row r="1352" spans="8:12" ht="17" x14ac:dyDescent="0.25">
      <c r="H1352"/>
      <c r="I1352"/>
      <c r="J1352"/>
      <c r="K1352"/>
      <c r="L1352"/>
    </row>
    <row r="1353" spans="8:12" ht="17" x14ac:dyDescent="0.25">
      <c r="H1353"/>
      <c r="I1353"/>
      <c r="J1353"/>
      <c r="K1353"/>
      <c r="L1353"/>
    </row>
    <row r="1354" spans="8:12" ht="17" x14ac:dyDescent="0.25">
      <c r="H1354"/>
      <c r="I1354"/>
      <c r="J1354"/>
      <c r="K1354"/>
      <c r="L1354"/>
    </row>
    <row r="1355" spans="8:12" ht="17" x14ac:dyDescent="0.25">
      <c r="H1355"/>
      <c r="I1355"/>
      <c r="J1355"/>
      <c r="K1355"/>
      <c r="L1355"/>
    </row>
    <row r="1356" spans="8:12" ht="17" x14ac:dyDescent="0.25">
      <c r="H1356"/>
      <c r="I1356"/>
      <c r="J1356"/>
      <c r="K1356"/>
      <c r="L1356"/>
    </row>
    <row r="1357" spans="8:12" ht="17" x14ac:dyDescent="0.25">
      <c r="H1357"/>
      <c r="I1357"/>
      <c r="J1357"/>
      <c r="K1357"/>
      <c r="L1357"/>
    </row>
    <row r="1358" spans="8:12" ht="17" x14ac:dyDescent="0.25">
      <c r="H1358"/>
      <c r="I1358"/>
      <c r="J1358"/>
      <c r="K1358"/>
      <c r="L1358"/>
    </row>
    <row r="1359" spans="8:12" ht="17" x14ac:dyDescent="0.25">
      <c r="H1359"/>
      <c r="I1359"/>
      <c r="J1359"/>
      <c r="K1359"/>
      <c r="L1359"/>
    </row>
    <row r="1360" spans="8:12" ht="17" x14ac:dyDescent="0.25">
      <c r="H1360"/>
      <c r="I1360"/>
      <c r="J1360"/>
      <c r="K1360"/>
      <c r="L1360"/>
    </row>
    <row r="1361" spans="8:12" ht="17" x14ac:dyDescent="0.25">
      <c r="H1361"/>
      <c r="I1361"/>
      <c r="J1361"/>
      <c r="K1361"/>
      <c r="L1361"/>
    </row>
    <row r="1362" spans="8:12" ht="17" x14ac:dyDescent="0.25">
      <c r="H1362"/>
      <c r="I1362"/>
      <c r="J1362"/>
      <c r="K1362"/>
      <c r="L1362"/>
    </row>
    <row r="1363" spans="8:12" ht="17" x14ac:dyDescent="0.25">
      <c r="H1363"/>
      <c r="I1363"/>
      <c r="J1363"/>
      <c r="K1363"/>
      <c r="L1363"/>
    </row>
    <row r="1364" spans="8:12" ht="17" x14ac:dyDescent="0.25">
      <c r="H1364"/>
      <c r="I1364"/>
      <c r="J1364"/>
      <c r="K1364"/>
      <c r="L1364"/>
    </row>
    <row r="1365" spans="8:12" ht="17" x14ac:dyDescent="0.25">
      <c r="H1365"/>
      <c r="I1365"/>
      <c r="J1365"/>
      <c r="K1365"/>
      <c r="L1365"/>
    </row>
    <row r="1366" spans="8:12" ht="17" x14ac:dyDescent="0.25">
      <c r="H1366"/>
      <c r="I1366"/>
      <c r="J1366"/>
      <c r="K1366"/>
      <c r="L1366"/>
    </row>
    <row r="1367" spans="8:12" ht="17" x14ac:dyDescent="0.25">
      <c r="H1367"/>
      <c r="I1367"/>
      <c r="J1367"/>
      <c r="K1367"/>
      <c r="L1367"/>
    </row>
    <row r="1368" spans="8:12" ht="17" x14ac:dyDescent="0.25">
      <c r="H1368"/>
      <c r="I1368"/>
      <c r="J1368"/>
      <c r="K1368"/>
      <c r="L1368"/>
    </row>
    <row r="1369" spans="8:12" ht="17" x14ac:dyDescent="0.25">
      <c r="H1369"/>
      <c r="I1369"/>
      <c r="J1369"/>
      <c r="K1369"/>
      <c r="L1369"/>
    </row>
    <row r="1370" spans="8:12" ht="17" x14ac:dyDescent="0.25">
      <c r="H1370"/>
      <c r="I1370"/>
      <c r="J1370"/>
      <c r="K1370"/>
      <c r="L1370"/>
    </row>
    <row r="1371" spans="8:12" ht="17" x14ac:dyDescent="0.25">
      <c r="H1371"/>
      <c r="I1371"/>
      <c r="J1371"/>
      <c r="K1371"/>
      <c r="L1371"/>
    </row>
    <row r="1372" spans="8:12" ht="17" x14ac:dyDescent="0.25">
      <c r="H1372"/>
      <c r="I1372"/>
      <c r="J1372"/>
      <c r="K1372"/>
      <c r="L1372"/>
    </row>
    <row r="1373" spans="8:12" ht="17" x14ac:dyDescent="0.25">
      <c r="H1373"/>
      <c r="I1373"/>
      <c r="J1373"/>
      <c r="K1373"/>
      <c r="L1373"/>
    </row>
    <row r="1374" spans="8:12" ht="17" x14ac:dyDescent="0.25">
      <c r="H1374"/>
      <c r="I1374"/>
      <c r="J1374"/>
      <c r="K1374"/>
      <c r="L1374"/>
    </row>
    <row r="1375" spans="8:12" ht="17" x14ac:dyDescent="0.25">
      <c r="H1375"/>
      <c r="I1375"/>
      <c r="J1375"/>
      <c r="K1375"/>
      <c r="L1375"/>
    </row>
    <row r="1376" spans="8:12" ht="17" x14ac:dyDescent="0.25">
      <c r="H1376"/>
      <c r="I1376"/>
      <c r="J1376"/>
      <c r="K1376"/>
      <c r="L1376"/>
    </row>
    <row r="1377" spans="8:12" ht="17" x14ac:dyDescent="0.25">
      <c r="H1377"/>
      <c r="I1377"/>
      <c r="J1377"/>
      <c r="K1377"/>
      <c r="L1377"/>
    </row>
    <row r="1378" spans="8:12" ht="17" x14ac:dyDescent="0.25">
      <c r="H1378"/>
      <c r="I1378"/>
      <c r="J1378"/>
      <c r="K1378"/>
      <c r="L1378"/>
    </row>
    <row r="1379" spans="8:12" ht="17" x14ac:dyDescent="0.25">
      <c r="H1379"/>
      <c r="I1379"/>
      <c r="J1379"/>
      <c r="K1379"/>
      <c r="L1379"/>
    </row>
    <row r="1380" spans="8:12" ht="17" x14ac:dyDescent="0.25">
      <c r="H1380"/>
      <c r="I1380"/>
      <c r="J1380"/>
      <c r="K1380"/>
      <c r="L1380"/>
    </row>
    <row r="1381" spans="8:12" ht="17" x14ac:dyDescent="0.25">
      <c r="H1381"/>
      <c r="I1381"/>
      <c r="J1381"/>
      <c r="K1381"/>
      <c r="L1381"/>
    </row>
    <row r="1382" spans="8:12" ht="17" x14ac:dyDescent="0.25">
      <c r="H1382"/>
      <c r="I1382"/>
      <c r="J1382"/>
      <c r="K1382"/>
      <c r="L1382"/>
    </row>
    <row r="1383" spans="8:12" ht="17" x14ac:dyDescent="0.25">
      <c r="H1383"/>
      <c r="I1383"/>
      <c r="J1383"/>
      <c r="K1383"/>
      <c r="L1383"/>
    </row>
    <row r="1384" spans="8:12" ht="17" x14ac:dyDescent="0.25">
      <c r="H1384"/>
      <c r="I1384"/>
      <c r="J1384"/>
      <c r="K1384"/>
      <c r="L1384"/>
    </row>
    <row r="1385" spans="8:12" ht="17" x14ac:dyDescent="0.25">
      <c r="H1385"/>
      <c r="I1385"/>
      <c r="J1385"/>
      <c r="K1385"/>
      <c r="L1385"/>
    </row>
    <row r="1386" spans="8:12" ht="17" x14ac:dyDescent="0.25">
      <c r="H1386"/>
      <c r="I1386"/>
      <c r="J1386"/>
      <c r="K1386"/>
      <c r="L1386"/>
    </row>
    <row r="1387" spans="8:12" ht="17" x14ac:dyDescent="0.25">
      <c r="H1387"/>
      <c r="I1387"/>
      <c r="J1387"/>
      <c r="K1387"/>
      <c r="L1387"/>
    </row>
    <row r="1388" spans="8:12" ht="17" x14ac:dyDescent="0.25">
      <c r="H1388"/>
      <c r="I1388"/>
      <c r="J1388"/>
      <c r="K1388"/>
      <c r="L1388"/>
    </row>
    <row r="1389" spans="8:12" ht="17" x14ac:dyDescent="0.25">
      <c r="H1389"/>
      <c r="I1389"/>
      <c r="J1389"/>
      <c r="K1389"/>
      <c r="L1389"/>
    </row>
    <row r="1390" spans="8:12" ht="17" x14ac:dyDescent="0.25">
      <c r="H1390"/>
      <c r="I1390"/>
      <c r="J1390"/>
      <c r="K1390"/>
      <c r="L1390"/>
    </row>
    <row r="1391" spans="8:12" ht="17" x14ac:dyDescent="0.25">
      <c r="H1391"/>
      <c r="I1391"/>
      <c r="J1391"/>
      <c r="K1391"/>
      <c r="L1391"/>
    </row>
    <row r="1392" spans="8:12" ht="17" x14ac:dyDescent="0.25">
      <c r="H1392"/>
      <c r="I1392"/>
      <c r="J1392"/>
      <c r="K1392"/>
      <c r="L1392"/>
    </row>
    <row r="1393" spans="8:12" ht="17" x14ac:dyDescent="0.25">
      <c r="H1393"/>
      <c r="I1393"/>
      <c r="J1393"/>
      <c r="K1393"/>
      <c r="L1393"/>
    </row>
    <row r="1394" spans="8:12" ht="17" x14ac:dyDescent="0.25">
      <c r="H1394"/>
      <c r="I1394"/>
      <c r="J1394"/>
      <c r="K1394"/>
      <c r="L1394"/>
    </row>
    <row r="1395" spans="8:12" ht="17" x14ac:dyDescent="0.25">
      <c r="H1395"/>
      <c r="I1395"/>
      <c r="J1395"/>
      <c r="K1395"/>
      <c r="L1395"/>
    </row>
    <row r="1396" spans="8:12" ht="17" x14ac:dyDescent="0.25">
      <c r="H1396"/>
      <c r="I1396"/>
      <c r="J1396"/>
      <c r="K1396"/>
      <c r="L1396"/>
    </row>
    <row r="1397" spans="8:12" ht="17" x14ac:dyDescent="0.25">
      <c r="H1397"/>
      <c r="I1397"/>
      <c r="J1397"/>
      <c r="K1397"/>
      <c r="L1397"/>
    </row>
    <row r="1398" spans="8:12" ht="17" x14ac:dyDescent="0.25">
      <c r="H1398"/>
      <c r="I1398"/>
      <c r="J1398"/>
      <c r="K1398"/>
      <c r="L1398"/>
    </row>
    <row r="1399" spans="8:12" ht="17" x14ac:dyDescent="0.25">
      <c r="H1399"/>
      <c r="I1399"/>
      <c r="J1399"/>
      <c r="K1399"/>
      <c r="L1399"/>
    </row>
    <row r="1400" spans="8:12" ht="17" x14ac:dyDescent="0.25">
      <c r="H1400"/>
      <c r="I1400"/>
      <c r="J1400"/>
      <c r="K1400"/>
      <c r="L1400"/>
    </row>
    <row r="1401" spans="8:12" ht="17" x14ac:dyDescent="0.25">
      <c r="H1401"/>
      <c r="I1401"/>
      <c r="J1401"/>
      <c r="K1401"/>
      <c r="L1401"/>
    </row>
    <row r="1402" spans="8:12" ht="17" x14ac:dyDescent="0.25">
      <c r="H1402"/>
      <c r="I1402"/>
      <c r="J1402"/>
      <c r="K1402"/>
      <c r="L1402"/>
    </row>
    <row r="1403" spans="8:12" ht="17" x14ac:dyDescent="0.25">
      <c r="H1403"/>
      <c r="I1403"/>
      <c r="J1403"/>
      <c r="K1403"/>
      <c r="L1403"/>
    </row>
    <row r="1404" spans="8:12" ht="17" x14ac:dyDescent="0.25">
      <c r="H1404"/>
      <c r="I1404"/>
      <c r="J1404"/>
      <c r="K1404"/>
      <c r="L1404"/>
    </row>
    <row r="1405" spans="8:12" ht="17" x14ac:dyDescent="0.25">
      <c r="H1405"/>
      <c r="I1405"/>
      <c r="J1405"/>
      <c r="K1405"/>
      <c r="L1405"/>
    </row>
    <row r="1406" spans="8:12" ht="17" x14ac:dyDescent="0.25">
      <c r="H1406"/>
      <c r="I1406"/>
      <c r="J1406"/>
      <c r="K1406"/>
      <c r="L1406"/>
    </row>
    <row r="1407" spans="8:12" ht="17" x14ac:dyDescent="0.25">
      <c r="H1407"/>
      <c r="I1407"/>
      <c r="J1407"/>
      <c r="K1407"/>
      <c r="L1407"/>
    </row>
    <row r="1408" spans="8:12" ht="17" x14ac:dyDescent="0.25">
      <c r="H1408"/>
      <c r="I1408"/>
      <c r="J1408"/>
      <c r="K1408"/>
      <c r="L1408"/>
    </row>
    <row r="1409" spans="8:12" ht="17" x14ac:dyDescent="0.25">
      <c r="H1409"/>
      <c r="I1409"/>
      <c r="J1409"/>
      <c r="K1409"/>
      <c r="L1409"/>
    </row>
    <row r="1410" spans="8:12" ht="17" x14ac:dyDescent="0.25">
      <c r="H1410"/>
      <c r="I1410"/>
      <c r="J1410"/>
      <c r="K1410"/>
      <c r="L1410"/>
    </row>
    <row r="1411" spans="8:12" ht="17" x14ac:dyDescent="0.25">
      <c r="H1411"/>
      <c r="I1411"/>
      <c r="J1411"/>
      <c r="K1411"/>
      <c r="L1411"/>
    </row>
    <row r="1412" spans="8:12" ht="17" x14ac:dyDescent="0.25">
      <c r="H1412"/>
      <c r="I1412"/>
      <c r="J1412"/>
      <c r="K1412"/>
      <c r="L1412"/>
    </row>
    <row r="1413" spans="8:12" ht="17" x14ac:dyDescent="0.25">
      <c r="H1413"/>
      <c r="I1413"/>
      <c r="J1413"/>
      <c r="K1413"/>
      <c r="L1413"/>
    </row>
    <row r="1414" spans="8:12" ht="17" x14ac:dyDescent="0.25">
      <c r="H1414"/>
      <c r="I1414"/>
      <c r="J1414"/>
      <c r="K1414"/>
      <c r="L1414"/>
    </row>
    <row r="1415" spans="8:12" ht="17" x14ac:dyDescent="0.25">
      <c r="H1415"/>
      <c r="I1415"/>
      <c r="J1415"/>
      <c r="K1415"/>
      <c r="L1415"/>
    </row>
    <row r="1416" spans="8:12" ht="17" x14ac:dyDescent="0.25">
      <c r="H1416"/>
      <c r="I1416"/>
      <c r="J1416"/>
      <c r="K1416"/>
      <c r="L1416"/>
    </row>
    <row r="1417" spans="8:12" ht="17" x14ac:dyDescent="0.25">
      <c r="H1417"/>
      <c r="I1417"/>
      <c r="J1417"/>
      <c r="K1417"/>
      <c r="L1417"/>
    </row>
    <row r="1418" spans="8:12" ht="17" x14ac:dyDescent="0.25">
      <c r="H1418"/>
      <c r="I1418"/>
      <c r="J1418"/>
      <c r="K1418"/>
      <c r="L1418"/>
    </row>
    <row r="1419" spans="8:12" ht="17" x14ac:dyDescent="0.25">
      <c r="H1419"/>
      <c r="I1419"/>
      <c r="J1419"/>
      <c r="K1419"/>
      <c r="L1419"/>
    </row>
    <row r="1420" spans="8:12" ht="17" x14ac:dyDescent="0.25">
      <c r="H1420"/>
      <c r="I1420"/>
      <c r="J1420"/>
      <c r="K1420"/>
      <c r="L1420"/>
    </row>
    <row r="1421" spans="8:12" ht="17" x14ac:dyDescent="0.25">
      <c r="H1421"/>
      <c r="I1421"/>
      <c r="J1421"/>
      <c r="K1421"/>
      <c r="L1421"/>
    </row>
    <row r="1422" spans="8:12" ht="17" x14ac:dyDescent="0.25">
      <c r="H1422"/>
      <c r="I1422"/>
      <c r="J1422"/>
      <c r="K1422"/>
      <c r="L1422"/>
    </row>
    <row r="1423" spans="8:12" ht="17" x14ac:dyDescent="0.25">
      <c r="H1423"/>
      <c r="I1423"/>
      <c r="J1423"/>
      <c r="K1423"/>
      <c r="L1423"/>
    </row>
    <row r="1424" spans="8:12" ht="17" x14ac:dyDescent="0.25">
      <c r="H1424"/>
      <c r="I1424"/>
      <c r="J1424"/>
      <c r="K1424"/>
      <c r="L1424"/>
    </row>
    <row r="1425" spans="8:12" ht="17" x14ac:dyDescent="0.25">
      <c r="H1425"/>
      <c r="I1425"/>
      <c r="J1425"/>
      <c r="K1425"/>
      <c r="L1425"/>
    </row>
    <row r="1426" spans="8:12" ht="17" x14ac:dyDescent="0.25">
      <c r="H1426"/>
      <c r="I1426"/>
      <c r="J1426"/>
      <c r="K1426"/>
      <c r="L1426"/>
    </row>
    <row r="1427" spans="8:12" ht="17" x14ac:dyDescent="0.25">
      <c r="H1427"/>
      <c r="I1427"/>
      <c r="J1427"/>
      <c r="K1427"/>
      <c r="L1427"/>
    </row>
    <row r="1428" spans="8:12" ht="17" x14ac:dyDescent="0.25">
      <c r="H1428"/>
      <c r="I1428"/>
      <c r="J1428"/>
      <c r="K1428"/>
      <c r="L1428"/>
    </row>
    <row r="1429" spans="8:12" ht="17" x14ac:dyDescent="0.25">
      <c r="H1429"/>
      <c r="I1429"/>
      <c r="J1429"/>
      <c r="K1429"/>
      <c r="L1429"/>
    </row>
    <row r="1430" spans="8:12" ht="17" x14ac:dyDescent="0.25">
      <c r="H1430"/>
      <c r="I1430"/>
      <c r="J1430"/>
      <c r="K1430"/>
      <c r="L1430"/>
    </row>
    <row r="1431" spans="8:12" ht="17" x14ac:dyDescent="0.25">
      <c r="H1431"/>
      <c r="I1431"/>
      <c r="J1431"/>
      <c r="K1431"/>
      <c r="L1431"/>
    </row>
    <row r="1432" spans="8:12" ht="17" x14ac:dyDescent="0.25">
      <c r="H1432"/>
      <c r="I1432"/>
      <c r="J1432"/>
      <c r="K1432"/>
      <c r="L1432"/>
    </row>
    <row r="1433" spans="8:12" ht="17" x14ac:dyDescent="0.25">
      <c r="H1433"/>
      <c r="I1433"/>
      <c r="J1433"/>
      <c r="K1433"/>
      <c r="L1433"/>
    </row>
    <row r="1434" spans="8:12" ht="17" x14ac:dyDescent="0.25">
      <c r="H1434"/>
      <c r="I1434"/>
      <c r="J1434"/>
      <c r="K1434"/>
      <c r="L1434"/>
    </row>
    <row r="1435" spans="8:12" ht="17" x14ac:dyDescent="0.25">
      <c r="H1435"/>
      <c r="I1435"/>
      <c r="J1435"/>
      <c r="K1435"/>
      <c r="L1435"/>
    </row>
    <row r="1436" spans="8:12" ht="17" x14ac:dyDescent="0.25">
      <c r="H1436"/>
      <c r="I1436"/>
      <c r="J1436"/>
      <c r="K1436"/>
      <c r="L1436"/>
    </row>
    <row r="1437" spans="8:12" ht="17" x14ac:dyDescent="0.25">
      <c r="H1437"/>
      <c r="I1437"/>
      <c r="J1437"/>
      <c r="K1437"/>
      <c r="L1437"/>
    </row>
    <row r="1438" spans="8:12" ht="17" x14ac:dyDescent="0.25">
      <c r="H1438"/>
      <c r="I1438"/>
      <c r="J1438"/>
      <c r="K1438"/>
      <c r="L1438"/>
    </row>
    <row r="1439" spans="8:12" ht="17" x14ac:dyDescent="0.25">
      <c r="H1439"/>
      <c r="I1439"/>
      <c r="J1439"/>
      <c r="K1439"/>
      <c r="L1439"/>
    </row>
    <row r="1440" spans="8:12" ht="17" x14ac:dyDescent="0.25">
      <c r="H1440"/>
      <c r="I1440"/>
      <c r="J1440"/>
      <c r="K1440"/>
      <c r="L1440"/>
    </row>
    <row r="1441" spans="8:12" ht="17" x14ac:dyDescent="0.25">
      <c r="H1441"/>
      <c r="I1441"/>
      <c r="J1441"/>
      <c r="K1441"/>
      <c r="L1441"/>
    </row>
    <row r="1442" spans="8:12" ht="17" x14ac:dyDescent="0.25">
      <c r="H1442"/>
      <c r="I1442"/>
      <c r="J1442"/>
      <c r="K1442"/>
      <c r="L1442"/>
    </row>
    <row r="1443" spans="8:12" ht="17" x14ac:dyDescent="0.25">
      <c r="H1443"/>
      <c r="I1443"/>
      <c r="J1443"/>
      <c r="K1443"/>
      <c r="L1443"/>
    </row>
    <row r="1444" spans="8:12" ht="17" x14ac:dyDescent="0.25">
      <c r="H1444"/>
      <c r="I1444"/>
      <c r="J1444"/>
      <c r="K1444"/>
      <c r="L1444"/>
    </row>
    <row r="1445" spans="8:12" ht="17" x14ac:dyDescent="0.25">
      <c r="H1445"/>
      <c r="I1445"/>
      <c r="J1445"/>
      <c r="K1445"/>
      <c r="L1445"/>
    </row>
    <row r="1446" spans="8:12" ht="17" x14ac:dyDescent="0.25">
      <c r="H1446"/>
      <c r="I1446"/>
      <c r="J1446"/>
      <c r="K1446"/>
      <c r="L1446"/>
    </row>
    <row r="1447" spans="8:12" ht="17" x14ac:dyDescent="0.25">
      <c r="H1447"/>
      <c r="I1447"/>
      <c r="J1447"/>
      <c r="K1447"/>
      <c r="L1447"/>
    </row>
    <row r="1448" spans="8:12" ht="17" x14ac:dyDescent="0.25">
      <c r="H1448"/>
      <c r="I1448"/>
      <c r="J1448"/>
      <c r="K1448"/>
      <c r="L1448"/>
    </row>
    <row r="1449" spans="8:12" ht="17" x14ac:dyDescent="0.25">
      <c r="H1449"/>
      <c r="I1449"/>
      <c r="J1449"/>
      <c r="K1449"/>
      <c r="L1449"/>
    </row>
    <row r="1450" spans="8:12" ht="17" x14ac:dyDescent="0.25">
      <c r="H1450"/>
      <c r="I1450"/>
      <c r="J1450"/>
      <c r="K1450"/>
      <c r="L1450"/>
    </row>
    <row r="1451" spans="8:12" ht="17" x14ac:dyDescent="0.25">
      <c r="H1451"/>
      <c r="I1451"/>
      <c r="J1451"/>
      <c r="K1451"/>
      <c r="L1451"/>
    </row>
    <row r="1452" spans="8:12" ht="17" x14ac:dyDescent="0.25">
      <c r="H1452"/>
      <c r="I1452"/>
      <c r="J1452"/>
      <c r="K1452"/>
      <c r="L1452"/>
    </row>
    <row r="1453" spans="8:12" ht="17" x14ac:dyDescent="0.25">
      <c r="H1453"/>
      <c r="I1453"/>
      <c r="J1453"/>
      <c r="K1453"/>
      <c r="L1453"/>
    </row>
    <row r="1454" spans="8:12" ht="17" x14ac:dyDescent="0.25">
      <c r="H1454"/>
      <c r="I1454"/>
      <c r="J1454"/>
      <c r="K1454"/>
      <c r="L1454"/>
    </row>
    <row r="1455" spans="8:12" ht="17" x14ac:dyDescent="0.25">
      <c r="H1455"/>
      <c r="I1455"/>
      <c r="J1455"/>
      <c r="K1455"/>
      <c r="L1455"/>
    </row>
    <row r="1456" spans="8:12" ht="17" x14ac:dyDescent="0.25">
      <c r="H1456"/>
      <c r="I1456"/>
      <c r="J1456"/>
      <c r="K1456"/>
      <c r="L1456"/>
    </row>
    <row r="1457" spans="8:12" ht="17" x14ac:dyDescent="0.25">
      <c r="H1457"/>
      <c r="I1457"/>
      <c r="J1457"/>
      <c r="K1457"/>
      <c r="L1457"/>
    </row>
    <row r="1458" spans="8:12" ht="17" x14ac:dyDescent="0.25">
      <c r="H1458"/>
      <c r="I1458"/>
      <c r="J1458"/>
      <c r="K1458"/>
      <c r="L1458"/>
    </row>
    <row r="1459" spans="8:12" ht="17" x14ac:dyDescent="0.25">
      <c r="H1459"/>
      <c r="I1459"/>
      <c r="J1459"/>
      <c r="K1459"/>
      <c r="L1459"/>
    </row>
    <row r="1460" spans="8:12" ht="17" x14ac:dyDescent="0.25">
      <c r="H1460"/>
      <c r="I1460"/>
      <c r="J1460"/>
      <c r="K1460"/>
      <c r="L1460"/>
    </row>
    <row r="1461" spans="8:12" ht="17" x14ac:dyDescent="0.25">
      <c r="H1461"/>
      <c r="I1461"/>
      <c r="J1461"/>
      <c r="K1461"/>
      <c r="L1461"/>
    </row>
    <row r="1462" spans="8:12" ht="17" x14ac:dyDescent="0.25">
      <c r="H1462"/>
      <c r="I1462"/>
      <c r="J1462"/>
      <c r="K1462"/>
      <c r="L1462"/>
    </row>
    <row r="1463" spans="8:12" ht="17" x14ac:dyDescent="0.25">
      <c r="H1463"/>
      <c r="I1463"/>
      <c r="J1463"/>
      <c r="K1463"/>
      <c r="L1463"/>
    </row>
    <row r="1464" spans="8:12" ht="17" x14ac:dyDescent="0.25">
      <c r="H1464"/>
      <c r="I1464"/>
      <c r="J1464"/>
      <c r="K1464"/>
      <c r="L1464"/>
    </row>
    <row r="1465" spans="8:12" ht="17" x14ac:dyDescent="0.25">
      <c r="H1465"/>
      <c r="I1465"/>
      <c r="J1465"/>
      <c r="K1465"/>
      <c r="L1465"/>
    </row>
    <row r="1466" spans="8:12" ht="17" x14ac:dyDescent="0.25">
      <c r="H1466"/>
      <c r="I1466"/>
      <c r="J1466"/>
      <c r="K1466"/>
      <c r="L1466"/>
    </row>
    <row r="1467" spans="8:12" ht="17" x14ac:dyDescent="0.25">
      <c r="H1467"/>
      <c r="I1467"/>
      <c r="J1467"/>
      <c r="K1467"/>
      <c r="L1467"/>
    </row>
    <row r="1468" spans="8:12" ht="17" x14ac:dyDescent="0.25">
      <c r="H1468"/>
      <c r="I1468"/>
      <c r="J1468"/>
      <c r="K1468"/>
      <c r="L1468"/>
    </row>
    <row r="1469" spans="8:12" ht="17" x14ac:dyDescent="0.25">
      <c r="H1469"/>
      <c r="I1469"/>
      <c r="J1469"/>
      <c r="K1469"/>
      <c r="L1469"/>
    </row>
    <row r="1470" spans="8:12" ht="17" x14ac:dyDescent="0.25">
      <c r="H1470"/>
      <c r="I1470"/>
      <c r="J1470"/>
      <c r="K1470"/>
      <c r="L1470"/>
    </row>
    <row r="1471" spans="8:12" ht="17" x14ac:dyDescent="0.25">
      <c r="H1471"/>
      <c r="I1471"/>
      <c r="J1471"/>
      <c r="K1471"/>
      <c r="L1471"/>
    </row>
    <row r="1472" spans="8:12" ht="17" x14ac:dyDescent="0.25">
      <c r="H1472"/>
      <c r="I1472"/>
      <c r="J1472"/>
      <c r="K1472"/>
      <c r="L1472"/>
    </row>
    <row r="1473" spans="8:12" ht="17" x14ac:dyDescent="0.25">
      <c r="H1473"/>
      <c r="I1473"/>
      <c r="J1473"/>
      <c r="K1473"/>
      <c r="L1473"/>
    </row>
    <row r="1474" spans="8:12" ht="17" x14ac:dyDescent="0.25">
      <c r="H1474"/>
      <c r="I1474"/>
      <c r="J1474"/>
      <c r="K1474"/>
      <c r="L1474"/>
    </row>
    <row r="1475" spans="8:12" ht="17" x14ac:dyDescent="0.25">
      <c r="H1475"/>
      <c r="I1475"/>
      <c r="J1475"/>
      <c r="K1475"/>
      <c r="L1475"/>
    </row>
    <row r="1476" spans="8:12" ht="17" x14ac:dyDescent="0.25">
      <c r="H1476"/>
      <c r="I1476"/>
      <c r="J1476"/>
      <c r="K1476"/>
      <c r="L1476"/>
    </row>
    <row r="1477" spans="8:12" ht="17" x14ac:dyDescent="0.25">
      <c r="H1477"/>
      <c r="I1477"/>
      <c r="J1477"/>
      <c r="K1477"/>
      <c r="L1477"/>
    </row>
    <row r="1478" spans="8:12" ht="17" x14ac:dyDescent="0.25">
      <c r="H1478"/>
      <c r="I1478"/>
      <c r="J1478"/>
      <c r="K1478"/>
      <c r="L1478"/>
    </row>
    <row r="1479" spans="8:12" ht="17" x14ac:dyDescent="0.25">
      <c r="H1479"/>
      <c r="I1479"/>
      <c r="J1479"/>
      <c r="K1479"/>
      <c r="L1479"/>
    </row>
    <row r="1480" spans="8:12" ht="17" x14ac:dyDescent="0.25">
      <c r="H1480"/>
      <c r="I1480"/>
      <c r="J1480"/>
      <c r="K1480"/>
      <c r="L1480"/>
    </row>
    <row r="1481" spans="8:12" ht="17" x14ac:dyDescent="0.25">
      <c r="H1481"/>
      <c r="I1481"/>
      <c r="J1481"/>
      <c r="K1481"/>
      <c r="L1481"/>
    </row>
    <row r="1482" spans="8:12" ht="17" x14ac:dyDescent="0.25">
      <c r="H1482"/>
      <c r="I1482"/>
      <c r="J1482"/>
      <c r="K1482"/>
      <c r="L1482"/>
    </row>
    <row r="1483" spans="8:12" ht="17" x14ac:dyDescent="0.25">
      <c r="H1483"/>
      <c r="I1483"/>
      <c r="J1483"/>
      <c r="K1483"/>
      <c r="L1483"/>
    </row>
    <row r="1484" spans="8:12" ht="17" x14ac:dyDescent="0.25">
      <c r="H1484"/>
      <c r="I1484"/>
      <c r="J1484"/>
      <c r="K1484"/>
      <c r="L1484"/>
    </row>
    <row r="1485" spans="8:12" ht="17" x14ac:dyDescent="0.25">
      <c r="H1485"/>
      <c r="I1485"/>
      <c r="J1485"/>
      <c r="K1485"/>
      <c r="L1485"/>
    </row>
    <row r="1486" spans="8:12" ht="17" x14ac:dyDescent="0.25">
      <c r="H1486"/>
      <c r="I1486"/>
      <c r="J1486"/>
      <c r="K1486"/>
      <c r="L1486"/>
    </row>
    <row r="1487" spans="8:12" ht="17" x14ac:dyDescent="0.25">
      <c r="H1487"/>
      <c r="I1487"/>
      <c r="J1487"/>
      <c r="K1487"/>
      <c r="L1487"/>
    </row>
    <row r="1488" spans="8:12" ht="17" x14ac:dyDescent="0.25">
      <c r="H1488"/>
      <c r="I1488"/>
      <c r="J1488"/>
      <c r="K1488"/>
      <c r="L1488"/>
    </row>
    <row r="1489" spans="8:12" ht="17" x14ac:dyDescent="0.25">
      <c r="H1489"/>
      <c r="I1489"/>
      <c r="J1489"/>
      <c r="K1489"/>
      <c r="L1489"/>
    </row>
    <row r="1490" spans="8:12" ht="17" x14ac:dyDescent="0.25">
      <c r="H1490"/>
      <c r="I1490"/>
      <c r="J1490"/>
      <c r="K1490"/>
      <c r="L1490"/>
    </row>
    <row r="1491" spans="8:12" ht="17" x14ac:dyDescent="0.25">
      <c r="H1491"/>
      <c r="I1491"/>
      <c r="J1491"/>
      <c r="K1491"/>
      <c r="L1491"/>
    </row>
    <row r="1492" spans="8:12" ht="17" x14ac:dyDescent="0.25">
      <c r="H1492"/>
      <c r="I1492"/>
      <c r="J1492"/>
      <c r="K1492"/>
      <c r="L1492"/>
    </row>
    <row r="1493" spans="8:12" ht="17" x14ac:dyDescent="0.25">
      <c r="H1493"/>
      <c r="I1493"/>
      <c r="J1493"/>
      <c r="K1493"/>
      <c r="L1493"/>
    </row>
    <row r="1494" spans="8:12" ht="17" x14ac:dyDescent="0.25">
      <c r="H1494"/>
      <c r="I1494"/>
      <c r="J1494"/>
      <c r="K1494"/>
      <c r="L1494"/>
    </row>
    <row r="1495" spans="8:12" ht="17" x14ac:dyDescent="0.25">
      <c r="H1495"/>
      <c r="I1495"/>
      <c r="J1495"/>
      <c r="K1495"/>
      <c r="L1495"/>
    </row>
    <row r="1496" spans="8:12" ht="17" x14ac:dyDescent="0.25">
      <c r="H1496"/>
      <c r="I1496"/>
      <c r="J1496"/>
      <c r="K1496"/>
      <c r="L1496"/>
    </row>
    <row r="1497" spans="8:12" ht="17" x14ac:dyDescent="0.25">
      <c r="H1497"/>
      <c r="I1497"/>
      <c r="J1497"/>
      <c r="K1497"/>
      <c r="L1497"/>
    </row>
    <row r="1498" spans="8:12" ht="17" x14ac:dyDescent="0.25">
      <c r="H1498"/>
      <c r="I1498"/>
      <c r="J1498"/>
      <c r="K1498"/>
      <c r="L1498"/>
    </row>
    <row r="1499" spans="8:12" ht="17" x14ac:dyDescent="0.25">
      <c r="H1499"/>
      <c r="I1499"/>
      <c r="J1499"/>
      <c r="K1499"/>
      <c r="L1499"/>
    </row>
    <row r="1500" spans="8:12" ht="17" x14ac:dyDescent="0.25">
      <c r="H1500"/>
      <c r="I1500"/>
      <c r="J1500"/>
      <c r="K1500"/>
      <c r="L1500"/>
    </row>
    <row r="1501" spans="8:12" ht="17" x14ac:dyDescent="0.25">
      <c r="H1501"/>
      <c r="I1501"/>
      <c r="J1501"/>
      <c r="K1501"/>
      <c r="L1501"/>
    </row>
    <row r="1502" spans="8:12" ht="17" x14ac:dyDescent="0.25">
      <c r="H1502"/>
      <c r="I1502"/>
      <c r="J1502"/>
      <c r="K1502"/>
      <c r="L1502"/>
    </row>
    <row r="1503" spans="8:12" ht="17" x14ac:dyDescent="0.25">
      <c r="H1503"/>
      <c r="I1503"/>
      <c r="J1503"/>
      <c r="K1503"/>
      <c r="L1503"/>
    </row>
    <row r="1504" spans="8:12" ht="17" x14ac:dyDescent="0.25">
      <c r="H1504"/>
      <c r="I1504"/>
      <c r="J1504"/>
      <c r="K1504"/>
      <c r="L1504"/>
    </row>
    <row r="1505" spans="8:12" ht="17" x14ac:dyDescent="0.25">
      <c r="H1505"/>
      <c r="I1505"/>
      <c r="J1505"/>
      <c r="K1505"/>
      <c r="L1505"/>
    </row>
    <row r="1506" spans="8:12" ht="17" x14ac:dyDescent="0.25">
      <c r="H1506"/>
      <c r="I1506"/>
      <c r="J1506"/>
      <c r="K1506"/>
      <c r="L1506"/>
    </row>
    <row r="1507" spans="8:12" ht="17" x14ac:dyDescent="0.25">
      <c r="H1507"/>
      <c r="I1507"/>
      <c r="J1507"/>
      <c r="K1507"/>
      <c r="L1507"/>
    </row>
    <row r="1508" spans="8:12" ht="17" x14ac:dyDescent="0.25">
      <c r="H1508"/>
      <c r="I1508"/>
      <c r="J1508"/>
      <c r="K1508"/>
      <c r="L1508"/>
    </row>
    <row r="1509" spans="8:12" ht="17" x14ac:dyDescent="0.25">
      <c r="H1509"/>
      <c r="I1509"/>
      <c r="J1509"/>
      <c r="K1509"/>
      <c r="L1509"/>
    </row>
    <row r="1510" spans="8:12" ht="17" x14ac:dyDescent="0.25">
      <c r="H1510"/>
      <c r="I1510"/>
      <c r="J1510"/>
      <c r="K1510"/>
      <c r="L1510"/>
    </row>
    <row r="1511" spans="8:12" ht="17" x14ac:dyDescent="0.25">
      <c r="H1511"/>
      <c r="I1511"/>
      <c r="J1511"/>
      <c r="K1511"/>
      <c r="L1511"/>
    </row>
    <row r="1512" spans="8:12" ht="17" x14ac:dyDescent="0.25">
      <c r="H1512"/>
      <c r="I1512"/>
      <c r="J1512"/>
      <c r="K1512"/>
      <c r="L1512"/>
    </row>
    <row r="1513" spans="8:12" ht="17" x14ac:dyDescent="0.25">
      <c r="H1513"/>
      <c r="I1513"/>
      <c r="J1513"/>
      <c r="K1513"/>
      <c r="L1513"/>
    </row>
    <row r="1514" spans="8:12" ht="17" x14ac:dyDescent="0.25">
      <c r="H1514"/>
      <c r="I1514"/>
      <c r="J1514"/>
      <c r="K1514"/>
      <c r="L1514"/>
    </row>
    <row r="1515" spans="8:12" ht="17" x14ac:dyDescent="0.25">
      <c r="H1515"/>
      <c r="I1515"/>
      <c r="J1515"/>
      <c r="K1515"/>
      <c r="L1515"/>
    </row>
    <row r="1516" spans="8:12" ht="17" x14ac:dyDescent="0.25">
      <c r="H1516"/>
      <c r="I1516"/>
      <c r="J1516"/>
      <c r="K1516"/>
      <c r="L1516"/>
    </row>
    <row r="1517" spans="8:12" ht="17" x14ac:dyDescent="0.25">
      <c r="H1517"/>
      <c r="I1517"/>
      <c r="J1517"/>
      <c r="K1517"/>
      <c r="L1517"/>
    </row>
    <row r="1518" spans="8:12" ht="17" x14ac:dyDescent="0.25">
      <c r="H1518"/>
      <c r="I1518"/>
      <c r="J1518"/>
      <c r="K1518"/>
      <c r="L1518"/>
    </row>
    <row r="1519" spans="8:12" ht="17" x14ac:dyDescent="0.25">
      <c r="H1519"/>
      <c r="I1519"/>
      <c r="J1519"/>
      <c r="K1519"/>
      <c r="L1519"/>
    </row>
    <row r="1520" spans="8:12" ht="17" x14ac:dyDescent="0.25">
      <c r="H1520"/>
      <c r="I1520"/>
      <c r="J1520"/>
      <c r="K1520"/>
      <c r="L1520"/>
    </row>
    <row r="1521" spans="8:12" ht="17" x14ac:dyDescent="0.25">
      <c r="H1521"/>
      <c r="I1521"/>
      <c r="J1521"/>
      <c r="K1521"/>
      <c r="L1521"/>
    </row>
    <row r="1522" spans="8:12" ht="17" x14ac:dyDescent="0.25">
      <c r="H1522"/>
      <c r="I1522"/>
      <c r="J1522"/>
      <c r="K1522"/>
      <c r="L1522"/>
    </row>
    <row r="1523" spans="8:12" ht="17" x14ac:dyDescent="0.25">
      <c r="H1523"/>
      <c r="I1523"/>
      <c r="J1523"/>
      <c r="K1523"/>
      <c r="L1523"/>
    </row>
    <row r="1524" spans="8:12" ht="17" x14ac:dyDescent="0.25">
      <c r="H1524"/>
      <c r="I1524"/>
      <c r="J1524"/>
      <c r="K1524"/>
      <c r="L1524"/>
    </row>
    <row r="1525" spans="8:12" ht="17" x14ac:dyDescent="0.25">
      <c r="H1525"/>
      <c r="I1525"/>
      <c r="J1525"/>
      <c r="K1525"/>
      <c r="L1525"/>
    </row>
    <row r="1526" spans="8:12" ht="17" x14ac:dyDescent="0.25">
      <c r="H1526"/>
      <c r="I1526"/>
      <c r="J1526"/>
      <c r="K1526"/>
      <c r="L1526"/>
    </row>
    <row r="1527" spans="8:12" ht="17" x14ac:dyDescent="0.25">
      <c r="H1527"/>
      <c r="I1527"/>
      <c r="J1527"/>
      <c r="K1527"/>
      <c r="L1527"/>
    </row>
    <row r="1528" spans="8:12" ht="17" x14ac:dyDescent="0.25">
      <c r="H1528"/>
      <c r="I1528"/>
      <c r="J1528"/>
      <c r="K1528"/>
      <c r="L1528"/>
    </row>
    <row r="1529" spans="8:12" ht="17" x14ac:dyDescent="0.25">
      <c r="H1529"/>
      <c r="I1529"/>
      <c r="J1529"/>
      <c r="K1529"/>
      <c r="L1529"/>
    </row>
    <row r="1530" spans="8:12" ht="17" x14ac:dyDescent="0.25">
      <c r="H1530"/>
      <c r="I1530"/>
      <c r="J1530"/>
      <c r="K1530"/>
      <c r="L1530"/>
    </row>
    <row r="1531" spans="8:12" ht="17" x14ac:dyDescent="0.25">
      <c r="H1531"/>
      <c r="I1531"/>
      <c r="J1531"/>
      <c r="K1531"/>
      <c r="L1531"/>
    </row>
    <row r="1532" spans="8:12" ht="17" x14ac:dyDescent="0.25">
      <c r="H1532"/>
      <c r="I1532"/>
      <c r="J1532"/>
      <c r="K1532"/>
      <c r="L1532"/>
    </row>
    <row r="1533" spans="8:12" ht="17" x14ac:dyDescent="0.25">
      <c r="H1533"/>
      <c r="I1533"/>
      <c r="J1533"/>
      <c r="K1533"/>
      <c r="L1533"/>
    </row>
    <row r="1534" spans="8:12" ht="17" x14ac:dyDescent="0.25">
      <c r="H1534"/>
      <c r="I1534"/>
      <c r="J1534"/>
      <c r="K1534"/>
      <c r="L1534"/>
    </row>
    <row r="1535" spans="8:12" ht="17" x14ac:dyDescent="0.25">
      <c r="H1535"/>
      <c r="I1535"/>
      <c r="J1535"/>
      <c r="K1535"/>
      <c r="L1535"/>
    </row>
    <row r="1536" spans="8:12" ht="17" x14ac:dyDescent="0.25">
      <c r="H1536"/>
      <c r="I1536"/>
      <c r="J1536"/>
      <c r="K1536"/>
      <c r="L1536"/>
    </row>
    <row r="1537" spans="8:12" ht="17" x14ac:dyDescent="0.25">
      <c r="H1537"/>
      <c r="I1537"/>
      <c r="J1537"/>
      <c r="K1537"/>
      <c r="L1537"/>
    </row>
    <row r="1538" spans="8:12" ht="17" x14ac:dyDescent="0.25">
      <c r="H1538"/>
      <c r="I1538"/>
      <c r="J1538"/>
      <c r="K1538"/>
      <c r="L1538"/>
    </row>
    <row r="1539" spans="8:12" ht="17" x14ac:dyDescent="0.25">
      <c r="H1539"/>
      <c r="I1539"/>
      <c r="J1539"/>
      <c r="K1539"/>
      <c r="L1539"/>
    </row>
    <row r="1540" spans="8:12" ht="17" x14ac:dyDescent="0.25">
      <c r="H1540"/>
      <c r="I1540"/>
      <c r="J1540"/>
      <c r="K1540"/>
      <c r="L1540"/>
    </row>
    <row r="1541" spans="8:12" ht="17" x14ac:dyDescent="0.25">
      <c r="H1541"/>
      <c r="I1541"/>
      <c r="J1541"/>
      <c r="K1541"/>
      <c r="L1541"/>
    </row>
    <row r="1542" spans="8:12" ht="17" x14ac:dyDescent="0.25">
      <c r="H1542"/>
      <c r="I1542"/>
      <c r="J1542"/>
      <c r="K1542"/>
      <c r="L1542"/>
    </row>
    <row r="1543" spans="8:12" ht="17" x14ac:dyDescent="0.25">
      <c r="H1543"/>
      <c r="I1543"/>
      <c r="J1543"/>
      <c r="K1543"/>
      <c r="L1543"/>
    </row>
    <row r="1544" spans="8:12" ht="17" x14ac:dyDescent="0.25">
      <c r="H1544"/>
      <c r="I1544"/>
      <c r="J1544"/>
      <c r="K1544"/>
      <c r="L1544"/>
    </row>
    <row r="1545" spans="8:12" ht="17" x14ac:dyDescent="0.25">
      <c r="H1545"/>
      <c r="I1545"/>
      <c r="J1545"/>
      <c r="K1545"/>
      <c r="L1545"/>
    </row>
    <row r="1546" spans="8:12" ht="17" x14ac:dyDescent="0.25">
      <c r="H1546"/>
      <c r="I1546"/>
      <c r="J1546"/>
      <c r="K1546"/>
      <c r="L1546"/>
    </row>
    <row r="1547" spans="8:12" ht="17" x14ac:dyDescent="0.25">
      <c r="H1547"/>
      <c r="I1547"/>
      <c r="J1547"/>
      <c r="K1547"/>
      <c r="L1547"/>
    </row>
    <row r="1548" spans="8:12" ht="17" x14ac:dyDescent="0.25">
      <c r="H1548"/>
      <c r="I1548"/>
      <c r="J1548"/>
      <c r="K1548"/>
      <c r="L1548"/>
    </row>
    <row r="1549" spans="8:12" ht="17" x14ac:dyDescent="0.25">
      <c r="H1549"/>
      <c r="I1549"/>
      <c r="J1549"/>
      <c r="K1549"/>
      <c r="L1549"/>
    </row>
    <row r="1550" spans="8:12" ht="17" x14ac:dyDescent="0.25">
      <c r="H1550"/>
      <c r="I1550"/>
      <c r="J1550"/>
      <c r="K1550"/>
      <c r="L1550"/>
    </row>
    <row r="1551" spans="8:12" ht="17" x14ac:dyDescent="0.25">
      <c r="H1551"/>
      <c r="I1551"/>
      <c r="J1551"/>
      <c r="K1551"/>
      <c r="L1551"/>
    </row>
    <row r="1552" spans="8:12" ht="17" x14ac:dyDescent="0.25">
      <c r="H1552"/>
      <c r="I1552"/>
      <c r="J1552"/>
      <c r="K1552"/>
      <c r="L1552"/>
    </row>
    <row r="1553" spans="8:12" ht="17" x14ac:dyDescent="0.25">
      <c r="H1553"/>
      <c r="I1553"/>
      <c r="J1553"/>
      <c r="K1553"/>
      <c r="L1553"/>
    </row>
    <row r="1554" spans="8:12" ht="17" x14ac:dyDescent="0.25">
      <c r="H1554"/>
      <c r="I1554"/>
      <c r="J1554"/>
      <c r="K1554"/>
      <c r="L1554"/>
    </row>
    <row r="1555" spans="8:12" ht="17" x14ac:dyDescent="0.25">
      <c r="H1555"/>
      <c r="I1555"/>
      <c r="J1555"/>
      <c r="K1555"/>
      <c r="L1555"/>
    </row>
    <row r="1556" spans="8:12" ht="17" x14ac:dyDescent="0.25">
      <c r="H1556"/>
      <c r="I1556"/>
      <c r="J1556"/>
      <c r="K1556"/>
      <c r="L1556"/>
    </row>
    <row r="1557" spans="8:12" ht="17" x14ac:dyDescent="0.25">
      <c r="H1557"/>
      <c r="I1557"/>
      <c r="J1557"/>
      <c r="K1557"/>
      <c r="L1557"/>
    </row>
    <row r="1558" spans="8:12" ht="17" x14ac:dyDescent="0.25">
      <c r="H1558"/>
      <c r="I1558"/>
      <c r="J1558"/>
      <c r="K1558"/>
      <c r="L1558"/>
    </row>
    <row r="1559" spans="8:12" ht="17" x14ac:dyDescent="0.25">
      <c r="H1559"/>
      <c r="I1559"/>
      <c r="J1559"/>
      <c r="K1559"/>
      <c r="L1559"/>
    </row>
    <row r="1560" spans="8:12" ht="17" x14ac:dyDescent="0.25">
      <c r="H1560"/>
      <c r="I1560"/>
      <c r="J1560"/>
      <c r="K1560"/>
      <c r="L1560"/>
    </row>
    <row r="1561" spans="8:12" ht="17" x14ac:dyDescent="0.25">
      <c r="H1561"/>
      <c r="I1561"/>
      <c r="J1561"/>
      <c r="K1561"/>
      <c r="L1561"/>
    </row>
    <row r="1562" spans="8:12" ht="17" x14ac:dyDescent="0.25">
      <c r="H1562"/>
      <c r="I1562"/>
      <c r="J1562"/>
      <c r="K1562"/>
      <c r="L1562"/>
    </row>
    <row r="1563" spans="8:12" ht="17" x14ac:dyDescent="0.25">
      <c r="H1563"/>
      <c r="I1563"/>
      <c r="J1563"/>
      <c r="K1563"/>
      <c r="L1563"/>
    </row>
    <row r="1564" spans="8:12" ht="17" x14ac:dyDescent="0.25">
      <c r="H1564"/>
      <c r="I1564"/>
      <c r="J1564"/>
      <c r="K1564"/>
      <c r="L1564"/>
    </row>
    <row r="1565" spans="8:12" ht="17" x14ac:dyDescent="0.25">
      <c r="H1565"/>
      <c r="I1565"/>
      <c r="J1565"/>
      <c r="K1565"/>
      <c r="L1565"/>
    </row>
    <row r="1566" spans="8:12" ht="17" x14ac:dyDescent="0.25">
      <c r="H1566"/>
      <c r="I1566"/>
      <c r="J1566"/>
      <c r="K1566"/>
      <c r="L1566"/>
    </row>
    <row r="1567" spans="8:12" ht="17" x14ac:dyDescent="0.25">
      <c r="H1567"/>
      <c r="I1567"/>
      <c r="J1567"/>
      <c r="K1567"/>
      <c r="L1567"/>
    </row>
    <row r="1568" spans="8:12" ht="17" x14ac:dyDescent="0.25">
      <c r="H1568"/>
      <c r="I1568"/>
      <c r="J1568"/>
      <c r="K1568"/>
      <c r="L1568"/>
    </row>
    <row r="1569" spans="8:12" ht="17" x14ac:dyDescent="0.25">
      <c r="H1569"/>
      <c r="I1569"/>
      <c r="J1569"/>
      <c r="K1569"/>
      <c r="L1569"/>
    </row>
    <row r="1570" spans="8:12" ht="17" x14ac:dyDescent="0.25">
      <c r="H1570"/>
      <c r="I1570"/>
      <c r="J1570"/>
      <c r="K1570"/>
      <c r="L1570"/>
    </row>
    <row r="1571" spans="8:12" ht="17" x14ac:dyDescent="0.25">
      <c r="H1571"/>
      <c r="I1571"/>
      <c r="J1571"/>
      <c r="K1571"/>
      <c r="L1571"/>
    </row>
    <row r="1572" spans="8:12" ht="17" x14ac:dyDescent="0.25">
      <c r="H1572"/>
      <c r="I1572"/>
      <c r="J1572"/>
      <c r="K1572"/>
      <c r="L1572"/>
    </row>
    <row r="1573" spans="8:12" ht="17" x14ac:dyDescent="0.25">
      <c r="H1573"/>
      <c r="I1573"/>
      <c r="J1573"/>
      <c r="K1573"/>
      <c r="L1573"/>
    </row>
    <row r="1574" spans="8:12" ht="17" x14ac:dyDescent="0.25">
      <c r="H1574"/>
      <c r="I1574"/>
      <c r="J1574"/>
      <c r="K1574"/>
      <c r="L1574"/>
    </row>
    <row r="1575" spans="8:12" ht="17" x14ac:dyDescent="0.25">
      <c r="H1575"/>
      <c r="I1575"/>
      <c r="J1575"/>
      <c r="K1575"/>
      <c r="L1575"/>
    </row>
    <row r="1576" spans="8:12" ht="17" x14ac:dyDescent="0.25">
      <c r="H1576"/>
      <c r="I1576"/>
      <c r="J1576"/>
      <c r="K1576"/>
      <c r="L1576"/>
    </row>
    <row r="1577" spans="8:12" ht="17" x14ac:dyDescent="0.25">
      <c r="H1577"/>
      <c r="I1577"/>
      <c r="J1577"/>
      <c r="K1577"/>
      <c r="L1577"/>
    </row>
    <row r="1578" spans="8:12" ht="17" x14ac:dyDescent="0.25">
      <c r="H1578"/>
      <c r="I1578"/>
      <c r="J1578"/>
      <c r="K1578"/>
      <c r="L1578"/>
    </row>
    <row r="1579" spans="8:12" ht="17" x14ac:dyDescent="0.25">
      <c r="H1579"/>
      <c r="I1579"/>
      <c r="J1579"/>
      <c r="K1579"/>
      <c r="L1579"/>
    </row>
    <row r="1580" spans="8:12" ht="17" x14ac:dyDescent="0.25">
      <c r="H1580"/>
      <c r="I1580"/>
      <c r="J1580"/>
      <c r="K1580"/>
      <c r="L1580"/>
    </row>
    <row r="1581" spans="8:12" ht="17" x14ac:dyDescent="0.25">
      <c r="H1581"/>
      <c r="I1581"/>
      <c r="J1581"/>
      <c r="K1581"/>
      <c r="L1581"/>
    </row>
    <row r="1582" spans="8:12" ht="17" x14ac:dyDescent="0.25">
      <c r="H1582"/>
      <c r="I1582"/>
      <c r="J1582"/>
      <c r="K1582"/>
      <c r="L1582"/>
    </row>
    <row r="1583" spans="8:12" ht="17" x14ac:dyDescent="0.25">
      <c r="H1583"/>
      <c r="I1583"/>
      <c r="J1583"/>
      <c r="K1583"/>
      <c r="L1583"/>
    </row>
    <row r="1584" spans="8:12" ht="17" x14ac:dyDescent="0.25">
      <c r="H1584"/>
      <c r="I1584"/>
      <c r="J1584"/>
      <c r="K1584"/>
      <c r="L1584"/>
    </row>
    <row r="1585" spans="8:12" ht="17" x14ac:dyDescent="0.25">
      <c r="H1585"/>
      <c r="I1585"/>
      <c r="J1585"/>
      <c r="K1585"/>
      <c r="L1585"/>
    </row>
    <row r="1586" spans="8:12" ht="17" x14ac:dyDescent="0.25">
      <c r="H1586"/>
      <c r="I1586"/>
      <c r="J1586"/>
      <c r="K1586"/>
      <c r="L1586"/>
    </row>
    <row r="1587" spans="8:12" ht="17" x14ac:dyDescent="0.25">
      <c r="H1587"/>
      <c r="I1587"/>
      <c r="J1587"/>
      <c r="K1587"/>
      <c r="L1587"/>
    </row>
    <row r="1588" spans="8:12" ht="17" x14ac:dyDescent="0.25">
      <c r="H1588"/>
      <c r="I1588"/>
      <c r="J1588"/>
      <c r="K1588"/>
      <c r="L1588"/>
    </row>
    <row r="1589" spans="8:12" ht="17" x14ac:dyDescent="0.25">
      <c r="H1589"/>
      <c r="I1589"/>
      <c r="J1589"/>
      <c r="K1589"/>
      <c r="L1589"/>
    </row>
    <row r="1590" spans="8:12" ht="17" x14ac:dyDescent="0.25">
      <c r="H1590"/>
      <c r="I1590"/>
      <c r="J1590"/>
      <c r="K1590"/>
      <c r="L1590"/>
    </row>
    <row r="1591" spans="8:12" ht="17" x14ac:dyDescent="0.25">
      <c r="H1591"/>
      <c r="I1591"/>
      <c r="J1591"/>
      <c r="K1591"/>
      <c r="L1591"/>
    </row>
    <row r="1592" spans="8:12" ht="17" x14ac:dyDescent="0.25">
      <c r="H1592"/>
      <c r="I1592"/>
      <c r="J1592"/>
      <c r="K1592"/>
      <c r="L1592"/>
    </row>
    <row r="1593" spans="8:12" ht="17" x14ac:dyDescent="0.25">
      <c r="H1593"/>
      <c r="I1593"/>
      <c r="J1593"/>
      <c r="K1593"/>
      <c r="L1593"/>
    </row>
    <row r="1594" spans="8:12" ht="17" x14ac:dyDescent="0.25">
      <c r="H1594"/>
      <c r="I1594"/>
      <c r="J1594"/>
      <c r="K1594"/>
      <c r="L1594"/>
    </row>
    <row r="1595" spans="8:12" ht="17" x14ac:dyDescent="0.25">
      <c r="H1595"/>
      <c r="I1595"/>
      <c r="J1595"/>
      <c r="K1595"/>
      <c r="L1595"/>
    </row>
    <row r="1596" spans="8:12" ht="17" x14ac:dyDescent="0.25">
      <c r="H1596"/>
      <c r="I1596"/>
      <c r="J1596"/>
      <c r="K1596"/>
      <c r="L1596"/>
    </row>
    <row r="1597" spans="8:12" ht="17" x14ac:dyDescent="0.25">
      <c r="H1597"/>
      <c r="I1597"/>
      <c r="J1597"/>
      <c r="K1597"/>
      <c r="L1597"/>
    </row>
    <row r="1598" spans="8:12" ht="17" x14ac:dyDescent="0.25">
      <c r="H1598"/>
      <c r="I1598"/>
      <c r="J1598"/>
      <c r="K1598"/>
      <c r="L1598"/>
    </row>
    <row r="1599" spans="8:12" ht="17" x14ac:dyDescent="0.25">
      <c r="H1599"/>
      <c r="I1599"/>
      <c r="J1599"/>
      <c r="K1599"/>
      <c r="L1599"/>
    </row>
    <row r="1600" spans="8:12" ht="17" x14ac:dyDescent="0.25">
      <c r="H1600"/>
      <c r="I1600"/>
      <c r="J1600"/>
      <c r="K1600"/>
      <c r="L1600"/>
    </row>
    <row r="1601" spans="8:12" ht="17" x14ac:dyDescent="0.25">
      <c r="H1601"/>
      <c r="I1601"/>
      <c r="J1601"/>
      <c r="K1601"/>
      <c r="L1601"/>
    </row>
    <row r="1602" spans="8:12" ht="17" x14ac:dyDescent="0.25">
      <c r="H1602"/>
      <c r="I1602"/>
      <c r="J1602"/>
      <c r="K1602"/>
      <c r="L1602"/>
    </row>
    <row r="1603" spans="8:12" ht="17" x14ac:dyDescent="0.25">
      <c r="H1603"/>
      <c r="I1603"/>
      <c r="J1603"/>
      <c r="K1603"/>
      <c r="L1603"/>
    </row>
    <row r="1604" spans="8:12" ht="17" x14ac:dyDescent="0.25">
      <c r="H1604"/>
      <c r="I1604"/>
      <c r="J1604"/>
      <c r="K1604"/>
      <c r="L1604"/>
    </row>
    <row r="1605" spans="8:12" ht="17" x14ac:dyDescent="0.25">
      <c r="H1605"/>
      <c r="I1605"/>
      <c r="J1605"/>
      <c r="K1605"/>
      <c r="L1605"/>
    </row>
    <row r="1606" spans="8:12" ht="17" x14ac:dyDescent="0.25">
      <c r="H1606"/>
      <c r="I1606"/>
      <c r="J1606"/>
      <c r="K1606"/>
      <c r="L1606"/>
    </row>
    <row r="1607" spans="8:12" ht="17" x14ac:dyDescent="0.25">
      <c r="H1607"/>
      <c r="I1607"/>
      <c r="J1607"/>
      <c r="K1607"/>
      <c r="L1607"/>
    </row>
    <row r="1608" spans="8:12" ht="17" x14ac:dyDescent="0.25">
      <c r="H1608"/>
      <c r="I1608"/>
      <c r="J1608"/>
      <c r="K1608"/>
      <c r="L1608"/>
    </row>
    <row r="1609" spans="8:12" ht="17" x14ac:dyDescent="0.25">
      <c r="H1609"/>
      <c r="I1609"/>
      <c r="J1609"/>
      <c r="K1609"/>
      <c r="L1609"/>
    </row>
    <row r="1610" spans="8:12" ht="17" x14ac:dyDescent="0.25">
      <c r="H1610"/>
      <c r="I1610"/>
      <c r="J1610"/>
      <c r="K1610"/>
      <c r="L1610"/>
    </row>
    <row r="1611" spans="8:12" ht="17" x14ac:dyDescent="0.25">
      <c r="H1611"/>
      <c r="I1611"/>
      <c r="J1611"/>
      <c r="K1611"/>
      <c r="L1611"/>
    </row>
    <row r="1612" spans="8:12" ht="17" x14ac:dyDescent="0.25">
      <c r="H1612"/>
      <c r="I1612"/>
      <c r="J1612"/>
      <c r="K1612"/>
      <c r="L1612"/>
    </row>
    <row r="1613" spans="8:12" ht="17" x14ac:dyDescent="0.25">
      <c r="H1613"/>
      <c r="I1613"/>
      <c r="J1613"/>
      <c r="K1613"/>
      <c r="L1613"/>
    </row>
    <row r="1614" spans="8:12" ht="17" x14ac:dyDescent="0.25">
      <c r="H1614"/>
      <c r="I1614"/>
      <c r="J1614"/>
      <c r="K1614"/>
      <c r="L1614"/>
    </row>
    <row r="1615" spans="8:12" ht="17" x14ac:dyDescent="0.25">
      <c r="H1615"/>
      <c r="I1615"/>
      <c r="J1615"/>
      <c r="K1615"/>
      <c r="L1615"/>
    </row>
    <row r="1616" spans="8:12" ht="17" x14ac:dyDescent="0.25">
      <c r="H1616"/>
      <c r="I1616"/>
      <c r="J1616"/>
      <c r="K1616"/>
      <c r="L1616"/>
    </row>
    <row r="1617" spans="8:12" ht="17" x14ac:dyDescent="0.25">
      <c r="H1617"/>
      <c r="I1617"/>
      <c r="J1617"/>
      <c r="K1617"/>
      <c r="L1617"/>
    </row>
    <row r="1618" spans="8:12" ht="17" x14ac:dyDescent="0.25">
      <c r="H1618"/>
      <c r="I1618"/>
      <c r="J1618"/>
      <c r="K1618"/>
      <c r="L1618"/>
    </row>
    <row r="1619" spans="8:12" ht="17" x14ac:dyDescent="0.25">
      <c r="H1619"/>
      <c r="I1619"/>
      <c r="J1619"/>
      <c r="K1619"/>
      <c r="L1619"/>
    </row>
    <row r="1620" spans="8:12" ht="17" x14ac:dyDescent="0.25">
      <c r="H1620"/>
      <c r="I1620"/>
      <c r="J1620"/>
      <c r="K1620"/>
      <c r="L1620"/>
    </row>
    <row r="1621" spans="8:12" ht="17" x14ac:dyDescent="0.25">
      <c r="H1621"/>
      <c r="I1621"/>
      <c r="J1621"/>
      <c r="K1621"/>
      <c r="L1621"/>
    </row>
    <row r="1622" spans="8:12" ht="17" x14ac:dyDescent="0.25">
      <c r="H1622"/>
      <c r="I1622"/>
      <c r="J1622"/>
      <c r="K1622"/>
      <c r="L1622"/>
    </row>
    <row r="1623" spans="8:12" ht="17" x14ac:dyDescent="0.25">
      <c r="H1623"/>
      <c r="I1623"/>
      <c r="J1623"/>
      <c r="K1623"/>
      <c r="L1623"/>
    </row>
    <row r="1624" spans="8:12" ht="17" x14ac:dyDescent="0.25">
      <c r="H1624"/>
      <c r="I1624"/>
      <c r="J1624"/>
      <c r="K1624"/>
      <c r="L1624"/>
    </row>
    <row r="1625" spans="8:12" ht="17" x14ac:dyDescent="0.25">
      <c r="H1625"/>
      <c r="I1625"/>
      <c r="J1625"/>
      <c r="K1625"/>
      <c r="L1625"/>
    </row>
    <row r="1626" spans="8:12" ht="17" x14ac:dyDescent="0.25">
      <c r="H1626"/>
      <c r="I1626"/>
      <c r="J1626"/>
      <c r="K1626"/>
      <c r="L1626"/>
    </row>
    <row r="1627" spans="8:12" ht="17" x14ac:dyDescent="0.25">
      <c r="H1627"/>
      <c r="I1627"/>
      <c r="J1627"/>
      <c r="K1627"/>
      <c r="L1627"/>
    </row>
    <row r="1628" spans="8:12" ht="17" x14ac:dyDescent="0.25">
      <c r="H1628"/>
      <c r="I1628"/>
      <c r="J1628"/>
      <c r="K1628"/>
      <c r="L1628"/>
    </row>
    <row r="1629" spans="8:12" ht="17" x14ac:dyDescent="0.25">
      <c r="H1629"/>
      <c r="I1629"/>
      <c r="J1629"/>
      <c r="K1629"/>
      <c r="L1629"/>
    </row>
    <row r="1630" spans="8:12" ht="17" x14ac:dyDescent="0.25">
      <c r="H1630"/>
      <c r="I1630"/>
      <c r="J1630"/>
      <c r="K1630"/>
      <c r="L1630"/>
    </row>
    <row r="1631" spans="8:12" ht="17" x14ac:dyDescent="0.25">
      <c r="H1631"/>
      <c r="I1631"/>
      <c r="J1631"/>
      <c r="K1631"/>
      <c r="L1631"/>
    </row>
    <row r="1632" spans="8:12" ht="17" x14ac:dyDescent="0.25">
      <c r="H1632"/>
      <c r="I1632"/>
      <c r="J1632"/>
      <c r="K1632"/>
      <c r="L1632"/>
    </row>
    <row r="1633" spans="8:12" ht="17" x14ac:dyDescent="0.25">
      <c r="H1633"/>
      <c r="I1633"/>
      <c r="J1633"/>
      <c r="K1633"/>
      <c r="L1633"/>
    </row>
    <row r="1634" spans="8:12" ht="17" x14ac:dyDescent="0.25">
      <c r="H1634"/>
      <c r="I1634"/>
      <c r="J1634"/>
      <c r="K1634"/>
      <c r="L1634"/>
    </row>
    <row r="1635" spans="8:12" ht="17" x14ac:dyDescent="0.25">
      <c r="H1635"/>
      <c r="I1635"/>
      <c r="J1635"/>
      <c r="K1635"/>
      <c r="L1635"/>
    </row>
    <row r="1636" spans="8:12" ht="17" x14ac:dyDescent="0.25">
      <c r="H1636"/>
      <c r="I1636"/>
      <c r="J1636"/>
      <c r="K1636"/>
      <c r="L1636"/>
    </row>
    <row r="1637" spans="8:12" ht="17" x14ac:dyDescent="0.25">
      <c r="H1637"/>
      <c r="I1637"/>
      <c r="J1637"/>
      <c r="K1637"/>
      <c r="L1637"/>
    </row>
    <row r="1638" spans="8:12" ht="17" x14ac:dyDescent="0.25">
      <c r="H1638"/>
      <c r="I1638"/>
      <c r="J1638"/>
      <c r="K1638"/>
      <c r="L1638"/>
    </row>
    <row r="1639" spans="8:12" ht="17" x14ac:dyDescent="0.25">
      <c r="H1639"/>
      <c r="I1639"/>
      <c r="J1639"/>
      <c r="K1639"/>
      <c r="L1639"/>
    </row>
    <row r="1640" spans="8:12" ht="17" x14ac:dyDescent="0.25">
      <c r="H1640"/>
      <c r="I1640"/>
      <c r="J1640"/>
      <c r="K1640"/>
      <c r="L1640"/>
    </row>
    <row r="1641" spans="8:12" ht="17" x14ac:dyDescent="0.25">
      <c r="H1641"/>
      <c r="I1641"/>
      <c r="J1641"/>
      <c r="K1641"/>
      <c r="L1641"/>
    </row>
    <row r="1642" spans="8:12" ht="17" x14ac:dyDescent="0.25">
      <c r="H1642"/>
      <c r="I1642"/>
      <c r="J1642"/>
      <c r="K1642"/>
      <c r="L1642"/>
    </row>
    <row r="1643" spans="8:12" ht="17" x14ac:dyDescent="0.25">
      <c r="H1643"/>
      <c r="I1643"/>
      <c r="J1643"/>
      <c r="K1643"/>
      <c r="L1643"/>
    </row>
    <row r="1644" spans="8:12" ht="17" x14ac:dyDescent="0.25">
      <c r="H1644"/>
      <c r="I1644"/>
      <c r="J1644"/>
      <c r="K1644"/>
      <c r="L1644"/>
    </row>
    <row r="1645" spans="8:12" ht="17" x14ac:dyDescent="0.25">
      <c r="H1645"/>
      <c r="I1645"/>
      <c r="J1645"/>
      <c r="K1645"/>
      <c r="L1645"/>
    </row>
    <row r="1646" spans="8:12" ht="17" x14ac:dyDescent="0.25">
      <c r="H1646"/>
      <c r="I1646"/>
      <c r="J1646"/>
      <c r="K1646"/>
      <c r="L1646"/>
    </row>
    <row r="1647" spans="8:12" ht="17" x14ac:dyDescent="0.25">
      <c r="H1647"/>
      <c r="I1647"/>
      <c r="J1647"/>
      <c r="K1647"/>
      <c r="L1647"/>
    </row>
    <row r="1648" spans="8:12" ht="17" x14ac:dyDescent="0.25">
      <c r="H1648"/>
      <c r="I1648"/>
      <c r="J1648"/>
      <c r="K1648"/>
      <c r="L1648"/>
    </row>
    <row r="1649" spans="8:12" ht="17" x14ac:dyDescent="0.25">
      <c r="H1649"/>
      <c r="I1649"/>
      <c r="J1649"/>
      <c r="K1649"/>
      <c r="L1649"/>
    </row>
    <row r="1650" spans="8:12" ht="17" x14ac:dyDescent="0.25">
      <c r="H1650"/>
      <c r="I1650"/>
      <c r="J1650"/>
      <c r="K1650"/>
      <c r="L1650"/>
    </row>
    <row r="1651" spans="8:12" ht="17" x14ac:dyDescent="0.25">
      <c r="H1651"/>
      <c r="I1651"/>
      <c r="J1651"/>
      <c r="K1651"/>
      <c r="L1651"/>
    </row>
    <row r="1652" spans="8:12" ht="17" x14ac:dyDescent="0.25">
      <c r="H1652"/>
      <c r="I1652"/>
      <c r="J1652"/>
      <c r="K1652"/>
      <c r="L1652"/>
    </row>
    <row r="1653" spans="8:12" ht="17" x14ac:dyDescent="0.25">
      <c r="H1653"/>
      <c r="I1653"/>
      <c r="J1653"/>
      <c r="K1653"/>
      <c r="L1653"/>
    </row>
    <row r="1654" spans="8:12" ht="17" x14ac:dyDescent="0.25">
      <c r="H1654"/>
      <c r="I1654"/>
      <c r="J1654"/>
      <c r="K1654"/>
      <c r="L1654"/>
    </row>
    <row r="1655" spans="8:12" ht="17" x14ac:dyDescent="0.25">
      <c r="H1655"/>
      <c r="I1655"/>
      <c r="J1655"/>
      <c r="K1655"/>
      <c r="L1655"/>
    </row>
    <row r="1656" spans="8:12" ht="17" x14ac:dyDescent="0.25">
      <c r="H1656"/>
      <c r="I1656"/>
      <c r="J1656"/>
      <c r="K1656"/>
      <c r="L1656"/>
    </row>
    <row r="1657" spans="8:12" ht="17" x14ac:dyDescent="0.25">
      <c r="H1657"/>
      <c r="I1657"/>
      <c r="J1657"/>
      <c r="K1657"/>
      <c r="L1657"/>
    </row>
    <row r="1658" spans="8:12" ht="17" x14ac:dyDescent="0.25">
      <c r="H1658"/>
      <c r="I1658"/>
      <c r="J1658"/>
      <c r="K1658"/>
      <c r="L1658"/>
    </row>
    <row r="1659" spans="8:12" ht="17" x14ac:dyDescent="0.25">
      <c r="H1659"/>
      <c r="I1659"/>
      <c r="J1659"/>
      <c r="K1659"/>
      <c r="L1659"/>
    </row>
    <row r="1660" spans="8:12" ht="17" x14ac:dyDescent="0.25">
      <c r="H1660"/>
      <c r="I1660"/>
      <c r="J1660"/>
      <c r="K1660"/>
      <c r="L1660"/>
    </row>
    <row r="1661" spans="8:12" ht="17" x14ac:dyDescent="0.25">
      <c r="H1661"/>
      <c r="I1661"/>
      <c r="J1661"/>
      <c r="K1661"/>
      <c r="L1661"/>
    </row>
    <row r="1662" spans="8:12" ht="17" x14ac:dyDescent="0.25">
      <c r="H1662"/>
      <c r="I1662"/>
      <c r="J1662"/>
      <c r="K1662"/>
      <c r="L1662"/>
    </row>
    <row r="1663" spans="8:12" ht="17" x14ac:dyDescent="0.25">
      <c r="H1663"/>
      <c r="I1663"/>
      <c r="J1663"/>
      <c r="K1663"/>
      <c r="L1663"/>
    </row>
    <row r="1664" spans="8:12" ht="17" x14ac:dyDescent="0.25">
      <c r="H1664"/>
      <c r="I1664"/>
      <c r="J1664"/>
      <c r="K1664"/>
      <c r="L1664"/>
    </row>
    <row r="1665" spans="8:12" ht="17" x14ac:dyDescent="0.25">
      <c r="H1665"/>
      <c r="I1665"/>
      <c r="J1665"/>
      <c r="K1665"/>
      <c r="L1665"/>
    </row>
    <row r="1666" spans="8:12" ht="17" x14ac:dyDescent="0.25">
      <c r="H1666"/>
      <c r="I1666"/>
      <c r="J1666"/>
      <c r="K1666"/>
      <c r="L1666"/>
    </row>
    <row r="1667" spans="8:12" ht="17" x14ac:dyDescent="0.25">
      <c r="H1667"/>
      <c r="I1667"/>
      <c r="J1667"/>
      <c r="K1667"/>
      <c r="L1667"/>
    </row>
    <row r="1668" spans="8:12" ht="17" x14ac:dyDescent="0.25">
      <c r="H1668"/>
      <c r="I1668"/>
      <c r="J1668"/>
      <c r="K1668"/>
      <c r="L1668"/>
    </row>
    <row r="1669" spans="8:12" ht="17" x14ac:dyDescent="0.25">
      <c r="H1669"/>
      <c r="I1669"/>
      <c r="J1669"/>
      <c r="K1669"/>
      <c r="L1669"/>
    </row>
    <row r="1670" spans="8:12" ht="17" x14ac:dyDescent="0.25">
      <c r="H1670"/>
      <c r="I1670"/>
      <c r="J1670"/>
      <c r="K1670"/>
      <c r="L1670"/>
    </row>
    <row r="1671" spans="8:12" ht="17" x14ac:dyDescent="0.25">
      <c r="H1671"/>
      <c r="I1671"/>
      <c r="J1671"/>
      <c r="K1671"/>
      <c r="L1671"/>
    </row>
    <row r="1672" spans="8:12" ht="17" x14ac:dyDescent="0.25">
      <c r="H1672"/>
      <c r="I1672"/>
      <c r="J1672"/>
      <c r="K1672"/>
      <c r="L1672"/>
    </row>
    <row r="1673" spans="8:12" ht="17" x14ac:dyDescent="0.25">
      <c r="H1673"/>
      <c r="I1673"/>
      <c r="J1673"/>
      <c r="K1673"/>
      <c r="L1673"/>
    </row>
    <row r="1674" spans="8:12" ht="17" x14ac:dyDescent="0.25">
      <c r="H1674"/>
      <c r="I1674"/>
      <c r="J1674"/>
      <c r="K1674"/>
      <c r="L1674"/>
    </row>
    <row r="1675" spans="8:12" ht="17" x14ac:dyDescent="0.25">
      <c r="H1675"/>
      <c r="I1675"/>
      <c r="J1675"/>
      <c r="K1675"/>
      <c r="L1675"/>
    </row>
    <row r="1676" spans="8:12" ht="17" x14ac:dyDescent="0.25">
      <c r="H1676"/>
      <c r="I1676"/>
      <c r="J1676"/>
      <c r="K1676"/>
      <c r="L1676"/>
    </row>
    <row r="1677" spans="8:12" ht="17" x14ac:dyDescent="0.25">
      <c r="H1677"/>
      <c r="I1677"/>
      <c r="J1677"/>
      <c r="K1677"/>
      <c r="L1677"/>
    </row>
    <row r="1678" spans="8:12" ht="17" x14ac:dyDescent="0.25">
      <c r="H1678"/>
      <c r="I1678"/>
      <c r="J1678"/>
      <c r="K1678"/>
      <c r="L1678"/>
    </row>
    <row r="1679" spans="8:12" ht="17" x14ac:dyDescent="0.25">
      <c r="H1679"/>
      <c r="I1679"/>
      <c r="J1679"/>
      <c r="K1679"/>
      <c r="L1679"/>
    </row>
    <row r="1680" spans="8:12" ht="17" x14ac:dyDescent="0.25">
      <c r="H1680"/>
      <c r="I1680"/>
      <c r="J1680"/>
      <c r="K1680"/>
      <c r="L1680"/>
    </row>
    <row r="1681" spans="8:12" ht="17" x14ac:dyDescent="0.25">
      <c r="H1681"/>
      <c r="I1681"/>
      <c r="J1681"/>
      <c r="K1681"/>
      <c r="L1681"/>
    </row>
    <row r="1682" spans="8:12" ht="17" x14ac:dyDescent="0.25">
      <c r="H1682"/>
      <c r="I1682"/>
      <c r="J1682"/>
      <c r="K1682"/>
      <c r="L1682"/>
    </row>
    <row r="1683" spans="8:12" ht="17" x14ac:dyDescent="0.25">
      <c r="H1683"/>
      <c r="I1683"/>
      <c r="J1683"/>
      <c r="K1683"/>
      <c r="L1683"/>
    </row>
    <row r="1684" spans="8:12" ht="17" x14ac:dyDescent="0.25">
      <c r="H1684"/>
      <c r="I1684"/>
      <c r="J1684"/>
      <c r="K1684"/>
      <c r="L1684"/>
    </row>
    <row r="1685" spans="8:12" ht="17" x14ac:dyDescent="0.25">
      <c r="H1685"/>
      <c r="I1685"/>
      <c r="J1685"/>
      <c r="K1685"/>
      <c r="L1685"/>
    </row>
    <row r="1686" spans="8:12" ht="17" x14ac:dyDescent="0.25">
      <c r="H1686"/>
      <c r="I1686"/>
      <c r="J1686"/>
      <c r="K1686"/>
      <c r="L1686"/>
    </row>
    <row r="1687" spans="8:12" ht="17" x14ac:dyDescent="0.25">
      <c r="H1687"/>
      <c r="I1687"/>
      <c r="J1687"/>
      <c r="K1687"/>
      <c r="L1687"/>
    </row>
    <row r="1688" spans="8:12" ht="17" x14ac:dyDescent="0.25">
      <c r="H1688"/>
      <c r="I1688"/>
      <c r="J1688"/>
      <c r="K1688"/>
      <c r="L1688"/>
    </row>
    <row r="1689" spans="8:12" ht="17" x14ac:dyDescent="0.25">
      <c r="H1689"/>
      <c r="I1689"/>
      <c r="J1689"/>
      <c r="K1689"/>
      <c r="L1689"/>
    </row>
    <row r="1690" spans="8:12" ht="17" x14ac:dyDescent="0.25">
      <c r="H1690"/>
      <c r="I1690"/>
      <c r="J1690"/>
      <c r="K1690"/>
      <c r="L1690"/>
    </row>
    <row r="1691" spans="8:12" ht="17" x14ac:dyDescent="0.25">
      <c r="H1691"/>
      <c r="I1691"/>
      <c r="J1691"/>
      <c r="K1691"/>
      <c r="L1691"/>
    </row>
    <row r="1692" spans="8:12" ht="17" x14ac:dyDescent="0.25">
      <c r="H1692"/>
      <c r="I1692"/>
      <c r="J1692"/>
      <c r="K1692"/>
      <c r="L1692"/>
    </row>
    <row r="1693" spans="8:12" ht="17" x14ac:dyDescent="0.25">
      <c r="H1693"/>
      <c r="I1693"/>
      <c r="J1693"/>
      <c r="K1693"/>
      <c r="L1693"/>
    </row>
    <row r="1694" spans="8:12" ht="17" x14ac:dyDescent="0.25">
      <c r="H1694"/>
      <c r="I1694"/>
      <c r="J1694"/>
      <c r="K1694"/>
      <c r="L1694"/>
    </row>
    <row r="1695" spans="8:12" ht="17" x14ac:dyDescent="0.25">
      <c r="H1695"/>
      <c r="I1695"/>
      <c r="J1695"/>
      <c r="K1695"/>
      <c r="L1695"/>
    </row>
    <row r="1696" spans="8:12" ht="17" x14ac:dyDescent="0.25">
      <c r="H1696"/>
      <c r="I1696"/>
      <c r="J1696"/>
      <c r="K1696"/>
      <c r="L1696"/>
    </row>
    <row r="1697" spans="8:12" ht="17" x14ac:dyDescent="0.25">
      <c r="H1697"/>
      <c r="I1697"/>
      <c r="J1697"/>
      <c r="K1697"/>
      <c r="L1697"/>
    </row>
    <row r="1698" spans="8:12" ht="17" x14ac:dyDescent="0.25">
      <c r="H1698"/>
      <c r="I1698"/>
      <c r="J1698"/>
      <c r="K1698"/>
      <c r="L1698"/>
    </row>
    <row r="1699" spans="8:12" ht="17" x14ac:dyDescent="0.25">
      <c r="H1699"/>
      <c r="I1699"/>
      <c r="J1699"/>
      <c r="K1699"/>
      <c r="L1699"/>
    </row>
    <row r="1700" spans="8:12" ht="17" x14ac:dyDescent="0.25">
      <c r="H1700"/>
      <c r="I1700"/>
      <c r="J1700"/>
      <c r="K1700"/>
      <c r="L1700"/>
    </row>
    <row r="1701" spans="8:12" ht="17" x14ac:dyDescent="0.25">
      <c r="H1701"/>
      <c r="I1701"/>
      <c r="J1701"/>
      <c r="K1701"/>
      <c r="L1701"/>
    </row>
    <row r="1702" spans="8:12" ht="17" x14ac:dyDescent="0.25">
      <c r="H1702"/>
      <c r="I1702"/>
      <c r="J1702"/>
      <c r="K1702"/>
      <c r="L1702"/>
    </row>
    <row r="1703" spans="8:12" ht="17" x14ac:dyDescent="0.25">
      <c r="H1703"/>
      <c r="I1703"/>
      <c r="J1703"/>
      <c r="K1703"/>
      <c r="L1703"/>
    </row>
    <row r="1704" spans="8:12" ht="17" x14ac:dyDescent="0.25">
      <c r="H1704"/>
      <c r="I1704"/>
      <c r="J1704"/>
      <c r="K1704"/>
      <c r="L1704"/>
    </row>
    <row r="1705" spans="8:12" ht="17" x14ac:dyDescent="0.25">
      <c r="H1705"/>
      <c r="I1705"/>
      <c r="J1705"/>
      <c r="K1705"/>
      <c r="L1705"/>
    </row>
    <row r="1706" spans="8:12" ht="17" x14ac:dyDescent="0.25">
      <c r="H1706"/>
      <c r="I1706"/>
      <c r="J1706"/>
      <c r="K1706"/>
      <c r="L1706"/>
    </row>
    <row r="1707" spans="8:12" ht="17" x14ac:dyDescent="0.25">
      <c r="H1707"/>
      <c r="I1707"/>
      <c r="J1707"/>
      <c r="K1707"/>
      <c r="L1707"/>
    </row>
    <row r="1708" spans="8:12" ht="17" x14ac:dyDescent="0.25">
      <c r="H1708"/>
      <c r="I1708"/>
      <c r="J1708"/>
      <c r="K1708"/>
      <c r="L1708"/>
    </row>
    <row r="1709" spans="8:12" ht="17" x14ac:dyDescent="0.25">
      <c r="H1709"/>
      <c r="I1709"/>
      <c r="J1709"/>
      <c r="K1709"/>
      <c r="L1709"/>
    </row>
    <row r="1710" spans="8:12" ht="17" x14ac:dyDescent="0.25">
      <c r="H1710"/>
      <c r="I1710"/>
      <c r="J1710"/>
      <c r="K1710"/>
      <c r="L1710"/>
    </row>
    <row r="1711" spans="8:12" ht="17" x14ac:dyDescent="0.25">
      <c r="H1711"/>
      <c r="I1711"/>
      <c r="J1711"/>
      <c r="K1711"/>
      <c r="L1711"/>
    </row>
    <row r="1712" spans="8:12" ht="17" x14ac:dyDescent="0.25">
      <c r="H1712"/>
      <c r="I1712"/>
      <c r="J1712"/>
      <c r="K1712"/>
      <c r="L1712"/>
    </row>
    <row r="1713" spans="8:12" ht="17" x14ac:dyDescent="0.25">
      <c r="H1713"/>
      <c r="I1713"/>
      <c r="J1713"/>
      <c r="K1713"/>
      <c r="L1713"/>
    </row>
    <row r="1714" spans="8:12" ht="17" x14ac:dyDescent="0.25">
      <c r="H1714"/>
      <c r="I1714"/>
      <c r="J1714"/>
      <c r="K1714"/>
      <c r="L1714"/>
    </row>
    <row r="1715" spans="8:12" ht="17" x14ac:dyDescent="0.25">
      <c r="H1715"/>
      <c r="I1715"/>
      <c r="J1715"/>
      <c r="K1715"/>
      <c r="L1715"/>
    </row>
    <row r="1716" spans="8:12" ht="17" x14ac:dyDescent="0.25">
      <c r="H1716"/>
      <c r="I1716"/>
      <c r="J1716"/>
      <c r="K1716"/>
      <c r="L1716"/>
    </row>
    <row r="1717" spans="8:12" ht="17" x14ac:dyDescent="0.25">
      <c r="H1717"/>
      <c r="I1717"/>
      <c r="J1717"/>
      <c r="K1717"/>
      <c r="L1717"/>
    </row>
    <row r="1718" spans="8:12" ht="17" x14ac:dyDescent="0.25">
      <c r="H1718"/>
      <c r="I1718"/>
      <c r="J1718"/>
      <c r="K1718"/>
      <c r="L1718"/>
    </row>
    <row r="1719" spans="8:12" ht="17" x14ac:dyDescent="0.25">
      <c r="H1719"/>
      <c r="I1719"/>
      <c r="J1719"/>
      <c r="K1719"/>
      <c r="L1719"/>
    </row>
    <row r="1720" spans="8:12" ht="17" x14ac:dyDescent="0.25">
      <c r="H1720"/>
      <c r="I1720"/>
      <c r="J1720"/>
      <c r="K1720"/>
      <c r="L1720"/>
    </row>
    <row r="1721" spans="8:12" ht="17" x14ac:dyDescent="0.25">
      <c r="H1721"/>
      <c r="I1721"/>
      <c r="J1721"/>
      <c r="K1721"/>
      <c r="L1721"/>
    </row>
    <row r="1722" spans="8:12" ht="17" x14ac:dyDescent="0.25">
      <c r="H1722"/>
      <c r="I1722"/>
      <c r="J1722"/>
      <c r="K1722"/>
      <c r="L1722"/>
    </row>
    <row r="1723" spans="8:12" ht="17" x14ac:dyDescent="0.25">
      <c r="H1723"/>
      <c r="I1723"/>
      <c r="J1723"/>
      <c r="K1723"/>
      <c r="L1723"/>
    </row>
    <row r="1724" spans="8:12" ht="17" x14ac:dyDescent="0.25">
      <c r="H1724"/>
      <c r="I1724"/>
      <c r="J1724"/>
      <c r="K1724"/>
      <c r="L1724"/>
    </row>
    <row r="1725" spans="8:12" ht="17" x14ac:dyDescent="0.25">
      <c r="H1725"/>
      <c r="I1725"/>
      <c r="J1725"/>
      <c r="K1725"/>
      <c r="L1725"/>
    </row>
    <row r="1726" spans="8:12" ht="17" x14ac:dyDescent="0.25">
      <c r="H1726"/>
      <c r="I1726"/>
      <c r="J1726"/>
      <c r="K1726"/>
      <c r="L1726"/>
    </row>
    <row r="1727" spans="8:12" ht="17" x14ac:dyDescent="0.25">
      <c r="H1727"/>
      <c r="I1727"/>
      <c r="J1727"/>
      <c r="K1727"/>
      <c r="L1727"/>
    </row>
    <row r="1728" spans="8:12" ht="17" x14ac:dyDescent="0.25">
      <c r="H1728"/>
      <c r="I1728"/>
      <c r="J1728"/>
      <c r="K1728"/>
      <c r="L1728"/>
    </row>
    <row r="1729" spans="8:12" ht="17" x14ac:dyDescent="0.25">
      <c r="H1729"/>
      <c r="I1729"/>
      <c r="J1729"/>
      <c r="K1729"/>
      <c r="L1729"/>
    </row>
    <row r="1730" spans="8:12" ht="17" x14ac:dyDescent="0.25">
      <c r="H1730"/>
      <c r="I1730"/>
      <c r="J1730"/>
      <c r="K1730"/>
      <c r="L1730"/>
    </row>
    <row r="1731" spans="8:12" ht="17" x14ac:dyDescent="0.25">
      <c r="H1731"/>
      <c r="I1731"/>
      <c r="J1731"/>
      <c r="K1731"/>
      <c r="L1731"/>
    </row>
    <row r="1732" spans="8:12" ht="17" x14ac:dyDescent="0.25">
      <c r="H1732"/>
      <c r="I1732"/>
      <c r="J1732"/>
      <c r="K1732"/>
      <c r="L1732"/>
    </row>
    <row r="1733" spans="8:12" ht="17" x14ac:dyDescent="0.25">
      <c r="H1733"/>
      <c r="I1733"/>
      <c r="J1733"/>
      <c r="K1733"/>
      <c r="L1733"/>
    </row>
    <row r="1734" spans="8:12" ht="17" x14ac:dyDescent="0.25">
      <c r="H1734"/>
      <c r="I1734"/>
      <c r="J1734"/>
      <c r="K1734"/>
      <c r="L1734"/>
    </row>
    <row r="1735" spans="8:12" ht="17" x14ac:dyDescent="0.25">
      <c r="H1735"/>
      <c r="I1735"/>
      <c r="J1735"/>
      <c r="K1735"/>
      <c r="L1735"/>
    </row>
    <row r="1736" spans="8:12" ht="17" x14ac:dyDescent="0.25">
      <c r="H1736"/>
      <c r="I1736"/>
      <c r="J1736"/>
      <c r="K1736"/>
      <c r="L1736"/>
    </row>
    <row r="1737" spans="8:12" ht="17" x14ac:dyDescent="0.25">
      <c r="H1737"/>
      <c r="I1737"/>
      <c r="J1737"/>
      <c r="K1737"/>
      <c r="L1737"/>
    </row>
    <row r="1738" spans="8:12" ht="17" x14ac:dyDescent="0.25">
      <c r="H1738"/>
      <c r="I1738"/>
      <c r="J1738"/>
      <c r="K1738"/>
      <c r="L1738"/>
    </row>
    <row r="1739" spans="8:12" ht="17" x14ac:dyDescent="0.25">
      <c r="H1739"/>
      <c r="I1739"/>
      <c r="J1739"/>
      <c r="K1739"/>
      <c r="L1739"/>
    </row>
    <row r="1740" spans="8:12" ht="17" x14ac:dyDescent="0.25">
      <c r="H1740"/>
      <c r="I1740"/>
      <c r="J1740"/>
      <c r="K1740"/>
      <c r="L1740"/>
    </row>
    <row r="1741" spans="8:12" ht="17" x14ac:dyDescent="0.25">
      <c r="H1741"/>
      <c r="I1741"/>
      <c r="J1741"/>
      <c r="K1741"/>
      <c r="L1741"/>
    </row>
    <row r="1742" spans="8:12" ht="17" x14ac:dyDescent="0.25">
      <c r="H1742"/>
      <c r="I1742"/>
      <c r="J1742"/>
      <c r="K1742"/>
      <c r="L1742"/>
    </row>
    <row r="1743" spans="8:12" ht="17" x14ac:dyDescent="0.25">
      <c r="H1743"/>
      <c r="I1743"/>
      <c r="J1743"/>
      <c r="K1743"/>
      <c r="L1743"/>
    </row>
    <row r="1744" spans="8:12" ht="17" x14ac:dyDescent="0.25">
      <c r="H1744"/>
      <c r="I1744"/>
      <c r="J1744"/>
      <c r="K1744"/>
      <c r="L1744"/>
    </row>
    <row r="1745" spans="8:12" ht="17" x14ac:dyDescent="0.25">
      <c r="H1745"/>
      <c r="I1745"/>
      <c r="J1745"/>
      <c r="K1745"/>
      <c r="L1745"/>
    </row>
    <row r="1746" spans="8:12" ht="17" x14ac:dyDescent="0.25">
      <c r="H1746"/>
      <c r="I1746"/>
      <c r="J1746"/>
      <c r="K1746"/>
      <c r="L1746"/>
    </row>
    <row r="1747" spans="8:12" ht="17" x14ac:dyDescent="0.25">
      <c r="H1747"/>
      <c r="I1747"/>
      <c r="J1747"/>
      <c r="K1747"/>
      <c r="L1747"/>
    </row>
    <row r="1748" spans="8:12" ht="17" x14ac:dyDescent="0.25">
      <c r="H1748"/>
      <c r="I1748"/>
      <c r="J1748"/>
      <c r="K1748"/>
      <c r="L1748"/>
    </row>
    <row r="1749" spans="8:12" ht="17" x14ac:dyDescent="0.25">
      <c r="H1749"/>
      <c r="I1749"/>
      <c r="J1749"/>
      <c r="K1749"/>
      <c r="L1749"/>
    </row>
    <row r="1750" spans="8:12" ht="17" x14ac:dyDescent="0.25">
      <c r="H1750"/>
      <c r="I1750"/>
      <c r="J1750"/>
      <c r="K1750"/>
      <c r="L1750"/>
    </row>
    <row r="1751" spans="8:12" ht="17" x14ac:dyDescent="0.25">
      <c r="H1751"/>
      <c r="I1751"/>
      <c r="J1751"/>
      <c r="K1751"/>
      <c r="L1751"/>
    </row>
    <row r="1752" spans="8:12" ht="17" x14ac:dyDescent="0.25">
      <c r="H1752"/>
      <c r="I1752"/>
      <c r="J1752"/>
      <c r="K1752"/>
      <c r="L1752"/>
    </row>
    <row r="1753" spans="8:12" ht="17" x14ac:dyDescent="0.25">
      <c r="H1753"/>
      <c r="I1753"/>
      <c r="J1753"/>
      <c r="K1753"/>
      <c r="L1753"/>
    </row>
    <row r="1754" spans="8:12" ht="17" x14ac:dyDescent="0.25">
      <c r="H1754"/>
      <c r="I1754"/>
      <c r="J1754"/>
      <c r="K1754"/>
      <c r="L1754"/>
    </row>
    <row r="1755" spans="8:12" ht="17" x14ac:dyDescent="0.25">
      <c r="H1755"/>
      <c r="I1755"/>
      <c r="J1755"/>
      <c r="K1755"/>
      <c r="L1755"/>
    </row>
    <row r="1756" spans="8:12" ht="17" x14ac:dyDescent="0.25">
      <c r="H1756"/>
      <c r="I1756"/>
      <c r="J1756"/>
      <c r="K1756"/>
      <c r="L1756"/>
    </row>
    <row r="1757" spans="8:12" ht="17" x14ac:dyDescent="0.25">
      <c r="H1757"/>
      <c r="I1757"/>
      <c r="J1757"/>
      <c r="K1757"/>
      <c r="L1757"/>
    </row>
    <row r="1758" spans="8:12" ht="17" x14ac:dyDescent="0.25">
      <c r="H1758"/>
      <c r="I1758"/>
      <c r="J1758"/>
      <c r="K1758"/>
      <c r="L1758"/>
    </row>
    <row r="1759" spans="8:12" ht="17" x14ac:dyDescent="0.25">
      <c r="H1759"/>
      <c r="I1759"/>
      <c r="J1759"/>
      <c r="K1759"/>
      <c r="L1759"/>
    </row>
    <row r="1760" spans="8:12" ht="17" x14ac:dyDescent="0.25">
      <c r="H1760"/>
      <c r="I1760"/>
      <c r="J1760"/>
      <c r="K1760"/>
      <c r="L1760"/>
    </row>
    <row r="1761" spans="8:12" ht="17" x14ac:dyDescent="0.25">
      <c r="H1761"/>
      <c r="I1761"/>
      <c r="J1761"/>
      <c r="K1761"/>
      <c r="L1761"/>
    </row>
    <row r="1762" spans="8:12" ht="17" x14ac:dyDescent="0.25">
      <c r="H1762"/>
      <c r="I1762"/>
      <c r="J1762"/>
      <c r="K1762"/>
      <c r="L1762"/>
    </row>
    <row r="1763" spans="8:12" ht="17" x14ac:dyDescent="0.25">
      <c r="H1763"/>
      <c r="I1763"/>
      <c r="J1763"/>
      <c r="K1763"/>
      <c r="L1763"/>
    </row>
    <row r="1764" spans="8:12" ht="17" x14ac:dyDescent="0.25">
      <c r="H1764"/>
      <c r="I1764"/>
      <c r="J1764"/>
      <c r="K1764"/>
      <c r="L1764"/>
    </row>
    <row r="1765" spans="8:12" ht="17" x14ac:dyDescent="0.25">
      <c r="H1765"/>
      <c r="I1765"/>
      <c r="J1765"/>
      <c r="K1765"/>
      <c r="L1765"/>
    </row>
    <row r="1766" spans="8:12" ht="17" x14ac:dyDescent="0.25">
      <c r="H1766"/>
      <c r="I1766"/>
      <c r="J1766"/>
      <c r="K1766"/>
      <c r="L1766"/>
    </row>
    <row r="1767" spans="8:12" ht="17" x14ac:dyDescent="0.25">
      <c r="H1767"/>
      <c r="I1767"/>
      <c r="J1767"/>
      <c r="K1767"/>
      <c r="L1767"/>
    </row>
    <row r="1768" spans="8:12" ht="17" x14ac:dyDescent="0.25">
      <c r="H1768"/>
      <c r="I1768"/>
      <c r="J1768"/>
      <c r="K1768"/>
      <c r="L1768"/>
    </row>
    <row r="1769" spans="8:12" ht="17" x14ac:dyDescent="0.25">
      <c r="H1769"/>
      <c r="I1769"/>
      <c r="J1769"/>
      <c r="K1769"/>
      <c r="L1769"/>
    </row>
    <row r="1770" spans="8:12" ht="17" x14ac:dyDescent="0.25">
      <c r="H1770"/>
      <c r="I1770"/>
      <c r="J1770"/>
      <c r="K1770"/>
      <c r="L1770"/>
    </row>
    <row r="1771" spans="8:12" ht="17" x14ac:dyDescent="0.25">
      <c r="H1771"/>
      <c r="I1771"/>
      <c r="J1771"/>
      <c r="K1771"/>
      <c r="L1771"/>
    </row>
    <row r="1772" spans="8:12" ht="17" x14ac:dyDescent="0.25">
      <c r="H1772"/>
      <c r="I1772"/>
      <c r="J1772"/>
      <c r="K1772"/>
      <c r="L1772"/>
    </row>
    <row r="1773" spans="8:12" ht="17" x14ac:dyDescent="0.25">
      <c r="H1773"/>
      <c r="I1773"/>
      <c r="J1773"/>
      <c r="K1773"/>
      <c r="L1773"/>
    </row>
    <row r="1774" spans="8:12" ht="17" x14ac:dyDescent="0.25">
      <c r="H1774"/>
      <c r="I1774"/>
      <c r="J1774"/>
      <c r="K1774"/>
      <c r="L1774"/>
    </row>
    <row r="1775" spans="8:12" ht="17" x14ac:dyDescent="0.25">
      <c r="H1775"/>
      <c r="I1775"/>
      <c r="J1775"/>
      <c r="K1775"/>
      <c r="L1775"/>
    </row>
    <row r="1776" spans="8:12" ht="17" x14ac:dyDescent="0.25">
      <c r="H1776"/>
      <c r="I1776"/>
      <c r="J1776"/>
      <c r="K1776"/>
      <c r="L1776"/>
    </row>
    <row r="1777" spans="8:12" ht="17" x14ac:dyDescent="0.25">
      <c r="H1777"/>
      <c r="I1777"/>
      <c r="J1777"/>
      <c r="K1777"/>
      <c r="L1777"/>
    </row>
    <row r="1778" spans="8:12" ht="17" x14ac:dyDescent="0.25">
      <c r="H1778"/>
      <c r="I1778"/>
      <c r="J1778"/>
      <c r="K1778"/>
      <c r="L1778"/>
    </row>
    <row r="1779" spans="8:12" ht="17" x14ac:dyDescent="0.25">
      <c r="H1779"/>
      <c r="I1779"/>
      <c r="J1779"/>
      <c r="K1779"/>
      <c r="L1779"/>
    </row>
    <row r="1780" spans="8:12" ht="17" x14ac:dyDescent="0.25">
      <c r="H1780"/>
      <c r="I1780"/>
      <c r="J1780"/>
      <c r="K1780"/>
      <c r="L1780"/>
    </row>
    <row r="1781" spans="8:12" ht="17" x14ac:dyDescent="0.25">
      <c r="H1781"/>
      <c r="I1781"/>
      <c r="J1781"/>
      <c r="K1781"/>
      <c r="L1781"/>
    </row>
    <row r="1782" spans="8:12" ht="17" x14ac:dyDescent="0.25">
      <c r="H1782"/>
      <c r="I1782"/>
      <c r="J1782"/>
      <c r="K1782"/>
      <c r="L1782"/>
    </row>
    <row r="1783" spans="8:12" ht="17" x14ac:dyDescent="0.25">
      <c r="H1783"/>
      <c r="I1783"/>
      <c r="J1783"/>
      <c r="K1783"/>
      <c r="L1783"/>
    </row>
    <row r="1784" spans="8:12" ht="17" x14ac:dyDescent="0.25">
      <c r="H1784"/>
      <c r="I1784"/>
      <c r="J1784"/>
      <c r="K1784"/>
      <c r="L1784"/>
    </row>
    <row r="1785" spans="8:12" ht="17" x14ac:dyDescent="0.25">
      <c r="H1785"/>
      <c r="I1785"/>
      <c r="J1785"/>
      <c r="K1785"/>
      <c r="L1785"/>
    </row>
    <row r="1786" spans="8:12" ht="17" x14ac:dyDescent="0.25">
      <c r="H1786"/>
      <c r="I1786"/>
      <c r="J1786"/>
      <c r="K1786"/>
      <c r="L1786"/>
    </row>
    <row r="1787" spans="8:12" ht="17" x14ac:dyDescent="0.25">
      <c r="H1787"/>
      <c r="I1787"/>
      <c r="J1787"/>
      <c r="K1787"/>
      <c r="L1787"/>
    </row>
    <row r="1788" spans="8:12" ht="17" x14ac:dyDescent="0.25">
      <c r="H1788"/>
      <c r="I1788"/>
      <c r="J1788"/>
      <c r="K1788"/>
      <c r="L1788"/>
    </row>
    <row r="1789" spans="8:12" ht="17" x14ac:dyDescent="0.25">
      <c r="H1789"/>
      <c r="I1789"/>
      <c r="J1789"/>
      <c r="K1789"/>
      <c r="L1789"/>
    </row>
    <row r="1790" spans="8:12" ht="17" x14ac:dyDescent="0.25">
      <c r="H1790"/>
      <c r="I1790"/>
      <c r="J1790"/>
      <c r="K1790"/>
      <c r="L1790"/>
    </row>
    <row r="1791" spans="8:12" ht="17" x14ac:dyDescent="0.25">
      <c r="H1791"/>
      <c r="I1791"/>
      <c r="J1791"/>
      <c r="K1791"/>
      <c r="L1791"/>
    </row>
    <row r="1792" spans="8:12" ht="17" x14ac:dyDescent="0.25">
      <c r="H1792"/>
      <c r="I1792"/>
      <c r="J1792"/>
      <c r="K1792"/>
      <c r="L1792"/>
    </row>
    <row r="1793" spans="8:12" ht="17" x14ac:dyDescent="0.25">
      <c r="H1793"/>
      <c r="I1793"/>
      <c r="J1793"/>
      <c r="K1793"/>
      <c r="L1793"/>
    </row>
    <row r="1794" spans="8:12" ht="17" x14ac:dyDescent="0.25">
      <c r="H1794"/>
      <c r="I1794"/>
      <c r="J1794"/>
      <c r="K1794"/>
      <c r="L1794"/>
    </row>
    <row r="1795" spans="8:12" ht="17" x14ac:dyDescent="0.25">
      <c r="H1795"/>
      <c r="I1795"/>
      <c r="J1795"/>
      <c r="K1795"/>
      <c r="L1795"/>
    </row>
    <row r="1796" spans="8:12" ht="17" x14ac:dyDescent="0.25">
      <c r="H1796"/>
      <c r="I1796"/>
      <c r="J1796"/>
      <c r="K1796"/>
      <c r="L1796"/>
    </row>
    <row r="1797" spans="8:12" ht="17" x14ac:dyDescent="0.25">
      <c r="H1797"/>
      <c r="I1797"/>
      <c r="J1797"/>
      <c r="K1797"/>
      <c r="L1797"/>
    </row>
    <row r="1798" spans="8:12" ht="17" x14ac:dyDescent="0.25">
      <c r="H1798"/>
      <c r="I1798"/>
      <c r="J1798"/>
      <c r="K1798"/>
      <c r="L1798"/>
    </row>
    <row r="1799" spans="8:12" ht="17" x14ac:dyDescent="0.25">
      <c r="H1799"/>
      <c r="I1799"/>
      <c r="J1799"/>
      <c r="K1799"/>
      <c r="L1799"/>
    </row>
    <row r="1800" spans="8:12" ht="17" x14ac:dyDescent="0.25">
      <c r="H1800"/>
      <c r="I1800"/>
      <c r="J1800"/>
      <c r="K1800"/>
      <c r="L1800"/>
    </row>
    <row r="1801" spans="8:12" ht="17" x14ac:dyDescent="0.25">
      <c r="H1801"/>
      <c r="I1801"/>
      <c r="J1801"/>
      <c r="K1801"/>
      <c r="L1801"/>
    </row>
    <row r="1802" spans="8:12" ht="17" x14ac:dyDescent="0.25">
      <c r="H1802"/>
      <c r="I1802"/>
      <c r="J1802"/>
      <c r="K1802"/>
      <c r="L1802"/>
    </row>
    <row r="1803" spans="8:12" ht="17" x14ac:dyDescent="0.25">
      <c r="H1803"/>
      <c r="I1803"/>
      <c r="J1803"/>
      <c r="K1803"/>
      <c r="L1803"/>
    </row>
    <row r="1804" spans="8:12" ht="17" x14ac:dyDescent="0.25">
      <c r="H1804"/>
      <c r="I1804"/>
      <c r="J1804"/>
      <c r="K1804"/>
      <c r="L1804"/>
    </row>
    <row r="1805" spans="8:12" ht="17" x14ac:dyDescent="0.25">
      <c r="H1805"/>
      <c r="I1805"/>
      <c r="J1805"/>
      <c r="K1805"/>
      <c r="L1805"/>
    </row>
    <row r="1806" spans="8:12" ht="17" x14ac:dyDescent="0.25">
      <c r="H1806"/>
      <c r="I1806"/>
      <c r="J1806"/>
      <c r="K1806"/>
      <c r="L1806"/>
    </row>
    <row r="1807" spans="8:12" ht="17" x14ac:dyDescent="0.25">
      <c r="H1807"/>
      <c r="I1807"/>
      <c r="J1807"/>
      <c r="K1807"/>
      <c r="L1807"/>
    </row>
    <row r="1808" spans="8:12" ht="17" x14ac:dyDescent="0.25">
      <c r="H1808"/>
      <c r="I1808"/>
      <c r="J1808"/>
      <c r="K1808"/>
      <c r="L1808"/>
    </row>
    <row r="1809" spans="8:12" ht="17" x14ac:dyDescent="0.25">
      <c r="H1809"/>
      <c r="I1809"/>
      <c r="J1809"/>
      <c r="K1809"/>
      <c r="L1809"/>
    </row>
    <row r="1810" spans="8:12" ht="17" x14ac:dyDescent="0.25">
      <c r="H1810"/>
      <c r="I1810"/>
      <c r="J1810"/>
      <c r="K1810"/>
      <c r="L1810"/>
    </row>
    <row r="1811" spans="8:12" ht="17" x14ac:dyDescent="0.25">
      <c r="H1811"/>
      <c r="I1811"/>
      <c r="J1811"/>
      <c r="K1811"/>
      <c r="L1811"/>
    </row>
    <row r="1812" spans="8:12" ht="17" x14ac:dyDescent="0.25">
      <c r="H1812"/>
      <c r="I1812"/>
      <c r="J1812"/>
      <c r="K1812"/>
      <c r="L1812"/>
    </row>
    <row r="1813" spans="8:12" ht="17" x14ac:dyDescent="0.25">
      <c r="H1813"/>
      <c r="I1813"/>
      <c r="J1813"/>
      <c r="K1813"/>
      <c r="L1813"/>
    </row>
    <row r="1814" spans="8:12" ht="17" x14ac:dyDescent="0.25">
      <c r="H1814"/>
      <c r="I1814"/>
      <c r="J1814"/>
      <c r="K1814"/>
      <c r="L1814"/>
    </row>
    <row r="1815" spans="8:12" ht="17" x14ac:dyDescent="0.25">
      <c r="H1815"/>
      <c r="I1815"/>
      <c r="J1815"/>
      <c r="K1815"/>
      <c r="L1815"/>
    </row>
    <row r="1816" spans="8:12" ht="17" x14ac:dyDescent="0.25">
      <c r="H1816"/>
      <c r="I1816"/>
      <c r="J1816"/>
      <c r="K1816"/>
      <c r="L1816"/>
    </row>
    <row r="1817" spans="8:12" ht="17" x14ac:dyDescent="0.25">
      <c r="H1817"/>
      <c r="I1817"/>
      <c r="J1817"/>
      <c r="K1817"/>
      <c r="L1817"/>
    </row>
    <row r="1818" spans="8:12" ht="17" x14ac:dyDescent="0.25">
      <c r="H1818"/>
      <c r="I1818"/>
      <c r="J1818"/>
      <c r="K1818"/>
      <c r="L1818"/>
    </row>
    <row r="1819" spans="8:12" ht="17" x14ac:dyDescent="0.25">
      <c r="H1819"/>
      <c r="I1819"/>
      <c r="J1819"/>
      <c r="K1819"/>
      <c r="L1819"/>
    </row>
    <row r="1820" spans="8:12" ht="17" x14ac:dyDescent="0.25">
      <c r="H1820"/>
      <c r="I1820"/>
      <c r="J1820"/>
      <c r="K1820"/>
      <c r="L1820"/>
    </row>
    <row r="1821" spans="8:12" ht="17" x14ac:dyDescent="0.25">
      <c r="H1821"/>
      <c r="I1821"/>
      <c r="J1821"/>
      <c r="K1821"/>
      <c r="L1821"/>
    </row>
    <row r="1822" spans="8:12" ht="17" x14ac:dyDescent="0.25">
      <c r="H1822"/>
      <c r="I1822"/>
      <c r="J1822"/>
      <c r="K1822"/>
      <c r="L1822"/>
    </row>
    <row r="1823" spans="8:12" ht="17" x14ac:dyDescent="0.25">
      <c r="H1823"/>
      <c r="I1823"/>
      <c r="J1823"/>
      <c r="K1823"/>
      <c r="L1823"/>
    </row>
    <row r="1824" spans="8:12" ht="17" x14ac:dyDescent="0.25">
      <c r="H1824"/>
      <c r="I1824"/>
      <c r="J1824"/>
      <c r="K1824"/>
      <c r="L1824"/>
    </row>
    <row r="1825" spans="8:12" ht="17" x14ac:dyDescent="0.25">
      <c r="H1825"/>
      <c r="I1825"/>
      <c r="J1825"/>
      <c r="K1825"/>
      <c r="L1825"/>
    </row>
    <row r="1826" spans="8:12" ht="17" x14ac:dyDescent="0.25">
      <c r="H1826"/>
      <c r="I1826"/>
      <c r="J1826"/>
      <c r="K1826"/>
      <c r="L1826"/>
    </row>
    <row r="1827" spans="8:12" ht="17" x14ac:dyDescent="0.25">
      <c r="H1827"/>
      <c r="I1827"/>
      <c r="J1827"/>
      <c r="K1827"/>
      <c r="L1827"/>
    </row>
    <row r="1828" spans="8:12" ht="17" x14ac:dyDescent="0.25">
      <c r="H1828"/>
      <c r="I1828"/>
      <c r="J1828"/>
      <c r="K1828"/>
      <c r="L1828"/>
    </row>
    <row r="1829" spans="8:12" ht="17" x14ac:dyDescent="0.25">
      <c r="H1829"/>
      <c r="I1829"/>
      <c r="J1829"/>
      <c r="K1829"/>
      <c r="L1829"/>
    </row>
    <row r="1830" spans="8:12" ht="17" x14ac:dyDescent="0.25">
      <c r="H1830"/>
      <c r="I1830"/>
      <c r="J1830"/>
      <c r="K1830"/>
      <c r="L1830"/>
    </row>
    <row r="1831" spans="8:12" ht="17" x14ac:dyDescent="0.25">
      <c r="H1831"/>
      <c r="I1831"/>
      <c r="J1831"/>
      <c r="K1831"/>
      <c r="L1831"/>
    </row>
    <row r="1832" spans="8:12" ht="17" x14ac:dyDescent="0.25">
      <c r="H1832"/>
      <c r="I1832"/>
      <c r="J1832"/>
      <c r="K1832"/>
      <c r="L1832"/>
    </row>
    <row r="1833" spans="8:12" ht="17" x14ac:dyDescent="0.25">
      <c r="H1833"/>
      <c r="I1833"/>
      <c r="J1833"/>
      <c r="K1833"/>
      <c r="L1833"/>
    </row>
    <row r="1834" spans="8:12" ht="17" x14ac:dyDescent="0.25">
      <c r="H1834"/>
      <c r="I1834"/>
      <c r="J1834"/>
      <c r="K1834"/>
      <c r="L1834"/>
    </row>
    <row r="1835" spans="8:12" ht="17" x14ac:dyDescent="0.25">
      <c r="H1835"/>
      <c r="I1835"/>
      <c r="J1835"/>
      <c r="K1835"/>
      <c r="L1835"/>
    </row>
    <row r="1836" spans="8:12" ht="17" x14ac:dyDescent="0.25">
      <c r="H1836"/>
      <c r="I1836"/>
      <c r="J1836"/>
      <c r="K1836"/>
      <c r="L1836"/>
    </row>
    <row r="1837" spans="8:12" ht="17" x14ac:dyDescent="0.25">
      <c r="H1837"/>
      <c r="I1837"/>
      <c r="J1837"/>
      <c r="K1837"/>
      <c r="L1837"/>
    </row>
    <row r="1838" spans="8:12" ht="17" x14ac:dyDescent="0.25">
      <c r="H1838"/>
      <c r="I1838"/>
      <c r="J1838"/>
      <c r="K1838"/>
      <c r="L1838"/>
    </row>
    <row r="1839" spans="8:12" ht="17" x14ac:dyDescent="0.25">
      <c r="H1839"/>
      <c r="I1839"/>
      <c r="J1839"/>
      <c r="K1839"/>
      <c r="L1839"/>
    </row>
    <row r="1840" spans="8:12" ht="17" x14ac:dyDescent="0.25">
      <c r="H1840"/>
      <c r="I1840"/>
      <c r="J1840"/>
      <c r="K1840"/>
      <c r="L1840"/>
    </row>
    <row r="1841" spans="8:12" ht="17" x14ac:dyDescent="0.25">
      <c r="H1841"/>
      <c r="I1841"/>
      <c r="J1841"/>
      <c r="K1841"/>
      <c r="L1841"/>
    </row>
    <row r="1842" spans="8:12" ht="17" x14ac:dyDescent="0.25">
      <c r="H1842"/>
      <c r="I1842"/>
      <c r="J1842"/>
      <c r="K1842"/>
      <c r="L1842"/>
    </row>
    <row r="1843" spans="8:12" ht="17" x14ac:dyDescent="0.25">
      <c r="H1843"/>
      <c r="I1843"/>
      <c r="J1843"/>
      <c r="K1843"/>
      <c r="L1843"/>
    </row>
    <row r="1844" spans="8:12" ht="17" x14ac:dyDescent="0.25">
      <c r="H1844"/>
      <c r="I1844"/>
      <c r="J1844"/>
      <c r="K1844"/>
      <c r="L1844"/>
    </row>
    <row r="1845" spans="8:12" ht="17" x14ac:dyDescent="0.25">
      <c r="H1845"/>
      <c r="I1845"/>
      <c r="J1845"/>
      <c r="K1845"/>
      <c r="L1845"/>
    </row>
    <row r="1846" spans="8:12" ht="17" x14ac:dyDescent="0.25">
      <c r="H1846"/>
      <c r="I1846"/>
      <c r="J1846"/>
      <c r="K1846"/>
      <c r="L1846"/>
    </row>
    <row r="1847" spans="8:12" ht="17" x14ac:dyDescent="0.25">
      <c r="H1847"/>
      <c r="I1847"/>
      <c r="J1847"/>
      <c r="K1847"/>
      <c r="L1847"/>
    </row>
    <row r="1848" spans="8:12" ht="17" x14ac:dyDescent="0.25">
      <c r="H1848"/>
      <c r="I1848"/>
      <c r="J1848"/>
      <c r="K1848"/>
      <c r="L1848"/>
    </row>
    <row r="1849" spans="8:12" ht="17" x14ac:dyDescent="0.25">
      <c r="H1849"/>
      <c r="I1849"/>
      <c r="J1849"/>
      <c r="K1849"/>
      <c r="L1849"/>
    </row>
    <row r="1850" spans="8:12" ht="17" x14ac:dyDescent="0.25">
      <c r="H1850"/>
      <c r="I1850"/>
      <c r="J1850"/>
      <c r="K1850"/>
      <c r="L1850"/>
    </row>
    <row r="1851" spans="8:12" ht="17" x14ac:dyDescent="0.25">
      <c r="H1851"/>
      <c r="I1851"/>
      <c r="J1851"/>
      <c r="K1851"/>
      <c r="L1851"/>
    </row>
    <row r="1852" spans="8:12" ht="17" x14ac:dyDescent="0.25">
      <c r="H1852"/>
      <c r="I1852"/>
      <c r="J1852"/>
      <c r="K1852"/>
      <c r="L1852"/>
    </row>
    <row r="1853" spans="8:12" ht="17" x14ac:dyDescent="0.25">
      <c r="H1853"/>
      <c r="I1853"/>
      <c r="J1853"/>
      <c r="K1853"/>
      <c r="L1853"/>
    </row>
    <row r="1854" spans="8:12" ht="17" x14ac:dyDescent="0.25">
      <c r="H1854"/>
      <c r="I1854"/>
      <c r="J1854"/>
      <c r="K1854"/>
      <c r="L1854"/>
    </row>
    <row r="1855" spans="8:12" ht="17" x14ac:dyDescent="0.25">
      <c r="H1855"/>
      <c r="I1855"/>
      <c r="J1855"/>
      <c r="K1855"/>
      <c r="L1855"/>
    </row>
    <row r="1856" spans="8:12" ht="17" x14ac:dyDescent="0.25">
      <c r="H1856"/>
      <c r="I1856"/>
      <c r="J1856"/>
      <c r="K1856"/>
      <c r="L1856"/>
    </row>
    <row r="1857" spans="8:12" ht="17" x14ac:dyDescent="0.25">
      <c r="H1857"/>
      <c r="I1857"/>
      <c r="J1857"/>
      <c r="K1857"/>
      <c r="L1857"/>
    </row>
    <row r="1858" spans="8:12" ht="17" x14ac:dyDescent="0.25">
      <c r="H1858"/>
      <c r="I1858"/>
      <c r="J1858"/>
      <c r="K1858"/>
      <c r="L1858"/>
    </row>
    <row r="1859" spans="8:12" ht="17" x14ac:dyDescent="0.25">
      <c r="H1859"/>
      <c r="I1859"/>
      <c r="J1859"/>
      <c r="K1859"/>
      <c r="L1859"/>
    </row>
    <row r="1860" spans="8:12" ht="17" x14ac:dyDescent="0.25">
      <c r="H1860"/>
      <c r="I1860"/>
      <c r="J1860"/>
      <c r="K1860"/>
      <c r="L1860"/>
    </row>
    <row r="1861" spans="8:12" ht="17" x14ac:dyDescent="0.25">
      <c r="H1861"/>
      <c r="I1861"/>
      <c r="J1861"/>
      <c r="K1861"/>
      <c r="L1861"/>
    </row>
    <row r="1862" spans="8:12" ht="17" x14ac:dyDescent="0.25">
      <c r="H1862"/>
      <c r="I1862"/>
      <c r="J1862"/>
      <c r="K1862"/>
      <c r="L1862"/>
    </row>
    <row r="1863" spans="8:12" ht="17" x14ac:dyDescent="0.25">
      <c r="H1863"/>
      <c r="I1863"/>
      <c r="J1863"/>
      <c r="K1863"/>
      <c r="L1863"/>
    </row>
    <row r="1864" spans="8:12" ht="17" x14ac:dyDescent="0.25">
      <c r="H1864"/>
      <c r="I1864"/>
      <c r="J1864"/>
      <c r="K1864"/>
      <c r="L1864"/>
    </row>
    <row r="1865" spans="8:12" ht="17" x14ac:dyDescent="0.25">
      <c r="H1865"/>
      <c r="I1865"/>
      <c r="J1865"/>
      <c r="K1865"/>
      <c r="L1865"/>
    </row>
    <row r="1866" spans="8:12" ht="17" x14ac:dyDescent="0.25">
      <c r="H1866"/>
      <c r="I1866"/>
      <c r="J1866"/>
      <c r="K1866"/>
      <c r="L1866"/>
    </row>
    <row r="1867" spans="8:12" ht="17" x14ac:dyDescent="0.25">
      <c r="H1867"/>
      <c r="I1867"/>
      <c r="J1867"/>
      <c r="K1867"/>
      <c r="L1867"/>
    </row>
    <row r="1868" spans="8:12" ht="17" x14ac:dyDescent="0.25">
      <c r="H1868"/>
      <c r="I1868"/>
      <c r="J1868"/>
      <c r="K1868"/>
      <c r="L1868"/>
    </row>
    <row r="1869" spans="8:12" ht="17" x14ac:dyDescent="0.25">
      <c r="H1869"/>
      <c r="I1869"/>
      <c r="J1869"/>
      <c r="K1869"/>
      <c r="L1869"/>
    </row>
    <row r="1870" spans="8:12" ht="17" x14ac:dyDescent="0.25">
      <c r="H1870"/>
      <c r="I1870"/>
      <c r="J1870"/>
      <c r="K1870"/>
      <c r="L1870"/>
    </row>
    <row r="1871" spans="8:12" ht="17" x14ac:dyDescent="0.25">
      <c r="H1871"/>
      <c r="I1871"/>
      <c r="J1871"/>
      <c r="K1871"/>
      <c r="L1871"/>
    </row>
    <row r="1872" spans="8:12" ht="17" x14ac:dyDescent="0.25">
      <c r="H1872"/>
      <c r="I1872"/>
      <c r="J1872"/>
      <c r="K1872"/>
      <c r="L1872"/>
    </row>
    <row r="1873" spans="8:12" ht="17" x14ac:dyDescent="0.25">
      <c r="H1873"/>
      <c r="I1873"/>
      <c r="J1873"/>
      <c r="K1873"/>
      <c r="L1873"/>
    </row>
    <row r="1874" spans="8:12" ht="17" x14ac:dyDescent="0.25">
      <c r="H1874"/>
      <c r="I1874"/>
      <c r="J1874"/>
      <c r="K1874"/>
      <c r="L1874"/>
    </row>
    <row r="1875" spans="8:12" ht="17" x14ac:dyDescent="0.25">
      <c r="H1875"/>
      <c r="I1875"/>
      <c r="J1875"/>
      <c r="K1875"/>
      <c r="L1875"/>
    </row>
    <row r="1876" spans="8:12" ht="17" x14ac:dyDescent="0.25">
      <c r="H1876"/>
      <c r="I1876"/>
      <c r="J1876"/>
      <c r="K1876"/>
      <c r="L1876"/>
    </row>
    <row r="1877" spans="8:12" ht="17" x14ac:dyDescent="0.25">
      <c r="H1877"/>
      <c r="I1877"/>
      <c r="J1877"/>
      <c r="K1877"/>
      <c r="L1877"/>
    </row>
    <row r="1878" spans="8:12" ht="17" x14ac:dyDescent="0.25">
      <c r="H1878"/>
      <c r="I1878"/>
      <c r="J1878"/>
      <c r="K1878"/>
      <c r="L1878"/>
    </row>
    <row r="1879" spans="8:12" ht="17" x14ac:dyDescent="0.25">
      <c r="H1879"/>
      <c r="I1879"/>
      <c r="J1879"/>
      <c r="K1879"/>
      <c r="L1879"/>
    </row>
    <row r="1880" spans="8:12" ht="17" x14ac:dyDescent="0.25">
      <c r="H1880"/>
      <c r="I1880"/>
      <c r="J1880"/>
      <c r="K1880"/>
      <c r="L1880"/>
    </row>
    <row r="1881" spans="8:12" ht="17" x14ac:dyDescent="0.25">
      <c r="H1881"/>
      <c r="I1881"/>
      <c r="J1881"/>
      <c r="K1881"/>
      <c r="L1881"/>
    </row>
    <row r="1882" spans="8:12" ht="17" x14ac:dyDescent="0.25">
      <c r="H1882"/>
      <c r="I1882"/>
      <c r="J1882"/>
      <c r="K1882"/>
      <c r="L1882"/>
    </row>
    <row r="1883" spans="8:12" ht="17" x14ac:dyDescent="0.25">
      <c r="H1883"/>
      <c r="I1883"/>
      <c r="J1883"/>
      <c r="K1883"/>
      <c r="L1883"/>
    </row>
    <row r="1884" spans="8:12" ht="17" x14ac:dyDescent="0.25">
      <c r="H1884"/>
      <c r="I1884"/>
      <c r="J1884"/>
      <c r="K1884"/>
      <c r="L1884"/>
    </row>
    <row r="1885" spans="8:12" ht="17" x14ac:dyDescent="0.25">
      <c r="H1885"/>
      <c r="I1885"/>
      <c r="J1885"/>
      <c r="K1885"/>
      <c r="L1885"/>
    </row>
    <row r="1886" spans="8:12" ht="17" x14ac:dyDescent="0.25">
      <c r="H1886"/>
      <c r="I1886"/>
      <c r="J1886"/>
      <c r="K1886"/>
      <c r="L1886"/>
    </row>
    <row r="1887" spans="8:12" ht="17" x14ac:dyDescent="0.25">
      <c r="H1887"/>
      <c r="I1887"/>
      <c r="J1887"/>
      <c r="K1887"/>
      <c r="L1887"/>
    </row>
    <row r="1888" spans="8:12" ht="17" x14ac:dyDescent="0.25">
      <c r="H1888"/>
      <c r="I1888"/>
      <c r="J1888"/>
      <c r="K1888"/>
      <c r="L1888"/>
    </row>
    <row r="1889" spans="8:12" ht="17" x14ac:dyDescent="0.25">
      <c r="H1889"/>
      <c r="I1889"/>
      <c r="J1889"/>
      <c r="K1889"/>
      <c r="L1889"/>
    </row>
    <row r="1890" spans="8:12" ht="17" x14ac:dyDescent="0.25">
      <c r="H1890"/>
      <c r="I1890"/>
      <c r="J1890"/>
      <c r="K1890"/>
      <c r="L1890"/>
    </row>
    <row r="1891" spans="8:12" ht="17" x14ac:dyDescent="0.25">
      <c r="H1891"/>
      <c r="I1891"/>
      <c r="J1891"/>
      <c r="K1891"/>
      <c r="L1891"/>
    </row>
    <row r="1892" spans="8:12" ht="17" x14ac:dyDescent="0.25">
      <c r="H1892"/>
      <c r="I1892"/>
      <c r="J1892"/>
      <c r="K1892"/>
      <c r="L1892"/>
    </row>
    <row r="1893" spans="8:12" ht="17" x14ac:dyDescent="0.25">
      <c r="H1893"/>
      <c r="I1893"/>
      <c r="J1893"/>
      <c r="K1893"/>
      <c r="L1893"/>
    </row>
    <row r="1894" spans="8:12" ht="17" x14ac:dyDescent="0.25">
      <c r="H1894"/>
      <c r="I1894"/>
      <c r="J1894"/>
      <c r="K1894"/>
      <c r="L1894"/>
    </row>
    <row r="1895" spans="8:12" ht="17" x14ac:dyDescent="0.25">
      <c r="H1895"/>
      <c r="I1895"/>
      <c r="J1895"/>
      <c r="K1895"/>
      <c r="L1895"/>
    </row>
    <row r="1896" spans="8:12" ht="17" x14ac:dyDescent="0.25">
      <c r="H1896"/>
      <c r="I1896"/>
      <c r="J1896"/>
      <c r="K1896"/>
      <c r="L1896"/>
    </row>
    <row r="1897" spans="8:12" ht="17" x14ac:dyDescent="0.25">
      <c r="H1897"/>
      <c r="I1897"/>
      <c r="J1897"/>
      <c r="K1897"/>
      <c r="L1897"/>
    </row>
    <row r="1898" spans="8:12" ht="17" x14ac:dyDescent="0.25">
      <c r="H1898"/>
      <c r="I1898"/>
      <c r="J1898"/>
      <c r="K1898"/>
      <c r="L1898"/>
    </row>
    <row r="1899" spans="8:12" ht="17" x14ac:dyDescent="0.25">
      <c r="H1899"/>
      <c r="I1899"/>
      <c r="J1899"/>
      <c r="K1899"/>
      <c r="L1899"/>
    </row>
    <row r="1900" spans="8:12" ht="17" x14ac:dyDescent="0.25">
      <c r="H1900"/>
      <c r="I1900"/>
      <c r="J1900"/>
      <c r="K1900"/>
      <c r="L1900"/>
    </row>
    <row r="1901" spans="8:12" ht="17" x14ac:dyDescent="0.25">
      <c r="H1901"/>
      <c r="I1901"/>
      <c r="J1901"/>
      <c r="K1901"/>
      <c r="L1901"/>
    </row>
    <row r="1902" spans="8:12" ht="17" x14ac:dyDescent="0.25">
      <c r="H1902"/>
      <c r="I1902"/>
      <c r="J1902"/>
      <c r="K1902"/>
      <c r="L1902"/>
    </row>
    <row r="1903" spans="8:12" ht="17" x14ac:dyDescent="0.25">
      <c r="H1903"/>
      <c r="I1903"/>
      <c r="J1903"/>
      <c r="K1903"/>
      <c r="L1903"/>
    </row>
    <row r="1904" spans="8:12" ht="17" x14ac:dyDescent="0.25">
      <c r="H1904"/>
      <c r="I1904"/>
      <c r="J1904"/>
      <c r="K1904"/>
      <c r="L1904"/>
    </row>
    <row r="1905" spans="8:12" ht="17" x14ac:dyDescent="0.25">
      <c r="H1905"/>
      <c r="I1905"/>
      <c r="J1905"/>
      <c r="K1905"/>
      <c r="L1905"/>
    </row>
    <row r="1906" spans="8:12" ht="17" x14ac:dyDescent="0.25">
      <c r="H1906"/>
      <c r="I1906"/>
      <c r="J1906"/>
      <c r="K1906"/>
      <c r="L1906"/>
    </row>
    <row r="1907" spans="8:12" ht="17" x14ac:dyDescent="0.25">
      <c r="H1907"/>
      <c r="I1907"/>
      <c r="J1907"/>
      <c r="K1907"/>
      <c r="L1907"/>
    </row>
    <row r="1908" spans="8:12" ht="17" x14ac:dyDescent="0.25">
      <c r="H1908"/>
      <c r="I1908"/>
      <c r="J1908"/>
      <c r="K1908"/>
      <c r="L1908"/>
    </row>
    <row r="1909" spans="8:12" ht="17" x14ac:dyDescent="0.25">
      <c r="H1909"/>
      <c r="I1909"/>
      <c r="J1909"/>
      <c r="K1909"/>
      <c r="L1909"/>
    </row>
    <row r="1910" spans="8:12" ht="17" x14ac:dyDescent="0.25">
      <c r="H1910"/>
      <c r="I1910"/>
      <c r="J1910"/>
      <c r="K1910"/>
      <c r="L1910"/>
    </row>
    <row r="1911" spans="8:12" ht="17" x14ac:dyDescent="0.25">
      <c r="H1911"/>
      <c r="I1911"/>
      <c r="J1911"/>
      <c r="K1911"/>
      <c r="L1911"/>
    </row>
    <row r="1912" spans="8:12" ht="17" x14ac:dyDescent="0.25">
      <c r="H1912"/>
      <c r="I1912"/>
      <c r="J1912"/>
      <c r="K1912"/>
      <c r="L1912"/>
    </row>
    <row r="1913" spans="8:12" ht="17" x14ac:dyDescent="0.25">
      <c r="H1913"/>
      <c r="I1913"/>
      <c r="J1913"/>
      <c r="K1913"/>
      <c r="L1913"/>
    </row>
    <row r="1914" spans="8:12" ht="17" x14ac:dyDescent="0.25">
      <c r="H1914"/>
      <c r="I1914"/>
      <c r="J1914"/>
      <c r="K1914"/>
      <c r="L1914"/>
    </row>
    <row r="1915" spans="8:12" ht="17" x14ac:dyDescent="0.25">
      <c r="H1915"/>
      <c r="I1915"/>
      <c r="J1915"/>
      <c r="K1915"/>
      <c r="L1915"/>
    </row>
    <row r="1916" spans="8:12" ht="17" x14ac:dyDescent="0.25">
      <c r="H1916"/>
      <c r="I1916"/>
      <c r="J1916"/>
      <c r="K1916"/>
      <c r="L1916"/>
    </row>
    <row r="1917" spans="8:12" ht="17" x14ac:dyDescent="0.25">
      <c r="H1917"/>
      <c r="I1917"/>
      <c r="J1917"/>
      <c r="K1917"/>
      <c r="L1917"/>
    </row>
    <row r="1918" spans="8:12" ht="17" x14ac:dyDescent="0.25">
      <c r="H1918"/>
      <c r="I1918"/>
      <c r="J1918"/>
      <c r="K1918"/>
      <c r="L1918"/>
    </row>
    <row r="1919" spans="8:12" ht="17" x14ac:dyDescent="0.25">
      <c r="H1919"/>
      <c r="I1919"/>
      <c r="J1919"/>
      <c r="K1919"/>
      <c r="L1919"/>
    </row>
    <row r="1920" spans="8:12" ht="17" x14ac:dyDescent="0.25">
      <c r="H1920"/>
      <c r="I1920"/>
      <c r="J1920"/>
      <c r="K1920"/>
      <c r="L1920"/>
    </row>
    <row r="1921" spans="8:12" ht="17" x14ac:dyDescent="0.25">
      <c r="H1921"/>
      <c r="I1921"/>
      <c r="J1921"/>
      <c r="K1921"/>
      <c r="L1921"/>
    </row>
    <row r="1922" spans="8:12" ht="17" x14ac:dyDescent="0.25">
      <c r="H1922"/>
      <c r="I1922"/>
      <c r="J1922"/>
      <c r="K1922"/>
      <c r="L1922"/>
    </row>
    <row r="1923" spans="8:12" ht="17" x14ac:dyDescent="0.25">
      <c r="H1923"/>
      <c r="I1923"/>
      <c r="J1923"/>
      <c r="K1923"/>
      <c r="L1923"/>
    </row>
    <row r="1924" spans="8:12" ht="17" x14ac:dyDescent="0.25">
      <c r="H1924"/>
      <c r="I1924"/>
      <c r="J1924"/>
      <c r="K1924"/>
      <c r="L1924"/>
    </row>
    <row r="1925" spans="8:12" ht="17" x14ac:dyDescent="0.25">
      <c r="H1925"/>
      <c r="I1925"/>
      <c r="J1925"/>
      <c r="K1925"/>
      <c r="L1925"/>
    </row>
    <row r="1926" spans="8:12" ht="17" x14ac:dyDescent="0.25">
      <c r="H1926"/>
      <c r="I1926"/>
      <c r="J1926"/>
      <c r="K1926"/>
      <c r="L1926"/>
    </row>
    <row r="1927" spans="8:12" ht="17" x14ac:dyDescent="0.25">
      <c r="H1927"/>
      <c r="I1927"/>
      <c r="J1927"/>
      <c r="K1927"/>
      <c r="L1927"/>
    </row>
    <row r="1928" spans="8:12" ht="17" x14ac:dyDescent="0.25">
      <c r="H1928"/>
      <c r="I1928"/>
      <c r="J1928"/>
      <c r="K1928"/>
      <c r="L1928"/>
    </row>
    <row r="1929" spans="8:12" ht="17" x14ac:dyDescent="0.25">
      <c r="H1929"/>
      <c r="I1929"/>
      <c r="J1929"/>
      <c r="K1929"/>
      <c r="L1929"/>
    </row>
    <row r="1930" spans="8:12" ht="17" x14ac:dyDescent="0.25">
      <c r="H1930"/>
      <c r="I1930"/>
      <c r="J1930"/>
      <c r="K1930"/>
      <c r="L1930"/>
    </row>
    <row r="1931" spans="8:12" ht="17" x14ac:dyDescent="0.25">
      <c r="H1931"/>
      <c r="I1931"/>
      <c r="J1931"/>
      <c r="K1931"/>
      <c r="L1931"/>
    </row>
    <row r="1932" spans="8:12" ht="17" x14ac:dyDescent="0.25">
      <c r="H1932"/>
      <c r="I1932"/>
      <c r="J1932"/>
      <c r="K1932"/>
      <c r="L1932"/>
    </row>
    <row r="1933" spans="8:12" ht="17" x14ac:dyDescent="0.25">
      <c r="H1933"/>
      <c r="I1933"/>
      <c r="J1933"/>
      <c r="K1933"/>
      <c r="L1933"/>
    </row>
    <row r="1934" spans="8:12" ht="17" x14ac:dyDescent="0.25">
      <c r="H1934"/>
      <c r="I1934"/>
      <c r="J1934"/>
      <c r="K1934"/>
      <c r="L1934"/>
    </row>
    <row r="1935" spans="8:12" ht="17" x14ac:dyDescent="0.25">
      <c r="H1935"/>
      <c r="I1935"/>
      <c r="J1935"/>
      <c r="K1935"/>
      <c r="L1935"/>
    </row>
    <row r="1936" spans="8:12" ht="17" x14ac:dyDescent="0.25">
      <c r="H1936"/>
      <c r="I1936"/>
      <c r="J1936"/>
      <c r="K1936"/>
      <c r="L1936"/>
    </row>
    <row r="1937" spans="8:12" ht="17" x14ac:dyDescent="0.25">
      <c r="H1937"/>
      <c r="I1937"/>
      <c r="J1937"/>
      <c r="K1937"/>
      <c r="L1937"/>
    </row>
    <row r="1938" spans="8:12" ht="17" x14ac:dyDescent="0.25">
      <c r="H1938"/>
      <c r="I1938"/>
      <c r="J1938"/>
      <c r="K1938"/>
      <c r="L1938"/>
    </row>
    <row r="1939" spans="8:12" ht="17" x14ac:dyDescent="0.25">
      <c r="H1939"/>
      <c r="I1939"/>
      <c r="J1939"/>
      <c r="K1939"/>
      <c r="L1939"/>
    </row>
    <row r="1940" spans="8:12" ht="17" x14ac:dyDescent="0.25">
      <c r="H1940"/>
      <c r="I1940"/>
      <c r="J1940"/>
      <c r="K1940"/>
      <c r="L1940"/>
    </row>
    <row r="1941" spans="8:12" ht="17" x14ac:dyDescent="0.25">
      <c r="H1941"/>
      <c r="I1941"/>
      <c r="J1941"/>
      <c r="K1941"/>
      <c r="L1941"/>
    </row>
    <row r="1942" spans="8:12" ht="17" x14ac:dyDescent="0.25">
      <c r="H1942"/>
      <c r="I1942"/>
      <c r="J1942"/>
      <c r="K1942"/>
      <c r="L1942"/>
    </row>
    <row r="1943" spans="8:12" ht="17" x14ac:dyDescent="0.25">
      <c r="H1943"/>
      <c r="I1943"/>
      <c r="J1943"/>
      <c r="K1943"/>
      <c r="L1943"/>
    </row>
    <row r="1944" spans="8:12" ht="17" x14ac:dyDescent="0.25">
      <c r="H1944"/>
      <c r="I1944"/>
      <c r="J1944"/>
      <c r="K1944"/>
      <c r="L1944"/>
    </row>
    <row r="1945" spans="8:12" ht="17" x14ac:dyDescent="0.25">
      <c r="H1945"/>
      <c r="I1945"/>
      <c r="J1945"/>
      <c r="K1945"/>
      <c r="L1945"/>
    </row>
    <row r="1946" spans="8:12" ht="17" x14ac:dyDescent="0.25">
      <c r="H1946"/>
      <c r="I1946"/>
      <c r="J1946"/>
      <c r="K1946"/>
      <c r="L1946"/>
    </row>
    <row r="1947" spans="8:12" ht="17" x14ac:dyDescent="0.25">
      <c r="H1947"/>
      <c r="I1947"/>
      <c r="J1947"/>
      <c r="K1947"/>
      <c r="L1947"/>
    </row>
    <row r="1948" spans="8:12" ht="17" x14ac:dyDescent="0.25">
      <c r="H1948"/>
      <c r="I1948"/>
      <c r="J1948"/>
      <c r="K1948"/>
      <c r="L1948"/>
    </row>
    <row r="1949" spans="8:12" ht="17" x14ac:dyDescent="0.25">
      <c r="H1949"/>
      <c r="I1949"/>
      <c r="J1949"/>
      <c r="K1949"/>
      <c r="L1949"/>
    </row>
    <row r="1950" spans="8:12" ht="17" x14ac:dyDescent="0.25">
      <c r="H1950"/>
      <c r="I1950"/>
      <c r="J1950"/>
      <c r="K1950"/>
      <c r="L1950"/>
    </row>
    <row r="1951" spans="8:12" ht="17" x14ac:dyDescent="0.25">
      <c r="H1951"/>
      <c r="I1951"/>
      <c r="J1951"/>
      <c r="K1951"/>
      <c r="L1951"/>
    </row>
    <row r="1952" spans="8:12" ht="17" x14ac:dyDescent="0.25">
      <c r="H1952"/>
      <c r="I1952"/>
      <c r="J1952"/>
      <c r="K1952"/>
      <c r="L1952"/>
    </row>
    <row r="1953" spans="8:12" ht="17" x14ac:dyDescent="0.25">
      <c r="H1953"/>
      <c r="I1953"/>
      <c r="J1953"/>
      <c r="K1953"/>
      <c r="L1953"/>
    </row>
    <row r="1954" spans="8:12" ht="17" x14ac:dyDescent="0.25">
      <c r="H1954"/>
      <c r="I1954"/>
      <c r="J1954"/>
      <c r="K1954"/>
      <c r="L1954"/>
    </row>
    <row r="1955" spans="8:12" ht="17" x14ac:dyDescent="0.25">
      <c r="H1955"/>
      <c r="I1955"/>
      <c r="J1955"/>
      <c r="K1955"/>
      <c r="L1955"/>
    </row>
    <row r="1956" spans="8:12" ht="17" x14ac:dyDescent="0.25">
      <c r="H1956"/>
      <c r="I1956"/>
      <c r="J1956"/>
      <c r="K1956"/>
      <c r="L1956"/>
    </row>
    <row r="1957" spans="8:12" ht="17" x14ac:dyDescent="0.25">
      <c r="H1957"/>
      <c r="I1957"/>
      <c r="J1957"/>
      <c r="K1957"/>
      <c r="L1957"/>
    </row>
    <row r="1958" spans="8:12" ht="17" x14ac:dyDescent="0.25">
      <c r="H1958"/>
      <c r="I1958"/>
      <c r="J1958"/>
      <c r="K1958"/>
      <c r="L1958"/>
    </row>
    <row r="1959" spans="8:12" ht="17" x14ac:dyDescent="0.25">
      <c r="H1959"/>
      <c r="I1959"/>
      <c r="J1959"/>
      <c r="K1959"/>
      <c r="L1959"/>
    </row>
    <row r="1960" spans="8:12" ht="17" x14ac:dyDescent="0.25">
      <c r="H1960"/>
      <c r="I1960"/>
      <c r="J1960"/>
      <c r="K1960"/>
      <c r="L1960"/>
    </row>
    <row r="1961" spans="8:12" ht="17" x14ac:dyDescent="0.25">
      <c r="H1961"/>
      <c r="I1961"/>
      <c r="J1961"/>
      <c r="K1961"/>
      <c r="L1961"/>
    </row>
    <row r="1962" spans="8:12" ht="17" x14ac:dyDescent="0.25">
      <c r="H1962"/>
      <c r="I1962"/>
      <c r="J1962"/>
      <c r="K1962"/>
      <c r="L1962"/>
    </row>
    <row r="1963" spans="8:12" ht="17" x14ac:dyDescent="0.25">
      <c r="H1963"/>
      <c r="I1963"/>
      <c r="J1963"/>
      <c r="K1963"/>
      <c r="L1963"/>
    </row>
    <row r="1964" spans="8:12" ht="17" x14ac:dyDescent="0.25">
      <c r="H1964"/>
      <c r="I1964"/>
      <c r="J1964"/>
      <c r="K1964"/>
      <c r="L1964"/>
    </row>
    <row r="1965" spans="8:12" ht="17" x14ac:dyDescent="0.25">
      <c r="H1965"/>
      <c r="I1965"/>
      <c r="J1965"/>
      <c r="K1965"/>
      <c r="L1965"/>
    </row>
    <row r="1966" spans="8:12" ht="17" x14ac:dyDescent="0.25">
      <c r="H1966"/>
      <c r="I1966"/>
      <c r="J1966"/>
      <c r="K1966"/>
      <c r="L1966"/>
    </row>
    <row r="1967" spans="8:12" ht="17" x14ac:dyDescent="0.25">
      <c r="H1967"/>
      <c r="I1967"/>
      <c r="J1967"/>
      <c r="K1967"/>
      <c r="L1967"/>
    </row>
    <row r="1968" spans="8:12" ht="17" x14ac:dyDescent="0.25">
      <c r="H1968"/>
      <c r="I1968"/>
      <c r="J1968"/>
      <c r="K1968"/>
      <c r="L1968"/>
    </row>
    <row r="1969" spans="8:12" ht="17" x14ac:dyDescent="0.25">
      <c r="H1969"/>
      <c r="I1969"/>
      <c r="J1969"/>
      <c r="K1969"/>
      <c r="L1969"/>
    </row>
    <row r="1970" spans="8:12" ht="17" x14ac:dyDescent="0.25">
      <c r="H1970"/>
      <c r="I1970"/>
      <c r="J1970"/>
      <c r="K1970"/>
      <c r="L1970"/>
    </row>
    <row r="1971" spans="8:12" ht="17" x14ac:dyDescent="0.25">
      <c r="H1971"/>
      <c r="I1971"/>
      <c r="J1971"/>
      <c r="K1971"/>
      <c r="L1971"/>
    </row>
    <row r="1972" spans="8:12" ht="17" x14ac:dyDescent="0.25">
      <c r="H1972"/>
      <c r="I1972"/>
      <c r="J1972"/>
      <c r="K1972"/>
      <c r="L1972"/>
    </row>
    <row r="1973" spans="8:12" ht="17" x14ac:dyDescent="0.25">
      <c r="H1973"/>
      <c r="I1973"/>
      <c r="J1973"/>
      <c r="K1973"/>
      <c r="L1973"/>
    </row>
    <row r="1974" spans="8:12" ht="17" x14ac:dyDescent="0.25">
      <c r="H1974"/>
      <c r="I1974"/>
      <c r="J1974"/>
      <c r="K1974"/>
      <c r="L1974"/>
    </row>
    <row r="1975" spans="8:12" ht="17" x14ac:dyDescent="0.25">
      <c r="H1975"/>
      <c r="I1975"/>
      <c r="J1975"/>
      <c r="K1975"/>
      <c r="L1975"/>
    </row>
    <row r="1976" spans="8:12" ht="17" x14ac:dyDescent="0.25">
      <c r="H1976"/>
      <c r="I1976"/>
      <c r="J1976"/>
      <c r="K1976"/>
      <c r="L1976"/>
    </row>
    <row r="1977" spans="8:12" ht="17" x14ac:dyDescent="0.25">
      <c r="H1977"/>
      <c r="I1977"/>
      <c r="J1977"/>
      <c r="K1977"/>
      <c r="L1977"/>
    </row>
    <row r="1978" spans="8:12" ht="17" x14ac:dyDescent="0.25">
      <c r="H1978"/>
      <c r="I1978"/>
      <c r="J1978"/>
      <c r="K1978"/>
      <c r="L1978"/>
    </row>
    <row r="1979" spans="8:12" ht="17" x14ac:dyDescent="0.25">
      <c r="H1979"/>
      <c r="I1979"/>
      <c r="J1979"/>
      <c r="K1979"/>
      <c r="L1979"/>
    </row>
    <row r="1980" spans="8:12" ht="17" x14ac:dyDescent="0.25">
      <c r="H1980"/>
      <c r="I1980"/>
      <c r="J1980"/>
      <c r="K1980"/>
      <c r="L1980"/>
    </row>
    <row r="1981" spans="8:12" ht="17" x14ac:dyDescent="0.25">
      <c r="H1981"/>
      <c r="I1981"/>
      <c r="J1981"/>
      <c r="K1981"/>
      <c r="L1981"/>
    </row>
    <row r="1982" spans="8:12" ht="17" x14ac:dyDescent="0.25">
      <c r="H1982"/>
      <c r="I1982"/>
      <c r="J1982"/>
      <c r="K1982"/>
      <c r="L1982"/>
    </row>
    <row r="1983" spans="8:12" ht="17" x14ac:dyDescent="0.25">
      <c r="H1983"/>
      <c r="I1983"/>
      <c r="J1983"/>
      <c r="K1983"/>
      <c r="L1983"/>
    </row>
    <row r="1984" spans="8:12" ht="17" x14ac:dyDescent="0.25">
      <c r="H1984"/>
      <c r="I1984"/>
      <c r="J1984"/>
      <c r="K1984"/>
      <c r="L1984"/>
    </row>
    <row r="1985" spans="8:12" ht="17" x14ac:dyDescent="0.25">
      <c r="H1985"/>
      <c r="I1985"/>
      <c r="J1985"/>
      <c r="K1985"/>
      <c r="L1985"/>
    </row>
    <row r="1986" spans="8:12" ht="17" x14ac:dyDescent="0.25">
      <c r="H1986"/>
      <c r="I1986"/>
      <c r="J1986"/>
      <c r="K1986"/>
      <c r="L1986"/>
    </row>
    <row r="1987" spans="8:12" ht="17" x14ac:dyDescent="0.25">
      <c r="H1987"/>
      <c r="I1987"/>
      <c r="J1987"/>
      <c r="K1987"/>
      <c r="L1987"/>
    </row>
    <row r="1988" spans="8:12" ht="17" x14ac:dyDescent="0.25">
      <c r="H1988"/>
      <c r="I1988"/>
      <c r="J1988"/>
      <c r="K1988"/>
      <c r="L1988"/>
    </row>
    <row r="1989" spans="8:12" ht="17" x14ac:dyDescent="0.25">
      <c r="H1989"/>
      <c r="I1989"/>
      <c r="J1989"/>
      <c r="K1989"/>
      <c r="L1989"/>
    </row>
    <row r="1990" spans="8:12" ht="17" x14ac:dyDescent="0.25">
      <c r="H1990"/>
      <c r="I1990"/>
      <c r="J1990"/>
      <c r="K1990"/>
      <c r="L1990"/>
    </row>
    <row r="1991" spans="8:12" ht="17" x14ac:dyDescent="0.25">
      <c r="H1991"/>
      <c r="I1991"/>
      <c r="J1991"/>
      <c r="K1991"/>
      <c r="L1991"/>
    </row>
    <row r="1992" spans="8:12" ht="17" x14ac:dyDescent="0.25">
      <c r="H1992"/>
      <c r="I1992"/>
      <c r="J1992"/>
      <c r="K1992"/>
      <c r="L1992"/>
    </row>
    <row r="1993" spans="8:12" ht="17" x14ac:dyDescent="0.25">
      <c r="H1993"/>
      <c r="I1993"/>
      <c r="J1993"/>
      <c r="K1993"/>
      <c r="L1993"/>
    </row>
    <row r="1994" spans="8:12" ht="17" x14ac:dyDescent="0.25">
      <c r="H1994"/>
      <c r="I1994"/>
      <c r="J1994"/>
      <c r="K1994"/>
      <c r="L1994"/>
    </row>
    <row r="1995" spans="8:12" ht="17" x14ac:dyDescent="0.25">
      <c r="H1995"/>
      <c r="I1995"/>
      <c r="J1995"/>
      <c r="K1995"/>
      <c r="L1995"/>
    </row>
    <row r="1996" spans="8:12" ht="17" x14ac:dyDescent="0.25">
      <c r="H1996"/>
      <c r="I1996"/>
      <c r="J1996"/>
      <c r="K1996"/>
      <c r="L1996"/>
    </row>
    <row r="1997" spans="8:12" ht="17" x14ac:dyDescent="0.25">
      <c r="H1997"/>
      <c r="I1997"/>
      <c r="J1997"/>
      <c r="K1997"/>
      <c r="L1997"/>
    </row>
    <row r="1998" spans="8:12" ht="17" x14ac:dyDescent="0.25">
      <c r="H1998"/>
      <c r="I1998"/>
      <c r="J1998"/>
      <c r="K1998"/>
      <c r="L1998"/>
    </row>
    <row r="1999" spans="8:12" ht="17" x14ac:dyDescent="0.25">
      <c r="H1999"/>
      <c r="I1999"/>
      <c r="J1999"/>
      <c r="K1999"/>
      <c r="L1999"/>
    </row>
    <row r="2000" spans="8:12" ht="17" x14ac:dyDescent="0.25">
      <c r="H2000"/>
      <c r="I2000"/>
      <c r="J2000"/>
      <c r="K2000"/>
      <c r="L2000"/>
    </row>
    <row r="2001" spans="8:12" ht="17" x14ac:dyDescent="0.25">
      <c r="H2001"/>
      <c r="I2001"/>
      <c r="J2001"/>
      <c r="K2001"/>
      <c r="L2001"/>
    </row>
    <row r="2002" spans="8:12" ht="17" x14ac:dyDescent="0.25">
      <c r="H2002"/>
      <c r="I2002"/>
      <c r="J2002"/>
      <c r="K2002"/>
      <c r="L2002"/>
    </row>
    <row r="2003" spans="8:12" ht="17" x14ac:dyDescent="0.25">
      <c r="H2003"/>
      <c r="I2003"/>
      <c r="J2003"/>
      <c r="K2003"/>
      <c r="L2003"/>
    </row>
    <row r="2004" spans="8:12" ht="17" x14ac:dyDescent="0.25">
      <c r="H2004"/>
      <c r="I2004"/>
      <c r="J2004"/>
      <c r="K2004"/>
      <c r="L2004"/>
    </row>
    <row r="2005" spans="8:12" ht="17" x14ac:dyDescent="0.25">
      <c r="H2005"/>
      <c r="I2005"/>
      <c r="J2005"/>
      <c r="K2005"/>
      <c r="L2005"/>
    </row>
    <row r="2006" spans="8:12" ht="17" x14ac:dyDescent="0.25">
      <c r="H2006"/>
      <c r="I2006"/>
      <c r="J2006"/>
      <c r="K2006"/>
      <c r="L2006"/>
    </row>
    <row r="2007" spans="8:12" ht="17" x14ac:dyDescent="0.25">
      <c r="H2007"/>
      <c r="I2007"/>
      <c r="J2007"/>
      <c r="K2007"/>
      <c r="L2007"/>
    </row>
    <row r="2008" spans="8:12" ht="17" x14ac:dyDescent="0.25">
      <c r="H2008"/>
      <c r="I2008"/>
      <c r="J2008"/>
      <c r="K2008"/>
      <c r="L2008"/>
    </row>
    <row r="2009" spans="8:12" ht="17" x14ac:dyDescent="0.25">
      <c r="H2009"/>
      <c r="I2009"/>
      <c r="J2009"/>
      <c r="K2009"/>
      <c r="L2009"/>
    </row>
    <row r="2010" spans="8:12" ht="17" x14ac:dyDescent="0.25">
      <c r="H2010"/>
      <c r="I2010"/>
      <c r="J2010"/>
      <c r="K2010"/>
      <c r="L2010"/>
    </row>
    <row r="2011" spans="8:12" ht="17" x14ac:dyDescent="0.25">
      <c r="H2011"/>
      <c r="I2011"/>
      <c r="J2011"/>
      <c r="K2011"/>
      <c r="L2011"/>
    </row>
    <row r="2012" spans="8:12" ht="17" x14ac:dyDescent="0.25">
      <c r="H2012"/>
      <c r="I2012"/>
      <c r="J2012"/>
      <c r="K2012"/>
      <c r="L2012"/>
    </row>
    <row r="2013" spans="8:12" ht="17" x14ac:dyDescent="0.25">
      <c r="H2013"/>
      <c r="I2013"/>
      <c r="J2013"/>
      <c r="K2013"/>
      <c r="L2013"/>
    </row>
    <row r="2014" spans="8:12" ht="17" x14ac:dyDescent="0.25">
      <c r="H2014"/>
      <c r="I2014"/>
      <c r="J2014"/>
      <c r="K2014"/>
      <c r="L2014"/>
    </row>
    <row r="2015" spans="8:12" ht="17" x14ac:dyDescent="0.25">
      <c r="H2015"/>
      <c r="I2015"/>
      <c r="J2015"/>
      <c r="K2015"/>
      <c r="L2015"/>
    </row>
    <row r="2016" spans="8:12" ht="17" x14ac:dyDescent="0.25">
      <c r="H2016"/>
      <c r="I2016"/>
      <c r="J2016"/>
      <c r="K2016"/>
      <c r="L2016"/>
    </row>
    <row r="2017" spans="8:12" ht="17" x14ac:dyDescent="0.25">
      <c r="H2017"/>
      <c r="I2017"/>
      <c r="J2017"/>
      <c r="K2017"/>
      <c r="L2017"/>
    </row>
    <row r="2018" spans="8:12" ht="17" x14ac:dyDescent="0.25">
      <c r="H2018"/>
      <c r="I2018"/>
      <c r="J2018"/>
      <c r="K2018"/>
      <c r="L2018"/>
    </row>
    <row r="2019" spans="8:12" ht="17" x14ac:dyDescent="0.25">
      <c r="H2019"/>
      <c r="I2019"/>
      <c r="J2019"/>
      <c r="K2019"/>
      <c r="L2019"/>
    </row>
    <row r="2020" spans="8:12" ht="17" x14ac:dyDescent="0.25">
      <c r="H2020"/>
      <c r="I2020"/>
      <c r="J2020"/>
      <c r="K2020"/>
      <c r="L2020"/>
    </row>
    <row r="2021" spans="8:12" ht="17" x14ac:dyDescent="0.25">
      <c r="H2021"/>
      <c r="I2021"/>
      <c r="J2021"/>
      <c r="K2021"/>
      <c r="L2021"/>
    </row>
    <row r="2022" spans="8:12" ht="17" x14ac:dyDescent="0.25">
      <c r="H2022"/>
      <c r="I2022"/>
      <c r="J2022"/>
      <c r="K2022"/>
      <c r="L2022"/>
    </row>
    <row r="2023" spans="8:12" ht="17" x14ac:dyDescent="0.25">
      <c r="H2023"/>
      <c r="I2023"/>
      <c r="J2023"/>
      <c r="K2023"/>
      <c r="L2023"/>
    </row>
    <row r="2024" spans="8:12" ht="17" x14ac:dyDescent="0.25">
      <c r="H2024"/>
      <c r="I2024"/>
      <c r="J2024"/>
      <c r="K2024"/>
      <c r="L2024"/>
    </row>
    <row r="2025" spans="8:12" ht="17" x14ac:dyDescent="0.25">
      <c r="H2025"/>
      <c r="I2025"/>
      <c r="J2025"/>
      <c r="K2025"/>
      <c r="L2025"/>
    </row>
    <row r="2026" spans="8:12" ht="17" x14ac:dyDescent="0.25">
      <c r="H2026"/>
      <c r="I2026"/>
      <c r="J2026"/>
      <c r="K2026"/>
      <c r="L2026"/>
    </row>
    <row r="2027" spans="8:12" ht="17" x14ac:dyDescent="0.25">
      <c r="H2027"/>
      <c r="I2027"/>
      <c r="J2027"/>
      <c r="K2027"/>
      <c r="L2027"/>
    </row>
    <row r="2028" spans="8:12" ht="17" x14ac:dyDescent="0.25">
      <c r="H2028"/>
      <c r="I2028"/>
      <c r="J2028"/>
      <c r="K2028"/>
      <c r="L2028"/>
    </row>
    <row r="2029" spans="8:12" ht="17" x14ac:dyDescent="0.25">
      <c r="H2029"/>
      <c r="I2029"/>
      <c r="J2029"/>
      <c r="K2029"/>
      <c r="L2029"/>
    </row>
    <row r="2030" spans="8:12" ht="17" x14ac:dyDescent="0.25">
      <c r="H2030"/>
      <c r="I2030"/>
      <c r="J2030"/>
      <c r="K2030"/>
      <c r="L2030"/>
    </row>
    <row r="2031" spans="8:12" ht="17" x14ac:dyDescent="0.25">
      <c r="H2031"/>
      <c r="I2031"/>
      <c r="J2031"/>
      <c r="K2031"/>
      <c r="L2031"/>
    </row>
    <row r="2032" spans="8:12" ht="17" x14ac:dyDescent="0.25">
      <c r="H2032"/>
      <c r="I2032"/>
      <c r="J2032"/>
      <c r="K2032"/>
      <c r="L2032"/>
    </row>
    <row r="2033" spans="8:12" ht="17" x14ac:dyDescent="0.25">
      <c r="H2033"/>
      <c r="I2033"/>
      <c r="J2033"/>
      <c r="K2033"/>
      <c r="L2033"/>
    </row>
    <row r="2034" spans="8:12" ht="17" x14ac:dyDescent="0.25">
      <c r="H2034"/>
      <c r="I2034"/>
      <c r="J2034"/>
      <c r="K2034"/>
      <c r="L2034"/>
    </row>
    <row r="2035" spans="8:12" ht="17" x14ac:dyDescent="0.25">
      <c r="H2035"/>
      <c r="I2035"/>
      <c r="J2035"/>
      <c r="K2035"/>
      <c r="L2035"/>
    </row>
    <row r="2036" spans="8:12" ht="17" x14ac:dyDescent="0.25">
      <c r="H2036"/>
      <c r="I2036"/>
      <c r="J2036"/>
      <c r="K2036"/>
      <c r="L2036"/>
    </row>
    <row r="2037" spans="8:12" ht="17" x14ac:dyDescent="0.25">
      <c r="H2037"/>
      <c r="I2037"/>
      <c r="J2037"/>
      <c r="K2037"/>
      <c r="L2037"/>
    </row>
    <row r="2038" spans="8:12" ht="17" x14ac:dyDescent="0.25">
      <c r="H2038"/>
      <c r="I2038"/>
      <c r="J2038"/>
      <c r="K2038"/>
      <c r="L2038"/>
    </row>
    <row r="2039" spans="8:12" ht="17" x14ac:dyDescent="0.25">
      <c r="H2039"/>
      <c r="I2039"/>
      <c r="J2039"/>
      <c r="K2039"/>
      <c r="L2039"/>
    </row>
    <row r="2040" spans="8:12" ht="17" x14ac:dyDescent="0.25">
      <c r="H2040"/>
      <c r="I2040"/>
      <c r="J2040"/>
      <c r="K2040"/>
      <c r="L2040"/>
    </row>
    <row r="2041" spans="8:12" ht="17" x14ac:dyDescent="0.25">
      <c r="H2041"/>
      <c r="I2041"/>
      <c r="J2041"/>
      <c r="K2041"/>
      <c r="L2041"/>
    </row>
    <row r="2042" spans="8:12" ht="17" x14ac:dyDescent="0.25">
      <c r="H2042"/>
      <c r="I2042"/>
      <c r="J2042"/>
      <c r="K2042"/>
      <c r="L2042"/>
    </row>
    <row r="2043" spans="8:12" ht="17" x14ac:dyDescent="0.25">
      <c r="H2043"/>
      <c r="I2043"/>
      <c r="J2043"/>
      <c r="K2043"/>
      <c r="L2043"/>
    </row>
    <row r="2044" spans="8:12" ht="17" x14ac:dyDescent="0.25">
      <c r="H2044"/>
      <c r="I2044"/>
      <c r="J2044"/>
      <c r="K2044"/>
      <c r="L2044"/>
    </row>
    <row r="2045" spans="8:12" ht="17" x14ac:dyDescent="0.25">
      <c r="H2045"/>
      <c r="I2045"/>
      <c r="J2045"/>
      <c r="K2045"/>
      <c r="L2045"/>
    </row>
    <row r="2046" spans="8:12" ht="17" x14ac:dyDescent="0.25">
      <c r="H2046"/>
      <c r="I2046"/>
      <c r="J2046"/>
      <c r="K2046"/>
      <c r="L2046"/>
    </row>
    <row r="2047" spans="8:12" ht="17" x14ac:dyDescent="0.25">
      <c r="H2047"/>
      <c r="I2047"/>
      <c r="J2047"/>
      <c r="K2047"/>
      <c r="L2047"/>
    </row>
    <row r="2048" spans="8:12" ht="17" x14ac:dyDescent="0.25">
      <c r="H2048"/>
      <c r="I2048"/>
      <c r="J2048"/>
      <c r="K2048"/>
      <c r="L2048"/>
    </row>
    <row r="2049" spans="8:12" ht="17" x14ac:dyDescent="0.25">
      <c r="H2049"/>
      <c r="I2049"/>
      <c r="J2049"/>
      <c r="K2049"/>
      <c r="L2049"/>
    </row>
    <row r="2050" spans="8:12" ht="17" x14ac:dyDescent="0.25">
      <c r="H2050"/>
      <c r="I2050"/>
      <c r="J2050"/>
      <c r="K2050"/>
      <c r="L2050"/>
    </row>
    <row r="2051" spans="8:12" ht="17" x14ac:dyDescent="0.25">
      <c r="H2051"/>
      <c r="I2051"/>
      <c r="J2051"/>
      <c r="K2051"/>
      <c r="L2051"/>
    </row>
    <row r="2052" spans="8:12" ht="17" x14ac:dyDescent="0.25">
      <c r="H2052"/>
      <c r="I2052"/>
      <c r="J2052"/>
      <c r="K2052"/>
      <c r="L2052"/>
    </row>
    <row r="2053" spans="8:12" ht="17" x14ac:dyDescent="0.25">
      <c r="H2053"/>
      <c r="I2053"/>
      <c r="J2053"/>
      <c r="K2053"/>
      <c r="L2053"/>
    </row>
    <row r="2054" spans="8:12" ht="17" x14ac:dyDescent="0.25">
      <c r="H2054"/>
      <c r="I2054"/>
      <c r="J2054"/>
      <c r="K2054"/>
      <c r="L2054"/>
    </row>
    <row r="2055" spans="8:12" ht="17" x14ac:dyDescent="0.25">
      <c r="H2055"/>
      <c r="I2055"/>
      <c r="J2055"/>
      <c r="K2055"/>
      <c r="L2055"/>
    </row>
    <row r="2056" spans="8:12" ht="17" x14ac:dyDescent="0.25">
      <c r="H2056"/>
      <c r="I2056"/>
      <c r="J2056"/>
      <c r="K2056"/>
      <c r="L2056"/>
    </row>
    <row r="2057" spans="8:12" ht="17" x14ac:dyDescent="0.25">
      <c r="H2057"/>
      <c r="I2057"/>
      <c r="J2057"/>
      <c r="K2057"/>
      <c r="L2057"/>
    </row>
    <row r="2058" spans="8:12" ht="17" x14ac:dyDescent="0.25">
      <c r="H2058"/>
      <c r="I2058"/>
      <c r="J2058"/>
      <c r="K2058"/>
      <c r="L2058"/>
    </row>
    <row r="2059" spans="8:12" ht="17" x14ac:dyDescent="0.25">
      <c r="H2059"/>
      <c r="I2059"/>
      <c r="J2059"/>
      <c r="K2059"/>
      <c r="L2059"/>
    </row>
    <row r="2060" spans="8:12" ht="17" x14ac:dyDescent="0.25">
      <c r="H2060"/>
      <c r="I2060"/>
      <c r="J2060"/>
      <c r="K2060"/>
      <c r="L2060"/>
    </row>
    <row r="2061" spans="8:12" ht="17" x14ac:dyDescent="0.25">
      <c r="H2061"/>
      <c r="I2061"/>
      <c r="J2061"/>
      <c r="K2061"/>
      <c r="L2061"/>
    </row>
    <row r="2062" spans="8:12" ht="17" x14ac:dyDescent="0.25">
      <c r="H2062"/>
      <c r="I2062"/>
      <c r="J2062"/>
      <c r="K2062"/>
      <c r="L2062"/>
    </row>
    <row r="2063" spans="8:12" ht="17" x14ac:dyDescent="0.25">
      <c r="H2063"/>
      <c r="I2063"/>
      <c r="J2063"/>
      <c r="K2063"/>
      <c r="L2063"/>
    </row>
    <row r="2064" spans="8:12" ht="17" x14ac:dyDescent="0.25">
      <c r="H2064"/>
      <c r="I2064"/>
      <c r="J2064"/>
      <c r="K2064"/>
      <c r="L2064"/>
    </row>
    <row r="2065" spans="8:12" ht="17" x14ac:dyDescent="0.25">
      <c r="H2065"/>
      <c r="I2065"/>
      <c r="J2065"/>
      <c r="K2065"/>
      <c r="L2065"/>
    </row>
    <row r="2066" spans="8:12" ht="17" x14ac:dyDescent="0.25">
      <c r="H2066"/>
      <c r="I2066"/>
      <c r="J2066"/>
      <c r="K2066"/>
      <c r="L2066"/>
    </row>
    <row r="2067" spans="8:12" ht="17" x14ac:dyDescent="0.25">
      <c r="H2067"/>
      <c r="I2067"/>
      <c r="J2067"/>
      <c r="K2067"/>
      <c r="L2067"/>
    </row>
    <row r="2068" spans="8:12" ht="17" x14ac:dyDescent="0.25">
      <c r="H2068"/>
      <c r="I2068"/>
      <c r="J2068"/>
      <c r="K2068"/>
      <c r="L2068"/>
    </row>
    <row r="2069" spans="8:12" ht="17" x14ac:dyDescent="0.25">
      <c r="H2069"/>
      <c r="I2069"/>
      <c r="J2069"/>
      <c r="K2069"/>
      <c r="L2069"/>
    </row>
    <row r="2070" spans="8:12" ht="17" x14ac:dyDescent="0.25">
      <c r="H2070"/>
      <c r="I2070"/>
      <c r="J2070"/>
      <c r="K2070"/>
      <c r="L2070"/>
    </row>
    <row r="2071" spans="8:12" ht="17" x14ac:dyDescent="0.25">
      <c r="H2071"/>
      <c r="I2071"/>
      <c r="J2071"/>
      <c r="K2071"/>
      <c r="L2071"/>
    </row>
    <row r="2072" spans="8:12" ht="17" x14ac:dyDescent="0.25">
      <c r="H2072"/>
      <c r="I2072"/>
      <c r="J2072"/>
      <c r="K2072"/>
      <c r="L2072"/>
    </row>
    <row r="2073" spans="8:12" ht="17" x14ac:dyDescent="0.25">
      <c r="H2073"/>
      <c r="I2073"/>
      <c r="J2073"/>
      <c r="K2073"/>
      <c r="L2073"/>
    </row>
    <row r="2074" spans="8:12" ht="17" x14ac:dyDescent="0.25">
      <c r="H2074"/>
      <c r="I2074"/>
      <c r="J2074"/>
      <c r="K2074"/>
      <c r="L2074"/>
    </row>
    <row r="2075" spans="8:12" ht="17" x14ac:dyDescent="0.25">
      <c r="H2075"/>
      <c r="I2075"/>
      <c r="J2075"/>
      <c r="K2075"/>
      <c r="L2075"/>
    </row>
    <row r="2076" spans="8:12" ht="17" x14ac:dyDescent="0.25">
      <c r="H2076"/>
      <c r="I2076"/>
      <c r="J2076"/>
      <c r="K2076"/>
      <c r="L2076"/>
    </row>
    <row r="2077" spans="8:12" ht="17" x14ac:dyDescent="0.25">
      <c r="H2077"/>
      <c r="I2077"/>
      <c r="J2077"/>
      <c r="K2077"/>
      <c r="L2077"/>
    </row>
    <row r="2078" spans="8:12" ht="17" x14ac:dyDescent="0.25">
      <c r="H2078"/>
      <c r="I2078"/>
      <c r="J2078"/>
      <c r="K2078"/>
      <c r="L2078"/>
    </row>
    <row r="2079" spans="8:12" ht="17" x14ac:dyDescent="0.25">
      <c r="H2079"/>
      <c r="I2079"/>
      <c r="J2079"/>
      <c r="K2079"/>
      <c r="L2079"/>
    </row>
    <row r="2080" spans="8:12" ht="17" x14ac:dyDescent="0.25">
      <c r="H2080"/>
      <c r="I2080"/>
      <c r="J2080"/>
      <c r="K2080"/>
      <c r="L2080"/>
    </row>
    <row r="2081" spans="8:12" ht="17" x14ac:dyDescent="0.25">
      <c r="H2081"/>
      <c r="I2081"/>
      <c r="J2081"/>
      <c r="K2081"/>
      <c r="L2081"/>
    </row>
    <row r="2082" spans="8:12" ht="17" x14ac:dyDescent="0.25">
      <c r="H2082"/>
      <c r="I2082"/>
      <c r="J2082"/>
      <c r="K2082"/>
      <c r="L2082"/>
    </row>
    <row r="2083" spans="8:12" ht="17" x14ac:dyDescent="0.25">
      <c r="H2083"/>
      <c r="I2083"/>
      <c r="J2083"/>
      <c r="K2083"/>
      <c r="L2083"/>
    </row>
    <row r="2084" spans="8:12" ht="17" x14ac:dyDescent="0.25">
      <c r="H2084"/>
      <c r="I2084"/>
      <c r="J2084"/>
      <c r="K2084"/>
      <c r="L2084"/>
    </row>
    <row r="2085" spans="8:12" ht="17" x14ac:dyDescent="0.25">
      <c r="H2085"/>
      <c r="I2085"/>
      <c r="J2085"/>
      <c r="K2085"/>
      <c r="L2085"/>
    </row>
    <row r="2086" spans="8:12" ht="17" x14ac:dyDescent="0.25">
      <c r="H2086"/>
      <c r="I2086"/>
      <c r="J2086"/>
      <c r="K2086"/>
      <c r="L2086"/>
    </row>
    <row r="2087" spans="8:12" ht="17" x14ac:dyDescent="0.25">
      <c r="H2087"/>
      <c r="I2087"/>
      <c r="J2087"/>
      <c r="K2087"/>
      <c r="L2087"/>
    </row>
    <row r="2088" spans="8:12" ht="17" x14ac:dyDescent="0.25">
      <c r="H2088"/>
      <c r="I2088"/>
      <c r="J2088"/>
      <c r="K2088"/>
      <c r="L2088"/>
    </row>
    <row r="2089" spans="8:12" ht="17" x14ac:dyDescent="0.25">
      <c r="H2089"/>
      <c r="I2089"/>
      <c r="J2089"/>
      <c r="K2089"/>
      <c r="L2089"/>
    </row>
    <row r="2090" spans="8:12" ht="17" x14ac:dyDescent="0.25">
      <c r="H2090"/>
      <c r="I2090"/>
      <c r="J2090"/>
      <c r="K2090"/>
      <c r="L2090"/>
    </row>
    <row r="2091" spans="8:12" ht="17" x14ac:dyDescent="0.25">
      <c r="H2091"/>
      <c r="I2091"/>
      <c r="J2091"/>
      <c r="K2091"/>
      <c r="L2091"/>
    </row>
    <row r="2092" spans="8:12" ht="17" x14ac:dyDescent="0.25">
      <c r="H2092"/>
      <c r="I2092"/>
      <c r="J2092"/>
      <c r="K2092"/>
      <c r="L2092"/>
    </row>
    <row r="2093" spans="8:12" ht="17" x14ac:dyDescent="0.25">
      <c r="H2093"/>
      <c r="I2093"/>
      <c r="J2093"/>
      <c r="K2093"/>
      <c r="L2093"/>
    </row>
    <row r="2094" spans="8:12" ht="17" x14ac:dyDescent="0.25">
      <c r="H2094"/>
      <c r="I2094"/>
      <c r="J2094"/>
      <c r="K2094"/>
      <c r="L2094"/>
    </row>
    <row r="2095" spans="8:12" ht="17" x14ac:dyDescent="0.25">
      <c r="H2095"/>
      <c r="I2095"/>
      <c r="J2095"/>
      <c r="K2095"/>
      <c r="L2095"/>
    </row>
    <row r="2096" spans="8:12" ht="17" x14ac:dyDescent="0.25">
      <c r="H2096"/>
      <c r="I2096"/>
      <c r="J2096"/>
      <c r="K2096"/>
      <c r="L2096"/>
    </row>
    <row r="2097" spans="8:12" ht="17" x14ac:dyDescent="0.25">
      <c r="H2097"/>
      <c r="I2097"/>
      <c r="J2097"/>
      <c r="K2097"/>
      <c r="L2097"/>
    </row>
    <row r="2098" spans="8:12" ht="17" x14ac:dyDescent="0.25">
      <c r="H2098"/>
      <c r="I2098"/>
      <c r="J2098"/>
      <c r="K2098"/>
      <c r="L2098"/>
    </row>
    <row r="2099" spans="8:12" ht="17" x14ac:dyDescent="0.25">
      <c r="H2099"/>
      <c r="I2099"/>
      <c r="J2099"/>
      <c r="K2099"/>
      <c r="L2099"/>
    </row>
    <row r="2100" spans="8:12" ht="17" x14ac:dyDescent="0.25">
      <c r="H2100"/>
      <c r="I2100"/>
      <c r="J2100"/>
      <c r="K2100"/>
      <c r="L2100"/>
    </row>
    <row r="2101" spans="8:12" ht="17" x14ac:dyDescent="0.25">
      <c r="H2101"/>
      <c r="I2101"/>
      <c r="J2101"/>
      <c r="K2101"/>
      <c r="L2101"/>
    </row>
    <row r="2102" spans="8:12" ht="17" x14ac:dyDescent="0.25">
      <c r="H2102"/>
      <c r="I2102"/>
      <c r="J2102"/>
      <c r="K2102"/>
      <c r="L2102"/>
    </row>
    <row r="2103" spans="8:12" ht="17" x14ac:dyDescent="0.25">
      <c r="H2103"/>
      <c r="I2103"/>
      <c r="J2103"/>
      <c r="K2103"/>
      <c r="L2103"/>
    </row>
    <row r="2104" spans="8:12" ht="17" x14ac:dyDescent="0.25">
      <c r="H2104"/>
      <c r="I2104"/>
      <c r="J2104"/>
      <c r="K2104"/>
      <c r="L2104"/>
    </row>
    <row r="2105" spans="8:12" ht="17" x14ac:dyDescent="0.25">
      <c r="H2105"/>
      <c r="I2105"/>
      <c r="J2105"/>
      <c r="K2105"/>
      <c r="L2105"/>
    </row>
    <row r="2106" spans="8:12" ht="17" x14ac:dyDescent="0.25">
      <c r="H2106"/>
      <c r="I2106"/>
      <c r="J2106"/>
      <c r="K2106"/>
      <c r="L2106"/>
    </row>
    <row r="2107" spans="8:12" ht="17" x14ac:dyDescent="0.25">
      <c r="H2107"/>
      <c r="I2107"/>
      <c r="J2107"/>
      <c r="K2107"/>
      <c r="L2107"/>
    </row>
    <row r="2108" spans="8:12" ht="17" x14ac:dyDescent="0.25">
      <c r="H2108"/>
      <c r="I2108"/>
      <c r="J2108"/>
      <c r="K2108"/>
      <c r="L2108"/>
    </row>
    <row r="2109" spans="8:12" ht="17" x14ac:dyDescent="0.25">
      <c r="H2109"/>
      <c r="I2109"/>
      <c r="J2109"/>
      <c r="K2109"/>
      <c r="L2109"/>
    </row>
    <row r="2110" spans="8:12" ht="17" x14ac:dyDescent="0.25">
      <c r="H2110"/>
      <c r="I2110"/>
      <c r="J2110"/>
      <c r="K2110"/>
      <c r="L2110"/>
    </row>
    <row r="2111" spans="8:12" ht="17" x14ac:dyDescent="0.25">
      <c r="H2111"/>
      <c r="I2111"/>
      <c r="J2111"/>
      <c r="K2111"/>
      <c r="L2111"/>
    </row>
    <row r="2112" spans="8:12" ht="17" x14ac:dyDescent="0.25">
      <c r="H2112"/>
      <c r="I2112"/>
      <c r="J2112"/>
      <c r="K2112"/>
      <c r="L2112"/>
    </row>
    <row r="2113" spans="8:12" ht="17" x14ac:dyDescent="0.25">
      <c r="H2113"/>
      <c r="I2113"/>
      <c r="J2113"/>
      <c r="K2113"/>
      <c r="L2113"/>
    </row>
    <row r="2114" spans="8:12" ht="17" x14ac:dyDescent="0.25">
      <c r="H2114"/>
      <c r="I2114"/>
      <c r="J2114"/>
      <c r="K2114"/>
      <c r="L2114"/>
    </row>
    <row r="2115" spans="8:12" ht="17" x14ac:dyDescent="0.25">
      <c r="H2115"/>
      <c r="I2115"/>
      <c r="J2115"/>
      <c r="K2115"/>
      <c r="L2115"/>
    </row>
    <row r="2116" spans="8:12" ht="17" x14ac:dyDescent="0.25">
      <c r="H2116"/>
      <c r="I2116"/>
      <c r="J2116"/>
      <c r="K2116"/>
      <c r="L2116"/>
    </row>
    <row r="2117" spans="8:12" ht="17" x14ac:dyDescent="0.25">
      <c r="H2117"/>
      <c r="I2117"/>
      <c r="J2117"/>
      <c r="K2117"/>
      <c r="L2117"/>
    </row>
    <row r="2118" spans="8:12" ht="17" x14ac:dyDescent="0.25">
      <c r="H2118"/>
      <c r="I2118"/>
      <c r="J2118"/>
      <c r="K2118"/>
      <c r="L2118"/>
    </row>
    <row r="2119" spans="8:12" ht="17" x14ac:dyDescent="0.25">
      <c r="H2119"/>
      <c r="I2119"/>
      <c r="J2119"/>
      <c r="K2119"/>
      <c r="L2119"/>
    </row>
    <row r="2120" spans="8:12" ht="17" x14ac:dyDescent="0.25">
      <c r="H2120"/>
      <c r="I2120"/>
      <c r="J2120"/>
      <c r="K2120"/>
      <c r="L2120"/>
    </row>
    <row r="2121" spans="8:12" ht="17" x14ac:dyDescent="0.25">
      <c r="H2121"/>
      <c r="I2121"/>
      <c r="J2121"/>
      <c r="K2121"/>
      <c r="L2121"/>
    </row>
    <row r="2122" spans="8:12" ht="17" x14ac:dyDescent="0.25">
      <c r="H2122"/>
      <c r="I2122"/>
      <c r="J2122"/>
      <c r="K2122"/>
      <c r="L2122"/>
    </row>
    <row r="2123" spans="8:12" ht="17" x14ac:dyDescent="0.25">
      <c r="H2123"/>
      <c r="I2123"/>
      <c r="J2123"/>
      <c r="K2123"/>
      <c r="L2123"/>
    </row>
    <row r="2124" spans="8:12" ht="17" x14ac:dyDescent="0.25">
      <c r="H2124"/>
      <c r="I2124"/>
      <c r="J2124"/>
      <c r="K2124"/>
      <c r="L2124"/>
    </row>
    <row r="2125" spans="8:12" ht="17" x14ac:dyDescent="0.25">
      <c r="H2125"/>
      <c r="I2125"/>
      <c r="J2125"/>
      <c r="K2125"/>
      <c r="L2125"/>
    </row>
    <row r="2126" spans="8:12" ht="17" x14ac:dyDescent="0.25">
      <c r="H2126"/>
      <c r="I2126"/>
      <c r="J2126"/>
      <c r="K2126"/>
      <c r="L2126"/>
    </row>
    <row r="2127" spans="8:12" ht="17" x14ac:dyDescent="0.25">
      <c r="H2127"/>
      <c r="I2127"/>
      <c r="J2127"/>
      <c r="K2127"/>
      <c r="L2127"/>
    </row>
    <row r="2128" spans="8:12" ht="17" x14ac:dyDescent="0.25">
      <c r="H2128"/>
      <c r="I2128"/>
      <c r="J2128"/>
      <c r="K2128"/>
      <c r="L2128"/>
    </row>
    <row r="2129" spans="8:12" ht="17" x14ac:dyDescent="0.25">
      <c r="H2129"/>
      <c r="I2129"/>
      <c r="J2129"/>
      <c r="K2129"/>
      <c r="L2129"/>
    </row>
    <row r="2130" spans="8:12" ht="17" x14ac:dyDescent="0.25">
      <c r="H2130"/>
      <c r="I2130"/>
      <c r="J2130"/>
      <c r="K2130"/>
      <c r="L2130"/>
    </row>
    <row r="2131" spans="8:12" ht="17" x14ac:dyDescent="0.25">
      <c r="H2131"/>
      <c r="I2131"/>
      <c r="J2131"/>
      <c r="K2131"/>
      <c r="L2131"/>
    </row>
    <row r="2132" spans="8:12" ht="17" x14ac:dyDescent="0.25">
      <c r="H2132"/>
      <c r="I2132"/>
      <c r="J2132"/>
      <c r="K2132"/>
      <c r="L2132"/>
    </row>
    <row r="2133" spans="8:12" ht="17" x14ac:dyDescent="0.25">
      <c r="H2133"/>
      <c r="I2133"/>
      <c r="J2133"/>
      <c r="K2133"/>
      <c r="L2133"/>
    </row>
    <row r="2134" spans="8:12" ht="17" x14ac:dyDescent="0.25">
      <c r="H2134"/>
      <c r="I2134"/>
      <c r="J2134"/>
      <c r="K2134"/>
      <c r="L2134"/>
    </row>
    <row r="2135" spans="8:12" ht="17" x14ac:dyDescent="0.25">
      <c r="H2135"/>
      <c r="I2135"/>
      <c r="J2135"/>
      <c r="K2135"/>
      <c r="L2135"/>
    </row>
    <row r="2136" spans="8:12" ht="17" x14ac:dyDescent="0.25">
      <c r="H2136"/>
      <c r="I2136"/>
      <c r="J2136"/>
      <c r="K2136"/>
      <c r="L2136"/>
    </row>
    <row r="2137" spans="8:12" ht="17" x14ac:dyDescent="0.25">
      <c r="H2137"/>
      <c r="I2137"/>
      <c r="J2137"/>
      <c r="K2137"/>
      <c r="L2137"/>
    </row>
    <row r="2138" spans="8:12" ht="17" x14ac:dyDescent="0.25">
      <c r="H2138"/>
      <c r="I2138"/>
      <c r="J2138"/>
      <c r="K2138"/>
      <c r="L2138"/>
    </row>
    <row r="2139" spans="8:12" ht="17" x14ac:dyDescent="0.25">
      <c r="H2139"/>
      <c r="I2139"/>
      <c r="J2139"/>
      <c r="K2139"/>
      <c r="L2139"/>
    </row>
    <row r="2140" spans="8:12" ht="17" x14ac:dyDescent="0.25">
      <c r="H2140"/>
      <c r="I2140"/>
      <c r="J2140"/>
      <c r="K2140"/>
      <c r="L2140"/>
    </row>
    <row r="2141" spans="8:12" ht="17" x14ac:dyDescent="0.25">
      <c r="H2141"/>
      <c r="I2141"/>
      <c r="J2141"/>
      <c r="K2141"/>
      <c r="L2141"/>
    </row>
    <row r="2142" spans="8:12" ht="17" x14ac:dyDescent="0.25">
      <c r="H2142"/>
      <c r="I2142"/>
      <c r="J2142"/>
      <c r="K2142"/>
      <c r="L2142"/>
    </row>
    <row r="2143" spans="8:12" ht="17" x14ac:dyDescent="0.25">
      <c r="H2143"/>
      <c r="I2143"/>
      <c r="J2143"/>
      <c r="K2143"/>
      <c r="L2143"/>
    </row>
    <row r="2144" spans="8:12" ht="17" x14ac:dyDescent="0.25">
      <c r="H2144"/>
      <c r="I2144"/>
      <c r="J2144"/>
      <c r="K2144"/>
      <c r="L2144"/>
    </row>
    <row r="2145" spans="8:12" ht="17" x14ac:dyDescent="0.25">
      <c r="H2145"/>
      <c r="I2145"/>
      <c r="J2145"/>
      <c r="K2145"/>
      <c r="L2145"/>
    </row>
    <row r="2146" spans="8:12" ht="17" x14ac:dyDescent="0.25">
      <c r="H2146"/>
      <c r="I2146"/>
      <c r="J2146"/>
      <c r="K2146"/>
      <c r="L2146"/>
    </row>
    <row r="2147" spans="8:12" ht="17" x14ac:dyDescent="0.25">
      <c r="H2147"/>
      <c r="I2147"/>
      <c r="J2147"/>
      <c r="K2147"/>
      <c r="L2147"/>
    </row>
    <row r="2148" spans="8:12" ht="17" x14ac:dyDescent="0.25">
      <c r="H2148"/>
      <c r="I2148"/>
      <c r="J2148"/>
      <c r="K2148"/>
      <c r="L2148"/>
    </row>
    <row r="2149" spans="8:12" ht="17" x14ac:dyDescent="0.25">
      <c r="H2149"/>
      <c r="I2149"/>
      <c r="J2149"/>
      <c r="K2149"/>
      <c r="L2149"/>
    </row>
    <row r="2150" spans="8:12" ht="17" x14ac:dyDescent="0.25">
      <c r="H2150"/>
      <c r="I2150"/>
      <c r="J2150"/>
      <c r="K2150"/>
      <c r="L2150"/>
    </row>
    <row r="2151" spans="8:12" ht="17" x14ac:dyDescent="0.25">
      <c r="H2151"/>
      <c r="I2151"/>
      <c r="J2151"/>
      <c r="K2151"/>
      <c r="L2151"/>
    </row>
    <row r="2152" spans="8:12" ht="17" x14ac:dyDescent="0.25">
      <c r="H2152"/>
      <c r="I2152"/>
      <c r="J2152"/>
      <c r="K2152"/>
      <c r="L2152"/>
    </row>
    <row r="2153" spans="8:12" ht="17" x14ac:dyDescent="0.25">
      <c r="H2153"/>
      <c r="I2153"/>
      <c r="J2153"/>
      <c r="K2153"/>
      <c r="L2153"/>
    </row>
    <row r="2154" spans="8:12" ht="17" x14ac:dyDescent="0.25">
      <c r="H2154"/>
      <c r="I2154"/>
      <c r="J2154"/>
      <c r="K2154"/>
      <c r="L2154"/>
    </row>
    <row r="2155" spans="8:12" ht="17" x14ac:dyDescent="0.25">
      <c r="H2155"/>
      <c r="I2155"/>
      <c r="J2155"/>
      <c r="K2155"/>
      <c r="L2155"/>
    </row>
    <row r="2156" spans="8:12" ht="17" x14ac:dyDescent="0.25">
      <c r="H2156"/>
      <c r="I2156"/>
      <c r="J2156"/>
      <c r="K2156"/>
      <c r="L2156"/>
    </row>
    <row r="2157" spans="8:12" ht="17" x14ac:dyDescent="0.25">
      <c r="H2157"/>
      <c r="I2157"/>
      <c r="J2157"/>
      <c r="K2157"/>
      <c r="L2157"/>
    </row>
    <row r="2158" spans="8:12" ht="17" x14ac:dyDescent="0.25">
      <c r="H2158"/>
      <c r="I2158"/>
      <c r="J2158"/>
      <c r="K2158"/>
      <c r="L2158"/>
    </row>
    <row r="2159" spans="8:12" ht="17" x14ac:dyDescent="0.25">
      <c r="H2159"/>
      <c r="I2159"/>
      <c r="J2159"/>
      <c r="K2159"/>
      <c r="L2159"/>
    </row>
    <row r="2160" spans="8:12" ht="17" x14ac:dyDescent="0.25">
      <c r="H2160"/>
      <c r="I2160"/>
      <c r="J2160"/>
      <c r="K2160"/>
      <c r="L2160"/>
    </row>
    <row r="2161" spans="8:12" ht="17" x14ac:dyDescent="0.25">
      <c r="H2161"/>
      <c r="I2161"/>
      <c r="J2161"/>
      <c r="K2161"/>
      <c r="L2161"/>
    </row>
    <row r="2162" spans="8:12" ht="17" x14ac:dyDescent="0.25">
      <c r="H2162"/>
      <c r="I2162"/>
      <c r="J2162"/>
      <c r="K2162"/>
      <c r="L2162"/>
    </row>
    <row r="2163" spans="8:12" ht="17" x14ac:dyDescent="0.25">
      <c r="H2163"/>
      <c r="I2163"/>
      <c r="J2163"/>
      <c r="K2163"/>
      <c r="L2163"/>
    </row>
    <row r="2164" spans="8:12" ht="17" x14ac:dyDescent="0.25">
      <c r="H2164"/>
      <c r="I2164"/>
      <c r="J2164"/>
      <c r="K2164"/>
      <c r="L2164"/>
    </row>
    <row r="2165" spans="8:12" ht="17" x14ac:dyDescent="0.25">
      <c r="H2165"/>
      <c r="I2165"/>
      <c r="J2165"/>
      <c r="K2165"/>
      <c r="L2165"/>
    </row>
    <row r="2166" spans="8:12" ht="17" x14ac:dyDescent="0.25">
      <c r="H2166"/>
      <c r="I2166"/>
      <c r="J2166"/>
      <c r="K2166"/>
      <c r="L2166"/>
    </row>
    <row r="2167" spans="8:12" ht="17" x14ac:dyDescent="0.25">
      <c r="H2167"/>
      <c r="I2167"/>
      <c r="J2167"/>
      <c r="K2167"/>
      <c r="L2167"/>
    </row>
    <row r="2168" spans="8:12" ht="17" x14ac:dyDescent="0.25">
      <c r="H2168"/>
      <c r="I2168"/>
      <c r="J2168"/>
      <c r="K2168"/>
      <c r="L2168"/>
    </row>
    <row r="2169" spans="8:12" ht="17" x14ac:dyDescent="0.25">
      <c r="H2169"/>
      <c r="I2169"/>
      <c r="J2169"/>
      <c r="K2169"/>
      <c r="L2169"/>
    </row>
    <row r="2170" spans="8:12" ht="17" x14ac:dyDescent="0.25">
      <c r="H2170"/>
      <c r="I2170"/>
      <c r="J2170"/>
      <c r="K2170"/>
      <c r="L2170"/>
    </row>
    <row r="2171" spans="8:12" ht="17" x14ac:dyDescent="0.25">
      <c r="H2171"/>
      <c r="I2171"/>
      <c r="J2171"/>
      <c r="K2171"/>
      <c r="L2171"/>
    </row>
    <row r="2172" spans="8:12" ht="17" x14ac:dyDescent="0.25">
      <c r="H2172"/>
      <c r="I2172"/>
      <c r="J2172"/>
      <c r="K2172"/>
      <c r="L2172"/>
    </row>
    <row r="2173" spans="8:12" ht="17" x14ac:dyDescent="0.25">
      <c r="H2173"/>
      <c r="I2173"/>
      <c r="J2173"/>
      <c r="K2173"/>
      <c r="L2173"/>
    </row>
    <row r="2174" spans="8:12" ht="17" x14ac:dyDescent="0.25">
      <c r="H2174"/>
      <c r="I2174"/>
      <c r="J2174"/>
      <c r="K2174"/>
      <c r="L2174"/>
    </row>
    <row r="2175" spans="8:12" ht="17" x14ac:dyDescent="0.25">
      <c r="H2175"/>
      <c r="I2175"/>
      <c r="J2175"/>
      <c r="K2175"/>
      <c r="L2175"/>
    </row>
    <row r="2176" spans="8:12" ht="17" x14ac:dyDescent="0.25">
      <c r="H2176"/>
      <c r="I2176"/>
      <c r="J2176"/>
      <c r="K2176"/>
      <c r="L2176"/>
    </row>
    <row r="2177" spans="8:12" ht="17" x14ac:dyDescent="0.25">
      <c r="H2177"/>
      <c r="I2177"/>
      <c r="J2177"/>
      <c r="K2177"/>
      <c r="L2177"/>
    </row>
    <row r="2178" spans="8:12" ht="17" x14ac:dyDescent="0.25">
      <c r="H2178"/>
      <c r="I2178"/>
      <c r="J2178"/>
      <c r="K2178"/>
      <c r="L2178"/>
    </row>
    <row r="2179" spans="8:12" ht="17" x14ac:dyDescent="0.25">
      <c r="H2179"/>
      <c r="I2179"/>
      <c r="J2179"/>
      <c r="K2179"/>
      <c r="L2179"/>
    </row>
    <row r="2180" spans="8:12" ht="17" x14ac:dyDescent="0.25">
      <c r="H2180"/>
      <c r="I2180"/>
      <c r="J2180"/>
      <c r="K2180"/>
      <c r="L2180"/>
    </row>
    <row r="2181" spans="8:12" ht="17" x14ac:dyDescent="0.25">
      <c r="H2181"/>
      <c r="I2181"/>
      <c r="J2181"/>
      <c r="K2181"/>
      <c r="L2181"/>
    </row>
    <row r="2182" spans="8:12" ht="17" x14ac:dyDescent="0.25">
      <c r="H2182"/>
      <c r="I2182"/>
      <c r="J2182"/>
      <c r="K2182"/>
      <c r="L2182"/>
    </row>
    <row r="2183" spans="8:12" ht="17" x14ac:dyDescent="0.25">
      <c r="H2183"/>
      <c r="I2183"/>
      <c r="J2183"/>
      <c r="K2183"/>
      <c r="L2183"/>
    </row>
    <row r="2184" spans="8:12" ht="17" x14ac:dyDescent="0.25">
      <c r="H2184"/>
      <c r="I2184"/>
      <c r="J2184"/>
      <c r="K2184"/>
      <c r="L2184"/>
    </row>
    <row r="2185" spans="8:12" ht="17" x14ac:dyDescent="0.25">
      <c r="H2185"/>
      <c r="I2185"/>
      <c r="J2185"/>
      <c r="K2185"/>
      <c r="L2185"/>
    </row>
    <row r="2186" spans="8:12" ht="17" x14ac:dyDescent="0.25">
      <c r="H2186"/>
      <c r="I2186"/>
      <c r="J2186"/>
      <c r="K2186"/>
      <c r="L2186"/>
    </row>
    <row r="2187" spans="8:12" ht="17" x14ac:dyDescent="0.25">
      <c r="H2187"/>
      <c r="I2187"/>
      <c r="J2187"/>
      <c r="K2187"/>
      <c r="L2187"/>
    </row>
    <row r="2188" spans="8:12" ht="17" x14ac:dyDescent="0.25">
      <c r="H2188"/>
      <c r="I2188"/>
      <c r="J2188"/>
      <c r="K2188"/>
      <c r="L2188"/>
    </row>
    <row r="2189" spans="8:12" ht="17" x14ac:dyDescent="0.25">
      <c r="H2189"/>
      <c r="I2189"/>
      <c r="J2189"/>
      <c r="K2189"/>
      <c r="L2189"/>
    </row>
    <row r="2190" spans="8:12" ht="17" x14ac:dyDescent="0.25">
      <c r="H2190"/>
      <c r="I2190"/>
      <c r="J2190"/>
      <c r="K2190"/>
      <c r="L2190"/>
    </row>
    <row r="2191" spans="8:12" ht="17" x14ac:dyDescent="0.25">
      <c r="H2191"/>
      <c r="I2191"/>
      <c r="J2191"/>
      <c r="K2191"/>
      <c r="L2191"/>
    </row>
    <row r="2192" spans="8:12" ht="17" x14ac:dyDescent="0.25">
      <c r="H2192"/>
      <c r="I2192"/>
      <c r="J2192"/>
      <c r="K2192"/>
      <c r="L2192"/>
    </row>
    <row r="2193" spans="8:12" ht="17" x14ac:dyDescent="0.25">
      <c r="H2193"/>
      <c r="I2193"/>
      <c r="J2193"/>
      <c r="K2193"/>
      <c r="L2193"/>
    </row>
    <row r="2194" spans="8:12" ht="17" x14ac:dyDescent="0.25">
      <c r="H2194"/>
      <c r="I2194"/>
      <c r="J2194"/>
      <c r="K2194"/>
      <c r="L2194"/>
    </row>
    <row r="2195" spans="8:12" ht="17" x14ac:dyDescent="0.25">
      <c r="H2195"/>
      <c r="I2195"/>
      <c r="J2195"/>
      <c r="K2195"/>
      <c r="L2195"/>
    </row>
    <row r="2196" spans="8:12" ht="17" x14ac:dyDescent="0.25">
      <c r="H2196"/>
      <c r="I2196"/>
      <c r="J2196"/>
      <c r="K2196"/>
      <c r="L2196"/>
    </row>
    <row r="2197" spans="8:12" ht="17" x14ac:dyDescent="0.25">
      <c r="H2197"/>
      <c r="I2197"/>
      <c r="J2197"/>
      <c r="K2197"/>
      <c r="L2197"/>
    </row>
    <row r="2198" spans="8:12" ht="17" x14ac:dyDescent="0.25">
      <c r="H2198"/>
      <c r="I2198"/>
      <c r="J2198"/>
      <c r="K2198"/>
      <c r="L2198"/>
    </row>
    <row r="2199" spans="8:12" ht="17" x14ac:dyDescent="0.25">
      <c r="H2199"/>
      <c r="I2199"/>
      <c r="J2199"/>
      <c r="K2199"/>
      <c r="L2199"/>
    </row>
    <row r="2200" spans="8:12" ht="17" x14ac:dyDescent="0.25">
      <c r="H2200"/>
      <c r="I2200"/>
      <c r="J2200"/>
      <c r="K2200"/>
      <c r="L2200"/>
    </row>
    <row r="2201" spans="8:12" ht="17" x14ac:dyDescent="0.25">
      <c r="H2201"/>
      <c r="I2201"/>
      <c r="J2201"/>
      <c r="K2201"/>
      <c r="L2201"/>
    </row>
    <row r="2202" spans="8:12" ht="17" x14ac:dyDescent="0.25">
      <c r="H2202"/>
      <c r="I2202"/>
      <c r="J2202"/>
      <c r="K2202"/>
      <c r="L2202"/>
    </row>
    <row r="2203" spans="8:12" ht="17" x14ac:dyDescent="0.25">
      <c r="H2203"/>
      <c r="I2203"/>
      <c r="J2203"/>
      <c r="K2203"/>
      <c r="L2203"/>
    </row>
    <row r="2204" spans="8:12" ht="17" x14ac:dyDescent="0.25">
      <c r="H2204"/>
      <c r="I2204"/>
      <c r="J2204"/>
      <c r="K2204"/>
      <c r="L2204"/>
    </row>
    <row r="2205" spans="8:12" ht="17" x14ac:dyDescent="0.25">
      <c r="H2205"/>
      <c r="I2205"/>
      <c r="J2205"/>
      <c r="K2205"/>
      <c r="L2205"/>
    </row>
    <row r="2206" spans="8:12" ht="17" x14ac:dyDescent="0.25">
      <c r="H2206"/>
      <c r="I2206"/>
      <c r="J2206"/>
      <c r="K2206"/>
      <c r="L2206"/>
    </row>
    <row r="2207" spans="8:12" ht="17" x14ac:dyDescent="0.25">
      <c r="H2207"/>
      <c r="I2207"/>
      <c r="J2207"/>
      <c r="K2207"/>
      <c r="L2207"/>
    </row>
    <row r="2208" spans="8:12" ht="17" x14ac:dyDescent="0.25">
      <c r="H2208"/>
      <c r="I2208"/>
      <c r="J2208"/>
      <c r="K2208"/>
      <c r="L2208"/>
    </row>
    <row r="2209" spans="8:12" ht="17" x14ac:dyDescent="0.25">
      <c r="H2209"/>
      <c r="I2209"/>
      <c r="J2209"/>
      <c r="K2209"/>
      <c r="L2209"/>
    </row>
    <row r="2210" spans="8:12" ht="17" x14ac:dyDescent="0.25">
      <c r="H2210"/>
      <c r="I2210"/>
      <c r="J2210"/>
      <c r="K2210"/>
      <c r="L2210"/>
    </row>
    <row r="2211" spans="8:12" ht="17" x14ac:dyDescent="0.25">
      <c r="H2211"/>
      <c r="I2211"/>
      <c r="J2211"/>
      <c r="K2211"/>
      <c r="L2211"/>
    </row>
    <row r="2212" spans="8:12" ht="17" x14ac:dyDescent="0.25">
      <c r="H2212"/>
      <c r="I2212"/>
      <c r="J2212"/>
      <c r="K2212"/>
      <c r="L2212"/>
    </row>
    <row r="2213" spans="8:12" ht="17" x14ac:dyDescent="0.25">
      <c r="H2213"/>
      <c r="I2213"/>
      <c r="J2213"/>
      <c r="K2213"/>
      <c r="L2213"/>
    </row>
    <row r="2214" spans="8:12" ht="17" x14ac:dyDescent="0.25">
      <c r="H2214"/>
      <c r="I2214"/>
      <c r="J2214"/>
      <c r="K2214"/>
      <c r="L2214"/>
    </row>
    <row r="2215" spans="8:12" ht="17" x14ac:dyDescent="0.25">
      <c r="H2215"/>
      <c r="I2215"/>
      <c r="J2215"/>
      <c r="K2215"/>
      <c r="L2215"/>
    </row>
    <row r="2216" spans="8:12" ht="17" x14ac:dyDescent="0.25">
      <c r="H2216"/>
      <c r="I2216"/>
      <c r="J2216"/>
      <c r="K2216"/>
      <c r="L2216"/>
    </row>
    <row r="2217" spans="8:12" ht="17" x14ac:dyDescent="0.25">
      <c r="H2217"/>
      <c r="I2217"/>
      <c r="J2217"/>
      <c r="K2217"/>
      <c r="L2217"/>
    </row>
    <row r="2218" spans="8:12" ht="17" x14ac:dyDescent="0.25">
      <c r="H2218"/>
      <c r="I2218"/>
      <c r="J2218"/>
      <c r="K2218"/>
      <c r="L2218"/>
    </row>
    <row r="2219" spans="8:12" ht="17" x14ac:dyDescent="0.25">
      <c r="H2219"/>
      <c r="I2219"/>
      <c r="J2219"/>
      <c r="K2219"/>
      <c r="L2219"/>
    </row>
    <row r="2220" spans="8:12" ht="17" x14ac:dyDescent="0.25">
      <c r="H2220"/>
      <c r="I2220"/>
      <c r="J2220"/>
      <c r="K2220"/>
      <c r="L2220"/>
    </row>
    <row r="2221" spans="8:12" ht="17" x14ac:dyDescent="0.25">
      <c r="H2221"/>
      <c r="I2221"/>
      <c r="J2221"/>
      <c r="K2221"/>
      <c r="L2221"/>
    </row>
    <row r="2222" spans="8:12" ht="17" x14ac:dyDescent="0.25">
      <c r="H2222"/>
      <c r="I2222"/>
      <c r="J2222"/>
      <c r="K2222"/>
      <c r="L2222"/>
    </row>
    <row r="2223" spans="8:12" ht="17" x14ac:dyDescent="0.25">
      <c r="H2223"/>
      <c r="I2223"/>
      <c r="J2223"/>
      <c r="K2223"/>
      <c r="L2223"/>
    </row>
    <row r="2224" spans="8:12" ht="17" x14ac:dyDescent="0.25">
      <c r="H2224"/>
      <c r="I2224"/>
      <c r="J2224"/>
      <c r="K2224"/>
      <c r="L2224"/>
    </row>
    <row r="2225" spans="8:12" ht="17" x14ac:dyDescent="0.25">
      <c r="H2225"/>
      <c r="I2225"/>
      <c r="J2225"/>
      <c r="K2225"/>
      <c r="L2225"/>
    </row>
    <row r="2226" spans="8:12" ht="17" x14ac:dyDescent="0.25">
      <c r="H2226"/>
      <c r="I2226"/>
      <c r="J2226"/>
      <c r="K2226"/>
      <c r="L2226"/>
    </row>
    <row r="2227" spans="8:12" ht="17" x14ac:dyDescent="0.25">
      <c r="H2227"/>
      <c r="I2227"/>
      <c r="J2227"/>
      <c r="K2227"/>
      <c r="L2227"/>
    </row>
    <row r="2228" spans="8:12" ht="17" x14ac:dyDescent="0.25">
      <c r="H2228"/>
      <c r="I2228"/>
      <c r="J2228"/>
      <c r="K2228"/>
      <c r="L2228"/>
    </row>
    <row r="2229" spans="8:12" ht="17" x14ac:dyDescent="0.25">
      <c r="H2229"/>
      <c r="I2229"/>
      <c r="J2229"/>
      <c r="K2229"/>
      <c r="L2229"/>
    </row>
    <row r="2230" spans="8:12" ht="17" x14ac:dyDescent="0.25">
      <c r="H2230"/>
      <c r="I2230"/>
      <c r="J2230"/>
      <c r="K2230"/>
      <c r="L2230"/>
    </row>
    <row r="2231" spans="8:12" ht="17" x14ac:dyDescent="0.25">
      <c r="H2231"/>
      <c r="I2231"/>
      <c r="J2231"/>
      <c r="K2231"/>
      <c r="L2231"/>
    </row>
    <row r="2232" spans="8:12" ht="17" x14ac:dyDescent="0.25">
      <c r="H2232"/>
      <c r="I2232"/>
      <c r="J2232"/>
      <c r="K2232"/>
      <c r="L2232"/>
    </row>
    <row r="2233" spans="8:12" ht="17" x14ac:dyDescent="0.25">
      <c r="H2233"/>
      <c r="I2233"/>
      <c r="J2233"/>
      <c r="K2233"/>
      <c r="L2233"/>
    </row>
    <row r="2234" spans="8:12" ht="17" x14ac:dyDescent="0.25">
      <c r="H2234"/>
      <c r="I2234"/>
      <c r="J2234"/>
      <c r="K2234"/>
      <c r="L2234"/>
    </row>
    <row r="2235" spans="8:12" ht="17" x14ac:dyDescent="0.25">
      <c r="H2235"/>
      <c r="I2235"/>
      <c r="J2235"/>
      <c r="K2235"/>
      <c r="L2235"/>
    </row>
    <row r="2236" spans="8:12" ht="17" x14ac:dyDescent="0.25">
      <c r="H2236"/>
      <c r="I2236"/>
      <c r="J2236"/>
      <c r="K2236"/>
      <c r="L2236"/>
    </row>
    <row r="2237" spans="8:12" ht="17" x14ac:dyDescent="0.25">
      <c r="H2237"/>
      <c r="I2237"/>
      <c r="J2237"/>
      <c r="K2237"/>
      <c r="L2237"/>
    </row>
    <row r="2238" spans="8:12" ht="17" x14ac:dyDescent="0.25">
      <c r="H2238"/>
      <c r="I2238"/>
      <c r="J2238"/>
      <c r="K2238"/>
      <c r="L2238"/>
    </row>
    <row r="2239" spans="8:12" ht="17" x14ac:dyDescent="0.25">
      <c r="H2239"/>
      <c r="I2239"/>
      <c r="J2239"/>
      <c r="K2239"/>
      <c r="L2239"/>
    </row>
    <row r="2240" spans="8:12" ht="17" x14ac:dyDescent="0.25">
      <c r="H2240"/>
      <c r="I2240"/>
      <c r="J2240"/>
      <c r="K2240"/>
      <c r="L2240"/>
    </row>
    <row r="2241" spans="8:12" ht="17" x14ac:dyDescent="0.25">
      <c r="H2241"/>
      <c r="I2241"/>
      <c r="J2241"/>
      <c r="K2241"/>
      <c r="L2241"/>
    </row>
    <row r="2242" spans="8:12" ht="17" x14ac:dyDescent="0.25">
      <c r="H2242"/>
      <c r="I2242"/>
      <c r="J2242"/>
      <c r="K2242"/>
      <c r="L2242"/>
    </row>
    <row r="2243" spans="8:12" ht="17" x14ac:dyDescent="0.25">
      <c r="H2243"/>
      <c r="I2243"/>
      <c r="J2243"/>
      <c r="K2243"/>
      <c r="L2243"/>
    </row>
    <row r="2244" spans="8:12" ht="17" x14ac:dyDescent="0.25">
      <c r="H2244"/>
      <c r="I2244"/>
      <c r="J2244"/>
      <c r="K2244"/>
      <c r="L2244"/>
    </row>
    <row r="2245" spans="8:12" ht="17" x14ac:dyDescent="0.25">
      <c r="H2245"/>
      <c r="I2245"/>
      <c r="J2245"/>
      <c r="K2245"/>
      <c r="L2245"/>
    </row>
    <row r="2246" spans="8:12" ht="17" x14ac:dyDescent="0.25">
      <c r="H2246"/>
      <c r="I2246"/>
      <c r="J2246"/>
      <c r="K2246"/>
      <c r="L2246"/>
    </row>
    <row r="2247" spans="8:12" ht="17" x14ac:dyDescent="0.25">
      <c r="H2247"/>
      <c r="I2247"/>
      <c r="J2247"/>
      <c r="K2247"/>
      <c r="L2247"/>
    </row>
    <row r="2248" spans="8:12" ht="17" x14ac:dyDescent="0.25">
      <c r="H2248"/>
      <c r="I2248"/>
      <c r="J2248"/>
      <c r="K2248"/>
      <c r="L2248"/>
    </row>
    <row r="2249" spans="8:12" ht="17" x14ac:dyDescent="0.25">
      <c r="H2249"/>
      <c r="I2249"/>
      <c r="J2249"/>
      <c r="K2249"/>
      <c r="L2249"/>
    </row>
    <row r="2250" spans="8:12" ht="17" x14ac:dyDescent="0.25">
      <c r="H2250"/>
      <c r="I2250"/>
      <c r="J2250"/>
      <c r="K2250"/>
      <c r="L2250"/>
    </row>
    <row r="2251" spans="8:12" ht="17" x14ac:dyDescent="0.25">
      <c r="H2251"/>
      <c r="I2251"/>
      <c r="J2251"/>
      <c r="K2251"/>
      <c r="L2251"/>
    </row>
    <row r="2252" spans="8:12" ht="17" x14ac:dyDescent="0.25">
      <c r="H2252"/>
      <c r="I2252"/>
      <c r="J2252"/>
      <c r="K2252"/>
      <c r="L2252"/>
    </row>
    <row r="2253" spans="8:12" ht="17" x14ac:dyDescent="0.25">
      <c r="H2253"/>
      <c r="I2253"/>
      <c r="J2253"/>
      <c r="K2253"/>
      <c r="L2253"/>
    </row>
    <row r="2254" spans="8:12" ht="17" x14ac:dyDescent="0.25">
      <c r="H2254"/>
      <c r="I2254"/>
      <c r="J2254"/>
      <c r="K2254"/>
      <c r="L2254"/>
    </row>
    <row r="2255" spans="8:12" ht="17" x14ac:dyDescent="0.25">
      <c r="H2255"/>
      <c r="I2255"/>
      <c r="J2255"/>
      <c r="K2255"/>
      <c r="L2255"/>
    </row>
    <row r="2256" spans="8:12" ht="17" x14ac:dyDescent="0.25">
      <c r="H2256"/>
      <c r="I2256"/>
      <c r="J2256"/>
      <c r="K2256"/>
      <c r="L2256"/>
    </row>
    <row r="2257" spans="8:12" ht="17" x14ac:dyDescent="0.25">
      <c r="H2257"/>
      <c r="I2257"/>
      <c r="J2257"/>
      <c r="K2257"/>
      <c r="L2257"/>
    </row>
    <row r="2258" spans="8:12" ht="17" x14ac:dyDescent="0.25">
      <c r="H2258"/>
      <c r="I2258"/>
      <c r="J2258"/>
      <c r="K2258"/>
      <c r="L2258"/>
    </row>
    <row r="2259" spans="8:12" ht="17" x14ac:dyDescent="0.25">
      <c r="H2259"/>
      <c r="I2259"/>
      <c r="J2259"/>
      <c r="K2259"/>
      <c r="L2259"/>
    </row>
    <row r="2260" spans="8:12" ht="17" x14ac:dyDescent="0.25">
      <c r="H2260"/>
      <c r="I2260"/>
      <c r="J2260"/>
      <c r="K2260"/>
      <c r="L2260"/>
    </row>
    <row r="2261" spans="8:12" ht="17" x14ac:dyDescent="0.25">
      <c r="H2261"/>
      <c r="I2261"/>
      <c r="J2261"/>
      <c r="K2261"/>
      <c r="L2261"/>
    </row>
    <row r="2262" spans="8:12" ht="17" x14ac:dyDescent="0.25">
      <c r="H2262"/>
      <c r="I2262"/>
      <c r="J2262"/>
      <c r="K2262"/>
      <c r="L2262"/>
    </row>
    <row r="2263" spans="8:12" ht="17" x14ac:dyDescent="0.25">
      <c r="H2263"/>
      <c r="I2263"/>
      <c r="J2263"/>
      <c r="K2263"/>
      <c r="L2263"/>
    </row>
    <row r="2264" spans="8:12" ht="17" x14ac:dyDescent="0.25">
      <c r="H2264"/>
      <c r="I2264"/>
      <c r="J2264"/>
      <c r="K2264"/>
      <c r="L2264"/>
    </row>
    <row r="2265" spans="8:12" ht="17" x14ac:dyDescent="0.25">
      <c r="H2265"/>
      <c r="I2265"/>
      <c r="J2265"/>
      <c r="K2265"/>
      <c r="L2265"/>
    </row>
    <row r="2266" spans="8:12" ht="17" x14ac:dyDescent="0.25">
      <c r="H2266"/>
      <c r="I2266"/>
      <c r="J2266"/>
      <c r="K2266"/>
      <c r="L2266"/>
    </row>
    <row r="2267" spans="8:12" ht="17" x14ac:dyDescent="0.25">
      <c r="H2267"/>
      <c r="I2267"/>
      <c r="J2267"/>
      <c r="K2267"/>
      <c r="L2267"/>
    </row>
    <row r="2268" spans="8:12" ht="17" x14ac:dyDescent="0.25">
      <c r="H2268"/>
      <c r="I2268"/>
      <c r="J2268"/>
      <c r="K2268"/>
      <c r="L2268"/>
    </row>
    <row r="2269" spans="8:12" ht="17" x14ac:dyDescent="0.25">
      <c r="H2269"/>
      <c r="I2269"/>
      <c r="J2269"/>
      <c r="K2269"/>
      <c r="L2269"/>
    </row>
    <row r="2270" spans="8:12" ht="17" x14ac:dyDescent="0.25">
      <c r="H2270"/>
      <c r="I2270"/>
      <c r="J2270"/>
      <c r="K2270"/>
      <c r="L2270"/>
    </row>
    <row r="2271" spans="8:12" ht="17" x14ac:dyDescent="0.25">
      <c r="H2271"/>
      <c r="I2271"/>
      <c r="J2271"/>
      <c r="K2271"/>
      <c r="L2271"/>
    </row>
    <row r="2272" spans="8:12" ht="17" x14ac:dyDescent="0.25">
      <c r="H2272"/>
      <c r="I2272"/>
      <c r="J2272"/>
      <c r="K2272"/>
      <c r="L2272"/>
    </row>
    <row r="2273" spans="8:12" ht="17" x14ac:dyDescent="0.25">
      <c r="H2273"/>
      <c r="I2273"/>
      <c r="J2273"/>
      <c r="K2273"/>
      <c r="L2273"/>
    </row>
    <row r="2274" spans="8:12" ht="17" x14ac:dyDescent="0.25">
      <c r="H2274"/>
      <c r="I2274"/>
      <c r="J2274"/>
      <c r="K2274"/>
      <c r="L2274"/>
    </row>
    <row r="2275" spans="8:12" ht="17" x14ac:dyDescent="0.25">
      <c r="H2275"/>
      <c r="I2275"/>
      <c r="J2275"/>
      <c r="K2275"/>
      <c r="L2275"/>
    </row>
    <row r="2276" spans="8:12" ht="17" x14ac:dyDescent="0.25">
      <c r="H2276"/>
      <c r="I2276"/>
      <c r="J2276"/>
      <c r="K2276"/>
      <c r="L2276"/>
    </row>
    <row r="2277" spans="8:12" ht="17" x14ac:dyDescent="0.25">
      <c r="H2277"/>
      <c r="I2277"/>
      <c r="J2277"/>
      <c r="K2277"/>
      <c r="L2277"/>
    </row>
    <row r="2278" spans="8:12" ht="17" x14ac:dyDescent="0.25">
      <c r="H2278"/>
      <c r="I2278"/>
      <c r="J2278"/>
      <c r="K2278"/>
      <c r="L2278"/>
    </row>
    <row r="2279" spans="8:12" ht="17" x14ac:dyDescent="0.25">
      <c r="H2279"/>
      <c r="I2279"/>
      <c r="J2279"/>
      <c r="K2279"/>
      <c r="L2279"/>
    </row>
    <row r="2280" spans="8:12" ht="17" x14ac:dyDescent="0.25">
      <c r="H2280"/>
      <c r="I2280"/>
      <c r="J2280"/>
      <c r="K2280"/>
      <c r="L2280"/>
    </row>
    <row r="2281" spans="8:12" ht="17" x14ac:dyDescent="0.25">
      <c r="H2281"/>
      <c r="I2281"/>
      <c r="J2281"/>
      <c r="K2281"/>
      <c r="L2281"/>
    </row>
    <row r="2282" spans="8:12" ht="17" x14ac:dyDescent="0.25">
      <c r="H2282"/>
      <c r="I2282"/>
      <c r="J2282"/>
      <c r="K2282"/>
      <c r="L2282"/>
    </row>
    <row r="2283" spans="8:12" ht="17" x14ac:dyDescent="0.25">
      <c r="H2283"/>
      <c r="I2283"/>
      <c r="J2283"/>
      <c r="K2283"/>
      <c r="L2283"/>
    </row>
    <row r="2284" spans="8:12" ht="17" x14ac:dyDescent="0.25">
      <c r="H2284"/>
      <c r="I2284"/>
      <c r="J2284"/>
      <c r="K2284"/>
      <c r="L2284"/>
    </row>
    <row r="2285" spans="8:12" ht="17" x14ac:dyDescent="0.25">
      <c r="H2285"/>
      <c r="I2285"/>
      <c r="J2285"/>
      <c r="K2285"/>
      <c r="L2285"/>
    </row>
    <row r="2286" spans="8:12" ht="17" x14ac:dyDescent="0.25">
      <c r="H2286"/>
      <c r="I2286"/>
      <c r="J2286"/>
      <c r="K2286"/>
      <c r="L2286"/>
    </row>
    <row r="2287" spans="8:12" ht="17" x14ac:dyDescent="0.25">
      <c r="H2287"/>
      <c r="I2287"/>
      <c r="J2287"/>
      <c r="K2287"/>
      <c r="L2287"/>
    </row>
    <row r="2288" spans="8:12" ht="17" x14ac:dyDescent="0.25">
      <c r="H2288"/>
      <c r="I2288"/>
      <c r="J2288"/>
      <c r="K2288"/>
      <c r="L2288"/>
    </row>
    <row r="2289" spans="8:12" ht="17" x14ac:dyDescent="0.25">
      <c r="H2289"/>
      <c r="I2289"/>
      <c r="J2289"/>
      <c r="K2289"/>
      <c r="L2289"/>
    </row>
    <row r="2290" spans="8:12" ht="17" x14ac:dyDescent="0.25">
      <c r="H2290"/>
      <c r="I2290"/>
      <c r="J2290"/>
      <c r="K2290"/>
      <c r="L2290"/>
    </row>
    <row r="2291" spans="8:12" ht="17" x14ac:dyDescent="0.25">
      <c r="H2291"/>
      <c r="I2291"/>
      <c r="J2291"/>
      <c r="K2291"/>
      <c r="L2291"/>
    </row>
    <row r="2292" spans="8:12" ht="17" x14ac:dyDescent="0.25">
      <c r="H2292"/>
      <c r="I2292"/>
      <c r="J2292"/>
      <c r="K2292"/>
      <c r="L2292"/>
    </row>
    <row r="2293" spans="8:12" ht="17" x14ac:dyDescent="0.25">
      <c r="H2293"/>
      <c r="I2293"/>
      <c r="J2293"/>
      <c r="K2293"/>
      <c r="L2293"/>
    </row>
    <row r="2294" spans="8:12" ht="17" x14ac:dyDescent="0.25">
      <c r="H2294"/>
      <c r="I2294"/>
      <c r="J2294"/>
      <c r="K2294"/>
      <c r="L2294"/>
    </row>
    <row r="2295" spans="8:12" ht="17" x14ac:dyDescent="0.25">
      <c r="H2295"/>
      <c r="I2295"/>
      <c r="J2295"/>
      <c r="K2295"/>
      <c r="L2295"/>
    </row>
    <row r="2296" spans="8:12" ht="17" x14ac:dyDescent="0.25">
      <c r="H2296"/>
      <c r="I2296"/>
      <c r="J2296"/>
      <c r="K2296"/>
      <c r="L2296"/>
    </row>
    <row r="2297" spans="8:12" ht="17" x14ac:dyDescent="0.25">
      <c r="H2297"/>
      <c r="I2297"/>
      <c r="J2297"/>
      <c r="K2297"/>
      <c r="L2297"/>
    </row>
    <row r="2298" spans="8:12" ht="17" x14ac:dyDescent="0.25">
      <c r="H2298"/>
      <c r="I2298"/>
      <c r="J2298"/>
      <c r="K2298"/>
      <c r="L2298"/>
    </row>
    <row r="2299" spans="8:12" ht="17" x14ac:dyDescent="0.25">
      <c r="H2299"/>
      <c r="I2299"/>
      <c r="J2299"/>
      <c r="K2299"/>
      <c r="L2299"/>
    </row>
    <row r="2300" spans="8:12" ht="17" x14ac:dyDescent="0.25">
      <c r="H2300"/>
      <c r="I2300"/>
      <c r="J2300"/>
      <c r="K2300"/>
      <c r="L2300"/>
    </row>
    <row r="2301" spans="8:12" ht="17" x14ac:dyDescent="0.25">
      <c r="H2301"/>
      <c r="I2301"/>
      <c r="J2301"/>
      <c r="K2301"/>
      <c r="L2301"/>
    </row>
    <row r="2302" spans="8:12" ht="17" x14ac:dyDescent="0.25">
      <c r="H2302"/>
      <c r="I2302"/>
      <c r="J2302"/>
      <c r="K2302"/>
      <c r="L2302"/>
    </row>
    <row r="2303" spans="8:12" ht="17" x14ac:dyDescent="0.25">
      <c r="H2303"/>
      <c r="I2303"/>
      <c r="J2303"/>
      <c r="K2303"/>
      <c r="L2303"/>
    </row>
    <row r="2304" spans="8:12" ht="17" x14ac:dyDescent="0.25">
      <c r="H2304"/>
      <c r="I2304"/>
      <c r="J2304"/>
      <c r="K2304"/>
      <c r="L2304"/>
    </row>
    <row r="2305" spans="8:12" ht="17" x14ac:dyDescent="0.25">
      <c r="H2305"/>
      <c r="I2305"/>
      <c r="J2305"/>
      <c r="K2305"/>
      <c r="L2305"/>
    </row>
    <row r="2306" spans="8:12" ht="17" x14ac:dyDescent="0.25">
      <c r="H2306"/>
      <c r="I2306"/>
      <c r="J2306"/>
      <c r="K2306"/>
      <c r="L2306"/>
    </row>
    <row r="2307" spans="8:12" ht="17" x14ac:dyDescent="0.25">
      <c r="H2307"/>
      <c r="I2307"/>
      <c r="J2307"/>
      <c r="K2307"/>
      <c r="L2307"/>
    </row>
    <row r="2308" spans="8:12" ht="17" x14ac:dyDescent="0.25">
      <c r="H2308"/>
      <c r="I2308"/>
      <c r="J2308"/>
      <c r="K2308"/>
      <c r="L2308"/>
    </row>
    <row r="2309" spans="8:12" ht="17" x14ac:dyDescent="0.25">
      <c r="H2309"/>
      <c r="I2309"/>
      <c r="J2309"/>
      <c r="K2309"/>
      <c r="L2309"/>
    </row>
    <row r="2310" spans="8:12" ht="17" x14ac:dyDescent="0.25">
      <c r="H2310"/>
      <c r="I2310"/>
      <c r="J2310"/>
      <c r="K2310"/>
      <c r="L2310"/>
    </row>
    <row r="2311" spans="8:12" ht="17" x14ac:dyDescent="0.25">
      <c r="H2311"/>
      <c r="I2311"/>
      <c r="J2311"/>
      <c r="K2311"/>
      <c r="L2311"/>
    </row>
    <row r="2312" spans="8:12" ht="17" x14ac:dyDescent="0.25">
      <c r="H2312"/>
      <c r="I2312"/>
      <c r="J2312"/>
      <c r="K2312"/>
      <c r="L2312"/>
    </row>
    <row r="2313" spans="8:12" ht="17" x14ac:dyDescent="0.25">
      <c r="H2313"/>
      <c r="I2313"/>
      <c r="J2313"/>
      <c r="K2313"/>
      <c r="L2313"/>
    </row>
    <row r="2314" spans="8:12" ht="17" x14ac:dyDescent="0.25">
      <c r="H2314"/>
      <c r="I2314"/>
      <c r="J2314"/>
      <c r="K2314"/>
      <c r="L2314"/>
    </row>
    <row r="2315" spans="8:12" ht="17" x14ac:dyDescent="0.25">
      <c r="H2315"/>
      <c r="I2315"/>
      <c r="J2315"/>
      <c r="K2315"/>
      <c r="L2315"/>
    </row>
    <row r="2316" spans="8:12" ht="17" x14ac:dyDescent="0.25">
      <c r="H2316"/>
      <c r="I2316"/>
      <c r="J2316"/>
      <c r="K2316"/>
      <c r="L2316"/>
    </row>
    <row r="2317" spans="8:12" ht="17" x14ac:dyDescent="0.25">
      <c r="H2317"/>
      <c r="I2317"/>
      <c r="J2317"/>
      <c r="K2317"/>
      <c r="L2317"/>
    </row>
    <row r="2318" spans="8:12" ht="17" x14ac:dyDescent="0.25">
      <c r="H2318"/>
      <c r="I2318"/>
      <c r="J2318"/>
      <c r="K2318"/>
      <c r="L2318"/>
    </row>
    <row r="2319" spans="8:12" ht="17" x14ac:dyDescent="0.25">
      <c r="H2319"/>
      <c r="I2319"/>
      <c r="J2319"/>
      <c r="K2319"/>
      <c r="L2319"/>
    </row>
    <row r="2320" spans="8:12" ht="17" x14ac:dyDescent="0.25">
      <c r="H2320"/>
      <c r="I2320"/>
      <c r="J2320"/>
      <c r="K2320"/>
      <c r="L2320"/>
    </row>
    <row r="2321" spans="8:12" ht="17" x14ac:dyDescent="0.25">
      <c r="H2321"/>
      <c r="I2321"/>
      <c r="J2321"/>
      <c r="K2321"/>
      <c r="L2321"/>
    </row>
    <row r="2322" spans="8:12" ht="17" x14ac:dyDescent="0.25">
      <c r="H2322"/>
      <c r="I2322"/>
      <c r="J2322"/>
      <c r="K2322"/>
      <c r="L2322"/>
    </row>
    <row r="2323" spans="8:12" ht="17" x14ac:dyDescent="0.25">
      <c r="H2323"/>
      <c r="I2323"/>
      <c r="J2323"/>
      <c r="K2323"/>
      <c r="L2323"/>
    </row>
    <row r="2324" spans="8:12" ht="17" x14ac:dyDescent="0.25">
      <c r="H2324"/>
      <c r="I2324"/>
      <c r="J2324"/>
      <c r="K2324"/>
      <c r="L2324"/>
    </row>
    <row r="2325" spans="8:12" ht="17" x14ac:dyDescent="0.25">
      <c r="H2325"/>
      <c r="I2325"/>
      <c r="J2325"/>
      <c r="K2325"/>
      <c r="L2325"/>
    </row>
    <row r="2326" spans="8:12" ht="17" x14ac:dyDescent="0.25">
      <c r="H2326"/>
      <c r="I2326"/>
      <c r="J2326"/>
      <c r="K2326"/>
      <c r="L2326"/>
    </row>
    <row r="2327" spans="8:12" ht="17" x14ac:dyDescent="0.25">
      <c r="H2327"/>
      <c r="I2327"/>
      <c r="J2327"/>
      <c r="K2327"/>
      <c r="L2327"/>
    </row>
    <row r="2328" spans="8:12" ht="17" x14ac:dyDescent="0.25">
      <c r="H2328"/>
      <c r="I2328"/>
      <c r="J2328"/>
      <c r="K2328"/>
      <c r="L2328"/>
    </row>
    <row r="2329" spans="8:12" ht="17" x14ac:dyDescent="0.25">
      <c r="H2329"/>
      <c r="I2329"/>
      <c r="J2329"/>
      <c r="K2329"/>
      <c r="L2329"/>
    </row>
    <row r="2330" spans="8:12" ht="17" x14ac:dyDescent="0.25">
      <c r="H2330"/>
      <c r="I2330"/>
      <c r="J2330"/>
      <c r="K2330"/>
      <c r="L2330"/>
    </row>
    <row r="2331" spans="8:12" ht="17" x14ac:dyDescent="0.25">
      <c r="H2331"/>
      <c r="I2331"/>
      <c r="J2331"/>
      <c r="K2331"/>
      <c r="L2331"/>
    </row>
    <row r="2332" spans="8:12" ht="17" x14ac:dyDescent="0.25">
      <c r="H2332"/>
      <c r="I2332"/>
      <c r="J2332"/>
      <c r="K2332"/>
      <c r="L2332"/>
    </row>
    <row r="2333" spans="8:12" ht="17" x14ac:dyDescent="0.25">
      <c r="H2333"/>
      <c r="I2333"/>
      <c r="J2333"/>
      <c r="K2333"/>
      <c r="L2333"/>
    </row>
    <row r="2334" spans="8:12" ht="17" x14ac:dyDescent="0.25">
      <c r="H2334"/>
      <c r="I2334"/>
      <c r="J2334"/>
      <c r="K2334"/>
      <c r="L2334"/>
    </row>
    <row r="2335" spans="8:12" ht="17" x14ac:dyDescent="0.25">
      <c r="H2335"/>
      <c r="I2335"/>
      <c r="J2335"/>
      <c r="K2335"/>
      <c r="L2335"/>
    </row>
    <row r="2336" spans="8:12" ht="17" x14ac:dyDescent="0.25">
      <c r="H2336"/>
      <c r="I2336"/>
      <c r="J2336"/>
      <c r="K2336"/>
      <c r="L2336"/>
    </row>
    <row r="2337" spans="8:12" ht="17" x14ac:dyDescent="0.25">
      <c r="H2337"/>
      <c r="I2337"/>
      <c r="J2337"/>
      <c r="K2337"/>
      <c r="L2337"/>
    </row>
    <row r="2338" spans="8:12" ht="17" x14ac:dyDescent="0.25">
      <c r="H2338"/>
      <c r="I2338"/>
      <c r="J2338"/>
      <c r="K2338"/>
      <c r="L2338"/>
    </row>
    <row r="2339" spans="8:12" ht="17" x14ac:dyDescent="0.25">
      <c r="H2339"/>
      <c r="I2339"/>
      <c r="J2339"/>
      <c r="K2339"/>
      <c r="L2339"/>
    </row>
    <row r="2340" spans="8:12" ht="17" x14ac:dyDescent="0.25">
      <c r="H2340"/>
      <c r="I2340"/>
      <c r="J2340"/>
      <c r="K2340"/>
      <c r="L2340"/>
    </row>
    <row r="2341" spans="8:12" ht="17" x14ac:dyDescent="0.25">
      <c r="H2341"/>
      <c r="I2341"/>
      <c r="J2341"/>
      <c r="K2341"/>
      <c r="L2341"/>
    </row>
    <row r="2342" spans="8:12" ht="17" x14ac:dyDescent="0.25">
      <c r="H2342"/>
      <c r="I2342"/>
      <c r="J2342"/>
      <c r="K2342"/>
      <c r="L2342"/>
    </row>
    <row r="2343" spans="8:12" ht="17" x14ac:dyDescent="0.25">
      <c r="H2343"/>
      <c r="I2343"/>
      <c r="J2343"/>
      <c r="K2343"/>
      <c r="L2343"/>
    </row>
    <row r="2344" spans="8:12" ht="17" x14ac:dyDescent="0.25">
      <c r="H2344"/>
      <c r="I2344"/>
      <c r="J2344"/>
      <c r="K2344"/>
      <c r="L2344"/>
    </row>
    <row r="2345" spans="8:12" ht="17" x14ac:dyDescent="0.25">
      <c r="H2345"/>
      <c r="I2345"/>
      <c r="J2345"/>
      <c r="K2345"/>
      <c r="L2345"/>
    </row>
    <row r="2346" spans="8:12" ht="17" x14ac:dyDescent="0.25">
      <c r="H2346"/>
      <c r="I2346"/>
      <c r="J2346"/>
      <c r="K2346"/>
      <c r="L2346"/>
    </row>
    <row r="2347" spans="8:12" ht="17" x14ac:dyDescent="0.25">
      <c r="H2347"/>
      <c r="I2347"/>
      <c r="J2347"/>
      <c r="K2347"/>
      <c r="L2347"/>
    </row>
    <row r="2348" spans="8:12" ht="17" x14ac:dyDescent="0.25">
      <c r="H2348"/>
      <c r="I2348"/>
      <c r="J2348"/>
      <c r="K2348"/>
      <c r="L2348"/>
    </row>
    <row r="2349" spans="8:12" ht="17" x14ac:dyDescent="0.25">
      <c r="H2349"/>
      <c r="I2349"/>
      <c r="J2349"/>
      <c r="K2349"/>
      <c r="L2349"/>
    </row>
    <row r="2350" spans="8:12" ht="17" x14ac:dyDescent="0.25">
      <c r="H2350"/>
      <c r="I2350"/>
      <c r="J2350"/>
      <c r="K2350"/>
      <c r="L2350"/>
    </row>
    <row r="2351" spans="8:12" ht="17" x14ac:dyDescent="0.25">
      <c r="H2351"/>
      <c r="I2351"/>
      <c r="J2351"/>
      <c r="K2351"/>
      <c r="L2351"/>
    </row>
    <row r="2352" spans="8:12" ht="17" x14ac:dyDescent="0.25">
      <c r="H2352"/>
      <c r="I2352"/>
      <c r="J2352"/>
      <c r="K2352"/>
      <c r="L2352"/>
    </row>
    <row r="2353" spans="8:12" ht="17" x14ac:dyDescent="0.25">
      <c r="H2353"/>
      <c r="I2353"/>
      <c r="J2353"/>
      <c r="K2353"/>
      <c r="L2353"/>
    </row>
    <row r="2354" spans="8:12" ht="17" x14ac:dyDescent="0.25">
      <c r="H2354"/>
      <c r="I2354"/>
      <c r="J2354"/>
      <c r="K2354"/>
      <c r="L2354"/>
    </row>
    <row r="2355" spans="8:12" ht="17" x14ac:dyDescent="0.25">
      <c r="H2355"/>
      <c r="I2355"/>
      <c r="J2355"/>
      <c r="K2355"/>
      <c r="L2355"/>
    </row>
    <row r="2356" spans="8:12" ht="17" x14ac:dyDescent="0.25">
      <c r="H2356"/>
      <c r="I2356"/>
      <c r="J2356"/>
      <c r="K2356"/>
      <c r="L2356"/>
    </row>
    <row r="2357" spans="8:12" ht="17" x14ac:dyDescent="0.25">
      <c r="H2357"/>
      <c r="I2357"/>
      <c r="J2357"/>
      <c r="K2357"/>
      <c r="L2357"/>
    </row>
    <row r="2358" spans="8:12" ht="17" x14ac:dyDescent="0.25">
      <c r="H2358"/>
      <c r="I2358"/>
      <c r="J2358"/>
      <c r="K2358"/>
      <c r="L2358"/>
    </row>
    <row r="2359" spans="8:12" ht="17" x14ac:dyDescent="0.25">
      <c r="H2359"/>
      <c r="I2359"/>
      <c r="J2359"/>
      <c r="K2359"/>
      <c r="L2359"/>
    </row>
    <row r="2360" spans="8:12" ht="17" x14ac:dyDescent="0.25">
      <c r="H2360"/>
      <c r="I2360"/>
      <c r="J2360"/>
      <c r="K2360"/>
      <c r="L2360"/>
    </row>
    <row r="2361" spans="8:12" ht="17" x14ac:dyDescent="0.25">
      <c r="H2361"/>
      <c r="I2361"/>
      <c r="J2361"/>
      <c r="K2361"/>
      <c r="L2361"/>
    </row>
    <row r="2362" spans="8:12" ht="17" x14ac:dyDescent="0.25">
      <c r="H2362"/>
      <c r="I2362"/>
      <c r="J2362"/>
      <c r="K2362"/>
      <c r="L2362"/>
    </row>
    <row r="2363" spans="8:12" ht="17" x14ac:dyDescent="0.25">
      <c r="H2363"/>
      <c r="I2363"/>
      <c r="J2363"/>
      <c r="K2363"/>
      <c r="L2363"/>
    </row>
    <row r="2364" spans="8:12" ht="17" x14ac:dyDescent="0.25">
      <c r="H2364"/>
      <c r="I2364"/>
      <c r="J2364"/>
      <c r="K2364"/>
      <c r="L2364"/>
    </row>
    <row r="2365" spans="8:12" ht="17" x14ac:dyDescent="0.25">
      <c r="H2365"/>
      <c r="I2365"/>
      <c r="J2365"/>
      <c r="K2365"/>
      <c r="L2365"/>
    </row>
    <row r="2366" spans="8:12" ht="17" x14ac:dyDescent="0.25">
      <c r="H2366"/>
      <c r="I2366"/>
      <c r="J2366"/>
      <c r="K2366"/>
      <c r="L2366"/>
    </row>
    <row r="2367" spans="8:12" ht="17" x14ac:dyDescent="0.25">
      <c r="H2367"/>
      <c r="I2367"/>
      <c r="J2367"/>
      <c r="K2367"/>
      <c r="L2367"/>
    </row>
    <row r="2368" spans="8:12" ht="17" x14ac:dyDescent="0.25">
      <c r="H2368"/>
      <c r="I2368"/>
      <c r="J2368"/>
      <c r="K2368"/>
      <c r="L2368"/>
    </row>
    <row r="2369" spans="8:12" ht="17" x14ac:dyDescent="0.25">
      <c r="H2369"/>
      <c r="I2369"/>
      <c r="J2369"/>
      <c r="K2369"/>
      <c r="L2369"/>
    </row>
    <row r="2370" spans="8:12" ht="17" x14ac:dyDescent="0.25">
      <c r="H2370"/>
      <c r="I2370"/>
      <c r="J2370"/>
      <c r="K2370"/>
      <c r="L2370"/>
    </row>
    <row r="2371" spans="8:12" ht="17" x14ac:dyDescent="0.25">
      <c r="H2371"/>
      <c r="I2371"/>
      <c r="J2371"/>
      <c r="K2371"/>
      <c r="L2371"/>
    </row>
    <row r="2372" spans="8:12" ht="17" x14ac:dyDescent="0.25">
      <c r="H2372"/>
      <c r="I2372"/>
      <c r="J2372"/>
      <c r="K2372"/>
      <c r="L2372"/>
    </row>
    <row r="2373" spans="8:12" ht="17" x14ac:dyDescent="0.25">
      <c r="H2373"/>
      <c r="I2373"/>
      <c r="J2373"/>
      <c r="K2373"/>
      <c r="L2373"/>
    </row>
    <row r="2374" spans="8:12" ht="17" x14ac:dyDescent="0.25">
      <c r="H2374"/>
      <c r="I2374"/>
      <c r="J2374"/>
      <c r="K2374"/>
      <c r="L2374"/>
    </row>
    <row r="2375" spans="8:12" ht="17" x14ac:dyDescent="0.25">
      <c r="H2375"/>
      <c r="I2375"/>
      <c r="J2375"/>
      <c r="K2375"/>
      <c r="L2375"/>
    </row>
    <row r="2376" spans="8:12" ht="17" x14ac:dyDescent="0.25">
      <c r="H2376"/>
      <c r="I2376"/>
      <c r="J2376"/>
      <c r="K2376"/>
      <c r="L2376"/>
    </row>
    <row r="2377" spans="8:12" ht="17" x14ac:dyDescent="0.25">
      <c r="H2377"/>
      <c r="I2377"/>
      <c r="J2377"/>
      <c r="K2377"/>
      <c r="L2377"/>
    </row>
    <row r="2378" spans="8:12" ht="17" x14ac:dyDescent="0.25">
      <c r="H2378"/>
      <c r="I2378"/>
      <c r="J2378"/>
      <c r="K2378"/>
      <c r="L2378"/>
    </row>
    <row r="2379" spans="8:12" ht="17" x14ac:dyDescent="0.25">
      <c r="H2379"/>
      <c r="I2379"/>
      <c r="J2379"/>
      <c r="K2379"/>
      <c r="L2379"/>
    </row>
    <row r="2380" spans="8:12" ht="17" x14ac:dyDescent="0.25">
      <c r="H2380"/>
      <c r="I2380"/>
      <c r="J2380"/>
      <c r="K2380"/>
      <c r="L2380"/>
    </row>
    <row r="2381" spans="8:12" ht="17" x14ac:dyDescent="0.25">
      <c r="H2381"/>
      <c r="I2381"/>
      <c r="J2381"/>
      <c r="K2381"/>
      <c r="L2381"/>
    </row>
    <row r="2382" spans="8:12" ht="17" x14ac:dyDescent="0.25">
      <c r="H2382"/>
      <c r="I2382"/>
      <c r="J2382"/>
      <c r="K2382"/>
      <c r="L2382"/>
    </row>
    <row r="2383" spans="8:12" ht="17" x14ac:dyDescent="0.25">
      <c r="H2383"/>
      <c r="I2383"/>
      <c r="J2383"/>
      <c r="K2383"/>
      <c r="L2383"/>
    </row>
    <row r="2384" spans="8:12" ht="17" x14ac:dyDescent="0.25">
      <c r="H2384"/>
      <c r="I2384"/>
      <c r="J2384"/>
      <c r="K2384"/>
      <c r="L2384"/>
    </row>
    <row r="2385" spans="8:12" ht="17" x14ac:dyDescent="0.25">
      <c r="H2385"/>
      <c r="I2385"/>
      <c r="J2385"/>
      <c r="K2385"/>
      <c r="L2385"/>
    </row>
    <row r="2386" spans="8:12" ht="17" x14ac:dyDescent="0.25">
      <c r="H2386"/>
      <c r="I2386"/>
      <c r="J2386"/>
      <c r="K2386"/>
      <c r="L2386"/>
    </row>
    <row r="2387" spans="8:12" ht="17" x14ac:dyDescent="0.25">
      <c r="H2387"/>
      <c r="I2387"/>
      <c r="J2387"/>
      <c r="K2387"/>
      <c r="L2387"/>
    </row>
    <row r="2388" spans="8:12" ht="17" x14ac:dyDescent="0.25">
      <c r="H2388"/>
      <c r="I2388"/>
      <c r="J2388"/>
      <c r="K2388"/>
      <c r="L2388"/>
    </row>
    <row r="2389" spans="8:12" ht="17" x14ac:dyDescent="0.25">
      <c r="H2389"/>
      <c r="I2389"/>
      <c r="J2389"/>
      <c r="K2389"/>
      <c r="L2389"/>
    </row>
    <row r="2390" spans="8:12" ht="17" x14ac:dyDescent="0.25">
      <c r="H2390"/>
      <c r="I2390"/>
      <c r="J2390"/>
      <c r="K2390"/>
      <c r="L2390"/>
    </row>
    <row r="2391" spans="8:12" ht="17" x14ac:dyDescent="0.25">
      <c r="H2391"/>
      <c r="I2391"/>
      <c r="J2391"/>
      <c r="K2391"/>
      <c r="L2391"/>
    </row>
    <row r="2392" spans="8:12" ht="17" x14ac:dyDescent="0.25">
      <c r="H2392"/>
      <c r="I2392"/>
      <c r="J2392"/>
      <c r="K2392"/>
      <c r="L2392"/>
    </row>
    <row r="2393" spans="8:12" ht="17" x14ac:dyDescent="0.25">
      <c r="H2393"/>
      <c r="I2393"/>
      <c r="J2393"/>
      <c r="K2393"/>
      <c r="L2393"/>
    </row>
    <row r="2394" spans="8:12" ht="17" x14ac:dyDescent="0.25">
      <c r="H2394"/>
      <c r="I2394"/>
      <c r="J2394"/>
      <c r="K2394"/>
      <c r="L2394"/>
    </row>
    <row r="2395" spans="8:12" ht="17" x14ac:dyDescent="0.25">
      <c r="H2395"/>
      <c r="I2395"/>
      <c r="J2395"/>
      <c r="K2395"/>
      <c r="L2395"/>
    </row>
    <row r="2396" spans="8:12" ht="17" x14ac:dyDescent="0.25">
      <c r="H2396"/>
      <c r="I2396"/>
      <c r="J2396"/>
      <c r="K2396"/>
      <c r="L2396"/>
    </row>
    <row r="2397" spans="8:12" ht="17" x14ac:dyDescent="0.25">
      <c r="H2397"/>
      <c r="I2397"/>
      <c r="J2397"/>
      <c r="K2397"/>
      <c r="L2397"/>
    </row>
    <row r="2398" spans="8:12" ht="17" x14ac:dyDescent="0.25">
      <c r="H2398"/>
      <c r="I2398"/>
      <c r="J2398"/>
      <c r="K2398"/>
      <c r="L2398"/>
    </row>
    <row r="2399" spans="8:12" ht="17" x14ac:dyDescent="0.25">
      <c r="H2399"/>
      <c r="I2399"/>
      <c r="J2399"/>
      <c r="K2399"/>
      <c r="L2399"/>
    </row>
    <row r="2400" spans="8:12" ht="17" x14ac:dyDescent="0.25">
      <c r="H2400"/>
      <c r="I2400"/>
      <c r="J2400"/>
      <c r="K2400"/>
      <c r="L2400"/>
    </row>
    <row r="2401" spans="8:12" ht="17" x14ac:dyDescent="0.25">
      <c r="H2401"/>
      <c r="I2401"/>
      <c r="J2401"/>
      <c r="K2401"/>
      <c r="L2401"/>
    </row>
    <row r="2402" spans="8:12" ht="17" x14ac:dyDescent="0.25">
      <c r="H2402"/>
      <c r="I2402"/>
      <c r="J2402"/>
      <c r="K2402"/>
      <c r="L2402"/>
    </row>
    <row r="2403" spans="8:12" ht="17" x14ac:dyDescent="0.25">
      <c r="H2403"/>
      <c r="I2403"/>
      <c r="J2403"/>
      <c r="K2403"/>
      <c r="L2403"/>
    </row>
    <row r="2404" spans="8:12" ht="17" x14ac:dyDescent="0.25">
      <c r="H2404"/>
      <c r="I2404"/>
      <c r="J2404"/>
      <c r="K2404"/>
      <c r="L2404"/>
    </row>
    <row r="2405" spans="8:12" ht="17" x14ac:dyDescent="0.25">
      <c r="H2405"/>
      <c r="I2405"/>
      <c r="J2405"/>
      <c r="K2405"/>
      <c r="L2405"/>
    </row>
    <row r="2406" spans="8:12" ht="17" x14ac:dyDescent="0.25">
      <c r="H2406"/>
      <c r="I2406"/>
      <c r="J2406"/>
      <c r="K2406"/>
      <c r="L2406"/>
    </row>
    <row r="2407" spans="8:12" ht="17" x14ac:dyDescent="0.25">
      <c r="H2407"/>
      <c r="I2407"/>
      <c r="J2407"/>
      <c r="K2407"/>
      <c r="L2407"/>
    </row>
    <row r="2408" spans="8:12" ht="17" x14ac:dyDescent="0.25">
      <c r="H2408"/>
      <c r="I2408"/>
      <c r="J2408"/>
      <c r="K2408"/>
      <c r="L2408"/>
    </row>
    <row r="2409" spans="8:12" ht="17" x14ac:dyDescent="0.25">
      <c r="H2409"/>
      <c r="I2409"/>
      <c r="J2409"/>
      <c r="K2409"/>
      <c r="L2409"/>
    </row>
    <row r="2410" spans="8:12" ht="17" x14ac:dyDescent="0.25">
      <c r="H2410"/>
      <c r="I2410"/>
      <c r="J2410"/>
      <c r="K2410"/>
      <c r="L2410"/>
    </row>
    <row r="2411" spans="8:12" ht="17" x14ac:dyDescent="0.25">
      <c r="H2411"/>
      <c r="I2411"/>
      <c r="J2411"/>
      <c r="K2411"/>
      <c r="L2411"/>
    </row>
    <row r="2412" spans="8:12" ht="17" x14ac:dyDescent="0.25">
      <c r="H2412"/>
      <c r="I2412"/>
      <c r="J2412"/>
      <c r="K2412"/>
      <c r="L2412"/>
    </row>
    <row r="2413" spans="8:12" ht="17" x14ac:dyDescent="0.25">
      <c r="H2413"/>
      <c r="I2413"/>
      <c r="J2413"/>
      <c r="K2413"/>
      <c r="L2413"/>
    </row>
    <row r="2414" spans="8:12" ht="17" x14ac:dyDescent="0.25">
      <c r="H2414"/>
      <c r="I2414"/>
      <c r="J2414"/>
      <c r="K2414"/>
      <c r="L2414"/>
    </row>
    <row r="2415" spans="8:12" ht="17" x14ac:dyDescent="0.25">
      <c r="H2415"/>
      <c r="I2415"/>
      <c r="J2415"/>
      <c r="K2415"/>
      <c r="L2415"/>
    </row>
    <row r="2416" spans="8:12" ht="17" x14ac:dyDescent="0.25">
      <c r="H2416"/>
      <c r="I2416"/>
      <c r="J2416"/>
      <c r="K2416"/>
      <c r="L2416"/>
    </row>
    <row r="2417" spans="8:12" ht="17" x14ac:dyDescent="0.25">
      <c r="H2417"/>
      <c r="I2417"/>
      <c r="J2417"/>
      <c r="K2417"/>
      <c r="L2417"/>
    </row>
    <row r="2418" spans="8:12" ht="17" x14ac:dyDescent="0.25">
      <c r="H2418"/>
      <c r="I2418"/>
      <c r="J2418"/>
      <c r="K2418"/>
      <c r="L2418"/>
    </row>
    <row r="2419" spans="8:12" ht="17" x14ac:dyDescent="0.25">
      <c r="H2419"/>
      <c r="I2419"/>
      <c r="J2419"/>
      <c r="K2419"/>
      <c r="L2419"/>
    </row>
    <row r="2420" spans="8:12" ht="17" x14ac:dyDescent="0.25">
      <c r="H2420"/>
      <c r="I2420"/>
      <c r="J2420"/>
      <c r="K2420"/>
      <c r="L2420"/>
    </row>
    <row r="2421" spans="8:12" ht="17" x14ac:dyDescent="0.25">
      <c r="H2421"/>
      <c r="I2421"/>
      <c r="J2421"/>
      <c r="K2421"/>
      <c r="L2421"/>
    </row>
    <row r="2422" spans="8:12" ht="17" x14ac:dyDescent="0.25">
      <c r="H2422"/>
      <c r="I2422"/>
      <c r="J2422"/>
      <c r="K2422"/>
      <c r="L2422"/>
    </row>
    <row r="2423" spans="8:12" ht="17" x14ac:dyDescent="0.25">
      <c r="H2423"/>
      <c r="I2423"/>
      <c r="J2423"/>
      <c r="K2423"/>
      <c r="L2423"/>
    </row>
    <row r="2424" spans="8:12" ht="17" x14ac:dyDescent="0.25">
      <c r="H2424"/>
      <c r="I2424"/>
      <c r="J2424"/>
      <c r="K2424"/>
      <c r="L2424"/>
    </row>
    <row r="2425" spans="8:12" ht="17" x14ac:dyDescent="0.25">
      <c r="H2425"/>
      <c r="I2425"/>
      <c r="J2425"/>
      <c r="K2425"/>
      <c r="L2425"/>
    </row>
    <row r="2426" spans="8:12" ht="17" x14ac:dyDescent="0.25">
      <c r="H2426"/>
      <c r="I2426"/>
      <c r="J2426"/>
      <c r="K2426"/>
      <c r="L2426"/>
    </row>
    <row r="2427" spans="8:12" ht="17" x14ac:dyDescent="0.25">
      <c r="H2427"/>
      <c r="I2427"/>
      <c r="J2427"/>
      <c r="K2427"/>
      <c r="L2427"/>
    </row>
    <row r="2428" spans="8:12" ht="17" x14ac:dyDescent="0.25">
      <c r="H2428"/>
      <c r="I2428"/>
      <c r="J2428"/>
      <c r="K2428"/>
      <c r="L2428"/>
    </row>
    <row r="2429" spans="8:12" ht="17" x14ac:dyDescent="0.25">
      <c r="H2429"/>
      <c r="I2429"/>
      <c r="J2429"/>
      <c r="K2429"/>
      <c r="L2429"/>
    </row>
    <row r="2430" spans="8:12" ht="17" x14ac:dyDescent="0.25">
      <c r="H2430"/>
      <c r="I2430"/>
      <c r="J2430"/>
      <c r="K2430"/>
      <c r="L2430"/>
    </row>
    <row r="2431" spans="8:12" ht="17" x14ac:dyDescent="0.25">
      <c r="H2431"/>
      <c r="I2431"/>
      <c r="J2431"/>
      <c r="K2431"/>
      <c r="L2431"/>
    </row>
    <row r="2432" spans="8:12" ht="17" x14ac:dyDescent="0.25">
      <c r="H2432"/>
      <c r="I2432"/>
      <c r="J2432"/>
      <c r="K2432"/>
      <c r="L2432"/>
    </row>
    <row r="2433" spans="8:12" ht="17" x14ac:dyDescent="0.25">
      <c r="H2433"/>
      <c r="I2433"/>
      <c r="J2433"/>
      <c r="K2433"/>
      <c r="L2433"/>
    </row>
    <row r="2434" spans="8:12" ht="17" x14ac:dyDescent="0.25">
      <c r="H2434"/>
      <c r="I2434"/>
      <c r="J2434"/>
      <c r="K2434"/>
      <c r="L2434"/>
    </row>
    <row r="2435" spans="8:12" ht="17" x14ac:dyDescent="0.25">
      <c r="H2435"/>
      <c r="I2435"/>
      <c r="J2435"/>
      <c r="K2435"/>
      <c r="L2435"/>
    </row>
    <row r="2436" spans="8:12" ht="17" x14ac:dyDescent="0.25">
      <c r="H2436"/>
      <c r="I2436"/>
      <c r="J2436"/>
      <c r="K2436"/>
      <c r="L2436"/>
    </row>
    <row r="2437" spans="8:12" ht="17" x14ac:dyDescent="0.25">
      <c r="H2437"/>
      <c r="I2437"/>
      <c r="J2437"/>
      <c r="K2437"/>
      <c r="L2437"/>
    </row>
    <row r="2438" spans="8:12" ht="17" x14ac:dyDescent="0.25">
      <c r="H2438"/>
      <c r="I2438"/>
      <c r="J2438"/>
      <c r="K2438"/>
      <c r="L2438"/>
    </row>
    <row r="2439" spans="8:12" ht="17" x14ac:dyDescent="0.25">
      <c r="H2439"/>
      <c r="I2439"/>
      <c r="J2439"/>
      <c r="K2439"/>
      <c r="L2439"/>
    </row>
    <row r="2440" spans="8:12" ht="17" x14ac:dyDescent="0.25">
      <c r="H2440"/>
      <c r="I2440"/>
      <c r="J2440"/>
      <c r="K2440"/>
      <c r="L2440"/>
    </row>
    <row r="2441" spans="8:12" ht="17" x14ac:dyDescent="0.25">
      <c r="H2441"/>
      <c r="I2441"/>
      <c r="J2441"/>
      <c r="K2441"/>
      <c r="L2441"/>
    </row>
    <row r="2442" spans="8:12" ht="17" x14ac:dyDescent="0.25">
      <c r="H2442"/>
      <c r="I2442"/>
      <c r="J2442"/>
      <c r="K2442"/>
      <c r="L2442"/>
    </row>
    <row r="2443" spans="8:12" ht="17" x14ac:dyDescent="0.25">
      <c r="H2443"/>
      <c r="I2443"/>
      <c r="J2443"/>
      <c r="K2443"/>
      <c r="L2443"/>
    </row>
    <row r="2444" spans="8:12" ht="17" x14ac:dyDescent="0.25">
      <c r="H2444"/>
      <c r="I2444"/>
      <c r="J2444"/>
      <c r="K2444"/>
      <c r="L2444"/>
    </row>
    <row r="2445" spans="8:12" ht="17" x14ac:dyDescent="0.25">
      <c r="H2445"/>
      <c r="I2445"/>
      <c r="J2445"/>
      <c r="K2445"/>
      <c r="L2445"/>
    </row>
    <row r="2446" spans="8:12" ht="17" x14ac:dyDescent="0.25">
      <c r="H2446"/>
      <c r="I2446"/>
      <c r="J2446"/>
      <c r="K2446"/>
      <c r="L2446"/>
    </row>
    <row r="2447" spans="8:12" ht="17" x14ac:dyDescent="0.25">
      <c r="H2447"/>
      <c r="I2447"/>
      <c r="J2447"/>
      <c r="K2447"/>
      <c r="L2447"/>
    </row>
    <row r="2448" spans="8:12" ht="17" x14ac:dyDescent="0.25">
      <c r="H2448"/>
      <c r="I2448"/>
      <c r="J2448"/>
      <c r="K2448"/>
      <c r="L2448"/>
    </row>
    <row r="2449" spans="8:12" ht="17" x14ac:dyDescent="0.25">
      <c r="H2449"/>
      <c r="I2449"/>
      <c r="J2449"/>
      <c r="K2449"/>
      <c r="L2449"/>
    </row>
    <row r="2450" spans="8:12" ht="17" x14ac:dyDescent="0.25">
      <c r="H2450"/>
      <c r="I2450"/>
      <c r="J2450"/>
      <c r="K2450"/>
      <c r="L2450"/>
    </row>
    <row r="2451" spans="8:12" ht="17" x14ac:dyDescent="0.25">
      <c r="H2451"/>
      <c r="I2451"/>
      <c r="J2451"/>
      <c r="K2451"/>
      <c r="L2451"/>
    </row>
    <row r="2452" spans="8:12" ht="17" x14ac:dyDescent="0.25">
      <c r="H2452"/>
      <c r="I2452"/>
      <c r="J2452"/>
      <c r="K2452"/>
      <c r="L2452"/>
    </row>
    <row r="2453" spans="8:12" ht="17" x14ac:dyDescent="0.25">
      <c r="H2453"/>
      <c r="I2453"/>
      <c r="J2453"/>
      <c r="K2453"/>
      <c r="L2453"/>
    </row>
    <row r="2454" spans="8:12" ht="17" x14ac:dyDescent="0.25">
      <c r="H2454"/>
      <c r="I2454"/>
      <c r="J2454"/>
      <c r="K2454"/>
      <c r="L2454"/>
    </row>
    <row r="2455" spans="8:12" ht="17" x14ac:dyDescent="0.25">
      <c r="H2455"/>
      <c r="I2455"/>
      <c r="J2455"/>
      <c r="K2455"/>
      <c r="L2455"/>
    </row>
    <row r="2456" spans="8:12" ht="17" x14ac:dyDescent="0.25">
      <c r="H2456"/>
      <c r="I2456"/>
      <c r="J2456"/>
      <c r="K2456"/>
      <c r="L2456"/>
    </row>
    <row r="2457" spans="8:12" ht="17" x14ac:dyDescent="0.25">
      <c r="H2457"/>
      <c r="I2457"/>
      <c r="J2457"/>
      <c r="K2457"/>
      <c r="L2457"/>
    </row>
    <row r="2458" spans="8:12" ht="17" x14ac:dyDescent="0.25">
      <c r="H2458"/>
      <c r="I2458"/>
      <c r="J2458"/>
      <c r="K2458"/>
      <c r="L2458"/>
    </row>
    <row r="2459" spans="8:12" ht="17" x14ac:dyDescent="0.25">
      <c r="H2459"/>
      <c r="I2459"/>
      <c r="J2459"/>
      <c r="K2459"/>
      <c r="L2459"/>
    </row>
    <row r="2460" spans="8:12" ht="17" x14ac:dyDescent="0.25">
      <c r="H2460"/>
      <c r="I2460"/>
      <c r="J2460"/>
      <c r="K2460"/>
      <c r="L2460"/>
    </row>
    <row r="2461" spans="8:12" ht="17" x14ac:dyDescent="0.25">
      <c r="H2461"/>
      <c r="I2461"/>
      <c r="J2461"/>
      <c r="K2461"/>
      <c r="L2461"/>
    </row>
    <row r="2462" spans="8:12" ht="17" x14ac:dyDescent="0.25">
      <c r="H2462"/>
      <c r="I2462"/>
      <c r="J2462"/>
      <c r="K2462"/>
      <c r="L2462"/>
    </row>
    <row r="2463" spans="8:12" ht="17" x14ac:dyDescent="0.25">
      <c r="H2463"/>
      <c r="I2463"/>
      <c r="J2463"/>
      <c r="K2463"/>
      <c r="L2463"/>
    </row>
    <row r="2464" spans="8:12" ht="17" x14ac:dyDescent="0.25">
      <c r="H2464"/>
      <c r="I2464"/>
      <c r="J2464"/>
      <c r="K2464"/>
      <c r="L2464"/>
    </row>
    <row r="2465" spans="8:12" ht="17" x14ac:dyDescent="0.25">
      <c r="H2465"/>
      <c r="I2465"/>
      <c r="J2465"/>
      <c r="K2465"/>
      <c r="L2465"/>
    </row>
    <row r="2466" spans="8:12" ht="17" x14ac:dyDescent="0.25">
      <c r="H2466"/>
      <c r="I2466"/>
      <c r="J2466"/>
      <c r="K2466"/>
      <c r="L2466"/>
    </row>
    <row r="2467" spans="8:12" ht="17" x14ac:dyDescent="0.25">
      <c r="H2467"/>
      <c r="I2467"/>
      <c r="J2467"/>
      <c r="K2467"/>
      <c r="L2467"/>
    </row>
    <row r="2468" spans="8:12" ht="17" x14ac:dyDescent="0.25">
      <c r="H2468"/>
      <c r="I2468"/>
      <c r="J2468"/>
      <c r="K2468"/>
      <c r="L2468"/>
    </row>
    <row r="2469" spans="8:12" ht="17" x14ac:dyDescent="0.25">
      <c r="H2469"/>
      <c r="I2469"/>
      <c r="J2469"/>
      <c r="K2469"/>
      <c r="L2469"/>
    </row>
    <row r="2470" spans="8:12" ht="17" x14ac:dyDescent="0.25">
      <c r="H2470"/>
      <c r="I2470"/>
      <c r="J2470"/>
      <c r="K2470"/>
      <c r="L2470"/>
    </row>
    <row r="2471" spans="8:12" ht="17" x14ac:dyDescent="0.25">
      <c r="H2471"/>
      <c r="I2471"/>
      <c r="J2471"/>
      <c r="K2471"/>
      <c r="L2471"/>
    </row>
    <row r="2472" spans="8:12" ht="17" x14ac:dyDescent="0.25">
      <c r="H2472"/>
      <c r="I2472"/>
      <c r="J2472"/>
      <c r="K2472"/>
      <c r="L2472"/>
    </row>
    <row r="2473" spans="8:12" ht="17" x14ac:dyDescent="0.25">
      <c r="H2473"/>
      <c r="I2473"/>
      <c r="J2473"/>
      <c r="K2473"/>
      <c r="L2473"/>
    </row>
    <row r="2474" spans="8:12" ht="17" x14ac:dyDescent="0.25">
      <c r="H2474"/>
      <c r="I2474"/>
      <c r="J2474"/>
      <c r="K2474"/>
      <c r="L2474"/>
    </row>
    <row r="2475" spans="8:12" ht="17" x14ac:dyDescent="0.25">
      <c r="H2475"/>
      <c r="I2475"/>
      <c r="J2475"/>
      <c r="K2475"/>
      <c r="L2475"/>
    </row>
    <row r="2476" spans="8:12" ht="17" x14ac:dyDescent="0.25">
      <c r="H2476"/>
      <c r="I2476"/>
      <c r="J2476"/>
      <c r="K2476"/>
      <c r="L2476"/>
    </row>
    <row r="2477" spans="8:12" ht="17" x14ac:dyDescent="0.25">
      <c r="H2477"/>
      <c r="I2477"/>
      <c r="J2477"/>
      <c r="K2477"/>
      <c r="L2477"/>
    </row>
    <row r="2478" spans="8:12" ht="17" x14ac:dyDescent="0.25">
      <c r="H2478"/>
      <c r="I2478"/>
      <c r="J2478"/>
      <c r="K2478"/>
      <c r="L2478"/>
    </row>
    <row r="2479" spans="8:12" ht="17" x14ac:dyDescent="0.25">
      <c r="H2479"/>
      <c r="I2479"/>
      <c r="J2479"/>
      <c r="K2479"/>
      <c r="L2479"/>
    </row>
    <row r="2480" spans="8:12" ht="17" x14ac:dyDescent="0.25">
      <c r="H2480"/>
      <c r="I2480"/>
      <c r="J2480"/>
      <c r="K2480"/>
      <c r="L2480"/>
    </row>
    <row r="2481" spans="8:12" ht="17" x14ac:dyDescent="0.25">
      <c r="H2481"/>
      <c r="I2481"/>
      <c r="J2481"/>
      <c r="K2481"/>
      <c r="L2481"/>
    </row>
    <row r="2482" spans="8:12" ht="17" x14ac:dyDescent="0.25">
      <c r="H2482"/>
      <c r="I2482"/>
      <c r="J2482"/>
      <c r="K2482"/>
      <c r="L2482"/>
    </row>
    <row r="2483" spans="8:12" ht="17" x14ac:dyDescent="0.25">
      <c r="H2483"/>
      <c r="I2483"/>
      <c r="J2483"/>
      <c r="K2483"/>
      <c r="L2483"/>
    </row>
    <row r="2484" spans="8:12" ht="17" x14ac:dyDescent="0.25">
      <c r="H2484"/>
      <c r="I2484"/>
      <c r="J2484"/>
      <c r="K2484"/>
      <c r="L2484"/>
    </row>
    <row r="2485" spans="8:12" ht="17" x14ac:dyDescent="0.25">
      <c r="H2485"/>
      <c r="I2485"/>
      <c r="J2485"/>
      <c r="K2485"/>
      <c r="L2485"/>
    </row>
    <row r="2486" spans="8:12" ht="17" x14ac:dyDescent="0.25">
      <c r="H2486"/>
      <c r="I2486"/>
      <c r="J2486"/>
      <c r="K2486"/>
      <c r="L2486"/>
    </row>
    <row r="2487" spans="8:12" ht="17" x14ac:dyDescent="0.25">
      <c r="H2487"/>
      <c r="I2487"/>
      <c r="J2487"/>
      <c r="K2487"/>
      <c r="L2487"/>
    </row>
    <row r="2488" spans="8:12" ht="17" x14ac:dyDescent="0.25">
      <c r="H2488"/>
      <c r="I2488"/>
      <c r="J2488"/>
      <c r="K2488"/>
      <c r="L2488"/>
    </row>
    <row r="2489" spans="8:12" ht="17" x14ac:dyDescent="0.25">
      <c r="H2489"/>
      <c r="I2489"/>
      <c r="J2489"/>
      <c r="K2489"/>
      <c r="L2489"/>
    </row>
    <row r="2490" spans="8:12" ht="17" x14ac:dyDescent="0.25">
      <c r="H2490"/>
      <c r="I2490"/>
      <c r="J2490"/>
      <c r="K2490"/>
      <c r="L2490"/>
    </row>
    <row r="2491" spans="8:12" ht="17" x14ac:dyDescent="0.25">
      <c r="H2491"/>
      <c r="I2491"/>
      <c r="J2491"/>
      <c r="K2491"/>
      <c r="L2491"/>
    </row>
    <row r="2492" spans="8:12" ht="17" x14ac:dyDescent="0.25">
      <c r="H2492"/>
      <c r="I2492"/>
      <c r="J2492"/>
      <c r="K2492"/>
      <c r="L2492"/>
    </row>
    <row r="2493" spans="8:12" ht="17" x14ac:dyDescent="0.25">
      <c r="H2493"/>
      <c r="I2493"/>
      <c r="J2493"/>
      <c r="K2493"/>
      <c r="L2493"/>
    </row>
    <row r="2494" spans="8:12" ht="17" x14ac:dyDescent="0.25">
      <c r="H2494"/>
      <c r="I2494"/>
      <c r="J2494"/>
      <c r="K2494"/>
      <c r="L2494"/>
    </row>
    <row r="2495" spans="8:12" ht="17" x14ac:dyDescent="0.25">
      <c r="H2495"/>
      <c r="I2495"/>
      <c r="J2495"/>
      <c r="K2495"/>
      <c r="L2495"/>
    </row>
    <row r="2496" spans="8:12" ht="17" x14ac:dyDescent="0.25">
      <c r="H2496"/>
      <c r="I2496"/>
      <c r="J2496"/>
      <c r="K2496"/>
      <c r="L2496"/>
    </row>
    <row r="2497" spans="8:12" ht="17" x14ac:dyDescent="0.25">
      <c r="H2497"/>
      <c r="I2497"/>
      <c r="J2497"/>
      <c r="K2497"/>
      <c r="L2497"/>
    </row>
    <row r="2498" spans="8:12" ht="17" x14ac:dyDescent="0.25">
      <c r="H2498"/>
      <c r="I2498"/>
      <c r="J2498"/>
      <c r="K2498"/>
      <c r="L2498"/>
    </row>
    <row r="2499" spans="8:12" ht="17" x14ac:dyDescent="0.25">
      <c r="H2499"/>
      <c r="I2499"/>
      <c r="J2499"/>
      <c r="K2499"/>
      <c r="L2499"/>
    </row>
    <row r="2500" spans="8:12" ht="17" x14ac:dyDescent="0.25">
      <c r="H2500"/>
      <c r="I2500"/>
      <c r="J2500"/>
      <c r="K2500"/>
      <c r="L2500"/>
    </row>
    <row r="2501" spans="8:12" ht="17" x14ac:dyDescent="0.25">
      <c r="H2501"/>
      <c r="I2501"/>
      <c r="J2501"/>
      <c r="K2501"/>
      <c r="L2501"/>
    </row>
    <row r="2502" spans="8:12" ht="17" x14ac:dyDescent="0.25">
      <c r="H2502"/>
      <c r="I2502"/>
      <c r="J2502"/>
      <c r="K2502"/>
      <c r="L2502"/>
    </row>
    <row r="2503" spans="8:12" ht="17" x14ac:dyDescent="0.25">
      <c r="H2503"/>
      <c r="I2503"/>
      <c r="J2503"/>
      <c r="K2503"/>
      <c r="L2503"/>
    </row>
    <row r="2504" spans="8:12" ht="17" x14ac:dyDescent="0.25">
      <c r="H2504"/>
      <c r="I2504"/>
      <c r="J2504"/>
      <c r="K2504"/>
      <c r="L2504"/>
    </row>
    <row r="2505" spans="8:12" ht="17" x14ac:dyDescent="0.25">
      <c r="H2505"/>
      <c r="I2505"/>
      <c r="J2505"/>
      <c r="K2505"/>
      <c r="L2505"/>
    </row>
    <row r="2506" spans="8:12" ht="17" x14ac:dyDescent="0.25">
      <c r="H2506"/>
      <c r="I2506"/>
      <c r="J2506"/>
      <c r="K2506"/>
      <c r="L2506"/>
    </row>
    <row r="2507" spans="8:12" ht="17" x14ac:dyDescent="0.25">
      <c r="H2507"/>
      <c r="I2507"/>
      <c r="J2507"/>
      <c r="K2507"/>
      <c r="L2507"/>
    </row>
    <row r="2508" spans="8:12" ht="17" x14ac:dyDescent="0.25">
      <c r="H2508"/>
      <c r="I2508"/>
      <c r="J2508"/>
      <c r="K2508"/>
      <c r="L2508"/>
    </row>
    <row r="2509" spans="8:12" ht="17" x14ac:dyDescent="0.25">
      <c r="H2509"/>
      <c r="I2509"/>
      <c r="J2509"/>
      <c r="K2509"/>
      <c r="L2509"/>
    </row>
    <row r="2510" spans="8:12" ht="17" x14ac:dyDescent="0.25">
      <c r="H2510"/>
      <c r="I2510"/>
      <c r="J2510"/>
      <c r="K2510"/>
      <c r="L2510"/>
    </row>
    <row r="2511" spans="8:12" ht="17" x14ac:dyDescent="0.25">
      <c r="H2511"/>
      <c r="I2511"/>
      <c r="J2511"/>
      <c r="K2511"/>
      <c r="L2511"/>
    </row>
    <row r="2512" spans="8:12" ht="17" x14ac:dyDescent="0.25">
      <c r="H2512"/>
      <c r="I2512"/>
      <c r="J2512"/>
      <c r="K2512"/>
      <c r="L2512"/>
    </row>
    <row r="2513" spans="8:12" ht="17" x14ac:dyDescent="0.25">
      <c r="H2513"/>
      <c r="I2513"/>
      <c r="J2513"/>
      <c r="K2513"/>
      <c r="L2513"/>
    </row>
    <row r="2514" spans="8:12" ht="17" x14ac:dyDescent="0.25">
      <c r="H2514"/>
      <c r="I2514"/>
      <c r="J2514"/>
      <c r="K2514"/>
      <c r="L2514"/>
    </row>
    <row r="2515" spans="8:12" ht="17" x14ac:dyDescent="0.25">
      <c r="H2515"/>
      <c r="I2515"/>
      <c r="J2515"/>
      <c r="K2515"/>
      <c r="L2515"/>
    </row>
    <row r="2516" spans="8:12" ht="17" x14ac:dyDescent="0.25">
      <c r="H2516"/>
      <c r="I2516"/>
      <c r="J2516"/>
      <c r="K2516"/>
      <c r="L2516"/>
    </row>
    <row r="2517" spans="8:12" ht="17" x14ac:dyDescent="0.25">
      <c r="H2517"/>
      <c r="I2517"/>
      <c r="J2517"/>
      <c r="K2517"/>
      <c r="L2517"/>
    </row>
    <row r="2518" spans="8:12" ht="17" x14ac:dyDescent="0.25">
      <c r="H2518"/>
      <c r="I2518"/>
      <c r="J2518"/>
      <c r="K2518"/>
      <c r="L2518"/>
    </row>
    <row r="2519" spans="8:12" ht="17" x14ac:dyDescent="0.25">
      <c r="H2519"/>
      <c r="I2519"/>
      <c r="J2519"/>
      <c r="K2519"/>
      <c r="L2519"/>
    </row>
    <row r="2520" spans="8:12" ht="17" x14ac:dyDescent="0.25">
      <c r="H2520"/>
      <c r="I2520"/>
      <c r="J2520"/>
      <c r="K2520"/>
      <c r="L2520"/>
    </row>
    <row r="2521" spans="8:12" ht="17" x14ac:dyDescent="0.25">
      <c r="H2521"/>
      <c r="I2521"/>
      <c r="J2521"/>
      <c r="K2521"/>
      <c r="L2521"/>
    </row>
    <row r="2522" spans="8:12" ht="17" x14ac:dyDescent="0.25">
      <c r="H2522"/>
      <c r="I2522"/>
      <c r="J2522"/>
      <c r="K2522"/>
      <c r="L2522"/>
    </row>
    <row r="2523" spans="8:12" ht="17" x14ac:dyDescent="0.25">
      <c r="H2523"/>
      <c r="I2523"/>
      <c r="J2523"/>
      <c r="K2523"/>
      <c r="L2523"/>
    </row>
    <row r="2524" spans="8:12" ht="17" x14ac:dyDescent="0.25">
      <c r="H2524"/>
      <c r="I2524"/>
      <c r="J2524"/>
      <c r="K2524"/>
      <c r="L2524"/>
    </row>
    <row r="2525" spans="8:12" ht="17" x14ac:dyDescent="0.25">
      <c r="H2525"/>
      <c r="I2525"/>
      <c r="J2525"/>
      <c r="K2525"/>
      <c r="L2525"/>
    </row>
    <row r="2526" spans="8:12" ht="17" x14ac:dyDescent="0.25">
      <c r="H2526"/>
      <c r="I2526"/>
      <c r="J2526"/>
      <c r="K2526"/>
      <c r="L2526"/>
    </row>
    <row r="2527" spans="8:12" ht="17" x14ac:dyDescent="0.25">
      <c r="H2527"/>
      <c r="I2527"/>
      <c r="J2527"/>
      <c r="K2527"/>
      <c r="L2527"/>
    </row>
    <row r="2528" spans="8:12" ht="17" x14ac:dyDescent="0.25">
      <c r="H2528"/>
      <c r="I2528"/>
      <c r="J2528"/>
      <c r="K2528"/>
      <c r="L2528"/>
    </row>
    <row r="2529" spans="8:12" ht="17" x14ac:dyDescent="0.25">
      <c r="H2529"/>
      <c r="I2529"/>
      <c r="J2529"/>
      <c r="K2529"/>
      <c r="L2529"/>
    </row>
    <row r="2530" spans="8:12" ht="17" x14ac:dyDescent="0.25">
      <c r="H2530"/>
      <c r="I2530"/>
      <c r="J2530"/>
      <c r="K2530"/>
      <c r="L2530"/>
    </row>
    <row r="2531" spans="8:12" ht="17" x14ac:dyDescent="0.25">
      <c r="H2531"/>
      <c r="I2531"/>
      <c r="J2531"/>
      <c r="K2531"/>
      <c r="L2531"/>
    </row>
    <row r="2532" spans="8:12" ht="17" x14ac:dyDescent="0.25">
      <c r="H2532"/>
      <c r="I2532"/>
      <c r="J2532"/>
      <c r="K2532"/>
      <c r="L2532"/>
    </row>
    <row r="2533" spans="8:12" ht="17" x14ac:dyDescent="0.25">
      <c r="H2533"/>
      <c r="I2533"/>
      <c r="J2533"/>
      <c r="K2533"/>
      <c r="L2533"/>
    </row>
    <row r="2534" spans="8:12" ht="17" x14ac:dyDescent="0.25">
      <c r="H2534"/>
      <c r="I2534"/>
      <c r="J2534"/>
      <c r="K2534"/>
      <c r="L2534"/>
    </row>
    <row r="2535" spans="8:12" ht="17" x14ac:dyDescent="0.25">
      <c r="H2535"/>
      <c r="I2535"/>
      <c r="J2535"/>
      <c r="K2535"/>
      <c r="L2535"/>
    </row>
    <row r="2536" spans="8:12" ht="17" x14ac:dyDescent="0.25">
      <c r="H2536"/>
      <c r="I2536"/>
      <c r="J2536"/>
      <c r="K2536"/>
      <c r="L2536"/>
    </row>
    <row r="2537" spans="8:12" ht="17" x14ac:dyDescent="0.25">
      <c r="H2537"/>
      <c r="I2537"/>
      <c r="J2537"/>
      <c r="K2537"/>
      <c r="L2537"/>
    </row>
    <row r="2538" spans="8:12" ht="17" x14ac:dyDescent="0.25">
      <c r="H2538"/>
      <c r="I2538"/>
      <c r="J2538"/>
      <c r="K2538"/>
      <c r="L2538"/>
    </row>
    <row r="2539" spans="8:12" ht="17" x14ac:dyDescent="0.25">
      <c r="H2539"/>
      <c r="I2539"/>
      <c r="J2539"/>
      <c r="K2539"/>
      <c r="L2539"/>
    </row>
    <row r="2540" spans="8:12" ht="17" x14ac:dyDescent="0.25">
      <c r="H2540"/>
      <c r="I2540"/>
      <c r="J2540"/>
      <c r="K2540"/>
      <c r="L2540"/>
    </row>
    <row r="2541" spans="8:12" ht="17" x14ac:dyDescent="0.25">
      <c r="H2541"/>
      <c r="I2541"/>
      <c r="J2541"/>
      <c r="K2541"/>
      <c r="L2541"/>
    </row>
    <row r="2542" spans="8:12" ht="17" x14ac:dyDescent="0.25">
      <c r="H2542"/>
      <c r="I2542"/>
      <c r="J2542"/>
      <c r="K2542"/>
      <c r="L2542"/>
    </row>
    <row r="2543" spans="8:12" ht="17" x14ac:dyDescent="0.25">
      <c r="H2543"/>
      <c r="I2543"/>
      <c r="J2543"/>
      <c r="K2543"/>
      <c r="L2543"/>
    </row>
    <row r="2544" spans="8:12" ht="17" x14ac:dyDescent="0.25">
      <c r="H2544"/>
      <c r="I2544"/>
      <c r="J2544"/>
      <c r="K2544"/>
      <c r="L2544"/>
    </row>
    <row r="2545" spans="8:12" ht="17" x14ac:dyDescent="0.25">
      <c r="H2545"/>
      <c r="I2545"/>
      <c r="J2545"/>
      <c r="K2545"/>
      <c r="L2545"/>
    </row>
    <row r="2546" spans="8:12" ht="17" x14ac:dyDescent="0.25">
      <c r="H2546"/>
      <c r="I2546"/>
      <c r="J2546"/>
      <c r="K2546"/>
      <c r="L2546"/>
    </row>
    <row r="2547" spans="8:12" ht="17" x14ac:dyDescent="0.25">
      <c r="H2547"/>
      <c r="I2547"/>
      <c r="J2547"/>
      <c r="K2547"/>
      <c r="L2547"/>
    </row>
    <row r="2548" spans="8:12" ht="17" x14ac:dyDescent="0.25">
      <c r="H2548"/>
      <c r="I2548"/>
      <c r="J2548"/>
      <c r="K2548"/>
      <c r="L2548"/>
    </row>
    <row r="2549" spans="8:12" ht="17" x14ac:dyDescent="0.25">
      <c r="H2549"/>
      <c r="I2549"/>
      <c r="J2549"/>
      <c r="K2549"/>
      <c r="L2549"/>
    </row>
    <row r="2550" spans="8:12" ht="17" x14ac:dyDescent="0.25">
      <c r="H2550"/>
      <c r="I2550"/>
      <c r="J2550"/>
      <c r="K2550"/>
      <c r="L2550"/>
    </row>
    <row r="2551" spans="8:12" ht="17" x14ac:dyDescent="0.25">
      <c r="H2551"/>
      <c r="I2551"/>
      <c r="J2551"/>
      <c r="K2551"/>
      <c r="L2551"/>
    </row>
    <row r="2552" spans="8:12" ht="17" x14ac:dyDescent="0.25">
      <c r="H2552"/>
      <c r="I2552"/>
      <c r="J2552"/>
      <c r="K2552"/>
      <c r="L2552"/>
    </row>
    <row r="2553" spans="8:12" ht="17" x14ac:dyDescent="0.25">
      <c r="H2553"/>
      <c r="I2553"/>
      <c r="J2553"/>
      <c r="K2553"/>
      <c r="L2553"/>
    </row>
    <row r="2554" spans="8:12" ht="17" x14ac:dyDescent="0.25">
      <c r="H2554"/>
      <c r="I2554"/>
      <c r="J2554"/>
      <c r="K2554"/>
      <c r="L2554"/>
    </row>
    <row r="2555" spans="8:12" ht="17" x14ac:dyDescent="0.25">
      <c r="H2555"/>
      <c r="I2555"/>
      <c r="J2555"/>
      <c r="K2555"/>
      <c r="L2555"/>
    </row>
    <row r="2556" spans="8:12" ht="17" x14ac:dyDescent="0.25">
      <c r="H2556"/>
      <c r="I2556"/>
      <c r="J2556"/>
      <c r="K2556"/>
      <c r="L2556"/>
    </row>
    <row r="2557" spans="8:12" ht="17" x14ac:dyDescent="0.25">
      <c r="H2557"/>
      <c r="I2557"/>
      <c r="J2557"/>
      <c r="K2557"/>
      <c r="L2557"/>
    </row>
    <row r="2558" spans="8:12" ht="17" x14ac:dyDescent="0.25">
      <c r="H2558"/>
      <c r="I2558"/>
      <c r="J2558"/>
      <c r="K2558"/>
      <c r="L2558"/>
    </row>
    <row r="2559" spans="8:12" ht="17" x14ac:dyDescent="0.25">
      <c r="H2559"/>
      <c r="I2559"/>
      <c r="J2559"/>
      <c r="K2559"/>
      <c r="L2559"/>
    </row>
    <row r="2560" spans="8:12" ht="17" x14ac:dyDescent="0.25">
      <c r="H2560"/>
      <c r="I2560"/>
      <c r="J2560"/>
      <c r="K2560"/>
      <c r="L2560"/>
    </row>
    <row r="2561" spans="8:12" ht="17" x14ac:dyDescent="0.25">
      <c r="H2561"/>
      <c r="I2561"/>
      <c r="J2561"/>
      <c r="K2561"/>
      <c r="L2561"/>
    </row>
    <row r="2562" spans="8:12" ht="17" x14ac:dyDescent="0.25">
      <c r="H2562"/>
      <c r="I2562"/>
      <c r="J2562"/>
      <c r="K2562"/>
      <c r="L2562"/>
    </row>
    <row r="2563" spans="8:12" ht="17" x14ac:dyDescent="0.25">
      <c r="H2563"/>
      <c r="I2563"/>
      <c r="J2563"/>
      <c r="K2563"/>
      <c r="L2563"/>
    </row>
    <row r="2564" spans="8:12" ht="17" x14ac:dyDescent="0.25">
      <c r="H2564"/>
      <c r="I2564"/>
      <c r="J2564"/>
      <c r="K2564"/>
      <c r="L2564"/>
    </row>
    <row r="2565" spans="8:12" ht="17" x14ac:dyDescent="0.25">
      <c r="H2565"/>
      <c r="I2565"/>
      <c r="J2565"/>
      <c r="K2565"/>
      <c r="L2565"/>
    </row>
    <row r="2566" spans="8:12" ht="17" x14ac:dyDescent="0.25">
      <c r="H2566"/>
      <c r="I2566"/>
      <c r="J2566"/>
      <c r="K2566"/>
      <c r="L2566"/>
    </row>
    <row r="2567" spans="8:12" ht="17" x14ac:dyDescent="0.25">
      <c r="H2567"/>
      <c r="I2567"/>
      <c r="J2567"/>
      <c r="K2567"/>
      <c r="L2567"/>
    </row>
    <row r="2568" spans="8:12" ht="17" x14ac:dyDescent="0.25">
      <c r="H2568"/>
      <c r="I2568"/>
      <c r="J2568"/>
      <c r="K2568"/>
      <c r="L2568"/>
    </row>
    <row r="2569" spans="8:12" ht="17" x14ac:dyDescent="0.25">
      <c r="H2569"/>
      <c r="I2569"/>
      <c r="J2569"/>
      <c r="K2569"/>
      <c r="L2569"/>
    </row>
    <row r="2570" spans="8:12" ht="17" x14ac:dyDescent="0.25">
      <c r="H2570"/>
      <c r="I2570"/>
      <c r="J2570"/>
      <c r="K2570"/>
      <c r="L2570"/>
    </row>
    <row r="2571" spans="8:12" ht="17" x14ac:dyDescent="0.25">
      <c r="H2571"/>
      <c r="I2571"/>
      <c r="J2571"/>
      <c r="K2571"/>
      <c r="L2571"/>
    </row>
    <row r="2572" spans="8:12" ht="17" x14ac:dyDescent="0.25">
      <c r="H2572"/>
      <c r="I2572"/>
      <c r="J2572"/>
      <c r="K2572"/>
      <c r="L2572"/>
    </row>
    <row r="2573" spans="8:12" ht="17" x14ac:dyDescent="0.25">
      <c r="H2573"/>
      <c r="I2573"/>
      <c r="J2573"/>
      <c r="K2573"/>
      <c r="L2573"/>
    </row>
    <row r="2574" spans="8:12" ht="17" x14ac:dyDescent="0.25">
      <c r="H2574"/>
      <c r="I2574"/>
      <c r="J2574"/>
      <c r="K2574"/>
      <c r="L2574"/>
    </row>
    <row r="2575" spans="8:12" ht="17" x14ac:dyDescent="0.25">
      <c r="H2575"/>
      <c r="I2575"/>
      <c r="J2575"/>
      <c r="K2575"/>
      <c r="L2575"/>
    </row>
    <row r="2576" spans="8:12" ht="17" x14ac:dyDescent="0.25">
      <c r="H2576"/>
      <c r="I2576"/>
      <c r="J2576"/>
      <c r="K2576"/>
      <c r="L2576"/>
    </row>
    <row r="2577" spans="8:12" ht="17" x14ac:dyDescent="0.25">
      <c r="H2577"/>
      <c r="I2577"/>
      <c r="J2577"/>
      <c r="K2577"/>
      <c r="L2577"/>
    </row>
    <row r="2578" spans="8:12" ht="17" x14ac:dyDescent="0.25">
      <c r="H2578"/>
      <c r="I2578"/>
      <c r="J2578"/>
      <c r="K2578"/>
      <c r="L2578"/>
    </row>
    <row r="2579" spans="8:12" ht="17" x14ac:dyDescent="0.25">
      <c r="H2579"/>
      <c r="I2579"/>
      <c r="J2579"/>
      <c r="K2579"/>
      <c r="L2579"/>
    </row>
    <row r="2580" spans="8:12" ht="17" x14ac:dyDescent="0.25">
      <c r="H2580"/>
      <c r="I2580"/>
      <c r="J2580"/>
      <c r="K2580"/>
      <c r="L2580"/>
    </row>
    <row r="2581" spans="8:12" ht="17" x14ac:dyDescent="0.25">
      <c r="H2581"/>
      <c r="I2581"/>
      <c r="J2581"/>
      <c r="K2581"/>
      <c r="L2581"/>
    </row>
    <row r="2582" spans="8:12" ht="17" x14ac:dyDescent="0.25">
      <c r="H2582"/>
      <c r="I2582"/>
      <c r="J2582"/>
      <c r="K2582"/>
      <c r="L2582"/>
    </row>
    <row r="2583" spans="8:12" ht="17" x14ac:dyDescent="0.25">
      <c r="H2583"/>
      <c r="I2583"/>
      <c r="J2583"/>
      <c r="K2583"/>
      <c r="L2583"/>
    </row>
    <row r="2584" spans="8:12" ht="17" x14ac:dyDescent="0.25">
      <c r="H2584"/>
      <c r="I2584"/>
      <c r="J2584"/>
      <c r="K2584"/>
      <c r="L2584"/>
    </row>
    <row r="2585" spans="8:12" ht="17" x14ac:dyDescent="0.25">
      <c r="H2585"/>
      <c r="I2585"/>
      <c r="J2585"/>
      <c r="K2585"/>
      <c r="L2585"/>
    </row>
    <row r="2586" spans="8:12" ht="17" x14ac:dyDescent="0.25">
      <c r="H2586"/>
      <c r="I2586"/>
      <c r="J2586"/>
      <c r="K2586"/>
      <c r="L2586"/>
    </row>
    <row r="2587" spans="8:12" ht="17" x14ac:dyDescent="0.25">
      <c r="H2587"/>
      <c r="I2587"/>
      <c r="J2587"/>
      <c r="K2587"/>
      <c r="L2587"/>
    </row>
    <row r="2588" spans="8:12" ht="17" x14ac:dyDescent="0.25">
      <c r="H2588"/>
      <c r="I2588"/>
      <c r="J2588"/>
      <c r="K2588"/>
      <c r="L2588"/>
    </row>
    <row r="2589" spans="8:12" ht="17" x14ac:dyDescent="0.25">
      <c r="H2589"/>
      <c r="I2589"/>
      <c r="J2589"/>
      <c r="K2589"/>
      <c r="L2589"/>
    </row>
    <row r="2590" spans="8:12" ht="17" x14ac:dyDescent="0.25">
      <c r="H2590"/>
      <c r="I2590"/>
      <c r="J2590"/>
      <c r="K2590"/>
      <c r="L2590"/>
    </row>
    <row r="2591" spans="8:12" ht="17" x14ac:dyDescent="0.25">
      <c r="H2591"/>
      <c r="I2591"/>
      <c r="J2591"/>
      <c r="K2591"/>
      <c r="L2591"/>
    </row>
    <row r="2592" spans="8:12" ht="17" x14ac:dyDescent="0.25">
      <c r="H2592"/>
      <c r="I2592"/>
      <c r="J2592"/>
      <c r="K2592"/>
      <c r="L2592"/>
    </row>
    <row r="2593" spans="8:12" ht="17" x14ac:dyDescent="0.25">
      <c r="H2593"/>
      <c r="I2593"/>
      <c r="J2593"/>
      <c r="K2593"/>
      <c r="L2593"/>
    </row>
    <row r="2594" spans="8:12" ht="17" x14ac:dyDescent="0.25">
      <c r="H2594"/>
      <c r="I2594"/>
      <c r="J2594"/>
      <c r="K2594"/>
      <c r="L2594"/>
    </row>
    <row r="2595" spans="8:12" ht="17" x14ac:dyDescent="0.25">
      <c r="H2595"/>
      <c r="I2595"/>
      <c r="J2595"/>
      <c r="K2595"/>
      <c r="L2595"/>
    </row>
    <row r="2596" spans="8:12" ht="17" x14ac:dyDescent="0.25">
      <c r="H2596"/>
      <c r="I2596"/>
      <c r="J2596"/>
      <c r="K2596"/>
      <c r="L2596"/>
    </row>
    <row r="2597" spans="8:12" ht="17" x14ac:dyDescent="0.25">
      <c r="H2597"/>
      <c r="I2597"/>
      <c r="J2597"/>
      <c r="K2597"/>
      <c r="L2597"/>
    </row>
    <row r="2598" spans="8:12" ht="17" x14ac:dyDescent="0.25">
      <c r="H2598"/>
      <c r="I2598"/>
      <c r="J2598"/>
      <c r="K2598"/>
      <c r="L2598"/>
    </row>
    <row r="2599" spans="8:12" ht="17" x14ac:dyDescent="0.25">
      <c r="H2599"/>
      <c r="I2599"/>
      <c r="J2599"/>
      <c r="K2599"/>
      <c r="L2599"/>
    </row>
    <row r="2600" spans="8:12" ht="17" x14ac:dyDescent="0.25">
      <c r="H2600"/>
      <c r="I2600"/>
      <c r="J2600"/>
      <c r="K2600"/>
      <c r="L2600"/>
    </row>
    <row r="2601" spans="8:12" ht="17" x14ac:dyDescent="0.25">
      <c r="H2601"/>
      <c r="I2601"/>
      <c r="J2601"/>
      <c r="K2601"/>
      <c r="L2601"/>
    </row>
    <row r="2602" spans="8:12" ht="17" x14ac:dyDescent="0.25">
      <c r="H2602"/>
      <c r="I2602"/>
      <c r="J2602"/>
      <c r="K2602"/>
      <c r="L2602"/>
    </row>
    <row r="2603" spans="8:12" ht="17" x14ac:dyDescent="0.25">
      <c r="H2603"/>
      <c r="I2603"/>
      <c r="J2603"/>
      <c r="K2603"/>
      <c r="L2603"/>
    </row>
    <row r="2604" spans="8:12" ht="17" x14ac:dyDescent="0.25">
      <c r="H2604"/>
      <c r="I2604"/>
      <c r="J2604"/>
      <c r="K2604"/>
      <c r="L2604"/>
    </row>
    <row r="2605" spans="8:12" ht="17" x14ac:dyDescent="0.25">
      <c r="H2605"/>
      <c r="I2605"/>
      <c r="J2605"/>
      <c r="K2605"/>
      <c r="L2605"/>
    </row>
    <row r="2606" spans="8:12" ht="17" x14ac:dyDescent="0.25">
      <c r="H2606"/>
      <c r="I2606"/>
      <c r="J2606"/>
      <c r="K2606"/>
      <c r="L2606"/>
    </row>
    <row r="2607" spans="8:12" ht="17" x14ac:dyDescent="0.25">
      <c r="H2607"/>
      <c r="I2607"/>
      <c r="J2607"/>
      <c r="K2607"/>
      <c r="L2607"/>
    </row>
    <row r="2608" spans="8:12" ht="17" x14ac:dyDescent="0.25">
      <c r="H2608"/>
      <c r="I2608"/>
      <c r="J2608"/>
      <c r="K2608"/>
      <c r="L2608"/>
    </row>
    <row r="2609" spans="8:12" ht="17" x14ac:dyDescent="0.25">
      <c r="H2609"/>
      <c r="I2609"/>
      <c r="J2609"/>
      <c r="K2609"/>
      <c r="L2609"/>
    </row>
    <row r="2610" spans="8:12" ht="17" x14ac:dyDescent="0.25">
      <c r="H2610"/>
      <c r="I2610"/>
      <c r="J2610"/>
      <c r="K2610"/>
      <c r="L2610"/>
    </row>
    <row r="2611" spans="8:12" ht="17" x14ac:dyDescent="0.25">
      <c r="H2611"/>
      <c r="I2611"/>
      <c r="J2611"/>
      <c r="K2611"/>
      <c r="L2611"/>
    </row>
    <row r="2612" spans="8:12" ht="17" x14ac:dyDescent="0.25">
      <c r="H2612"/>
      <c r="I2612"/>
      <c r="J2612"/>
      <c r="K2612"/>
      <c r="L2612"/>
    </row>
    <row r="2613" spans="8:12" ht="17" x14ac:dyDescent="0.25">
      <c r="H2613"/>
      <c r="I2613"/>
      <c r="J2613"/>
      <c r="K2613"/>
      <c r="L2613"/>
    </row>
    <row r="2614" spans="8:12" ht="17" x14ac:dyDescent="0.25">
      <c r="H2614"/>
      <c r="I2614"/>
      <c r="J2614"/>
      <c r="K2614"/>
      <c r="L2614"/>
    </row>
    <row r="2615" spans="8:12" ht="17" x14ac:dyDescent="0.25">
      <c r="H2615"/>
      <c r="I2615"/>
      <c r="J2615"/>
      <c r="K2615"/>
      <c r="L2615"/>
    </row>
    <row r="2616" spans="8:12" ht="17" x14ac:dyDescent="0.25">
      <c r="H2616"/>
      <c r="I2616"/>
      <c r="J2616"/>
      <c r="K2616"/>
      <c r="L2616"/>
    </row>
    <row r="2617" spans="8:12" ht="17" x14ac:dyDescent="0.25">
      <c r="H2617"/>
      <c r="I2617"/>
      <c r="J2617"/>
      <c r="K2617"/>
      <c r="L2617"/>
    </row>
    <row r="2618" spans="8:12" ht="17" x14ac:dyDescent="0.25">
      <c r="H2618"/>
      <c r="I2618"/>
      <c r="J2618"/>
      <c r="K2618"/>
      <c r="L2618"/>
    </row>
    <row r="2619" spans="8:12" ht="17" x14ac:dyDescent="0.25">
      <c r="H2619"/>
      <c r="I2619"/>
      <c r="J2619"/>
      <c r="K2619"/>
      <c r="L2619"/>
    </row>
    <row r="2620" spans="8:12" ht="17" x14ac:dyDescent="0.25">
      <c r="H2620"/>
      <c r="I2620"/>
      <c r="J2620"/>
      <c r="K2620"/>
      <c r="L2620"/>
    </row>
    <row r="2621" spans="8:12" ht="17" x14ac:dyDescent="0.25">
      <c r="H2621"/>
      <c r="I2621"/>
      <c r="J2621"/>
      <c r="K2621"/>
      <c r="L2621"/>
    </row>
    <row r="2622" spans="8:12" ht="17" x14ac:dyDescent="0.25">
      <c r="H2622"/>
      <c r="I2622"/>
      <c r="J2622"/>
      <c r="K2622"/>
      <c r="L2622"/>
    </row>
    <row r="2623" spans="8:12" ht="17" x14ac:dyDescent="0.25">
      <c r="H2623"/>
      <c r="I2623"/>
      <c r="J2623"/>
      <c r="K2623"/>
      <c r="L2623"/>
    </row>
    <row r="2624" spans="8:12" ht="17" x14ac:dyDescent="0.25">
      <c r="H2624"/>
      <c r="I2624"/>
      <c r="J2624"/>
      <c r="K2624"/>
      <c r="L2624"/>
    </row>
    <row r="2625" spans="8:12" ht="17" x14ac:dyDescent="0.25">
      <c r="H2625"/>
      <c r="I2625"/>
      <c r="J2625"/>
      <c r="K2625"/>
      <c r="L2625"/>
    </row>
    <row r="2626" spans="8:12" ht="17" x14ac:dyDescent="0.25">
      <c r="H2626"/>
      <c r="I2626"/>
      <c r="J2626"/>
      <c r="K2626"/>
      <c r="L2626"/>
    </row>
    <row r="2627" spans="8:12" ht="17" x14ac:dyDescent="0.25">
      <c r="H2627"/>
      <c r="I2627"/>
      <c r="J2627"/>
      <c r="K2627"/>
      <c r="L2627"/>
    </row>
    <row r="2628" spans="8:12" ht="17" x14ac:dyDescent="0.25">
      <c r="H2628"/>
      <c r="I2628"/>
      <c r="J2628"/>
      <c r="K2628"/>
      <c r="L2628"/>
    </row>
    <row r="2629" spans="8:12" ht="17" x14ac:dyDescent="0.25">
      <c r="H2629"/>
      <c r="I2629"/>
      <c r="J2629"/>
      <c r="K2629"/>
      <c r="L2629"/>
    </row>
    <row r="2630" spans="8:12" ht="17" x14ac:dyDescent="0.25">
      <c r="H2630"/>
      <c r="I2630"/>
      <c r="J2630"/>
      <c r="K2630"/>
      <c r="L2630"/>
    </row>
    <row r="2631" spans="8:12" ht="17" x14ac:dyDescent="0.25">
      <c r="H2631"/>
      <c r="I2631"/>
      <c r="J2631"/>
      <c r="K2631"/>
      <c r="L2631"/>
    </row>
    <row r="2632" spans="8:12" ht="17" x14ac:dyDescent="0.25">
      <c r="H2632"/>
      <c r="I2632"/>
      <c r="J2632"/>
      <c r="K2632"/>
      <c r="L2632"/>
    </row>
    <row r="2633" spans="8:12" ht="17" x14ac:dyDescent="0.25">
      <c r="H2633"/>
      <c r="I2633"/>
      <c r="J2633"/>
      <c r="K2633"/>
      <c r="L2633"/>
    </row>
    <row r="2634" spans="8:12" ht="17" x14ac:dyDescent="0.25">
      <c r="H2634"/>
      <c r="I2634"/>
      <c r="J2634"/>
      <c r="K2634"/>
      <c r="L2634"/>
    </row>
    <row r="2635" spans="8:12" ht="17" x14ac:dyDescent="0.25">
      <c r="H2635"/>
      <c r="I2635"/>
      <c r="J2635"/>
      <c r="K2635"/>
      <c r="L2635"/>
    </row>
    <row r="2636" spans="8:12" ht="17" x14ac:dyDescent="0.25">
      <c r="H2636"/>
      <c r="I2636"/>
      <c r="J2636"/>
      <c r="K2636"/>
      <c r="L2636"/>
    </row>
    <row r="2637" spans="8:12" ht="17" x14ac:dyDescent="0.25">
      <c r="H2637"/>
      <c r="I2637"/>
      <c r="J2637"/>
      <c r="K2637"/>
      <c r="L2637"/>
    </row>
    <row r="2638" spans="8:12" ht="17" x14ac:dyDescent="0.25">
      <c r="H2638"/>
      <c r="I2638"/>
      <c r="J2638"/>
      <c r="K2638"/>
      <c r="L2638"/>
    </row>
    <row r="2639" spans="8:12" ht="17" x14ac:dyDescent="0.25">
      <c r="H2639"/>
      <c r="I2639"/>
      <c r="J2639"/>
      <c r="K2639"/>
      <c r="L2639"/>
    </row>
    <row r="2640" spans="8:12" ht="17" x14ac:dyDescent="0.25">
      <c r="H2640"/>
      <c r="I2640"/>
      <c r="J2640"/>
      <c r="K2640"/>
      <c r="L2640"/>
    </row>
    <row r="2641" spans="8:12" ht="17" x14ac:dyDescent="0.25">
      <c r="H2641"/>
      <c r="I2641"/>
      <c r="J2641"/>
      <c r="K2641"/>
      <c r="L2641"/>
    </row>
    <row r="2642" spans="8:12" ht="17" x14ac:dyDescent="0.25">
      <c r="H2642"/>
      <c r="I2642"/>
      <c r="J2642"/>
      <c r="K2642"/>
      <c r="L2642"/>
    </row>
    <row r="2643" spans="8:12" ht="17" x14ac:dyDescent="0.25">
      <c r="H2643"/>
      <c r="I2643"/>
      <c r="J2643"/>
      <c r="K2643"/>
      <c r="L2643"/>
    </row>
    <row r="2644" spans="8:12" ht="17" x14ac:dyDescent="0.25">
      <c r="H2644"/>
      <c r="I2644"/>
      <c r="J2644"/>
      <c r="K2644"/>
      <c r="L2644"/>
    </row>
    <row r="2645" spans="8:12" ht="17" x14ac:dyDescent="0.25">
      <c r="H2645"/>
      <c r="I2645"/>
      <c r="J2645"/>
      <c r="K2645"/>
      <c r="L2645"/>
    </row>
    <row r="2646" spans="8:12" ht="17" x14ac:dyDescent="0.25">
      <c r="H2646"/>
      <c r="I2646"/>
      <c r="J2646"/>
      <c r="K2646"/>
      <c r="L2646"/>
    </row>
    <row r="2647" spans="8:12" ht="17" x14ac:dyDescent="0.25">
      <c r="H2647"/>
      <c r="I2647"/>
      <c r="J2647"/>
      <c r="K2647"/>
      <c r="L2647"/>
    </row>
    <row r="2648" spans="8:12" ht="17" x14ac:dyDescent="0.25">
      <c r="H2648"/>
      <c r="I2648"/>
      <c r="J2648"/>
      <c r="K2648"/>
      <c r="L2648"/>
    </row>
    <row r="2649" spans="8:12" ht="17" x14ac:dyDescent="0.25">
      <c r="H2649"/>
      <c r="I2649"/>
      <c r="J2649"/>
      <c r="K2649"/>
      <c r="L2649"/>
    </row>
    <row r="2650" spans="8:12" ht="17" x14ac:dyDescent="0.25">
      <c r="H2650"/>
      <c r="I2650"/>
      <c r="J2650"/>
      <c r="K2650"/>
      <c r="L2650"/>
    </row>
    <row r="2651" spans="8:12" ht="17" x14ac:dyDescent="0.25">
      <c r="H2651"/>
      <c r="I2651"/>
      <c r="J2651"/>
      <c r="K2651"/>
      <c r="L2651"/>
    </row>
    <row r="2652" spans="8:12" ht="17" x14ac:dyDescent="0.25">
      <c r="H2652"/>
      <c r="I2652"/>
      <c r="J2652"/>
      <c r="K2652"/>
      <c r="L2652"/>
    </row>
    <row r="2653" spans="8:12" ht="17" x14ac:dyDescent="0.25">
      <c r="H2653"/>
      <c r="I2653"/>
      <c r="J2653"/>
      <c r="K2653"/>
      <c r="L2653"/>
    </row>
    <row r="2654" spans="8:12" ht="17" x14ac:dyDescent="0.25">
      <c r="H2654"/>
      <c r="I2654"/>
      <c r="J2654"/>
      <c r="K2654"/>
      <c r="L2654"/>
    </row>
    <row r="2655" spans="8:12" ht="17" x14ac:dyDescent="0.25">
      <c r="H2655"/>
      <c r="I2655"/>
      <c r="J2655"/>
      <c r="K2655"/>
      <c r="L2655"/>
    </row>
    <row r="2656" spans="8:12" ht="17" x14ac:dyDescent="0.25">
      <c r="H2656"/>
      <c r="I2656"/>
      <c r="J2656"/>
      <c r="K2656"/>
      <c r="L2656"/>
    </row>
    <row r="2657" spans="8:12" ht="17" x14ac:dyDescent="0.25">
      <c r="H2657"/>
      <c r="I2657"/>
      <c r="J2657"/>
      <c r="K2657"/>
      <c r="L2657"/>
    </row>
    <row r="2658" spans="8:12" ht="17" x14ac:dyDescent="0.25">
      <c r="H2658"/>
      <c r="I2658"/>
      <c r="J2658"/>
      <c r="K2658"/>
      <c r="L2658"/>
    </row>
    <row r="2659" spans="8:12" ht="17" x14ac:dyDescent="0.25">
      <c r="H2659"/>
      <c r="I2659"/>
      <c r="J2659"/>
      <c r="K2659"/>
      <c r="L2659"/>
    </row>
    <row r="2660" spans="8:12" ht="17" x14ac:dyDescent="0.25">
      <c r="H2660"/>
      <c r="I2660"/>
      <c r="J2660"/>
      <c r="K2660"/>
      <c r="L2660"/>
    </row>
    <row r="2661" spans="8:12" ht="17" x14ac:dyDescent="0.25">
      <c r="H2661"/>
      <c r="I2661"/>
      <c r="J2661"/>
      <c r="K2661"/>
      <c r="L2661"/>
    </row>
    <row r="2662" spans="8:12" ht="17" x14ac:dyDescent="0.25">
      <c r="H2662"/>
      <c r="I2662"/>
      <c r="J2662"/>
      <c r="K2662"/>
      <c r="L2662"/>
    </row>
    <row r="2663" spans="8:12" ht="17" x14ac:dyDescent="0.25">
      <c r="H2663"/>
      <c r="I2663"/>
      <c r="J2663"/>
      <c r="K2663"/>
      <c r="L2663"/>
    </row>
    <row r="2664" spans="8:12" ht="17" x14ac:dyDescent="0.25">
      <c r="H2664"/>
      <c r="I2664"/>
      <c r="J2664"/>
      <c r="K2664"/>
      <c r="L2664"/>
    </row>
    <row r="2665" spans="8:12" ht="17" x14ac:dyDescent="0.25">
      <c r="H2665"/>
      <c r="I2665"/>
      <c r="J2665"/>
      <c r="K2665"/>
      <c r="L2665"/>
    </row>
    <row r="2666" spans="8:12" ht="17" x14ac:dyDescent="0.25">
      <c r="H2666"/>
      <c r="I2666"/>
      <c r="J2666"/>
      <c r="K2666"/>
      <c r="L2666"/>
    </row>
    <row r="2667" spans="8:12" ht="17" x14ac:dyDescent="0.25">
      <c r="H2667"/>
      <c r="I2667"/>
      <c r="J2667"/>
      <c r="K2667"/>
      <c r="L2667"/>
    </row>
    <row r="2668" spans="8:12" ht="17" x14ac:dyDescent="0.25">
      <c r="H2668"/>
      <c r="I2668"/>
      <c r="J2668"/>
      <c r="K2668"/>
      <c r="L2668"/>
    </row>
    <row r="2669" spans="8:12" ht="17" x14ac:dyDescent="0.25">
      <c r="H2669"/>
      <c r="I2669"/>
      <c r="J2669"/>
      <c r="K2669"/>
      <c r="L2669"/>
    </row>
    <row r="2670" spans="8:12" ht="17" x14ac:dyDescent="0.25">
      <c r="H2670"/>
      <c r="I2670"/>
      <c r="J2670"/>
      <c r="K2670"/>
      <c r="L2670"/>
    </row>
    <row r="2671" spans="8:12" ht="17" x14ac:dyDescent="0.25">
      <c r="H2671"/>
      <c r="I2671"/>
      <c r="J2671"/>
      <c r="K2671"/>
      <c r="L2671"/>
    </row>
    <row r="2672" spans="8:12" ht="17" x14ac:dyDescent="0.25">
      <c r="H2672"/>
      <c r="I2672"/>
      <c r="J2672"/>
      <c r="K2672"/>
      <c r="L2672"/>
    </row>
    <row r="2673" spans="8:12" ht="17" x14ac:dyDescent="0.25">
      <c r="H2673"/>
      <c r="I2673"/>
      <c r="J2673"/>
      <c r="K2673"/>
      <c r="L2673"/>
    </row>
    <row r="2674" spans="8:12" ht="17" x14ac:dyDescent="0.25">
      <c r="H2674"/>
      <c r="I2674"/>
      <c r="J2674"/>
      <c r="K2674"/>
      <c r="L2674"/>
    </row>
    <row r="2675" spans="8:12" ht="17" x14ac:dyDescent="0.25">
      <c r="H2675"/>
      <c r="I2675"/>
      <c r="J2675"/>
      <c r="K2675"/>
      <c r="L2675"/>
    </row>
    <row r="2676" spans="8:12" ht="17" x14ac:dyDescent="0.25">
      <c r="H2676"/>
      <c r="I2676"/>
      <c r="J2676"/>
      <c r="K2676"/>
      <c r="L2676"/>
    </row>
    <row r="2677" spans="8:12" ht="17" x14ac:dyDescent="0.25">
      <c r="H2677"/>
      <c r="I2677"/>
      <c r="J2677"/>
      <c r="K2677"/>
      <c r="L2677"/>
    </row>
    <row r="2678" spans="8:12" ht="17" x14ac:dyDescent="0.25">
      <c r="H2678"/>
      <c r="I2678"/>
      <c r="J2678"/>
      <c r="K2678"/>
      <c r="L2678"/>
    </row>
    <row r="2679" spans="8:12" ht="17" x14ac:dyDescent="0.25">
      <c r="H2679"/>
      <c r="I2679"/>
      <c r="J2679"/>
      <c r="K2679"/>
      <c r="L2679"/>
    </row>
    <row r="2680" spans="8:12" ht="17" x14ac:dyDescent="0.25">
      <c r="H2680"/>
      <c r="I2680"/>
      <c r="J2680"/>
      <c r="K2680"/>
      <c r="L2680"/>
    </row>
    <row r="2681" spans="8:12" ht="17" x14ac:dyDescent="0.25">
      <c r="H2681"/>
      <c r="I2681"/>
      <c r="J2681"/>
      <c r="K2681"/>
      <c r="L2681"/>
    </row>
    <row r="2682" spans="8:12" ht="17" x14ac:dyDescent="0.25">
      <c r="H2682"/>
      <c r="I2682"/>
      <c r="J2682"/>
      <c r="K2682"/>
      <c r="L2682"/>
    </row>
    <row r="2683" spans="8:12" ht="17" x14ac:dyDescent="0.25">
      <c r="H2683"/>
      <c r="I2683"/>
      <c r="J2683"/>
      <c r="K2683"/>
      <c r="L2683"/>
    </row>
    <row r="2684" spans="8:12" ht="17" x14ac:dyDescent="0.25">
      <c r="H2684"/>
      <c r="I2684"/>
      <c r="J2684"/>
      <c r="K2684"/>
      <c r="L2684"/>
    </row>
    <row r="2685" spans="8:12" ht="17" x14ac:dyDescent="0.25">
      <c r="H2685"/>
      <c r="I2685"/>
      <c r="J2685"/>
      <c r="K2685"/>
      <c r="L2685"/>
    </row>
    <row r="2686" spans="8:12" ht="17" x14ac:dyDescent="0.25">
      <c r="H2686"/>
      <c r="I2686"/>
      <c r="J2686"/>
      <c r="K2686"/>
      <c r="L2686"/>
    </row>
    <row r="2687" spans="8:12" ht="17" x14ac:dyDescent="0.25">
      <c r="H2687"/>
      <c r="I2687"/>
      <c r="J2687"/>
      <c r="K2687"/>
      <c r="L2687"/>
    </row>
    <row r="2688" spans="8:12" ht="17" x14ac:dyDescent="0.25">
      <c r="H2688"/>
      <c r="I2688"/>
      <c r="J2688"/>
      <c r="K2688"/>
      <c r="L2688"/>
    </row>
    <row r="2689" spans="8:12" ht="17" x14ac:dyDescent="0.25">
      <c r="H2689"/>
      <c r="I2689"/>
      <c r="J2689"/>
      <c r="K2689"/>
      <c r="L2689"/>
    </row>
    <row r="2690" spans="8:12" ht="17" x14ac:dyDescent="0.25">
      <c r="H2690"/>
      <c r="I2690"/>
      <c r="J2690"/>
      <c r="K2690"/>
      <c r="L2690"/>
    </row>
    <row r="2691" spans="8:12" ht="17" x14ac:dyDescent="0.25">
      <c r="H2691"/>
      <c r="I2691"/>
      <c r="J2691"/>
      <c r="K2691"/>
      <c r="L2691"/>
    </row>
    <row r="2692" spans="8:12" ht="17" x14ac:dyDescent="0.25">
      <c r="H2692"/>
      <c r="I2692"/>
      <c r="J2692"/>
      <c r="K2692"/>
      <c r="L2692"/>
    </row>
    <row r="2693" spans="8:12" ht="17" x14ac:dyDescent="0.25">
      <c r="H2693"/>
      <c r="I2693"/>
      <c r="J2693"/>
      <c r="K2693"/>
      <c r="L2693"/>
    </row>
    <row r="2694" spans="8:12" ht="17" x14ac:dyDescent="0.25">
      <c r="H2694"/>
      <c r="I2694"/>
      <c r="J2694"/>
      <c r="K2694"/>
      <c r="L2694"/>
    </row>
    <row r="2695" spans="8:12" ht="17" x14ac:dyDescent="0.25">
      <c r="H2695"/>
      <c r="I2695"/>
      <c r="J2695"/>
      <c r="K2695"/>
      <c r="L2695"/>
    </row>
    <row r="2696" spans="8:12" ht="17" x14ac:dyDescent="0.25">
      <c r="H2696"/>
      <c r="I2696"/>
      <c r="J2696"/>
      <c r="K2696"/>
      <c r="L2696"/>
    </row>
    <row r="2697" spans="8:12" ht="17" x14ac:dyDescent="0.25">
      <c r="H2697"/>
      <c r="I2697"/>
      <c r="J2697"/>
      <c r="K2697"/>
      <c r="L2697"/>
    </row>
    <row r="2698" spans="8:12" ht="17" x14ac:dyDescent="0.25">
      <c r="H2698"/>
      <c r="I2698"/>
      <c r="J2698"/>
      <c r="K2698"/>
      <c r="L2698"/>
    </row>
    <row r="2699" spans="8:12" ht="17" x14ac:dyDescent="0.25">
      <c r="H2699"/>
      <c r="I2699"/>
      <c r="J2699"/>
      <c r="K2699"/>
      <c r="L2699"/>
    </row>
    <row r="2700" spans="8:12" ht="17" x14ac:dyDescent="0.25">
      <c r="H2700"/>
      <c r="I2700"/>
      <c r="J2700"/>
      <c r="K2700"/>
      <c r="L2700"/>
    </row>
    <row r="2701" spans="8:12" ht="17" x14ac:dyDescent="0.25">
      <c r="H2701"/>
      <c r="I2701"/>
      <c r="J2701"/>
      <c r="K2701"/>
      <c r="L2701"/>
    </row>
    <row r="2702" spans="8:12" ht="17" x14ac:dyDescent="0.25">
      <c r="H2702"/>
      <c r="I2702"/>
      <c r="J2702"/>
      <c r="K2702"/>
      <c r="L2702"/>
    </row>
    <row r="2703" spans="8:12" ht="17" x14ac:dyDescent="0.25">
      <c r="H2703"/>
      <c r="I2703"/>
      <c r="J2703"/>
      <c r="K2703"/>
      <c r="L2703"/>
    </row>
    <row r="2704" spans="8:12" ht="17" x14ac:dyDescent="0.25">
      <c r="H2704"/>
      <c r="I2704"/>
      <c r="J2704"/>
      <c r="K2704"/>
      <c r="L2704"/>
    </row>
    <row r="2705" spans="8:12" ht="17" x14ac:dyDescent="0.25">
      <c r="H2705"/>
      <c r="I2705"/>
      <c r="J2705"/>
      <c r="K2705"/>
      <c r="L2705"/>
    </row>
    <row r="2706" spans="8:12" ht="17" x14ac:dyDescent="0.25">
      <c r="H2706"/>
      <c r="I2706"/>
      <c r="J2706"/>
      <c r="K2706"/>
      <c r="L2706"/>
    </row>
    <row r="2707" spans="8:12" ht="17" x14ac:dyDescent="0.25">
      <c r="H2707"/>
      <c r="I2707"/>
      <c r="J2707"/>
      <c r="K2707"/>
      <c r="L2707"/>
    </row>
    <row r="2708" spans="8:12" ht="17" x14ac:dyDescent="0.25">
      <c r="H2708"/>
      <c r="I2708"/>
      <c r="J2708"/>
      <c r="K2708"/>
      <c r="L2708"/>
    </row>
    <row r="2709" spans="8:12" ht="17" x14ac:dyDescent="0.25">
      <c r="H2709"/>
      <c r="I2709"/>
      <c r="J2709"/>
      <c r="K2709"/>
      <c r="L2709"/>
    </row>
    <row r="2710" spans="8:12" ht="17" x14ac:dyDescent="0.25">
      <c r="H2710"/>
      <c r="I2710"/>
      <c r="J2710"/>
      <c r="K2710"/>
      <c r="L2710"/>
    </row>
    <row r="2711" spans="8:12" ht="17" x14ac:dyDescent="0.25">
      <c r="H2711"/>
      <c r="I2711"/>
      <c r="J2711"/>
      <c r="K2711"/>
      <c r="L2711"/>
    </row>
    <row r="2712" spans="8:12" ht="17" x14ac:dyDescent="0.25">
      <c r="H2712"/>
      <c r="I2712"/>
      <c r="J2712"/>
      <c r="K2712"/>
      <c r="L2712"/>
    </row>
    <row r="2713" spans="8:12" ht="17" x14ac:dyDescent="0.25">
      <c r="H2713"/>
      <c r="I2713"/>
      <c r="J2713"/>
      <c r="K2713"/>
      <c r="L2713"/>
    </row>
    <row r="2714" spans="8:12" ht="17" x14ac:dyDescent="0.25">
      <c r="H2714"/>
      <c r="I2714"/>
      <c r="J2714"/>
      <c r="K2714"/>
      <c r="L2714"/>
    </row>
    <row r="2715" spans="8:12" ht="17" x14ac:dyDescent="0.25">
      <c r="H2715"/>
      <c r="I2715"/>
      <c r="J2715"/>
      <c r="K2715"/>
      <c r="L2715"/>
    </row>
    <row r="2716" spans="8:12" ht="17" x14ac:dyDescent="0.25">
      <c r="H2716"/>
      <c r="I2716"/>
      <c r="J2716"/>
      <c r="K2716"/>
      <c r="L2716"/>
    </row>
    <row r="2717" spans="8:12" ht="17" x14ac:dyDescent="0.25">
      <c r="H2717"/>
      <c r="I2717"/>
      <c r="J2717"/>
      <c r="K2717"/>
      <c r="L2717"/>
    </row>
    <row r="2718" spans="8:12" ht="17" x14ac:dyDescent="0.25">
      <c r="H2718"/>
      <c r="I2718"/>
      <c r="J2718"/>
      <c r="K2718"/>
      <c r="L2718"/>
    </row>
    <row r="2719" spans="8:12" ht="17" x14ac:dyDescent="0.25">
      <c r="H2719"/>
      <c r="I2719"/>
      <c r="J2719"/>
      <c r="K2719"/>
      <c r="L2719"/>
    </row>
    <row r="2720" spans="8:12" ht="17" x14ac:dyDescent="0.25">
      <c r="H2720"/>
      <c r="I2720"/>
      <c r="J2720"/>
      <c r="K2720"/>
      <c r="L2720"/>
    </row>
    <row r="2721" spans="8:12" ht="17" x14ac:dyDescent="0.25">
      <c r="H2721"/>
      <c r="I2721"/>
      <c r="J2721"/>
      <c r="K2721"/>
      <c r="L2721"/>
    </row>
    <row r="2722" spans="8:12" ht="17" x14ac:dyDescent="0.25">
      <c r="H2722"/>
      <c r="I2722"/>
      <c r="J2722"/>
      <c r="K2722"/>
      <c r="L2722"/>
    </row>
    <row r="2723" spans="8:12" ht="17" x14ac:dyDescent="0.25">
      <c r="H2723"/>
      <c r="I2723"/>
      <c r="J2723"/>
      <c r="K2723"/>
      <c r="L2723"/>
    </row>
    <row r="2724" spans="8:12" ht="17" x14ac:dyDescent="0.25">
      <c r="H2724"/>
      <c r="I2724"/>
      <c r="J2724"/>
      <c r="K2724"/>
      <c r="L2724"/>
    </row>
    <row r="2725" spans="8:12" ht="17" x14ac:dyDescent="0.25">
      <c r="H2725"/>
      <c r="I2725"/>
      <c r="J2725"/>
      <c r="K2725"/>
      <c r="L2725"/>
    </row>
    <row r="2726" spans="8:12" ht="17" x14ac:dyDescent="0.25">
      <c r="H2726"/>
      <c r="I2726"/>
      <c r="J2726"/>
      <c r="K2726"/>
      <c r="L2726"/>
    </row>
    <row r="2727" spans="8:12" ht="17" x14ac:dyDescent="0.25">
      <c r="H2727"/>
      <c r="I2727"/>
      <c r="J2727"/>
      <c r="K2727"/>
      <c r="L2727"/>
    </row>
    <row r="2728" spans="8:12" ht="17" x14ac:dyDescent="0.25">
      <c r="H2728"/>
      <c r="I2728"/>
      <c r="J2728"/>
      <c r="K2728"/>
      <c r="L2728"/>
    </row>
    <row r="2729" spans="8:12" ht="17" x14ac:dyDescent="0.25">
      <c r="H2729"/>
      <c r="I2729"/>
      <c r="J2729"/>
      <c r="K2729"/>
      <c r="L2729"/>
    </row>
    <row r="2730" spans="8:12" ht="17" x14ac:dyDescent="0.25">
      <c r="H2730"/>
      <c r="I2730"/>
      <c r="J2730"/>
      <c r="K2730"/>
      <c r="L2730"/>
    </row>
    <row r="2731" spans="8:12" ht="17" x14ac:dyDescent="0.25">
      <c r="H2731"/>
      <c r="I2731"/>
      <c r="J2731"/>
      <c r="K2731"/>
      <c r="L2731"/>
    </row>
    <row r="2732" spans="8:12" ht="17" x14ac:dyDescent="0.25">
      <c r="H2732"/>
      <c r="I2732"/>
      <c r="J2732"/>
      <c r="K2732"/>
      <c r="L2732"/>
    </row>
    <row r="2733" spans="8:12" ht="17" x14ac:dyDescent="0.25">
      <c r="H2733"/>
      <c r="I2733"/>
      <c r="J2733"/>
      <c r="K2733"/>
      <c r="L2733"/>
    </row>
    <row r="2734" spans="8:12" ht="17" x14ac:dyDescent="0.25">
      <c r="H2734"/>
      <c r="I2734"/>
      <c r="J2734"/>
      <c r="K2734"/>
      <c r="L2734"/>
    </row>
    <row r="2735" spans="8:12" ht="17" x14ac:dyDescent="0.25">
      <c r="H2735"/>
      <c r="I2735"/>
      <c r="J2735"/>
      <c r="K2735"/>
      <c r="L2735"/>
    </row>
    <row r="2736" spans="8:12" ht="17" x14ac:dyDescent="0.25">
      <c r="H2736"/>
      <c r="I2736"/>
      <c r="J2736"/>
      <c r="K2736"/>
      <c r="L2736"/>
    </row>
    <row r="2737" spans="8:12" ht="17" x14ac:dyDescent="0.25">
      <c r="H2737"/>
      <c r="I2737"/>
      <c r="J2737"/>
      <c r="K2737"/>
      <c r="L2737"/>
    </row>
    <row r="2738" spans="8:12" ht="17" x14ac:dyDescent="0.25">
      <c r="H2738"/>
      <c r="I2738"/>
      <c r="J2738"/>
      <c r="K2738"/>
      <c r="L2738"/>
    </row>
    <row r="2739" spans="8:12" ht="17" x14ac:dyDescent="0.25">
      <c r="H2739"/>
      <c r="I2739"/>
      <c r="J2739"/>
      <c r="K2739"/>
      <c r="L2739"/>
    </row>
    <row r="2740" spans="8:12" ht="17" x14ac:dyDescent="0.25">
      <c r="H2740"/>
      <c r="I2740"/>
      <c r="J2740"/>
      <c r="K2740"/>
      <c r="L2740"/>
    </row>
    <row r="2741" spans="8:12" ht="17" x14ac:dyDescent="0.25">
      <c r="H2741"/>
      <c r="I2741"/>
      <c r="J2741"/>
      <c r="K2741"/>
      <c r="L2741"/>
    </row>
    <row r="2742" spans="8:12" ht="17" x14ac:dyDescent="0.25">
      <c r="H2742"/>
      <c r="I2742"/>
      <c r="J2742"/>
      <c r="K2742"/>
      <c r="L2742"/>
    </row>
    <row r="2743" spans="8:12" ht="17" x14ac:dyDescent="0.25">
      <c r="H2743"/>
      <c r="I2743"/>
      <c r="J2743"/>
      <c r="K2743"/>
      <c r="L2743"/>
    </row>
    <row r="2744" spans="8:12" ht="17" x14ac:dyDescent="0.25">
      <c r="H2744"/>
      <c r="I2744"/>
      <c r="J2744"/>
      <c r="K2744"/>
      <c r="L2744"/>
    </row>
    <row r="2745" spans="8:12" ht="17" x14ac:dyDescent="0.25">
      <c r="H2745"/>
      <c r="I2745"/>
      <c r="J2745"/>
      <c r="K2745"/>
      <c r="L2745"/>
    </row>
    <row r="2746" spans="8:12" ht="17" x14ac:dyDescent="0.25">
      <c r="H2746"/>
      <c r="I2746"/>
      <c r="J2746"/>
      <c r="K2746"/>
      <c r="L2746"/>
    </row>
    <row r="2747" spans="8:12" ht="17" x14ac:dyDescent="0.25">
      <c r="H2747"/>
      <c r="I2747"/>
      <c r="J2747"/>
      <c r="K2747"/>
      <c r="L2747"/>
    </row>
    <row r="2748" spans="8:12" ht="17" x14ac:dyDescent="0.25">
      <c r="H2748"/>
      <c r="I2748"/>
      <c r="J2748"/>
      <c r="K2748"/>
      <c r="L2748"/>
    </row>
    <row r="2749" spans="8:12" ht="17" x14ac:dyDescent="0.25">
      <c r="H2749"/>
      <c r="I2749"/>
      <c r="J2749"/>
      <c r="K2749"/>
      <c r="L2749"/>
    </row>
    <row r="2750" spans="8:12" ht="17" x14ac:dyDescent="0.25">
      <c r="H2750"/>
      <c r="I2750"/>
      <c r="J2750"/>
      <c r="K2750"/>
      <c r="L2750"/>
    </row>
    <row r="2751" spans="8:12" ht="17" x14ac:dyDescent="0.25">
      <c r="H2751"/>
      <c r="I2751"/>
      <c r="J2751"/>
      <c r="K2751"/>
      <c r="L2751"/>
    </row>
    <row r="2752" spans="8:12" ht="17" x14ac:dyDescent="0.25">
      <c r="H2752"/>
      <c r="I2752"/>
      <c r="J2752"/>
      <c r="K2752"/>
      <c r="L2752"/>
    </row>
    <row r="2753" spans="8:12" ht="17" x14ac:dyDescent="0.25">
      <c r="H2753"/>
      <c r="I2753"/>
      <c r="J2753"/>
      <c r="K2753"/>
      <c r="L2753"/>
    </row>
    <row r="2754" spans="8:12" ht="17" x14ac:dyDescent="0.25">
      <c r="H2754"/>
      <c r="I2754"/>
      <c r="J2754"/>
      <c r="K2754"/>
      <c r="L2754"/>
    </row>
    <row r="2755" spans="8:12" ht="17" x14ac:dyDescent="0.25">
      <c r="H2755"/>
      <c r="I2755"/>
      <c r="J2755"/>
      <c r="K2755"/>
      <c r="L2755"/>
    </row>
    <row r="2756" spans="8:12" ht="17" x14ac:dyDescent="0.25">
      <c r="H2756"/>
      <c r="I2756"/>
      <c r="J2756"/>
      <c r="K2756"/>
      <c r="L2756"/>
    </row>
    <row r="2757" spans="8:12" ht="17" x14ac:dyDescent="0.25">
      <c r="H2757"/>
      <c r="I2757"/>
      <c r="J2757"/>
      <c r="K2757"/>
      <c r="L2757"/>
    </row>
    <row r="2758" spans="8:12" ht="17" x14ac:dyDescent="0.25">
      <c r="H2758"/>
      <c r="I2758"/>
      <c r="J2758"/>
      <c r="K2758"/>
      <c r="L2758"/>
    </row>
    <row r="2759" spans="8:12" ht="17" x14ac:dyDescent="0.25">
      <c r="H2759"/>
      <c r="I2759"/>
      <c r="J2759"/>
      <c r="K2759"/>
      <c r="L2759"/>
    </row>
    <row r="2760" spans="8:12" ht="17" x14ac:dyDescent="0.25">
      <c r="H2760"/>
      <c r="I2760"/>
      <c r="J2760"/>
      <c r="K2760"/>
      <c r="L2760"/>
    </row>
    <row r="2761" spans="8:12" ht="17" x14ac:dyDescent="0.25">
      <c r="H2761"/>
      <c r="I2761"/>
      <c r="J2761"/>
      <c r="K2761"/>
      <c r="L2761"/>
    </row>
    <row r="2762" spans="8:12" ht="17" x14ac:dyDescent="0.25">
      <c r="H2762"/>
      <c r="I2762"/>
      <c r="J2762"/>
      <c r="K2762"/>
      <c r="L2762"/>
    </row>
    <row r="2763" spans="8:12" ht="17" x14ac:dyDescent="0.25">
      <c r="H2763"/>
      <c r="I2763"/>
      <c r="J2763"/>
      <c r="K2763"/>
      <c r="L2763"/>
    </row>
    <row r="2764" spans="8:12" ht="17" x14ac:dyDescent="0.25">
      <c r="H2764"/>
      <c r="I2764"/>
      <c r="J2764"/>
      <c r="K2764"/>
      <c r="L2764"/>
    </row>
    <row r="2765" spans="8:12" ht="17" x14ac:dyDescent="0.25">
      <c r="H2765"/>
      <c r="I2765"/>
      <c r="J2765"/>
      <c r="K2765"/>
      <c r="L2765"/>
    </row>
    <row r="2766" spans="8:12" ht="17" x14ac:dyDescent="0.25">
      <c r="H2766"/>
      <c r="I2766"/>
      <c r="J2766"/>
      <c r="K2766"/>
      <c r="L2766"/>
    </row>
    <row r="2767" spans="8:12" ht="17" x14ac:dyDescent="0.25">
      <c r="H2767"/>
      <c r="I2767"/>
      <c r="J2767"/>
      <c r="K2767"/>
      <c r="L2767"/>
    </row>
    <row r="2768" spans="8:12" ht="17" x14ac:dyDescent="0.25">
      <c r="H2768"/>
      <c r="I2768"/>
      <c r="J2768"/>
      <c r="K2768"/>
      <c r="L2768"/>
    </row>
    <row r="2769" spans="8:12" ht="17" x14ac:dyDescent="0.25">
      <c r="H2769"/>
      <c r="I2769"/>
      <c r="J2769"/>
      <c r="K2769"/>
      <c r="L2769"/>
    </row>
    <row r="2770" spans="8:12" ht="17" x14ac:dyDescent="0.25">
      <c r="H2770"/>
      <c r="I2770"/>
      <c r="J2770"/>
      <c r="K2770"/>
      <c r="L2770"/>
    </row>
    <row r="2771" spans="8:12" ht="17" x14ac:dyDescent="0.25">
      <c r="H2771"/>
      <c r="I2771"/>
      <c r="J2771"/>
      <c r="K2771"/>
      <c r="L2771"/>
    </row>
    <row r="2772" spans="8:12" ht="17" x14ac:dyDescent="0.25">
      <c r="H2772"/>
      <c r="I2772"/>
      <c r="J2772"/>
      <c r="K2772"/>
      <c r="L2772"/>
    </row>
    <row r="2773" spans="8:12" ht="17" x14ac:dyDescent="0.25">
      <c r="H2773"/>
      <c r="I2773"/>
      <c r="J2773"/>
      <c r="K2773"/>
      <c r="L2773"/>
    </row>
    <row r="2774" spans="8:12" ht="17" x14ac:dyDescent="0.25">
      <c r="H2774"/>
      <c r="I2774"/>
      <c r="J2774"/>
      <c r="K2774"/>
      <c r="L2774"/>
    </row>
    <row r="2775" spans="8:12" ht="17" x14ac:dyDescent="0.25">
      <c r="H2775"/>
      <c r="I2775"/>
      <c r="J2775"/>
      <c r="K2775"/>
      <c r="L2775"/>
    </row>
    <row r="2776" spans="8:12" ht="17" x14ac:dyDescent="0.25">
      <c r="H2776"/>
      <c r="I2776"/>
      <c r="J2776"/>
      <c r="K2776"/>
      <c r="L2776"/>
    </row>
    <row r="2777" spans="8:12" ht="17" x14ac:dyDescent="0.25">
      <c r="H2777"/>
      <c r="I2777"/>
      <c r="J2777"/>
      <c r="K2777"/>
      <c r="L2777"/>
    </row>
    <row r="2778" spans="8:12" ht="17" x14ac:dyDescent="0.25">
      <c r="H2778"/>
      <c r="I2778"/>
      <c r="J2778"/>
      <c r="K2778"/>
      <c r="L2778"/>
    </row>
    <row r="2779" spans="8:12" ht="17" x14ac:dyDescent="0.25">
      <c r="H2779"/>
      <c r="I2779"/>
      <c r="J2779"/>
      <c r="K2779"/>
      <c r="L2779"/>
    </row>
    <row r="2780" spans="8:12" ht="17" x14ac:dyDescent="0.25">
      <c r="H2780"/>
      <c r="I2780"/>
      <c r="J2780"/>
      <c r="K2780"/>
      <c r="L2780"/>
    </row>
    <row r="2781" spans="8:12" ht="17" x14ac:dyDescent="0.25">
      <c r="H2781"/>
      <c r="I2781"/>
      <c r="J2781"/>
      <c r="K2781"/>
      <c r="L2781"/>
    </row>
    <row r="2782" spans="8:12" ht="17" x14ac:dyDescent="0.25">
      <c r="H2782"/>
      <c r="I2782"/>
      <c r="J2782"/>
      <c r="K2782"/>
      <c r="L2782"/>
    </row>
    <row r="2783" spans="8:12" ht="17" x14ac:dyDescent="0.25">
      <c r="H2783"/>
      <c r="I2783"/>
      <c r="J2783"/>
      <c r="K2783"/>
      <c r="L2783"/>
    </row>
    <row r="2784" spans="8:12" ht="17" x14ac:dyDescent="0.25">
      <c r="H2784"/>
      <c r="I2784"/>
      <c r="J2784"/>
      <c r="K2784"/>
      <c r="L2784"/>
    </row>
    <row r="2785" spans="8:12" ht="17" x14ac:dyDescent="0.25">
      <c r="H2785"/>
      <c r="I2785"/>
      <c r="J2785"/>
      <c r="K2785"/>
      <c r="L2785"/>
    </row>
    <row r="2786" spans="8:12" ht="17" x14ac:dyDescent="0.25">
      <c r="H2786"/>
      <c r="I2786"/>
      <c r="J2786"/>
      <c r="K2786"/>
      <c r="L2786"/>
    </row>
    <row r="2787" spans="8:12" ht="17" x14ac:dyDescent="0.25">
      <c r="H2787"/>
      <c r="I2787"/>
      <c r="J2787"/>
      <c r="K2787"/>
      <c r="L2787"/>
    </row>
    <row r="2788" spans="8:12" ht="17" x14ac:dyDescent="0.25">
      <c r="H2788"/>
      <c r="I2788"/>
      <c r="J2788"/>
      <c r="K2788"/>
      <c r="L2788"/>
    </row>
    <row r="2789" spans="8:12" ht="17" x14ac:dyDescent="0.25">
      <c r="H2789"/>
      <c r="I2789"/>
      <c r="J2789"/>
      <c r="K2789"/>
      <c r="L2789"/>
    </row>
    <row r="2790" spans="8:12" ht="17" x14ac:dyDescent="0.25">
      <c r="H2790"/>
      <c r="I2790"/>
      <c r="J2790"/>
      <c r="K2790"/>
      <c r="L2790"/>
    </row>
    <row r="2791" spans="8:12" ht="17" x14ac:dyDescent="0.25">
      <c r="H2791"/>
      <c r="I2791"/>
      <c r="J2791"/>
      <c r="K2791"/>
      <c r="L2791"/>
    </row>
    <row r="2792" spans="8:12" ht="17" x14ac:dyDescent="0.25">
      <c r="H2792"/>
      <c r="I2792"/>
      <c r="J2792"/>
      <c r="K2792"/>
      <c r="L2792"/>
    </row>
    <row r="2793" spans="8:12" ht="17" x14ac:dyDescent="0.25">
      <c r="H2793"/>
      <c r="I2793"/>
      <c r="J2793"/>
      <c r="K2793"/>
      <c r="L2793"/>
    </row>
    <row r="2794" spans="8:12" ht="17" x14ac:dyDescent="0.25">
      <c r="H2794"/>
      <c r="I2794"/>
      <c r="J2794"/>
      <c r="K2794"/>
      <c r="L2794"/>
    </row>
    <row r="2795" spans="8:12" ht="17" x14ac:dyDescent="0.25">
      <c r="H2795"/>
      <c r="I2795"/>
      <c r="J2795"/>
      <c r="K2795"/>
      <c r="L2795"/>
    </row>
    <row r="2796" spans="8:12" ht="17" x14ac:dyDescent="0.25">
      <c r="H2796"/>
      <c r="I2796"/>
      <c r="J2796"/>
      <c r="K2796"/>
      <c r="L2796"/>
    </row>
    <row r="2797" spans="8:12" ht="17" x14ac:dyDescent="0.25">
      <c r="H2797"/>
      <c r="I2797"/>
      <c r="J2797"/>
      <c r="K2797"/>
      <c r="L2797"/>
    </row>
    <row r="2798" spans="8:12" ht="17" x14ac:dyDescent="0.25">
      <c r="H2798"/>
      <c r="I2798"/>
      <c r="J2798"/>
      <c r="K2798"/>
      <c r="L2798"/>
    </row>
    <row r="2799" spans="8:12" ht="17" x14ac:dyDescent="0.25">
      <c r="H2799"/>
      <c r="I2799"/>
      <c r="J2799"/>
      <c r="K2799"/>
      <c r="L2799"/>
    </row>
    <row r="2800" spans="8:12" ht="17" x14ac:dyDescent="0.25">
      <c r="H2800"/>
      <c r="I2800"/>
      <c r="J2800"/>
      <c r="K2800"/>
      <c r="L2800"/>
    </row>
    <row r="2801" spans="8:12" ht="17" x14ac:dyDescent="0.25">
      <c r="H2801"/>
      <c r="I2801"/>
      <c r="J2801"/>
      <c r="K2801"/>
      <c r="L2801"/>
    </row>
    <row r="2802" spans="8:12" ht="17" x14ac:dyDescent="0.25">
      <c r="H2802"/>
      <c r="I2802"/>
      <c r="J2802"/>
      <c r="K2802"/>
      <c r="L2802"/>
    </row>
    <row r="2803" spans="8:12" ht="17" x14ac:dyDescent="0.25">
      <c r="H2803"/>
      <c r="I2803"/>
      <c r="J2803"/>
      <c r="K2803"/>
      <c r="L2803"/>
    </row>
    <row r="2804" spans="8:12" ht="17" x14ac:dyDescent="0.25">
      <c r="H2804"/>
      <c r="I2804"/>
      <c r="J2804"/>
      <c r="K2804"/>
      <c r="L2804"/>
    </row>
    <row r="2805" spans="8:12" ht="17" x14ac:dyDescent="0.25">
      <c r="H2805"/>
      <c r="I2805"/>
      <c r="J2805"/>
      <c r="K2805"/>
      <c r="L2805"/>
    </row>
    <row r="2806" spans="8:12" ht="17" x14ac:dyDescent="0.25">
      <c r="H2806"/>
      <c r="I2806"/>
      <c r="J2806"/>
      <c r="K2806"/>
      <c r="L2806"/>
    </row>
    <row r="2807" spans="8:12" ht="17" x14ac:dyDescent="0.25">
      <c r="H2807"/>
      <c r="I2807"/>
      <c r="J2807"/>
      <c r="K2807"/>
      <c r="L2807"/>
    </row>
    <row r="2808" spans="8:12" ht="17" x14ac:dyDescent="0.25">
      <c r="H2808"/>
      <c r="I2808"/>
      <c r="J2808"/>
      <c r="K2808"/>
      <c r="L2808"/>
    </row>
    <row r="2809" spans="8:12" ht="17" x14ac:dyDescent="0.25">
      <c r="H2809"/>
      <c r="I2809"/>
      <c r="J2809"/>
      <c r="K2809"/>
      <c r="L2809"/>
    </row>
    <row r="2810" spans="8:12" ht="17" x14ac:dyDescent="0.25">
      <c r="H2810"/>
      <c r="I2810"/>
      <c r="J2810"/>
      <c r="K2810"/>
      <c r="L2810"/>
    </row>
    <row r="2811" spans="8:12" ht="17" x14ac:dyDescent="0.25">
      <c r="H2811"/>
      <c r="I2811"/>
      <c r="J2811"/>
      <c r="K2811"/>
      <c r="L2811"/>
    </row>
    <row r="2812" spans="8:12" ht="17" x14ac:dyDescent="0.25">
      <c r="H2812"/>
      <c r="I2812"/>
      <c r="J2812"/>
      <c r="K2812"/>
      <c r="L2812"/>
    </row>
    <row r="2813" spans="8:12" ht="17" x14ac:dyDescent="0.25">
      <c r="H2813"/>
      <c r="I2813"/>
      <c r="J2813"/>
      <c r="K2813"/>
      <c r="L2813"/>
    </row>
    <row r="2814" spans="8:12" ht="17" x14ac:dyDescent="0.25">
      <c r="H2814"/>
      <c r="I2814"/>
      <c r="J2814"/>
      <c r="K2814"/>
      <c r="L2814"/>
    </row>
    <row r="2815" spans="8:12" ht="17" x14ac:dyDescent="0.25">
      <c r="H2815"/>
      <c r="I2815"/>
      <c r="J2815"/>
      <c r="K2815"/>
      <c r="L2815"/>
    </row>
    <row r="2816" spans="8:12" ht="17" x14ac:dyDescent="0.25">
      <c r="H2816"/>
      <c r="I2816"/>
      <c r="J2816"/>
      <c r="K2816"/>
      <c r="L2816"/>
    </row>
    <row r="2817" spans="8:12" ht="17" x14ac:dyDescent="0.25">
      <c r="H2817"/>
      <c r="I2817"/>
      <c r="J2817"/>
      <c r="K2817"/>
      <c r="L2817"/>
    </row>
    <row r="2818" spans="8:12" ht="17" x14ac:dyDescent="0.25">
      <c r="H2818"/>
      <c r="I2818"/>
      <c r="J2818"/>
      <c r="K2818"/>
      <c r="L2818"/>
    </row>
    <row r="2819" spans="8:12" ht="17" x14ac:dyDescent="0.25">
      <c r="H2819"/>
      <c r="I2819"/>
      <c r="J2819"/>
      <c r="K2819"/>
      <c r="L2819"/>
    </row>
    <row r="2820" spans="8:12" ht="17" x14ac:dyDescent="0.25">
      <c r="H2820"/>
      <c r="I2820"/>
      <c r="J2820"/>
      <c r="K2820"/>
      <c r="L2820"/>
    </row>
    <row r="2821" spans="8:12" ht="17" x14ac:dyDescent="0.25">
      <c r="H2821"/>
      <c r="I2821"/>
      <c r="J2821"/>
      <c r="K2821"/>
      <c r="L2821"/>
    </row>
    <row r="2822" spans="8:12" ht="17" x14ac:dyDescent="0.25">
      <c r="H2822"/>
      <c r="I2822"/>
      <c r="J2822"/>
      <c r="K2822"/>
      <c r="L2822"/>
    </row>
    <row r="2823" spans="8:12" ht="17" x14ac:dyDescent="0.25">
      <c r="H2823"/>
      <c r="I2823"/>
      <c r="J2823"/>
      <c r="K2823"/>
      <c r="L2823"/>
    </row>
    <row r="2824" spans="8:12" ht="17" x14ac:dyDescent="0.25">
      <c r="H2824"/>
      <c r="I2824"/>
      <c r="J2824"/>
      <c r="K2824"/>
      <c r="L2824"/>
    </row>
    <row r="2825" spans="8:12" ht="17" x14ac:dyDescent="0.25">
      <c r="H2825"/>
      <c r="I2825"/>
      <c r="J2825"/>
      <c r="K2825"/>
      <c r="L2825"/>
    </row>
    <row r="2826" spans="8:12" ht="17" x14ac:dyDescent="0.25">
      <c r="H2826"/>
      <c r="I2826"/>
      <c r="J2826"/>
      <c r="K2826"/>
      <c r="L2826"/>
    </row>
    <row r="2827" spans="8:12" ht="17" x14ac:dyDescent="0.25">
      <c r="H2827"/>
      <c r="I2827"/>
      <c r="J2827"/>
      <c r="K2827"/>
      <c r="L2827"/>
    </row>
    <row r="2828" spans="8:12" ht="17" x14ac:dyDescent="0.25">
      <c r="H2828"/>
      <c r="I2828"/>
      <c r="J2828"/>
      <c r="K2828"/>
      <c r="L2828"/>
    </row>
    <row r="2829" spans="8:12" ht="17" x14ac:dyDescent="0.25">
      <c r="H2829"/>
      <c r="I2829"/>
      <c r="J2829"/>
      <c r="K2829"/>
      <c r="L2829"/>
    </row>
    <row r="2830" spans="8:12" ht="17" x14ac:dyDescent="0.25">
      <c r="H2830"/>
      <c r="I2830"/>
      <c r="J2830"/>
      <c r="K2830"/>
      <c r="L2830"/>
    </row>
    <row r="2831" spans="8:12" ht="17" x14ac:dyDescent="0.25">
      <c r="H2831"/>
      <c r="I2831"/>
      <c r="J2831"/>
      <c r="K2831"/>
      <c r="L2831"/>
    </row>
    <row r="2832" spans="8:12" ht="17" x14ac:dyDescent="0.25">
      <c r="H2832"/>
      <c r="I2832"/>
      <c r="J2832"/>
      <c r="K2832"/>
      <c r="L2832"/>
    </row>
    <row r="2833" spans="8:12" ht="17" x14ac:dyDescent="0.25">
      <c r="H2833"/>
      <c r="I2833"/>
      <c r="J2833"/>
      <c r="K2833"/>
      <c r="L2833"/>
    </row>
    <row r="2834" spans="8:12" ht="17" x14ac:dyDescent="0.25">
      <c r="H2834"/>
      <c r="I2834"/>
      <c r="J2834"/>
      <c r="K2834"/>
      <c r="L2834"/>
    </row>
    <row r="2835" spans="8:12" ht="17" x14ac:dyDescent="0.25">
      <c r="H2835"/>
      <c r="I2835"/>
      <c r="J2835"/>
      <c r="K2835"/>
      <c r="L2835"/>
    </row>
    <row r="2836" spans="8:12" ht="17" x14ac:dyDescent="0.25">
      <c r="H2836"/>
      <c r="I2836"/>
      <c r="J2836"/>
      <c r="K2836"/>
      <c r="L2836"/>
    </row>
    <row r="2837" spans="8:12" ht="17" x14ac:dyDescent="0.25">
      <c r="H2837"/>
      <c r="I2837"/>
      <c r="J2837"/>
      <c r="K2837"/>
      <c r="L2837"/>
    </row>
    <row r="2838" spans="8:12" ht="17" x14ac:dyDescent="0.25">
      <c r="H2838"/>
      <c r="I2838"/>
      <c r="J2838"/>
      <c r="K2838"/>
      <c r="L2838"/>
    </row>
    <row r="2839" spans="8:12" ht="17" x14ac:dyDescent="0.25">
      <c r="H2839"/>
      <c r="I2839"/>
      <c r="J2839"/>
      <c r="K2839"/>
      <c r="L2839"/>
    </row>
    <row r="2840" spans="8:12" ht="17" x14ac:dyDescent="0.25">
      <c r="H2840"/>
      <c r="I2840"/>
      <c r="J2840"/>
      <c r="K2840"/>
      <c r="L2840"/>
    </row>
    <row r="2841" spans="8:12" ht="17" x14ac:dyDescent="0.25">
      <c r="H2841"/>
      <c r="I2841"/>
      <c r="J2841"/>
      <c r="K2841"/>
      <c r="L2841"/>
    </row>
    <row r="2842" spans="8:12" ht="17" x14ac:dyDescent="0.25">
      <c r="H2842"/>
      <c r="I2842"/>
      <c r="J2842"/>
      <c r="K2842"/>
      <c r="L2842"/>
    </row>
    <row r="2843" spans="8:12" ht="17" x14ac:dyDescent="0.25">
      <c r="H2843"/>
      <c r="I2843"/>
      <c r="J2843"/>
      <c r="K2843"/>
      <c r="L2843"/>
    </row>
    <row r="2844" spans="8:12" ht="17" x14ac:dyDescent="0.25">
      <c r="H2844"/>
      <c r="I2844"/>
      <c r="J2844"/>
      <c r="K2844"/>
      <c r="L2844"/>
    </row>
    <row r="2845" spans="8:12" ht="17" x14ac:dyDescent="0.25">
      <c r="H2845"/>
      <c r="I2845"/>
      <c r="J2845"/>
      <c r="K2845"/>
      <c r="L2845"/>
    </row>
    <row r="2846" spans="8:12" ht="17" x14ac:dyDescent="0.25">
      <c r="H2846"/>
      <c r="I2846"/>
      <c r="J2846"/>
      <c r="K2846"/>
      <c r="L2846"/>
    </row>
    <row r="2847" spans="8:12" ht="17" x14ac:dyDescent="0.25">
      <c r="H2847"/>
      <c r="I2847"/>
      <c r="J2847"/>
      <c r="K2847"/>
      <c r="L2847"/>
    </row>
    <row r="2848" spans="8:12" ht="17" x14ac:dyDescent="0.25">
      <c r="H2848"/>
      <c r="I2848"/>
      <c r="J2848"/>
      <c r="K2848"/>
      <c r="L2848"/>
    </row>
    <row r="2849" spans="8:12" ht="17" x14ac:dyDescent="0.25">
      <c r="H2849"/>
      <c r="I2849"/>
      <c r="J2849"/>
      <c r="K2849"/>
      <c r="L2849"/>
    </row>
    <row r="2850" spans="8:12" ht="17" x14ac:dyDescent="0.25">
      <c r="H2850"/>
      <c r="I2850"/>
      <c r="J2850"/>
      <c r="K2850"/>
      <c r="L2850"/>
    </row>
    <row r="2851" spans="8:12" ht="17" x14ac:dyDescent="0.25">
      <c r="H2851"/>
      <c r="I2851"/>
      <c r="J2851"/>
      <c r="K2851"/>
      <c r="L2851"/>
    </row>
    <row r="2852" spans="8:12" ht="17" x14ac:dyDescent="0.25">
      <c r="H2852"/>
      <c r="I2852"/>
      <c r="J2852"/>
      <c r="K2852"/>
      <c r="L2852"/>
    </row>
    <row r="2853" spans="8:12" ht="17" x14ac:dyDescent="0.25">
      <c r="H2853"/>
      <c r="I2853"/>
      <c r="J2853"/>
      <c r="K2853"/>
      <c r="L2853"/>
    </row>
    <row r="2854" spans="8:12" ht="17" x14ac:dyDescent="0.25">
      <c r="H2854"/>
      <c r="I2854"/>
      <c r="J2854"/>
      <c r="K2854"/>
      <c r="L2854"/>
    </row>
    <row r="2855" spans="8:12" ht="17" x14ac:dyDescent="0.25">
      <c r="H2855"/>
      <c r="I2855"/>
      <c r="J2855"/>
      <c r="K2855"/>
      <c r="L2855"/>
    </row>
    <row r="2856" spans="8:12" ht="17" x14ac:dyDescent="0.25">
      <c r="H2856"/>
      <c r="I2856"/>
      <c r="J2856"/>
      <c r="K2856"/>
      <c r="L2856"/>
    </row>
    <row r="2857" spans="8:12" ht="17" x14ac:dyDescent="0.25">
      <c r="H2857"/>
      <c r="I2857"/>
      <c r="J2857"/>
      <c r="K2857"/>
      <c r="L2857"/>
    </row>
    <row r="2858" spans="8:12" ht="17" x14ac:dyDescent="0.25">
      <c r="H2858"/>
      <c r="I2858"/>
      <c r="J2858"/>
      <c r="K2858"/>
      <c r="L2858"/>
    </row>
    <row r="2859" spans="8:12" ht="17" x14ac:dyDescent="0.25">
      <c r="H2859"/>
      <c r="I2859"/>
      <c r="J2859"/>
      <c r="K2859"/>
      <c r="L2859"/>
    </row>
    <row r="2860" spans="8:12" ht="17" x14ac:dyDescent="0.25">
      <c r="H2860"/>
      <c r="I2860"/>
      <c r="J2860"/>
      <c r="K2860"/>
      <c r="L2860"/>
    </row>
    <row r="2861" spans="8:12" ht="17" x14ac:dyDescent="0.25">
      <c r="H2861"/>
      <c r="I2861"/>
      <c r="J2861"/>
      <c r="K2861"/>
      <c r="L2861"/>
    </row>
    <row r="2862" spans="8:12" ht="17" x14ac:dyDescent="0.25">
      <c r="H2862"/>
      <c r="I2862"/>
      <c r="J2862"/>
      <c r="K2862"/>
      <c r="L2862"/>
    </row>
    <row r="2863" spans="8:12" ht="17" x14ac:dyDescent="0.25">
      <c r="H2863"/>
      <c r="I2863"/>
      <c r="J2863"/>
      <c r="K2863"/>
      <c r="L2863"/>
    </row>
    <row r="2864" spans="8:12" ht="17" x14ac:dyDescent="0.25">
      <c r="H2864"/>
      <c r="I2864"/>
      <c r="J2864"/>
      <c r="K2864"/>
      <c r="L2864"/>
    </row>
    <row r="2865" spans="8:12" ht="17" x14ac:dyDescent="0.25">
      <c r="H2865"/>
      <c r="I2865"/>
      <c r="J2865"/>
      <c r="K2865"/>
      <c r="L2865"/>
    </row>
    <row r="2866" spans="8:12" ht="17" x14ac:dyDescent="0.25">
      <c r="H2866"/>
      <c r="I2866"/>
      <c r="J2866"/>
      <c r="K2866"/>
      <c r="L2866"/>
    </row>
    <row r="2867" spans="8:12" ht="17" x14ac:dyDescent="0.25">
      <c r="H2867"/>
      <c r="I2867"/>
      <c r="J2867"/>
      <c r="K2867"/>
      <c r="L2867"/>
    </row>
    <row r="2868" spans="8:12" ht="17" x14ac:dyDescent="0.25">
      <c r="H2868"/>
      <c r="I2868"/>
      <c r="J2868"/>
      <c r="K2868"/>
      <c r="L2868"/>
    </row>
    <row r="2869" spans="8:12" ht="17" x14ac:dyDescent="0.25">
      <c r="H2869"/>
      <c r="I2869"/>
      <c r="J2869"/>
      <c r="K2869"/>
      <c r="L2869"/>
    </row>
    <row r="2870" spans="8:12" ht="17" x14ac:dyDescent="0.25">
      <c r="H2870"/>
      <c r="I2870"/>
      <c r="J2870"/>
      <c r="K2870"/>
      <c r="L2870"/>
    </row>
    <row r="2871" spans="8:12" ht="17" x14ac:dyDescent="0.25">
      <c r="H2871"/>
      <c r="I2871"/>
      <c r="J2871"/>
      <c r="K2871"/>
      <c r="L2871"/>
    </row>
    <row r="2872" spans="8:12" ht="17" x14ac:dyDescent="0.25">
      <c r="H2872"/>
      <c r="I2872"/>
      <c r="J2872"/>
      <c r="K2872"/>
      <c r="L2872"/>
    </row>
    <row r="2873" spans="8:12" ht="17" x14ac:dyDescent="0.25">
      <c r="H2873"/>
      <c r="I2873"/>
      <c r="J2873"/>
      <c r="K2873"/>
      <c r="L2873"/>
    </row>
    <row r="2874" spans="8:12" ht="17" x14ac:dyDescent="0.25">
      <c r="H2874"/>
      <c r="I2874"/>
      <c r="J2874"/>
      <c r="K2874"/>
      <c r="L2874"/>
    </row>
    <row r="2875" spans="8:12" ht="17" x14ac:dyDescent="0.25">
      <c r="H2875"/>
      <c r="I2875"/>
      <c r="J2875"/>
      <c r="K2875"/>
      <c r="L2875"/>
    </row>
    <row r="2876" spans="8:12" ht="17" x14ac:dyDescent="0.25">
      <c r="H2876"/>
      <c r="I2876"/>
      <c r="J2876"/>
      <c r="K2876"/>
      <c r="L2876"/>
    </row>
    <row r="2877" spans="8:12" ht="17" x14ac:dyDescent="0.25">
      <c r="H2877"/>
      <c r="I2877"/>
      <c r="J2877"/>
      <c r="K2877"/>
      <c r="L2877"/>
    </row>
    <row r="2878" spans="8:12" ht="17" x14ac:dyDescent="0.25">
      <c r="H2878"/>
      <c r="I2878"/>
      <c r="J2878"/>
      <c r="K2878"/>
      <c r="L2878"/>
    </row>
    <row r="2879" spans="8:12" ht="17" x14ac:dyDescent="0.25">
      <c r="H2879"/>
      <c r="I2879"/>
      <c r="J2879"/>
      <c r="K2879"/>
      <c r="L2879"/>
    </row>
    <row r="2880" spans="8:12" ht="17" x14ac:dyDescent="0.25">
      <c r="H2880"/>
      <c r="I2880"/>
      <c r="J2880"/>
      <c r="K2880"/>
      <c r="L2880"/>
    </row>
    <row r="2881" spans="8:12" ht="17" x14ac:dyDescent="0.25">
      <c r="H2881"/>
      <c r="I2881"/>
      <c r="J2881"/>
      <c r="K2881"/>
      <c r="L2881"/>
    </row>
    <row r="2882" spans="8:12" ht="17" x14ac:dyDescent="0.25">
      <c r="H2882"/>
      <c r="I2882"/>
      <c r="J2882"/>
      <c r="K2882"/>
      <c r="L2882"/>
    </row>
    <row r="2883" spans="8:12" ht="17" x14ac:dyDescent="0.25">
      <c r="H2883"/>
      <c r="I2883"/>
      <c r="J2883"/>
      <c r="K2883"/>
      <c r="L2883"/>
    </row>
    <row r="2884" spans="8:12" ht="17" x14ac:dyDescent="0.25">
      <c r="H2884"/>
      <c r="I2884"/>
      <c r="J2884"/>
      <c r="K2884"/>
      <c r="L2884"/>
    </row>
    <row r="2885" spans="8:12" ht="17" x14ac:dyDescent="0.25">
      <c r="H2885"/>
      <c r="I2885"/>
      <c r="J2885"/>
      <c r="K2885"/>
      <c r="L2885"/>
    </row>
    <row r="2886" spans="8:12" ht="17" x14ac:dyDescent="0.25">
      <c r="H2886"/>
      <c r="I2886"/>
      <c r="J2886"/>
      <c r="K2886"/>
      <c r="L2886"/>
    </row>
    <row r="2887" spans="8:12" ht="17" x14ac:dyDescent="0.25">
      <c r="H2887"/>
      <c r="I2887"/>
      <c r="J2887"/>
      <c r="K2887"/>
      <c r="L2887"/>
    </row>
    <row r="2888" spans="8:12" ht="17" x14ac:dyDescent="0.25">
      <c r="H2888"/>
      <c r="I2888"/>
      <c r="J2888"/>
      <c r="K2888"/>
      <c r="L2888"/>
    </row>
    <row r="2889" spans="8:12" ht="17" x14ac:dyDescent="0.25">
      <c r="H2889"/>
      <c r="I2889"/>
      <c r="J2889"/>
      <c r="K2889"/>
      <c r="L2889"/>
    </row>
    <row r="2890" spans="8:12" ht="17" x14ac:dyDescent="0.25">
      <c r="H2890"/>
      <c r="I2890"/>
      <c r="J2890"/>
      <c r="K2890"/>
      <c r="L2890"/>
    </row>
    <row r="2891" spans="8:12" ht="17" x14ac:dyDescent="0.25">
      <c r="H2891"/>
      <c r="I2891"/>
      <c r="J2891"/>
      <c r="K2891"/>
      <c r="L2891"/>
    </row>
    <row r="2892" spans="8:12" ht="17" x14ac:dyDescent="0.25">
      <c r="H2892"/>
      <c r="I2892"/>
      <c r="J2892"/>
      <c r="K2892"/>
      <c r="L2892"/>
    </row>
    <row r="2893" spans="8:12" ht="17" x14ac:dyDescent="0.25">
      <c r="H2893"/>
      <c r="I2893"/>
      <c r="J2893"/>
      <c r="K2893"/>
      <c r="L2893"/>
    </row>
    <row r="2894" spans="8:12" ht="17" x14ac:dyDescent="0.25">
      <c r="H2894"/>
      <c r="I2894"/>
      <c r="J2894"/>
      <c r="K2894"/>
      <c r="L2894"/>
    </row>
    <row r="2895" spans="8:12" ht="17" x14ac:dyDescent="0.25">
      <c r="H2895"/>
      <c r="I2895"/>
      <c r="J2895"/>
      <c r="K2895"/>
      <c r="L2895"/>
    </row>
    <row r="2896" spans="8:12" ht="17" x14ac:dyDescent="0.25">
      <c r="H2896"/>
      <c r="I2896"/>
      <c r="J2896"/>
      <c r="K2896"/>
      <c r="L2896"/>
    </row>
    <row r="2897" spans="8:12" ht="17" x14ac:dyDescent="0.25">
      <c r="H2897"/>
      <c r="I2897"/>
      <c r="J2897"/>
      <c r="K2897"/>
      <c r="L2897"/>
    </row>
    <row r="2898" spans="8:12" ht="17" x14ac:dyDescent="0.25">
      <c r="H2898"/>
      <c r="I2898"/>
      <c r="J2898"/>
      <c r="K2898"/>
      <c r="L2898"/>
    </row>
    <row r="2899" spans="8:12" ht="17" x14ac:dyDescent="0.25">
      <c r="H2899"/>
      <c r="I2899"/>
      <c r="J2899"/>
      <c r="K2899"/>
      <c r="L2899"/>
    </row>
    <row r="2900" spans="8:12" ht="17" x14ac:dyDescent="0.25">
      <c r="H2900"/>
      <c r="I2900"/>
      <c r="J2900"/>
      <c r="K2900"/>
      <c r="L2900"/>
    </row>
    <row r="2901" spans="8:12" ht="17" x14ac:dyDescent="0.25">
      <c r="H2901"/>
      <c r="I2901"/>
      <c r="J2901"/>
      <c r="K2901"/>
      <c r="L2901"/>
    </row>
    <row r="2902" spans="8:12" ht="17" x14ac:dyDescent="0.25">
      <c r="H2902"/>
      <c r="I2902"/>
      <c r="J2902"/>
      <c r="K2902"/>
      <c r="L2902"/>
    </row>
    <row r="2903" spans="8:12" ht="17" x14ac:dyDescent="0.25">
      <c r="H2903"/>
      <c r="I2903"/>
      <c r="J2903"/>
      <c r="K2903"/>
      <c r="L2903"/>
    </row>
    <row r="2904" spans="8:12" ht="17" x14ac:dyDescent="0.25">
      <c r="H2904"/>
      <c r="I2904"/>
      <c r="J2904"/>
      <c r="K2904"/>
      <c r="L2904"/>
    </row>
    <row r="2905" spans="8:12" ht="17" x14ac:dyDescent="0.25">
      <c r="H2905"/>
      <c r="I2905"/>
      <c r="J2905"/>
      <c r="K2905"/>
      <c r="L2905"/>
    </row>
    <row r="2906" spans="8:12" ht="17" x14ac:dyDescent="0.25">
      <c r="H2906"/>
      <c r="I2906"/>
      <c r="J2906"/>
      <c r="K2906"/>
      <c r="L2906"/>
    </row>
    <row r="2907" spans="8:12" ht="17" x14ac:dyDescent="0.25">
      <c r="H2907"/>
      <c r="I2907"/>
      <c r="J2907"/>
      <c r="K2907"/>
      <c r="L2907"/>
    </row>
    <row r="2908" spans="8:12" ht="17" x14ac:dyDescent="0.25">
      <c r="H2908"/>
      <c r="I2908"/>
      <c r="J2908"/>
      <c r="K2908"/>
      <c r="L2908"/>
    </row>
    <row r="2909" spans="8:12" ht="17" x14ac:dyDescent="0.25">
      <c r="H2909"/>
      <c r="I2909"/>
      <c r="J2909"/>
      <c r="K2909"/>
      <c r="L2909"/>
    </row>
    <row r="2910" spans="8:12" ht="17" x14ac:dyDescent="0.25">
      <c r="H2910"/>
      <c r="I2910"/>
      <c r="J2910"/>
      <c r="K2910"/>
      <c r="L2910"/>
    </row>
    <row r="2911" spans="8:12" ht="17" x14ac:dyDescent="0.25">
      <c r="H2911"/>
      <c r="I2911"/>
      <c r="J2911"/>
      <c r="K2911"/>
      <c r="L2911"/>
    </row>
    <row r="2912" spans="8:12" ht="17" x14ac:dyDescent="0.25">
      <c r="H2912"/>
      <c r="I2912"/>
      <c r="J2912"/>
      <c r="K2912"/>
      <c r="L2912"/>
    </row>
    <row r="2913" spans="8:12" ht="17" x14ac:dyDescent="0.25">
      <c r="H2913"/>
      <c r="I2913"/>
      <c r="J2913"/>
      <c r="K2913"/>
      <c r="L2913"/>
    </row>
    <row r="2914" spans="8:12" ht="17" x14ac:dyDescent="0.25">
      <c r="H2914"/>
      <c r="I2914"/>
      <c r="J2914"/>
      <c r="K2914"/>
      <c r="L2914"/>
    </row>
    <row r="2915" spans="8:12" ht="17" x14ac:dyDescent="0.25">
      <c r="H2915"/>
      <c r="I2915"/>
      <c r="J2915"/>
      <c r="K2915"/>
      <c r="L2915"/>
    </row>
    <row r="2916" spans="8:12" ht="17" x14ac:dyDescent="0.25">
      <c r="H2916"/>
      <c r="I2916"/>
      <c r="J2916"/>
      <c r="K2916"/>
      <c r="L2916"/>
    </row>
    <row r="2917" spans="8:12" ht="17" x14ac:dyDescent="0.25">
      <c r="H2917"/>
      <c r="I2917"/>
      <c r="J2917"/>
      <c r="K2917"/>
      <c r="L2917"/>
    </row>
    <row r="2918" spans="8:12" ht="17" x14ac:dyDescent="0.25">
      <c r="H2918"/>
      <c r="I2918"/>
      <c r="J2918"/>
      <c r="K2918"/>
      <c r="L2918"/>
    </row>
    <row r="2919" spans="8:12" ht="17" x14ac:dyDescent="0.25">
      <c r="H2919"/>
      <c r="I2919"/>
      <c r="J2919"/>
      <c r="K2919"/>
      <c r="L2919"/>
    </row>
    <row r="2920" spans="8:12" ht="17" x14ac:dyDescent="0.25">
      <c r="H2920"/>
      <c r="I2920"/>
      <c r="J2920"/>
      <c r="K2920"/>
      <c r="L2920"/>
    </row>
    <row r="2921" spans="8:12" ht="17" x14ac:dyDescent="0.25">
      <c r="H2921"/>
      <c r="I2921"/>
      <c r="J2921"/>
      <c r="K2921"/>
      <c r="L2921"/>
    </row>
    <row r="2922" spans="8:12" ht="17" x14ac:dyDescent="0.25">
      <c r="H2922"/>
      <c r="I2922"/>
      <c r="J2922"/>
      <c r="K2922"/>
      <c r="L2922"/>
    </row>
    <row r="2923" spans="8:12" ht="17" x14ac:dyDescent="0.25">
      <c r="H2923"/>
      <c r="I2923"/>
      <c r="J2923"/>
      <c r="K2923"/>
      <c r="L2923"/>
    </row>
    <row r="2924" spans="8:12" ht="17" x14ac:dyDescent="0.25">
      <c r="H2924"/>
      <c r="I2924"/>
      <c r="J2924"/>
      <c r="K2924"/>
      <c r="L2924"/>
    </row>
    <row r="2925" spans="8:12" ht="17" x14ac:dyDescent="0.25">
      <c r="H2925"/>
      <c r="I2925"/>
      <c r="J2925"/>
      <c r="K2925"/>
      <c r="L2925"/>
    </row>
    <row r="2926" spans="8:12" ht="17" x14ac:dyDescent="0.25">
      <c r="H2926"/>
      <c r="I2926"/>
      <c r="J2926"/>
      <c r="K2926"/>
      <c r="L2926"/>
    </row>
    <row r="2927" spans="8:12" ht="17" x14ac:dyDescent="0.25">
      <c r="H2927"/>
      <c r="I2927"/>
      <c r="J2927"/>
      <c r="K2927"/>
      <c r="L2927"/>
    </row>
    <row r="2928" spans="8:12" ht="17" x14ac:dyDescent="0.25">
      <c r="H2928"/>
      <c r="I2928"/>
      <c r="J2928"/>
      <c r="K2928"/>
      <c r="L2928"/>
    </row>
    <row r="2929" spans="8:12" ht="17" x14ac:dyDescent="0.25">
      <c r="H2929"/>
      <c r="I2929"/>
      <c r="J2929"/>
      <c r="K2929"/>
      <c r="L2929"/>
    </row>
    <row r="2930" spans="8:12" ht="17" x14ac:dyDescent="0.25">
      <c r="H2930"/>
      <c r="I2930"/>
      <c r="J2930"/>
      <c r="K2930"/>
      <c r="L2930"/>
    </row>
    <row r="2931" spans="8:12" ht="17" x14ac:dyDescent="0.25">
      <c r="H2931"/>
      <c r="I2931"/>
      <c r="J2931"/>
      <c r="K2931"/>
      <c r="L2931"/>
    </row>
    <row r="2932" spans="8:12" ht="17" x14ac:dyDescent="0.25">
      <c r="H2932"/>
      <c r="I2932"/>
      <c r="J2932"/>
      <c r="K2932"/>
      <c r="L2932"/>
    </row>
    <row r="2933" spans="8:12" ht="17" x14ac:dyDescent="0.25">
      <c r="H2933"/>
      <c r="I2933"/>
      <c r="J2933"/>
      <c r="K2933"/>
      <c r="L2933"/>
    </row>
    <row r="2934" spans="8:12" ht="17" x14ac:dyDescent="0.25">
      <c r="H2934"/>
      <c r="I2934"/>
      <c r="J2934"/>
      <c r="K2934"/>
      <c r="L2934"/>
    </row>
    <row r="2935" spans="8:12" ht="17" x14ac:dyDescent="0.25">
      <c r="H2935"/>
      <c r="I2935"/>
      <c r="J2935"/>
      <c r="K2935"/>
      <c r="L2935"/>
    </row>
    <row r="2936" spans="8:12" ht="17" x14ac:dyDescent="0.25">
      <c r="H2936"/>
      <c r="I2936"/>
      <c r="J2936"/>
      <c r="K2936"/>
      <c r="L2936"/>
    </row>
    <row r="2937" spans="8:12" ht="17" x14ac:dyDescent="0.25">
      <c r="H2937"/>
      <c r="I2937"/>
      <c r="J2937"/>
      <c r="K2937"/>
      <c r="L2937"/>
    </row>
    <row r="2938" spans="8:12" ht="17" x14ac:dyDescent="0.25">
      <c r="H2938"/>
      <c r="I2938"/>
      <c r="J2938"/>
      <c r="K2938"/>
      <c r="L2938"/>
    </row>
    <row r="2939" spans="8:12" ht="17" x14ac:dyDescent="0.25">
      <c r="H2939"/>
      <c r="I2939"/>
      <c r="J2939"/>
      <c r="K2939"/>
      <c r="L2939"/>
    </row>
    <row r="2940" spans="8:12" ht="17" x14ac:dyDescent="0.25">
      <c r="H2940"/>
      <c r="I2940"/>
      <c r="J2940"/>
      <c r="K2940"/>
      <c r="L2940"/>
    </row>
    <row r="2941" spans="8:12" ht="17" x14ac:dyDescent="0.25">
      <c r="H2941"/>
      <c r="I2941"/>
      <c r="J2941"/>
      <c r="K2941"/>
      <c r="L2941"/>
    </row>
    <row r="2942" spans="8:12" ht="17" x14ac:dyDescent="0.25">
      <c r="H2942"/>
      <c r="I2942"/>
      <c r="J2942"/>
      <c r="K2942"/>
      <c r="L2942"/>
    </row>
    <row r="2943" spans="8:12" ht="17" x14ac:dyDescent="0.25">
      <c r="H2943"/>
      <c r="I2943"/>
      <c r="J2943"/>
      <c r="K2943"/>
      <c r="L2943"/>
    </row>
    <row r="2944" spans="8:12" ht="17" x14ac:dyDescent="0.25">
      <c r="H2944"/>
      <c r="I2944"/>
      <c r="J2944"/>
      <c r="K2944"/>
      <c r="L2944"/>
    </row>
    <row r="2945" spans="8:12" ht="17" x14ac:dyDescent="0.25">
      <c r="H2945"/>
      <c r="I2945"/>
      <c r="J2945"/>
      <c r="K2945"/>
      <c r="L2945"/>
    </row>
    <row r="2946" spans="8:12" ht="17" x14ac:dyDescent="0.25">
      <c r="H2946"/>
      <c r="I2946"/>
      <c r="J2946"/>
      <c r="K2946"/>
      <c r="L2946"/>
    </row>
    <row r="2947" spans="8:12" ht="17" x14ac:dyDescent="0.25">
      <c r="H2947"/>
      <c r="I2947"/>
      <c r="J2947"/>
      <c r="K2947"/>
      <c r="L2947"/>
    </row>
    <row r="2948" spans="8:12" ht="17" x14ac:dyDescent="0.25">
      <c r="H2948"/>
      <c r="I2948"/>
      <c r="J2948"/>
      <c r="K2948"/>
      <c r="L2948"/>
    </row>
    <row r="2949" spans="8:12" ht="17" x14ac:dyDescent="0.25">
      <c r="H2949"/>
      <c r="I2949"/>
      <c r="J2949"/>
      <c r="K2949"/>
      <c r="L2949"/>
    </row>
    <row r="2950" spans="8:12" ht="17" x14ac:dyDescent="0.25">
      <c r="H2950"/>
      <c r="I2950"/>
      <c r="J2950"/>
      <c r="K2950"/>
      <c r="L2950"/>
    </row>
    <row r="2951" spans="8:12" ht="17" x14ac:dyDescent="0.25">
      <c r="H2951"/>
      <c r="I2951"/>
      <c r="J2951"/>
      <c r="K2951"/>
      <c r="L2951"/>
    </row>
    <row r="2952" spans="8:12" ht="17" x14ac:dyDescent="0.25">
      <c r="H2952"/>
      <c r="I2952"/>
      <c r="J2952"/>
      <c r="K2952"/>
      <c r="L2952"/>
    </row>
    <row r="2953" spans="8:12" ht="17" x14ac:dyDescent="0.25">
      <c r="H2953"/>
      <c r="I2953"/>
      <c r="J2953"/>
      <c r="K2953"/>
      <c r="L2953"/>
    </row>
    <row r="2954" spans="8:12" ht="17" x14ac:dyDescent="0.25">
      <c r="H2954"/>
      <c r="I2954"/>
      <c r="J2954"/>
      <c r="K2954"/>
      <c r="L2954"/>
    </row>
    <row r="2955" spans="8:12" ht="17" x14ac:dyDescent="0.25">
      <c r="H2955"/>
      <c r="I2955"/>
      <c r="J2955"/>
      <c r="K2955"/>
      <c r="L2955"/>
    </row>
    <row r="2956" spans="8:12" ht="17" x14ac:dyDescent="0.25">
      <c r="H2956"/>
      <c r="I2956"/>
      <c r="J2956"/>
      <c r="K2956"/>
      <c r="L2956"/>
    </row>
    <row r="2957" spans="8:12" ht="17" x14ac:dyDescent="0.25">
      <c r="H2957"/>
      <c r="I2957"/>
      <c r="J2957"/>
      <c r="K2957"/>
      <c r="L2957"/>
    </row>
    <row r="2958" spans="8:12" ht="17" x14ac:dyDescent="0.25">
      <c r="H2958"/>
      <c r="I2958"/>
      <c r="J2958"/>
      <c r="K2958"/>
      <c r="L2958"/>
    </row>
    <row r="2959" spans="8:12" ht="17" x14ac:dyDescent="0.25">
      <c r="H2959"/>
      <c r="I2959"/>
      <c r="J2959"/>
      <c r="K2959"/>
      <c r="L2959"/>
    </row>
    <row r="2960" spans="8:12" ht="17" x14ac:dyDescent="0.25">
      <c r="H2960"/>
      <c r="I2960"/>
      <c r="J2960"/>
      <c r="K2960"/>
      <c r="L2960"/>
    </row>
    <row r="2961" spans="8:12" ht="17" x14ac:dyDescent="0.25">
      <c r="H2961"/>
      <c r="I2961"/>
      <c r="J2961"/>
      <c r="K2961"/>
      <c r="L2961"/>
    </row>
    <row r="2962" spans="8:12" ht="17" x14ac:dyDescent="0.25">
      <c r="H2962"/>
      <c r="I2962"/>
      <c r="J2962"/>
      <c r="K2962"/>
      <c r="L2962"/>
    </row>
    <row r="2963" spans="8:12" ht="17" x14ac:dyDescent="0.25">
      <c r="H2963"/>
      <c r="I2963"/>
      <c r="J2963"/>
      <c r="K2963"/>
      <c r="L2963"/>
    </row>
    <row r="2964" spans="8:12" ht="17" x14ac:dyDescent="0.25">
      <c r="H2964"/>
      <c r="I2964"/>
      <c r="J2964"/>
      <c r="K2964"/>
      <c r="L2964"/>
    </row>
    <row r="2965" spans="8:12" ht="17" x14ac:dyDescent="0.25">
      <c r="H2965"/>
      <c r="I2965"/>
      <c r="J2965"/>
      <c r="K2965"/>
      <c r="L2965"/>
    </row>
    <row r="2966" spans="8:12" ht="17" x14ac:dyDescent="0.25">
      <c r="H2966"/>
      <c r="I2966"/>
      <c r="J2966"/>
      <c r="K2966"/>
      <c r="L2966"/>
    </row>
    <row r="2967" spans="8:12" ht="17" x14ac:dyDescent="0.25">
      <c r="H2967"/>
      <c r="I2967"/>
      <c r="J2967"/>
      <c r="K2967"/>
      <c r="L2967"/>
    </row>
    <row r="2968" spans="8:12" ht="17" x14ac:dyDescent="0.25">
      <c r="H2968"/>
      <c r="I2968"/>
      <c r="J2968"/>
      <c r="K2968"/>
      <c r="L2968"/>
    </row>
    <row r="2969" spans="8:12" ht="17" x14ac:dyDescent="0.25">
      <c r="H2969"/>
      <c r="I2969"/>
      <c r="J2969"/>
      <c r="K2969"/>
      <c r="L2969"/>
    </row>
    <row r="2970" spans="8:12" ht="17" x14ac:dyDescent="0.25">
      <c r="H2970"/>
      <c r="I2970"/>
      <c r="J2970"/>
      <c r="K2970"/>
      <c r="L2970"/>
    </row>
    <row r="2971" spans="8:12" ht="17" x14ac:dyDescent="0.25">
      <c r="H2971"/>
      <c r="I2971"/>
      <c r="J2971"/>
      <c r="K2971"/>
      <c r="L2971"/>
    </row>
    <row r="2972" spans="8:12" ht="17" x14ac:dyDescent="0.25">
      <c r="H2972"/>
      <c r="I2972"/>
      <c r="J2972"/>
      <c r="K2972"/>
      <c r="L2972"/>
    </row>
    <row r="2973" spans="8:12" ht="17" x14ac:dyDescent="0.25">
      <c r="H2973"/>
      <c r="I2973"/>
      <c r="J2973"/>
      <c r="K2973"/>
      <c r="L2973"/>
    </row>
    <row r="2974" spans="8:12" ht="17" x14ac:dyDescent="0.25">
      <c r="H2974"/>
      <c r="I2974"/>
      <c r="J2974"/>
      <c r="K2974"/>
      <c r="L2974"/>
    </row>
    <row r="2975" spans="8:12" ht="17" x14ac:dyDescent="0.25">
      <c r="H2975"/>
      <c r="I2975"/>
      <c r="J2975"/>
      <c r="K2975"/>
      <c r="L2975"/>
    </row>
    <row r="2976" spans="8:12" ht="17" x14ac:dyDescent="0.25">
      <c r="H2976"/>
      <c r="I2976"/>
      <c r="J2976"/>
      <c r="K2976"/>
      <c r="L2976"/>
    </row>
    <row r="2977" spans="8:12" ht="17" x14ac:dyDescent="0.25">
      <c r="H2977"/>
      <c r="I2977"/>
      <c r="J2977"/>
      <c r="K2977"/>
      <c r="L2977"/>
    </row>
    <row r="2978" spans="8:12" ht="17" x14ac:dyDescent="0.25">
      <c r="H2978"/>
      <c r="I2978"/>
      <c r="J2978"/>
      <c r="K2978"/>
      <c r="L2978"/>
    </row>
    <row r="2979" spans="8:12" ht="17" x14ac:dyDescent="0.25">
      <c r="H2979"/>
      <c r="I2979"/>
      <c r="J2979"/>
      <c r="K2979"/>
      <c r="L2979"/>
    </row>
    <row r="2980" spans="8:12" ht="17" x14ac:dyDescent="0.25">
      <c r="H2980"/>
      <c r="I2980"/>
      <c r="J2980"/>
      <c r="K2980"/>
      <c r="L2980"/>
    </row>
    <row r="2981" spans="8:12" ht="17" x14ac:dyDescent="0.25">
      <c r="H2981"/>
      <c r="I2981"/>
      <c r="J2981"/>
      <c r="K2981"/>
      <c r="L2981"/>
    </row>
    <row r="2982" spans="8:12" ht="17" x14ac:dyDescent="0.25">
      <c r="H2982"/>
      <c r="I2982"/>
      <c r="J2982"/>
      <c r="K2982"/>
      <c r="L2982"/>
    </row>
    <row r="2983" spans="8:12" ht="17" x14ac:dyDescent="0.25">
      <c r="H2983"/>
      <c r="I2983"/>
      <c r="J2983"/>
      <c r="K2983"/>
      <c r="L2983"/>
    </row>
    <row r="2984" spans="8:12" ht="17" x14ac:dyDescent="0.25">
      <c r="H2984"/>
      <c r="I2984"/>
      <c r="J2984"/>
      <c r="K2984"/>
      <c r="L2984"/>
    </row>
    <row r="2985" spans="8:12" ht="17" x14ac:dyDescent="0.25">
      <c r="H2985"/>
      <c r="I2985"/>
      <c r="J2985"/>
      <c r="K2985"/>
      <c r="L2985"/>
    </row>
    <row r="2986" spans="8:12" ht="17" x14ac:dyDescent="0.25">
      <c r="H2986"/>
      <c r="I2986"/>
      <c r="J2986"/>
      <c r="K2986"/>
      <c r="L2986"/>
    </row>
    <row r="2987" spans="8:12" ht="17" x14ac:dyDescent="0.25">
      <c r="H2987"/>
      <c r="I2987"/>
      <c r="J2987"/>
      <c r="K2987"/>
      <c r="L2987"/>
    </row>
    <row r="2988" spans="8:12" ht="17" x14ac:dyDescent="0.25">
      <c r="H2988"/>
      <c r="I2988"/>
      <c r="J2988"/>
      <c r="K2988"/>
      <c r="L2988"/>
    </row>
    <row r="2989" spans="8:12" ht="17" x14ac:dyDescent="0.25">
      <c r="H2989"/>
      <c r="I2989"/>
      <c r="J2989"/>
      <c r="K2989"/>
      <c r="L2989"/>
    </row>
    <row r="2990" spans="8:12" ht="17" x14ac:dyDescent="0.25">
      <c r="H2990"/>
      <c r="I2990"/>
      <c r="J2990"/>
      <c r="K2990"/>
      <c r="L2990"/>
    </row>
    <row r="2991" spans="8:12" ht="17" x14ac:dyDescent="0.25">
      <c r="H2991"/>
      <c r="I2991"/>
      <c r="J2991"/>
      <c r="K2991"/>
      <c r="L2991"/>
    </row>
    <row r="2992" spans="8:12" ht="17" x14ac:dyDescent="0.25">
      <c r="H2992"/>
      <c r="I2992"/>
      <c r="J2992"/>
      <c r="K2992"/>
      <c r="L2992"/>
    </row>
    <row r="2993" spans="8:12" ht="17" x14ac:dyDescent="0.25">
      <c r="H2993"/>
      <c r="I2993"/>
      <c r="J2993"/>
      <c r="K2993"/>
      <c r="L2993"/>
    </row>
    <row r="2994" spans="8:12" ht="17" x14ac:dyDescent="0.25">
      <c r="H2994"/>
      <c r="I2994"/>
      <c r="J2994"/>
      <c r="K2994"/>
      <c r="L2994"/>
    </row>
    <row r="2995" spans="8:12" ht="17" x14ac:dyDescent="0.25">
      <c r="H2995"/>
      <c r="I2995"/>
      <c r="J2995"/>
      <c r="K2995"/>
      <c r="L2995"/>
    </row>
    <row r="2996" spans="8:12" ht="17" x14ac:dyDescent="0.25">
      <c r="H2996"/>
      <c r="I2996"/>
      <c r="J2996"/>
      <c r="K2996"/>
      <c r="L2996"/>
    </row>
    <row r="2997" spans="8:12" ht="17" x14ac:dyDescent="0.25">
      <c r="H2997"/>
      <c r="I2997"/>
      <c r="J2997"/>
      <c r="K2997"/>
      <c r="L2997"/>
    </row>
    <row r="2998" spans="8:12" ht="17" x14ac:dyDescent="0.25">
      <c r="H2998"/>
      <c r="I2998"/>
      <c r="J2998"/>
      <c r="K2998"/>
      <c r="L2998"/>
    </row>
    <row r="2999" spans="8:12" ht="17" x14ac:dyDescent="0.25">
      <c r="H2999"/>
      <c r="I2999"/>
      <c r="J2999"/>
      <c r="K2999"/>
      <c r="L2999"/>
    </row>
    <row r="3000" spans="8:12" ht="17" x14ac:dyDescent="0.25">
      <c r="H3000"/>
      <c r="I3000"/>
      <c r="J3000"/>
      <c r="K3000"/>
      <c r="L3000"/>
    </row>
    <row r="3001" spans="8:12" ht="17" x14ac:dyDescent="0.25">
      <c r="H3001"/>
      <c r="I3001"/>
      <c r="J3001"/>
      <c r="K3001"/>
      <c r="L3001"/>
    </row>
    <row r="3002" spans="8:12" ht="17" x14ac:dyDescent="0.25">
      <c r="H3002"/>
      <c r="I3002"/>
      <c r="J3002"/>
      <c r="K3002"/>
      <c r="L3002"/>
    </row>
    <row r="3003" spans="8:12" ht="17" x14ac:dyDescent="0.25">
      <c r="H3003"/>
      <c r="I3003"/>
      <c r="J3003"/>
      <c r="K3003"/>
      <c r="L3003"/>
    </row>
    <row r="3004" spans="8:12" ht="17" x14ac:dyDescent="0.25">
      <c r="H3004"/>
      <c r="I3004"/>
      <c r="J3004"/>
      <c r="K3004"/>
      <c r="L3004"/>
    </row>
    <row r="3005" spans="8:12" ht="17" x14ac:dyDescent="0.25">
      <c r="H3005"/>
      <c r="I3005"/>
      <c r="J3005"/>
      <c r="K3005"/>
      <c r="L3005"/>
    </row>
    <row r="3006" spans="8:12" ht="17" x14ac:dyDescent="0.25">
      <c r="H3006"/>
      <c r="I3006"/>
      <c r="J3006"/>
      <c r="K3006"/>
      <c r="L3006"/>
    </row>
    <row r="3007" spans="8:12" ht="17" x14ac:dyDescent="0.25">
      <c r="H3007"/>
      <c r="I3007"/>
      <c r="J3007"/>
      <c r="K3007"/>
      <c r="L3007"/>
    </row>
    <row r="3008" spans="8:12" ht="17" x14ac:dyDescent="0.25">
      <c r="H3008"/>
      <c r="I3008"/>
      <c r="J3008"/>
      <c r="K3008"/>
      <c r="L3008"/>
    </row>
    <row r="3009" spans="8:12" ht="17" x14ac:dyDescent="0.25">
      <c r="H3009"/>
      <c r="I3009"/>
      <c r="J3009"/>
      <c r="K3009"/>
      <c r="L3009"/>
    </row>
    <row r="3010" spans="8:12" ht="17" x14ac:dyDescent="0.25">
      <c r="H3010"/>
      <c r="I3010"/>
      <c r="J3010"/>
      <c r="K3010"/>
      <c r="L3010"/>
    </row>
    <row r="3011" spans="8:12" ht="17" x14ac:dyDescent="0.25">
      <c r="H3011"/>
      <c r="I3011"/>
      <c r="J3011"/>
      <c r="K3011"/>
      <c r="L3011"/>
    </row>
    <row r="3012" spans="8:12" ht="17" x14ac:dyDescent="0.25">
      <c r="H3012"/>
      <c r="I3012"/>
      <c r="J3012"/>
      <c r="K3012"/>
      <c r="L3012"/>
    </row>
    <row r="3013" spans="8:12" ht="17" x14ac:dyDescent="0.25">
      <c r="H3013"/>
      <c r="I3013"/>
      <c r="J3013"/>
      <c r="K3013"/>
      <c r="L3013"/>
    </row>
    <row r="3014" spans="8:12" ht="17" x14ac:dyDescent="0.25">
      <c r="H3014"/>
      <c r="I3014"/>
      <c r="J3014"/>
      <c r="K3014"/>
      <c r="L3014"/>
    </row>
    <row r="3015" spans="8:12" ht="17" x14ac:dyDescent="0.25">
      <c r="H3015"/>
      <c r="I3015"/>
      <c r="J3015"/>
      <c r="K3015"/>
      <c r="L3015"/>
    </row>
    <row r="3016" spans="8:12" ht="17" x14ac:dyDescent="0.25">
      <c r="H3016"/>
      <c r="I3016"/>
      <c r="J3016"/>
      <c r="K3016"/>
      <c r="L3016"/>
    </row>
    <row r="3017" spans="8:12" ht="17" x14ac:dyDescent="0.25">
      <c r="H3017"/>
      <c r="I3017"/>
      <c r="J3017"/>
      <c r="K3017"/>
      <c r="L3017"/>
    </row>
    <row r="3018" spans="8:12" ht="17" x14ac:dyDescent="0.25">
      <c r="H3018"/>
      <c r="I3018"/>
      <c r="J3018"/>
      <c r="K3018"/>
      <c r="L3018"/>
    </row>
    <row r="3019" spans="8:12" ht="17" x14ac:dyDescent="0.25">
      <c r="H3019"/>
      <c r="I3019"/>
      <c r="J3019"/>
      <c r="K3019"/>
      <c r="L3019"/>
    </row>
    <row r="3020" spans="8:12" ht="17" x14ac:dyDescent="0.25">
      <c r="H3020"/>
      <c r="I3020"/>
      <c r="J3020"/>
      <c r="K3020"/>
      <c r="L3020"/>
    </row>
    <row r="3021" spans="8:12" ht="17" x14ac:dyDescent="0.25">
      <c r="H3021"/>
      <c r="I3021"/>
      <c r="J3021"/>
      <c r="K3021"/>
      <c r="L3021"/>
    </row>
    <row r="3022" spans="8:12" ht="17" x14ac:dyDescent="0.25">
      <c r="H3022"/>
      <c r="I3022"/>
      <c r="J3022"/>
      <c r="K3022"/>
      <c r="L3022"/>
    </row>
    <row r="3023" spans="8:12" ht="17" x14ac:dyDescent="0.25">
      <c r="H3023"/>
      <c r="I3023"/>
      <c r="J3023"/>
      <c r="K3023"/>
      <c r="L3023"/>
    </row>
    <row r="3024" spans="8:12" ht="17" x14ac:dyDescent="0.25">
      <c r="H3024"/>
      <c r="I3024"/>
      <c r="J3024"/>
      <c r="K3024"/>
      <c r="L3024"/>
    </row>
    <row r="3025" spans="8:12" ht="17" x14ac:dyDescent="0.25">
      <c r="H3025"/>
      <c r="I3025"/>
      <c r="J3025"/>
      <c r="K3025"/>
      <c r="L3025"/>
    </row>
    <row r="3026" spans="8:12" ht="17" x14ac:dyDescent="0.25">
      <c r="H3026"/>
      <c r="I3026"/>
      <c r="J3026"/>
      <c r="K3026"/>
      <c r="L3026"/>
    </row>
    <row r="3027" spans="8:12" ht="17" x14ac:dyDescent="0.25">
      <c r="H3027"/>
      <c r="I3027"/>
      <c r="J3027"/>
      <c r="K3027"/>
      <c r="L3027"/>
    </row>
    <row r="3028" spans="8:12" ht="17" x14ac:dyDescent="0.25">
      <c r="H3028"/>
      <c r="I3028"/>
      <c r="J3028"/>
      <c r="K3028"/>
      <c r="L3028"/>
    </row>
    <row r="3029" spans="8:12" ht="17" x14ac:dyDescent="0.25">
      <c r="H3029"/>
      <c r="I3029"/>
      <c r="J3029"/>
      <c r="K3029"/>
      <c r="L3029"/>
    </row>
    <row r="3030" spans="8:12" ht="17" x14ac:dyDescent="0.25">
      <c r="H3030"/>
      <c r="I3030"/>
      <c r="J3030"/>
      <c r="K3030"/>
      <c r="L3030"/>
    </row>
    <row r="3031" spans="8:12" ht="17" x14ac:dyDescent="0.25">
      <c r="H3031"/>
      <c r="I3031"/>
      <c r="J3031"/>
      <c r="K3031"/>
      <c r="L3031"/>
    </row>
    <row r="3032" spans="8:12" ht="17" x14ac:dyDescent="0.25">
      <c r="H3032"/>
      <c r="I3032"/>
      <c r="J3032"/>
      <c r="K3032"/>
      <c r="L3032"/>
    </row>
    <row r="3033" spans="8:12" ht="17" x14ac:dyDescent="0.25">
      <c r="H3033"/>
      <c r="I3033"/>
      <c r="J3033"/>
      <c r="K3033"/>
      <c r="L3033"/>
    </row>
    <row r="3034" spans="8:12" ht="17" x14ac:dyDescent="0.25">
      <c r="H3034"/>
      <c r="I3034"/>
      <c r="J3034"/>
      <c r="K3034"/>
      <c r="L3034"/>
    </row>
    <row r="3035" spans="8:12" ht="17" x14ac:dyDescent="0.25">
      <c r="H3035"/>
      <c r="I3035"/>
      <c r="J3035"/>
      <c r="K3035"/>
      <c r="L3035"/>
    </row>
    <row r="3036" spans="8:12" ht="17" x14ac:dyDescent="0.25">
      <c r="H3036"/>
      <c r="I3036"/>
      <c r="J3036"/>
      <c r="K3036"/>
      <c r="L3036"/>
    </row>
    <row r="3037" spans="8:12" ht="17" x14ac:dyDescent="0.25">
      <c r="H3037"/>
      <c r="I3037"/>
      <c r="J3037"/>
      <c r="K3037"/>
      <c r="L3037"/>
    </row>
    <row r="3038" spans="8:12" ht="17" x14ac:dyDescent="0.25">
      <c r="H3038"/>
      <c r="I3038"/>
      <c r="J3038"/>
      <c r="K3038"/>
      <c r="L3038"/>
    </row>
    <row r="3039" spans="8:12" ht="17" x14ac:dyDescent="0.25">
      <c r="H3039"/>
      <c r="I3039"/>
      <c r="J3039"/>
      <c r="K3039"/>
      <c r="L3039"/>
    </row>
    <row r="3040" spans="8:12" ht="17" x14ac:dyDescent="0.25">
      <c r="H3040"/>
      <c r="I3040"/>
      <c r="J3040"/>
      <c r="K3040"/>
      <c r="L3040"/>
    </row>
    <row r="3041" spans="8:12" ht="17" x14ac:dyDescent="0.25">
      <c r="H3041"/>
      <c r="I3041"/>
      <c r="J3041"/>
      <c r="K3041"/>
      <c r="L3041"/>
    </row>
    <row r="3042" spans="8:12" ht="17" x14ac:dyDescent="0.25">
      <c r="H3042"/>
      <c r="I3042"/>
      <c r="J3042"/>
      <c r="K3042"/>
      <c r="L3042"/>
    </row>
    <row r="3043" spans="8:12" ht="17" x14ac:dyDescent="0.25">
      <c r="H3043"/>
      <c r="I3043"/>
      <c r="J3043"/>
      <c r="K3043"/>
      <c r="L3043"/>
    </row>
    <row r="3044" spans="8:12" ht="17" x14ac:dyDescent="0.25">
      <c r="H3044"/>
      <c r="I3044"/>
      <c r="J3044"/>
      <c r="K3044"/>
      <c r="L3044"/>
    </row>
    <row r="3045" spans="8:12" ht="17" x14ac:dyDescent="0.25">
      <c r="H3045"/>
      <c r="I3045"/>
      <c r="J3045"/>
      <c r="K3045"/>
      <c r="L3045"/>
    </row>
    <row r="3046" spans="8:12" ht="17" x14ac:dyDescent="0.25">
      <c r="H3046"/>
      <c r="I3046"/>
      <c r="J3046"/>
      <c r="K3046"/>
      <c r="L3046"/>
    </row>
    <row r="3047" spans="8:12" ht="17" x14ac:dyDescent="0.25">
      <c r="H3047"/>
      <c r="I3047"/>
      <c r="J3047"/>
      <c r="K3047"/>
      <c r="L3047"/>
    </row>
    <row r="3048" spans="8:12" ht="17" x14ac:dyDescent="0.25">
      <c r="H3048"/>
      <c r="I3048"/>
      <c r="J3048"/>
      <c r="K3048"/>
      <c r="L3048"/>
    </row>
    <row r="3049" spans="8:12" ht="17" x14ac:dyDescent="0.25">
      <c r="H3049"/>
      <c r="I3049"/>
      <c r="J3049"/>
      <c r="K3049"/>
      <c r="L3049"/>
    </row>
    <row r="3050" spans="8:12" ht="17" x14ac:dyDescent="0.25">
      <c r="H3050"/>
      <c r="I3050"/>
      <c r="J3050"/>
      <c r="K3050"/>
      <c r="L3050"/>
    </row>
    <row r="3051" spans="8:12" ht="17" x14ac:dyDescent="0.25">
      <c r="H3051"/>
      <c r="I3051"/>
      <c r="J3051"/>
      <c r="K3051"/>
      <c r="L3051"/>
    </row>
    <row r="3052" spans="8:12" ht="17" x14ac:dyDescent="0.25">
      <c r="H3052"/>
      <c r="I3052"/>
      <c r="J3052"/>
      <c r="K3052"/>
      <c r="L3052"/>
    </row>
    <row r="3053" spans="8:12" ht="17" x14ac:dyDescent="0.25">
      <c r="H3053"/>
      <c r="I3053"/>
      <c r="J3053"/>
      <c r="K3053"/>
      <c r="L3053"/>
    </row>
    <row r="3054" spans="8:12" ht="17" x14ac:dyDescent="0.25">
      <c r="H3054"/>
      <c r="I3054"/>
      <c r="J3054"/>
      <c r="K3054"/>
      <c r="L3054"/>
    </row>
    <row r="3055" spans="8:12" ht="17" x14ac:dyDescent="0.25">
      <c r="H3055"/>
      <c r="I3055"/>
      <c r="J3055"/>
      <c r="K3055"/>
      <c r="L3055"/>
    </row>
    <row r="3056" spans="8:12" ht="17" x14ac:dyDescent="0.25">
      <c r="H3056"/>
      <c r="I3056"/>
      <c r="J3056"/>
      <c r="K3056"/>
      <c r="L3056"/>
    </row>
    <row r="3057" spans="8:12" ht="17" x14ac:dyDescent="0.25">
      <c r="H3057"/>
      <c r="I3057"/>
      <c r="J3057"/>
      <c r="K3057"/>
      <c r="L3057"/>
    </row>
    <row r="3058" spans="8:12" ht="17" x14ac:dyDescent="0.25">
      <c r="H3058"/>
      <c r="I3058"/>
      <c r="J3058"/>
      <c r="K3058"/>
      <c r="L3058"/>
    </row>
    <row r="3059" spans="8:12" ht="17" x14ac:dyDescent="0.25">
      <c r="H3059"/>
      <c r="I3059"/>
      <c r="J3059"/>
      <c r="K3059"/>
      <c r="L3059"/>
    </row>
    <row r="3060" spans="8:12" ht="17" x14ac:dyDescent="0.25">
      <c r="H3060"/>
      <c r="I3060"/>
      <c r="J3060"/>
      <c r="K3060"/>
      <c r="L3060"/>
    </row>
    <row r="3061" spans="8:12" ht="17" x14ac:dyDescent="0.25">
      <c r="H3061"/>
      <c r="I3061"/>
      <c r="J3061"/>
      <c r="K3061"/>
      <c r="L3061"/>
    </row>
    <row r="3062" spans="8:12" ht="17" x14ac:dyDescent="0.25">
      <c r="H3062"/>
      <c r="I3062"/>
      <c r="J3062"/>
      <c r="K3062"/>
      <c r="L3062"/>
    </row>
    <row r="3063" spans="8:12" ht="17" x14ac:dyDescent="0.25">
      <c r="H3063"/>
      <c r="I3063"/>
      <c r="J3063"/>
      <c r="K3063"/>
      <c r="L3063"/>
    </row>
    <row r="3064" spans="8:12" ht="17" x14ac:dyDescent="0.25">
      <c r="H3064"/>
      <c r="I3064"/>
      <c r="J3064"/>
      <c r="K3064"/>
      <c r="L3064"/>
    </row>
    <row r="3065" spans="8:12" ht="17" x14ac:dyDescent="0.25">
      <c r="H3065"/>
      <c r="I3065"/>
      <c r="J3065"/>
      <c r="K3065"/>
      <c r="L3065"/>
    </row>
    <row r="3066" spans="8:12" ht="17" x14ac:dyDescent="0.25">
      <c r="H3066"/>
      <c r="I3066"/>
      <c r="J3066"/>
      <c r="K3066"/>
      <c r="L3066"/>
    </row>
    <row r="3067" spans="8:12" ht="17" x14ac:dyDescent="0.25">
      <c r="H3067"/>
      <c r="I3067"/>
      <c r="J3067"/>
      <c r="K3067"/>
      <c r="L3067"/>
    </row>
    <row r="3068" spans="8:12" ht="17" x14ac:dyDescent="0.25">
      <c r="H3068"/>
      <c r="I3068"/>
      <c r="J3068"/>
      <c r="K3068"/>
      <c r="L3068"/>
    </row>
    <row r="3069" spans="8:12" ht="17" x14ac:dyDescent="0.25">
      <c r="H3069"/>
      <c r="I3069"/>
      <c r="J3069"/>
      <c r="K3069"/>
      <c r="L3069"/>
    </row>
    <row r="3070" spans="8:12" ht="17" x14ac:dyDescent="0.25">
      <c r="H3070"/>
      <c r="I3070"/>
      <c r="J3070"/>
      <c r="K3070"/>
      <c r="L3070"/>
    </row>
    <row r="3071" spans="8:12" ht="17" x14ac:dyDescent="0.25">
      <c r="H3071"/>
      <c r="I3071"/>
      <c r="J3071"/>
      <c r="K3071"/>
      <c r="L3071"/>
    </row>
    <row r="3072" spans="8:12" ht="17" x14ac:dyDescent="0.25">
      <c r="H3072"/>
      <c r="I3072"/>
      <c r="J3072"/>
      <c r="K3072"/>
      <c r="L3072"/>
    </row>
    <row r="3073" spans="8:12" ht="17" x14ac:dyDescent="0.25">
      <c r="H3073"/>
      <c r="I3073"/>
      <c r="J3073"/>
      <c r="K3073"/>
      <c r="L3073"/>
    </row>
    <row r="3074" spans="8:12" ht="17" x14ac:dyDescent="0.25">
      <c r="H3074"/>
      <c r="I3074"/>
      <c r="J3074"/>
      <c r="K3074"/>
      <c r="L3074"/>
    </row>
    <row r="3075" spans="8:12" ht="17" x14ac:dyDescent="0.25">
      <c r="H3075"/>
      <c r="I3075"/>
      <c r="J3075"/>
      <c r="K3075"/>
      <c r="L3075"/>
    </row>
    <row r="3076" spans="8:12" ht="17" x14ac:dyDescent="0.25">
      <c r="H3076"/>
      <c r="I3076"/>
      <c r="J3076"/>
      <c r="K3076"/>
      <c r="L3076"/>
    </row>
    <row r="3077" spans="8:12" ht="17" x14ac:dyDescent="0.25">
      <c r="H3077"/>
      <c r="I3077"/>
      <c r="J3077"/>
      <c r="K3077"/>
      <c r="L3077"/>
    </row>
    <row r="3078" spans="8:12" ht="17" x14ac:dyDescent="0.25">
      <c r="H3078"/>
      <c r="I3078"/>
      <c r="J3078"/>
      <c r="K3078"/>
      <c r="L3078"/>
    </row>
    <row r="3079" spans="8:12" ht="17" x14ac:dyDescent="0.25">
      <c r="H3079"/>
      <c r="I3079"/>
      <c r="J3079"/>
      <c r="K3079"/>
      <c r="L3079"/>
    </row>
    <row r="3080" spans="8:12" ht="17" x14ac:dyDescent="0.25">
      <c r="H3080"/>
      <c r="I3080"/>
      <c r="J3080"/>
      <c r="K3080"/>
      <c r="L3080"/>
    </row>
    <row r="3081" spans="8:12" ht="17" x14ac:dyDescent="0.25">
      <c r="H3081"/>
      <c r="I3081"/>
      <c r="J3081"/>
      <c r="K3081"/>
      <c r="L3081"/>
    </row>
    <row r="3082" spans="8:12" ht="17" x14ac:dyDescent="0.25">
      <c r="H3082"/>
      <c r="I3082"/>
      <c r="J3082"/>
      <c r="K3082"/>
      <c r="L3082"/>
    </row>
    <row r="3083" spans="8:12" ht="17" x14ac:dyDescent="0.25">
      <c r="H3083"/>
      <c r="I3083"/>
      <c r="J3083"/>
      <c r="K3083"/>
      <c r="L3083"/>
    </row>
    <row r="3084" spans="8:12" ht="17" x14ac:dyDescent="0.25">
      <c r="H3084"/>
      <c r="I3084"/>
      <c r="J3084"/>
      <c r="K3084"/>
      <c r="L3084"/>
    </row>
    <row r="3085" spans="8:12" ht="17" x14ac:dyDescent="0.25">
      <c r="H3085"/>
      <c r="I3085"/>
      <c r="J3085"/>
      <c r="K3085"/>
      <c r="L3085"/>
    </row>
    <row r="3086" spans="8:12" ht="17" x14ac:dyDescent="0.25">
      <c r="H3086"/>
      <c r="I3086"/>
      <c r="J3086"/>
      <c r="K3086"/>
      <c r="L3086"/>
    </row>
    <row r="3087" spans="8:12" ht="17" x14ac:dyDescent="0.25">
      <c r="H3087"/>
      <c r="I3087"/>
      <c r="J3087"/>
      <c r="K3087"/>
      <c r="L3087"/>
    </row>
    <row r="3088" spans="8:12" ht="17" x14ac:dyDescent="0.25">
      <c r="H3088"/>
      <c r="I3088"/>
      <c r="J3088"/>
      <c r="K3088"/>
      <c r="L3088"/>
    </row>
    <row r="3089" spans="8:12" ht="17" x14ac:dyDescent="0.25">
      <c r="H3089"/>
      <c r="I3089"/>
      <c r="J3089"/>
      <c r="K3089"/>
      <c r="L3089"/>
    </row>
    <row r="3090" spans="8:12" ht="17" x14ac:dyDescent="0.25">
      <c r="H3090"/>
      <c r="I3090"/>
      <c r="J3090"/>
      <c r="K3090"/>
      <c r="L3090"/>
    </row>
    <row r="3091" spans="8:12" ht="17" x14ac:dyDescent="0.25">
      <c r="H3091"/>
      <c r="I3091"/>
      <c r="J3091"/>
      <c r="K3091"/>
      <c r="L3091"/>
    </row>
    <row r="3092" spans="8:12" ht="17" x14ac:dyDescent="0.25">
      <c r="H3092"/>
      <c r="I3092"/>
      <c r="J3092"/>
      <c r="K3092"/>
      <c r="L3092"/>
    </row>
    <row r="3093" spans="8:12" ht="17" x14ac:dyDescent="0.25">
      <c r="H3093"/>
      <c r="I3093"/>
      <c r="J3093"/>
      <c r="K3093"/>
      <c r="L3093"/>
    </row>
    <row r="3094" spans="8:12" ht="17" x14ac:dyDescent="0.25">
      <c r="H3094"/>
      <c r="I3094"/>
      <c r="J3094"/>
      <c r="K3094"/>
      <c r="L3094"/>
    </row>
    <row r="3095" spans="8:12" ht="17" x14ac:dyDescent="0.25">
      <c r="H3095"/>
      <c r="I3095"/>
      <c r="J3095"/>
      <c r="K3095"/>
      <c r="L3095"/>
    </row>
    <row r="3096" spans="8:12" ht="17" x14ac:dyDescent="0.25">
      <c r="H3096"/>
      <c r="I3096"/>
      <c r="J3096"/>
      <c r="K3096"/>
      <c r="L3096"/>
    </row>
    <row r="3097" spans="8:12" ht="17" x14ac:dyDescent="0.25">
      <c r="H3097"/>
      <c r="I3097"/>
      <c r="J3097"/>
      <c r="K3097"/>
      <c r="L3097"/>
    </row>
    <row r="3098" spans="8:12" ht="17" x14ac:dyDescent="0.25">
      <c r="H3098"/>
      <c r="I3098"/>
      <c r="J3098"/>
      <c r="K3098"/>
      <c r="L3098"/>
    </row>
    <row r="3099" spans="8:12" ht="17" x14ac:dyDescent="0.25">
      <c r="H3099"/>
      <c r="I3099"/>
      <c r="J3099"/>
      <c r="K3099"/>
      <c r="L3099"/>
    </row>
    <row r="3100" spans="8:12" ht="17" x14ac:dyDescent="0.25">
      <c r="H3100"/>
      <c r="I3100"/>
      <c r="J3100"/>
      <c r="K3100"/>
      <c r="L3100"/>
    </row>
    <row r="3101" spans="8:12" ht="17" x14ac:dyDescent="0.25">
      <c r="H3101"/>
      <c r="I3101"/>
      <c r="J3101"/>
      <c r="K3101"/>
      <c r="L3101"/>
    </row>
    <row r="3102" spans="8:12" ht="17" x14ac:dyDescent="0.25">
      <c r="H3102"/>
      <c r="I3102"/>
      <c r="J3102"/>
      <c r="K3102"/>
      <c r="L3102"/>
    </row>
    <row r="3103" spans="8:12" ht="17" x14ac:dyDescent="0.25">
      <c r="H3103"/>
      <c r="I3103"/>
      <c r="J3103"/>
      <c r="K3103"/>
      <c r="L3103"/>
    </row>
    <row r="3104" spans="8:12" ht="17" x14ac:dyDescent="0.25">
      <c r="H3104"/>
      <c r="I3104"/>
      <c r="J3104"/>
      <c r="K3104"/>
      <c r="L3104"/>
    </row>
    <row r="3105" spans="8:12" ht="17" x14ac:dyDescent="0.25">
      <c r="H3105"/>
      <c r="I3105"/>
      <c r="J3105"/>
      <c r="K3105"/>
      <c r="L3105"/>
    </row>
    <row r="3106" spans="8:12" ht="17" x14ac:dyDescent="0.25">
      <c r="H3106"/>
      <c r="I3106"/>
      <c r="J3106"/>
      <c r="K3106"/>
      <c r="L3106"/>
    </row>
    <row r="3107" spans="8:12" ht="17" x14ac:dyDescent="0.25">
      <c r="H3107"/>
      <c r="I3107"/>
      <c r="J3107"/>
      <c r="K3107"/>
      <c r="L3107"/>
    </row>
    <row r="3108" spans="8:12" ht="17" x14ac:dyDescent="0.25">
      <c r="H3108"/>
      <c r="I3108"/>
      <c r="J3108"/>
      <c r="K3108"/>
      <c r="L3108"/>
    </row>
    <row r="3109" spans="8:12" ht="17" x14ac:dyDescent="0.25">
      <c r="H3109"/>
      <c r="I3109"/>
      <c r="J3109"/>
      <c r="K3109"/>
      <c r="L3109"/>
    </row>
    <row r="3110" spans="8:12" ht="17" x14ac:dyDescent="0.25">
      <c r="H3110"/>
      <c r="I3110"/>
      <c r="J3110"/>
      <c r="K3110"/>
      <c r="L3110"/>
    </row>
    <row r="3111" spans="8:12" ht="17" x14ac:dyDescent="0.25">
      <c r="H3111"/>
      <c r="I3111"/>
      <c r="J3111"/>
      <c r="K3111"/>
      <c r="L3111"/>
    </row>
    <row r="3112" spans="8:12" ht="17" x14ac:dyDescent="0.25">
      <c r="H3112"/>
      <c r="I3112"/>
      <c r="J3112"/>
      <c r="K3112"/>
      <c r="L3112"/>
    </row>
    <row r="3113" spans="8:12" ht="17" x14ac:dyDescent="0.25">
      <c r="H3113"/>
      <c r="I3113"/>
      <c r="J3113"/>
      <c r="K3113"/>
      <c r="L3113"/>
    </row>
    <row r="3114" spans="8:12" ht="17" x14ac:dyDescent="0.25">
      <c r="H3114"/>
      <c r="I3114"/>
      <c r="J3114"/>
      <c r="K3114"/>
      <c r="L3114"/>
    </row>
    <row r="3115" spans="8:12" ht="17" x14ac:dyDescent="0.25">
      <c r="H3115"/>
      <c r="I3115"/>
      <c r="J3115"/>
      <c r="K3115"/>
      <c r="L3115"/>
    </row>
    <row r="3116" spans="8:12" ht="17" x14ac:dyDescent="0.25">
      <c r="H3116"/>
      <c r="I3116"/>
      <c r="J3116"/>
      <c r="K3116"/>
      <c r="L3116"/>
    </row>
    <row r="3117" spans="8:12" ht="17" x14ac:dyDescent="0.25">
      <c r="H3117"/>
      <c r="I3117"/>
      <c r="J3117"/>
      <c r="K3117"/>
      <c r="L3117"/>
    </row>
    <row r="3118" spans="8:12" ht="17" x14ac:dyDescent="0.25">
      <c r="H3118"/>
      <c r="I3118"/>
      <c r="J3118"/>
      <c r="K3118"/>
      <c r="L3118"/>
    </row>
    <row r="3119" spans="8:12" ht="17" x14ac:dyDescent="0.25">
      <c r="H3119"/>
      <c r="I3119"/>
      <c r="J3119"/>
      <c r="K3119"/>
      <c r="L3119"/>
    </row>
    <row r="3120" spans="8:12" ht="17" x14ac:dyDescent="0.25">
      <c r="H3120"/>
      <c r="I3120"/>
      <c r="J3120"/>
      <c r="K3120"/>
      <c r="L3120"/>
    </row>
    <row r="3121" spans="8:12" ht="17" x14ac:dyDescent="0.25">
      <c r="H3121"/>
      <c r="I3121"/>
      <c r="J3121"/>
      <c r="K3121"/>
      <c r="L3121"/>
    </row>
    <row r="3122" spans="8:12" ht="17" x14ac:dyDescent="0.25">
      <c r="H3122"/>
      <c r="I3122"/>
      <c r="J3122"/>
      <c r="K3122"/>
      <c r="L3122"/>
    </row>
    <row r="3123" spans="8:12" ht="17" x14ac:dyDescent="0.25">
      <c r="H3123"/>
      <c r="I3123"/>
      <c r="J3123"/>
      <c r="K3123"/>
      <c r="L3123"/>
    </row>
    <row r="3124" spans="8:12" ht="17" x14ac:dyDescent="0.25">
      <c r="H3124"/>
      <c r="I3124"/>
      <c r="J3124"/>
      <c r="K3124"/>
      <c r="L3124"/>
    </row>
    <row r="3125" spans="8:12" ht="17" x14ac:dyDescent="0.25">
      <c r="H3125"/>
      <c r="I3125"/>
      <c r="J3125"/>
      <c r="K3125"/>
      <c r="L3125"/>
    </row>
    <row r="3126" spans="8:12" ht="17" x14ac:dyDescent="0.25">
      <c r="H3126"/>
      <c r="I3126"/>
      <c r="J3126"/>
      <c r="K3126"/>
      <c r="L3126"/>
    </row>
    <row r="3127" spans="8:12" ht="17" x14ac:dyDescent="0.25">
      <c r="H3127"/>
      <c r="I3127"/>
      <c r="J3127"/>
      <c r="K3127"/>
      <c r="L3127"/>
    </row>
    <row r="3128" spans="8:12" ht="17" x14ac:dyDescent="0.25">
      <c r="H3128"/>
      <c r="I3128"/>
      <c r="J3128"/>
      <c r="K3128"/>
      <c r="L3128"/>
    </row>
    <row r="3129" spans="8:12" ht="17" x14ac:dyDescent="0.25">
      <c r="H3129"/>
      <c r="I3129"/>
      <c r="J3129"/>
      <c r="K3129"/>
      <c r="L3129"/>
    </row>
    <row r="3130" spans="8:12" ht="17" x14ac:dyDescent="0.25">
      <c r="H3130"/>
      <c r="I3130"/>
      <c r="J3130"/>
      <c r="K3130"/>
      <c r="L3130"/>
    </row>
    <row r="3131" spans="8:12" ht="17" x14ac:dyDescent="0.25">
      <c r="H3131"/>
      <c r="I3131"/>
      <c r="J3131"/>
      <c r="K3131"/>
      <c r="L3131"/>
    </row>
    <row r="3132" spans="8:12" ht="17" x14ac:dyDescent="0.25">
      <c r="H3132"/>
      <c r="I3132"/>
      <c r="J3132"/>
      <c r="K3132"/>
      <c r="L3132"/>
    </row>
    <row r="3133" spans="8:12" ht="17" x14ac:dyDescent="0.25">
      <c r="H3133"/>
      <c r="I3133"/>
      <c r="J3133"/>
      <c r="K3133"/>
      <c r="L3133"/>
    </row>
    <row r="3134" spans="8:12" ht="17" x14ac:dyDescent="0.25">
      <c r="H3134"/>
      <c r="I3134"/>
      <c r="J3134"/>
      <c r="K3134"/>
      <c r="L3134"/>
    </row>
    <row r="3135" spans="8:12" ht="17" x14ac:dyDescent="0.25">
      <c r="H3135"/>
      <c r="I3135"/>
      <c r="J3135"/>
      <c r="K3135"/>
      <c r="L3135"/>
    </row>
    <row r="3136" spans="8:12" ht="17" x14ac:dyDescent="0.25">
      <c r="H3136"/>
      <c r="I3136"/>
      <c r="J3136"/>
      <c r="K3136"/>
      <c r="L3136"/>
    </row>
    <row r="3137" spans="8:12" ht="17" x14ac:dyDescent="0.25">
      <c r="H3137"/>
      <c r="I3137"/>
      <c r="J3137"/>
      <c r="K3137"/>
      <c r="L3137"/>
    </row>
    <row r="3138" spans="8:12" ht="17" x14ac:dyDescent="0.25">
      <c r="H3138"/>
      <c r="I3138"/>
      <c r="J3138"/>
      <c r="K3138"/>
      <c r="L3138"/>
    </row>
    <row r="3139" spans="8:12" ht="17" x14ac:dyDescent="0.25">
      <c r="H3139"/>
      <c r="I3139"/>
      <c r="J3139"/>
      <c r="K3139"/>
      <c r="L3139"/>
    </row>
    <row r="3140" spans="8:12" ht="17" x14ac:dyDescent="0.25">
      <c r="H3140"/>
      <c r="I3140"/>
      <c r="J3140"/>
      <c r="K3140"/>
      <c r="L3140"/>
    </row>
    <row r="3141" spans="8:12" ht="17" x14ac:dyDescent="0.25">
      <c r="H3141"/>
      <c r="I3141"/>
      <c r="J3141"/>
      <c r="K3141"/>
      <c r="L3141"/>
    </row>
    <row r="3142" spans="8:12" ht="17" x14ac:dyDescent="0.25">
      <c r="H3142"/>
      <c r="I3142"/>
      <c r="J3142"/>
      <c r="K3142"/>
      <c r="L3142"/>
    </row>
    <row r="3143" spans="8:12" ht="17" x14ac:dyDescent="0.25">
      <c r="H3143"/>
      <c r="I3143"/>
      <c r="J3143"/>
      <c r="K3143"/>
      <c r="L3143"/>
    </row>
    <row r="3144" spans="8:12" ht="17" x14ac:dyDescent="0.25">
      <c r="H3144"/>
      <c r="I3144"/>
      <c r="J3144"/>
      <c r="K3144"/>
      <c r="L3144"/>
    </row>
    <row r="3145" spans="8:12" ht="17" x14ac:dyDescent="0.25">
      <c r="H3145"/>
      <c r="I3145"/>
      <c r="J3145"/>
      <c r="K3145"/>
      <c r="L3145"/>
    </row>
    <row r="3146" spans="8:12" ht="17" x14ac:dyDescent="0.25">
      <c r="H3146"/>
      <c r="I3146"/>
      <c r="J3146"/>
      <c r="K3146"/>
      <c r="L3146"/>
    </row>
    <row r="3147" spans="8:12" ht="17" x14ac:dyDescent="0.25">
      <c r="H3147"/>
      <c r="I3147"/>
      <c r="J3147"/>
      <c r="K3147"/>
      <c r="L3147"/>
    </row>
    <row r="3148" spans="8:12" ht="17" x14ac:dyDescent="0.25">
      <c r="H3148"/>
      <c r="I3148"/>
      <c r="J3148"/>
      <c r="K3148"/>
      <c r="L3148"/>
    </row>
    <row r="3149" spans="8:12" ht="17" x14ac:dyDescent="0.25">
      <c r="H3149"/>
      <c r="I3149"/>
      <c r="J3149"/>
      <c r="K3149"/>
      <c r="L3149"/>
    </row>
    <row r="3150" spans="8:12" ht="17" x14ac:dyDescent="0.25">
      <c r="H3150"/>
      <c r="I3150"/>
      <c r="J3150"/>
      <c r="K3150"/>
      <c r="L3150"/>
    </row>
    <row r="3151" spans="8:12" ht="17" x14ac:dyDescent="0.25">
      <c r="H3151"/>
      <c r="I3151"/>
      <c r="J3151"/>
      <c r="K3151"/>
      <c r="L3151"/>
    </row>
    <row r="3152" spans="8:12" ht="17" x14ac:dyDescent="0.25">
      <c r="H3152"/>
      <c r="I3152"/>
      <c r="J3152"/>
      <c r="K3152"/>
      <c r="L3152"/>
    </row>
    <row r="3153" spans="8:12" ht="17" x14ac:dyDescent="0.25">
      <c r="H3153"/>
      <c r="I3153"/>
      <c r="J3153"/>
      <c r="K3153"/>
      <c r="L3153"/>
    </row>
    <row r="3154" spans="8:12" ht="17" x14ac:dyDescent="0.25">
      <c r="H3154"/>
      <c r="I3154"/>
      <c r="J3154"/>
      <c r="K3154"/>
      <c r="L3154"/>
    </row>
    <row r="3155" spans="8:12" ht="17" x14ac:dyDescent="0.25">
      <c r="H3155"/>
      <c r="I3155"/>
      <c r="J3155"/>
      <c r="K3155"/>
      <c r="L3155"/>
    </row>
    <row r="3156" spans="8:12" ht="17" x14ac:dyDescent="0.25">
      <c r="H3156"/>
      <c r="I3156"/>
      <c r="J3156"/>
      <c r="K3156"/>
      <c r="L3156"/>
    </row>
    <row r="3157" spans="8:12" ht="17" x14ac:dyDescent="0.25">
      <c r="H3157"/>
      <c r="I3157"/>
      <c r="J3157"/>
      <c r="K3157"/>
      <c r="L3157"/>
    </row>
    <row r="3158" spans="8:12" ht="17" x14ac:dyDescent="0.25">
      <c r="H3158"/>
      <c r="I3158"/>
      <c r="J3158"/>
      <c r="K3158"/>
      <c r="L3158"/>
    </row>
    <row r="3159" spans="8:12" ht="17" x14ac:dyDescent="0.25">
      <c r="H3159"/>
      <c r="I3159"/>
      <c r="J3159"/>
      <c r="K3159"/>
      <c r="L3159"/>
    </row>
    <row r="3160" spans="8:12" ht="17" x14ac:dyDescent="0.25">
      <c r="H3160"/>
      <c r="I3160"/>
      <c r="J3160"/>
      <c r="K3160"/>
      <c r="L3160"/>
    </row>
    <row r="3161" spans="8:12" ht="17" x14ac:dyDescent="0.25">
      <c r="H3161"/>
      <c r="I3161"/>
      <c r="J3161"/>
      <c r="K3161"/>
      <c r="L3161"/>
    </row>
    <row r="3162" spans="8:12" ht="17" x14ac:dyDescent="0.25">
      <c r="H3162"/>
      <c r="I3162"/>
      <c r="J3162"/>
      <c r="K3162"/>
      <c r="L3162"/>
    </row>
    <row r="3163" spans="8:12" ht="17" x14ac:dyDescent="0.25">
      <c r="H3163"/>
      <c r="I3163"/>
      <c r="J3163"/>
      <c r="K3163"/>
      <c r="L3163"/>
    </row>
    <row r="3164" spans="8:12" ht="17" x14ac:dyDescent="0.25">
      <c r="H3164"/>
      <c r="I3164"/>
      <c r="J3164"/>
      <c r="K3164"/>
      <c r="L3164"/>
    </row>
    <row r="3165" spans="8:12" ht="17" x14ac:dyDescent="0.25">
      <c r="H3165"/>
      <c r="I3165"/>
      <c r="J3165"/>
      <c r="K3165"/>
      <c r="L3165"/>
    </row>
    <row r="3166" spans="8:12" ht="17" x14ac:dyDescent="0.25">
      <c r="H3166"/>
      <c r="I3166"/>
      <c r="J3166"/>
      <c r="K3166"/>
      <c r="L3166"/>
    </row>
    <row r="3167" spans="8:12" ht="17" x14ac:dyDescent="0.25">
      <c r="H3167"/>
      <c r="I3167"/>
      <c r="J3167"/>
      <c r="K3167"/>
      <c r="L3167"/>
    </row>
    <row r="3168" spans="8:12" ht="17" x14ac:dyDescent="0.25">
      <c r="H3168"/>
      <c r="I3168"/>
      <c r="J3168"/>
      <c r="K3168"/>
      <c r="L3168"/>
    </row>
    <row r="3169" spans="8:12" ht="17" x14ac:dyDescent="0.25">
      <c r="H3169"/>
      <c r="I3169"/>
      <c r="J3169"/>
      <c r="K3169"/>
      <c r="L3169"/>
    </row>
    <row r="3170" spans="8:12" ht="17" x14ac:dyDescent="0.25">
      <c r="H3170"/>
      <c r="I3170"/>
      <c r="J3170"/>
      <c r="K3170"/>
      <c r="L3170"/>
    </row>
    <row r="3171" spans="8:12" ht="17" x14ac:dyDescent="0.25">
      <c r="H3171"/>
      <c r="I3171"/>
      <c r="J3171"/>
      <c r="K3171"/>
      <c r="L3171"/>
    </row>
    <row r="3172" spans="8:12" ht="17" x14ac:dyDescent="0.25">
      <c r="H3172"/>
      <c r="I3172"/>
      <c r="J3172"/>
      <c r="K3172"/>
      <c r="L3172"/>
    </row>
    <row r="3173" spans="8:12" ht="17" x14ac:dyDescent="0.25">
      <c r="H3173"/>
      <c r="I3173"/>
      <c r="J3173"/>
      <c r="K3173"/>
      <c r="L3173"/>
    </row>
    <row r="3174" spans="8:12" ht="17" x14ac:dyDescent="0.25">
      <c r="H3174"/>
      <c r="I3174"/>
      <c r="J3174"/>
      <c r="K3174"/>
      <c r="L3174"/>
    </row>
    <row r="3175" spans="8:12" ht="17" x14ac:dyDescent="0.25">
      <c r="H3175"/>
      <c r="I3175"/>
      <c r="J3175"/>
      <c r="K3175"/>
      <c r="L3175"/>
    </row>
    <row r="3176" spans="8:12" ht="17" x14ac:dyDescent="0.25">
      <c r="H3176"/>
      <c r="I3176"/>
      <c r="J3176"/>
      <c r="K3176"/>
      <c r="L3176"/>
    </row>
    <row r="3177" spans="8:12" ht="17" x14ac:dyDescent="0.25">
      <c r="H3177"/>
      <c r="I3177"/>
      <c r="J3177"/>
      <c r="K3177"/>
      <c r="L3177"/>
    </row>
    <row r="3178" spans="8:12" ht="17" x14ac:dyDescent="0.25">
      <c r="H3178"/>
      <c r="I3178"/>
      <c r="J3178"/>
      <c r="K3178"/>
      <c r="L3178"/>
    </row>
    <row r="3179" spans="8:12" ht="17" x14ac:dyDescent="0.25">
      <c r="H3179"/>
      <c r="I3179"/>
      <c r="J3179"/>
      <c r="K3179"/>
      <c r="L3179"/>
    </row>
    <row r="3180" spans="8:12" ht="17" x14ac:dyDescent="0.25">
      <c r="H3180"/>
      <c r="I3180"/>
      <c r="J3180"/>
      <c r="K3180"/>
      <c r="L3180"/>
    </row>
    <row r="3181" spans="8:12" ht="17" x14ac:dyDescent="0.25">
      <c r="H3181"/>
      <c r="I3181"/>
      <c r="J3181"/>
      <c r="K3181"/>
      <c r="L3181"/>
    </row>
    <row r="3182" spans="8:12" ht="17" x14ac:dyDescent="0.25">
      <c r="H3182"/>
      <c r="I3182"/>
      <c r="J3182"/>
      <c r="K3182"/>
      <c r="L3182"/>
    </row>
    <row r="3183" spans="8:12" ht="17" x14ac:dyDescent="0.25">
      <c r="H3183"/>
      <c r="I3183"/>
      <c r="J3183"/>
      <c r="K3183"/>
      <c r="L3183"/>
    </row>
    <row r="3184" spans="8:12" ht="17" x14ac:dyDescent="0.25">
      <c r="H3184"/>
      <c r="I3184"/>
      <c r="J3184"/>
      <c r="K3184"/>
      <c r="L3184"/>
    </row>
    <row r="3185" spans="8:12" ht="17" x14ac:dyDescent="0.25">
      <c r="H3185"/>
      <c r="I3185"/>
      <c r="J3185"/>
      <c r="K3185"/>
      <c r="L3185"/>
    </row>
    <row r="3186" spans="8:12" ht="17" x14ac:dyDescent="0.25">
      <c r="H3186"/>
      <c r="I3186"/>
      <c r="J3186"/>
      <c r="K3186"/>
      <c r="L3186"/>
    </row>
    <row r="3187" spans="8:12" ht="17" x14ac:dyDescent="0.25">
      <c r="H3187"/>
      <c r="I3187"/>
      <c r="J3187"/>
      <c r="K3187"/>
      <c r="L3187"/>
    </row>
    <row r="3188" spans="8:12" ht="17" x14ac:dyDescent="0.25">
      <c r="H3188"/>
      <c r="I3188"/>
      <c r="J3188"/>
      <c r="K3188"/>
      <c r="L3188"/>
    </row>
    <row r="3189" spans="8:12" ht="17" x14ac:dyDescent="0.25">
      <c r="H3189"/>
      <c r="I3189"/>
      <c r="J3189"/>
      <c r="K3189"/>
      <c r="L3189"/>
    </row>
    <row r="3190" spans="8:12" ht="17" x14ac:dyDescent="0.25">
      <c r="H3190"/>
      <c r="I3190"/>
      <c r="J3190"/>
      <c r="K3190"/>
      <c r="L3190"/>
    </row>
    <row r="3191" spans="8:12" ht="17" x14ac:dyDescent="0.25">
      <c r="H3191"/>
      <c r="I3191"/>
      <c r="J3191"/>
      <c r="K3191"/>
      <c r="L3191"/>
    </row>
    <row r="3192" spans="8:12" ht="17" x14ac:dyDescent="0.25">
      <c r="H3192"/>
      <c r="I3192"/>
      <c r="J3192"/>
      <c r="K3192"/>
      <c r="L3192"/>
    </row>
    <row r="3193" spans="8:12" ht="17" x14ac:dyDescent="0.25">
      <c r="H3193"/>
      <c r="I3193"/>
      <c r="J3193"/>
      <c r="K3193"/>
      <c r="L3193"/>
    </row>
    <row r="3194" spans="8:12" ht="17" x14ac:dyDescent="0.25">
      <c r="H3194"/>
      <c r="I3194"/>
      <c r="J3194"/>
      <c r="K3194"/>
      <c r="L3194"/>
    </row>
    <row r="3195" spans="8:12" ht="17" x14ac:dyDescent="0.25">
      <c r="H3195"/>
      <c r="I3195"/>
      <c r="J3195"/>
      <c r="K3195"/>
      <c r="L3195"/>
    </row>
    <row r="3196" spans="8:12" ht="17" x14ac:dyDescent="0.25">
      <c r="H3196"/>
      <c r="I3196"/>
      <c r="J3196"/>
      <c r="K3196"/>
      <c r="L3196"/>
    </row>
    <row r="3197" spans="8:12" ht="17" x14ac:dyDescent="0.25">
      <c r="H3197"/>
      <c r="I3197"/>
      <c r="J3197"/>
      <c r="K3197"/>
      <c r="L3197"/>
    </row>
    <row r="3198" spans="8:12" ht="17" x14ac:dyDescent="0.25">
      <c r="H3198"/>
      <c r="I3198"/>
      <c r="J3198"/>
      <c r="K3198"/>
      <c r="L3198"/>
    </row>
    <row r="3199" spans="8:12" ht="17" x14ac:dyDescent="0.25">
      <c r="H3199"/>
      <c r="I3199"/>
      <c r="J3199"/>
      <c r="K3199"/>
      <c r="L3199"/>
    </row>
    <row r="3200" spans="8:12" ht="17" x14ac:dyDescent="0.25">
      <c r="H3200"/>
      <c r="I3200"/>
      <c r="J3200"/>
      <c r="K3200"/>
      <c r="L3200"/>
    </row>
    <row r="3201" spans="8:12" ht="17" x14ac:dyDescent="0.25">
      <c r="H3201"/>
      <c r="I3201"/>
      <c r="J3201"/>
      <c r="K3201"/>
      <c r="L3201"/>
    </row>
    <row r="3202" spans="8:12" ht="17" x14ac:dyDescent="0.25">
      <c r="H3202"/>
      <c r="I3202"/>
      <c r="J3202"/>
      <c r="K3202"/>
      <c r="L3202"/>
    </row>
    <row r="3203" spans="8:12" ht="17" x14ac:dyDescent="0.25">
      <c r="H3203"/>
      <c r="I3203"/>
      <c r="J3203"/>
      <c r="K3203"/>
      <c r="L3203"/>
    </row>
    <row r="3204" spans="8:12" ht="17" x14ac:dyDescent="0.25">
      <c r="H3204"/>
      <c r="I3204"/>
      <c r="J3204"/>
      <c r="K3204"/>
      <c r="L3204"/>
    </row>
    <row r="3205" spans="8:12" ht="17" x14ac:dyDescent="0.25">
      <c r="H3205"/>
      <c r="I3205"/>
      <c r="J3205"/>
      <c r="K3205"/>
      <c r="L3205"/>
    </row>
    <row r="3206" spans="8:12" ht="17" x14ac:dyDescent="0.25">
      <c r="H3206"/>
      <c r="I3206"/>
      <c r="J3206"/>
      <c r="K3206"/>
      <c r="L3206"/>
    </row>
    <row r="3207" spans="8:12" ht="17" x14ac:dyDescent="0.25">
      <c r="H3207"/>
      <c r="I3207"/>
      <c r="J3207"/>
      <c r="K3207"/>
      <c r="L3207"/>
    </row>
    <row r="3208" spans="8:12" ht="17" x14ac:dyDescent="0.25">
      <c r="H3208"/>
      <c r="I3208"/>
      <c r="J3208"/>
      <c r="K3208"/>
      <c r="L3208"/>
    </row>
    <row r="3209" spans="8:12" ht="17" x14ac:dyDescent="0.25">
      <c r="H3209"/>
      <c r="I3209"/>
      <c r="J3209"/>
      <c r="K3209"/>
      <c r="L3209"/>
    </row>
    <row r="3210" spans="8:12" ht="17" x14ac:dyDescent="0.25">
      <c r="H3210"/>
      <c r="I3210"/>
      <c r="J3210"/>
      <c r="K3210"/>
      <c r="L3210"/>
    </row>
    <row r="3211" spans="8:12" ht="17" x14ac:dyDescent="0.25">
      <c r="H3211"/>
      <c r="I3211"/>
      <c r="J3211"/>
      <c r="K3211"/>
      <c r="L3211"/>
    </row>
    <row r="3212" spans="8:12" ht="17" x14ac:dyDescent="0.25">
      <c r="H3212"/>
      <c r="I3212"/>
      <c r="J3212"/>
      <c r="K3212"/>
      <c r="L3212"/>
    </row>
    <row r="3213" spans="8:12" ht="17" x14ac:dyDescent="0.25">
      <c r="H3213"/>
      <c r="I3213"/>
      <c r="J3213"/>
      <c r="K3213"/>
      <c r="L3213"/>
    </row>
    <row r="3214" spans="8:12" ht="17" x14ac:dyDescent="0.25">
      <c r="H3214"/>
      <c r="I3214"/>
      <c r="J3214"/>
      <c r="K3214"/>
      <c r="L3214"/>
    </row>
    <row r="3215" spans="8:12" ht="17" x14ac:dyDescent="0.25">
      <c r="H3215"/>
      <c r="I3215"/>
      <c r="J3215"/>
      <c r="K3215"/>
      <c r="L3215"/>
    </row>
    <row r="3216" spans="8:12" ht="17" x14ac:dyDescent="0.25">
      <c r="H3216"/>
      <c r="I3216"/>
      <c r="J3216"/>
      <c r="K3216"/>
      <c r="L3216"/>
    </row>
    <row r="3217" spans="8:12" ht="17" x14ac:dyDescent="0.25">
      <c r="H3217"/>
      <c r="I3217"/>
      <c r="J3217"/>
      <c r="K3217"/>
      <c r="L3217"/>
    </row>
    <row r="3218" spans="8:12" ht="17" x14ac:dyDescent="0.25">
      <c r="H3218"/>
      <c r="I3218"/>
      <c r="J3218"/>
      <c r="K3218"/>
      <c r="L3218"/>
    </row>
    <row r="3219" spans="8:12" ht="17" x14ac:dyDescent="0.25">
      <c r="H3219"/>
      <c r="I3219"/>
      <c r="J3219"/>
      <c r="K3219"/>
      <c r="L3219"/>
    </row>
    <row r="3220" spans="8:12" ht="17" x14ac:dyDescent="0.25">
      <c r="H3220"/>
      <c r="I3220"/>
      <c r="J3220"/>
      <c r="K3220"/>
      <c r="L3220"/>
    </row>
    <row r="3221" spans="8:12" ht="17" x14ac:dyDescent="0.25">
      <c r="H3221"/>
      <c r="I3221"/>
      <c r="J3221"/>
      <c r="K3221"/>
      <c r="L3221"/>
    </row>
    <row r="3222" spans="8:12" ht="17" x14ac:dyDescent="0.25">
      <c r="H3222"/>
      <c r="I3222"/>
      <c r="J3222"/>
      <c r="K3222"/>
      <c r="L3222"/>
    </row>
    <row r="3223" spans="8:12" ht="17" x14ac:dyDescent="0.25">
      <c r="H3223"/>
      <c r="I3223"/>
      <c r="J3223"/>
      <c r="K3223"/>
      <c r="L3223"/>
    </row>
    <row r="3224" spans="8:12" ht="17" x14ac:dyDescent="0.25">
      <c r="H3224"/>
      <c r="I3224"/>
      <c r="J3224"/>
      <c r="K3224"/>
      <c r="L3224"/>
    </row>
    <row r="3225" spans="8:12" ht="17" x14ac:dyDescent="0.25">
      <c r="H3225"/>
      <c r="I3225"/>
      <c r="J3225"/>
      <c r="K3225"/>
      <c r="L3225"/>
    </row>
    <row r="3226" spans="8:12" ht="17" x14ac:dyDescent="0.25">
      <c r="H3226"/>
      <c r="I3226"/>
      <c r="J3226"/>
      <c r="K3226"/>
      <c r="L3226"/>
    </row>
    <row r="3227" spans="8:12" ht="17" x14ac:dyDescent="0.25">
      <c r="H3227"/>
      <c r="I3227"/>
      <c r="J3227"/>
      <c r="K3227"/>
      <c r="L3227"/>
    </row>
    <row r="3228" spans="8:12" ht="17" x14ac:dyDescent="0.25">
      <c r="H3228"/>
      <c r="I3228"/>
      <c r="J3228"/>
      <c r="K3228"/>
      <c r="L3228"/>
    </row>
    <row r="3229" spans="8:12" ht="17" x14ac:dyDescent="0.25">
      <c r="H3229"/>
      <c r="I3229"/>
      <c r="J3229"/>
      <c r="K3229"/>
      <c r="L3229"/>
    </row>
    <row r="3230" spans="8:12" ht="17" x14ac:dyDescent="0.25">
      <c r="H3230"/>
      <c r="I3230"/>
      <c r="J3230"/>
      <c r="K3230"/>
      <c r="L3230"/>
    </row>
    <row r="3231" spans="8:12" ht="17" x14ac:dyDescent="0.25">
      <c r="H3231"/>
      <c r="I3231"/>
      <c r="J3231"/>
      <c r="K3231"/>
      <c r="L3231"/>
    </row>
    <row r="3232" spans="8:12" ht="17" x14ac:dyDescent="0.25">
      <c r="H3232"/>
      <c r="I3232"/>
      <c r="J3232"/>
      <c r="K3232"/>
      <c r="L3232"/>
    </row>
    <row r="3233" spans="8:12" ht="17" x14ac:dyDescent="0.25">
      <c r="H3233"/>
      <c r="I3233"/>
      <c r="J3233"/>
      <c r="K3233"/>
      <c r="L3233"/>
    </row>
    <row r="3234" spans="8:12" ht="17" x14ac:dyDescent="0.25">
      <c r="H3234"/>
      <c r="I3234"/>
      <c r="J3234"/>
      <c r="K3234"/>
      <c r="L3234"/>
    </row>
    <row r="3235" spans="8:12" ht="17" x14ac:dyDescent="0.25">
      <c r="H3235"/>
      <c r="I3235"/>
      <c r="J3235"/>
      <c r="K3235"/>
      <c r="L3235"/>
    </row>
    <row r="3236" spans="8:12" ht="17" x14ac:dyDescent="0.25">
      <c r="H3236"/>
      <c r="I3236"/>
      <c r="J3236"/>
      <c r="K3236"/>
      <c r="L3236"/>
    </row>
    <row r="3237" spans="8:12" ht="17" x14ac:dyDescent="0.25">
      <c r="H3237"/>
      <c r="I3237"/>
      <c r="J3237"/>
      <c r="K3237"/>
      <c r="L3237"/>
    </row>
    <row r="3238" spans="8:12" ht="17" x14ac:dyDescent="0.25">
      <c r="H3238"/>
      <c r="I3238"/>
      <c r="J3238"/>
      <c r="K3238"/>
      <c r="L3238"/>
    </row>
    <row r="3239" spans="8:12" ht="17" x14ac:dyDescent="0.25">
      <c r="H3239"/>
      <c r="I3239"/>
      <c r="J3239"/>
      <c r="K3239"/>
      <c r="L3239"/>
    </row>
    <row r="3240" spans="8:12" ht="17" x14ac:dyDescent="0.25">
      <c r="H3240"/>
      <c r="I3240"/>
      <c r="J3240"/>
      <c r="K3240"/>
      <c r="L3240"/>
    </row>
    <row r="3241" spans="8:12" ht="17" x14ac:dyDescent="0.25">
      <c r="H3241"/>
      <c r="I3241"/>
      <c r="J3241"/>
      <c r="K3241"/>
      <c r="L3241"/>
    </row>
    <row r="3242" spans="8:12" ht="17" x14ac:dyDescent="0.25">
      <c r="H3242"/>
      <c r="I3242"/>
      <c r="J3242"/>
      <c r="K3242"/>
      <c r="L3242"/>
    </row>
    <row r="3243" spans="8:12" ht="17" x14ac:dyDescent="0.25">
      <c r="H3243"/>
      <c r="I3243"/>
      <c r="J3243"/>
      <c r="K3243"/>
      <c r="L3243"/>
    </row>
    <row r="3244" spans="8:12" ht="17" x14ac:dyDescent="0.25">
      <c r="H3244"/>
      <c r="I3244"/>
      <c r="J3244"/>
      <c r="K3244"/>
      <c r="L3244"/>
    </row>
    <row r="3245" spans="8:12" ht="17" x14ac:dyDescent="0.25">
      <c r="H3245"/>
      <c r="I3245"/>
      <c r="J3245"/>
      <c r="K3245"/>
      <c r="L3245"/>
    </row>
    <row r="3246" spans="8:12" ht="17" x14ac:dyDescent="0.25">
      <c r="H3246"/>
      <c r="I3246"/>
      <c r="J3246"/>
      <c r="K3246"/>
      <c r="L3246"/>
    </row>
    <row r="3247" spans="8:12" ht="17" x14ac:dyDescent="0.25">
      <c r="H3247"/>
      <c r="I3247"/>
      <c r="J3247"/>
      <c r="K3247"/>
      <c r="L3247"/>
    </row>
    <row r="3248" spans="8:12" ht="17" x14ac:dyDescent="0.25">
      <c r="H3248"/>
      <c r="I3248"/>
      <c r="J3248"/>
      <c r="K3248"/>
      <c r="L3248"/>
    </row>
    <row r="3249" spans="8:12" ht="17" x14ac:dyDescent="0.25">
      <c r="H3249"/>
      <c r="I3249"/>
      <c r="J3249"/>
      <c r="K3249"/>
      <c r="L3249"/>
    </row>
    <row r="3250" spans="8:12" ht="17" x14ac:dyDescent="0.25">
      <c r="H3250"/>
      <c r="I3250"/>
      <c r="J3250"/>
      <c r="K3250"/>
      <c r="L3250"/>
    </row>
    <row r="3251" spans="8:12" ht="17" x14ac:dyDescent="0.25">
      <c r="H3251"/>
      <c r="I3251"/>
      <c r="J3251"/>
      <c r="K3251"/>
      <c r="L3251"/>
    </row>
    <row r="3252" spans="8:12" ht="17" x14ac:dyDescent="0.25">
      <c r="H3252"/>
      <c r="I3252"/>
      <c r="J3252"/>
      <c r="K3252"/>
      <c r="L3252"/>
    </row>
    <row r="3253" spans="8:12" ht="17" x14ac:dyDescent="0.25">
      <c r="H3253"/>
      <c r="I3253"/>
      <c r="J3253"/>
      <c r="K3253"/>
      <c r="L3253"/>
    </row>
    <row r="3254" spans="8:12" ht="17" x14ac:dyDescent="0.25">
      <c r="H3254"/>
      <c r="I3254"/>
      <c r="J3254"/>
      <c r="K3254"/>
      <c r="L3254"/>
    </row>
    <row r="3255" spans="8:12" ht="17" x14ac:dyDescent="0.25">
      <c r="H3255"/>
      <c r="I3255"/>
      <c r="J3255"/>
      <c r="K3255"/>
      <c r="L3255"/>
    </row>
    <row r="3256" spans="8:12" ht="17" x14ac:dyDescent="0.25">
      <c r="H3256"/>
      <c r="I3256"/>
      <c r="J3256"/>
      <c r="K3256"/>
      <c r="L3256"/>
    </row>
    <row r="3257" spans="8:12" ht="17" x14ac:dyDescent="0.25">
      <c r="H3257"/>
      <c r="I3257"/>
      <c r="J3257"/>
      <c r="K3257"/>
      <c r="L3257"/>
    </row>
    <row r="3258" spans="8:12" ht="17" x14ac:dyDescent="0.25">
      <c r="H3258"/>
      <c r="I3258"/>
      <c r="J3258"/>
      <c r="K3258"/>
      <c r="L3258"/>
    </row>
    <row r="3259" spans="8:12" ht="17" x14ac:dyDescent="0.25">
      <c r="H3259"/>
      <c r="I3259"/>
      <c r="J3259"/>
      <c r="K3259"/>
      <c r="L3259"/>
    </row>
    <row r="3260" spans="8:12" ht="17" x14ac:dyDescent="0.25">
      <c r="H3260"/>
      <c r="I3260"/>
      <c r="J3260"/>
      <c r="K3260"/>
      <c r="L3260"/>
    </row>
    <row r="3261" spans="8:12" ht="17" x14ac:dyDescent="0.25">
      <c r="H3261"/>
      <c r="I3261"/>
      <c r="J3261"/>
      <c r="K3261"/>
      <c r="L3261"/>
    </row>
    <row r="3262" spans="8:12" ht="17" x14ac:dyDescent="0.25">
      <c r="H3262"/>
      <c r="I3262"/>
      <c r="J3262"/>
      <c r="K3262"/>
      <c r="L3262"/>
    </row>
    <row r="3263" spans="8:12" ht="17" x14ac:dyDescent="0.25">
      <c r="H3263"/>
      <c r="I3263"/>
      <c r="J3263"/>
      <c r="K3263"/>
      <c r="L3263"/>
    </row>
    <row r="3264" spans="8:12" ht="17" x14ac:dyDescent="0.25">
      <c r="H3264"/>
      <c r="I3264"/>
      <c r="J3264"/>
      <c r="K3264"/>
      <c r="L3264"/>
    </row>
    <row r="3265" spans="8:12" ht="17" x14ac:dyDescent="0.25">
      <c r="H3265"/>
      <c r="I3265"/>
      <c r="J3265"/>
      <c r="K3265"/>
      <c r="L3265"/>
    </row>
    <row r="3266" spans="8:12" ht="17" x14ac:dyDescent="0.25">
      <c r="H3266"/>
      <c r="I3266"/>
      <c r="J3266"/>
      <c r="K3266"/>
      <c r="L3266"/>
    </row>
    <row r="3267" spans="8:12" ht="17" x14ac:dyDescent="0.25">
      <c r="H3267"/>
      <c r="I3267"/>
      <c r="J3267"/>
      <c r="K3267"/>
      <c r="L3267"/>
    </row>
    <row r="3268" spans="8:12" ht="17" x14ac:dyDescent="0.25">
      <c r="H3268"/>
      <c r="I3268"/>
      <c r="J3268"/>
      <c r="K3268"/>
      <c r="L3268"/>
    </row>
    <row r="3269" spans="8:12" ht="17" x14ac:dyDescent="0.25">
      <c r="H3269"/>
      <c r="I3269"/>
      <c r="J3269"/>
      <c r="K3269"/>
      <c r="L3269"/>
    </row>
    <row r="3270" spans="8:12" ht="17" x14ac:dyDescent="0.25">
      <c r="H3270"/>
      <c r="I3270"/>
      <c r="J3270"/>
      <c r="K3270"/>
      <c r="L3270"/>
    </row>
    <row r="3271" spans="8:12" ht="17" x14ac:dyDescent="0.25">
      <c r="H3271"/>
      <c r="I3271"/>
      <c r="J3271"/>
      <c r="K3271"/>
      <c r="L3271"/>
    </row>
    <row r="3272" spans="8:12" ht="17" x14ac:dyDescent="0.25">
      <c r="H3272"/>
      <c r="I3272"/>
      <c r="J3272"/>
      <c r="K3272"/>
      <c r="L3272"/>
    </row>
    <row r="3273" spans="8:12" ht="17" x14ac:dyDescent="0.25">
      <c r="H3273"/>
      <c r="I3273"/>
      <c r="J3273"/>
      <c r="K3273"/>
      <c r="L3273"/>
    </row>
    <row r="3274" spans="8:12" ht="17" x14ac:dyDescent="0.25">
      <c r="H3274"/>
      <c r="I3274"/>
      <c r="J3274"/>
      <c r="K3274"/>
      <c r="L3274"/>
    </row>
    <row r="3275" spans="8:12" ht="17" x14ac:dyDescent="0.25">
      <c r="H3275"/>
      <c r="I3275"/>
      <c r="J3275"/>
      <c r="K3275"/>
      <c r="L3275"/>
    </row>
    <row r="3276" spans="8:12" ht="17" x14ac:dyDescent="0.25">
      <c r="H3276"/>
      <c r="I3276"/>
      <c r="J3276"/>
      <c r="K3276"/>
      <c r="L3276"/>
    </row>
    <row r="3277" spans="8:12" ht="17" x14ac:dyDescent="0.25">
      <c r="H3277"/>
      <c r="I3277"/>
      <c r="J3277"/>
      <c r="K3277"/>
      <c r="L3277"/>
    </row>
    <row r="3278" spans="8:12" ht="17" x14ac:dyDescent="0.25">
      <c r="H3278"/>
      <c r="I3278"/>
      <c r="J3278"/>
      <c r="K3278"/>
      <c r="L3278"/>
    </row>
    <row r="3279" spans="8:12" ht="17" x14ac:dyDescent="0.25">
      <c r="H3279"/>
      <c r="I3279"/>
      <c r="J3279"/>
      <c r="K3279"/>
      <c r="L3279"/>
    </row>
    <row r="3280" spans="8:12" ht="17" x14ac:dyDescent="0.25">
      <c r="H3280"/>
      <c r="I3280"/>
      <c r="J3280"/>
      <c r="K3280"/>
      <c r="L3280"/>
    </row>
    <row r="3281" spans="8:12" ht="17" x14ac:dyDescent="0.25">
      <c r="H3281"/>
      <c r="I3281"/>
      <c r="J3281"/>
      <c r="K3281"/>
      <c r="L3281"/>
    </row>
    <row r="3282" spans="8:12" ht="17" x14ac:dyDescent="0.25">
      <c r="H3282"/>
      <c r="I3282"/>
      <c r="J3282"/>
      <c r="K3282"/>
      <c r="L3282"/>
    </row>
    <row r="3283" spans="8:12" ht="17" x14ac:dyDescent="0.25">
      <c r="H3283"/>
      <c r="I3283"/>
      <c r="J3283"/>
      <c r="K3283"/>
      <c r="L3283"/>
    </row>
    <row r="3284" spans="8:12" ht="17" x14ac:dyDescent="0.25">
      <c r="H3284"/>
      <c r="I3284"/>
      <c r="J3284"/>
      <c r="K3284"/>
      <c r="L3284"/>
    </row>
    <row r="3285" spans="8:12" ht="17" x14ac:dyDescent="0.25">
      <c r="H3285"/>
      <c r="I3285"/>
      <c r="J3285"/>
      <c r="K3285"/>
      <c r="L3285"/>
    </row>
    <row r="3286" spans="8:12" ht="17" x14ac:dyDescent="0.25">
      <c r="H3286"/>
      <c r="I3286"/>
      <c r="J3286"/>
      <c r="K3286"/>
      <c r="L3286"/>
    </row>
    <row r="3287" spans="8:12" ht="17" x14ac:dyDescent="0.25">
      <c r="H3287"/>
      <c r="I3287"/>
      <c r="J3287"/>
      <c r="K3287"/>
      <c r="L3287"/>
    </row>
    <row r="3288" spans="8:12" ht="17" x14ac:dyDescent="0.25">
      <c r="H3288"/>
      <c r="I3288"/>
      <c r="J3288"/>
      <c r="K3288"/>
      <c r="L3288"/>
    </row>
    <row r="3289" spans="8:12" ht="17" x14ac:dyDescent="0.25">
      <c r="H3289"/>
      <c r="I3289"/>
      <c r="J3289"/>
      <c r="K3289"/>
      <c r="L3289"/>
    </row>
    <row r="3290" spans="8:12" ht="17" x14ac:dyDescent="0.25">
      <c r="H3290"/>
      <c r="I3290"/>
      <c r="J3290"/>
      <c r="K3290"/>
      <c r="L3290"/>
    </row>
    <row r="3291" spans="8:12" ht="17" x14ac:dyDescent="0.25">
      <c r="H3291"/>
      <c r="I3291"/>
      <c r="J3291"/>
      <c r="K3291"/>
      <c r="L3291"/>
    </row>
    <row r="3292" spans="8:12" ht="17" x14ac:dyDescent="0.25">
      <c r="H3292"/>
      <c r="I3292"/>
      <c r="J3292"/>
      <c r="K3292"/>
      <c r="L3292"/>
    </row>
    <row r="3293" spans="8:12" ht="17" x14ac:dyDescent="0.25">
      <c r="H3293"/>
      <c r="I3293"/>
      <c r="J3293"/>
      <c r="K3293"/>
      <c r="L3293"/>
    </row>
    <row r="3294" spans="8:12" ht="17" x14ac:dyDescent="0.25">
      <c r="H3294"/>
      <c r="I3294"/>
      <c r="J3294"/>
      <c r="K3294"/>
      <c r="L3294"/>
    </row>
    <row r="3295" spans="8:12" ht="17" x14ac:dyDescent="0.25">
      <c r="H3295"/>
      <c r="I3295"/>
      <c r="J3295"/>
      <c r="K3295"/>
      <c r="L3295"/>
    </row>
    <row r="3296" spans="8:12" ht="17" x14ac:dyDescent="0.25">
      <c r="H3296"/>
      <c r="I3296"/>
      <c r="J3296"/>
      <c r="K3296"/>
      <c r="L3296"/>
    </row>
    <row r="3297" spans="8:12" ht="17" x14ac:dyDescent="0.25">
      <c r="H3297"/>
      <c r="I3297"/>
      <c r="J3297"/>
      <c r="K3297"/>
      <c r="L3297"/>
    </row>
    <row r="3298" spans="8:12" ht="17" x14ac:dyDescent="0.25">
      <c r="H3298"/>
      <c r="I3298"/>
      <c r="J3298"/>
      <c r="K3298"/>
      <c r="L3298"/>
    </row>
    <row r="3299" spans="8:12" ht="17" x14ac:dyDescent="0.25">
      <c r="H3299"/>
      <c r="I3299"/>
      <c r="J3299"/>
      <c r="K3299"/>
      <c r="L3299"/>
    </row>
    <row r="3300" spans="8:12" ht="17" x14ac:dyDescent="0.25">
      <c r="H3300"/>
      <c r="I3300"/>
      <c r="J3300"/>
      <c r="K3300"/>
      <c r="L3300"/>
    </row>
    <row r="3301" spans="8:12" ht="17" x14ac:dyDescent="0.25">
      <c r="H3301"/>
      <c r="I3301"/>
      <c r="J3301"/>
      <c r="K3301"/>
      <c r="L3301"/>
    </row>
    <row r="3302" spans="8:12" ht="17" x14ac:dyDescent="0.25">
      <c r="H3302"/>
      <c r="I3302"/>
      <c r="J3302"/>
      <c r="K3302"/>
      <c r="L3302"/>
    </row>
    <row r="3303" spans="8:12" ht="17" x14ac:dyDescent="0.25">
      <c r="H3303"/>
      <c r="I3303"/>
      <c r="J3303"/>
      <c r="K3303"/>
      <c r="L3303"/>
    </row>
    <row r="3304" spans="8:12" ht="17" x14ac:dyDescent="0.25">
      <c r="H3304"/>
      <c r="I3304"/>
      <c r="J3304"/>
      <c r="K3304"/>
      <c r="L3304"/>
    </row>
    <row r="3305" spans="8:12" ht="17" x14ac:dyDescent="0.25">
      <c r="H3305"/>
      <c r="I3305"/>
      <c r="J3305"/>
      <c r="K3305"/>
      <c r="L3305"/>
    </row>
    <row r="3306" spans="8:12" ht="17" x14ac:dyDescent="0.25">
      <c r="H3306"/>
      <c r="I3306"/>
      <c r="J3306"/>
      <c r="K3306"/>
      <c r="L3306"/>
    </row>
    <row r="3307" spans="8:12" ht="17" x14ac:dyDescent="0.25">
      <c r="H3307"/>
      <c r="I3307"/>
      <c r="J3307"/>
      <c r="K3307"/>
      <c r="L3307"/>
    </row>
    <row r="3308" spans="8:12" ht="17" x14ac:dyDescent="0.25">
      <c r="H3308"/>
      <c r="I3308"/>
      <c r="J3308"/>
      <c r="K3308"/>
      <c r="L3308"/>
    </row>
    <row r="3309" spans="8:12" ht="17" x14ac:dyDescent="0.25">
      <c r="H3309"/>
      <c r="I3309"/>
      <c r="J3309"/>
      <c r="K3309"/>
      <c r="L3309"/>
    </row>
    <row r="3310" spans="8:12" ht="17" x14ac:dyDescent="0.25">
      <c r="H3310"/>
      <c r="I3310"/>
      <c r="J3310"/>
      <c r="K3310"/>
      <c r="L3310"/>
    </row>
    <row r="3311" spans="8:12" ht="17" x14ac:dyDescent="0.25">
      <c r="H3311"/>
      <c r="I3311"/>
      <c r="J3311"/>
      <c r="K3311"/>
      <c r="L3311"/>
    </row>
    <row r="3312" spans="8:12" ht="17" x14ac:dyDescent="0.25">
      <c r="H3312"/>
      <c r="I3312"/>
      <c r="J3312"/>
      <c r="K3312"/>
      <c r="L3312"/>
    </row>
    <row r="3313" spans="8:12" ht="17" x14ac:dyDescent="0.25">
      <c r="H3313"/>
      <c r="I3313"/>
      <c r="J3313"/>
      <c r="K3313"/>
      <c r="L3313"/>
    </row>
    <row r="3314" spans="8:12" ht="17" x14ac:dyDescent="0.25">
      <c r="H3314"/>
      <c r="I3314"/>
      <c r="J3314"/>
      <c r="K3314"/>
      <c r="L3314"/>
    </row>
    <row r="3315" spans="8:12" ht="17" x14ac:dyDescent="0.25">
      <c r="H3315"/>
      <c r="I3315"/>
      <c r="J3315"/>
      <c r="K3315"/>
      <c r="L3315"/>
    </row>
    <row r="3316" spans="8:12" ht="17" x14ac:dyDescent="0.25">
      <c r="H3316"/>
      <c r="I3316"/>
      <c r="J3316"/>
      <c r="K3316"/>
      <c r="L3316"/>
    </row>
    <row r="3317" spans="8:12" ht="17" x14ac:dyDescent="0.25">
      <c r="H3317"/>
      <c r="I3317"/>
      <c r="J3317"/>
      <c r="K3317"/>
      <c r="L3317"/>
    </row>
    <row r="3318" spans="8:12" ht="17" x14ac:dyDescent="0.25">
      <c r="H3318"/>
      <c r="I3318"/>
      <c r="J3318"/>
      <c r="K3318"/>
      <c r="L3318"/>
    </row>
    <row r="3319" spans="8:12" ht="17" x14ac:dyDescent="0.25">
      <c r="H3319"/>
      <c r="I3319"/>
      <c r="J3319"/>
      <c r="K3319"/>
      <c r="L3319"/>
    </row>
    <row r="3320" spans="8:12" ht="17" x14ac:dyDescent="0.25">
      <c r="H3320"/>
      <c r="I3320"/>
      <c r="J3320"/>
      <c r="K3320"/>
      <c r="L3320"/>
    </row>
    <row r="3321" spans="8:12" ht="17" x14ac:dyDescent="0.25">
      <c r="H3321"/>
      <c r="I3321"/>
      <c r="J3321"/>
      <c r="K3321"/>
      <c r="L3321"/>
    </row>
    <row r="3322" spans="8:12" ht="17" x14ac:dyDescent="0.25">
      <c r="H3322"/>
      <c r="I3322"/>
      <c r="J3322"/>
      <c r="K3322"/>
      <c r="L3322"/>
    </row>
    <row r="3323" spans="8:12" ht="17" x14ac:dyDescent="0.25">
      <c r="H3323"/>
      <c r="I3323"/>
      <c r="J3323"/>
      <c r="K3323"/>
      <c r="L3323"/>
    </row>
    <row r="3324" spans="8:12" ht="17" x14ac:dyDescent="0.25">
      <c r="H3324"/>
      <c r="I3324"/>
      <c r="J3324"/>
      <c r="K3324"/>
      <c r="L3324"/>
    </row>
    <row r="3325" spans="8:12" ht="17" x14ac:dyDescent="0.25">
      <c r="H3325"/>
      <c r="I3325"/>
      <c r="J3325"/>
      <c r="K3325"/>
      <c r="L3325"/>
    </row>
    <row r="3326" spans="8:12" ht="17" x14ac:dyDescent="0.25">
      <c r="H3326"/>
      <c r="I3326"/>
      <c r="J3326"/>
      <c r="K3326"/>
      <c r="L3326"/>
    </row>
    <row r="3327" spans="8:12" ht="17" x14ac:dyDescent="0.25">
      <c r="H3327"/>
      <c r="I3327"/>
      <c r="J3327"/>
      <c r="K3327"/>
      <c r="L3327"/>
    </row>
    <row r="3328" spans="8:12" ht="17" x14ac:dyDescent="0.25">
      <c r="H3328"/>
      <c r="I3328"/>
      <c r="J3328"/>
      <c r="K3328"/>
      <c r="L3328"/>
    </row>
    <row r="3329" spans="8:12" ht="17" x14ac:dyDescent="0.25">
      <c r="H3329"/>
      <c r="I3329"/>
      <c r="J3329"/>
      <c r="K3329"/>
      <c r="L3329"/>
    </row>
    <row r="3330" spans="8:12" ht="17" x14ac:dyDescent="0.25">
      <c r="H3330"/>
      <c r="I3330"/>
      <c r="J3330"/>
      <c r="K3330"/>
      <c r="L3330"/>
    </row>
    <row r="3331" spans="8:12" ht="17" x14ac:dyDescent="0.25">
      <c r="H3331"/>
      <c r="I3331"/>
      <c r="J3331"/>
      <c r="K3331"/>
      <c r="L3331"/>
    </row>
    <row r="3332" spans="8:12" ht="17" x14ac:dyDescent="0.25">
      <c r="H3332"/>
      <c r="I3332"/>
      <c r="J3332"/>
      <c r="K3332"/>
      <c r="L3332"/>
    </row>
    <row r="3333" spans="8:12" ht="17" x14ac:dyDescent="0.25">
      <c r="H3333"/>
      <c r="I3333"/>
      <c r="J3333"/>
      <c r="K3333"/>
      <c r="L3333"/>
    </row>
    <row r="3334" spans="8:12" ht="17" x14ac:dyDescent="0.25">
      <c r="H3334"/>
      <c r="I3334"/>
      <c r="J3334"/>
      <c r="K3334"/>
      <c r="L3334"/>
    </row>
    <row r="3335" spans="8:12" ht="17" x14ac:dyDescent="0.25">
      <c r="H3335"/>
      <c r="I3335"/>
      <c r="J3335"/>
      <c r="K3335"/>
      <c r="L3335"/>
    </row>
    <row r="3336" spans="8:12" ht="17" x14ac:dyDescent="0.25">
      <c r="H3336"/>
      <c r="I3336"/>
      <c r="J3336"/>
      <c r="K3336"/>
      <c r="L3336"/>
    </row>
    <row r="3337" spans="8:12" ht="17" x14ac:dyDescent="0.25">
      <c r="H3337"/>
      <c r="I3337"/>
      <c r="J3337"/>
      <c r="K3337"/>
      <c r="L3337"/>
    </row>
    <row r="3338" spans="8:12" ht="17" x14ac:dyDescent="0.25">
      <c r="H3338"/>
      <c r="I3338"/>
      <c r="J3338"/>
      <c r="K3338"/>
      <c r="L3338"/>
    </row>
    <row r="3339" spans="8:12" ht="17" x14ac:dyDescent="0.25">
      <c r="H3339"/>
      <c r="I3339"/>
      <c r="J3339"/>
      <c r="K3339"/>
      <c r="L3339"/>
    </row>
    <row r="3340" spans="8:12" ht="17" x14ac:dyDescent="0.25">
      <c r="H3340"/>
      <c r="I3340"/>
      <c r="J3340"/>
      <c r="K3340"/>
      <c r="L3340"/>
    </row>
    <row r="3341" spans="8:12" ht="17" x14ac:dyDescent="0.25">
      <c r="H3341"/>
      <c r="I3341"/>
      <c r="J3341"/>
      <c r="K3341"/>
      <c r="L3341"/>
    </row>
    <row r="3342" spans="8:12" ht="17" x14ac:dyDescent="0.25">
      <c r="H3342"/>
      <c r="I3342"/>
      <c r="J3342"/>
      <c r="K3342"/>
      <c r="L3342"/>
    </row>
    <row r="3343" spans="8:12" ht="17" x14ac:dyDescent="0.25">
      <c r="H3343"/>
      <c r="I3343"/>
      <c r="J3343"/>
      <c r="K3343"/>
      <c r="L3343"/>
    </row>
    <row r="3344" spans="8:12" ht="17" x14ac:dyDescent="0.25">
      <c r="H3344"/>
      <c r="I3344"/>
      <c r="J3344"/>
      <c r="K3344"/>
      <c r="L3344"/>
    </row>
    <row r="3345" spans="8:12" ht="17" x14ac:dyDescent="0.25">
      <c r="H3345"/>
      <c r="I3345"/>
      <c r="J3345"/>
      <c r="K3345"/>
      <c r="L3345"/>
    </row>
    <row r="3346" spans="8:12" ht="17" x14ac:dyDescent="0.25">
      <c r="H3346"/>
      <c r="I3346"/>
      <c r="J3346"/>
      <c r="K3346"/>
      <c r="L3346"/>
    </row>
    <row r="3347" spans="8:12" ht="17" x14ac:dyDescent="0.25">
      <c r="H3347"/>
      <c r="I3347"/>
      <c r="J3347"/>
      <c r="K3347"/>
      <c r="L3347"/>
    </row>
    <row r="3348" spans="8:12" ht="17" x14ac:dyDescent="0.25">
      <c r="H3348"/>
      <c r="I3348"/>
      <c r="J3348"/>
      <c r="K3348"/>
      <c r="L3348"/>
    </row>
    <row r="3349" spans="8:12" ht="17" x14ac:dyDescent="0.25">
      <c r="H3349"/>
      <c r="I3349"/>
      <c r="J3349"/>
      <c r="K3349"/>
      <c r="L3349"/>
    </row>
    <row r="3350" spans="8:12" ht="17" x14ac:dyDescent="0.25">
      <c r="H3350"/>
      <c r="I3350"/>
      <c r="J3350"/>
      <c r="K3350"/>
      <c r="L3350"/>
    </row>
    <row r="3351" spans="8:12" ht="17" x14ac:dyDescent="0.25">
      <c r="H3351"/>
      <c r="I3351"/>
      <c r="J3351"/>
      <c r="K3351"/>
      <c r="L3351"/>
    </row>
    <row r="3352" spans="8:12" ht="17" x14ac:dyDescent="0.25">
      <c r="H3352"/>
      <c r="I3352"/>
      <c r="J3352"/>
      <c r="K3352"/>
      <c r="L3352"/>
    </row>
    <row r="3353" spans="8:12" ht="17" x14ac:dyDescent="0.25">
      <c r="H3353"/>
      <c r="I3353"/>
      <c r="J3353"/>
      <c r="K3353"/>
      <c r="L3353"/>
    </row>
    <row r="3354" spans="8:12" ht="17" x14ac:dyDescent="0.25">
      <c r="H3354"/>
      <c r="I3354"/>
      <c r="J3354"/>
      <c r="K3354"/>
      <c r="L3354"/>
    </row>
    <row r="3355" spans="8:12" ht="17" x14ac:dyDescent="0.25">
      <c r="H3355"/>
      <c r="I3355"/>
      <c r="J3355"/>
      <c r="K3355"/>
      <c r="L3355"/>
    </row>
    <row r="3356" spans="8:12" ht="17" x14ac:dyDescent="0.25">
      <c r="H3356"/>
      <c r="I3356"/>
      <c r="J3356"/>
      <c r="K3356"/>
      <c r="L3356"/>
    </row>
    <row r="3357" spans="8:12" ht="17" x14ac:dyDescent="0.25">
      <c r="H3357"/>
      <c r="I3357"/>
      <c r="J3357"/>
      <c r="K3357"/>
      <c r="L3357"/>
    </row>
    <row r="3358" spans="8:12" ht="17" x14ac:dyDescent="0.25">
      <c r="H3358"/>
      <c r="I3358"/>
      <c r="J3358"/>
      <c r="K3358"/>
      <c r="L3358"/>
    </row>
    <row r="3359" spans="8:12" ht="17" x14ac:dyDescent="0.25">
      <c r="H3359"/>
      <c r="I3359"/>
      <c r="J3359"/>
      <c r="K3359"/>
      <c r="L3359"/>
    </row>
    <row r="3360" spans="8:12" ht="17" x14ac:dyDescent="0.25">
      <c r="H3360"/>
      <c r="I3360"/>
      <c r="J3360"/>
      <c r="K3360"/>
      <c r="L3360"/>
    </row>
    <row r="3361" spans="8:12" ht="17" x14ac:dyDescent="0.25">
      <c r="H3361"/>
      <c r="I3361"/>
      <c r="J3361"/>
      <c r="K3361"/>
      <c r="L3361"/>
    </row>
    <row r="3362" spans="8:12" ht="17" x14ac:dyDescent="0.25">
      <c r="H3362"/>
      <c r="I3362"/>
      <c r="J3362"/>
      <c r="K3362"/>
      <c r="L3362"/>
    </row>
    <row r="3363" spans="8:12" ht="17" x14ac:dyDescent="0.25">
      <c r="H3363"/>
      <c r="I3363"/>
      <c r="J3363"/>
      <c r="K3363"/>
      <c r="L3363"/>
    </row>
    <row r="3364" spans="8:12" ht="17" x14ac:dyDescent="0.25">
      <c r="H3364"/>
      <c r="I3364"/>
      <c r="J3364"/>
      <c r="K3364"/>
      <c r="L3364"/>
    </row>
    <row r="3365" spans="8:12" ht="17" x14ac:dyDescent="0.25">
      <c r="H3365"/>
      <c r="I3365"/>
      <c r="J3365"/>
      <c r="K3365"/>
      <c r="L3365"/>
    </row>
    <row r="3366" spans="8:12" ht="17" x14ac:dyDescent="0.25">
      <c r="H3366"/>
      <c r="I3366"/>
      <c r="J3366"/>
      <c r="K3366"/>
      <c r="L3366"/>
    </row>
    <row r="3367" spans="8:12" ht="17" x14ac:dyDescent="0.25">
      <c r="H3367"/>
      <c r="I3367"/>
      <c r="J3367"/>
      <c r="K3367"/>
      <c r="L3367"/>
    </row>
    <row r="3368" spans="8:12" ht="17" x14ac:dyDescent="0.25">
      <c r="H3368"/>
      <c r="I3368"/>
      <c r="J3368"/>
      <c r="K3368"/>
      <c r="L3368"/>
    </row>
    <row r="3369" spans="8:12" ht="17" x14ac:dyDescent="0.25">
      <c r="H3369"/>
      <c r="I3369"/>
      <c r="J3369"/>
      <c r="K3369"/>
      <c r="L3369"/>
    </row>
    <row r="3370" spans="8:12" ht="17" x14ac:dyDescent="0.25">
      <c r="H3370"/>
      <c r="I3370"/>
      <c r="J3370"/>
      <c r="K3370"/>
      <c r="L3370"/>
    </row>
    <row r="3371" spans="8:12" ht="17" x14ac:dyDescent="0.25">
      <c r="H3371"/>
      <c r="I3371"/>
      <c r="J3371"/>
      <c r="K3371"/>
      <c r="L3371"/>
    </row>
    <row r="3372" spans="8:12" ht="17" x14ac:dyDescent="0.25">
      <c r="H3372"/>
      <c r="I3372"/>
      <c r="J3372"/>
      <c r="K3372"/>
      <c r="L3372"/>
    </row>
    <row r="3373" spans="8:12" ht="17" x14ac:dyDescent="0.25">
      <c r="H3373"/>
      <c r="I3373"/>
      <c r="J3373"/>
      <c r="K3373"/>
      <c r="L3373"/>
    </row>
    <row r="3374" spans="8:12" ht="17" x14ac:dyDescent="0.25">
      <c r="H3374"/>
      <c r="I3374"/>
      <c r="J3374"/>
      <c r="K3374"/>
      <c r="L3374"/>
    </row>
    <row r="3375" spans="8:12" ht="17" x14ac:dyDescent="0.25">
      <c r="H3375"/>
      <c r="I3375"/>
      <c r="J3375"/>
      <c r="K3375"/>
      <c r="L3375"/>
    </row>
    <row r="3376" spans="8:12" ht="17" x14ac:dyDescent="0.25">
      <c r="H3376"/>
      <c r="I3376"/>
      <c r="J3376"/>
      <c r="K3376"/>
      <c r="L3376"/>
    </row>
    <row r="3377" spans="8:12" ht="17" x14ac:dyDescent="0.25">
      <c r="H3377"/>
      <c r="I3377"/>
      <c r="J3377"/>
      <c r="K3377"/>
      <c r="L3377"/>
    </row>
    <row r="3378" spans="8:12" ht="17" x14ac:dyDescent="0.25">
      <c r="H3378"/>
      <c r="I3378"/>
      <c r="J3378"/>
      <c r="K3378"/>
      <c r="L3378"/>
    </row>
    <row r="3379" spans="8:12" ht="17" x14ac:dyDescent="0.25">
      <c r="H3379"/>
      <c r="I3379"/>
      <c r="J3379"/>
      <c r="K3379"/>
      <c r="L3379"/>
    </row>
    <row r="3380" spans="8:12" ht="17" x14ac:dyDescent="0.25">
      <c r="H3380"/>
      <c r="I3380"/>
      <c r="J3380"/>
      <c r="K3380"/>
      <c r="L3380"/>
    </row>
    <row r="3381" spans="8:12" ht="17" x14ac:dyDescent="0.25">
      <c r="H3381"/>
      <c r="I3381"/>
      <c r="J3381"/>
      <c r="K3381"/>
      <c r="L3381"/>
    </row>
    <row r="3382" spans="8:12" ht="17" x14ac:dyDescent="0.25">
      <c r="H3382"/>
      <c r="I3382"/>
      <c r="J3382"/>
      <c r="K3382"/>
      <c r="L3382"/>
    </row>
    <row r="3383" spans="8:12" ht="17" x14ac:dyDescent="0.25">
      <c r="H3383"/>
      <c r="I3383"/>
      <c r="J3383"/>
      <c r="K3383"/>
      <c r="L3383"/>
    </row>
    <row r="3384" spans="8:12" ht="17" x14ac:dyDescent="0.25">
      <c r="H3384"/>
      <c r="I3384"/>
      <c r="J3384"/>
      <c r="K3384"/>
      <c r="L3384"/>
    </row>
    <row r="3385" spans="8:12" ht="17" x14ac:dyDescent="0.25">
      <c r="H3385"/>
      <c r="I3385"/>
      <c r="J3385"/>
      <c r="K3385"/>
      <c r="L3385"/>
    </row>
    <row r="3386" spans="8:12" ht="17" x14ac:dyDescent="0.25">
      <c r="H3386"/>
      <c r="I3386"/>
      <c r="J3386"/>
      <c r="K3386"/>
      <c r="L3386"/>
    </row>
    <row r="3387" spans="8:12" ht="17" x14ac:dyDescent="0.25">
      <c r="H3387"/>
      <c r="I3387"/>
      <c r="J3387"/>
      <c r="K3387"/>
      <c r="L3387"/>
    </row>
    <row r="3388" spans="8:12" ht="17" x14ac:dyDescent="0.25">
      <c r="H3388"/>
      <c r="I3388"/>
      <c r="J3388"/>
      <c r="K3388"/>
      <c r="L3388"/>
    </row>
    <row r="3389" spans="8:12" ht="17" x14ac:dyDescent="0.25">
      <c r="H3389"/>
      <c r="I3389"/>
      <c r="J3389"/>
      <c r="K3389"/>
      <c r="L3389"/>
    </row>
    <row r="3390" spans="8:12" ht="17" x14ac:dyDescent="0.25">
      <c r="H3390"/>
      <c r="I3390"/>
      <c r="J3390"/>
      <c r="K3390"/>
      <c r="L3390"/>
    </row>
    <row r="3391" spans="8:12" ht="17" x14ac:dyDescent="0.25">
      <c r="H3391"/>
      <c r="I3391"/>
      <c r="J3391"/>
      <c r="K3391"/>
      <c r="L3391"/>
    </row>
    <row r="3392" spans="8:12" ht="17" x14ac:dyDescent="0.25">
      <c r="H3392"/>
      <c r="I3392"/>
      <c r="J3392"/>
      <c r="K3392"/>
      <c r="L3392"/>
    </row>
    <row r="3393" spans="8:12" ht="17" x14ac:dyDescent="0.25">
      <c r="H3393"/>
      <c r="I3393"/>
      <c r="J3393"/>
      <c r="K3393"/>
      <c r="L3393"/>
    </row>
    <row r="3394" spans="8:12" ht="17" x14ac:dyDescent="0.25">
      <c r="H3394"/>
      <c r="I3394"/>
      <c r="J3394"/>
      <c r="K3394"/>
      <c r="L3394"/>
    </row>
    <row r="3395" spans="8:12" ht="17" x14ac:dyDescent="0.25">
      <c r="H3395"/>
      <c r="I3395"/>
      <c r="J3395"/>
      <c r="K3395"/>
      <c r="L3395"/>
    </row>
    <row r="3396" spans="8:12" ht="17" x14ac:dyDescent="0.25">
      <c r="H3396"/>
      <c r="I3396"/>
      <c r="J3396"/>
      <c r="K3396"/>
      <c r="L3396"/>
    </row>
    <row r="3397" spans="8:12" ht="17" x14ac:dyDescent="0.25">
      <c r="H3397"/>
      <c r="I3397"/>
      <c r="J3397"/>
      <c r="K3397"/>
      <c r="L3397"/>
    </row>
    <row r="3398" spans="8:12" ht="17" x14ac:dyDescent="0.25">
      <c r="H3398"/>
      <c r="I3398"/>
      <c r="J3398"/>
      <c r="K3398"/>
      <c r="L3398"/>
    </row>
    <row r="3399" spans="8:12" ht="17" x14ac:dyDescent="0.25">
      <c r="H3399"/>
      <c r="I3399"/>
      <c r="J3399"/>
      <c r="K3399"/>
      <c r="L3399"/>
    </row>
    <row r="3400" spans="8:12" ht="17" x14ac:dyDescent="0.25">
      <c r="H3400"/>
      <c r="I3400"/>
      <c r="J3400"/>
      <c r="K3400"/>
      <c r="L3400"/>
    </row>
    <row r="3401" spans="8:12" ht="17" x14ac:dyDescent="0.25">
      <c r="H3401"/>
      <c r="I3401"/>
      <c r="J3401"/>
      <c r="K3401"/>
      <c r="L3401"/>
    </row>
    <row r="3402" spans="8:12" ht="17" x14ac:dyDescent="0.25">
      <c r="H3402"/>
      <c r="I3402"/>
      <c r="J3402"/>
      <c r="K3402"/>
      <c r="L3402"/>
    </row>
    <row r="3403" spans="8:12" ht="17" x14ac:dyDescent="0.25">
      <c r="H3403"/>
      <c r="I3403"/>
      <c r="J3403"/>
      <c r="K3403"/>
      <c r="L3403"/>
    </row>
    <row r="3404" spans="8:12" ht="17" x14ac:dyDescent="0.25">
      <c r="H3404"/>
      <c r="I3404"/>
      <c r="J3404"/>
      <c r="K3404"/>
      <c r="L3404"/>
    </row>
    <row r="3405" spans="8:12" ht="17" x14ac:dyDescent="0.25">
      <c r="H3405"/>
      <c r="I3405"/>
      <c r="J3405"/>
      <c r="K3405"/>
      <c r="L3405"/>
    </row>
    <row r="3406" spans="8:12" ht="17" x14ac:dyDescent="0.25">
      <c r="H3406"/>
      <c r="I3406"/>
      <c r="J3406"/>
      <c r="K3406"/>
      <c r="L3406"/>
    </row>
    <row r="3407" spans="8:12" ht="17" x14ac:dyDescent="0.25">
      <c r="H3407"/>
      <c r="I3407"/>
      <c r="J3407"/>
      <c r="K3407"/>
      <c r="L3407"/>
    </row>
    <row r="3408" spans="8:12" ht="17" x14ac:dyDescent="0.25">
      <c r="H3408"/>
      <c r="I3408"/>
      <c r="J3408"/>
      <c r="K3408"/>
      <c r="L3408"/>
    </row>
    <row r="3409" spans="8:12" ht="17" x14ac:dyDescent="0.25">
      <c r="H3409"/>
      <c r="I3409"/>
      <c r="J3409"/>
      <c r="K3409"/>
      <c r="L3409"/>
    </row>
    <row r="3410" spans="8:12" ht="17" x14ac:dyDescent="0.25">
      <c r="H3410"/>
      <c r="I3410"/>
      <c r="J3410"/>
      <c r="K3410"/>
      <c r="L3410"/>
    </row>
    <row r="3411" spans="8:12" ht="17" x14ac:dyDescent="0.25">
      <c r="H3411"/>
      <c r="I3411"/>
      <c r="J3411"/>
      <c r="K3411"/>
      <c r="L3411"/>
    </row>
    <row r="3412" spans="8:12" ht="17" x14ac:dyDescent="0.25">
      <c r="H3412"/>
      <c r="I3412"/>
      <c r="J3412"/>
      <c r="K3412"/>
      <c r="L3412"/>
    </row>
    <row r="3413" spans="8:12" ht="17" x14ac:dyDescent="0.25">
      <c r="H3413"/>
      <c r="I3413"/>
      <c r="J3413"/>
      <c r="K3413"/>
      <c r="L3413"/>
    </row>
    <row r="3414" spans="8:12" ht="17" x14ac:dyDescent="0.25">
      <c r="H3414"/>
      <c r="I3414"/>
      <c r="J3414"/>
      <c r="K3414"/>
      <c r="L3414"/>
    </row>
    <row r="3415" spans="8:12" ht="17" x14ac:dyDescent="0.25">
      <c r="H3415"/>
      <c r="I3415"/>
      <c r="J3415"/>
      <c r="K3415"/>
      <c r="L3415"/>
    </row>
    <row r="3416" spans="8:12" ht="17" x14ac:dyDescent="0.25">
      <c r="H3416"/>
      <c r="I3416"/>
      <c r="J3416"/>
      <c r="K3416"/>
      <c r="L3416"/>
    </row>
    <row r="3417" spans="8:12" ht="17" x14ac:dyDescent="0.25">
      <c r="H3417"/>
      <c r="I3417"/>
      <c r="J3417"/>
      <c r="K3417"/>
      <c r="L3417"/>
    </row>
    <row r="3418" spans="8:12" ht="17" x14ac:dyDescent="0.25">
      <c r="H3418"/>
      <c r="I3418"/>
      <c r="J3418"/>
      <c r="K3418"/>
      <c r="L3418"/>
    </row>
    <row r="3419" spans="8:12" ht="17" x14ac:dyDescent="0.25">
      <c r="H3419"/>
      <c r="I3419"/>
      <c r="J3419"/>
      <c r="K3419"/>
      <c r="L3419"/>
    </row>
    <row r="3420" spans="8:12" ht="17" x14ac:dyDescent="0.25">
      <c r="H3420"/>
      <c r="I3420"/>
      <c r="J3420"/>
      <c r="K3420"/>
      <c r="L3420"/>
    </row>
    <row r="3421" spans="8:12" ht="17" x14ac:dyDescent="0.25">
      <c r="H3421"/>
      <c r="I3421"/>
      <c r="J3421"/>
      <c r="K3421"/>
      <c r="L3421"/>
    </row>
    <row r="3422" spans="8:12" ht="17" x14ac:dyDescent="0.25">
      <c r="H3422"/>
      <c r="I3422"/>
      <c r="J3422"/>
      <c r="K3422"/>
      <c r="L3422"/>
    </row>
    <row r="3423" spans="8:12" ht="17" x14ac:dyDescent="0.25">
      <c r="H3423"/>
      <c r="I3423"/>
      <c r="J3423"/>
      <c r="K3423"/>
      <c r="L3423"/>
    </row>
    <row r="3424" spans="8:12" ht="17" x14ac:dyDescent="0.25">
      <c r="H3424"/>
      <c r="I3424"/>
      <c r="J3424"/>
      <c r="K3424"/>
      <c r="L3424"/>
    </row>
    <row r="3425" spans="8:12" ht="17" x14ac:dyDescent="0.25">
      <c r="H3425"/>
      <c r="I3425"/>
      <c r="J3425"/>
      <c r="K3425"/>
      <c r="L3425"/>
    </row>
    <row r="3426" spans="8:12" ht="17" x14ac:dyDescent="0.25">
      <c r="H3426"/>
      <c r="I3426"/>
      <c r="J3426"/>
      <c r="K3426"/>
      <c r="L3426"/>
    </row>
    <row r="3427" spans="8:12" ht="17" x14ac:dyDescent="0.25">
      <c r="H3427"/>
      <c r="I3427"/>
      <c r="J3427"/>
      <c r="K3427"/>
      <c r="L3427"/>
    </row>
    <row r="3428" spans="8:12" ht="17" x14ac:dyDescent="0.25">
      <c r="H3428"/>
      <c r="I3428"/>
      <c r="J3428"/>
      <c r="K3428"/>
      <c r="L3428"/>
    </row>
    <row r="3429" spans="8:12" ht="17" x14ac:dyDescent="0.25">
      <c r="H3429"/>
      <c r="I3429"/>
      <c r="J3429"/>
      <c r="K3429"/>
      <c r="L3429"/>
    </row>
    <row r="3430" spans="8:12" ht="17" x14ac:dyDescent="0.25">
      <c r="H3430"/>
      <c r="I3430"/>
      <c r="J3430"/>
      <c r="K3430"/>
      <c r="L3430"/>
    </row>
    <row r="3431" spans="8:12" ht="17" x14ac:dyDescent="0.25">
      <c r="H3431"/>
      <c r="I3431"/>
      <c r="J3431"/>
      <c r="K3431"/>
      <c r="L3431"/>
    </row>
    <row r="3432" spans="8:12" ht="17" x14ac:dyDescent="0.25">
      <c r="H3432"/>
      <c r="I3432"/>
      <c r="J3432"/>
      <c r="K3432"/>
      <c r="L3432"/>
    </row>
    <row r="3433" spans="8:12" ht="17" x14ac:dyDescent="0.25">
      <c r="H3433"/>
      <c r="I3433"/>
      <c r="J3433"/>
      <c r="K3433"/>
      <c r="L3433"/>
    </row>
    <row r="3434" spans="8:12" ht="17" x14ac:dyDescent="0.25">
      <c r="H3434"/>
      <c r="I3434"/>
      <c r="J3434"/>
      <c r="K3434"/>
      <c r="L3434"/>
    </row>
    <row r="3435" spans="8:12" ht="17" x14ac:dyDescent="0.25">
      <c r="H3435"/>
      <c r="I3435"/>
      <c r="J3435"/>
      <c r="K3435"/>
      <c r="L3435"/>
    </row>
    <row r="3436" spans="8:12" ht="17" x14ac:dyDescent="0.25">
      <c r="H3436"/>
      <c r="I3436"/>
      <c r="J3436"/>
      <c r="K3436"/>
      <c r="L3436"/>
    </row>
    <row r="3437" spans="8:12" ht="17" x14ac:dyDescent="0.25">
      <c r="H3437"/>
      <c r="I3437"/>
      <c r="J3437"/>
      <c r="K3437"/>
      <c r="L3437"/>
    </row>
    <row r="3438" spans="8:12" ht="17" x14ac:dyDescent="0.25">
      <c r="H3438"/>
      <c r="I3438"/>
      <c r="J3438"/>
      <c r="K3438"/>
      <c r="L3438"/>
    </row>
    <row r="3439" spans="8:12" ht="17" x14ac:dyDescent="0.25">
      <c r="H3439"/>
      <c r="I3439"/>
      <c r="J3439"/>
      <c r="K3439"/>
      <c r="L3439"/>
    </row>
    <row r="3440" spans="8:12" ht="17" x14ac:dyDescent="0.25">
      <c r="H3440"/>
      <c r="I3440"/>
      <c r="J3440"/>
      <c r="K3440"/>
      <c r="L3440"/>
    </row>
    <row r="3441" spans="8:12" ht="17" x14ac:dyDescent="0.25">
      <c r="H3441"/>
      <c r="I3441"/>
      <c r="J3441"/>
      <c r="K3441"/>
      <c r="L3441"/>
    </row>
    <row r="3442" spans="8:12" ht="17" x14ac:dyDescent="0.25">
      <c r="H3442"/>
      <c r="I3442"/>
      <c r="J3442"/>
      <c r="K3442"/>
      <c r="L3442"/>
    </row>
    <row r="3443" spans="8:12" ht="17" x14ac:dyDescent="0.25">
      <c r="H3443"/>
      <c r="I3443"/>
      <c r="J3443"/>
      <c r="K3443"/>
      <c r="L3443"/>
    </row>
    <row r="3444" spans="8:12" ht="17" x14ac:dyDescent="0.25">
      <c r="H3444"/>
      <c r="I3444"/>
      <c r="J3444"/>
      <c r="K3444"/>
      <c r="L3444"/>
    </row>
    <row r="3445" spans="8:12" ht="17" x14ac:dyDescent="0.25">
      <c r="H3445"/>
      <c r="I3445"/>
      <c r="J3445"/>
      <c r="K3445"/>
      <c r="L3445"/>
    </row>
    <row r="3446" spans="8:12" ht="17" x14ac:dyDescent="0.25">
      <c r="H3446"/>
      <c r="I3446"/>
      <c r="J3446"/>
      <c r="K3446"/>
      <c r="L3446"/>
    </row>
    <row r="3447" spans="8:12" ht="17" x14ac:dyDescent="0.25">
      <c r="H3447"/>
      <c r="I3447"/>
      <c r="J3447"/>
      <c r="K3447"/>
      <c r="L3447"/>
    </row>
    <row r="3448" spans="8:12" ht="17" x14ac:dyDescent="0.25">
      <c r="H3448"/>
      <c r="I3448"/>
      <c r="J3448"/>
      <c r="K3448"/>
      <c r="L3448"/>
    </row>
    <row r="3449" spans="8:12" ht="17" x14ac:dyDescent="0.25">
      <c r="H3449"/>
      <c r="I3449"/>
      <c r="J3449"/>
      <c r="K3449"/>
      <c r="L3449"/>
    </row>
    <row r="3450" spans="8:12" ht="17" x14ac:dyDescent="0.25">
      <c r="H3450"/>
      <c r="I3450"/>
      <c r="J3450"/>
      <c r="K3450"/>
      <c r="L3450"/>
    </row>
    <row r="3451" spans="8:12" ht="17" x14ac:dyDescent="0.25">
      <c r="H3451"/>
      <c r="I3451"/>
      <c r="J3451"/>
      <c r="K3451"/>
      <c r="L3451"/>
    </row>
    <row r="3452" spans="8:12" ht="17" x14ac:dyDescent="0.25">
      <c r="H3452"/>
      <c r="I3452"/>
      <c r="J3452"/>
      <c r="K3452"/>
      <c r="L3452"/>
    </row>
    <row r="3453" spans="8:12" ht="17" x14ac:dyDescent="0.25">
      <c r="H3453"/>
      <c r="I3453"/>
      <c r="J3453"/>
      <c r="K3453"/>
      <c r="L3453"/>
    </row>
    <row r="3454" spans="8:12" ht="17" x14ac:dyDescent="0.25">
      <c r="H3454"/>
      <c r="I3454"/>
      <c r="J3454"/>
      <c r="K3454"/>
      <c r="L3454"/>
    </row>
    <row r="3455" spans="8:12" ht="17" x14ac:dyDescent="0.25">
      <c r="H3455"/>
      <c r="I3455"/>
      <c r="J3455"/>
      <c r="K3455"/>
      <c r="L3455"/>
    </row>
    <row r="3456" spans="8:12" ht="17" x14ac:dyDescent="0.25">
      <c r="H3456"/>
      <c r="I3456"/>
      <c r="J3456"/>
      <c r="K3456"/>
      <c r="L3456"/>
    </row>
    <row r="3457" spans="8:12" ht="17" x14ac:dyDescent="0.25">
      <c r="H3457"/>
      <c r="I3457"/>
      <c r="J3457"/>
      <c r="K3457"/>
      <c r="L3457"/>
    </row>
    <row r="3458" spans="8:12" ht="17" x14ac:dyDescent="0.25">
      <c r="H3458"/>
      <c r="I3458"/>
      <c r="J3458"/>
      <c r="K3458"/>
      <c r="L3458"/>
    </row>
    <row r="3459" spans="8:12" ht="17" x14ac:dyDescent="0.25">
      <c r="H3459"/>
      <c r="I3459"/>
      <c r="J3459"/>
      <c r="K3459"/>
      <c r="L3459"/>
    </row>
    <row r="3460" spans="8:12" ht="17" x14ac:dyDescent="0.25">
      <c r="H3460"/>
      <c r="I3460"/>
      <c r="J3460"/>
      <c r="K3460"/>
      <c r="L3460"/>
    </row>
    <row r="3461" spans="8:12" ht="17" x14ac:dyDescent="0.25">
      <c r="H3461"/>
      <c r="I3461"/>
      <c r="J3461"/>
      <c r="K3461"/>
      <c r="L3461"/>
    </row>
    <row r="3462" spans="8:12" ht="17" x14ac:dyDescent="0.25">
      <c r="H3462"/>
      <c r="I3462"/>
      <c r="J3462"/>
      <c r="K3462"/>
      <c r="L3462"/>
    </row>
    <row r="3463" spans="8:12" ht="17" x14ac:dyDescent="0.25">
      <c r="H3463"/>
      <c r="I3463"/>
      <c r="J3463"/>
      <c r="K3463"/>
      <c r="L3463"/>
    </row>
    <row r="3464" spans="8:12" ht="17" x14ac:dyDescent="0.25">
      <c r="H3464"/>
      <c r="I3464"/>
      <c r="J3464"/>
      <c r="K3464"/>
      <c r="L3464"/>
    </row>
    <row r="3465" spans="8:12" ht="17" x14ac:dyDescent="0.25">
      <c r="H3465"/>
      <c r="I3465"/>
      <c r="J3465"/>
      <c r="K3465"/>
      <c r="L3465"/>
    </row>
    <row r="3466" spans="8:12" ht="17" x14ac:dyDescent="0.25">
      <c r="H3466"/>
      <c r="I3466"/>
      <c r="J3466"/>
      <c r="K3466"/>
      <c r="L3466"/>
    </row>
    <row r="3467" spans="8:12" ht="17" x14ac:dyDescent="0.25">
      <c r="H3467"/>
      <c r="I3467"/>
      <c r="J3467"/>
      <c r="K3467"/>
      <c r="L3467"/>
    </row>
    <row r="3468" spans="8:12" ht="17" x14ac:dyDescent="0.25">
      <c r="H3468"/>
      <c r="I3468"/>
      <c r="J3468"/>
      <c r="K3468"/>
      <c r="L3468"/>
    </row>
    <row r="3469" spans="8:12" ht="17" x14ac:dyDescent="0.25">
      <c r="H3469"/>
      <c r="I3469"/>
      <c r="J3469"/>
      <c r="K3469"/>
      <c r="L3469"/>
    </row>
    <row r="3470" spans="8:12" ht="17" x14ac:dyDescent="0.25">
      <c r="H3470"/>
      <c r="I3470"/>
      <c r="J3470"/>
      <c r="K3470"/>
      <c r="L3470"/>
    </row>
    <row r="3471" spans="8:12" ht="17" x14ac:dyDescent="0.25">
      <c r="H3471"/>
      <c r="I3471"/>
      <c r="J3471"/>
      <c r="K3471"/>
      <c r="L3471"/>
    </row>
    <row r="3472" spans="8:12" ht="17" x14ac:dyDescent="0.25">
      <c r="H3472"/>
      <c r="I3472"/>
      <c r="J3472"/>
      <c r="K3472"/>
      <c r="L3472"/>
    </row>
    <row r="3473" spans="8:12" ht="17" x14ac:dyDescent="0.25">
      <c r="H3473"/>
      <c r="I3473"/>
      <c r="J3473"/>
      <c r="K3473"/>
      <c r="L3473"/>
    </row>
    <row r="3474" spans="8:12" ht="17" x14ac:dyDescent="0.25">
      <c r="H3474"/>
      <c r="I3474"/>
      <c r="J3474"/>
      <c r="K3474"/>
      <c r="L3474"/>
    </row>
    <row r="3475" spans="8:12" ht="17" x14ac:dyDescent="0.25">
      <c r="H3475"/>
      <c r="I3475"/>
      <c r="J3475"/>
      <c r="K3475"/>
      <c r="L3475"/>
    </row>
    <row r="3476" spans="8:12" ht="17" x14ac:dyDescent="0.25">
      <c r="H3476"/>
      <c r="I3476"/>
      <c r="J3476"/>
      <c r="K3476"/>
      <c r="L3476"/>
    </row>
    <row r="3477" spans="8:12" ht="17" x14ac:dyDescent="0.25">
      <c r="H3477"/>
      <c r="I3477"/>
      <c r="J3477"/>
      <c r="K3477"/>
      <c r="L3477"/>
    </row>
    <row r="3478" spans="8:12" ht="17" x14ac:dyDescent="0.25">
      <c r="H3478"/>
      <c r="I3478"/>
      <c r="J3478"/>
      <c r="K3478"/>
      <c r="L3478"/>
    </row>
    <row r="3479" spans="8:12" ht="17" x14ac:dyDescent="0.25">
      <c r="H3479"/>
      <c r="I3479"/>
      <c r="J3479"/>
      <c r="K3479"/>
      <c r="L3479"/>
    </row>
    <row r="3480" spans="8:12" ht="17" x14ac:dyDescent="0.25">
      <c r="H3480"/>
      <c r="I3480"/>
      <c r="J3480"/>
      <c r="K3480"/>
      <c r="L3480"/>
    </row>
    <row r="3481" spans="8:12" ht="17" x14ac:dyDescent="0.25">
      <c r="H3481"/>
      <c r="I3481"/>
      <c r="J3481"/>
      <c r="K3481"/>
      <c r="L3481"/>
    </row>
    <row r="3482" spans="8:12" ht="17" x14ac:dyDescent="0.25">
      <c r="H3482"/>
      <c r="I3482"/>
      <c r="J3482"/>
      <c r="K3482"/>
      <c r="L3482"/>
    </row>
    <row r="3483" spans="8:12" ht="17" x14ac:dyDescent="0.25">
      <c r="H3483"/>
      <c r="I3483"/>
      <c r="J3483"/>
      <c r="K3483"/>
      <c r="L3483"/>
    </row>
    <row r="3484" spans="8:12" ht="17" x14ac:dyDescent="0.25">
      <c r="H3484"/>
      <c r="I3484"/>
      <c r="J3484"/>
      <c r="K3484"/>
      <c r="L3484"/>
    </row>
    <row r="3485" spans="8:12" ht="17" x14ac:dyDescent="0.25">
      <c r="H3485"/>
      <c r="I3485"/>
      <c r="J3485"/>
      <c r="K3485"/>
      <c r="L3485"/>
    </row>
    <row r="3486" spans="8:12" ht="17" x14ac:dyDescent="0.25">
      <c r="H3486"/>
      <c r="I3486"/>
      <c r="J3486"/>
      <c r="K3486"/>
      <c r="L3486"/>
    </row>
    <row r="3487" spans="8:12" ht="17" x14ac:dyDescent="0.25">
      <c r="H3487"/>
      <c r="I3487"/>
      <c r="J3487"/>
      <c r="K3487"/>
      <c r="L3487"/>
    </row>
    <row r="3488" spans="8:12" ht="17" x14ac:dyDescent="0.25">
      <c r="H3488"/>
      <c r="I3488"/>
      <c r="J3488"/>
      <c r="K3488"/>
      <c r="L3488"/>
    </row>
    <row r="3489" spans="8:12" ht="17" x14ac:dyDescent="0.25">
      <c r="H3489"/>
      <c r="I3489"/>
      <c r="J3489"/>
      <c r="K3489"/>
      <c r="L3489"/>
    </row>
    <row r="3490" spans="8:12" ht="17" x14ac:dyDescent="0.25">
      <c r="H3490"/>
      <c r="I3490"/>
      <c r="J3490"/>
      <c r="K3490"/>
      <c r="L3490"/>
    </row>
    <row r="3491" spans="8:12" ht="17" x14ac:dyDescent="0.25">
      <c r="H3491"/>
      <c r="I3491"/>
      <c r="J3491"/>
      <c r="K3491"/>
      <c r="L3491"/>
    </row>
    <row r="3492" spans="8:12" ht="17" x14ac:dyDescent="0.25">
      <c r="H3492"/>
      <c r="I3492"/>
      <c r="J3492"/>
      <c r="K3492"/>
      <c r="L3492"/>
    </row>
    <row r="3493" spans="8:12" ht="17" x14ac:dyDescent="0.25">
      <c r="H3493"/>
      <c r="I3493"/>
      <c r="J3493"/>
      <c r="K3493"/>
      <c r="L3493"/>
    </row>
    <row r="3494" spans="8:12" ht="17" x14ac:dyDescent="0.25">
      <c r="H3494"/>
      <c r="I3494"/>
      <c r="J3494"/>
      <c r="K3494"/>
      <c r="L3494"/>
    </row>
    <row r="3495" spans="8:12" ht="17" x14ac:dyDescent="0.25">
      <c r="H3495"/>
      <c r="I3495"/>
      <c r="J3495"/>
      <c r="K3495"/>
      <c r="L3495"/>
    </row>
    <row r="3496" spans="8:12" ht="17" x14ac:dyDescent="0.25">
      <c r="H3496"/>
      <c r="I3496"/>
      <c r="J3496"/>
      <c r="K3496"/>
      <c r="L3496"/>
    </row>
    <row r="3497" spans="8:12" ht="17" x14ac:dyDescent="0.25">
      <c r="H3497"/>
      <c r="I3497"/>
      <c r="J3497"/>
      <c r="K3497"/>
      <c r="L3497"/>
    </row>
    <row r="3498" spans="8:12" ht="17" x14ac:dyDescent="0.25">
      <c r="H3498"/>
      <c r="I3498"/>
      <c r="J3498"/>
      <c r="K3498"/>
      <c r="L3498"/>
    </row>
    <row r="3499" spans="8:12" ht="17" x14ac:dyDescent="0.25">
      <c r="H3499"/>
      <c r="I3499"/>
      <c r="J3499"/>
      <c r="K3499"/>
      <c r="L3499"/>
    </row>
    <row r="3500" spans="8:12" ht="17" x14ac:dyDescent="0.25">
      <c r="H3500"/>
      <c r="I3500"/>
      <c r="J3500"/>
      <c r="K3500"/>
      <c r="L3500"/>
    </row>
    <row r="3501" spans="8:12" ht="17" x14ac:dyDescent="0.25">
      <c r="H3501"/>
      <c r="I3501"/>
      <c r="J3501"/>
      <c r="K3501"/>
      <c r="L3501"/>
    </row>
    <row r="3502" spans="8:12" ht="17" x14ac:dyDescent="0.25">
      <c r="H3502"/>
      <c r="I3502"/>
      <c r="J3502"/>
      <c r="K3502"/>
      <c r="L3502"/>
    </row>
    <row r="3503" spans="8:12" ht="17" x14ac:dyDescent="0.25">
      <c r="H3503"/>
      <c r="I3503"/>
      <c r="J3503"/>
      <c r="K3503"/>
      <c r="L3503"/>
    </row>
    <row r="3504" spans="8:12" ht="17" x14ac:dyDescent="0.25">
      <c r="H3504"/>
      <c r="I3504"/>
      <c r="J3504"/>
      <c r="K3504"/>
      <c r="L3504"/>
    </row>
    <row r="3505" spans="8:12" ht="17" x14ac:dyDescent="0.25">
      <c r="H3505"/>
      <c r="I3505"/>
      <c r="J3505"/>
      <c r="K3505"/>
      <c r="L3505"/>
    </row>
    <row r="3506" spans="8:12" ht="17" x14ac:dyDescent="0.25">
      <c r="H3506"/>
      <c r="I3506"/>
      <c r="J3506"/>
      <c r="K3506"/>
      <c r="L3506"/>
    </row>
    <row r="3507" spans="8:12" ht="17" x14ac:dyDescent="0.25">
      <c r="H3507"/>
      <c r="I3507"/>
      <c r="J3507"/>
      <c r="K3507"/>
      <c r="L3507"/>
    </row>
    <row r="3508" spans="8:12" ht="17" x14ac:dyDescent="0.25">
      <c r="H3508"/>
      <c r="I3508"/>
      <c r="J3508"/>
      <c r="K3508"/>
      <c r="L3508"/>
    </row>
    <row r="3509" spans="8:12" ht="17" x14ac:dyDescent="0.25">
      <c r="H3509"/>
      <c r="I3509"/>
      <c r="J3509"/>
      <c r="K3509"/>
      <c r="L3509"/>
    </row>
    <row r="3510" spans="8:12" ht="17" x14ac:dyDescent="0.25">
      <c r="H3510"/>
      <c r="I3510"/>
      <c r="J3510"/>
      <c r="K3510"/>
      <c r="L3510"/>
    </row>
    <row r="3511" spans="8:12" ht="17" x14ac:dyDescent="0.25">
      <c r="H3511"/>
      <c r="I3511"/>
      <c r="J3511"/>
      <c r="K3511"/>
      <c r="L3511"/>
    </row>
    <row r="3512" spans="8:12" ht="17" x14ac:dyDescent="0.25">
      <c r="H3512"/>
      <c r="I3512"/>
      <c r="J3512"/>
      <c r="K3512"/>
      <c r="L3512"/>
    </row>
    <row r="3513" spans="8:12" ht="17" x14ac:dyDescent="0.25">
      <c r="H3513"/>
      <c r="I3513"/>
      <c r="J3513"/>
      <c r="K3513"/>
      <c r="L3513"/>
    </row>
    <row r="3514" spans="8:12" ht="17" x14ac:dyDescent="0.25">
      <c r="H3514"/>
      <c r="I3514"/>
      <c r="J3514"/>
      <c r="K3514"/>
      <c r="L3514"/>
    </row>
    <row r="3515" spans="8:12" ht="17" x14ac:dyDescent="0.25">
      <c r="H3515"/>
      <c r="I3515"/>
      <c r="J3515"/>
      <c r="K3515"/>
      <c r="L3515"/>
    </row>
    <row r="3516" spans="8:12" ht="17" x14ac:dyDescent="0.25">
      <c r="H3516"/>
      <c r="I3516"/>
      <c r="J3516"/>
      <c r="K3516"/>
      <c r="L3516"/>
    </row>
    <row r="3517" spans="8:12" ht="17" x14ac:dyDescent="0.25">
      <c r="H3517"/>
      <c r="I3517"/>
      <c r="J3517"/>
      <c r="K3517"/>
      <c r="L3517"/>
    </row>
    <row r="3518" spans="8:12" ht="17" x14ac:dyDescent="0.25">
      <c r="H3518"/>
      <c r="I3518"/>
      <c r="J3518"/>
      <c r="K3518"/>
      <c r="L3518"/>
    </row>
    <row r="3519" spans="8:12" ht="17" x14ac:dyDescent="0.25">
      <c r="H3519"/>
      <c r="I3519"/>
      <c r="J3519"/>
      <c r="K3519"/>
      <c r="L3519"/>
    </row>
    <row r="3520" spans="8:12" ht="17" x14ac:dyDescent="0.25">
      <c r="H3520"/>
      <c r="I3520"/>
      <c r="J3520"/>
      <c r="K3520"/>
      <c r="L3520"/>
    </row>
    <row r="3521" spans="8:12" ht="17" x14ac:dyDescent="0.25">
      <c r="H3521"/>
      <c r="I3521"/>
      <c r="J3521"/>
      <c r="K3521"/>
      <c r="L3521"/>
    </row>
    <row r="3522" spans="8:12" ht="17" x14ac:dyDescent="0.25">
      <c r="H3522"/>
      <c r="I3522"/>
      <c r="J3522"/>
      <c r="K3522"/>
      <c r="L3522"/>
    </row>
    <row r="3523" spans="8:12" ht="17" x14ac:dyDescent="0.25">
      <c r="H3523"/>
      <c r="I3523"/>
      <c r="J3523"/>
      <c r="K3523"/>
      <c r="L3523"/>
    </row>
    <row r="3524" spans="8:12" ht="17" x14ac:dyDescent="0.25">
      <c r="H3524"/>
      <c r="I3524"/>
      <c r="J3524"/>
      <c r="K3524"/>
      <c r="L3524"/>
    </row>
    <row r="3525" spans="8:12" ht="17" x14ac:dyDescent="0.25">
      <c r="H3525"/>
      <c r="I3525"/>
      <c r="J3525"/>
      <c r="K3525"/>
      <c r="L3525"/>
    </row>
    <row r="3526" spans="8:12" ht="17" x14ac:dyDescent="0.25">
      <c r="H3526"/>
      <c r="I3526"/>
      <c r="J3526"/>
      <c r="K3526"/>
      <c r="L3526"/>
    </row>
    <row r="3527" spans="8:12" ht="17" x14ac:dyDescent="0.25">
      <c r="H3527"/>
      <c r="I3527"/>
      <c r="J3527"/>
      <c r="K3527"/>
      <c r="L3527"/>
    </row>
    <row r="3528" spans="8:12" ht="17" x14ac:dyDescent="0.25">
      <c r="H3528"/>
      <c r="I3528"/>
      <c r="J3528"/>
      <c r="K3528"/>
      <c r="L3528"/>
    </row>
    <row r="3529" spans="8:12" ht="17" x14ac:dyDescent="0.25">
      <c r="H3529"/>
      <c r="I3529"/>
      <c r="J3529"/>
      <c r="K3529"/>
      <c r="L3529"/>
    </row>
    <row r="3530" spans="8:12" ht="17" x14ac:dyDescent="0.25">
      <c r="H3530"/>
      <c r="I3530"/>
      <c r="J3530"/>
      <c r="K3530"/>
      <c r="L3530"/>
    </row>
    <row r="3531" spans="8:12" ht="17" x14ac:dyDescent="0.25">
      <c r="H3531"/>
      <c r="I3531"/>
      <c r="J3531"/>
      <c r="K3531"/>
      <c r="L3531"/>
    </row>
    <row r="3532" spans="8:12" ht="17" x14ac:dyDescent="0.25">
      <c r="H3532"/>
      <c r="I3532"/>
      <c r="J3532"/>
      <c r="K3532"/>
      <c r="L3532"/>
    </row>
    <row r="3533" spans="8:12" ht="17" x14ac:dyDescent="0.25">
      <c r="H3533"/>
      <c r="I3533"/>
      <c r="J3533"/>
      <c r="K3533"/>
      <c r="L3533"/>
    </row>
    <row r="3534" spans="8:12" ht="17" x14ac:dyDescent="0.25">
      <c r="H3534"/>
      <c r="I3534"/>
      <c r="J3534"/>
      <c r="K3534"/>
      <c r="L3534"/>
    </row>
    <row r="3535" spans="8:12" ht="17" x14ac:dyDescent="0.25">
      <c r="H3535"/>
      <c r="I3535"/>
      <c r="J3535"/>
      <c r="K3535"/>
      <c r="L3535"/>
    </row>
    <row r="3536" spans="8:12" ht="17" x14ac:dyDescent="0.25">
      <c r="H3536"/>
      <c r="I3536"/>
      <c r="J3536"/>
      <c r="K3536"/>
      <c r="L3536"/>
    </row>
    <row r="3537" spans="8:12" ht="17" x14ac:dyDescent="0.25">
      <c r="H3537"/>
      <c r="I3537"/>
      <c r="J3537"/>
      <c r="K3537"/>
      <c r="L3537"/>
    </row>
    <row r="3538" spans="8:12" ht="17" x14ac:dyDescent="0.25">
      <c r="H3538"/>
      <c r="I3538"/>
      <c r="J3538"/>
      <c r="K3538"/>
      <c r="L3538"/>
    </row>
    <row r="3539" spans="8:12" ht="17" x14ac:dyDescent="0.25">
      <c r="H3539"/>
      <c r="I3539"/>
      <c r="J3539"/>
      <c r="K3539"/>
      <c r="L3539"/>
    </row>
    <row r="3540" spans="8:12" ht="17" x14ac:dyDescent="0.25">
      <c r="H3540"/>
      <c r="I3540"/>
      <c r="J3540"/>
      <c r="K3540"/>
      <c r="L3540"/>
    </row>
    <row r="3541" spans="8:12" ht="17" x14ac:dyDescent="0.25">
      <c r="H3541"/>
      <c r="I3541"/>
      <c r="J3541"/>
      <c r="K3541"/>
      <c r="L3541"/>
    </row>
    <row r="3542" spans="8:12" ht="17" x14ac:dyDescent="0.25">
      <c r="H3542"/>
      <c r="I3542"/>
      <c r="J3542"/>
      <c r="K3542"/>
      <c r="L3542"/>
    </row>
    <row r="3543" spans="8:12" ht="17" x14ac:dyDescent="0.25">
      <c r="H3543"/>
      <c r="I3543"/>
      <c r="J3543"/>
      <c r="K3543"/>
      <c r="L3543"/>
    </row>
    <row r="3544" spans="8:12" ht="17" x14ac:dyDescent="0.25">
      <c r="H3544"/>
      <c r="I3544"/>
      <c r="J3544"/>
      <c r="K3544"/>
      <c r="L3544"/>
    </row>
    <row r="3545" spans="8:12" ht="17" x14ac:dyDescent="0.25">
      <c r="H3545"/>
      <c r="I3545"/>
      <c r="J3545"/>
      <c r="K3545"/>
      <c r="L3545"/>
    </row>
    <row r="3546" spans="8:12" ht="17" x14ac:dyDescent="0.25">
      <c r="H3546"/>
      <c r="I3546"/>
      <c r="J3546"/>
      <c r="K3546"/>
      <c r="L3546"/>
    </row>
    <row r="3547" spans="8:12" ht="17" x14ac:dyDescent="0.25">
      <c r="H3547"/>
      <c r="I3547"/>
      <c r="J3547"/>
      <c r="K3547"/>
      <c r="L3547"/>
    </row>
    <row r="3548" spans="8:12" ht="17" x14ac:dyDescent="0.25">
      <c r="H3548"/>
      <c r="I3548"/>
      <c r="J3548"/>
      <c r="K3548"/>
      <c r="L3548"/>
    </row>
    <row r="3549" spans="8:12" ht="17" x14ac:dyDescent="0.25">
      <c r="H3549"/>
      <c r="I3549"/>
      <c r="J3549"/>
      <c r="K3549"/>
      <c r="L3549"/>
    </row>
    <row r="3550" spans="8:12" ht="17" x14ac:dyDescent="0.25">
      <c r="H3550"/>
      <c r="I3550"/>
      <c r="J3550"/>
      <c r="K3550"/>
      <c r="L3550"/>
    </row>
    <row r="3551" spans="8:12" ht="17" x14ac:dyDescent="0.25">
      <c r="H3551"/>
      <c r="I3551"/>
      <c r="J3551"/>
      <c r="K3551"/>
      <c r="L3551"/>
    </row>
    <row r="3552" spans="8:12" ht="17" x14ac:dyDescent="0.25">
      <c r="H3552"/>
      <c r="I3552"/>
      <c r="J3552"/>
      <c r="K3552"/>
      <c r="L3552"/>
    </row>
    <row r="3553" spans="8:12" ht="17" x14ac:dyDescent="0.25">
      <c r="H3553"/>
      <c r="I3553"/>
      <c r="J3553"/>
      <c r="K3553"/>
      <c r="L3553"/>
    </row>
    <row r="3554" spans="8:12" ht="17" x14ac:dyDescent="0.25">
      <c r="H3554"/>
      <c r="I3554"/>
      <c r="J3554"/>
      <c r="K3554"/>
      <c r="L3554"/>
    </row>
    <row r="3555" spans="8:12" ht="17" x14ac:dyDescent="0.25">
      <c r="H3555"/>
      <c r="I3555"/>
      <c r="J3555"/>
      <c r="K3555"/>
      <c r="L3555"/>
    </row>
    <row r="3556" spans="8:12" ht="17" x14ac:dyDescent="0.25">
      <c r="H3556"/>
      <c r="I3556"/>
      <c r="J3556"/>
      <c r="K3556"/>
      <c r="L3556"/>
    </row>
    <row r="3557" spans="8:12" ht="17" x14ac:dyDescent="0.25">
      <c r="H3557"/>
      <c r="I3557"/>
      <c r="J3557"/>
      <c r="K3557"/>
      <c r="L3557"/>
    </row>
    <row r="3558" spans="8:12" ht="17" x14ac:dyDescent="0.25">
      <c r="H3558"/>
      <c r="I3558"/>
      <c r="J3558"/>
      <c r="K3558"/>
      <c r="L3558"/>
    </row>
    <row r="3559" spans="8:12" ht="17" x14ac:dyDescent="0.25">
      <c r="H3559"/>
      <c r="I3559"/>
      <c r="J3559"/>
      <c r="K3559"/>
      <c r="L3559"/>
    </row>
    <row r="3560" spans="8:12" ht="17" x14ac:dyDescent="0.25">
      <c r="H3560"/>
      <c r="I3560"/>
      <c r="J3560"/>
      <c r="K3560"/>
      <c r="L3560"/>
    </row>
    <row r="3561" spans="8:12" ht="17" x14ac:dyDescent="0.25">
      <c r="H3561"/>
      <c r="I3561"/>
      <c r="J3561"/>
      <c r="K3561"/>
      <c r="L3561"/>
    </row>
    <row r="3562" spans="8:12" ht="17" x14ac:dyDescent="0.25">
      <c r="H3562"/>
      <c r="I3562"/>
      <c r="J3562"/>
      <c r="K3562"/>
      <c r="L3562"/>
    </row>
    <row r="3563" spans="8:12" ht="17" x14ac:dyDescent="0.25">
      <c r="H3563"/>
      <c r="I3563"/>
      <c r="J3563"/>
      <c r="K3563"/>
      <c r="L3563"/>
    </row>
    <row r="3564" spans="8:12" ht="17" x14ac:dyDescent="0.25">
      <c r="H3564"/>
      <c r="I3564"/>
      <c r="J3564"/>
      <c r="K3564"/>
      <c r="L3564"/>
    </row>
    <row r="3565" spans="8:12" ht="17" x14ac:dyDescent="0.25">
      <c r="H3565"/>
      <c r="I3565"/>
      <c r="J3565"/>
      <c r="K3565"/>
      <c r="L3565"/>
    </row>
    <row r="3566" spans="8:12" ht="17" x14ac:dyDescent="0.25">
      <c r="H3566"/>
      <c r="I3566"/>
      <c r="J3566"/>
      <c r="K3566"/>
      <c r="L3566"/>
    </row>
    <row r="3567" spans="8:12" ht="17" x14ac:dyDescent="0.25">
      <c r="H3567"/>
      <c r="I3567"/>
      <c r="J3567"/>
      <c r="K3567"/>
      <c r="L3567"/>
    </row>
    <row r="3568" spans="8:12" ht="17" x14ac:dyDescent="0.25">
      <c r="H3568"/>
      <c r="I3568"/>
      <c r="J3568"/>
      <c r="K3568"/>
      <c r="L3568"/>
    </row>
    <row r="3569" spans="8:12" ht="17" x14ac:dyDescent="0.25">
      <c r="H3569"/>
      <c r="I3569"/>
      <c r="J3569"/>
      <c r="K3569"/>
      <c r="L3569"/>
    </row>
    <row r="3570" spans="8:12" ht="17" x14ac:dyDescent="0.25">
      <c r="H3570"/>
      <c r="I3570"/>
      <c r="J3570"/>
      <c r="K3570"/>
      <c r="L3570"/>
    </row>
    <row r="3571" spans="8:12" ht="17" x14ac:dyDescent="0.25">
      <c r="H3571"/>
      <c r="I3571"/>
      <c r="J3571"/>
      <c r="K3571"/>
      <c r="L3571"/>
    </row>
    <row r="3572" spans="8:12" ht="17" x14ac:dyDescent="0.25">
      <c r="H3572"/>
      <c r="I3572"/>
      <c r="J3572"/>
      <c r="K3572"/>
      <c r="L3572"/>
    </row>
    <row r="3573" spans="8:12" ht="17" x14ac:dyDescent="0.25">
      <c r="H3573"/>
      <c r="I3573"/>
      <c r="J3573"/>
      <c r="K3573"/>
      <c r="L3573"/>
    </row>
    <row r="3574" spans="8:12" ht="17" x14ac:dyDescent="0.25">
      <c r="H3574"/>
      <c r="I3574"/>
      <c r="J3574"/>
      <c r="K3574"/>
      <c r="L3574"/>
    </row>
    <row r="3575" spans="8:12" ht="17" x14ac:dyDescent="0.25">
      <c r="H3575"/>
      <c r="I3575"/>
      <c r="J3575"/>
      <c r="K3575"/>
      <c r="L3575"/>
    </row>
    <row r="3576" spans="8:12" ht="17" x14ac:dyDescent="0.25">
      <c r="H3576"/>
      <c r="I3576"/>
      <c r="J3576"/>
      <c r="K3576"/>
      <c r="L3576"/>
    </row>
    <row r="3577" spans="8:12" ht="17" x14ac:dyDescent="0.25">
      <c r="H3577"/>
      <c r="I3577"/>
      <c r="J3577"/>
      <c r="K3577"/>
      <c r="L3577"/>
    </row>
    <row r="3578" spans="8:12" ht="17" x14ac:dyDescent="0.25">
      <c r="H3578"/>
      <c r="I3578"/>
      <c r="J3578"/>
      <c r="K3578"/>
      <c r="L3578"/>
    </row>
    <row r="3579" spans="8:12" ht="17" x14ac:dyDescent="0.25">
      <c r="H3579"/>
      <c r="I3579"/>
      <c r="J3579"/>
      <c r="K3579"/>
      <c r="L3579"/>
    </row>
    <row r="3580" spans="8:12" ht="17" x14ac:dyDescent="0.25">
      <c r="H3580"/>
      <c r="I3580"/>
      <c r="J3580"/>
      <c r="K3580"/>
      <c r="L3580"/>
    </row>
    <row r="3581" spans="8:12" ht="17" x14ac:dyDescent="0.25">
      <c r="H3581"/>
      <c r="I3581"/>
      <c r="J3581"/>
      <c r="K3581"/>
      <c r="L3581"/>
    </row>
    <row r="3582" spans="8:12" ht="17" x14ac:dyDescent="0.25">
      <c r="H3582"/>
      <c r="I3582"/>
      <c r="J3582"/>
      <c r="K3582"/>
      <c r="L3582"/>
    </row>
    <row r="3583" spans="8:12" ht="17" x14ac:dyDescent="0.25">
      <c r="H3583"/>
      <c r="I3583"/>
      <c r="J3583"/>
      <c r="K3583"/>
      <c r="L3583"/>
    </row>
    <row r="3584" spans="8:12" ht="17" x14ac:dyDescent="0.25">
      <c r="H3584"/>
      <c r="I3584"/>
      <c r="J3584"/>
      <c r="K3584"/>
      <c r="L3584"/>
    </row>
    <row r="3585" spans="8:12" ht="17" x14ac:dyDescent="0.25">
      <c r="H3585"/>
      <c r="I3585"/>
      <c r="J3585"/>
      <c r="K3585"/>
      <c r="L3585"/>
    </row>
    <row r="3586" spans="8:12" ht="17" x14ac:dyDescent="0.25">
      <c r="H3586"/>
      <c r="I3586"/>
      <c r="J3586"/>
      <c r="K3586"/>
      <c r="L3586"/>
    </row>
    <row r="3587" spans="8:12" ht="17" x14ac:dyDescent="0.25">
      <c r="H3587"/>
      <c r="I3587"/>
      <c r="J3587"/>
      <c r="K3587"/>
      <c r="L3587"/>
    </row>
    <row r="3588" spans="8:12" ht="17" x14ac:dyDescent="0.25">
      <c r="H3588"/>
      <c r="I3588"/>
      <c r="J3588"/>
      <c r="K3588"/>
      <c r="L3588"/>
    </row>
    <row r="3589" spans="8:12" ht="17" x14ac:dyDescent="0.25">
      <c r="H3589"/>
      <c r="I3589"/>
      <c r="J3589"/>
      <c r="K3589"/>
      <c r="L3589"/>
    </row>
  </sheetData>
  <autoFilter ref="A115:D274" xr:uid="{68FDC483-6001-4143-A7B7-319A3533BA39}"/>
  <conditionalFormatting sqref="B42:E45">
    <cfRule type="colorScale" priority="1">
      <colorScale>
        <cfvo type="min"/>
        <cfvo type="percentile" val="50"/>
        <cfvo type="max"/>
        <color rgb="FFF8696B"/>
        <color rgb="FFFCFCFF"/>
        <color rgb="FF63BE7B"/>
      </colorScale>
    </cfRule>
  </conditionalFormatting>
  <pageMargins left="0.7" right="0.7" top="0.75" bottom="0.75" header="0.3" footer="0.3"/>
  <ignoredErrors>
    <ignoredError sqref="B27:B31 E27:E31 B44 B43 B45:C45 B42:E42 C44:E44 D45:E45 C43:E43 B38 B37 B39:C39 B36:E36 C38:E38 D39:E39 C37:E37" formulaRange="1"/>
  </ignoredErrors>
  <drawing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1A6B75-B4CE-FF4F-A460-9C8B452E3D47}">
  <dimension ref="A1:E63"/>
  <sheetViews>
    <sheetView workbookViewId="0">
      <selection activeCell="G31" sqref="G31"/>
    </sheetView>
  </sheetViews>
  <sheetFormatPr baseColWidth="10" defaultRowHeight="16" x14ac:dyDescent="0.25"/>
  <cols>
    <col min="1" max="1" width="12" bestFit="1" customWidth="1"/>
    <col min="2" max="2" width="12.1640625" bestFit="1" customWidth="1"/>
    <col min="5" max="5" width="12.33203125" bestFit="1" customWidth="1"/>
    <col min="6" max="6" width="9.83203125" bestFit="1" customWidth="1"/>
  </cols>
  <sheetData>
    <row r="1" spans="1:5" x14ac:dyDescent="0.25">
      <c r="A1" t="s">
        <v>137</v>
      </c>
    </row>
    <row r="3" spans="1:5" x14ac:dyDescent="0.25">
      <c r="A3" s="12" t="s">
        <v>1</v>
      </c>
      <c r="B3" t="s">
        <v>101</v>
      </c>
      <c r="E3" s="12" t="s">
        <v>1</v>
      </c>
    </row>
    <row r="4" spans="1:5" x14ac:dyDescent="0.25">
      <c r="A4" s="21">
        <v>22</v>
      </c>
      <c r="B4" s="45">
        <v>225402.36007097107</v>
      </c>
      <c r="E4" s="22">
        <v>44713</v>
      </c>
    </row>
    <row r="5" spans="1:5" x14ac:dyDescent="0.25">
      <c r="A5" s="19" t="s">
        <v>105</v>
      </c>
      <c r="B5" s="45">
        <v>225402.36007097107</v>
      </c>
      <c r="E5" s="22">
        <v>44714</v>
      </c>
    </row>
    <row r="6" spans="1:5" x14ac:dyDescent="0.25">
      <c r="A6" s="21">
        <v>23</v>
      </c>
      <c r="B6" s="45">
        <v>303455.71277467068</v>
      </c>
      <c r="E6" s="22">
        <v>44715</v>
      </c>
    </row>
    <row r="7" spans="1:5" x14ac:dyDescent="0.25">
      <c r="A7" s="19" t="s">
        <v>105</v>
      </c>
      <c r="B7" s="45">
        <v>303455.71277467068</v>
      </c>
      <c r="E7" s="22">
        <v>44716</v>
      </c>
    </row>
    <row r="8" spans="1:5" x14ac:dyDescent="0.25">
      <c r="A8" s="21">
        <v>24</v>
      </c>
      <c r="B8" s="45">
        <v>291974.39785447135</v>
      </c>
      <c r="E8" s="22">
        <v>44717</v>
      </c>
    </row>
    <row r="9" spans="1:5" x14ac:dyDescent="0.25">
      <c r="A9" s="19" t="s">
        <v>105</v>
      </c>
      <c r="B9" s="45">
        <v>291974.39785447135</v>
      </c>
      <c r="E9" s="22">
        <v>44718</v>
      </c>
    </row>
    <row r="10" spans="1:5" x14ac:dyDescent="0.25">
      <c r="A10" s="21">
        <v>25</v>
      </c>
      <c r="B10" s="45">
        <v>315211.10076436179</v>
      </c>
      <c r="E10" s="22">
        <v>44719</v>
      </c>
    </row>
    <row r="11" spans="1:5" x14ac:dyDescent="0.25">
      <c r="A11" s="19" t="s">
        <v>105</v>
      </c>
      <c r="B11" s="45">
        <v>315211.10076436179</v>
      </c>
      <c r="E11" s="22">
        <v>44720</v>
      </c>
    </row>
    <row r="12" spans="1:5" x14ac:dyDescent="0.25">
      <c r="A12" s="21">
        <v>26</v>
      </c>
      <c r="B12" s="45">
        <v>343044.16853994387</v>
      </c>
      <c r="E12" s="22">
        <v>44721</v>
      </c>
    </row>
    <row r="13" spans="1:5" x14ac:dyDescent="0.25">
      <c r="A13" s="19" t="s">
        <v>105</v>
      </c>
      <c r="B13" s="45">
        <v>153089.32668597891</v>
      </c>
      <c r="E13" s="22">
        <v>44722</v>
      </c>
    </row>
    <row r="14" spans="1:5" x14ac:dyDescent="0.25">
      <c r="A14" s="19" t="s">
        <v>106</v>
      </c>
      <c r="B14" s="45">
        <v>189954.84185396496</v>
      </c>
      <c r="E14" s="22">
        <v>44723</v>
      </c>
    </row>
    <row r="15" spans="1:5" x14ac:dyDescent="0.25">
      <c r="A15" s="21">
        <v>27</v>
      </c>
      <c r="B15" s="45">
        <v>283438.71953689045</v>
      </c>
      <c r="E15" s="22">
        <v>44724</v>
      </c>
    </row>
    <row r="16" spans="1:5" x14ac:dyDescent="0.25">
      <c r="A16" s="19" t="s">
        <v>106</v>
      </c>
      <c r="B16" s="45">
        <v>283438.71953689045</v>
      </c>
      <c r="E16" s="22">
        <v>44725</v>
      </c>
    </row>
    <row r="17" spans="1:5" x14ac:dyDescent="0.25">
      <c r="A17" s="21">
        <v>28</v>
      </c>
      <c r="B17" s="45">
        <v>285981.52346278803</v>
      </c>
      <c r="E17" s="22">
        <v>44726</v>
      </c>
    </row>
    <row r="18" spans="1:5" x14ac:dyDescent="0.25">
      <c r="A18" s="19" t="s">
        <v>106</v>
      </c>
      <c r="B18" s="45">
        <v>285981.52346278803</v>
      </c>
      <c r="E18" s="22">
        <v>44727</v>
      </c>
    </row>
    <row r="19" spans="1:5" x14ac:dyDescent="0.25">
      <c r="A19" s="21">
        <v>29</v>
      </c>
      <c r="B19" s="45">
        <v>409840.36709859699</v>
      </c>
      <c r="E19" s="22">
        <v>44728</v>
      </c>
    </row>
    <row r="20" spans="1:5" x14ac:dyDescent="0.25">
      <c r="A20" s="19" t="s">
        <v>106</v>
      </c>
      <c r="B20" s="45">
        <v>409840.36709859699</v>
      </c>
      <c r="E20" s="22">
        <v>44729</v>
      </c>
    </row>
    <row r="21" spans="1:5" x14ac:dyDescent="0.25">
      <c r="A21" s="21">
        <v>30</v>
      </c>
      <c r="B21" s="45">
        <v>252577.03500545226</v>
      </c>
      <c r="E21" s="22">
        <v>44730</v>
      </c>
    </row>
    <row r="22" spans="1:5" x14ac:dyDescent="0.25">
      <c r="A22" s="19" t="s">
        <v>106</v>
      </c>
      <c r="B22" s="45">
        <v>252577.03500545226</v>
      </c>
      <c r="E22" s="22">
        <v>44731</v>
      </c>
    </row>
    <row r="23" spans="1:5" x14ac:dyDescent="0.25">
      <c r="A23" s="21" t="s">
        <v>0</v>
      </c>
      <c r="B23" s="45">
        <v>2710925.3851081464</v>
      </c>
      <c r="E23" s="22">
        <v>44732</v>
      </c>
    </row>
    <row r="24" spans="1:5" x14ac:dyDescent="0.25">
      <c r="E24" s="22">
        <v>44733</v>
      </c>
    </row>
    <row r="25" spans="1:5" x14ac:dyDescent="0.25">
      <c r="E25" s="22">
        <v>44734</v>
      </c>
    </row>
    <row r="26" spans="1:5" x14ac:dyDescent="0.25">
      <c r="E26" s="22">
        <v>44735</v>
      </c>
    </row>
    <row r="27" spans="1:5" x14ac:dyDescent="0.25">
      <c r="E27" s="22">
        <v>44736</v>
      </c>
    </row>
    <row r="28" spans="1:5" x14ac:dyDescent="0.25">
      <c r="E28" s="22">
        <v>44737</v>
      </c>
    </row>
    <row r="29" spans="1:5" x14ac:dyDescent="0.25">
      <c r="E29" s="22">
        <v>44738</v>
      </c>
    </row>
    <row r="30" spans="1:5" x14ac:dyDescent="0.25">
      <c r="E30" s="22">
        <v>44739</v>
      </c>
    </row>
    <row r="31" spans="1:5" x14ac:dyDescent="0.25">
      <c r="E31" s="22">
        <v>44740</v>
      </c>
    </row>
    <row r="32" spans="1:5" x14ac:dyDescent="0.25">
      <c r="E32" s="22">
        <v>44741</v>
      </c>
    </row>
    <row r="33" spans="5:5" x14ac:dyDescent="0.25">
      <c r="E33" s="22">
        <v>44742</v>
      </c>
    </row>
    <row r="34" spans="5:5" x14ac:dyDescent="0.25">
      <c r="E34" s="22">
        <v>44743</v>
      </c>
    </row>
    <row r="35" spans="5:5" x14ac:dyDescent="0.25">
      <c r="E35" s="22">
        <v>44744</v>
      </c>
    </row>
    <row r="36" spans="5:5" x14ac:dyDescent="0.25">
      <c r="E36" s="22">
        <v>44745</v>
      </c>
    </row>
    <row r="37" spans="5:5" x14ac:dyDescent="0.25">
      <c r="E37" s="22">
        <v>44746</v>
      </c>
    </row>
    <row r="38" spans="5:5" x14ac:dyDescent="0.25">
      <c r="E38" s="22">
        <v>44747</v>
      </c>
    </row>
    <row r="39" spans="5:5" x14ac:dyDescent="0.25">
      <c r="E39" s="22">
        <v>44748</v>
      </c>
    </row>
    <row r="40" spans="5:5" x14ac:dyDescent="0.25">
      <c r="E40" s="22">
        <v>44749</v>
      </c>
    </row>
    <row r="41" spans="5:5" x14ac:dyDescent="0.25">
      <c r="E41" s="22">
        <v>44750</v>
      </c>
    </row>
    <row r="42" spans="5:5" x14ac:dyDescent="0.25">
      <c r="E42" s="22">
        <v>44751</v>
      </c>
    </row>
    <row r="43" spans="5:5" x14ac:dyDescent="0.25">
      <c r="E43" s="22">
        <v>44752</v>
      </c>
    </row>
    <row r="44" spans="5:5" x14ac:dyDescent="0.25">
      <c r="E44" s="22">
        <v>44753</v>
      </c>
    </row>
    <row r="45" spans="5:5" x14ac:dyDescent="0.25">
      <c r="E45" s="22">
        <v>44754</v>
      </c>
    </row>
    <row r="46" spans="5:5" x14ac:dyDescent="0.25">
      <c r="E46" s="22">
        <v>44755</v>
      </c>
    </row>
    <row r="47" spans="5:5" x14ac:dyDescent="0.25">
      <c r="E47" s="22">
        <v>44756</v>
      </c>
    </row>
    <row r="48" spans="5:5" x14ac:dyDescent="0.25">
      <c r="E48" s="22">
        <v>44757</v>
      </c>
    </row>
    <row r="49" spans="5:5" x14ac:dyDescent="0.25">
      <c r="E49" s="22">
        <v>44758</v>
      </c>
    </row>
    <row r="50" spans="5:5" x14ac:dyDescent="0.25">
      <c r="E50" s="22">
        <v>44759</v>
      </c>
    </row>
    <row r="51" spans="5:5" x14ac:dyDescent="0.25">
      <c r="E51" s="22">
        <v>44760</v>
      </c>
    </row>
    <row r="52" spans="5:5" x14ac:dyDescent="0.25">
      <c r="E52" s="22">
        <v>44761</v>
      </c>
    </row>
    <row r="53" spans="5:5" x14ac:dyDescent="0.25">
      <c r="E53" s="22">
        <v>44762</v>
      </c>
    </row>
    <row r="54" spans="5:5" x14ac:dyDescent="0.25">
      <c r="E54" s="22">
        <v>44763</v>
      </c>
    </row>
    <row r="55" spans="5:5" x14ac:dyDescent="0.25">
      <c r="E55" s="22">
        <v>44764</v>
      </c>
    </row>
    <row r="56" spans="5:5" x14ac:dyDescent="0.25">
      <c r="E56" s="22">
        <v>44765</v>
      </c>
    </row>
    <row r="57" spans="5:5" x14ac:dyDescent="0.25">
      <c r="E57" s="22">
        <v>44766</v>
      </c>
    </row>
    <row r="58" spans="5:5" x14ac:dyDescent="0.25">
      <c r="E58" s="22">
        <v>44767</v>
      </c>
    </row>
    <row r="59" spans="5:5" x14ac:dyDescent="0.25">
      <c r="E59" s="22">
        <v>44768</v>
      </c>
    </row>
    <row r="60" spans="5:5" x14ac:dyDescent="0.25">
      <c r="E60" s="22">
        <v>44769</v>
      </c>
    </row>
    <row r="61" spans="5:5" x14ac:dyDescent="0.25">
      <c r="E61" s="22">
        <v>44770</v>
      </c>
    </row>
    <row r="62" spans="5:5" x14ac:dyDescent="0.25">
      <c r="E62" s="22">
        <v>44771</v>
      </c>
    </row>
    <row r="63" spans="5:5" x14ac:dyDescent="0.25">
      <c r="E63" s="22" t="s">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CE5F4A-2406-A048-9F8F-CC0DC4C24E82}">
  <dimension ref="A1:K53"/>
  <sheetViews>
    <sheetView workbookViewId="0">
      <selection activeCell="I14" sqref="I14"/>
    </sheetView>
  </sheetViews>
  <sheetFormatPr baseColWidth="10" defaultRowHeight="16" x14ac:dyDescent="0.25"/>
  <cols>
    <col min="1" max="1" width="12" bestFit="1" customWidth="1"/>
    <col min="2" max="2" width="9.83203125" bestFit="1" customWidth="1"/>
    <col min="3" max="3" width="11.33203125" bestFit="1" customWidth="1"/>
    <col min="9" max="9" width="12" bestFit="1" customWidth="1"/>
    <col min="10" max="10" width="9.5" bestFit="1" customWidth="1"/>
    <col min="11" max="11" width="7.6640625" bestFit="1" customWidth="1"/>
  </cols>
  <sheetData>
    <row r="1" spans="1:11" x14ac:dyDescent="0.25">
      <c r="I1" t="s">
        <v>142</v>
      </c>
    </row>
    <row r="2" spans="1:11" x14ac:dyDescent="0.25">
      <c r="A2" s="12" t="s">
        <v>1</v>
      </c>
      <c r="B2" t="s">
        <v>101</v>
      </c>
      <c r="C2" t="s">
        <v>103</v>
      </c>
      <c r="I2" s="12" t="s">
        <v>1</v>
      </c>
      <c r="J2" t="s">
        <v>101</v>
      </c>
      <c r="K2" t="s">
        <v>140</v>
      </c>
    </row>
    <row r="3" spans="1:11" x14ac:dyDescent="0.25">
      <c r="A3" s="13" t="s">
        <v>72</v>
      </c>
      <c r="B3" s="2">
        <v>117642.08239573572</v>
      </c>
      <c r="C3" s="18">
        <v>4.3395544208621815E-2</v>
      </c>
      <c r="I3" s="13" t="s">
        <v>72</v>
      </c>
      <c r="J3" s="2">
        <v>117642.08239573572</v>
      </c>
      <c r="K3" s="20">
        <v>0.24170403625879294</v>
      </c>
    </row>
    <row r="4" spans="1:11" x14ac:dyDescent="0.25">
      <c r="A4" s="13" t="s">
        <v>27</v>
      </c>
      <c r="B4" s="2">
        <v>102175.10629960719</v>
      </c>
      <c r="C4" s="18">
        <v>3.7690121189200898E-2</v>
      </c>
      <c r="I4" s="13" t="s">
        <v>27</v>
      </c>
      <c r="J4" s="2">
        <v>102175.10629960719</v>
      </c>
      <c r="K4" s="20">
        <v>0.20992603237599153</v>
      </c>
    </row>
    <row r="5" spans="1:11" x14ac:dyDescent="0.25">
      <c r="A5" s="13" t="s">
        <v>74</v>
      </c>
      <c r="B5" s="2">
        <v>94035.986620520896</v>
      </c>
      <c r="C5" s="18">
        <v>3.468778120456071E-2</v>
      </c>
      <c r="I5" s="13" t="s">
        <v>74</v>
      </c>
      <c r="J5" s="2">
        <v>94035.986620520896</v>
      </c>
      <c r="K5" s="20">
        <v>0.19320363136126895</v>
      </c>
    </row>
    <row r="6" spans="1:11" x14ac:dyDescent="0.25">
      <c r="A6" s="13" t="s">
        <v>60</v>
      </c>
      <c r="B6" s="2">
        <v>88433.569388635384</v>
      </c>
      <c r="C6" s="18">
        <v>3.2621174258216437E-2</v>
      </c>
      <c r="I6" s="13" t="s">
        <v>60</v>
      </c>
      <c r="J6" s="2">
        <v>88433.569388635384</v>
      </c>
      <c r="K6" s="20">
        <v>0.18169306617765207</v>
      </c>
    </row>
    <row r="7" spans="1:11" x14ac:dyDescent="0.25">
      <c r="A7" s="13" t="s">
        <v>70</v>
      </c>
      <c r="B7" s="2">
        <v>84432.816195907639</v>
      </c>
      <c r="C7" s="18">
        <v>3.114538550552521E-2</v>
      </c>
      <c r="I7" s="13" t="s">
        <v>70</v>
      </c>
      <c r="J7" s="2">
        <v>84432.816195907639</v>
      </c>
      <c r="K7" s="20">
        <v>0.17347323382629445</v>
      </c>
    </row>
    <row r="8" spans="1:11" x14ac:dyDescent="0.25">
      <c r="A8" s="13" t="s">
        <v>29</v>
      </c>
      <c r="B8" s="2">
        <v>82632.226729898131</v>
      </c>
      <c r="C8" s="18">
        <v>3.0481188152141514E-2</v>
      </c>
      <c r="I8" s="13" t="s">
        <v>0</v>
      </c>
      <c r="J8" s="2">
        <v>486719.56090040685</v>
      </c>
      <c r="K8" s="20">
        <v>1</v>
      </c>
    </row>
    <row r="9" spans="1:11" x14ac:dyDescent="0.25">
      <c r="A9" s="13" t="s">
        <v>33</v>
      </c>
      <c r="B9" s="2">
        <v>81057.974881937058</v>
      </c>
      <c r="C9" s="18">
        <v>2.9900481705328604E-2</v>
      </c>
    </row>
    <row r="10" spans="1:11" x14ac:dyDescent="0.25">
      <c r="A10" s="13" t="s">
        <v>30</v>
      </c>
      <c r="B10" s="2">
        <v>75593.453736911863</v>
      </c>
      <c r="C10" s="18">
        <v>2.7884741554366391E-2</v>
      </c>
    </row>
    <row r="11" spans="1:11" x14ac:dyDescent="0.25">
      <c r="A11" s="13" t="s">
        <v>28</v>
      </c>
      <c r="B11" s="2">
        <v>75252.264940125475</v>
      </c>
      <c r="C11" s="18">
        <v>2.7758884605790589E-2</v>
      </c>
    </row>
    <row r="12" spans="1:11" x14ac:dyDescent="0.25">
      <c r="A12" s="13" t="s">
        <v>62</v>
      </c>
      <c r="B12" s="2">
        <v>75074.070438146082</v>
      </c>
      <c r="C12" s="18">
        <v>2.7693152622550378E-2</v>
      </c>
    </row>
    <row r="13" spans="1:11" x14ac:dyDescent="0.25">
      <c r="A13" s="13" t="s">
        <v>55</v>
      </c>
      <c r="B13" s="2">
        <v>73902.936441107449</v>
      </c>
      <c r="C13" s="18">
        <v>2.7261147373172437E-2</v>
      </c>
    </row>
    <row r="14" spans="1:11" x14ac:dyDescent="0.25">
      <c r="A14" s="13" t="s">
        <v>59</v>
      </c>
      <c r="B14" s="2">
        <v>73416.179398852211</v>
      </c>
      <c r="C14" s="18">
        <v>2.7081593540769257E-2</v>
      </c>
    </row>
    <row r="15" spans="1:11" x14ac:dyDescent="0.25">
      <c r="A15" s="13" t="s">
        <v>61</v>
      </c>
      <c r="B15" s="2">
        <v>69251.239258799498</v>
      </c>
      <c r="C15" s="18">
        <v>2.5545239879789922E-2</v>
      </c>
    </row>
    <row r="16" spans="1:11" x14ac:dyDescent="0.25">
      <c r="A16" s="13" t="s">
        <v>54</v>
      </c>
      <c r="B16" s="2">
        <v>67106.586610341154</v>
      </c>
      <c r="C16" s="18">
        <v>2.4754125280974513E-2</v>
      </c>
    </row>
    <row r="17" spans="1:3" x14ac:dyDescent="0.25">
      <c r="A17" s="13" t="s">
        <v>66</v>
      </c>
      <c r="B17" s="2">
        <v>66889.987401700433</v>
      </c>
      <c r="C17" s="18">
        <v>2.4674226656751744E-2</v>
      </c>
    </row>
    <row r="18" spans="1:3" x14ac:dyDescent="0.25">
      <c r="A18" s="13" t="s">
        <v>41</v>
      </c>
      <c r="B18" s="2">
        <v>66415.308009668253</v>
      </c>
      <c r="C18" s="18">
        <v>2.4499128000536517E-2</v>
      </c>
    </row>
    <row r="19" spans="1:3" x14ac:dyDescent="0.25">
      <c r="A19" s="13" t="s">
        <v>51</v>
      </c>
      <c r="B19" s="2">
        <v>64621.981438661576</v>
      </c>
      <c r="C19" s="18">
        <v>2.3837609767368644E-2</v>
      </c>
    </row>
    <row r="20" spans="1:3" x14ac:dyDescent="0.25">
      <c r="A20" s="13" t="s">
        <v>32</v>
      </c>
      <c r="B20" s="2">
        <v>64372.426221280548</v>
      </c>
      <c r="C20" s="18">
        <v>2.3745554405479343E-2</v>
      </c>
    </row>
    <row r="21" spans="1:3" x14ac:dyDescent="0.25">
      <c r="A21" s="13" t="s">
        <v>38</v>
      </c>
      <c r="B21" s="2">
        <v>60840.943919255325</v>
      </c>
      <c r="C21" s="18">
        <v>2.2442869233314656E-2</v>
      </c>
    </row>
    <row r="22" spans="1:3" x14ac:dyDescent="0.25">
      <c r="A22" s="13" t="s">
        <v>58</v>
      </c>
      <c r="B22" s="2">
        <v>60675.978351995807</v>
      </c>
      <c r="C22" s="18">
        <v>2.2382017109473212E-2</v>
      </c>
    </row>
    <row r="23" spans="1:3" x14ac:dyDescent="0.25">
      <c r="A23" s="13" t="s">
        <v>46</v>
      </c>
      <c r="B23" s="2">
        <v>59457.890349922935</v>
      </c>
      <c r="C23" s="18">
        <v>2.1932691573342943E-2</v>
      </c>
    </row>
    <row r="24" spans="1:3" x14ac:dyDescent="0.25">
      <c r="A24" s="13" t="s">
        <v>65</v>
      </c>
      <c r="B24" s="2">
        <v>55783.310225889305</v>
      </c>
      <c r="C24" s="18">
        <v>2.0577220801547048E-2</v>
      </c>
    </row>
    <row r="25" spans="1:3" x14ac:dyDescent="0.25">
      <c r="A25" s="13" t="s">
        <v>68</v>
      </c>
      <c r="B25" s="2">
        <v>54734.237724909108</v>
      </c>
      <c r="C25" s="18">
        <v>2.0190241319653874E-2</v>
      </c>
    </row>
    <row r="26" spans="1:3" x14ac:dyDescent="0.25">
      <c r="A26" s="13" t="s">
        <v>47</v>
      </c>
      <c r="B26" s="2">
        <v>54099.206952438173</v>
      </c>
      <c r="C26" s="18">
        <v>1.99559926103536E-2</v>
      </c>
    </row>
    <row r="27" spans="1:3" x14ac:dyDescent="0.25">
      <c r="A27" s="13" t="s">
        <v>57</v>
      </c>
      <c r="B27" s="2">
        <v>52719.177298270821</v>
      </c>
      <c r="C27" s="18">
        <v>1.9446930405341158E-2</v>
      </c>
    </row>
    <row r="28" spans="1:3" x14ac:dyDescent="0.25">
      <c r="A28" s="13" t="s">
        <v>63</v>
      </c>
      <c r="B28" s="2">
        <v>52145.168106411998</v>
      </c>
      <c r="C28" s="18">
        <v>1.9235191198127263E-2</v>
      </c>
    </row>
    <row r="29" spans="1:3" x14ac:dyDescent="0.25">
      <c r="A29" s="13" t="s">
        <v>25</v>
      </c>
      <c r="B29" s="2">
        <v>51793.841511842271</v>
      </c>
      <c r="C29" s="18">
        <v>1.9105594641726391E-2</v>
      </c>
    </row>
    <row r="30" spans="1:3" x14ac:dyDescent="0.25">
      <c r="A30" s="13" t="s">
        <v>42</v>
      </c>
      <c r="B30" s="2">
        <v>51085.708205705254</v>
      </c>
      <c r="C30" s="18">
        <v>1.8844380035811015E-2</v>
      </c>
    </row>
    <row r="31" spans="1:3" x14ac:dyDescent="0.25">
      <c r="A31" s="13" t="s">
        <v>67</v>
      </c>
      <c r="B31" s="2">
        <v>51036.40033101783</v>
      </c>
      <c r="C31" s="18">
        <v>1.8826191458966263E-2</v>
      </c>
    </row>
    <row r="32" spans="1:3" x14ac:dyDescent="0.25">
      <c r="A32" s="13" t="s">
        <v>45</v>
      </c>
      <c r="B32" s="2">
        <v>48296.706224235793</v>
      </c>
      <c r="C32" s="18">
        <v>1.7815579318244158E-2</v>
      </c>
    </row>
    <row r="33" spans="1:3" x14ac:dyDescent="0.25">
      <c r="A33" s="13" t="s">
        <v>49</v>
      </c>
      <c r="B33" s="2">
        <v>47593.37904024309</v>
      </c>
      <c r="C33" s="18">
        <v>1.7556137583751477E-2</v>
      </c>
    </row>
    <row r="34" spans="1:3" x14ac:dyDescent="0.25">
      <c r="A34" s="13" t="s">
        <v>50</v>
      </c>
      <c r="B34" s="2">
        <v>47216.381902455418</v>
      </c>
      <c r="C34" s="18">
        <v>1.7417071735661885E-2</v>
      </c>
    </row>
    <row r="35" spans="1:3" x14ac:dyDescent="0.25">
      <c r="A35" s="13" t="s">
        <v>71</v>
      </c>
      <c r="B35" s="2">
        <v>47141.914179847008</v>
      </c>
      <c r="C35" s="18">
        <v>1.7389602251249851E-2</v>
      </c>
    </row>
    <row r="36" spans="1:3" x14ac:dyDescent="0.25">
      <c r="A36" s="13" t="s">
        <v>53</v>
      </c>
      <c r="B36" s="2">
        <v>44493.466705454644</v>
      </c>
      <c r="C36" s="18">
        <v>1.6412648961077792E-2</v>
      </c>
    </row>
    <row r="37" spans="1:3" x14ac:dyDescent="0.25">
      <c r="A37" s="13" t="s">
        <v>52</v>
      </c>
      <c r="B37" s="2">
        <v>43420.403232848977</v>
      </c>
      <c r="C37" s="18">
        <v>1.6016819744050906E-2</v>
      </c>
    </row>
    <row r="38" spans="1:3" x14ac:dyDescent="0.25">
      <c r="A38" s="13" t="s">
        <v>39</v>
      </c>
      <c r="B38" s="2">
        <v>39464.002907757626</v>
      </c>
      <c r="C38" s="18">
        <v>1.4557391776455434E-2</v>
      </c>
    </row>
    <row r="39" spans="1:3" x14ac:dyDescent="0.25">
      <c r="A39" s="13" t="s">
        <v>31</v>
      </c>
      <c r="B39" s="2">
        <v>35397.310680578092</v>
      </c>
      <c r="C39" s="18">
        <v>1.3057279582472161E-2</v>
      </c>
    </row>
    <row r="40" spans="1:3" x14ac:dyDescent="0.25">
      <c r="A40" s="13" t="s">
        <v>64</v>
      </c>
      <c r="B40" s="2">
        <v>35348.442574434972</v>
      </c>
      <c r="C40" s="18">
        <v>1.3039253226449393E-2</v>
      </c>
    </row>
    <row r="41" spans="1:3" x14ac:dyDescent="0.25">
      <c r="A41" s="13" t="s">
        <v>34</v>
      </c>
      <c r="B41" s="2">
        <v>34749.807909063704</v>
      </c>
      <c r="C41" s="18">
        <v>1.2818430230486563E-2</v>
      </c>
    </row>
    <row r="42" spans="1:3" x14ac:dyDescent="0.25">
      <c r="A42" s="13" t="s">
        <v>36</v>
      </c>
      <c r="B42" s="2">
        <v>34332.511628817832</v>
      </c>
      <c r="C42" s="18">
        <v>1.2664498926239611E-2</v>
      </c>
    </row>
    <row r="43" spans="1:3" x14ac:dyDescent="0.25">
      <c r="A43" s="13" t="s">
        <v>37</v>
      </c>
      <c r="B43" s="2">
        <v>33467.898856234009</v>
      </c>
      <c r="C43" s="18">
        <v>1.2345562530080064E-2</v>
      </c>
    </row>
    <row r="44" spans="1:3" x14ac:dyDescent="0.25">
      <c r="A44" s="13" t="s">
        <v>73</v>
      </c>
      <c r="B44" s="2">
        <v>32836.231225366981</v>
      </c>
      <c r="C44" s="18">
        <v>1.2112554408817505E-2</v>
      </c>
    </row>
    <row r="45" spans="1:3" x14ac:dyDescent="0.25">
      <c r="A45" s="13" t="s">
        <v>26</v>
      </c>
      <c r="B45" s="2">
        <v>32229.263703274955</v>
      </c>
      <c r="C45" s="18">
        <v>1.1888657607590048E-2</v>
      </c>
    </row>
    <row r="46" spans="1:3" x14ac:dyDescent="0.25">
      <c r="A46" s="13" t="s">
        <v>43</v>
      </c>
      <c r="B46" s="2">
        <v>31474.657413230882</v>
      </c>
      <c r="C46" s="18">
        <v>1.1610300152903418E-2</v>
      </c>
    </row>
    <row r="47" spans="1:3" x14ac:dyDescent="0.25">
      <c r="A47" s="13" t="s">
        <v>69</v>
      </c>
      <c r="B47" s="2">
        <v>25788.322685668885</v>
      </c>
      <c r="C47" s="18">
        <v>9.5127379113166214E-3</v>
      </c>
    </row>
    <row r="48" spans="1:3" x14ac:dyDescent="0.25">
      <c r="A48" s="13" t="s">
        <v>48</v>
      </c>
      <c r="B48" s="2">
        <v>23936.250471021751</v>
      </c>
      <c r="C48" s="18">
        <v>8.829549718524201E-3</v>
      </c>
    </row>
    <row r="49" spans="1:3" x14ac:dyDescent="0.25">
      <c r="A49" s="13" t="s">
        <v>56</v>
      </c>
      <c r="B49" s="2">
        <v>17920.288640546798</v>
      </c>
      <c r="C49" s="18">
        <v>6.6103953797429591E-3</v>
      </c>
    </row>
    <row r="50" spans="1:3" x14ac:dyDescent="0.25">
      <c r="A50" s="13" t="s">
        <v>40</v>
      </c>
      <c r="B50" s="2">
        <v>16423.139674881197</v>
      </c>
      <c r="C50" s="18">
        <v>6.0581304690634358E-3</v>
      </c>
    </row>
    <row r="51" spans="1:3" x14ac:dyDescent="0.25">
      <c r="A51" s="13" t="s">
        <v>35</v>
      </c>
      <c r="B51" s="2">
        <v>8205.2319327284076</v>
      </c>
      <c r="C51" s="18">
        <v>3.026727322633808E-3</v>
      </c>
    </row>
    <row r="52" spans="1:3" x14ac:dyDescent="0.25">
      <c r="A52" s="13" t="s">
        <v>44</v>
      </c>
      <c r="B52" s="2">
        <v>4511.7141339614518</v>
      </c>
      <c r="C52" s="18">
        <v>1.6642708643865775E-3</v>
      </c>
    </row>
    <row r="53" spans="1:3" x14ac:dyDescent="0.25">
      <c r="A53" s="13" t="s">
        <v>0</v>
      </c>
      <c r="B53" s="2">
        <v>2710925.3851081473</v>
      </c>
      <c r="C53" s="18">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FAA598-5D21-B64F-846A-30945BCC186C}">
  <dimension ref="A2:O10"/>
  <sheetViews>
    <sheetView workbookViewId="0">
      <selection activeCell="G30" sqref="G30"/>
    </sheetView>
  </sheetViews>
  <sheetFormatPr baseColWidth="10" defaultRowHeight="16" x14ac:dyDescent="0.25"/>
  <cols>
    <col min="1" max="1" width="12" bestFit="1" customWidth="1"/>
    <col min="2" max="2" width="9.83203125" bestFit="1" customWidth="1"/>
    <col min="3" max="3" width="11.33203125" bestFit="1" customWidth="1"/>
    <col min="5" max="5" width="12" bestFit="1" customWidth="1"/>
    <col min="6" max="6" width="9.83203125" bestFit="1" customWidth="1"/>
    <col min="9" max="9" width="12" bestFit="1" customWidth="1"/>
    <col min="10" max="10" width="9.83203125" bestFit="1" customWidth="1"/>
    <col min="11" max="11" width="11.33203125" bestFit="1" customWidth="1"/>
    <col min="14" max="14" width="12" bestFit="1" customWidth="1"/>
    <col min="15" max="15" width="9.83203125" bestFit="1" customWidth="1"/>
  </cols>
  <sheetData>
    <row r="2" spans="1:15" x14ac:dyDescent="0.25">
      <c r="A2" s="12" t="s">
        <v>1</v>
      </c>
      <c r="B2" t="s">
        <v>101</v>
      </c>
      <c r="C2" t="s">
        <v>103</v>
      </c>
      <c r="E2" s="12" t="s">
        <v>1</v>
      </c>
      <c r="F2" t="s">
        <v>101</v>
      </c>
      <c r="I2" s="12" t="s">
        <v>1</v>
      </c>
      <c r="J2" t="s">
        <v>101</v>
      </c>
      <c r="K2" t="s">
        <v>103</v>
      </c>
      <c r="N2" s="12" t="s">
        <v>1</v>
      </c>
      <c r="O2" t="s">
        <v>101</v>
      </c>
    </row>
    <row r="3" spans="1:15" x14ac:dyDescent="0.25">
      <c r="A3" s="13" t="s">
        <v>14</v>
      </c>
      <c r="B3" s="2">
        <v>1753544.6830525713</v>
      </c>
      <c r="C3" s="18">
        <v>0.64684358067738501</v>
      </c>
      <c r="E3" s="13" t="s">
        <v>90</v>
      </c>
      <c r="F3" s="2">
        <v>476726.59689457557</v>
      </c>
      <c r="I3" s="13" t="s">
        <v>80</v>
      </c>
      <c r="J3" s="2">
        <v>460358.56439844932</v>
      </c>
      <c r="K3" s="18">
        <v>0.16981602183790251</v>
      </c>
      <c r="N3" s="13" t="s">
        <v>11</v>
      </c>
      <c r="O3" s="2">
        <v>1095979.413301449</v>
      </c>
    </row>
    <row r="4" spans="1:15" x14ac:dyDescent="0.25">
      <c r="A4" s="13" t="s">
        <v>15</v>
      </c>
      <c r="B4" s="2">
        <v>790742.85435270576</v>
      </c>
      <c r="C4" s="18">
        <v>0.29168742846869661</v>
      </c>
      <c r="E4" s="13" t="s">
        <v>93</v>
      </c>
      <c r="F4" s="2">
        <v>411235.46668386232</v>
      </c>
      <c r="I4" s="13" t="s">
        <v>76</v>
      </c>
      <c r="J4" s="2">
        <v>414383.42671914707</v>
      </c>
      <c r="K4" s="18">
        <v>0.15285681745261909</v>
      </c>
      <c r="N4" s="13" t="s">
        <v>17</v>
      </c>
      <c r="O4" s="2">
        <v>990648.91114992858</v>
      </c>
    </row>
    <row r="5" spans="1:15" x14ac:dyDescent="0.25">
      <c r="A5" s="13" t="s">
        <v>20</v>
      </c>
      <c r="B5" s="2">
        <v>166637.84770286758</v>
      </c>
      <c r="C5" s="18">
        <v>6.1468990853918326E-2</v>
      </c>
      <c r="E5" s="13" t="s">
        <v>94</v>
      </c>
      <c r="F5" s="2">
        <v>409876.75605679274</v>
      </c>
      <c r="I5" s="13" t="s">
        <v>75</v>
      </c>
      <c r="J5" s="2">
        <v>399674.10277266568</v>
      </c>
      <c r="K5" s="18">
        <v>0.14743087543765854</v>
      </c>
      <c r="N5" s="13" t="s">
        <v>19</v>
      </c>
      <c r="O5" s="2">
        <v>624297.06065676722</v>
      </c>
    </row>
    <row r="6" spans="1:15" x14ac:dyDescent="0.25">
      <c r="A6" s="13" t="s">
        <v>0</v>
      </c>
      <c r="B6" s="2">
        <v>2710925.385108145</v>
      </c>
      <c r="C6" s="18">
        <v>1</v>
      </c>
      <c r="E6" s="13" t="s">
        <v>95</v>
      </c>
      <c r="F6" s="2">
        <v>390615.8494927744</v>
      </c>
      <c r="I6" s="13" t="s">
        <v>78</v>
      </c>
      <c r="J6" s="2">
        <v>385114.9275742374</v>
      </c>
      <c r="K6" s="18">
        <v>0.14206031995191709</v>
      </c>
      <c r="N6" s="13" t="s">
        <v>0</v>
      </c>
      <c r="O6" s="2">
        <v>2710925.385108145</v>
      </c>
    </row>
    <row r="7" spans="1:15" x14ac:dyDescent="0.25">
      <c r="E7" s="13" t="s">
        <v>91</v>
      </c>
      <c r="F7" s="2">
        <v>387482.17590908159</v>
      </c>
      <c r="I7" s="13" t="s">
        <v>81</v>
      </c>
      <c r="J7" s="2">
        <v>370922.44181765546</v>
      </c>
      <c r="K7" s="18">
        <v>0.13682502803479346</v>
      </c>
    </row>
    <row r="8" spans="1:15" x14ac:dyDescent="0.25">
      <c r="E8" s="13" t="s">
        <v>92</v>
      </c>
      <c r="F8" s="2">
        <v>319270.19571132399</v>
      </c>
      <c r="I8" s="13" t="s">
        <v>79</v>
      </c>
      <c r="J8" s="2">
        <v>359706.9789910973</v>
      </c>
      <c r="K8" s="18">
        <v>0.13268789357577523</v>
      </c>
    </row>
    <row r="9" spans="1:15" x14ac:dyDescent="0.25">
      <c r="E9" s="13" t="s">
        <v>89</v>
      </c>
      <c r="F9" s="2">
        <v>315718.34435973671</v>
      </c>
      <c r="I9" s="13" t="s">
        <v>77</v>
      </c>
      <c r="J9" s="2">
        <v>320764.94283489446</v>
      </c>
      <c r="K9" s="18">
        <v>0.11832304370933404</v>
      </c>
    </row>
    <row r="10" spans="1:15" x14ac:dyDescent="0.25">
      <c r="E10" s="13" t="s">
        <v>0</v>
      </c>
      <c r="F10" s="2">
        <v>2710925.3851081473</v>
      </c>
      <c r="I10" s="13" t="s">
        <v>0</v>
      </c>
      <c r="J10" s="2">
        <v>2710925.3851081468</v>
      </c>
      <c r="K10" s="18">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E6A23D-83AA-FE47-8CAF-BDC4836B332F}">
  <dimension ref="A1:J37"/>
  <sheetViews>
    <sheetView workbookViewId="0">
      <selection activeCell="M20" sqref="M20"/>
    </sheetView>
  </sheetViews>
  <sheetFormatPr baseColWidth="10" defaultRowHeight="16" x14ac:dyDescent="0.25"/>
  <cols>
    <col min="1" max="1" width="12" bestFit="1" customWidth="1"/>
    <col min="2" max="2" width="11.6640625" bestFit="1" customWidth="1"/>
    <col min="3" max="3" width="9.83203125" bestFit="1" customWidth="1"/>
    <col min="4" max="4" width="9.33203125" bestFit="1" customWidth="1"/>
    <col min="8" max="8" width="12" bestFit="1" customWidth="1"/>
    <col min="9" max="10" width="12.1640625" bestFit="1" customWidth="1"/>
  </cols>
  <sheetData>
    <row r="1" spans="1:10" x14ac:dyDescent="0.25">
      <c r="A1" t="s">
        <v>138</v>
      </c>
      <c r="H1" s="12" t="s">
        <v>3</v>
      </c>
      <c r="I1" t="s">
        <v>141</v>
      </c>
    </row>
    <row r="2" spans="1:10" x14ac:dyDescent="0.25">
      <c r="H2" s="12" t="s">
        <v>2</v>
      </c>
      <c r="I2" t="s">
        <v>141</v>
      </c>
    </row>
    <row r="3" spans="1:10" x14ac:dyDescent="0.25">
      <c r="A3" s="12" t="s">
        <v>1</v>
      </c>
      <c r="B3" t="s">
        <v>139</v>
      </c>
      <c r="C3" t="s">
        <v>101</v>
      </c>
      <c r="D3" t="s">
        <v>102</v>
      </c>
    </row>
    <row r="4" spans="1:10" x14ac:dyDescent="0.25">
      <c r="A4" s="13" t="s">
        <v>10</v>
      </c>
      <c r="B4" s="2">
        <v>28576473.604874942</v>
      </c>
      <c r="C4" s="2">
        <v>2669543.402154291</v>
      </c>
      <c r="D4" s="18">
        <v>0.98473510809955178</v>
      </c>
      <c r="H4" s="12" t="s">
        <v>1</v>
      </c>
      <c r="I4" t="s">
        <v>139</v>
      </c>
      <c r="J4" t="s">
        <v>101</v>
      </c>
    </row>
    <row r="5" spans="1:10" x14ac:dyDescent="0.25">
      <c r="A5" s="13" t="s">
        <v>24</v>
      </c>
      <c r="B5" s="2">
        <v>397002.48691014334</v>
      </c>
      <c r="C5" s="2">
        <v>43610.117216560364</v>
      </c>
      <c r="D5" s="18">
        <v>1.6086801007553594E-2</v>
      </c>
      <c r="H5" s="13" t="s">
        <v>105</v>
      </c>
      <c r="I5" s="45">
        <v>14782395.385853594</v>
      </c>
      <c r="J5" s="45">
        <v>1289132.8981504547</v>
      </c>
    </row>
    <row r="6" spans="1:10" x14ac:dyDescent="0.25">
      <c r="A6" s="13" t="s">
        <v>143</v>
      </c>
      <c r="B6" s="2">
        <v>11666.621433411461</v>
      </c>
      <c r="C6" s="2">
        <v>-2228.1342627038803</v>
      </c>
      <c r="D6" s="18">
        <v>-8.2190910710550329E-4</v>
      </c>
      <c r="H6" s="19" t="s">
        <v>107</v>
      </c>
      <c r="I6" s="45">
        <v>552519.14454715129</v>
      </c>
      <c r="J6" s="45">
        <v>49326.408262983277</v>
      </c>
    </row>
    <row r="7" spans="1:10" x14ac:dyDescent="0.25">
      <c r="A7" s="13" t="s">
        <v>0</v>
      </c>
      <c r="B7" s="2">
        <v>28985142.713218495</v>
      </c>
      <c r="C7" s="2">
        <v>2710925.3851081477</v>
      </c>
      <c r="D7" s="18">
        <v>1</v>
      </c>
      <c r="H7" s="19" t="s">
        <v>108</v>
      </c>
      <c r="I7" s="45">
        <v>496452.79666619404</v>
      </c>
      <c r="J7" s="45">
        <v>49352.316035874632</v>
      </c>
    </row>
    <row r="8" spans="1:10" x14ac:dyDescent="0.25">
      <c r="H8" s="19" t="s">
        <v>109</v>
      </c>
      <c r="I8" s="45">
        <v>467836.09881670499</v>
      </c>
      <c r="J8" s="45">
        <v>22797.300230208144</v>
      </c>
    </row>
    <row r="9" spans="1:10" x14ac:dyDescent="0.25">
      <c r="H9" s="19" t="s">
        <v>110</v>
      </c>
      <c r="I9" s="45">
        <v>484145.5778953337</v>
      </c>
      <c r="J9" s="45">
        <v>50855.302720277781</v>
      </c>
    </row>
    <row r="10" spans="1:10" x14ac:dyDescent="0.25">
      <c r="H10" s="19" t="s">
        <v>111</v>
      </c>
      <c r="I10" s="45">
        <v>616524.6657183076</v>
      </c>
      <c r="J10" s="45">
        <v>53071.032821627799</v>
      </c>
    </row>
    <row r="11" spans="1:10" x14ac:dyDescent="0.25">
      <c r="H11" s="19" t="s">
        <v>112</v>
      </c>
      <c r="I11" s="45">
        <v>574847.81079537794</v>
      </c>
      <c r="J11" s="45">
        <v>51733.201281549816</v>
      </c>
    </row>
    <row r="12" spans="1:10" x14ac:dyDescent="0.25">
      <c r="H12" s="19" t="s">
        <v>113</v>
      </c>
      <c r="I12" s="45">
        <v>630536.35209763574</v>
      </c>
      <c r="J12" s="45">
        <v>74888.902765464329</v>
      </c>
    </row>
    <row r="13" spans="1:10" x14ac:dyDescent="0.25">
      <c r="H13" s="19" t="s">
        <v>114</v>
      </c>
      <c r="I13" s="45">
        <v>416120.85258205538</v>
      </c>
      <c r="J13" s="45">
        <v>9423.7472527231257</v>
      </c>
    </row>
    <row r="14" spans="1:10" x14ac:dyDescent="0.25">
      <c r="H14" s="19" t="s">
        <v>115</v>
      </c>
      <c r="I14" s="45">
        <v>499464.26410888322</v>
      </c>
      <c r="J14" s="45">
        <v>22875.022562150898</v>
      </c>
    </row>
    <row r="15" spans="1:10" x14ac:dyDescent="0.25">
      <c r="H15" s="19" t="s">
        <v>116</v>
      </c>
      <c r="I15" s="45">
        <v>537902.27803282335</v>
      </c>
      <c r="J15" s="45">
        <v>69073.356175790119</v>
      </c>
    </row>
    <row r="16" spans="1:10" x14ac:dyDescent="0.25">
      <c r="H16" s="19" t="s">
        <v>117</v>
      </c>
      <c r="I16" s="45">
        <v>432868.30569683283</v>
      </c>
      <c r="J16" s="45">
        <v>29153.870978381805</v>
      </c>
    </row>
    <row r="17" spans="8:10" x14ac:dyDescent="0.25">
      <c r="H17" s="19" t="s">
        <v>118</v>
      </c>
      <c r="I17" s="45">
        <v>443876.5012867442</v>
      </c>
      <c r="J17" s="45">
        <v>46307.611758610416</v>
      </c>
    </row>
    <row r="18" spans="8:10" x14ac:dyDescent="0.25">
      <c r="H18" s="19" t="s">
        <v>119</v>
      </c>
      <c r="I18" s="45">
        <v>477077.71416025044</v>
      </c>
      <c r="J18" s="45">
        <v>35141.802655016894</v>
      </c>
    </row>
    <row r="19" spans="8:10" x14ac:dyDescent="0.25">
      <c r="H19" s="19" t="s">
        <v>120</v>
      </c>
      <c r="I19" s="45">
        <v>510703.06528363773</v>
      </c>
      <c r="J19" s="45">
        <v>65373.719642391923</v>
      </c>
    </row>
    <row r="20" spans="8:10" x14ac:dyDescent="0.25">
      <c r="H20" s="19" t="s">
        <v>121</v>
      </c>
      <c r="I20" s="45">
        <v>440492.74910213426</v>
      </c>
      <c r="J20" s="45">
        <v>42237.211326667704</v>
      </c>
    </row>
    <row r="21" spans="8:10" x14ac:dyDescent="0.25">
      <c r="H21" s="19" t="s">
        <v>122</v>
      </c>
      <c r="I21" s="45">
        <v>476331.00581031683</v>
      </c>
      <c r="J21" s="45">
        <v>30119.004184683497</v>
      </c>
    </row>
    <row r="22" spans="8:10" x14ac:dyDescent="0.25">
      <c r="H22" s="19" t="s">
        <v>123</v>
      </c>
      <c r="I22" s="45">
        <v>349972.1035520524</v>
      </c>
      <c r="J22" s="45">
        <v>8435.6201146260901</v>
      </c>
    </row>
    <row r="23" spans="8:10" x14ac:dyDescent="0.25">
      <c r="H23" s="19" t="s">
        <v>124</v>
      </c>
      <c r="I23" s="45">
        <v>400330.44478790002</v>
      </c>
      <c r="J23" s="45">
        <v>42673.510400944804</v>
      </c>
    </row>
    <row r="24" spans="8:10" x14ac:dyDescent="0.25">
      <c r="H24" s="19" t="s">
        <v>125</v>
      </c>
      <c r="I24" s="45">
        <v>521304.64052194013</v>
      </c>
      <c r="J24" s="45">
        <v>67993.529530140266</v>
      </c>
    </row>
    <row r="25" spans="8:10" x14ac:dyDescent="0.25">
      <c r="H25" s="19" t="s">
        <v>126</v>
      </c>
      <c r="I25" s="45">
        <v>622673.43602217652</v>
      </c>
      <c r="J25" s="45">
        <v>80360.278176822219</v>
      </c>
    </row>
    <row r="26" spans="8:10" x14ac:dyDescent="0.25">
      <c r="H26" s="19" t="s">
        <v>127</v>
      </c>
      <c r="I26" s="45">
        <v>507852.76760419802</v>
      </c>
      <c r="J26" s="45">
        <v>33741.423684736423</v>
      </c>
    </row>
    <row r="27" spans="8:10" x14ac:dyDescent="0.25">
      <c r="H27" s="19" t="s">
        <v>128</v>
      </c>
      <c r="I27" s="45">
        <v>453103.39686850103</v>
      </c>
      <c r="J27" s="45">
        <v>40841.369075352108</v>
      </c>
    </row>
    <row r="28" spans="8:10" x14ac:dyDescent="0.25">
      <c r="H28" s="19" t="s">
        <v>129</v>
      </c>
      <c r="I28" s="45">
        <v>573296.63393721054</v>
      </c>
      <c r="J28" s="45">
        <v>86627.525072466757</v>
      </c>
    </row>
    <row r="29" spans="8:10" x14ac:dyDescent="0.25">
      <c r="H29" s="19" t="s">
        <v>130</v>
      </c>
      <c r="I29" s="45">
        <v>532119.92156894703</v>
      </c>
      <c r="J29" s="45">
        <v>54969.845962522835</v>
      </c>
    </row>
    <row r="30" spans="8:10" x14ac:dyDescent="0.25">
      <c r="H30" s="19" t="s">
        <v>131</v>
      </c>
      <c r="I30" s="45">
        <v>440469.83641312184</v>
      </c>
      <c r="J30" s="45">
        <v>10697.853178650554</v>
      </c>
    </row>
    <row r="31" spans="8:10" x14ac:dyDescent="0.25">
      <c r="H31" s="19" t="s">
        <v>132</v>
      </c>
      <c r="I31" s="45">
        <v>457387.70013035921</v>
      </c>
      <c r="J31" s="45">
        <v>7972.8056138114243</v>
      </c>
    </row>
    <row r="32" spans="8:10" x14ac:dyDescent="0.25">
      <c r="H32" s="19" t="s">
        <v>133</v>
      </c>
      <c r="I32" s="45">
        <v>526298.08851530997</v>
      </c>
      <c r="J32" s="45">
        <v>43382.771408614215</v>
      </c>
    </row>
    <row r="33" spans="8:10" x14ac:dyDescent="0.25">
      <c r="H33" s="19" t="s">
        <v>134</v>
      </c>
      <c r="I33" s="45">
        <v>564960.70226707764</v>
      </c>
      <c r="J33" s="45">
        <v>88229.653548865987</v>
      </c>
    </row>
    <row r="34" spans="8:10" x14ac:dyDescent="0.25">
      <c r="H34" s="19" t="s">
        <v>135</v>
      </c>
      <c r="I34" s="45">
        <v>387911.16544944746</v>
      </c>
      <c r="J34" s="45">
        <v>17797.197734731599</v>
      </c>
    </row>
    <row r="35" spans="8:10" x14ac:dyDescent="0.25">
      <c r="H35" s="19" t="s">
        <v>136</v>
      </c>
      <c r="I35" s="45">
        <v>387015.36561496847</v>
      </c>
      <c r="J35" s="45">
        <v>3679.7039937671352</v>
      </c>
    </row>
    <row r="36" spans="8:10" x14ac:dyDescent="0.25">
      <c r="H36" s="13" t="s">
        <v>106</v>
      </c>
      <c r="I36" s="45">
        <v>14202747.327364881</v>
      </c>
      <c r="J36" s="45">
        <v>1421792.4869576904</v>
      </c>
    </row>
    <row r="37" spans="8:10" x14ac:dyDescent="0.25">
      <c r="H37" s="13" t="s">
        <v>0</v>
      </c>
      <c r="I37" s="45">
        <v>28985142.713218473</v>
      </c>
      <c r="J37" s="45">
        <v>2710925.385108145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FC9DEB-E961-1B48-ACB4-722D81AD537E}">
  <dimension ref="A1:V6436"/>
  <sheetViews>
    <sheetView workbookViewId="0">
      <selection activeCell="C13" sqref="C13"/>
    </sheetView>
  </sheetViews>
  <sheetFormatPr baseColWidth="10" defaultRowHeight="16" x14ac:dyDescent="0.25"/>
  <cols>
    <col min="1" max="1" width="13" bestFit="1" customWidth="1"/>
    <col min="2" max="2" width="9" bestFit="1" customWidth="1"/>
    <col min="3" max="3" width="9" customWidth="1"/>
    <col min="4" max="4" width="14.1640625" customWidth="1"/>
    <col min="5" max="5" width="16.1640625" customWidth="1"/>
    <col min="6" max="6" width="10.33203125" bestFit="1" customWidth="1"/>
    <col min="7" max="7" width="15.83203125" bestFit="1" customWidth="1"/>
    <col min="8" max="8" width="10.1640625" bestFit="1" customWidth="1"/>
    <col min="9" max="9" width="6.33203125" customWidth="1"/>
    <col min="10" max="10" width="19.5" customWidth="1"/>
    <col min="11" max="11" width="16.5" bestFit="1" customWidth="1"/>
    <col min="12" max="12" width="17.1640625" bestFit="1" customWidth="1"/>
    <col min="13" max="13" width="18.1640625" customWidth="1"/>
    <col min="14" max="14" width="14" style="14" customWidth="1"/>
    <col min="15" max="16" width="13.1640625" style="2" customWidth="1"/>
    <col min="17" max="17" width="13.1640625" style="15" customWidth="1"/>
    <col min="18" max="18" width="17.1640625" style="2" bestFit="1" customWidth="1"/>
    <col min="19" max="19" width="17.33203125" style="11" bestFit="1" customWidth="1"/>
    <col min="20" max="21" width="13.5" customWidth="1"/>
    <col min="22" max="22" width="18.33203125" bestFit="1" customWidth="1"/>
  </cols>
  <sheetData>
    <row r="1" spans="1:22" s="3" customFormat="1" x14ac:dyDescent="0.25">
      <c r="A1" s="4" t="s">
        <v>2</v>
      </c>
      <c r="B1" s="4" t="s">
        <v>86</v>
      </c>
      <c r="C1" s="4" t="s">
        <v>104</v>
      </c>
      <c r="D1" s="4" t="s">
        <v>3</v>
      </c>
      <c r="E1" s="4" t="s">
        <v>87</v>
      </c>
      <c r="F1" s="4" t="s">
        <v>88</v>
      </c>
      <c r="G1" s="4" t="s">
        <v>9</v>
      </c>
      <c r="H1" s="4" t="s">
        <v>4</v>
      </c>
      <c r="I1" s="4" t="s">
        <v>5</v>
      </c>
      <c r="J1" s="4" t="s">
        <v>6</v>
      </c>
      <c r="K1" s="4" t="s">
        <v>96</v>
      </c>
      <c r="L1" s="4" t="s">
        <v>82</v>
      </c>
      <c r="M1" s="4" t="s">
        <v>83</v>
      </c>
      <c r="N1" s="16" t="s">
        <v>24</v>
      </c>
      <c r="O1" s="5" t="s">
        <v>84</v>
      </c>
      <c r="P1" s="5" t="s">
        <v>85</v>
      </c>
      <c r="Q1" s="5" t="s">
        <v>99</v>
      </c>
      <c r="R1" s="5" t="s">
        <v>100</v>
      </c>
      <c r="S1" s="5" t="s">
        <v>7</v>
      </c>
      <c r="T1" s="9" t="s">
        <v>8</v>
      </c>
      <c r="U1" s="4" t="s">
        <v>98</v>
      </c>
      <c r="V1" s="4" t="s">
        <v>97</v>
      </c>
    </row>
    <row r="2" spans="1:22" x14ac:dyDescent="0.25">
      <c r="A2" s="6">
        <v>44713</v>
      </c>
      <c r="B2" s="7" t="str">
        <f t="shared" ref="B2:B65" si="0">TEXT(A2,"M")</f>
        <v>6</v>
      </c>
      <c r="C2" s="17">
        <f>_xlfn.ISOWEEKNUM(Table3[[#This Row],[dt]])</f>
        <v>22</v>
      </c>
      <c r="D2" s="1">
        <v>13549</v>
      </c>
      <c r="E2" s="1" t="s">
        <v>10</v>
      </c>
      <c r="F2" s="1" t="s">
        <v>89</v>
      </c>
      <c r="G2" s="1" t="s">
        <v>29</v>
      </c>
      <c r="H2" s="1" t="s">
        <v>19</v>
      </c>
      <c r="I2" s="1" t="s">
        <v>12</v>
      </c>
      <c r="J2" s="1" t="s">
        <v>13</v>
      </c>
      <c r="K2" s="1" t="s">
        <v>14</v>
      </c>
      <c r="L2" s="1" t="s">
        <v>78</v>
      </c>
      <c r="M2" s="1">
        <v>1434730</v>
      </c>
      <c r="N2" s="17">
        <v>1420.2723557631291</v>
      </c>
      <c r="O2" s="8">
        <v>27152.547532938221</v>
      </c>
      <c r="P2" s="8">
        <v>41200.868215359515</v>
      </c>
      <c r="Q2" s="8">
        <f>P2-Table3[[#This Row],[paid]]</f>
        <v>14048.320682421294</v>
      </c>
      <c r="R2" s="8">
        <v>29.009131979634851</v>
      </c>
      <c r="S2" s="8">
        <v>43000</v>
      </c>
      <c r="T2" s="10">
        <v>0.05</v>
      </c>
      <c r="U2" s="8">
        <v>4917.753750298677</v>
      </c>
      <c r="V2" s="10">
        <v>1.9893406633218143E-2</v>
      </c>
    </row>
    <row r="3" spans="1:22" x14ac:dyDescent="0.25">
      <c r="A3" s="6">
        <v>44713</v>
      </c>
      <c r="B3" s="7" t="str">
        <f t="shared" si="0"/>
        <v>6</v>
      </c>
      <c r="C3" s="17">
        <f>_xlfn.ISOWEEKNUM(Table3[[#This Row],[dt]])</f>
        <v>22</v>
      </c>
      <c r="D3" s="1">
        <v>14315</v>
      </c>
      <c r="E3" s="1" t="s">
        <v>10</v>
      </c>
      <c r="F3" s="1" t="s">
        <v>89</v>
      </c>
      <c r="G3" s="1" t="s">
        <v>70</v>
      </c>
      <c r="H3" s="1" t="s">
        <v>11</v>
      </c>
      <c r="I3" s="1" t="s">
        <v>12</v>
      </c>
      <c r="J3" s="1" t="s">
        <v>16</v>
      </c>
      <c r="K3" s="1" t="s">
        <v>14</v>
      </c>
      <c r="L3" s="1" t="s">
        <v>76</v>
      </c>
      <c r="M3" s="1">
        <v>771270</v>
      </c>
      <c r="N3" s="17">
        <v>3249.8830232821401</v>
      </c>
      <c r="O3" s="8">
        <v>17377.507768754298</v>
      </c>
      <c r="P3" s="8">
        <v>28096.948997327414</v>
      </c>
      <c r="Q3" s="8">
        <f>P3-Table3[[#This Row],[paid]]</f>
        <v>10719.441228573116</v>
      </c>
      <c r="R3" s="8">
        <v>8.6455262531115924</v>
      </c>
      <c r="S3" s="8">
        <v>31800</v>
      </c>
      <c r="T3" s="10">
        <v>0.15</v>
      </c>
      <c r="U3" s="8">
        <v>20371.7955557973</v>
      </c>
      <c r="V3" s="10">
        <v>0.12084227577956994</v>
      </c>
    </row>
    <row r="4" spans="1:22" x14ac:dyDescent="0.25">
      <c r="A4" s="6">
        <v>44713</v>
      </c>
      <c r="B4" s="7" t="str">
        <f t="shared" si="0"/>
        <v>6</v>
      </c>
      <c r="C4" s="17">
        <f>_xlfn.ISOWEEKNUM(Table3[[#This Row],[dt]])</f>
        <v>22</v>
      </c>
      <c r="D4" s="1">
        <v>15810</v>
      </c>
      <c r="E4" s="1" t="s">
        <v>10</v>
      </c>
      <c r="F4" s="1" t="s">
        <v>90</v>
      </c>
      <c r="G4" s="1" t="s">
        <v>48</v>
      </c>
      <c r="H4" s="1" t="s">
        <v>11</v>
      </c>
      <c r="I4" s="1" t="s">
        <v>12</v>
      </c>
      <c r="J4" s="1" t="s">
        <v>16</v>
      </c>
      <c r="K4" s="1" t="s">
        <v>14</v>
      </c>
      <c r="L4" s="1" t="s">
        <v>81</v>
      </c>
      <c r="M4" s="1">
        <v>406070</v>
      </c>
      <c r="N4" s="17">
        <v>1764.8010661032006</v>
      </c>
      <c r="O4" s="8">
        <v>9388.3541544803647</v>
      </c>
      <c r="P4" s="8">
        <v>15256.516962045453</v>
      </c>
      <c r="Q4" s="8">
        <f>P4-Table3[[#This Row],[paid]]</f>
        <v>5868.1628075650879</v>
      </c>
      <c r="R4" s="8">
        <v>8.6448933282507969</v>
      </c>
      <c r="S4" s="8">
        <v>14400</v>
      </c>
      <c r="T4" s="10">
        <v>0.1</v>
      </c>
      <c r="U4" s="8">
        <v>3340.7483448115759</v>
      </c>
      <c r="V4" s="10">
        <v>3.649531489966501E-2</v>
      </c>
    </row>
    <row r="5" spans="1:22" x14ac:dyDescent="0.25">
      <c r="A5" s="6">
        <v>44713</v>
      </c>
      <c r="B5" s="7" t="str">
        <f t="shared" si="0"/>
        <v>6</v>
      </c>
      <c r="C5" s="17">
        <f>_xlfn.ISOWEEKNUM(Table3[[#This Row],[dt]])</f>
        <v>22</v>
      </c>
      <c r="D5" s="1">
        <v>15974</v>
      </c>
      <c r="E5" s="1" t="s">
        <v>10</v>
      </c>
      <c r="F5" s="1" t="s">
        <v>94</v>
      </c>
      <c r="G5" s="1" t="s">
        <v>62</v>
      </c>
      <c r="H5" s="1" t="s">
        <v>11</v>
      </c>
      <c r="I5" s="1" t="s">
        <v>12</v>
      </c>
      <c r="J5" s="1" t="s">
        <v>16</v>
      </c>
      <c r="K5" s="1" t="s">
        <v>14</v>
      </c>
      <c r="L5" s="1" t="s">
        <v>77</v>
      </c>
      <c r="M5" s="1">
        <v>468610</v>
      </c>
      <c r="N5" s="17">
        <v>1374.1448787316961</v>
      </c>
      <c r="O5" s="8">
        <v>11734.362609923715</v>
      </c>
      <c r="P5" s="8">
        <v>17338.402457642336</v>
      </c>
      <c r="Q5" s="8">
        <f>P5-Table3[[#This Row],[paid]]</f>
        <v>5604.0398477186209</v>
      </c>
      <c r="R5" s="8">
        <v>12.617594204219049</v>
      </c>
      <c r="S5" s="8">
        <v>19400</v>
      </c>
      <c r="T5" s="10">
        <v>0.09</v>
      </c>
      <c r="U5" s="8">
        <v>2053.8680316601071</v>
      </c>
      <c r="V5" s="10">
        <v>1.9742957256084197E-2</v>
      </c>
    </row>
    <row r="6" spans="1:22" x14ac:dyDescent="0.25">
      <c r="A6" s="6">
        <v>44713</v>
      </c>
      <c r="B6" s="7" t="str">
        <f t="shared" si="0"/>
        <v>6</v>
      </c>
      <c r="C6" s="17">
        <f>_xlfn.ISOWEEKNUM(Table3[[#This Row],[dt]])</f>
        <v>22</v>
      </c>
      <c r="D6" s="1">
        <v>7576</v>
      </c>
      <c r="E6" s="1" t="s">
        <v>10</v>
      </c>
      <c r="F6" s="1" t="s">
        <v>91</v>
      </c>
      <c r="G6" s="1" t="s">
        <v>26</v>
      </c>
      <c r="H6" s="1" t="s">
        <v>17</v>
      </c>
      <c r="I6" s="1" t="s">
        <v>12</v>
      </c>
      <c r="J6" s="1" t="s">
        <v>16</v>
      </c>
      <c r="K6" s="1" t="s">
        <v>14</v>
      </c>
      <c r="L6" s="1" t="s">
        <v>79</v>
      </c>
      <c r="M6" s="1">
        <v>449750</v>
      </c>
      <c r="N6" s="17">
        <v>1180.4245283018868</v>
      </c>
      <c r="O6" s="8">
        <v>14114.080322087855</v>
      </c>
      <c r="P6" s="8">
        <v>19417.956417966783</v>
      </c>
      <c r="Q6" s="8">
        <f>P6-Table3[[#This Row],[paid]]</f>
        <v>5303.876095878928</v>
      </c>
      <c r="R6" s="8">
        <v>16.449977065370462</v>
      </c>
      <c r="S6" s="8">
        <v>41800</v>
      </c>
      <c r="T6" s="10">
        <v>0.1</v>
      </c>
      <c r="U6" s="8">
        <v>10213.695240580244</v>
      </c>
      <c r="V6" s="10">
        <v>8.7665380612433688E-2</v>
      </c>
    </row>
    <row r="7" spans="1:22" x14ac:dyDescent="0.25">
      <c r="A7" s="6">
        <v>44713</v>
      </c>
      <c r="B7" s="7" t="str">
        <f t="shared" si="0"/>
        <v>6</v>
      </c>
      <c r="C7" s="17">
        <f>_xlfn.ISOWEEKNUM(Table3[[#This Row],[dt]])</f>
        <v>22</v>
      </c>
      <c r="D7" s="1">
        <v>10778</v>
      </c>
      <c r="E7" s="1" t="s">
        <v>10</v>
      </c>
      <c r="F7" s="1" t="s">
        <v>94</v>
      </c>
      <c r="G7" s="1" t="s">
        <v>71</v>
      </c>
      <c r="H7" s="1" t="s">
        <v>17</v>
      </c>
      <c r="I7" s="1" t="s">
        <v>12</v>
      </c>
      <c r="J7" s="1" t="s">
        <v>16</v>
      </c>
      <c r="K7" s="1" t="s">
        <v>20</v>
      </c>
      <c r="L7" s="1" t="s">
        <v>81</v>
      </c>
      <c r="M7" s="1">
        <v>231880</v>
      </c>
      <c r="N7" s="17">
        <v>568.13789546079784</v>
      </c>
      <c r="O7" s="8">
        <v>7266.1686871243191</v>
      </c>
      <c r="P7" s="8">
        <v>12070.718672415083</v>
      </c>
      <c r="Q7" s="8">
        <f>P7-Table3[[#This Row],[paid]]</f>
        <v>4804.5499852907642</v>
      </c>
      <c r="R7" s="8">
        <v>21.24610727229333</v>
      </c>
      <c r="S7" s="8">
        <v>8000</v>
      </c>
      <c r="T7" s="10">
        <v>0.09</v>
      </c>
      <c r="U7" s="8">
        <v>405.9203662521669</v>
      </c>
      <c r="V7" s="10">
        <v>5.6047528081296259E-3</v>
      </c>
    </row>
    <row r="8" spans="1:22" x14ac:dyDescent="0.25">
      <c r="A8" s="6">
        <v>44713</v>
      </c>
      <c r="B8" s="7" t="str">
        <f t="shared" si="0"/>
        <v>6</v>
      </c>
      <c r="C8" s="17">
        <f>_xlfn.ISOWEEKNUM(Table3[[#This Row],[dt]])</f>
        <v>22</v>
      </c>
      <c r="D8" s="1">
        <v>16857</v>
      </c>
      <c r="E8" s="1" t="s">
        <v>10</v>
      </c>
      <c r="F8" s="1" t="s">
        <v>93</v>
      </c>
      <c r="G8" s="1" t="s">
        <v>61</v>
      </c>
      <c r="H8" s="1" t="s">
        <v>11</v>
      </c>
      <c r="I8" s="1" t="s">
        <v>12</v>
      </c>
      <c r="J8" s="1" t="s">
        <v>13</v>
      </c>
      <c r="K8" s="1" t="s">
        <v>15</v>
      </c>
      <c r="L8" s="1" t="s">
        <v>79</v>
      </c>
      <c r="M8" s="1">
        <v>596640</v>
      </c>
      <c r="N8" s="17">
        <v>1867.2895484107355</v>
      </c>
      <c r="O8" s="8">
        <v>7881.1165522445881</v>
      </c>
      <c r="P8" s="8">
        <v>11964.493144563552</v>
      </c>
      <c r="Q8" s="8">
        <f>P8-Table3[[#This Row],[paid]]</f>
        <v>4083.376592318964</v>
      </c>
      <c r="R8" s="8">
        <v>6.4074118310931611</v>
      </c>
      <c r="S8" s="8">
        <v>14800</v>
      </c>
      <c r="T8" s="10">
        <v>7.0000000000000007E-2</v>
      </c>
      <c r="U8" s="8">
        <v>1466.7010355829048</v>
      </c>
      <c r="V8" s="10">
        <v>2.0431301990274823E-2</v>
      </c>
    </row>
    <row r="9" spans="1:22" x14ac:dyDescent="0.25">
      <c r="A9" s="6">
        <v>44713</v>
      </c>
      <c r="B9" s="7" t="str">
        <f t="shared" si="0"/>
        <v>6</v>
      </c>
      <c r="C9" s="17">
        <f>_xlfn.ISOWEEKNUM(Table3[[#This Row],[dt]])</f>
        <v>22</v>
      </c>
      <c r="D9" s="1">
        <v>5289</v>
      </c>
      <c r="E9" s="1" t="s">
        <v>10</v>
      </c>
      <c r="F9" s="1" t="s">
        <v>91</v>
      </c>
      <c r="G9" s="1" t="s">
        <v>28</v>
      </c>
      <c r="H9" s="1" t="s">
        <v>17</v>
      </c>
      <c r="I9" s="1" t="s">
        <v>12</v>
      </c>
      <c r="J9" s="1" t="s">
        <v>16</v>
      </c>
      <c r="K9" s="1" t="s">
        <v>14</v>
      </c>
      <c r="L9" s="1" t="s">
        <v>81</v>
      </c>
      <c r="M9" s="1">
        <v>716040</v>
      </c>
      <c r="N9" s="17">
        <v>2713.953401908539</v>
      </c>
      <c r="O9" s="8">
        <v>15435.942479056632</v>
      </c>
      <c r="P9" s="8">
        <v>19024.717803224463</v>
      </c>
      <c r="Q9" s="8">
        <f>P9-Table3[[#This Row],[paid]]</f>
        <v>3588.7753241678311</v>
      </c>
      <c r="R9" s="8">
        <v>7.0099647952119115</v>
      </c>
      <c r="S9" s="8">
        <v>22400</v>
      </c>
      <c r="T9" s="10">
        <v>0.04</v>
      </c>
      <c r="U9" s="8">
        <v>2918.7406920113081</v>
      </c>
      <c r="V9" s="10">
        <v>2.5569723926177557E-2</v>
      </c>
    </row>
    <row r="10" spans="1:22" x14ac:dyDescent="0.25">
      <c r="A10" s="6">
        <v>44713</v>
      </c>
      <c r="B10" s="7" t="str">
        <f t="shared" si="0"/>
        <v>6</v>
      </c>
      <c r="C10" s="17">
        <f>_xlfn.ISOWEEKNUM(Table3[[#This Row],[dt]])</f>
        <v>22</v>
      </c>
      <c r="D10" s="1">
        <v>3534</v>
      </c>
      <c r="E10" s="1" t="s">
        <v>10</v>
      </c>
      <c r="F10" s="1" t="s">
        <v>89</v>
      </c>
      <c r="G10" s="1" t="s">
        <v>37</v>
      </c>
      <c r="H10" s="1" t="s">
        <v>11</v>
      </c>
      <c r="I10" s="1" t="s">
        <v>18</v>
      </c>
      <c r="J10" s="1" t="s">
        <v>13</v>
      </c>
      <c r="K10" s="1" t="s">
        <v>14</v>
      </c>
      <c r="L10" s="1" t="s">
        <v>78</v>
      </c>
      <c r="M10" s="1">
        <v>270660</v>
      </c>
      <c r="N10" s="17">
        <v>754.79013228459064</v>
      </c>
      <c r="O10" s="8">
        <v>5209.6817353415281</v>
      </c>
      <c r="P10" s="8">
        <v>8402.1717226048022</v>
      </c>
      <c r="Q10" s="8">
        <f>P10-Table3[[#This Row],[paid]]</f>
        <v>3192.4899872632741</v>
      </c>
      <c r="R10" s="8">
        <v>11.131798579789589</v>
      </c>
      <c r="S10" s="8">
        <v>9000</v>
      </c>
      <c r="T10" s="10">
        <v>0.08</v>
      </c>
      <c r="U10" s="8">
        <v>1096.3114282210042</v>
      </c>
      <c r="V10" s="10">
        <v>2.1746588549075952E-2</v>
      </c>
    </row>
    <row r="11" spans="1:22" x14ac:dyDescent="0.25">
      <c r="A11" s="6">
        <v>44713</v>
      </c>
      <c r="B11" s="7" t="str">
        <f t="shared" si="0"/>
        <v>6</v>
      </c>
      <c r="C11" s="17">
        <f>_xlfn.ISOWEEKNUM(Table3[[#This Row],[dt]])</f>
        <v>22</v>
      </c>
      <c r="D11" s="1">
        <v>13076</v>
      </c>
      <c r="E11" s="1" t="s">
        <v>10</v>
      </c>
      <c r="F11" s="1" t="s">
        <v>90</v>
      </c>
      <c r="G11" s="1" t="s">
        <v>74</v>
      </c>
      <c r="H11" s="1" t="s">
        <v>17</v>
      </c>
      <c r="I11" s="1" t="s">
        <v>18</v>
      </c>
      <c r="J11" s="1" t="s">
        <v>16</v>
      </c>
      <c r="K11" s="1" t="s">
        <v>15</v>
      </c>
      <c r="L11" s="1" t="s">
        <v>77</v>
      </c>
      <c r="M11" s="1">
        <v>300270</v>
      </c>
      <c r="N11" s="17">
        <v>289.08538609654073</v>
      </c>
      <c r="O11" s="8">
        <v>4553.1276361830523</v>
      </c>
      <c r="P11" s="8">
        <v>7564.6129922575137</v>
      </c>
      <c r="Q11" s="8">
        <f>P11-Table3[[#This Row],[paid]]</f>
        <v>3011.4853560744614</v>
      </c>
      <c r="R11" s="8">
        <v>26.167400207948575</v>
      </c>
      <c r="S11" s="8">
        <v>5400</v>
      </c>
      <c r="T11" s="10">
        <v>7.0000000000000007E-2</v>
      </c>
      <c r="U11" s="8">
        <v>606.05513175326541</v>
      </c>
      <c r="V11" s="10">
        <v>1.3352856085159749E-2</v>
      </c>
    </row>
    <row r="12" spans="1:22" x14ac:dyDescent="0.25">
      <c r="A12" s="6">
        <v>44713</v>
      </c>
      <c r="B12" s="7" t="str">
        <f t="shared" si="0"/>
        <v>6</v>
      </c>
      <c r="C12" s="17">
        <f>_xlfn.ISOWEEKNUM(Table3[[#This Row],[dt]])</f>
        <v>22</v>
      </c>
      <c r="D12" s="1">
        <v>5638</v>
      </c>
      <c r="E12" s="1" t="s">
        <v>10</v>
      </c>
      <c r="F12" s="1" t="s">
        <v>95</v>
      </c>
      <c r="G12" s="1" t="s">
        <v>43</v>
      </c>
      <c r="H12" s="1" t="s">
        <v>11</v>
      </c>
      <c r="I12" s="1" t="s">
        <v>12</v>
      </c>
      <c r="J12" s="1" t="s">
        <v>16</v>
      </c>
      <c r="K12" s="1" t="s">
        <v>15</v>
      </c>
      <c r="L12" s="1" t="s">
        <v>79</v>
      </c>
      <c r="M12" s="1">
        <v>511520</v>
      </c>
      <c r="N12" s="17">
        <v>2205.0139464119684</v>
      </c>
      <c r="O12" s="8">
        <v>14951.480245443303</v>
      </c>
      <c r="P12" s="8">
        <v>17956.548181212162</v>
      </c>
      <c r="Q12" s="8">
        <f>P12-Table3[[#This Row],[paid]]</f>
        <v>3005.0679357688587</v>
      </c>
      <c r="R12" s="8">
        <v>8.1435077589560478</v>
      </c>
      <c r="S12" s="8">
        <v>17000</v>
      </c>
      <c r="T12" s="10">
        <v>0.04</v>
      </c>
      <c r="U12" s="8">
        <v>1120.7113082367894</v>
      </c>
      <c r="V12" s="10">
        <v>1.0402067042868364E-2</v>
      </c>
    </row>
    <row r="13" spans="1:22" x14ac:dyDescent="0.25">
      <c r="A13" s="6">
        <v>44713</v>
      </c>
      <c r="B13" s="7" t="str">
        <f t="shared" si="0"/>
        <v>6</v>
      </c>
      <c r="C13" s="17">
        <f>_xlfn.ISOWEEKNUM(Table3[[#This Row],[dt]])</f>
        <v>22</v>
      </c>
      <c r="D13" s="1">
        <v>16842</v>
      </c>
      <c r="E13" s="1" t="s">
        <v>10</v>
      </c>
      <c r="F13" s="1" t="s">
        <v>93</v>
      </c>
      <c r="G13" s="1" t="s">
        <v>72</v>
      </c>
      <c r="H13" s="1" t="s">
        <v>11</v>
      </c>
      <c r="I13" s="1" t="s">
        <v>12</v>
      </c>
      <c r="J13" s="1" t="s">
        <v>16</v>
      </c>
      <c r="K13" s="1" t="s">
        <v>14</v>
      </c>
      <c r="L13" s="1" t="s">
        <v>75</v>
      </c>
      <c r="M13" s="1">
        <v>384020</v>
      </c>
      <c r="N13" s="17">
        <v>1902.2662538699692</v>
      </c>
      <c r="O13" s="8">
        <v>5285.8597587219629</v>
      </c>
      <c r="P13" s="8">
        <v>8056.9812834183067</v>
      </c>
      <c r="Q13" s="8">
        <f>P13-Table3[[#This Row],[paid]]</f>
        <v>2771.1215246963438</v>
      </c>
      <c r="R13" s="8">
        <v>4.2354645502579826</v>
      </c>
      <c r="S13" s="8">
        <v>10200</v>
      </c>
      <c r="T13" s="10">
        <v>0.14000000000000001</v>
      </c>
      <c r="U13" s="8">
        <v>6256.1210414079951</v>
      </c>
      <c r="V13" s="10">
        <v>0.12941408246542294</v>
      </c>
    </row>
    <row r="14" spans="1:22" x14ac:dyDescent="0.25">
      <c r="A14" s="6">
        <v>44713</v>
      </c>
      <c r="B14" s="7" t="str">
        <f t="shared" si="0"/>
        <v>6</v>
      </c>
      <c r="C14" s="17">
        <f>_xlfn.ISOWEEKNUM(Table3[[#This Row],[dt]])</f>
        <v>22</v>
      </c>
      <c r="D14" s="1">
        <v>15839</v>
      </c>
      <c r="E14" s="1" t="s">
        <v>10</v>
      </c>
      <c r="F14" s="1" t="s">
        <v>93</v>
      </c>
      <c r="G14" s="1" t="s">
        <v>67</v>
      </c>
      <c r="H14" s="1" t="s">
        <v>19</v>
      </c>
      <c r="I14" s="1" t="s">
        <v>12</v>
      </c>
      <c r="J14" s="1" t="s">
        <v>16</v>
      </c>
      <c r="K14" s="1" t="s">
        <v>14</v>
      </c>
      <c r="L14" s="1" t="s">
        <v>76</v>
      </c>
      <c r="M14" s="1">
        <v>550090</v>
      </c>
      <c r="N14" s="17">
        <v>822.47861636067296</v>
      </c>
      <c r="O14" s="8">
        <v>10642.290003097334</v>
      </c>
      <c r="P14" s="8">
        <v>13142.72666164642</v>
      </c>
      <c r="Q14" s="8">
        <f>P14-Table3[[#This Row],[paid]]</f>
        <v>2500.4366585490861</v>
      </c>
      <c r="R14" s="8">
        <v>15.979414419065064</v>
      </c>
      <c r="S14" s="8">
        <v>15800</v>
      </c>
      <c r="T14" s="10">
        <v>6.5000000000000002E-2</v>
      </c>
      <c r="U14" s="8">
        <v>4199.5399680631726</v>
      </c>
      <c r="V14" s="10">
        <v>5.3255564543776925E-2</v>
      </c>
    </row>
    <row r="15" spans="1:22" x14ac:dyDescent="0.25">
      <c r="A15" s="6">
        <v>44713</v>
      </c>
      <c r="B15" s="7" t="str">
        <f t="shared" si="0"/>
        <v>6</v>
      </c>
      <c r="C15" s="17">
        <f>_xlfn.ISOWEEKNUM(Table3[[#This Row],[dt]])</f>
        <v>22</v>
      </c>
      <c r="D15" s="1">
        <v>15910</v>
      </c>
      <c r="E15" s="1" t="s">
        <v>10</v>
      </c>
      <c r="F15" s="1" t="s">
        <v>94</v>
      </c>
      <c r="G15" s="1" t="s">
        <v>51</v>
      </c>
      <c r="H15" s="1" t="s">
        <v>11</v>
      </c>
      <c r="I15" s="1" t="s">
        <v>12</v>
      </c>
      <c r="J15" s="1" t="s">
        <v>16</v>
      </c>
      <c r="K15" s="1" t="s">
        <v>14</v>
      </c>
      <c r="L15" s="1" t="s">
        <v>77</v>
      </c>
      <c r="M15" s="1">
        <v>603710</v>
      </c>
      <c r="N15" s="17">
        <v>2262.8966485633387</v>
      </c>
      <c r="O15" s="8">
        <v>14744.846160462146</v>
      </c>
      <c r="P15" s="8">
        <v>17216.750753401338</v>
      </c>
      <c r="Q15" s="8">
        <f>P15-Table3[[#This Row],[paid]]</f>
        <v>2471.9045929391923</v>
      </c>
      <c r="R15" s="8">
        <v>7.6082797525604446</v>
      </c>
      <c r="S15" s="8">
        <v>17800</v>
      </c>
      <c r="T15" s="10">
        <v>0.15</v>
      </c>
      <c r="U15" s="8">
        <v>321.91963089365015</v>
      </c>
      <c r="V15" s="10">
        <v>3.1163413227091427E-3</v>
      </c>
    </row>
    <row r="16" spans="1:22" x14ac:dyDescent="0.25">
      <c r="A16" s="6">
        <v>44713</v>
      </c>
      <c r="B16" s="7" t="str">
        <f t="shared" si="0"/>
        <v>6</v>
      </c>
      <c r="C16" s="17">
        <f>_xlfn.ISOWEEKNUM(Table3[[#This Row],[dt]])</f>
        <v>22</v>
      </c>
      <c r="D16" s="1">
        <v>15101</v>
      </c>
      <c r="E16" s="1" t="s">
        <v>10</v>
      </c>
      <c r="F16" s="1" t="s">
        <v>92</v>
      </c>
      <c r="G16" s="1" t="s">
        <v>47</v>
      </c>
      <c r="H16" s="1" t="s">
        <v>17</v>
      </c>
      <c r="I16" s="1" t="s">
        <v>12</v>
      </c>
      <c r="J16" s="1" t="s">
        <v>16</v>
      </c>
      <c r="K16" s="1" t="s">
        <v>14</v>
      </c>
      <c r="L16" s="1" t="s">
        <v>76</v>
      </c>
      <c r="M16" s="1">
        <v>163240</v>
      </c>
      <c r="N16" s="17">
        <v>754.36493488306962</v>
      </c>
      <c r="O16" s="8">
        <v>8940.6546600915935</v>
      </c>
      <c r="P16" s="8">
        <v>11354.404664094291</v>
      </c>
      <c r="Q16" s="8">
        <f>P16-Table3[[#This Row],[paid]]</f>
        <v>2413.7500040026971</v>
      </c>
      <c r="R16" s="8">
        <v>15.051607171871371</v>
      </c>
      <c r="S16" s="8">
        <v>8200</v>
      </c>
      <c r="T16" s="10">
        <v>0.1</v>
      </c>
      <c r="U16" s="8">
        <v>1600.298221021867</v>
      </c>
      <c r="V16" s="10">
        <v>2.3490123706242452E-2</v>
      </c>
    </row>
    <row r="17" spans="1:22" x14ac:dyDescent="0.25">
      <c r="A17" s="6">
        <v>44713</v>
      </c>
      <c r="B17" s="7" t="str">
        <f t="shared" si="0"/>
        <v>6</v>
      </c>
      <c r="C17" s="17">
        <f>_xlfn.ISOWEEKNUM(Table3[[#This Row],[dt]])</f>
        <v>22</v>
      </c>
      <c r="D17" s="1">
        <v>2480</v>
      </c>
      <c r="E17" s="1" t="s">
        <v>10</v>
      </c>
      <c r="F17" s="1" t="s">
        <v>95</v>
      </c>
      <c r="G17" s="1" t="s">
        <v>33</v>
      </c>
      <c r="H17" s="1" t="s">
        <v>17</v>
      </c>
      <c r="I17" s="1" t="s">
        <v>12</v>
      </c>
      <c r="J17" s="1" t="s">
        <v>13</v>
      </c>
      <c r="K17" s="1" t="s">
        <v>14</v>
      </c>
      <c r="L17" s="1" t="s">
        <v>75</v>
      </c>
      <c r="M17" s="1">
        <v>759260</v>
      </c>
      <c r="N17" s="17">
        <v>1602.1316544222141</v>
      </c>
      <c r="O17" s="8">
        <v>25204.46975275068</v>
      </c>
      <c r="P17" s="8">
        <v>27469.985594427955</v>
      </c>
      <c r="Q17" s="8">
        <f>P17-Table3[[#This Row],[paid]]</f>
        <v>2265.5158416772756</v>
      </c>
      <c r="R17" s="8">
        <v>17.145897790986854</v>
      </c>
      <c r="S17" s="8">
        <v>50000</v>
      </c>
      <c r="T17" s="10">
        <v>0.06</v>
      </c>
      <c r="U17" s="8">
        <v>816.36881222762975</v>
      </c>
      <c r="V17" s="10">
        <v>4.9530957428752286E-3</v>
      </c>
    </row>
    <row r="18" spans="1:22" x14ac:dyDescent="0.25">
      <c r="A18" s="6">
        <v>44713</v>
      </c>
      <c r="B18" s="7" t="str">
        <f t="shared" si="0"/>
        <v>6</v>
      </c>
      <c r="C18" s="17">
        <f>_xlfn.ISOWEEKNUM(Table3[[#This Row],[dt]])</f>
        <v>22</v>
      </c>
      <c r="D18" s="1">
        <v>7282</v>
      </c>
      <c r="E18" s="1" t="s">
        <v>10</v>
      </c>
      <c r="F18" s="1" t="s">
        <v>93</v>
      </c>
      <c r="G18" s="1" t="s">
        <v>25</v>
      </c>
      <c r="H18" s="1" t="s">
        <v>19</v>
      </c>
      <c r="I18" s="1" t="s">
        <v>18</v>
      </c>
      <c r="J18" s="1" t="s">
        <v>13</v>
      </c>
      <c r="K18" s="1" t="s">
        <v>15</v>
      </c>
      <c r="L18" s="1" t="s">
        <v>80</v>
      </c>
      <c r="M18" s="1">
        <v>323390</v>
      </c>
      <c r="N18" s="17">
        <v>274.045660734759</v>
      </c>
      <c r="O18" s="8">
        <v>6105.8545580814171</v>
      </c>
      <c r="P18" s="8">
        <v>8202.3673858811835</v>
      </c>
      <c r="Q18" s="8">
        <f>P18-Table3[[#This Row],[paid]]</f>
        <v>2096.5128277997665</v>
      </c>
      <c r="R18" s="8">
        <v>29.930659598438311</v>
      </c>
      <c r="S18" s="8">
        <v>7800</v>
      </c>
      <c r="T18" s="10">
        <v>0.02</v>
      </c>
      <c r="U18" s="8">
        <v>314.23489558820745</v>
      </c>
      <c r="V18" s="10">
        <v>6.3850447235738123E-3</v>
      </c>
    </row>
    <row r="19" spans="1:22" x14ac:dyDescent="0.25">
      <c r="A19" s="6">
        <v>44713</v>
      </c>
      <c r="B19" s="7" t="str">
        <f t="shared" si="0"/>
        <v>6</v>
      </c>
      <c r="C19" s="17">
        <f>_xlfn.ISOWEEKNUM(Table3[[#This Row],[dt]])</f>
        <v>22</v>
      </c>
      <c r="D19" s="1">
        <v>2575</v>
      </c>
      <c r="E19" s="1" t="s">
        <v>10</v>
      </c>
      <c r="F19" s="1" t="s">
        <v>91</v>
      </c>
      <c r="G19" s="1" t="s">
        <v>72</v>
      </c>
      <c r="H19" s="1" t="s">
        <v>17</v>
      </c>
      <c r="I19" s="1" t="s">
        <v>18</v>
      </c>
      <c r="J19" s="1" t="s">
        <v>16</v>
      </c>
      <c r="K19" s="1" t="s">
        <v>20</v>
      </c>
      <c r="L19" s="1" t="s">
        <v>79</v>
      </c>
      <c r="M19" s="1">
        <v>196410</v>
      </c>
      <c r="N19" s="17">
        <v>490.29386003328364</v>
      </c>
      <c r="O19" s="8">
        <v>4544.8370747715599</v>
      </c>
      <c r="P19" s="8">
        <v>6515.5137795676192</v>
      </c>
      <c r="Q19" s="8">
        <f>P19-Table3[[#This Row],[paid]]</f>
        <v>1970.6767047960593</v>
      </c>
      <c r="R19" s="8">
        <v>13.288997294653687</v>
      </c>
      <c r="S19" s="8">
        <v>10000</v>
      </c>
      <c r="T19" s="10">
        <v>7.4999999999999997E-2</v>
      </c>
      <c r="U19" s="8">
        <v>717.60915299937653</v>
      </c>
      <c r="V19" s="10">
        <v>1.8356422769753248E-2</v>
      </c>
    </row>
    <row r="20" spans="1:22" x14ac:dyDescent="0.25">
      <c r="A20" s="6">
        <v>44713</v>
      </c>
      <c r="B20" s="7" t="str">
        <f t="shared" si="0"/>
        <v>6</v>
      </c>
      <c r="C20" s="17">
        <f>_xlfn.ISOWEEKNUM(Table3[[#This Row],[dt]])</f>
        <v>22</v>
      </c>
      <c r="D20" s="1">
        <v>16703</v>
      </c>
      <c r="E20" s="1" t="s">
        <v>10</v>
      </c>
      <c r="F20" s="1" t="s">
        <v>90</v>
      </c>
      <c r="G20" s="1" t="s">
        <v>30</v>
      </c>
      <c r="H20" s="1" t="s">
        <v>19</v>
      </c>
      <c r="I20" s="1" t="s">
        <v>12</v>
      </c>
      <c r="J20" s="1" t="s">
        <v>13</v>
      </c>
      <c r="K20" s="1" t="s">
        <v>14</v>
      </c>
      <c r="L20" s="1" t="s">
        <v>79</v>
      </c>
      <c r="M20" s="1">
        <v>779320</v>
      </c>
      <c r="N20" s="17">
        <v>860.63256471419743</v>
      </c>
      <c r="O20" s="8">
        <v>13292.99982181276</v>
      </c>
      <c r="P20" s="8">
        <v>15253.85137252278</v>
      </c>
      <c r="Q20" s="8">
        <f>P20-Table3[[#This Row],[paid]]</f>
        <v>1960.8515507100201</v>
      </c>
      <c r="R20" s="8">
        <v>17.723999762417012</v>
      </c>
      <c r="S20" s="8">
        <v>20000</v>
      </c>
      <c r="T20" s="10">
        <v>4.4999999999999998E-2</v>
      </c>
      <c r="U20" s="8">
        <v>122.56981703036487</v>
      </c>
      <c r="V20" s="10">
        <v>1.3392226225038655E-3</v>
      </c>
    </row>
    <row r="21" spans="1:22" x14ac:dyDescent="0.25">
      <c r="A21" s="6">
        <v>44713</v>
      </c>
      <c r="B21" s="7" t="str">
        <f t="shared" si="0"/>
        <v>6</v>
      </c>
      <c r="C21" s="17">
        <f>_xlfn.ISOWEEKNUM(Table3[[#This Row],[dt]])</f>
        <v>22</v>
      </c>
      <c r="D21" s="1">
        <v>17282</v>
      </c>
      <c r="E21" s="1" t="s">
        <v>10</v>
      </c>
      <c r="F21" s="1" t="s">
        <v>95</v>
      </c>
      <c r="G21" s="1" t="s">
        <v>61</v>
      </c>
      <c r="H21" s="1" t="s">
        <v>17</v>
      </c>
      <c r="I21" s="1" t="s">
        <v>12</v>
      </c>
      <c r="J21" s="1" t="s">
        <v>13</v>
      </c>
      <c r="K21" s="1" t="s">
        <v>14</v>
      </c>
      <c r="L21" s="1" t="s">
        <v>80</v>
      </c>
      <c r="M21" s="1">
        <v>121150</v>
      </c>
      <c r="N21" s="17">
        <v>321.23444059807025</v>
      </c>
      <c r="O21" s="8">
        <v>3894.8198263812164</v>
      </c>
      <c r="P21" s="8">
        <v>5792.3623525826079</v>
      </c>
      <c r="Q21" s="8">
        <f>P21-Table3[[#This Row],[paid]]</f>
        <v>1897.5425262013914</v>
      </c>
      <c r="R21" s="8">
        <v>18.03157327028341</v>
      </c>
      <c r="S21" s="8">
        <v>4200</v>
      </c>
      <c r="T21" s="10">
        <v>7.0000000000000007E-2</v>
      </c>
      <c r="U21" s="8">
        <v>1713.6749407725795</v>
      </c>
      <c r="V21" s="10">
        <v>4.9308463929474099E-2</v>
      </c>
    </row>
    <row r="22" spans="1:22" x14ac:dyDescent="0.25">
      <c r="A22" s="6">
        <v>44713</v>
      </c>
      <c r="B22" s="7" t="str">
        <f t="shared" si="0"/>
        <v>6</v>
      </c>
      <c r="C22" s="17">
        <f>_xlfn.ISOWEEKNUM(Table3[[#This Row],[dt]])</f>
        <v>22</v>
      </c>
      <c r="D22" s="1">
        <v>16656</v>
      </c>
      <c r="E22" s="1" t="s">
        <v>10</v>
      </c>
      <c r="F22" s="1" t="s">
        <v>92</v>
      </c>
      <c r="G22" s="1" t="s">
        <v>32</v>
      </c>
      <c r="H22" s="1" t="s">
        <v>11</v>
      </c>
      <c r="I22" s="1" t="s">
        <v>18</v>
      </c>
      <c r="J22" s="1" t="s">
        <v>13</v>
      </c>
      <c r="K22" s="1" t="s">
        <v>14</v>
      </c>
      <c r="L22" s="1" t="s">
        <v>76</v>
      </c>
      <c r="M22" s="1">
        <v>217850</v>
      </c>
      <c r="N22" s="17">
        <v>1519.331021584976</v>
      </c>
      <c r="O22" s="8">
        <v>4301.9503660902355</v>
      </c>
      <c r="P22" s="8">
        <v>6085.7417546738734</v>
      </c>
      <c r="Q22" s="8">
        <f>P22-Table3[[#This Row],[paid]]</f>
        <v>1783.7913885836379</v>
      </c>
      <c r="R22" s="8">
        <v>4.0055403781100898</v>
      </c>
      <c r="S22" s="8">
        <v>13200</v>
      </c>
      <c r="T22" s="10">
        <v>0.12</v>
      </c>
      <c r="U22" s="8">
        <v>1177.770197875567</v>
      </c>
      <c r="V22" s="10">
        <v>3.2254906779195125E-2</v>
      </c>
    </row>
    <row r="23" spans="1:22" x14ac:dyDescent="0.25">
      <c r="A23" s="6">
        <v>44713</v>
      </c>
      <c r="B23" s="7" t="str">
        <f t="shared" si="0"/>
        <v>6</v>
      </c>
      <c r="C23" s="17">
        <f>_xlfn.ISOWEEKNUM(Table3[[#This Row],[dt]])</f>
        <v>22</v>
      </c>
      <c r="D23" s="1">
        <v>14706</v>
      </c>
      <c r="E23" s="1" t="s">
        <v>10</v>
      </c>
      <c r="F23" s="1" t="s">
        <v>92</v>
      </c>
      <c r="G23" s="1" t="s">
        <v>59</v>
      </c>
      <c r="H23" s="1" t="s">
        <v>17</v>
      </c>
      <c r="I23" s="1" t="s">
        <v>18</v>
      </c>
      <c r="J23" s="1" t="s">
        <v>13</v>
      </c>
      <c r="K23" s="1" t="s">
        <v>15</v>
      </c>
      <c r="L23" s="1" t="s">
        <v>75</v>
      </c>
      <c r="M23" s="1">
        <v>130450</v>
      </c>
      <c r="N23" s="17">
        <v>1100.08543239817</v>
      </c>
      <c r="O23" s="8">
        <v>8915.512747039742</v>
      </c>
      <c r="P23" s="8">
        <v>10683.905986251211</v>
      </c>
      <c r="Q23" s="8">
        <f>P23-Table3[[#This Row],[paid]]</f>
        <v>1768.3932392114693</v>
      </c>
      <c r="R23" s="8">
        <v>9.7118875240084339</v>
      </c>
      <c r="S23" s="8">
        <v>19800</v>
      </c>
      <c r="T23" s="10">
        <v>0.11</v>
      </c>
      <c r="U23" s="8">
        <v>3188.4106592441644</v>
      </c>
      <c r="V23" s="10">
        <v>4.9738529824629549E-2</v>
      </c>
    </row>
    <row r="24" spans="1:22" x14ac:dyDescent="0.25">
      <c r="A24" s="6">
        <v>44713</v>
      </c>
      <c r="B24" s="7" t="str">
        <f t="shared" si="0"/>
        <v>6</v>
      </c>
      <c r="C24" s="17">
        <f>_xlfn.ISOWEEKNUM(Table3[[#This Row],[dt]])</f>
        <v>22</v>
      </c>
      <c r="D24" s="1">
        <v>16256</v>
      </c>
      <c r="E24" s="1" t="s">
        <v>10</v>
      </c>
      <c r="F24" s="1" t="s">
        <v>92</v>
      </c>
      <c r="G24" s="1" t="s">
        <v>33</v>
      </c>
      <c r="H24" s="1" t="s">
        <v>17</v>
      </c>
      <c r="I24" s="1" t="s">
        <v>12</v>
      </c>
      <c r="J24" s="1" t="s">
        <v>16</v>
      </c>
      <c r="K24" s="1" t="s">
        <v>14</v>
      </c>
      <c r="L24" s="1" t="s">
        <v>76</v>
      </c>
      <c r="M24" s="1">
        <v>135740</v>
      </c>
      <c r="N24" s="17">
        <v>744.80109739368993</v>
      </c>
      <c r="O24" s="8">
        <v>2773.5401593680112</v>
      </c>
      <c r="P24" s="8">
        <v>4530.1222683393962</v>
      </c>
      <c r="Q24" s="8">
        <f>P24-Table3[[#This Row],[paid]]</f>
        <v>1756.582108971385</v>
      </c>
      <c r="R24" s="8">
        <v>6.0823249108947621</v>
      </c>
      <c r="S24" s="8">
        <v>3800</v>
      </c>
      <c r="T24" s="10">
        <v>0.1</v>
      </c>
      <c r="U24" s="8">
        <v>1533.0784238643585</v>
      </c>
      <c r="V24" s="10">
        <v>5.6403128990538925E-2</v>
      </c>
    </row>
    <row r="25" spans="1:22" x14ac:dyDescent="0.25">
      <c r="A25" s="6">
        <v>44713</v>
      </c>
      <c r="B25" s="7" t="str">
        <f t="shared" si="0"/>
        <v>6</v>
      </c>
      <c r="C25" s="17">
        <f>_xlfn.ISOWEEKNUM(Table3[[#This Row],[dt]])</f>
        <v>22</v>
      </c>
      <c r="D25" s="1">
        <v>15909</v>
      </c>
      <c r="E25" s="1" t="s">
        <v>10</v>
      </c>
      <c r="F25" s="1" t="s">
        <v>91</v>
      </c>
      <c r="G25" s="1" t="s">
        <v>62</v>
      </c>
      <c r="H25" s="1" t="s">
        <v>11</v>
      </c>
      <c r="I25" s="1" t="s">
        <v>18</v>
      </c>
      <c r="J25" s="1" t="s">
        <v>13</v>
      </c>
      <c r="K25" s="1" t="s">
        <v>14</v>
      </c>
      <c r="L25" s="1" t="s">
        <v>78</v>
      </c>
      <c r="M25" s="1">
        <v>456770</v>
      </c>
      <c r="N25" s="17">
        <v>818.2613483219933</v>
      </c>
      <c r="O25" s="8">
        <v>6413.3838583707184</v>
      </c>
      <c r="P25" s="8">
        <v>8024.1959071206902</v>
      </c>
      <c r="Q25" s="8">
        <f>P25-Table3[[#This Row],[paid]]</f>
        <v>1610.8120487499718</v>
      </c>
      <c r="R25" s="8">
        <v>9.806397336958284</v>
      </c>
      <c r="S25" s="8">
        <v>12600</v>
      </c>
      <c r="T25" s="10">
        <v>0.06</v>
      </c>
      <c r="U25" s="8">
        <v>17.641857368413859</v>
      </c>
      <c r="V25" s="10">
        <v>3.6643043059218837E-4</v>
      </c>
    </row>
    <row r="26" spans="1:22" x14ac:dyDescent="0.25">
      <c r="A26" s="6">
        <v>44713</v>
      </c>
      <c r="B26" s="7" t="str">
        <f t="shared" si="0"/>
        <v>6</v>
      </c>
      <c r="C26" s="17">
        <f>_xlfn.ISOWEEKNUM(Table3[[#This Row],[dt]])</f>
        <v>22</v>
      </c>
      <c r="D26" s="1">
        <v>17247</v>
      </c>
      <c r="E26" s="1" t="s">
        <v>10</v>
      </c>
      <c r="F26" s="1" t="s">
        <v>91</v>
      </c>
      <c r="G26" s="1" t="s">
        <v>39</v>
      </c>
      <c r="H26" s="1" t="s">
        <v>11</v>
      </c>
      <c r="I26" s="1" t="s">
        <v>22</v>
      </c>
      <c r="J26" s="1" t="s">
        <v>16</v>
      </c>
      <c r="K26" s="1" t="s">
        <v>15</v>
      </c>
      <c r="L26" s="1" t="s">
        <v>80</v>
      </c>
      <c r="M26" s="1">
        <v>110440</v>
      </c>
      <c r="N26" s="17">
        <v>980.18248175182475</v>
      </c>
      <c r="O26" s="8">
        <v>2931.1602092890494</v>
      </c>
      <c r="P26" s="8">
        <v>4475.1898572478794</v>
      </c>
      <c r="Q26" s="8">
        <f>P26-Table3[[#This Row],[paid]]</f>
        <v>1544.0296479588301</v>
      </c>
      <c r="R26" s="8">
        <v>4.5656701079268682</v>
      </c>
      <c r="S26" s="8">
        <v>5400</v>
      </c>
      <c r="T26" s="10">
        <v>0.06</v>
      </c>
      <c r="U26" s="8">
        <v>690.89890653030932</v>
      </c>
      <c r="V26" s="10">
        <v>2.5730711193975034E-2</v>
      </c>
    </row>
    <row r="27" spans="1:22" x14ac:dyDescent="0.25">
      <c r="A27" s="6">
        <v>44713</v>
      </c>
      <c r="B27" s="7" t="str">
        <f t="shared" si="0"/>
        <v>6</v>
      </c>
      <c r="C27" s="17">
        <f>_xlfn.ISOWEEKNUM(Table3[[#This Row],[dt]])</f>
        <v>22</v>
      </c>
      <c r="D27" s="1">
        <v>17267</v>
      </c>
      <c r="E27" s="1" t="s">
        <v>10</v>
      </c>
      <c r="F27" s="1" t="s">
        <v>89</v>
      </c>
      <c r="G27" s="1" t="s">
        <v>44</v>
      </c>
      <c r="H27" s="1" t="s">
        <v>11</v>
      </c>
      <c r="I27" s="1" t="s">
        <v>12</v>
      </c>
      <c r="J27" s="1" t="s">
        <v>13</v>
      </c>
      <c r="K27" s="1" t="s">
        <v>15</v>
      </c>
      <c r="L27" s="1" t="s">
        <v>79</v>
      </c>
      <c r="M27" s="1">
        <v>226250</v>
      </c>
      <c r="N27" s="17">
        <v>1215.4700712982922</v>
      </c>
      <c r="O27" s="8">
        <v>5915.7010500277984</v>
      </c>
      <c r="P27" s="8">
        <v>7397.4872191941058</v>
      </c>
      <c r="Q27" s="8">
        <f>P27-Table3[[#This Row],[paid]]</f>
        <v>1481.7861691663074</v>
      </c>
      <c r="R27" s="8">
        <v>6.0861121913866247</v>
      </c>
      <c r="S27" s="8">
        <v>10200</v>
      </c>
      <c r="T27" s="10">
        <v>0.08</v>
      </c>
      <c r="U27" s="8">
        <v>2966.0472440466747</v>
      </c>
      <c r="V27" s="10">
        <v>6.6825557475578418E-2</v>
      </c>
    </row>
    <row r="28" spans="1:22" x14ac:dyDescent="0.25">
      <c r="A28" s="6">
        <v>44713</v>
      </c>
      <c r="B28" s="7" t="str">
        <f t="shared" si="0"/>
        <v>6</v>
      </c>
      <c r="C28" s="17">
        <f>_xlfn.ISOWEEKNUM(Table3[[#This Row],[dt]])</f>
        <v>22</v>
      </c>
      <c r="D28" s="1">
        <v>2612</v>
      </c>
      <c r="E28" s="1" t="s">
        <v>10</v>
      </c>
      <c r="F28" s="1" t="s">
        <v>95</v>
      </c>
      <c r="G28" s="1" t="s">
        <v>26</v>
      </c>
      <c r="H28" s="1" t="s">
        <v>17</v>
      </c>
      <c r="I28" s="1" t="s">
        <v>12</v>
      </c>
      <c r="J28" s="1" t="s">
        <v>16</v>
      </c>
      <c r="K28" s="1" t="s">
        <v>20</v>
      </c>
      <c r="L28" s="1" t="s">
        <v>80</v>
      </c>
      <c r="M28" s="1">
        <v>192160</v>
      </c>
      <c r="N28" s="17">
        <v>438.64587819794986</v>
      </c>
      <c r="O28" s="8">
        <v>3713.4120601937489</v>
      </c>
      <c r="P28" s="8">
        <v>5122.2418058319035</v>
      </c>
      <c r="Q28" s="8">
        <f>P28-Table3[[#This Row],[paid]]</f>
        <v>1408.8297456381547</v>
      </c>
      <c r="R28" s="8">
        <v>11.677396415703614</v>
      </c>
      <c r="S28" s="8">
        <v>6000</v>
      </c>
      <c r="T28" s="10">
        <v>7.0000000000000007E-2</v>
      </c>
      <c r="U28" s="8">
        <v>232.94161350362148</v>
      </c>
      <c r="V28" s="10">
        <v>7.5794161467350402E-3</v>
      </c>
    </row>
    <row r="29" spans="1:22" x14ac:dyDescent="0.25">
      <c r="A29" s="6">
        <v>44713</v>
      </c>
      <c r="B29" s="7" t="str">
        <f t="shared" si="0"/>
        <v>6</v>
      </c>
      <c r="C29" s="17">
        <f>_xlfn.ISOWEEKNUM(Table3[[#This Row],[dt]])</f>
        <v>22</v>
      </c>
      <c r="D29" s="1">
        <v>9559</v>
      </c>
      <c r="E29" s="1" t="s">
        <v>10</v>
      </c>
      <c r="F29" s="1" t="s">
        <v>93</v>
      </c>
      <c r="G29" s="1" t="s">
        <v>68</v>
      </c>
      <c r="H29" s="1" t="s">
        <v>17</v>
      </c>
      <c r="I29" s="1" t="s">
        <v>18</v>
      </c>
      <c r="J29" s="1" t="s">
        <v>16</v>
      </c>
      <c r="K29" s="1" t="s">
        <v>14</v>
      </c>
      <c r="L29" s="1" t="s">
        <v>80</v>
      </c>
      <c r="M29" s="1">
        <v>373200</v>
      </c>
      <c r="N29" s="17">
        <v>819.13959613696227</v>
      </c>
      <c r="O29" s="8">
        <v>10227.585176831233</v>
      </c>
      <c r="P29" s="8">
        <v>11635.86109889711</v>
      </c>
      <c r="Q29" s="8">
        <f>P29-Table3[[#This Row],[paid]]</f>
        <v>1408.2759220658772</v>
      </c>
      <c r="R29" s="8">
        <v>14.204979412265605</v>
      </c>
      <c r="S29" s="8">
        <v>9400</v>
      </c>
      <c r="T29" s="10">
        <v>7.0000000000000007E-2</v>
      </c>
      <c r="U29" s="8">
        <v>1053.6567866187975</v>
      </c>
      <c r="V29" s="10">
        <v>1.5092090129291004E-2</v>
      </c>
    </row>
    <row r="30" spans="1:22" x14ac:dyDescent="0.25">
      <c r="A30" s="6">
        <v>44713</v>
      </c>
      <c r="B30" s="7" t="str">
        <f t="shared" si="0"/>
        <v>6</v>
      </c>
      <c r="C30" s="17">
        <f>_xlfn.ISOWEEKNUM(Table3[[#This Row],[dt]])</f>
        <v>22</v>
      </c>
      <c r="D30" s="1">
        <v>2647</v>
      </c>
      <c r="E30" s="1" t="s">
        <v>10</v>
      </c>
      <c r="F30" s="1" t="s">
        <v>89</v>
      </c>
      <c r="G30" s="1" t="s">
        <v>42</v>
      </c>
      <c r="H30" s="1" t="s">
        <v>11</v>
      </c>
      <c r="I30" s="1" t="s">
        <v>18</v>
      </c>
      <c r="J30" s="1" t="s">
        <v>13</v>
      </c>
      <c r="K30" s="1" t="s">
        <v>14</v>
      </c>
      <c r="L30" s="1" t="s">
        <v>77</v>
      </c>
      <c r="M30" s="1">
        <v>81470</v>
      </c>
      <c r="N30" s="17">
        <v>739.079544197367</v>
      </c>
      <c r="O30" s="8">
        <v>2587.0863025507165</v>
      </c>
      <c r="P30" s="8">
        <v>3886.3060270090136</v>
      </c>
      <c r="Q30" s="8">
        <f>P30-Table3[[#This Row],[paid]]</f>
        <v>1299.2197244582972</v>
      </c>
      <c r="R30" s="8">
        <v>5.2583054929892601</v>
      </c>
      <c r="S30" s="8">
        <v>6400</v>
      </c>
      <c r="T30" s="10">
        <v>8.5000000000000006E-2</v>
      </c>
      <c r="U30" s="8">
        <v>974.7122625436831</v>
      </c>
      <c r="V30" s="10">
        <v>4.1801145516661017E-2</v>
      </c>
    </row>
    <row r="31" spans="1:22" x14ac:dyDescent="0.25">
      <c r="A31" s="6">
        <v>44713</v>
      </c>
      <c r="B31" s="7" t="str">
        <f t="shared" si="0"/>
        <v>6</v>
      </c>
      <c r="C31" s="17">
        <f>_xlfn.ISOWEEKNUM(Table3[[#This Row],[dt]])</f>
        <v>22</v>
      </c>
      <c r="D31" s="1">
        <v>17456</v>
      </c>
      <c r="E31" s="1" t="s">
        <v>10</v>
      </c>
      <c r="F31" s="1" t="s">
        <v>95</v>
      </c>
      <c r="G31" s="1" t="s">
        <v>51</v>
      </c>
      <c r="H31" s="1" t="s">
        <v>17</v>
      </c>
      <c r="I31" s="1" t="s">
        <v>18</v>
      </c>
      <c r="J31" s="1" t="s">
        <v>16</v>
      </c>
      <c r="K31" s="1" t="s">
        <v>15</v>
      </c>
      <c r="L31" s="1" t="s">
        <v>81</v>
      </c>
      <c r="M31" s="1">
        <v>112770</v>
      </c>
      <c r="N31" s="17">
        <v>191.18419937272188</v>
      </c>
      <c r="O31" s="8">
        <v>1911.7907096237029</v>
      </c>
      <c r="P31" s="8">
        <v>3045.8681348967953</v>
      </c>
      <c r="Q31" s="8">
        <f>P31-Table3[[#This Row],[paid]]</f>
        <v>1134.0774252730923</v>
      </c>
      <c r="R31" s="8">
        <v>15.93158924686419</v>
      </c>
      <c r="S31" s="8">
        <v>3400</v>
      </c>
      <c r="T31" s="10">
        <v>0.05</v>
      </c>
      <c r="U31" s="8">
        <v>750.05353812157261</v>
      </c>
      <c r="V31" s="10">
        <v>4.1042132319525984E-2</v>
      </c>
    </row>
    <row r="32" spans="1:22" x14ac:dyDescent="0.25">
      <c r="A32" s="6">
        <v>44713</v>
      </c>
      <c r="B32" s="7" t="str">
        <f t="shared" si="0"/>
        <v>6</v>
      </c>
      <c r="C32" s="17">
        <f>_xlfn.ISOWEEKNUM(Table3[[#This Row],[dt]])</f>
        <v>22</v>
      </c>
      <c r="D32" s="1">
        <v>2973</v>
      </c>
      <c r="E32" s="1" t="s">
        <v>10</v>
      </c>
      <c r="F32" s="1" t="s">
        <v>91</v>
      </c>
      <c r="G32" s="1" t="s">
        <v>74</v>
      </c>
      <c r="H32" s="1" t="s">
        <v>11</v>
      </c>
      <c r="I32" s="1" t="s">
        <v>21</v>
      </c>
      <c r="J32" s="1" t="s">
        <v>16</v>
      </c>
      <c r="K32" s="1" t="s">
        <v>14</v>
      </c>
      <c r="L32" s="1" t="s">
        <v>78</v>
      </c>
      <c r="M32" s="1">
        <v>88510</v>
      </c>
      <c r="N32" s="17">
        <v>490.31160352161442</v>
      </c>
      <c r="O32" s="8">
        <v>2124.8931909893836</v>
      </c>
      <c r="P32" s="8">
        <v>3100.7731779350142</v>
      </c>
      <c r="Q32" s="8">
        <f>P32-Table3[[#This Row],[paid]]</f>
        <v>975.87998694563066</v>
      </c>
      <c r="R32" s="8">
        <v>6.3240868779445947</v>
      </c>
      <c r="S32" s="8">
        <v>2800</v>
      </c>
      <c r="T32" s="10">
        <v>0.04</v>
      </c>
      <c r="U32" s="8">
        <v>325.02340443208828</v>
      </c>
      <c r="V32" s="10">
        <v>1.7470019345763105E-2</v>
      </c>
    </row>
    <row r="33" spans="1:22" x14ac:dyDescent="0.25">
      <c r="A33" s="6">
        <v>44713</v>
      </c>
      <c r="B33" s="7" t="str">
        <f t="shared" si="0"/>
        <v>6</v>
      </c>
      <c r="C33" s="17">
        <f>_xlfn.ISOWEEKNUM(Table3[[#This Row],[dt]])</f>
        <v>22</v>
      </c>
      <c r="D33" s="1">
        <v>16205</v>
      </c>
      <c r="E33" s="1" t="s">
        <v>10</v>
      </c>
      <c r="F33" s="1" t="s">
        <v>94</v>
      </c>
      <c r="G33" s="1" t="s">
        <v>61</v>
      </c>
      <c r="H33" s="1" t="s">
        <v>17</v>
      </c>
      <c r="I33" s="1" t="s">
        <v>12</v>
      </c>
      <c r="J33" s="1" t="s">
        <v>13</v>
      </c>
      <c r="K33" s="1" t="s">
        <v>14</v>
      </c>
      <c r="L33" s="1" t="s">
        <v>80</v>
      </c>
      <c r="M33" s="1">
        <v>188060</v>
      </c>
      <c r="N33" s="17">
        <v>740.73524715233668</v>
      </c>
      <c r="O33" s="8">
        <v>8508.2911437466064</v>
      </c>
      <c r="P33" s="8">
        <v>9463.0497645753458</v>
      </c>
      <c r="Q33" s="8">
        <f>P33-Table3[[#This Row],[paid]]</f>
        <v>954.75862082873937</v>
      </c>
      <c r="R33" s="8">
        <v>12.775211927547458</v>
      </c>
      <c r="S33" s="8">
        <v>7000</v>
      </c>
      <c r="T33" s="10">
        <v>0.1</v>
      </c>
      <c r="U33" s="8">
        <v>2052.7762914214122</v>
      </c>
      <c r="V33" s="10">
        <v>3.6154241012693412E-2</v>
      </c>
    </row>
    <row r="34" spans="1:22" x14ac:dyDescent="0.25">
      <c r="A34" s="6">
        <v>44713</v>
      </c>
      <c r="B34" s="7" t="str">
        <f t="shared" si="0"/>
        <v>6</v>
      </c>
      <c r="C34" s="17">
        <f>_xlfn.ISOWEEKNUM(Table3[[#This Row],[dt]])</f>
        <v>22</v>
      </c>
      <c r="D34" s="1">
        <v>12790</v>
      </c>
      <c r="E34" s="1" t="s">
        <v>10</v>
      </c>
      <c r="F34" s="1" t="s">
        <v>89</v>
      </c>
      <c r="G34" s="1" t="s">
        <v>53</v>
      </c>
      <c r="H34" s="1" t="s">
        <v>19</v>
      </c>
      <c r="I34" s="1" t="s">
        <v>21</v>
      </c>
      <c r="J34" s="1" t="s">
        <v>16</v>
      </c>
      <c r="K34" s="1" t="s">
        <v>14</v>
      </c>
      <c r="L34" s="1" t="s">
        <v>80</v>
      </c>
      <c r="M34" s="1">
        <v>52300</v>
      </c>
      <c r="N34" s="17">
        <v>196.45598562796016</v>
      </c>
      <c r="O34" s="8">
        <v>1763.7618237438351</v>
      </c>
      <c r="P34" s="8">
        <v>2510.8809238881422</v>
      </c>
      <c r="Q34" s="8">
        <f>P34-Table3[[#This Row],[paid]]</f>
        <v>747.11910014430714</v>
      </c>
      <c r="R34" s="8">
        <v>12.780882780752426</v>
      </c>
      <c r="S34" s="8">
        <v>5000</v>
      </c>
      <c r="T34" s="10">
        <v>0.04</v>
      </c>
      <c r="U34" s="8">
        <v>8.138486300709264</v>
      </c>
      <c r="V34" s="10">
        <v>5.4021454006313973E-4</v>
      </c>
    </row>
    <row r="35" spans="1:22" x14ac:dyDescent="0.25">
      <c r="A35" s="6">
        <v>44713</v>
      </c>
      <c r="B35" s="7" t="str">
        <f t="shared" si="0"/>
        <v>6</v>
      </c>
      <c r="C35" s="17">
        <f>_xlfn.ISOWEEKNUM(Table3[[#This Row],[dt]])</f>
        <v>22</v>
      </c>
      <c r="D35" s="1">
        <v>2917</v>
      </c>
      <c r="E35" s="1" t="s">
        <v>10</v>
      </c>
      <c r="F35" s="1" t="s">
        <v>95</v>
      </c>
      <c r="G35" s="1" t="s">
        <v>67</v>
      </c>
      <c r="H35" s="1" t="s">
        <v>17</v>
      </c>
      <c r="I35" s="1" t="s">
        <v>12</v>
      </c>
      <c r="J35" s="1" t="s">
        <v>13</v>
      </c>
      <c r="K35" s="1" t="s">
        <v>15</v>
      </c>
      <c r="L35" s="1" t="s">
        <v>76</v>
      </c>
      <c r="M35" s="1">
        <v>163210</v>
      </c>
      <c r="N35" s="17">
        <v>738.38851743604118</v>
      </c>
      <c r="O35" s="8">
        <v>7024.268105368742</v>
      </c>
      <c r="P35" s="8">
        <v>7649.9099002898156</v>
      </c>
      <c r="Q35" s="8">
        <f>P35-Table3[[#This Row],[paid]]</f>
        <v>625.6417949210736</v>
      </c>
      <c r="R35" s="8">
        <v>10.360277441546817</v>
      </c>
      <c r="S35" s="8">
        <v>8000</v>
      </c>
      <c r="T35" s="10">
        <v>7.0000000000000007E-2</v>
      </c>
      <c r="U35" s="8">
        <v>2572.0680490122099</v>
      </c>
      <c r="V35" s="10">
        <v>5.60370009263065E-2</v>
      </c>
    </row>
    <row r="36" spans="1:22" x14ac:dyDescent="0.25">
      <c r="A36" s="6">
        <v>44713</v>
      </c>
      <c r="B36" s="7" t="str">
        <f t="shared" si="0"/>
        <v>6</v>
      </c>
      <c r="C36" s="17">
        <f>_xlfn.ISOWEEKNUM(Table3[[#This Row],[dt]])</f>
        <v>22</v>
      </c>
      <c r="D36" s="1">
        <v>6108</v>
      </c>
      <c r="E36" s="1" t="s">
        <v>10</v>
      </c>
      <c r="F36" s="1" t="s">
        <v>95</v>
      </c>
      <c r="G36" s="1" t="s">
        <v>44</v>
      </c>
      <c r="H36" s="1" t="s">
        <v>17</v>
      </c>
      <c r="I36" s="1" t="s">
        <v>18</v>
      </c>
      <c r="J36" s="1" t="s">
        <v>16</v>
      </c>
      <c r="K36" s="1" t="s">
        <v>20</v>
      </c>
      <c r="L36" s="1" t="s">
        <v>75</v>
      </c>
      <c r="M36" s="1">
        <v>220730</v>
      </c>
      <c r="N36" s="17">
        <v>368.6733476497256</v>
      </c>
      <c r="O36" s="8">
        <v>6218.980541929076</v>
      </c>
      <c r="P36" s="8">
        <v>6823.7273076235042</v>
      </c>
      <c r="Q36" s="8">
        <f>P36-Table3[[#This Row],[paid]]</f>
        <v>604.74676569442818</v>
      </c>
      <c r="R36" s="8">
        <v>18.508870660503206</v>
      </c>
      <c r="S36" s="8">
        <v>8600</v>
      </c>
      <c r="T36" s="10">
        <v>0.08</v>
      </c>
      <c r="U36" s="8">
        <v>1964.974887008839</v>
      </c>
      <c r="V36" s="10">
        <v>4.799368435130652E-2</v>
      </c>
    </row>
    <row r="37" spans="1:22" x14ac:dyDescent="0.25">
      <c r="A37" s="6">
        <v>44713</v>
      </c>
      <c r="B37" s="7" t="str">
        <f t="shared" si="0"/>
        <v>6</v>
      </c>
      <c r="C37" s="17">
        <f>_xlfn.ISOWEEKNUM(Table3[[#This Row],[dt]])</f>
        <v>22</v>
      </c>
      <c r="D37" s="1">
        <v>10543</v>
      </c>
      <c r="E37" s="1" t="s">
        <v>10</v>
      </c>
      <c r="F37" s="1" t="s">
        <v>92</v>
      </c>
      <c r="G37" s="1" t="s">
        <v>44</v>
      </c>
      <c r="H37" s="1" t="s">
        <v>19</v>
      </c>
      <c r="I37" s="1" t="s">
        <v>18</v>
      </c>
      <c r="J37" s="1" t="s">
        <v>13</v>
      </c>
      <c r="K37" s="1" t="s">
        <v>14</v>
      </c>
      <c r="L37" s="1" t="s">
        <v>75</v>
      </c>
      <c r="M37" s="1">
        <v>193420</v>
      </c>
      <c r="N37" s="17">
        <v>112.12753623188405</v>
      </c>
      <c r="O37" s="8">
        <v>3548.7643075562764</v>
      </c>
      <c r="P37" s="8">
        <v>4144.9395674368052</v>
      </c>
      <c r="Q37" s="8">
        <f>P37-Table3[[#This Row],[paid]]</f>
        <v>596.17525988052876</v>
      </c>
      <c r="R37" s="8">
        <v>36.96629487037788</v>
      </c>
      <c r="S37" s="8">
        <v>1600</v>
      </c>
      <c r="T37" s="10">
        <v>9.5000000000000001E-2</v>
      </c>
      <c r="U37" s="8">
        <v>1694.7141211118765</v>
      </c>
      <c r="V37" s="10">
        <v>6.8143901478716171E-2</v>
      </c>
    </row>
    <row r="38" spans="1:22" x14ac:dyDescent="0.25">
      <c r="A38" s="6">
        <v>44713</v>
      </c>
      <c r="B38" s="7" t="str">
        <f t="shared" si="0"/>
        <v>6</v>
      </c>
      <c r="C38" s="17">
        <f>_xlfn.ISOWEEKNUM(Table3[[#This Row],[dt]])</f>
        <v>22</v>
      </c>
      <c r="D38" s="1">
        <v>9288</v>
      </c>
      <c r="E38" s="1" t="s">
        <v>10</v>
      </c>
      <c r="F38" s="1" t="s">
        <v>93</v>
      </c>
      <c r="G38" s="1" t="s">
        <v>59</v>
      </c>
      <c r="H38" s="1" t="s">
        <v>19</v>
      </c>
      <c r="I38" s="1" t="s">
        <v>21</v>
      </c>
      <c r="J38" s="1" t="s">
        <v>13</v>
      </c>
      <c r="K38" s="1" t="s">
        <v>14</v>
      </c>
      <c r="L38" s="1" t="s">
        <v>80</v>
      </c>
      <c r="M38" s="1">
        <v>56420</v>
      </c>
      <c r="N38" s="17">
        <v>98.292682926829272</v>
      </c>
      <c r="O38" s="8">
        <v>1543.3483327680833</v>
      </c>
      <c r="P38" s="8">
        <v>2106.942337755886</v>
      </c>
      <c r="Q38" s="8">
        <f>P38-Table3[[#This Row],[paid]]</f>
        <v>563.59400498780269</v>
      </c>
      <c r="R38" s="8">
        <v>21.435393510667822</v>
      </c>
      <c r="S38" s="8">
        <v>400</v>
      </c>
      <c r="T38" s="10">
        <v>8.5000000000000006E-2</v>
      </c>
      <c r="U38" s="8">
        <v>568.41841780815025</v>
      </c>
      <c r="V38" s="10">
        <v>4.4963927711913189E-2</v>
      </c>
    </row>
    <row r="39" spans="1:22" x14ac:dyDescent="0.25">
      <c r="A39" s="6">
        <v>44713</v>
      </c>
      <c r="B39" s="7" t="str">
        <f t="shared" si="0"/>
        <v>6</v>
      </c>
      <c r="C39" s="17">
        <f>_xlfn.ISOWEEKNUM(Table3[[#This Row],[dt]])</f>
        <v>22</v>
      </c>
      <c r="D39" s="1">
        <v>15102</v>
      </c>
      <c r="E39" s="1" t="s">
        <v>10</v>
      </c>
      <c r="F39" s="1" t="s">
        <v>92</v>
      </c>
      <c r="G39" s="1" t="s">
        <v>33</v>
      </c>
      <c r="H39" s="1" t="s">
        <v>17</v>
      </c>
      <c r="I39" s="1" t="s">
        <v>18</v>
      </c>
      <c r="J39" s="1" t="s">
        <v>13</v>
      </c>
      <c r="K39" s="1" t="s">
        <v>15</v>
      </c>
      <c r="L39" s="1" t="s">
        <v>77</v>
      </c>
      <c r="M39" s="1">
        <v>191150</v>
      </c>
      <c r="N39" s="17">
        <v>361.42911166116613</v>
      </c>
      <c r="O39" s="8">
        <v>4410.8560059648498</v>
      </c>
      <c r="P39" s="8">
        <v>4830.9447512157421</v>
      </c>
      <c r="Q39" s="8">
        <f>P39-Table3[[#This Row],[paid]]</f>
        <v>420.08874525089232</v>
      </c>
      <c r="R39" s="8">
        <v>13.366230321105604</v>
      </c>
      <c r="S39" s="8">
        <v>6400</v>
      </c>
      <c r="T39" s="10">
        <v>6.5000000000000002E-2</v>
      </c>
      <c r="U39" s="8">
        <v>1101.7676337927999</v>
      </c>
      <c r="V39" s="10">
        <v>3.8010771892859126E-2</v>
      </c>
    </row>
    <row r="40" spans="1:22" x14ac:dyDescent="0.25">
      <c r="A40" s="6">
        <v>44713</v>
      </c>
      <c r="B40" s="7" t="str">
        <f t="shared" si="0"/>
        <v>6</v>
      </c>
      <c r="C40" s="17">
        <f>_xlfn.ISOWEEKNUM(Table3[[#This Row],[dt]])</f>
        <v>22</v>
      </c>
      <c r="D40" s="1">
        <v>3015</v>
      </c>
      <c r="E40" s="1" t="s">
        <v>10</v>
      </c>
      <c r="F40" s="1" t="s">
        <v>89</v>
      </c>
      <c r="G40" s="1" t="s">
        <v>39</v>
      </c>
      <c r="H40" s="1" t="s">
        <v>11</v>
      </c>
      <c r="I40" s="1" t="s">
        <v>12</v>
      </c>
      <c r="J40" s="1" t="s">
        <v>16</v>
      </c>
      <c r="K40" s="1" t="s">
        <v>15</v>
      </c>
      <c r="L40" s="1" t="s">
        <v>81</v>
      </c>
      <c r="M40" s="1">
        <v>746500</v>
      </c>
      <c r="N40" s="17">
        <v>14072.461314881179</v>
      </c>
      <c r="O40" s="8">
        <v>14038.414754938496</v>
      </c>
      <c r="P40" s="8">
        <v>14422.181965332833</v>
      </c>
      <c r="Q40" s="8">
        <f>P40-Table3[[#This Row],[paid]]</f>
        <v>383.76721039433687</v>
      </c>
      <c r="R40" s="8">
        <v>1.024851420275843</v>
      </c>
      <c r="S40" s="8">
        <v>16600</v>
      </c>
      <c r="T40" s="10">
        <v>0.13</v>
      </c>
      <c r="U40" s="8">
        <v>8847.7131183246984</v>
      </c>
      <c r="V40" s="10">
        <v>0.10224658492027877</v>
      </c>
    </row>
    <row r="41" spans="1:22" x14ac:dyDescent="0.25">
      <c r="A41" s="6">
        <v>44713</v>
      </c>
      <c r="B41" s="7" t="str">
        <f t="shared" si="0"/>
        <v>6</v>
      </c>
      <c r="C41" s="17">
        <f>_xlfn.ISOWEEKNUM(Table3[[#This Row],[dt]])</f>
        <v>22</v>
      </c>
      <c r="D41" s="1">
        <v>17435</v>
      </c>
      <c r="E41" s="1" t="s">
        <v>10</v>
      </c>
      <c r="F41" s="1" t="s">
        <v>94</v>
      </c>
      <c r="G41" s="1" t="s">
        <v>54</v>
      </c>
      <c r="H41" s="1" t="s">
        <v>11</v>
      </c>
      <c r="I41" s="1" t="s">
        <v>22</v>
      </c>
      <c r="J41" s="1" t="s">
        <v>13</v>
      </c>
      <c r="K41" s="1" t="s">
        <v>14</v>
      </c>
      <c r="L41" s="1" t="s">
        <v>79</v>
      </c>
      <c r="M41" s="1">
        <v>38890</v>
      </c>
      <c r="N41" s="17">
        <v>630.68972254787036</v>
      </c>
      <c r="O41" s="8">
        <v>1397.1969198401384</v>
      </c>
      <c r="P41" s="8">
        <v>1769.4733689130842</v>
      </c>
      <c r="Q41" s="8">
        <f>P41-Table3[[#This Row],[paid]]</f>
        <v>372.27644907294575</v>
      </c>
      <c r="R41" s="8">
        <v>2.8056163048998761</v>
      </c>
      <c r="S41" s="8">
        <v>2200</v>
      </c>
      <c r="T41" s="10">
        <v>0.1</v>
      </c>
      <c r="U41" s="8">
        <v>980.73258350197557</v>
      </c>
      <c r="V41" s="10">
        <v>9.2375185439533714E-2</v>
      </c>
    </row>
    <row r="42" spans="1:22" x14ac:dyDescent="0.25">
      <c r="A42" s="6">
        <v>44713</v>
      </c>
      <c r="B42" s="7" t="str">
        <f t="shared" si="0"/>
        <v>6</v>
      </c>
      <c r="C42" s="17">
        <f>_xlfn.ISOWEEKNUM(Table3[[#This Row],[dt]])</f>
        <v>22</v>
      </c>
      <c r="D42" s="1">
        <v>7797</v>
      </c>
      <c r="E42" s="1" t="s">
        <v>10</v>
      </c>
      <c r="F42" s="1" t="s">
        <v>89</v>
      </c>
      <c r="G42" s="1" t="s">
        <v>59</v>
      </c>
      <c r="H42" s="1" t="s">
        <v>19</v>
      </c>
      <c r="I42" s="1" t="s">
        <v>18</v>
      </c>
      <c r="J42" s="1" t="s">
        <v>13</v>
      </c>
      <c r="K42" s="1" t="s">
        <v>14</v>
      </c>
      <c r="L42" s="1" t="s">
        <v>75</v>
      </c>
      <c r="M42" s="1">
        <v>112530</v>
      </c>
      <c r="N42" s="17">
        <v>383.41822591822591</v>
      </c>
      <c r="O42" s="8">
        <v>4466.5566758655978</v>
      </c>
      <c r="P42" s="8">
        <v>4837.7379565638303</v>
      </c>
      <c r="Q42" s="8">
        <f>P42-Table3[[#This Row],[paid]]</f>
        <v>371.18128069823251</v>
      </c>
      <c r="R42" s="8">
        <v>12.617391739733327</v>
      </c>
      <c r="S42" s="8">
        <v>5600</v>
      </c>
      <c r="T42" s="10">
        <v>0.12</v>
      </c>
      <c r="U42" s="8">
        <v>165.35740864933064</v>
      </c>
      <c r="V42" s="10">
        <v>5.6967881178493808E-3</v>
      </c>
    </row>
    <row r="43" spans="1:22" x14ac:dyDescent="0.25">
      <c r="A43" s="6">
        <v>44713</v>
      </c>
      <c r="B43" s="7" t="str">
        <f t="shared" si="0"/>
        <v>6</v>
      </c>
      <c r="C43" s="17">
        <f>_xlfn.ISOWEEKNUM(Table3[[#This Row],[dt]])</f>
        <v>22</v>
      </c>
      <c r="D43" s="1">
        <v>16863</v>
      </c>
      <c r="E43" s="1" t="s">
        <v>10</v>
      </c>
      <c r="F43" s="1" t="s">
        <v>95</v>
      </c>
      <c r="G43" s="1" t="s">
        <v>46</v>
      </c>
      <c r="H43" s="1" t="s">
        <v>11</v>
      </c>
      <c r="I43" s="1" t="s">
        <v>18</v>
      </c>
      <c r="J43" s="1" t="s">
        <v>13</v>
      </c>
      <c r="K43" s="1" t="s">
        <v>14</v>
      </c>
      <c r="L43" s="1" t="s">
        <v>75</v>
      </c>
      <c r="M43" s="1">
        <v>125850</v>
      </c>
      <c r="N43" s="17">
        <v>350.76647421859445</v>
      </c>
      <c r="O43" s="8">
        <v>862.29722831863887</v>
      </c>
      <c r="P43" s="8">
        <v>1200.2577718483942</v>
      </c>
      <c r="Q43" s="8">
        <f>P43-Table3[[#This Row],[paid]]</f>
        <v>337.96054352975534</v>
      </c>
      <c r="R43" s="8">
        <v>3.4218143980898375</v>
      </c>
      <c r="S43" s="8">
        <v>800</v>
      </c>
      <c r="T43" s="10">
        <v>0.1</v>
      </c>
      <c r="U43" s="8">
        <v>118.77125519509444</v>
      </c>
      <c r="V43" s="10">
        <v>1.6492464921679141E-2</v>
      </c>
    </row>
    <row r="44" spans="1:22" x14ac:dyDescent="0.25">
      <c r="A44" s="6">
        <v>44713</v>
      </c>
      <c r="B44" s="7" t="str">
        <f t="shared" si="0"/>
        <v>6</v>
      </c>
      <c r="C44" s="17">
        <f>_xlfn.ISOWEEKNUM(Table3[[#This Row],[dt]])</f>
        <v>22</v>
      </c>
      <c r="D44" s="1">
        <v>16911</v>
      </c>
      <c r="E44" s="1" t="s">
        <v>10</v>
      </c>
      <c r="F44" s="1" t="s">
        <v>92</v>
      </c>
      <c r="G44" s="1" t="s">
        <v>54</v>
      </c>
      <c r="H44" s="1" t="s">
        <v>11</v>
      </c>
      <c r="I44" s="1" t="s">
        <v>18</v>
      </c>
      <c r="J44" s="1" t="s">
        <v>16</v>
      </c>
      <c r="K44" s="1" t="s">
        <v>15</v>
      </c>
      <c r="L44" s="1" t="s">
        <v>76</v>
      </c>
      <c r="M44" s="1">
        <v>128310</v>
      </c>
      <c r="N44" s="17">
        <v>533.12558429417265</v>
      </c>
      <c r="O44" s="8">
        <v>2897.7101805771399</v>
      </c>
      <c r="P44" s="8">
        <v>3218.4238190320007</v>
      </c>
      <c r="Q44" s="8">
        <f>P44-Table3[[#This Row],[paid]]</f>
        <v>320.71363845486076</v>
      </c>
      <c r="R44" s="8">
        <v>6.0368962095357084</v>
      </c>
      <c r="S44" s="8">
        <v>3600</v>
      </c>
      <c r="T44" s="10">
        <v>0.11</v>
      </c>
      <c r="U44" s="8">
        <v>1762.4317724998332</v>
      </c>
      <c r="V44" s="10">
        <v>9.1267851987970758E-2</v>
      </c>
    </row>
    <row r="45" spans="1:22" x14ac:dyDescent="0.25">
      <c r="A45" s="6">
        <v>44713</v>
      </c>
      <c r="B45" s="7" t="str">
        <f t="shared" si="0"/>
        <v>6</v>
      </c>
      <c r="C45" s="17">
        <f>_xlfn.ISOWEEKNUM(Table3[[#This Row],[dt]])</f>
        <v>22</v>
      </c>
      <c r="D45" s="1">
        <v>2851</v>
      </c>
      <c r="E45" s="1" t="s">
        <v>10</v>
      </c>
      <c r="F45" s="1" t="s">
        <v>89</v>
      </c>
      <c r="G45" s="1" t="s">
        <v>58</v>
      </c>
      <c r="H45" s="1" t="s">
        <v>11</v>
      </c>
      <c r="I45" s="1" t="s">
        <v>18</v>
      </c>
      <c r="J45" s="1" t="s">
        <v>13</v>
      </c>
      <c r="K45" s="1" t="s">
        <v>15</v>
      </c>
      <c r="L45" s="1" t="s">
        <v>75</v>
      </c>
      <c r="M45" s="1">
        <v>103530</v>
      </c>
      <c r="N45" s="17">
        <v>709.60007545746089</v>
      </c>
      <c r="O45" s="8">
        <v>3627.0962947744215</v>
      </c>
      <c r="P45" s="8">
        <v>3935.4553585067374</v>
      </c>
      <c r="Q45" s="8">
        <f>P45-Table3[[#This Row],[paid]]</f>
        <v>308.35906373231592</v>
      </c>
      <c r="R45" s="8">
        <v>5.5460187993492687</v>
      </c>
      <c r="S45" s="8">
        <v>7800</v>
      </c>
      <c r="T45" s="10">
        <v>0.08</v>
      </c>
      <c r="U45" s="8">
        <v>1158.3857738685783</v>
      </c>
      <c r="V45" s="10">
        <v>4.9057676445863445E-2</v>
      </c>
    </row>
    <row r="46" spans="1:22" x14ac:dyDescent="0.25">
      <c r="A46" s="6">
        <v>44713</v>
      </c>
      <c r="B46" s="7" t="str">
        <f t="shared" si="0"/>
        <v>6</v>
      </c>
      <c r="C46" s="17">
        <f>_xlfn.ISOWEEKNUM(Table3[[#This Row],[dt]])</f>
        <v>22</v>
      </c>
      <c r="D46" s="1">
        <v>15720</v>
      </c>
      <c r="E46" s="1" t="s">
        <v>10</v>
      </c>
      <c r="F46" s="1" t="s">
        <v>94</v>
      </c>
      <c r="G46" s="1" t="s">
        <v>57</v>
      </c>
      <c r="H46" s="1" t="s">
        <v>17</v>
      </c>
      <c r="I46" s="1" t="s">
        <v>12</v>
      </c>
      <c r="J46" s="1" t="s">
        <v>13</v>
      </c>
      <c r="K46" s="1" t="s">
        <v>14</v>
      </c>
      <c r="L46" s="1" t="s">
        <v>79</v>
      </c>
      <c r="M46" s="1">
        <v>72310</v>
      </c>
      <c r="N46" s="17">
        <v>122.7211012634358</v>
      </c>
      <c r="O46" s="8">
        <v>2072.837375773347</v>
      </c>
      <c r="P46" s="8">
        <v>2355.378569397365</v>
      </c>
      <c r="Q46" s="8">
        <f>P46-Table3[[#This Row],[paid]]</f>
        <v>282.54119362401798</v>
      </c>
      <c r="R46" s="8">
        <v>19.192938664568025</v>
      </c>
      <c r="S46" s="8">
        <v>2600</v>
      </c>
      <c r="T46" s="10">
        <v>7.0000000000000007E-2</v>
      </c>
      <c r="U46" s="8">
        <v>339.34155480754009</v>
      </c>
      <c r="V46" s="10">
        <v>2.4011819813630656E-2</v>
      </c>
    </row>
    <row r="47" spans="1:22" x14ac:dyDescent="0.25">
      <c r="A47" s="6">
        <v>44713</v>
      </c>
      <c r="B47" s="7" t="str">
        <f t="shared" si="0"/>
        <v>6</v>
      </c>
      <c r="C47" s="17">
        <f>_xlfn.ISOWEEKNUM(Table3[[#This Row],[dt]])</f>
        <v>22</v>
      </c>
      <c r="D47" s="1">
        <v>17100</v>
      </c>
      <c r="E47" s="1" t="s">
        <v>10</v>
      </c>
      <c r="F47" s="1" t="s">
        <v>89</v>
      </c>
      <c r="G47" s="1" t="s">
        <v>43</v>
      </c>
      <c r="H47" s="1" t="s">
        <v>11</v>
      </c>
      <c r="I47" s="1" t="s">
        <v>21</v>
      </c>
      <c r="J47" s="1" t="s">
        <v>13</v>
      </c>
      <c r="K47" s="1" t="s">
        <v>15</v>
      </c>
      <c r="L47" s="1" t="s">
        <v>81</v>
      </c>
      <c r="M47" s="1">
        <v>115670</v>
      </c>
      <c r="N47" s="17">
        <v>645.55837984196273</v>
      </c>
      <c r="O47" s="8">
        <v>3868.7239783449841</v>
      </c>
      <c r="P47" s="8">
        <v>4121.2659793995717</v>
      </c>
      <c r="Q47" s="8">
        <f>P47-Table3[[#This Row],[paid]]</f>
        <v>252.54200105458767</v>
      </c>
      <c r="R47" s="8">
        <v>6.3840329675659806</v>
      </c>
      <c r="S47" s="8">
        <v>6000</v>
      </c>
      <c r="T47" s="10">
        <v>7.0000000000000007E-2</v>
      </c>
      <c r="U47" s="8">
        <v>775.32114863877064</v>
      </c>
      <c r="V47" s="10">
        <v>3.135448963636684E-2</v>
      </c>
    </row>
    <row r="48" spans="1:22" x14ac:dyDescent="0.25">
      <c r="A48" s="6">
        <v>44713</v>
      </c>
      <c r="B48" s="7" t="str">
        <f t="shared" si="0"/>
        <v>6</v>
      </c>
      <c r="C48" s="17">
        <f>_xlfn.ISOWEEKNUM(Table3[[#This Row],[dt]])</f>
        <v>22</v>
      </c>
      <c r="D48" s="1">
        <v>16483</v>
      </c>
      <c r="E48" s="1" t="s">
        <v>10</v>
      </c>
      <c r="F48" s="1" t="s">
        <v>92</v>
      </c>
      <c r="G48" s="1" t="s">
        <v>65</v>
      </c>
      <c r="H48" s="1" t="s">
        <v>17</v>
      </c>
      <c r="I48" s="1" t="s">
        <v>12</v>
      </c>
      <c r="J48" s="1" t="s">
        <v>13</v>
      </c>
      <c r="K48" s="1" t="s">
        <v>15</v>
      </c>
      <c r="L48" s="1" t="s">
        <v>76</v>
      </c>
      <c r="M48" s="1">
        <v>172690</v>
      </c>
      <c r="N48" s="17">
        <v>574.62413682063755</v>
      </c>
      <c r="O48" s="8">
        <v>2938.3697026948039</v>
      </c>
      <c r="P48" s="8">
        <v>3025.9106703779839</v>
      </c>
      <c r="Q48" s="8">
        <f>P48-Table3[[#This Row],[paid]]</f>
        <v>87.540967683180043</v>
      </c>
      <c r="R48" s="8">
        <v>5.2658955245426595</v>
      </c>
      <c r="S48" s="8">
        <v>2400</v>
      </c>
      <c r="T48" s="10">
        <v>0.06</v>
      </c>
      <c r="U48" s="8">
        <v>731.43443322794735</v>
      </c>
      <c r="V48" s="10">
        <v>4.0287289398433103E-2</v>
      </c>
    </row>
    <row r="49" spans="1:22" x14ac:dyDescent="0.25">
      <c r="A49" s="6">
        <v>44713</v>
      </c>
      <c r="B49" s="7" t="str">
        <f t="shared" si="0"/>
        <v>6</v>
      </c>
      <c r="C49" s="17">
        <f>_xlfn.ISOWEEKNUM(Table3[[#This Row],[dt]])</f>
        <v>22</v>
      </c>
      <c r="D49" s="1">
        <v>17473</v>
      </c>
      <c r="E49" s="1" t="s">
        <v>10</v>
      </c>
      <c r="F49" s="1" t="s">
        <v>95</v>
      </c>
      <c r="G49" s="1" t="s">
        <v>67</v>
      </c>
      <c r="H49" s="1" t="s">
        <v>17</v>
      </c>
      <c r="I49" s="1" t="s">
        <v>18</v>
      </c>
      <c r="J49" s="1" t="s">
        <v>16</v>
      </c>
      <c r="K49" s="1" t="s">
        <v>15</v>
      </c>
      <c r="L49" s="1" t="s">
        <v>81</v>
      </c>
      <c r="M49" s="1">
        <v>41960</v>
      </c>
      <c r="N49" s="17">
        <v>176.71502105755735</v>
      </c>
      <c r="O49" s="8">
        <v>342.89466057246045</v>
      </c>
      <c r="P49" s="8">
        <v>374.0409701455946</v>
      </c>
      <c r="Q49" s="8">
        <f>P49-Table3[[#This Row],[paid]]</f>
        <v>31.146309573134147</v>
      </c>
      <c r="R49" s="8">
        <v>2.1166337072374102</v>
      </c>
      <c r="S49" s="8">
        <v>200</v>
      </c>
      <c r="T49" s="10">
        <v>0.08</v>
      </c>
      <c r="U49" s="8">
        <v>59.429351648170268</v>
      </c>
      <c r="V49" s="10">
        <v>2.6480767434396972E-2</v>
      </c>
    </row>
    <row r="50" spans="1:22" x14ac:dyDescent="0.25">
      <c r="A50" s="6">
        <v>44713</v>
      </c>
      <c r="B50" s="7" t="str">
        <f t="shared" si="0"/>
        <v>6</v>
      </c>
      <c r="C50" s="17">
        <f>_xlfn.ISOWEEKNUM(Table3[[#This Row],[dt]])</f>
        <v>22</v>
      </c>
      <c r="D50" s="1">
        <v>2725</v>
      </c>
      <c r="E50" s="1" t="s">
        <v>10</v>
      </c>
      <c r="F50" s="1" t="s">
        <v>90</v>
      </c>
      <c r="G50" s="1" t="s">
        <v>69</v>
      </c>
      <c r="H50" s="1" t="s">
        <v>17</v>
      </c>
      <c r="I50" s="1" t="s">
        <v>18</v>
      </c>
      <c r="J50" s="1" t="s">
        <v>13</v>
      </c>
      <c r="K50" s="1" t="s">
        <v>14</v>
      </c>
      <c r="L50" s="1" t="s">
        <v>79</v>
      </c>
      <c r="M50" s="1">
        <v>450</v>
      </c>
      <c r="N50" s="17">
        <v>2.395278870631798</v>
      </c>
      <c r="O50" s="8">
        <v>20.769419296882429</v>
      </c>
      <c r="P50" s="8">
        <v>0.18024837390258994</v>
      </c>
      <c r="Q50" s="8">
        <f>P50-Table3[[#This Row],[paid]]</f>
        <v>-20.589170922979839</v>
      </c>
      <c r="R50" s="8">
        <v>7.5251519191603014E-2</v>
      </c>
      <c r="S50" s="8">
        <v>200</v>
      </c>
      <c r="T50" s="10">
        <v>0.09</v>
      </c>
      <c r="U50" s="8">
        <v>8.026458739937288E-2</v>
      </c>
      <c r="V50" s="10">
        <v>7.4216654184399267E-2</v>
      </c>
    </row>
    <row r="51" spans="1:22" x14ac:dyDescent="0.25">
      <c r="A51" s="6">
        <v>44713</v>
      </c>
      <c r="B51" s="7" t="str">
        <f t="shared" si="0"/>
        <v>6</v>
      </c>
      <c r="C51" s="17">
        <f>_xlfn.ISOWEEKNUM(Table3[[#This Row],[dt]])</f>
        <v>22</v>
      </c>
      <c r="D51" s="1">
        <v>2941</v>
      </c>
      <c r="E51" s="1" t="s">
        <v>10</v>
      </c>
      <c r="F51" s="1" t="s">
        <v>89</v>
      </c>
      <c r="G51" s="1" t="s">
        <v>46</v>
      </c>
      <c r="H51" s="1" t="s">
        <v>17</v>
      </c>
      <c r="I51" s="1" t="s">
        <v>12</v>
      </c>
      <c r="J51" s="1" t="s">
        <v>16</v>
      </c>
      <c r="K51" s="1" t="s">
        <v>15</v>
      </c>
      <c r="L51" s="1" t="s">
        <v>80</v>
      </c>
      <c r="M51" s="1">
        <v>212280</v>
      </c>
      <c r="N51" s="17">
        <v>333.03487883457069</v>
      </c>
      <c r="O51" s="8">
        <v>5211.8655161053048</v>
      </c>
      <c r="P51" s="8">
        <v>5165.8720257684736</v>
      </c>
      <c r="Q51" s="8">
        <f>P51-Table3[[#This Row],[paid]]</f>
        <v>-45.993490336831201</v>
      </c>
      <c r="R51" s="8">
        <v>15.511504512218167</v>
      </c>
      <c r="S51" s="8">
        <v>6200</v>
      </c>
      <c r="T51" s="10">
        <v>9.6999999999999906E-2</v>
      </c>
      <c r="U51" s="8">
        <v>722.96894968038202</v>
      </c>
      <c r="V51" s="10">
        <v>2.332516646670231E-2</v>
      </c>
    </row>
    <row r="52" spans="1:22" x14ac:dyDescent="0.25">
      <c r="A52" s="6">
        <v>44713</v>
      </c>
      <c r="B52" s="7" t="str">
        <f t="shared" si="0"/>
        <v>6</v>
      </c>
      <c r="C52" s="17">
        <f>_xlfn.ISOWEEKNUM(Table3[[#This Row],[dt]])</f>
        <v>22</v>
      </c>
      <c r="D52" s="1">
        <v>10601</v>
      </c>
      <c r="E52" s="1" t="s">
        <v>10</v>
      </c>
      <c r="F52" s="1" t="s">
        <v>94</v>
      </c>
      <c r="G52" s="1" t="s">
        <v>58</v>
      </c>
      <c r="H52" s="1" t="s">
        <v>11</v>
      </c>
      <c r="I52" s="1" t="s">
        <v>21</v>
      </c>
      <c r="J52" s="1" t="s">
        <v>16</v>
      </c>
      <c r="K52" s="1" t="s">
        <v>14</v>
      </c>
      <c r="L52" s="1" t="s">
        <v>77</v>
      </c>
      <c r="M52" s="1">
        <v>47830</v>
      </c>
      <c r="N52" s="17">
        <v>336.429422985217</v>
      </c>
      <c r="O52" s="8">
        <v>1258.7330470162665</v>
      </c>
      <c r="P52" s="8">
        <v>1196.2565895483235</v>
      </c>
      <c r="Q52" s="8">
        <f>P52-Table3[[#This Row],[paid]]</f>
        <v>-62.476457467942964</v>
      </c>
      <c r="R52" s="8">
        <v>3.5557430706674191</v>
      </c>
      <c r="S52" s="8">
        <v>1600</v>
      </c>
      <c r="T52" s="10">
        <v>7.4999999999999997E-2</v>
      </c>
      <c r="U52" s="8">
        <v>501.75331468761726</v>
      </c>
      <c r="V52" s="10">
        <v>6.9906032851623515E-2</v>
      </c>
    </row>
    <row r="53" spans="1:22" x14ac:dyDescent="0.25">
      <c r="A53" s="6">
        <v>44713</v>
      </c>
      <c r="B53" s="7" t="str">
        <f t="shared" si="0"/>
        <v>6</v>
      </c>
      <c r="C53" s="17">
        <f>_xlfn.ISOWEEKNUM(Table3[[#This Row],[dt]])</f>
        <v>22</v>
      </c>
      <c r="D53" s="1">
        <v>15672</v>
      </c>
      <c r="E53" s="1" t="s">
        <v>10</v>
      </c>
      <c r="F53" s="1" t="s">
        <v>94</v>
      </c>
      <c r="G53" s="1" t="s">
        <v>58</v>
      </c>
      <c r="H53" s="1" t="s">
        <v>11</v>
      </c>
      <c r="I53" s="1" t="s">
        <v>12</v>
      </c>
      <c r="J53" s="1" t="s">
        <v>13</v>
      </c>
      <c r="K53" s="1" t="s">
        <v>14</v>
      </c>
      <c r="L53" s="1" t="s">
        <v>75</v>
      </c>
      <c r="M53" s="1">
        <v>97720</v>
      </c>
      <c r="N53" s="17">
        <v>547.15749344770074</v>
      </c>
      <c r="O53" s="8">
        <v>2508.4079278051377</v>
      </c>
      <c r="P53" s="8">
        <v>2433.5003445429084</v>
      </c>
      <c r="Q53" s="8">
        <f>P53-Table3[[#This Row],[paid]]</f>
        <v>-74.907583262229309</v>
      </c>
      <c r="R53" s="8">
        <v>4.4475317868885424</v>
      </c>
      <c r="S53" s="8">
        <v>4400</v>
      </c>
      <c r="T53" s="10">
        <v>0.08</v>
      </c>
      <c r="U53" s="8">
        <v>484.06420069260759</v>
      </c>
      <c r="V53" s="10">
        <v>3.3152806804823007E-2</v>
      </c>
    </row>
    <row r="54" spans="1:22" x14ac:dyDescent="0.25">
      <c r="A54" s="6">
        <v>44713</v>
      </c>
      <c r="B54" s="7" t="str">
        <f t="shared" si="0"/>
        <v>6</v>
      </c>
      <c r="C54" s="17">
        <f>_xlfn.ISOWEEKNUM(Table3[[#This Row],[dt]])</f>
        <v>22</v>
      </c>
      <c r="D54" s="1">
        <v>17434</v>
      </c>
      <c r="E54" s="1" t="s">
        <v>10</v>
      </c>
      <c r="F54" s="1" t="s">
        <v>94</v>
      </c>
      <c r="G54" s="1" t="s">
        <v>53</v>
      </c>
      <c r="H54" s="1" t="s">
        <v>11</v>
      </c>
      <c r="I54" s="1" t="s">
        <v>18</v>
      </c>
      <c r="J54" s="1" t="s">
        <v>13</v>
      </c>
      <c r="K54" s="1" t="s">
        <v>14</v>
      </c>
      <c r="L54" s="1" t="s">
        <v>76</v>
      </c>
      <c r="M54" s="1">
        <v>43150</v>
      </c>
      <c r="N54" s="17">
        <v>362.5574373112774</v>
      </c>
      <c r="O54" s="8">
        <v>1850.3232887360716</v>
      </c>
      <c r="P54" s="8">
        <v>1747.0012233373045</v>
      </c>
      <c r="Q54" s="8">
        <f>P54-Table3[[#This Row],[paid]]</f>
        <v>-103.32206539876711</v>
      </c>
      <c r="R54" s="8">
        <v>4.8185502310835195</v>
      </c>
      <c r="S54" s="8">
        <v>1400</v>
      </c>
      <c r="T54" s="10">
        <v>0.1</v>
      </c>
      <c r="U54" s="8">
        <v>284.7585125094289</v>
      </c>
      <c r="V54" s="10">
        <v>2.7166410332696983E-2</v>
      </c>
    </row>
    <row r="55" spans="1:22" x14ac:dyDescent="0.25">
      <c r="A55" s="6">
        <v>44713</v>
      </c>
      <c r="B55" s="7" t="str">
        <f t="shared" si="0"/>
        <v>6</v>
      </c>
      <c r="C55" s="17">
        <f>_xlfn.ISOWEEKNUM(Table3[[#This Row],[dt]])</f>
        <v>22</v>
      </c>
      <c r="D55" s="1">
        <v>15673</v>
      </c>
      <c r="E55" s="1" t="s">
        <v>10</v>
      </c>
      <c r="F55" s="1" t="s">
        <v>90</v>
      </c>
      <c r="G55" s="1" t="s">
        <v>40</v>
      </c>
      <c r="H55" s="1" t="s">
        <v>19</v>
      </c>
      <c r="I55" s="1" t="s">
        <v>21</v>
      </c>
      <c r="J55" s="1" t="s">
        <v>16</v>
      </c>
      <c r="K55" s="1" t="s">
        <v>15</v>
      </c>
      <c r="L55" s="1" t="s">
        <v>79</v>
      </c>
      <c r="M55" s="1">
        <v>48930</v>
      </c>
      <c r="N55" s="17">
        <v>44.873440939104917</v>
      </c>
      <c r="O55" s="8">
        <v>439.11512719515878</v>
      </c>
      <c r="P55" s="8">
        <v>328.41011209432503</v>
      </c>
      <c r="Q55" s="8">
        <f>P55-Table3[[#This Row],[paid]]</f>
        <v>-110.70501510083375</v>
      </c>
      <c r="R55" s="8">
        <v>7.3185854532526466</v>
      </c>
      <c r="S55" s="8">
        <v>200</v>
      </c>
      <c r="T55" s="10">
        <v>0.06</v>
      </c>
      <c r="U55" s="8">
        <v>78.964721116468866</v>
      </c>
      <c r="V55" s="10">
        <v>4.0074243660818847E-2</v>
      </c>
    </row>
    <row r="56" spans="1:22" x14ac:dyDescent="0.25">
      <c r="A56" s="6">
        <v>44713</v>
      </c>
      <c r="B56" s="7" t="str">
        <f t="shared" si="0"/>
        <v>6</v>
      </c>
      <c r="C56" s="17">
        <f>_xlfn.ISOWEEKNUM(Table3[[#This Row],[dt]])</f>
        <v>22</v>
      </c>
      <c r="D56" s="1">
        <v>17249</v>
      </c>
      <c r="E56" s="1" t="s">
        <v>10</v>
      </c>
      <c r="F56" s="1" t="s">
        <v>89</v>
      </c>
      <c r="G56" s="1" t="s">
        <v>55</v>
      </c>
      <c r="H56" s="1" t="s">
        <v>11</v>
      </c>
      <c r="I56" s="1" t="s">
        <v>12</v>
      </c>
      <c r="J56" s="1" t="s">
        <v>13</v>
      </c>
      <c r="K56" s="1" t="s">
        <v>15</v>
      </c>
      <c r="L56" s="1" t="s">
        <v>80</v>
      </c>
      <c r="M56" s="1">
        <v>24420</v>
      </c>
      <c r="N56" s="17">
        <v>121.38182420677659</v>
      </c>
      <c r="O56" s="8">
        <v>202.12628456522086</v>
      </c>
      <c r="P56" s="8">
        <v>68.151269835179264</v>
      </c>
      <c r="Q56" s="8">
        <f>P56-Table3[[#This Row],[paid]]</f>
        <v>-133.97501473004161</v>
      </c>
      <c r="R56" s="8">
        <v>0.56146190157005793</v>
      </c>
      <c r="S56" s="8">
        <v>200</v>
      </c>
      <c r="T56" s="10">
        <v>7.0000000000000007E-2</v>
      </c>
      <c r="U56" s="8">
        <v>16.579610215516468</v>
      </c>
      <c r="V56" s="10">
        <v>4.0546102456132993E-2</v>
      </c>
    </row>
    <row r="57" spans="1:22" x14ac:dyDescent="0.25">
      <c r="A57" s="6">
        <v>44713</v>
      </c>
      <c r="B57" s="7" t="str">
        <f t="shared" si="0"/>
        <v>6</v>
      </c>
      <c r="C57" s="17">
        <f>_xlfn.ISOWEEKNUM(Table3[[#This Row],[dt]])</f>
        <v>22</v>
      </c>
      <c r="D57" s="1">
        <v>16537</v>
      </c>
      <c r="E57" s="1" t="s">
        <v>10</v>
      </c>
      <c r="F57" s="1" t="s">
        <v>95</v>
      </c>
      <c r="G57" s="1" t="s">
        <v>26</v>
      </c>
      <c r="H57" s="1" t="s">
        <v>17</v>
      </c>
      <c r="I57" s="1" t="s">
        <v>18</v>
      </c>
      <c r="J57" s="1" t="s">
        <v>16</v>
      </c>
      <c r="K57" s="1" t="s">
        <v>15</v>
      </c>
      <c r="L57" s="1" t="s">
        <v>79</v>
      </c>
      <c r="M57" s="1">
        <v>6810</v>
      </c>
      <c r="N57" s="17">
        <v>24.512827751702719</v>
      </c>
      <c r="O57" s="8">
        <v>210.0327905548221</v>
      </c>
      <c r="P57" s="8">
        <v>8.4125778056859613</v>
      </c>
      <c r="Q57" s="8">
        <f>P57-Table3[[#This Row],[paid]]</f>
        <v>-201.62021274913613</v>
      </c>
      <c r="R57" s="8">
        <v>0.34319083423990543</v>
      </c>
      <c r="S57" s="8">
        <v>200</v>
      </c>
      <c r="T57" s="10">
        <v>0.1</v>
      </c>
      <c r="U57" s="8">
        <v>2.6763648425247206</v>
      </c>
      <c r="V57" s="10">
        <v>5.3023082507001155E-2</v>
      </c>
    </row>
    <row r="58" spans="1:22" x14ac:dyDescent="0.25">
      <c r="A58" s="6">
        <v>44713</v>
      </c>
      <c r="B58" s="7" t="str">
        <f t="shared" si="0"/>
        <v>6</v>
      </c>
      <c r="C58" s="17">
        <f>_xlfn.ISOWEEKNUM(Table3[[#This Row],[dt]])</f>
        <v>22</v>
      </c>
      <c r="D58" s="1">
        <v>7799</v>
      </c>
      <c r="E58" s="1" t="s">
        <v>10</v>
      </c>
      <c r="F58" s="1" t="s">
        <v>94</v>
      </c>
      <c r="G58" s="1" t="s">
        <v>41</v>
      </c>
      <c r="H58" s="1" t="s">
        <v>19</v>
      </c>
      <c r="I58" s="1" t="s">
        <v>18</v>
      </c>
      <c r="J58" s="1" t="s">
        <v>16</v>
      </c>
      <c r="K58" s="1" t="s">
        <v>14</v>
      </c>
      <c r="L58" s="1" t="s">
        <v>81</v>
      </c>
      <c r="M58" s="1">
        <v>16030</v>
      </c>
      <c r="N58" s="17">
        <v>78.823143746926732</v>
      </c>
      <c r="O58" s="8">
        <v>377.55184178915937</v>
      </c>
      <c r="P58" s="8">
        <v>165.33235054035472</v>
      </c>
      <c r="Q58" s="8">
        <f>P58-Table3[[#This Row],[paid]]</f>
        <v>-212.21949124880464</v>
      </c>
      <c r="R58" s="8">
        <v>2.0975102321619965</v>
      </c>
      <c r="S58" s="8">
        <v>400</v>
      </c>
      <c r="T58" s="10">
        <v>0.05</v>
      </c>
      <c r="U58" s="8">
        <v>22.507301302068967</v>
      </c>
      <c r="V58" s="10">
        <v>2.2688946666626839E-2</v>
      </c>
    </row>
    <row r="59" spans="1:22" x14ac:dyDescent="0.25">
      <c r="A59" s="6">
        <v>44713</v>
      </c>
      <c r="B59" s="7" t="str">
        <f t="shared" si="0"/>
        <v>6</v>
      </c>
      <c r="C59" s="17">
        <f>_xlfn.ISOWEEKNUM(Table3[[#This Row],[dt]])</f>
        <v>22</v>
      </c>
      <c r="D59" s="1">
        <v>16862</v>
      </c>
      <c r="E59" s="1" t="s">
        <v>10</v>
      </c>
      <c r="F59" s="1" t="s">
        <v>92</v>
      </c>
      <c r="G59" s="1" t="s">
        <v>25</v>
      </c>
      <c r="H59" s="1" t="s">
        <v>17</v>
      </c>
      <c r="I59" s="1" t="s">
        <v>12</v>
      </c>
      <c r="J59" s="1" t="s">
        <v>13</v>
      </c>
      <c r="K59" s="1" t="s">
        <v>14</v>
      </c>
      <c r="L59" s="1" t="s">
        <v>78</v>
      </c>
      <c r="M59" s="1">
        <v>45160</v>
      </c>
      <c r="N59" s="17">
        <v>123.43013324222754</v>
      </c>
      <c r="O59" s="8">
        <v>1492.6171203389465</v>
      </c>
      <c r="P59" s="8">
        <v>1279.402291965737</v>
      </c>
      <c r="Q59" s="8">
        <f>P59-Table3[[#This Row],[paid]]</f>
        <v>-213.21482837320946</v>
      </c>
      <c r="R59" s="8">
        <v>10.365396669020461</v>
      </c>
      <c r="S59" s="8">
        <v>1200</v>
      </c>
      <c r="T59" s="10">
        <v>0.1</v>
      </c>
      <c r="U59" s="8">
        <v>753.79457363293034</v>
      </c>
      <c r="V59" s="10">
        <v>9.8196188742005322E-2</v>
      </c>
    </row>
    <row r="60" spans="1:22" x14ac:dyDescent="0.25">
      <c r="A60" s="6">
        <v>44713</v>
      </c>
      <c r="B60" s="7" t="str">
        <f t="shared" si="0"/>
        <v>6</v>
      </c>
      <c r="C60" s="17">
        <f>_xlfn.ISOWEEKNUM(Table3[[#This Row],[dt]])</f>
        <v>22</v>
      </c>
      <c r="D60" s="1">
        <v>5435</v>
      </c>
      <c r="E60" s="1" t="s">
        <v>10</v>
      </c>
      <c r="F60" s="1" t="s">
        <v>93</v>
      </c>
      <c r="G60" s="1" t="s">
        <v>43</v>
      </c>
      <c r="H60" s="1" t="s">
        <v>17</v>
      </c>
      <c r="I60" s="1" t="s">
        <v>21</v>
      </c>
      <c r="J60" s="1" t="s">
        <v>16</v>
      </c>
      <c r="K60" s="1" t="s">
        <v>15</v>
      </c>
      <c r="L60" s="1" t="s">
        <v>81</v>
      </c>
      <c r="M60" s="1">
        <v>33970</v>
      </c>
      <c r="N60" s="17">
        <v>93.80378921531026</v>
      </c>
      <c r="O60" s="8">
        <v>432.01772104097643</v>
      </c>
      <c r="P60" s="8">
        <v>187.61527426762254</v>
      </c>
      <c r="Q60" s="8">
        <f>P60-Table3[[#This Row],[paid]]</f>
        <v>-244.40244677335389</v>
      </c>
      <c r="R60" s="8">
        <v>2.0000820418563725</v>
      </c>
      <c r="S60" s="8">
        <v>200</v>
      </c>
      <c r="T60" s="10">
        <v>0.08</v>
      </c>
      <c r="U60" s="8">
        <v>5.5259598650913171</v>
      </c>
      <c r="V60" s="10">
        <v>4.9089463235003359E-3</v>
      </c>
    </row>
    <row r="61" spans="1:22" x14ac:dyDescent="0.25">
      <c r="A61" s="6">
        <v>44713</v>
      </c>
      <c r="B61" s="7" t="str">
        <f t="shared" si="0"/>
        <v>6</v>
      </c>
      <c r="C61" s="17">
        <f>_xlfn.ISOWEEKNUM(Table3[[#This Row],[dt]])</f>
        <v>22</v>
      </c>
      <c r="D61" s="1">
        <v>10777</v>
      </c>
      <c r="E61" s="1" t="s">
        <v>10</v>
      </c>
      <c r="F61" s="1" t="s">
        <v>90</v>
      </c>
      <c r="G61" s="1" t="s">
        <v>26</v>
      </c>
      <c r="H61" s="1" t="s">
        <v>11</v>
      </c>
      <c r="I61" s="1" t="s">
        <v>18</v>
      </c>
      <c r="J61" s="1" t="s">
        <v>16</v>
      </c>
      <c r="K61" s="1" t="s">
        <v>15</v>
      </c>
      <c r="L61" s="1" t="s">
        <v>76</v>
      </c>
      <c r="M61" s="1">
        <v>21960</v>
      </c>
      <c r="N61" s="17">
        <v>191.77859778597787</v>
      </c>
      <c r="O61" s="8">
        <v>496.34089072575813</v>
      </c>
      <c r="P61" s="8">
        <v>223.44497663668815</v>
      </c>
      <c r="Q61" s="8">
        <f>P61-Table3[[#This Row],[paid]]</f>
        <v>-272.89591408906995</v>
      </c>
      <c r="R61" s="8">
        <v>1.1651194617975542</v>
      </c>
      <c r="S61" s="8">
        <v>400</v>
      </c>
      <c r="T61" s="10">
        <v>0.17</v>
      </c>
      <c r="U61" s="8">
        <v>36.371490092061478</v>
      </c>
      <c r="V61" s="10">
        <v>2.7129341221217029E-2</v>
      </c>
    </row>
    <row r="62" spans="1:22" x14ac:dyDescent="0.25">
      <c r="A62" s="6">
        <v>44713</v>
      </c>
      <c r="B62" s="7" t="str">
        <f t="shared" si="0"/>
        <v>6</v>
      </c>
      <c r="C62" s="17">
        <f>_xlfn.ISOWEEKNUM(Table3[[#This Row],[dt]])</f>
        <v>22</v>
      </c>
      <c r="D62" s="1">
        <v>16735</v>
      </c>
      <c r="E62" s="1" t="s">
        <v>10</v>
      </c>
      <c r="F62" s="1" t="s">
        <v>91</v>
      </c>
      <c r="G62" s="1" t="s">
        <v>49</v>
      </c>
      <c r="H62" s="1" t="s">
        <v>17</v>
      </c>
      <c r="I62" s="1" t="s">
        <v>18</v>
      </c>
      <c r="J62" s="1" t="s">
        <v>13</v>
      </c>
      <c r="K62" s="1" t="s">
        <v>14</v>
      </c>
      <c r="L62" s="1" t="s">
        <v>78</v>
      </c>
      <c r="M62" s="1">
        <v>11330</v>
      </c>
      <c r="N62" s="17">
        <v>75.252391073326251</v>
      </c>
      <c r="O62" s="8">
        <v>581.93103978145245</v>
      </c>
      <c r="P62" s="8">
        <v>291.94468122227494</v>
      </c>
      <c r="Q62" s="8">
        <f>P62-Table3[[#This Row],[paid]]</f>
        <v>-289.98635855917752</v>
      </c>
      <c r="R62" s="8">
        <v>3.8795402652096835</v>
      </c>
      <c r="S62" s="8">
        <v>200</v>
      </c>
      <c r="T62" s="10">
        <v>0.14000000000000001</v>
      </c>
      <c r="U62" s="8">
        <v>140.28832148760213</v>
      </c>
      <c r="V62" s="10">
        <v>8.0088415437850391E-2</v>
      </c>
    </row>
    <row r="63" spans="1:22" x14ac:dyDescent="0.25">
      <c r="A63" s="6">
        <v>44713</v>
      </c>
      <c r="B63" s="7" t="str">
        <f t="shared" si="0"/>
        <v>6</v>
      </c>
      <c r="C63" s="17">
        <f>_xlfn.ISOWEEKNUM(Table3[[#This Row],[dt]])</f>
        <v>22</v>
      </c>
      <c r="D63" s="1">
        <v>17144</v>
      </c>
      <c r="E63" s="1" t="s">
        <v>24</v>
      </c>
      <c r="F63" s="1" t="s">
        <v>95</v>
      </c>
      <c r="G63" s="1" t="s">
        <v>26</v>
      </c>
      <c r="H63" s="1" t="s">
        <v>19</v>
      </c>
      <c r="I63" s="1" t="s">
        <v>12</v>
      </c>
      <c r="J63" s="1" t="s">
        <v>13</v>
      </c>
      <c r="K63" s="1" t="s">
        <v>15</v>
      </c>
      <c r="L63" s="1" t="s">
        <v>81</v>
      </c>
      <c r="M63" s="1">
        <v>89030</v>
      </c>
      <c r="N63" s="17">
        <v>214.55663350429461</v>
      </c>
      <c r="O63" s="8">
        <v>3586.8850395594923</v>
      </c>
      <c r="P63" s="8">
        <v>3288.8460634820653</v>
      </c>
      <c r="Q63" s="8">
        <f>P63-Table3[[#This Row],[paid]]</f>
        <v>-298.03897607742692</v>
      </c>
      <c r="R63" s="8">
        <v>15.328568545126036</v>
      </c>
      <c r="S63" s="8">
        <v>2800</v>
      </c>
      <c r="T63" s="10">
        <v>0.12</v>
      </c>
      <c r="U63" s="8">
        <v>1689.9017433524125</v>
      </c>
      <c r="V63" s="10">
        <v>8.5638027783075443E-2</v>
      </c>
    </row>
    <row r="64" spans="1:22" x14ac:dyDescent="0.25">
      <c r="A64" s="6">
        <v>44713</v>
      </c>
      <c r="B64" s="7" t="str">
        <f t="shared" si="0"/>
        <v>6</v>
      </c>
      <c r="C64" s="17">
        <f>_xlfn.ISOWEEKNUM(Table3[[#This Row],[dt]])</f>
        <v>22</v>
      </c>
      <c r="D64" s="1">
        <v>16533</v>
      </c>
      <c r="E64" s="1" t="s">
        <v>10</v>
      </c>
      <c r="F64" s="1" t="s">
        <v>93</v>
      </c>
      <c r="G64" s="1" t="s">
        <v>26</v>
      </c>
      <c r="H64" s="1" t="s">
        <v>11</v>
      </c>
      <c r="I64" s="1" t="s">
        <v>18</v>
      </c>
      <c r="J64" s="1" t="s">
        <v>16</v>
      </c>
      <c r="K64" s="1" t="s">
        <v>14</v>
      </c>
      <c r="L64" s="1" t="s">
        <v>79</v>
      </c>
      <c r="M64" s="1">
        <v>20020</v>
      </c>
      <c r="N64" s="17">
        <v>158.86341776210324</v>
      </c>
      <c r="O64" s="8">
        <v>348.00941616149191</v>
      </c>
      <c r="P64" s="8">
        <v>46.537007798660547</v>
      </c>
      <c r="Q64" s="8">
        <f>P64-Table3[[#This Row],[paid]]</f>
        <v>-301.47240836283135</v>
      </c>
      <c r="R64" s="8">
        <v>0.29293721899115477</v>
      </c>
      <c r="S64" s="8">
        <v>200</v>
      </c>
      <c r="T64" s="10">
        <v>0.15</v>
      </c>
      <c r="U64" s="8">
        <v>28.226397857244212</v>
      </c>
      <c r="V64" s="10">
        <v>0.10108943108734721</v>
      </c>
    </row>
    <row r="65" spans="1:22" x14ac:dyDescent="0.25">
      <c r="A65" s="6">
        <v>44713</v>
      </c>
      <c r="B65" s="7" t="str">
        <f t="shared" si="0"/>
        <v>6</v>
      </c>
      <c r="C65" s="17">
        <f>_xlfn.ISOWEEKNUM(Table3[[#This Row],[dt]])</f>
        <v>22</v>
      </c>
      <c r="D65" s="1">
        <v>13250</v>
      </c>
      <c r="E65" s="1" t="s">
        <v>10</v>
      </c>
      <c r="F65" s="1" t="s">
        <v>92</v>
      </c>
      <c r="G65" s="1" t="s">
        <v>73</v>
      </c>
      <c r="H65" s="1" t="s">
        <v>11</v>
      </c>
      <c r="I65" s="1" t="s">
        <v>18</v>
      </c>
      <c r="J65" s="1" t="s">
        <v>13</v>
      </c>
      <c r="K65" s="1" t="s">
        <v>15</v>
      </c>
      <c r="L65" s="1" t="s">
        <v>77</v>
      </c>
      <c r="M65" s="1">
        <v>15660</v>
      </c>
      <c r="N65" s="17">
        <v>104.99318181818181</v>
      </c>
      <c r="O65" s="8">
        <v>422.31284898033579</v>
      </c>
      <c r="P65" s="8">
        <v>62.627075899924797</v>
      </c>
      <c r="Q65" s="8">
        <f>P65-Table3[[#This Row],[paid]]</f>
        <v>-359.68577308041097</v>
      </c>
      <c r="R65" s="8">
        <v>0.59648707483098284</v>
      </c>
      <c r="S65" s="8">
        <v>200</v>
      </c>
      <c r="T65" s="10">
        <v>0.06</v>
      </c>
      <c r="U65" s="8">
        <v>9.7367969505704757</v>
      </c>
      <c r="V65" s="10">
        <v>2.5912106999134134E-2</v>
      </c>
    </row>
    <row r="66" spans="1:22" x14ac:dyDescent="0.25">
      <c r="A66" s="6">
        <v>44713</v>
      </c>
      <c r="B66" s="7" t="str">
        <f t="shared" ref="B66:B129" si="1">TEXT(A66,"M")</f>
        <v>6</v>
      </c>
      <c r="C66" s="17">
        <f>_xlfn.ISOWEEKNUM(Table3[[#This Row],[dt]])</f>
        <v>22</v>
      </c>
      <c r="D66" s="1">
        <v>17260</v>
      </c>
      <c r="E66" s="1" t="s">
        <v>10</v>
      </c>
      <c r="F66" s="1" t="s">
        <v>91</v>
      </c>
      <c r="G66" s="1" t="s">
        <v>74</v>
      </c>
      <c r="H66" s="1" t="s">
        <v>17</v>
      </c>
      <c r="I66" s="1" t="s">
        <v>12</v>
      </c>
      <c r="J66" s="1" t="s">
        <v>13</v>
      </c>
      <c r="K66" s="1" t="s">
        <v>15</v>
      </c>
      <c r="L66" s="1" t="s">
        <v>81</v>
      </c>
      <c r="M66" s="1">
        <v>74230</v>
      </c>
      <c r="N66" s="17">
        <v>384.96758659010925</v>
      </c>
      <c r="O66" s="8">
        <v>1624.0180161346527</v>
      </c>
      <c r="P66" s="8">
        <v>1240.4648735123303</v>
      </c>
      <c r="Q66" s="8">
        <f>P66-Table3[[#This Row],[paid]]</f>
        <v>-383.55314262232241</v>
      </c>
      <c r="R66" s="8">
        <v>3.222257968521137</v>
      </c>
      <c r="S66" s="8">
        <v>1200</v>
      </c>
      <c r="T66" s="10">
        <v>7.0000000000000007E-2</v>
      </c>
      <c r="U66" s="8">
        <v>209.86747255829172</v>
      </c>
      <c r="V66" s="10">
        <v>2.8197422466312939E-2</v>
      </c>
    </row>
    <row r="67" spans="1:22" x14ac:dyDescent="0.25">
      <c r="A67" s="6">
        <v>44713</v>
      </c>
      <c r="B67" s="7" t="str">
        <f t="shared" si="1"/>
        <v>6</v>
      </c>
      <c r="C67" s="17">
        <f>_xlfn.ISOWEEKNUM(Table3[[#This Row],[dt]])</f>
        <v>22</v>
      </c>
      <c r="D67" s="1">
        <v>3010</v>
      </c>
      <c r="E67" s="1" t="s">
        <v>24</v>
      </c>
      <c r="F67" s="1" t="s">
        <v>90</v>
      </c>
      <c r="G67" s="1" t="s">
        <v>27</v>
      </c>
      <c r="H67" s="1" t="s">
        <v>11</v>
      </c>
      <c r="I67" s="1" t="s">
        <v>21</v>
      </c>
      <c r="J67" s="1" t="s">
        <v>13</v>
      </c>
      <c r="K67" s="1" t="s">
        <v>15</v>
      </c>
      <c r="L67" s="1" t="s">
        <v>80</v>
      </c>
      <c r="M67" s="1">
        <v>17570</v>
      </c>
      <c r="N67" s="17">
        <v>86.259588830929729</v>
      </c>
      <c r="O67" s="8">
        <v>541.69372995121216</v>
      </c>
      <c r="P67" s="8">
        <v>121.68301671324021</v>
      </c>
      <c r="Q67" s="8">
        <f>P67-Table3[[#This Row],[paid]]</f>
        <v>-420.01071323797197</v>
      </c>
      <c r="R67" s="8">
        <v>1.4106607550812815</v>
      </c>
      <c r="S67" s="8">
        <v>400</v>
      </c>
      <c r="T67" s="10">
        <v>0.06</v>
      </c>
      <c r="U67" s="8">
        <v>42.959562252345414</v>
      </c>
      <c r="V67" s="10">
        <v>5.8840808154277988E-2</v>
      </c>
    </row>
    <row r="68" spans="1:22" x14ac:dyDescent="0.25">
      <c r="A68" s="6">
        <v>44713</v>
      </c>
      <c r="B68" s="7" t="str">
        <f t="shared" si="1"/>
        <v>6</v>
      </c>
      <c r="C68" s="17">
        <f>_xlfn.ISOWEEKNUM(Table3[[#This Row],[dt]])</f>
        <v>22</v>
      </c>
      <c r="D68" s="1">
        <v>14389</v>
      </c>
      <c r="E68" s="1" t="s">
        <v>10</v>
      </c>
      <c r="F68" s="1" t="s">
        <v>92</v>
      </c>
      <c r="G68" s="1" t="s">
        <v>53</v>
      </c>
      <c r="H68" s="1" t="s">
        <v>19</v>
      </c>
      <c r="I68" s="1" t="s">
        <v>18</v>
      </c>
      <c r="J68" s="1" t="s">
        <v>16</v>
      </c>
      <c r="K68" s="1" t="s">
        <v>20</v>
      </c>
      <c r="L68" s="1" t="s">
        <v>75</v>
      </c>
      <c r="M68" s="1">
        <v>108620</v>
      </c>
      <c r="N68" s="17">
        <v>84.381433288017092</v>
      </c>
      <c r="O68" s="8">
        <v>3647.9350932676325</v>
      </c>
      <c r="P68" s="8">
        <v>3206.4374136622828</v>
      </c>
      <c r="Q68" s="8">
        <f>P68-Table3[[#This Row],[paid]]</f>
        <v>-441.49767960534973</v>
      </c>
      <c r="R68" s="8">
        <v>37.999323888204508</v>
      </c>
      <c r="S68" s="8">
        <v>2600</v>
      </c>
      <c r="T68" s="10">
        <v>5.5E-2</v>
      </c>
      <c r="U68" s="8">
        <v>487.00239943773641</v>
      </c>
      <c r="V68" s="10">
        <v>2.5313784771569838E-2</v>
      </c>
    </row>
    <row r="69" spans="1:22" x14ac:dyDescent="0.25">
      <c r="A69" s="6">
        <v>44713</v>
      </c>
      <c r="B69" s="7" t="str">
        <f t="shared" si="1"/>
        <v>6</v>
      </c>
      <c r="C69" s="17">
        <f>_xlfn.ISOWEEKNUM(Table3[[#This Row],[dt]])</f>
        <v>22</v>
      </c>
      <c r="D69" s="1">
        <v>12392</v>
      </c>
      <c r="E69" s="1" t="s">
        <v>10</v>
      </c>
      <c r="F69" s="1" t="s">
        <v>91</v>
      </c>
      <c r="G69" s="1" t="s">
        <v>54</v>
      </c>
      <c r="H69" s="1" t="s">
        <v>11</v>
      </c>
      <c r="I69" s="1" t="s">
        <v>18</v>
      </c>
      <c r="J69" s="1" t="s">
        <v>13</v>
      </c>
      <c r="K69" s="1" t="s">
        <v>14</v>
      </c>
      <c r="L69" s="1" t="s">
        <v>77</v>
      </c>
      <c r="M69" s="1">
        <v>263040</v>
      </c>
      <c r="N69" s="17">
        <v>863.5804353735806</v>
      </c>
      <c r="O69" s="8">
        <v>5522.4823278132071</v>
      </c>
      <c r="P69" s="8">
        <v>5062.7470201654296</v>
      </c>
      <c r="Q69" s="8">
        <f>P69-Table3[[#This Row],[paid]]</f>
        <v>-459.73530764777752</v>
      </c>
      <c r="R69" s="8">
        <v>5.8625077789949129</v>
      </c>
      <c r="S69" s="8">
        <v>4400</v>
      </c>
      <c r="T69" s="10">
        <v>0.09</v>
      </c>
      <c r="U69" s="8">
        <v>614.06074808513563</v>
      </c>
      <c r="V69" s="10">
        <v>2.0215005333378305E-2</v>
      </c>
    </row>
    <row r="70" spans="1:22" x14ac:dyDescent="0.25">
      <c r="A70" s="6">
        <v>44713</v>
      </c>
      <c r="B70" s="7" t="str">
        <f t="shared" si="1"/>
        <v>6</v>
      </c>
      <c r="C70" s="17">
        <f>_xlfn.ISOWEEKNUM(Table3[[#This Row],[dt]])</f>
        <v>22</v>
      </c>
      <c r="D70" s="1">
        <v>5247</v>
      </c>
      <c r="E70" s="1" t="s">
        <v>10</v>
      </c>
      <c r="F70" s="1" t="s">
        <v>92</v>
      </c>
      <c r="G70" s="1" t="s">
        <v>37</v>
      </c>
      <c r="H70" s="1" t="s">
        <v>11</v>
      </c>
      <c r="I70" s="1" t="s">
        <v>12</v>
      </c>
      <c r="J70" s="1" t="s">
        <v>13</v>
      </c>
      <c r="K70" s="1" t="s">
        <v>15</v>
      </c>
      <c r="L70" s="1" t="s">
        <v>76</v>
      </c>
      <c r="M70" s="1">
        <v>43530</v>
      </c>
      <c r="N70" s="17">
        <v>118.31100757134536</v>
      </c>
      <c r="O70" s="8">
        <v>739.4407069928975</v>
      </c>
      <c r="P70" s="8">
        <v>260.36897346308831</v>
      </c>
      <c r="Q70" s="8">
        <f>P70-Table3[[#This Row],[paid]]</f>
        <v>-479.07173352980919</v>
      </c>
      <c r="R70" s="8">
        <v>2.2007163898598141</v>
      </c>
      <c r="S70" s="8">
        <v>400</v>
      </c>
      <c r="T70" s="10">
        <v>7.0000000000000007E-2</v>
      </c>
      <c r="U70" s="8">
        <v>9.6930212179423325</v>
      </c>
      <c r="V70" s="10">
        <v>6.2046699145309149E-3</v>
      </c>
    </row>
    <row r="71" spans="1:22" x14ac:dyDescent="0.25">
      <c r="A71" s="6">
        <v>44713</v>
      </c>
      <c r="B71" s="7" t="str">
        <f t="shared" si="1"/>
        <v>6</v>
      </c>
      <c r="C71" s="17">
        <f>_xlfn.ISOWEEKNUM(Table3[[#This Row],[dt]])</f>
        <v>22</v>
      </c>
      <c r="D71" s="1">
        <v>12780</v>
      </c>
      <c r="E71" s="1" t="s">
        <v>10</v>
      </c>
      <c r="F71" s="1" t="s">
        <v>93</v>
      </c>
      <c r="G71" s="1" t="s">
        <v>26</v>
      </c>
      <c r="H71" s="1" t="s">
        <v>19</v>
      </c>
      <c r="I71" s="1" t="s">
        <v>18</v>
      </c>
      <c r="J71" s="1" t="s">
        <v>16</v>
      </c>
      <c r="K71" s="1" t="s">
        <v>15</v>
      </c>
      <c r="L71" s="1" t="s">
        <v>79</v>
      </c>
      <c r="M71" s="1">
        <v>26850</v>
      </c>
      <c r="N71" s="17">
        <v>28.333992876929162</v>
      </c>
      <c r="O71" s="8">
        <v>710.08332661930831</v>
      </c>
      <c r="P71" s="8">
        <v>209.57808248393383</v>
      </c>
      <c r="Q71" s="8">
        <f>P71-Table3[[#This Row],[paid]]</f>
        <v>-500.50524413537448</v>
      </c>
      <c r="R71" s="8">
        <v>7.3967013189511288</v>
      </c>
      <c r="S71" s="8">
        <v>200</v>
      </c>
      <c r="T71" s="10">
        <v>5.7000000000000002E-2</v>
      </c>
      <c r="U71" s="8">
        <v>55.306079275648585</v>
      </c>
      <c r="V71" s="10">
        <v>4.398207947141318E-2</v>
      </c>
    </row>
    <row r="72" spans="1:22" x14ac:dyDescent="0.25">
      <c r="A72" s="6">
        <v>44713</v>
      </c>
      <c r="B72" s="7" t="str">
        <f t="shared" si="1"/>
        <v>6</v>
      </c>
      <c r="C72" s="17">
        <f>_xlfn.ISOWEEKNUM(Table3[[#This Row],[dt]])</f>
        <v>22</v>
      </c>
      <c r="D72" s="1">
        <v>16053</v>
      </c>
      <c r="E72" s="1" t="s">
        <v>10</v>
      </c>
      <c r="F72" s="1" t="s">
        <v>91</v>
      </c>
      <c r="G72" s="1" t="s">
        <v>44</v>
      </c>
      <c r="H72" s="1" t="s">
        <v>11</v>
      </c>
      <c r="I72" s="1" t="s">
        <v>12</v>
      </c>
      <c r="J72" s="1" t="s">
        <v>16</v>
      </c>
      <c r="K72" s="1" t="s">
        <v>15</v>
      </c>
      <c r="L72" s="1" t="s">
        <v>76</v>
      </c>
      <c r="M72" s="1">
        <v>151540</v>
      </c>
      <c r="N72" s="17">
        <v>1455.9661575966156</v>
      </c>
      <c r="O72" s="8">
        <v>1546.3935660625962</v>
      </c>
      <c r="P72" s="8">
        <v>933.45634266678553</v>
      </c>
      <c r="Q72" s="8">
        <f>P72-Table3[[#This Row],[paid]]</f>
        <v>-612.93722339581063</v>
      </c>
      <c r="R72" s="8">
        <v>0.64112502738913613</v>
      </c>
      <c r="S72" s="8">
        <v>1200</v>
      </c>
      <c r="T72" s="10">
        <v>0.08</v>
      </c>
      <c r="U72" s="8">
        <v>41.834660467600251</v>
      </c>
      <c r="V72" s="10">
        <v>7.4694906366452865E-3</v>
      </c>
    </row>
    <row r="73" spans="1:22" x14ac:dyDescent="0.25">
      <c r="A73" s="6">
        <v>44713</v>
      </c>
      <c r="B73" s="7" t="str">
        <f t="shared" si="1"/>
        <v>6</v>
      </c>
      <c r="C73" s="17">
        <f>_xlfn.ISOWEEKNUM(Table3[[#This Row],[dt]])</f>
        <v>22</v>
      </c>
      <c r="D73" s="1">
        <v>15911</v>
      </c>
      <c r="E73" s="1" t="s">
        <v>10</v>
      </c>
      <c r="F73" s="1" t="s">
        <v>93</v>
      </c>
      <c r="G73" s="1" t="s">
        <v>48</v>
      </c>
      <c r="H73" s="1" t="s">
        <v>11</v>
      </c>
      <c r="I73" s="1" t="s">
        <v>18</v>
      </c>
      <c r="J73" s="1" t="s">
        <v>16</v>
      </c>
      <c r="K73" s="1" t="s">
        <v>14</v>
      </c>
      <c r="L73" s="1" t="s">
        <v>76</v>
      </c>
      <c r="M73" s="1">
        <v>40650</v>
      </c>
      <c r="N73" s="17">
        <v>259.90485272762737</v>
      </c>
      <c r="O73" s="8">
        <v>720.88245661896951</v>
      </c>
      <c r="P73" s="8">
        <v>105.85358684829578</v>
      </c>
      <c r="Q73" s="8">
        <f>P73-Table3[[#This Row],[paid]]</f>
        <v>-615.02886977067374</v>
      </c>
      <c r="R73" s="8">
        <v>0.40727822407851388</v>
      </c>
      <c r="S73" s="8">
        <v>200</v>
      </c>
      <c r="T73" s="10">
        <v>0.13</v>
      </c>
      <c r="U73" s="8">
        <v>71.700480578114806</v>
      </c>
      <c r="V73" s="10">
        <v>0.11289253819503295</v>
      </c>
    </row>
    <row r="74" spans="1:22" x14ac:dyDescent="0.25">
      <c r="A74" s="6">
        <v>44713</v>
      </c>
      <c r="B74" s="7" t="str">
        <f t="shared" si="1"/>
        <v>6</v>
      </c>
      <c r="C74" s="17">
        <f>_xlfn.ISOWEEKNUM(Table3[[#This Row],[dt]])</f>
        <v>22</v>
      </c>
      <c r="D74" s="1">
        <v>8767</v>
      </c>
      <c r="E74" s="1" t="s">
        <v>10</v>
      </c>
      <c r="F74" s="1" t="s">
        <v>89</v>
      </c>
      <c r="G74" s="1" t="s">
        <v>67</v>
      </c>
      <c r="H74" s="1" t="s">
        <v>17</v>
      </c>
      <c r="I74" s="1" t="s">
        <v>18</v>
      </c>
      <c r="J74" s="1" t="s">
        <v>13</v>
      </c>
      <c r="K74" s="1" t="s">
        <v>14</v>
      </c>
      <c r="L74" s="1" t="s">
        <v>76</v>
      </c>
      <c r="M74" s="1">
        <v>81650</v>
      </c>
      <c r="N74" s="17">
        <v>221.30017138985215</v>
      </c>
      <c r="O74" s="8">
        <v>1512.875969158375</v>
      </c>
      <c r="P74" s="8">
        <v>820.58752761357118</v>
      </c>
      <c r="Q74" s="8">
        <f>P74-Table3[[#This Row],[paid]]</f>
        <v>-692.28844154480385</v>
      </c>
      <c r="R74" s="8">
        <v>3.7080293361724874</v>
      </c>
      <c r="S74" s="8">
        <v>1200</v>
      </c>
      <c r="T74" s="10">
        <v>0.12</v>
      </c>
      <c r="U74" s="8">
        <v>572.78571558388751</v>
      </c>
      <c r="V74" s="10">
        <v>0.11633650612296864</v>
      </c>
    </row>
    <row r="75" spans="1:22" x14ac:dyDescent="0.25">
      <c r="A75" s="6">
        <v>44713</v>
      </c>
      <c r="B75" s="7" t="str">
        <f t="shared" si="1"/>
        <v>6</v>
      </c>
      <c r="C75" s="17">
        <f>_xlfn.ISOWEEKNUM(Table3[[#This Row],[dt]])</f>
        <v>22</v>
      </c>
      <c r="D75" s="1">
        <v>15372</v>
      </c>
      <c r="E75" s="1" t="s">
        <v>10</v>
      </c>
      <c r="F75" s="1" t="s">
        <v>94</v>
      </c>
      <c r="G75" s="1" t="s">
        <v>67</v>
      </c>
      <c r="H75" s="1" t="s">
        <v>11</v>
      </c>
      <c r="I75" s="1" t="s">
        <v>12</v>
      </c>
      <c r="J75" s="1" t="s">
        <v>16</v>
      </c>
      <c r="K75" s="1" t="s">
        <v>15</v>
      </c>
      <c r="L75" s="1" t="s">
        <v>78</v>
      </c>
      <c r="M75" s="1">
        <v>279970</v>
      </c>
      <c r="N75" s="17">
        <v>3634.1634021645309</v>
      </c>
      <c r="O75" s="8">
        <v>3073.8444277665194</v>
      </c>
      <c r="P75" s="8">
        <v>2380.8296938057247</v>
      </c>
      <c r="Q75" s="8">
        <f>P75-Table3[[#This Row],[paid]]</f>
        <v>-693.01473396079473</v>
      </c>
      <c r="R75" s="8">
        <v>0.6551245583475106</v>
      </c>
      <c r="S75" s="8">
        <v>2000</v>
      </c>
      <c r="T75" s="10">
        <v>0.105</v>
      </c>
      <c r="U75" s="8">
        <v>525.914862311241</v>
      </c>
      <c r="V75" s="10">
        <v>3.6815937435559359E-2</v>
      </c>
    </row>
    <row r="76" spans="1:22" x14ac:dyDescent="0.25">
      <c r="A76" s="6">
        <v>44713</v>
      </c>
      <c r="B76" s="7" t="str">
        <f t="shared" si="1"/>
        <v>6</v>
      </c>
      <c r="C76" s="17">
        <f>_xlfn.ISOWEEKNUM(Table3[[#This Row],[dt]])</f>
        <v>22</v>
      </c>
      <c r="D76" s="1">
        <v>13948</v>
      </c>
      <c r="E76" s="1" t="s">
        <v>10</v>
      </c>
      <c r="F76" s="1" t="s">
        <v>94</v>
      </c>
      <c r="G76" s="1" t="s">
        <v>50</v>
      </c>
      <c r="H76" s="1" t="s">
        <v>11</v>
      </c>
      <c r="I76" s="1" t="s">
        <v>18</v>
      </c>
      <c r="J76" s="1" t="s">
        <v>13</v>
      </c>
      <c r="K76" s="1" t="s">
        <v>14</v>
      </c>
      <c r="L76" s="1" t="s">
        <v>78</v>
      </c>
      <c r="M76" s="1">
        <v>42160</v>
      </c>
      <c r="N76" s="17">
        <v>174.597345574294</v>
      </c>
      <c r="O76" s="8">
        <v>1074.8263748842103</v>
      </c>
      <c r="P76" s="8">
        <v>376.83098796791995</v>
      </c>
      <c r="Q76" s="8">
        <f>P76-Table3[[#This Row],[paid]]</f>
        <v>-697.99538691629027</v>
      </c>
      <c r="R76" s="8">
        <v>2.1582858933417879</v>
      </c>
      <c r="S76" s="8">
        <v>800</v>
      </c>
      <c r="T76" s="10">
        <v>0.1</v>
      </c>
      <c r="U76" s="8">
        <v>2.4146379814519046</v>
      </c>
      <c r="V76" s="10">
        <v>1.0679579875994105E-3</v>
      </c>
    </row>
    <row r="77" spans="1:22" x14ac:dyDescent="0.25">
      <c r="A77" s="6">
        <v>44713</v>
      </c>
      <c r="B77" s="7" t="str">
        <f t="shared" si="1"/>
        <v>6</v>
      </c>
      <c r="C77" s="17">
        <f>_xlfn.ISOWEEKNUM(Table3[[#This Row],[dt]])</f>
        <v>22</v>
      </c>
      <c r="D77" s="1">
        <v>17268</v>
      </c>
      <c r="E77" s="1" t="s">
        <v>10</v>
      </c>
      <c r="F77" s="1" t="s">
        <v>91</v>
      </c>
      <c r="G77" s="1" t="s">
        <v>46</v>
      </c>
      <c r="H77" s="1" t="s">
        <v>11</v>
      </c>
      <c r="I77" s="1" t="s">
        <v>21</v>
      </c>
      <c r="J77" s="1" t="s">
        <v>16</v>
      </c>
      <c r="K77" s="1" t="s">
        <v>14</v>
      </c>
      <c r="L77" s="1" t="s">
        <v>75</v>
      </c>
      <c r="M77" s="1">
        <v>42290</v>
      </c>
      <c r="N77" s="17">
        <v>269.30390865173473</v>
      </c>
      <c r="O77" s="8">
        <v>1017.0547427645957</v>
      </c>
      <c r="P77" s="8">
        <v>314.82392820608078</v>
      </c>
      <c r="Q77" s="8">
        <f>P77-Table3[[#This Row],[paid]]</f>
        <v>-702.23081455851502</v>
      </c>
      <c r="R77" s="8">
        <v>1.1690284399593056</v>
      </c>
      <c r="S77" s="8">
        <v>600</v>
      </c>
      <c r="T77" s="10">
        <v>0.15</v>
      </c>
      <c r="U77" s="8">
        <v>26.527178484055092</v>
      </c>
      <c r="V77" s="10">
        <v>1.4043393839858033E-2</v>
      </c>
    </row>
    <row r="78" spans="1:22" x14ac:dyDescent="0.25">
      <c r="A78" s="6">
        <v>44713</v>
      </c>
      <c r="B78" s="7" t="str">
        <f t="shared" si="1"/>
        <v>6</v>
      </c>
      <c r="C78" s="17">
        <f>_xlfn.ISOWEEKNUM(Table3[[#This Row],[dt]])</f>
        <v>22</v>
      </c>
      <c r="D78" s="1">
        <v>16861</v>
      </c>
      <c r="E78" s="1" t="s">
        <v>10</v>
      </c>
      <c r="F78" s="1" t="s">
        <v>94</v>
      </c>
      <c r="G78" s="1" t="s">
        <v>66</v>
      </c>
      <c r="H78" s="1" t="s">
        <v>11</v>
      </c>
      <c r="I78" s="1" t="s">
        <v>18</v>
      </c>
      <c r="J78" s="1" t="s">
        <v>13</v>
      </c>
      <c r="K78" s="1" t="s">
        <v>15</v>
      </c>
      <c r="L78" s="1" t="s">
        <v>81</v>
      </c>
      <c r="M78" s="1">
        <v>48130</v>
      </c>
      <c r="N78" s="17">
        <v>445.11419799311068</v>
      </c>
      <c r="O78" s="8">
        <v>1067.3327815753532</v>
      </c>
      <c r="P78" s="8">
        <v>320.57015861178769</v>
      </c>
      <c r="Q78" s="8">
        <f>P78-Table3[[#This Row],[paid]]</f>
        <v>-746.76262296356549</v>
      </c>
      <c r="R78" s="8">
        <v>0.72019755841791722</v>
      </c>
      <c r="S78" s="8">
        <v>600</v>
      </c>
      <c r="T78" s="10">
        <v>7.0000000000000007E-2</v>
      </c>
      <c r="U78" s="8">
        <v>67.584907661922742</v>
      </c>
      <c r="V78" s="10">
        <v>3.5137866000272584E-2</v>
      </c>
    </row>
    <row r="79" spans="1:22" x14ac:dyDescent="0.25">
      <c r="A79" s="6">
        <v>44713</v>
      </c>
      <c r="B79" s="7" t="str">
        <f t="shared" si="1"/>
        <v>6</v>
      </c>
      <c r="C79" s="17">
        <f>_xlfn.ISOWEEKNUM(Table3[[#This Row],[dt]])</f>
        <v>22</v>
      </c>
      <c r="D79" s="1">
        <v>17246</v>
      </c>
      <c r="E79" s="1" t="s">
        <v>10</v>
      </c>
      <c r="F79" s="1" t="s">
        <v>89</v>
      </c>
      <c r="G79" s="1" t="s">
        <v>28</v>
      </c>
      <c r="H79" s="1" t="s">
        <v>11</v>
      </c>
      <c r="I79" s="1" t="s">
        <v>12</v>
      </c>
      <c r="J79" s="1" t="s">
        <v>16</v>
      </c>
      <c r="K79" s="1" t="s">
        <v>14</v>
      </c>
      <c r="L79" s="1" t="s">
        <v>79</v>
      </c>
      <c r="M79" s="1">
        <v>144370</v>
      </c>
      <c r="N79" s="17">
        <v>712.92720044723274</v>
      </c>
      <c r="O79" s="8">
        <v>3116.3129727148926</v>
      </c>
      <c r="P79" s="8">
        <v>2328.8304856970881</v>
      </c>
      <c r="Q79" s="8">
        <f>P79-Table3[[#This Row],[paid]]</f>
        <v>-787.48248701780449</v>
      </c>
      <c r="R79" s="8">
        <v>3.2665754430973717</v>
      </c>
      <c r="S79" s="8">
        <v>4600</v>
      </c>
      <c r="T79" s="10">
        <v>0.1</v>
      </c>
      <c r="U79" s="8">
        <v>999.88164141068421</v>
      </c>
      <c r="V79" s="10">
        <v>7.1558209693064742E-2</v>
      </c>
    </row>
    <row r="80" spans="1:22" x14ac:dyDescent="0.25">
      <c r="A80" s="6">
        <v>44713</v>
      </c>
      <c r="B80" s="7" t="str">
        <f t="shared" si="1"/>
        <v>6</v>
      </c>
      <c r="C80" s="17">
        <f>_xlfn.ISOWEEKNUM(Table3[[#This Row],[dt]])</f>
        <v>22</v>
      </c>
      <c r="D80" s="1">
        <v>2789</v>
      </c>
      <c r="E80" s="1" t="s">
        <v>10</v>
      </c>
      <c r="F80" s="1" t="s">
        <v>94</v>
      </c>
      <c r="G80" s="1" t="s">
        <v>48</v>
      </c>
      <c r="H80" s="1" t="s">
        <v>17</v>
      </c>
      <c r="I80" s="1" t="s">
        <v>12</v>
      </c>
      <c r="J80" s="1" t="s">
        <v>13</v>
      </c>
      <c r="K80" s="1" t="s">
        <v>14</v>
      </c>
      <c r="L80" s="1" t="s">
        <v>79</v>
      </c>
      <c r="M80" s="1">
        <v>69620</v>
      </c>
      <c r="N80" s="17">
        <v>355.35309746888549</v>
      </c>
      <c r="O80" s="8">
        <v>4201.3262496217785</v>
      </c>
      <c r="P80" s="8">
        <v>3408.5714526950565</v>
      </c>
      <c r="Q80" s="8">
        <f>P80-Table3[[#This Row],[paid]]</f>
        <v>-792.75479692672207</v>
      </c>
      <c r="R80" s="8">
        <v>9.5920690630634198</v>
      </c>
      <c r="S80" s="8">
        <v>5800</v>
      </c>
      <c r="T80" s="10">
        <v>0.12</v>
      </c>
      <c r="U80" s="8">
        <v>424.24957902674896</v>
      </c>
      <c r="V80" s="10">
        <v>2.0744251412191432E-2</v>
      </c>
    </row>
    <row r="81" spans="1:22" x14ac:dyDescent="0.25">
      <c r="A81" s="6">
        <v>44713</v>
      </c>
      <c r="B81" s="7" t="str">
        <f t="shared" si="1"/>
        <v>6</v>
      </c>
      <c r="C81" s="17">
        <f>_xlfn.ISOWEEKNUM(Table3[[#This Row],[dt]])</f>
        <v>22</v>
      </c>
      <c r="D81" s="1">
        <v>12657</v>
      </c>
      <c r="E81" s="1" t="s">
        <v>10</v>
      </c>
      <c r="F81" s="1" t="s">
        <v>91</v>
      </c>
      <c r="G81" s="1" t="s">
        <v>67</v>
      </c>
      <c r="H81" s="1" t="s">
        <v>19</v>
      </c>
      <c r="I81" s="1" t="s">
        <v>18</v>
      </c>
      <c r="J81" s="1" t="s">
        <v>16</v>
      </c>
      <c r="K81" s="1" t="s">
        <v>14</v>
      </c>
      <c r="L81" s="1" t="s">
        <v>76</v>
      </c>
      <c r="M81" s="1">
        <v>172370</v>
      </c>
      <c r="N81" s="17">
        <v>416.95213960721077</v>
      </c>
      <c r="O81" s="8">
        <v>4680.1263424241579</v>
      </c>
      <c r="P81" s="8">
        <v>3871.8029605274241</v>
      </c>
      <c r="Q81" s="8">
        <f>P81-Table3[[#This Row],[paid]]</f>
        <v>-808.32338189673374</v>
      </c>
      <c r="R81" s="8">
        <v>9.2859649651272953</v>
      </c>
      <c r="S81" s="8">
        <v>5000</v>
      </c>
      <c r="T81" s="10">
        <v>0.08</v>
      </c>
      <c r="U81" s="8">
        <v>573.45591847675632</v>
      </c>
      <c r="V81" s="10">
        <v>2.4685136972924154E-2</v>
      </c>
    </row>
    <row r="82" spans="1:22" x14ac:dyDescent="0.25">
      <c r="A82" s="6">
        <v>44713</v>
      </c>
      <c r="B82" s="7" t="str">
        <f t="shared" si="1"/>
        <v>6</v>
      </c>
      <c r="C82" s="17">
        <f>_xlfn.ISOWEEKNUM(Table3[[#This Row],[dt]])</f>
        <v>22</v>
      </c>
      <c r="D82" s="1">
        <v>15169</v>
      </c>
      <c r="E82" s="1" t="s">
        <v>10</v>
      </c>
      <c r="F82" s="1" t="s">
        <v>90</v>
      </c>
      <c r="G82" s="1" t="s">
        <v>29</v>
      </c>
      <c r="H82" s="1" t="s">
        <v>11</v>
      </c>
      <c r="I82" s="1" t="s">
        <v>12</v>
      </c>
      <c r="J82" s="1" t="s">
        <v>13</v>
      </c>
      <c r="K82" s="1" t="s">
        <v>14</v>
      </c>
      <c r="L82" s="1" t="s">
        <v>76</v>
      </c>
      <c r="M82" s="1">
        <v>79900</v>
      </c>
      <c r="N82" s="17">
        <v>592.58855868471551</v>
      </c>
      <c r="O82" s="8">
        <v>2641.4398338761416</v>
      </c>
      <c r="P82" s="8">
        <v>1824.3438508264071</v>
      </c>
      <c r="Q82" s="8">
        <f>P82-Table3[[#This Row],[paid]]</f>
        <v>-817.09598304973451</v>
      </c>
      <c r="R82" s="8">
        <v>3.0786012049838485</v>
      </c>
      <c r="S82" s="8">
        <v>2000</v>
      </c>
      <c r="T82" s="10">
        <v>0.09</v>
      </c>
      <c r="U82" s="8">
        <v>26.838177461453341</v>
      </c>
      <c r="V82" s="10">
        <v>2.4518566359530624E-3</v>
      </c>
    </row>
    <row r="83" spans="1:22" x14ac:dyDescent="0.25">
      <c r="A83" s="6">
        <v>44713</v>
      </c>
      <c r="B83" s="7" t="str">
        <f t="shared" si="1"/>
        <v>6</v>
      </c>
      <c r="C83" s="17">
        <f>_xlfn.ISOWEEKNUM(Table3[[#This Row],[dt]])</f>
        <v>22</v>
      </c>
      <c r="D83" s="1">
        <v>17365</v>
      </c>
      <c r="E83" s="1" t="s">
        <v>10</v>
      </c>
      <c r="F83" s="1" t="s">
        <v>91</v>
      </c>
      <c r="G83" s="1" t="s">
        <v>29</v>
      </c>
      <c r="H83" s="1" t="s">
        <v>17</v>
      </c>
      <c r="I83" s="1" t="s">
        <v>12</v>
      </c>
      <c r="J83" s="1" t="s">
        <v>16</v>
      </c>
      <c r="K83" s="1" t="s">
        <v>15</v>
      </c>
      <c r="L83" s="1" t="s">
        <v>75</v>
      </c>
      <c r="M83" s="1">
        <v>44670</v>
      </c>
      <c r="N83" s="17">
        <v>90.402692879563858</v>
      </c>
      <c r="O83" s="8">
        <v>1185.0758112631797</v>
      </c>
      <c r="P83" s="8">
        <v>364.40151226062994</v>
      </c>
      <c r="Q83" s="8">
        <f>P83-Table3[[#This Row],[paid]]</f>
        <v>-820.67429900254979</v>
      </c>
      <c r="R83" s="8">
        <v>4.0308701063373453</v>
      </c>
      <c r="S83" s="8">
        <v>400</v>
      </c>
      <c r="T83" s="10">
        <v>0.1</v>
      </c>
      <c r="U83" s="8">
        <v>208.53167935300226</v>
      </c>
      <c r="V83" s="10">
        <v>9.537633276150928E-2</v>
      </c>
    </row>
    <row r="84" spans="1:22" x14ac:dyDescent="0.25">
      <c r="A84" s="6">
        <v>44713</v>
      </c>
      <c r="B84" s="7" t="str">
        <f t="shared" si="1"/>
        <v>6</v>
      </c>
      <c r="C84" s="17">
        <f>_xlfn.ISOWEEKNUM(Table3[[#This Row],[dt]])</f>
        <v>22</v>
      </c>
      <c r="D84" s="1">
        <v>15242</v>
      </c>
      <c r="E84" s="1" t="s">
        <v>10</v>
      </c>
      <c r="F84" s="1" t="s">
        <v>89</v>
      </c>
      <c r="G84" s="1" t="s">
        <v>41</v>
      </c>
      <c r="H84" s="1" t="s">
        <v>11</v>
      </c>
      <c r="I84" s="1" t="s">
        <v>18</v>
      </c>
      <c r="J84" s="1" t="s">
        <v>13</v>
      </c>
      <c r="K84" s="1" t="s">
        <v>14</v>
      </c>
      <c r="L84" s="1" t="s">
        <v>75</v>
      </c>
      <c r="M84" s="1">
        <v>50740</v>
      </c>
      <c r="N84" s="17">
        <v>361.47282245050576</v>
      </c>
      <c r="O84" s="8">
        <v>1420.6594043199659</v>
      </c>
      <c r="P84" s="8">
        <v>472.86350333369455</v>
      </c>
      <c r="Q84" s="8">
        <f>P84-Table3[[#This Row],[paid]]</f>
        <v>-947.79590098627136</v>
      </c>
      <c r="R84" s="8">
        <v>1.3081578308655302</v>
      </c>
      <c r="S84" s="8">
        <v>800</v>
      </c>
      <c r="T84" s="10">
        <v>0.09</v>
      </c>
      <c r="U84" s="8">
        <v>56.740488181860975</v>
      </c>
      <c r="V84" s="10">
        <v>1.9998896010455347E-2</v>
      </c>
    </row>
    <row r="85" spans="1:22" x14ac:dyDescent="0.25">
      <c r="A85" s="6">
        <v>44713</v>
      </c>
      <c r="B85" s="7" t="str">
        <f t="shared" si="1"/>
        <v>6</v>
      </c>
      <c r="C85" s="17">
        <f>_xlfn.ISOWEEKNUM(Table3[[#This Row],[dt]])</f>
        <v>22</v>
      </c>
      <c r="D85" s="1">
        <v>12446</v>
      </c>
      <c r="E85" s="1" t="s">
        <v>10</v>
      </c>
      <c r="F85" s="1" t="s">
        <v>92</v>
      </c>
      <c r="G85" s="1" t="s">
        <v>44</v>
      </c>
      <c r="H85" s="1" t="s">
        <v>11</v>
      </c>
      <c r="I85" s="1" t="s">
        <v>12</v>
      </c>
      <c r="J85" s="1" t="s">
        <v>13</v>
      </c>
      <c r="K85" s="1" t="s">
        <v>15</v>
      </c>
      <c r="L85" s="1" t="s">
        <v>75</v>
      </c>
      <c r="M85" s="1">
        <v>120760</v>
      </c>
      <c r="N85" s="17">
        <v>814.64491598184713</v>
      </c>
      <c r="O85" s="8">
        <v>2851.0129356695415</v>
      </c>
      <c r="P85" s="8">
        <v>1759.517570789146</v>
      </c>
      <c r="Q85" s="8">
        <f>P85-Table3[[#This Row],[paid]]</f>
        <v>-1091.4953648803955</v>
      </c>
      <c r="R85" s="8">
        <v>2.1598582845981373</v>
      </c>
      <c r="S85" s="8">
        <v>2000</v>
      </c>
      <c r="T85" s="10">
        <v>0.21</v>
      </c>
      <c r="U85" s="8">
        <v>1958.7385693707984</v>
      </c>
      <c r="V85" s="10">
        <v>0.1855374641595936</v>
      </c>
    </row>
    <row r="86" spans="1:22" x14ac:dyDescent="0.25">
      <c r="A86" s="6">
        <v>44713</v>
      </c>
      <c r="B86" s="7" t="str">
        <f t="shared" si="1"/>
        <v>6</v>
      </c>
      <c r="C86" s="17">
        <f>_xlfn.ISOWEEKNUM(Table3[[#This Row],[dt]])</f>
        <v>22</v>
      </c>
      <c r="D86" s="1">
        <v>14988</v>
      </c>
      <c r="E86" s="1" t="s">
        <v>10</v>
      </c>
      <c r="F86" s="1" t="s">
        <v>95</v>
      </c>
      <c r="G86" s="1" t="s">
        <v>48</v>
      </c>
      <c r="H86" s="1" t="s">
        <v>11</v>
      </c>
      <c r="I86" s="1" t="s">
        <v>12</v>
      </c>
      <c r="J86" s="1" t="s">
        <v>16</v>
      </c>
      <c r="K86" s="1" t="s">
        <v>14</v>
      </c>
      <c r="L86" s="1" t="s">
        <v>81</v>
      </c>
      <c r="M86" s="1">
        <v>42040</v>
      </c>
      <c r="N86" s="17">
        <v>200.68238245156004</v>
      </c>
      <c r="O86" s="8">
        <v>1201.0743920423154</v>
      </c>
      <c r="P86" s="8">
        <v>107.70083578937037</v>
      </c>
      <c r="Q86" s="8">
        <f>P86-Table3[[#This Row],[paid]]</f>
        <v>-1093.373556252945</v>
      </c>
      <c r="R86" s="8">
        <v>0.53667309742730807</v>
      </c>
      <c r="S86" s="8">
        <v>200</v>
      </c>
      <c r="T86" s="10">
        <v>0.14000000000000001</v>
      </c>
      <c r="U86" s="8">
        <v>67.976982142078754</v>
      </c>
      <c r="V86" s="10">
        <v>0.10519414209409475</v>
      </c>
    </row>
    <row r="87" spans="1:22" x14ac:dyDescent="0.25">
      <c r="A87" s="6">
        <v>44713</v>
      </c>
      <c r="B87" s="7" t="str">
        <f t="shared" si="1"/>
        <v>6</v>
      </c>
      <c r="C87" s="17">
        <f>_xlfn.ISOWEEKNUM(Table3[[#This Row],[dt]])</f>
        <v>22</v>
      </c>
      <c r="D87" s="1">
        <v>9121</v>
      </c>
      <c r="E87" s="1" t="s">
        <v>10</v>
      </c>
      <c r="F87" s="1" t="s">
        <v>94</v>
      </c>
      <c r="G87" s="1" t="s">
        <v>71</v>
      </c>
      <c r="H87" s="1" t="s">
        <v>11</v>
      </c>
      <c r="I87" s="1" t="s">
        <v>12</v>
      </c>
      <c r="J87" s="1" t="s">
        <v>13</v>
      </c>
      <c r="K87" s="1" t="s">
        <v>14</v>
      </c>
      <c r="L87" s="1" t="s">
        <v>75</v>
      </c>
      <c r="M87" s="1">
        <v>106970</v>
      </c>
      <c r="N87" s="17">
        <v>370.9829332846582</v>
      </c>
      <c r="O87" s="8">
        <v>2544.230484105256</v>
      </c>
      <c r="P87" s="8">
        <v>1379.9211812070378</v>
      </c>
      <c r="Q87" s="8">
        <f>P87-Table3[[#This Row],[paid]]</f>
        <v>-1164.3093028982182</v>
      </c>
      <c r="R87" s="8">
        <v>3.7196352106801989</v>
      </c>
      <c r="S87" s="8">
        <v>800</v>
      </c>
      <c r="T87" s="10">
        <v>0.125</v>
      </c>
      <c r="U87" s="8">
        <v>458.58962377325196</v>
      </c>
      <c r="V87" s="10">
        <v>5.538838377374046E-2</v>
      </c>
    </row>
    <row r="88" spans="1:22" x14ac:dyDescent="0.25">
      <c r="A88" s="6">
        <v>44713</v>
      </c>
      <c r="B88" s="7" t="str">
        <f t="shared" si="1"/>
        <v>6</v>
      </c>
      <c r="C88" s="17">
        <f>_xlfn.ISOWEEKNUM(Table3[[#This Row],[dt]])</f>
        <v>22</v>
      </c>
      <c r="D88" s="1">
        <v>9315</v>
      </c>
      <c r="E88" s="1" t="s">
        <v>10</v>
      </c>
      <c r="F88" s="1" t="s">
        <v>94</v>
      </c>
      <c r="G88" s="1" t="s">
        <v>64</v>
      </c>
      <c r="H88" s="1" t="s">
        <v>17</v>
      </c>
      <c r="I88" s="1" t="s">
        <v>18</v>
      </c>
      <c r="J88" s="1" t="s">
        <v>16</v>
      </c>
      <c r="K88" s="1" t="s">
        <v>14</v>
      </c>
      <c r="L88" s="1" t="s">
        <v>76</v>
      </c>
      <c r="M88" s="1">
        <v>106960</v>
      </c>
      <c r="N88" s="17">
        <v>466.36337460408868</v>
      </c>
      <c r="O88" s="8">
        <v>4900.8809349559442</v>
      </c>
      <c r="P88" s="8">
        <v>3593.697124778138</v>
      </c>
      <c r="Q88" s="8">
        <f>P88-Table3[[#This Row],[paid]]</f>
        <v>-1307.1838101778062</v>
      </c>
      <c r="R88" s="8">
        <v>7.70578763357853</v>
      </c>
      <c r="S88" s="8">
        <v>4600</v>
      </c>
      <c r="T88" s="10">
        <v>6.5000000000000002E-2</v>
      </c>
      <c r="U88" s="8">
        <v>1138.1612245609533</v>
      </c>
      <c r="V88" s="10">
        <v>5.2785065307510176E-2</v>
      </c>
    </row>
    <row r="89" spans="1:22" x14ac:dyDescent="0.25">
      <c r="A89" s="6">
        <v>44713</v>
      </c>
      <c r="B89" s="7" t="str">
        <f t="shared" si="1"/>
        <v>6</v>
      </c>
      <c r="C89" s="17">
        <f>_xlfn.ISOWEEKNUM(Table3[[#This Row],[dt]])</f>
        <v>22</v>
      </c>
      <c r="D89" s="1">
        <v>16602</v>
      </c>
      <c r="E89" s="1" t="s">
        <v>10</v>
      </c>
      <c r="F89" s="1" t="s">
        <v>94</v>
      </c>
      <c r="G89" s="1" t="s">
        <v>55</v>
      </c>
      <c r="H89" s="1" t="s">
        <v>11</v>
      </c>
      <c r="I89" s="1" t="s">
        <v>12</v>
      </c>
      <c r="J89" s="1" t="s">
        <v>16</v>
      </c>
      <c r="K89" s="1" t="s">
        <v>15</v>
      </c>
      <c r="L89" s="1" t="s">
        <v>76</v>
      </c>
      <c r="M89" s="1">
        <v>108150</v>
      </c>
      <c r="N89" s="17">
        <v>407.36719658782471</v>
      </c>
      <c r="O89" s="8">
        <v>2632.1881787807574</v>
      </c>
      <c r="P89" s="8">
        <v>1314.0528422567761</v>
      </c>
      <c r="Q89" s="8">
        <f>P89-Table3[[#This Row],[paid]]</f>
        <v>-1318.1353365239813</v>
      </c>
      <c r="R89" s="8">
        <v>3.2257208073293602</v>
      </c>
      <c r="S89" s="8">
        <v>2200</v>
      </c>
      <c r="T89" s="10">
        <v>0.08</v>
      </c>
      <c r="U89" s="8">
        <v>109.30654173252609</v>
      </c>
      <c r="V89" s="10">
        <v>1.3863793273437572E-2</v>
      </c>
    </row>
    <row r="90" spans="1:22" x14ac:dyDescent="0.25">
      <c r="A90" s="6">
        <v>44713</v>
      </c>
      <c r="B90" s="7" t="str">
        <f t="shared" si="1"/>
        <v>6</v>
      </c>
      <c r="C90" s="17">
        <f>_xlfn.ISOWEEKNUM(Table3[[#This Row],[dt]])</f>
        <v>22</v>
      </c>
      <c r="D90" s="1">
        <v>2796</v>
      </c>
      <c r="E90" s="1" t="s">
        <v>10</v>
      </c>
      <c r="F90" s="1" t="s">
        <v>95</v>
      </c>
      <c r="G90" s="1" t="s">
        <v>42</v>
      </c>
      <c r="H90" s="1" t="s">
        <v>17</v>
      </c>
      <c r="I90" s="1" t="s">
        <v>12</v>
      </c>
      <c r="J90" s="1" t="s">
        <v>13</v>
      </c>
      <c r="K90" s="1" t="s">
        <v>14</v>
      </c>
      <c r="L90" s="1" t="s">
        <v>76</v>
      </c>
      <c r="M90" s="1">
        <v>344510</v>
      </c>
      <c r="N90" s="17">
        <v>483.90273412510783</v>
      </c>
      <c r="O90" s="8">
        <v>6658.1971529676921</v>
      </c>
      <c r="P90" s="8">
        <v>5316.6993509324666</v>
      </c>
      <c r="Q90" s="8">
        <f>P90-Table3[[#This Row],[paid]]</f>
        <v>-1341.4978020352255</v>
      </c>
      <c r="R90" s="8">
        <v>10.987124014798171</v>
      </c>
      <c r="S90" s="8">
        <v>5400</v>
      </c>
      <c r="T90" s="10">
        <v>0.12</v>
      </c>
      <c r="U90" s="8">
        <v>1552.0353402528795</v>
      </c>
      <c r="V90" s="10">
        <v>4.8652846368573782E-2</v>
      </c>
    </row>
    <row r="91" spans="1:22" x14ac:dyDescent="0.25">
      <c r="A91" s="6">
        <v>44713</v>
      </c>
      <c r="B91" s="7" t="str">
        <f t="shared" si="1"/>
        <v>6</v>
      </c>
      <c r="C91" s="17">
        <f>_xlfn.ISOWEEKNUM(Table3[[#This Row],[dt]])</f>
        <v>22</v>
      </c>
      <c r="D91" s="1">
        <v>16845</v>
      </c>
      <c r="E91" s="1" t="s">
        <v>10</v>
      </c>
      <c r="F91" s="1" t="s">
        <v>95</v>
      </c>
      <c r="G91" s="1" t="s">
        <v>70</v>
      </c>
      <c r="H91" s="1" t="s">
        <v>11</v>
      </c>
      <c r="I91" s="1" t="s">
        <v>12</v>
      </c>
      <c r="J91" s="1" t="s">
        <v>13</v>
      </c>
      <c r="K91" s="1" t="s">
        <v>15</v>
      </c>
      <c r="L91" s="1" t="s">
        <v>77</v>
      </c>
      <c r="M91" s="1">
        <v>179400</v>
      </c>
      <c r="N91" s="17">
        <v>1652.3996298091756</v>
      </c>
      <c r="O91" s="8">
        <v>4103.4609087191984</v>
      </c>
      <c r="P91" s="8">
        <v>2703.5714858469005</v>
      </c>
      <c r="Q91" s="8">
        <f>P91-Table3[[#This Row],[paid]]</f>
        <v>-1399.8894228722979</v>
      </c>
      <c r="R91" s="8">
        <v>1.6361486876870805</v>
      </c>
      <c r="S91" s="8">
        <v>3800</v>
      </c>
      <c r="T91" s="10">
        <v>0.06</v>
      </c>
      <c r="U91" s="8">
        <v>931.32780191446011</v>
      </c>
      <c r="V91" s="10">
        <v>5.7413425585990462E-2</v>
      </c>
    </row>
    <row r="92" spans="1:22" x14ac:dyDescent="0.25">
      <c r="A92" s="6">
        <v>44713</v>
      </c>
      <c r="B92" s="7" t="str">
        <f t="shared" si="1"/>
        <v>6</v>
      </c>
      <c r="C92" s="17">
        <f>_xlfn.ISOWEEKNUM(Table3[[#This Row],[dt]])</f>
        <v>22</v>
      </c>
      <c r="D92" s="1">
        <v>15642</v>
      </c>
      <c r="E92" s="1" t="s">
        <v>10</v>
      </c>
      <c r="F92" s="1" t="s">
        <v>91</v>
      </c>
      <c r="G92" s="1" t="s">
        <v>44</v>
      </c>
      <c r="H92" s="1" t="s">
        <v>17</v>
      </c>
      <c r="I92" s="1" t="s">
        <v>12</v>
      </c>
      <c r="J92" s="1" t="s">
        <v>16</v>
      </c>
      <c r="K92" s="1" t="s">
        <v>20</v>
      </c>
      <c r="L92" s="1" t="s">
        <v>76</v>
      </c>
      <c r="M92" s="1">
        <v>61070</v>
      </c>
      <c r="N92" s="17">
        <v>298.21327212020032</v>
      </c>
      <c r="O92" s="8">
        <v>2523.8057120752028</v>
      </c>
      <c r="P92" s="8">
        <v>1072.1258683669494</v>
      </c>
      <c r="Q92" s="8">
        <f>P92-Table3[[#This Row],[paid]]</f>
        <v>-1451.6798437082534</v>
      </c>
      <c r="R92" s="8">
        <v>3.5951648320159588</v>
      </c>
      <c r="S92" s="8">
        <v>1400</v>
      </c>
      <c r="T92" s="10">
        <v>0.06</v>
      </c>
      <c r="U92" s="8">
        <v>242.14980290734294</v>
      </c>
      <c r="V92" s="10">
        <v>3.7643248498453345E-2</v>
      </c>
    </row>
    <row r="93" spans="1:22" x14ac:dyDescent="0.25">
      <c r="A93" s="6">
        <v>44713</v>
      </c>
      <c r="B93" s="7" t="str">
        <f t="shared" si="1"/>
        <v>6</v>
      </c>
      <c r="C93" s="17">
        <f>_xlfn.ISOWEEKNUM(Table3[[#This Row],[dt]])</f>
        <v>22</v>
      </c>
      <c r="D93" s="1">
        <v>2865</v>
      </c>
      <c r="E93" s="1" t="s">
        <v>10</v>
      </c>
      <c r="F93" s="1" t="s">
        <v>90</v>
      </c>
      <c r="G93" s="1" t="s">
        <v>52</v>
      </c>
      <c r="H93" s="1" t="s">
        <v>17</v>
      </c>
      <c r="I93" s="1" t="s">
        <v>12</v>
      </c>
      <c r="J93" s="1" t="s">
        <v>16</v>
      </c>
      <c r="K93" s="1" t="s">
        <v>15</v>
      </c>
      <c r="L93" s="1" t="s">
        <v>77</v>
      </c>
      <c r="M93" s="1">
        <v>66550</v>
      </c>
      <c r="N93" s="17">
        <v>101.74458109669091</v>
      </c>
      <c r="O93" s="8">
        <v>2626.237854829692</v>
      </c>
      <c r="P93" s="8">
        <v>989.64989037007092</v>
      </c>
      <c r="Q93" s="8">
        <f>P93-Table3[[#This Row],[paid]]</f>
        <v>-1636.5879644596212</v>
      </c>
      <c r="R93" s="8">
        <v>9.7268068697395993</v>
      </c>
      <c r="S93" s="8">
        <v>800</v>
      </c>
      <c r="T93" s="10">
        <v>0.12</v>
      </c>
      <c r="U93" s="8">
        <v>166.87822301794097</v>
      </c>
      <c r="V93" s="10">
        <v>2.8103915778999768E-2</v>
      </c>
    </row>
    <row r="94" spans="1:22" x14ac:dyDescent="0.25">
      <c r="A94" s="6">
        <v>44713</v>
      </c>
      <c r="B94" s="7" t="str">
        <f t="shared" si="1"/>
        <v>6</v>
      </c>
      <c r="C94" s="17">
        <f>_xlfn.ISOWEEKNUM(Table3[[#This Row],[dt]])</f>
        <v>22</v>
      </c>
      <c r="D94" s="1">
        <v>15408</v>
      </c>
      <c r="E94" s="1" t="s">
        <v>10</v>
      </c>
      <c r="F94" s="1" t="s">
        <v>93</v>
      </c>
      <c r="G94" s="1" t="s">
        <v>48</v>
      </c>
      <c r="H94" s="1" t="s">
        <v>17</v>
      </c>
      <c r="I94" s="1" t="s">
        <v>18</v>
      </c>
      <c r="J94" s="1" t="s">
        <v>16</v>
      </c>
      <c r="K94" s="1" t="s">
        <v>20</v>
      </c>
      <c r="L94" s="1" t="s">
        <v>80</v>
      </c>
      <c r="M94" s="1">
        <v>84430</v>
      </c>
      <c r="N94" s="17">
        <v>245.97453512210913</v>
      </c>
      <c r="O94" s="8">
        <v>4365.1870483318562</v>
      </c>
      <c r="P94" s="8">
        <v>2209.3104010997531</v>
      </c>
      <c r="Q94" s="8">
        <f>P94-Table3[[#This Row],[paid]]</f>
        <v>-2155.8766472321031</v>
      </c>
      <c r="R94" s="8">
        <v>8.981866354592297</v>
      </c>
      <c r="S94" s="8">
        <v>3600</v>
      </c>
      <c r="T94" s="10">
        <v>0.1</v>
      </c>
      <c r="U94" s="8">
        <v>836.78019060356667</v>
      </c>
      <c r="V94" s="10">
        <v>6.3125292413040837E-2</v>
      </c>
    </row>
    <row r="95" spans="1:22" x14ac:dyDescent="0.25">
      <c r="A95" s="6">
        <v>44713</v>
      </c>
      <c r="B95" s="7" t="str">
        <f t="shared" si="1"/>
        <v>6</v>
      </c>
      <c r="C95" s="17">
        <f>_xlfn.ISOWEEKNUM(Table3[[#This Row],[dt]])</f>
        <v>22</v>
      </c>
      <c r="D95" s="1">
        <v>16846</v>
      </c>
      <c r="E95" s="1" t="s">
        <v>10</v>
      </c>
      <c r="F95" s="1" t="s">
        <v>94</v>
      </c>
      <c r="G95" s="1" t="s">
        <v>35</v>
      </c>
      <c r="H95" s="1" t="s">
        <v>11</v>
      </c>
      <c r="I95" s="1" t="s">
        <v>18</v>
      </c>
      <c r="J95" s="1" t="s">
        <v>13</v>
      </c>
      <c r="K95" s="1" t="s">
        <v>15</v>
      </c>
      <c r="L95" s="1" t="s">
        <v>76</v>
      </c>
      <c r="M95" s="1">
        <v>197850</v>
      </c>
      <c r="N95" s="17">
        <v>1860.1512467638643</v>
      </c>
      <c r="O95" s="8">
        <v>5102.3496620564592</v>
      </c>
      <c r="P95" s="8">
        <v>2547.2737749059324</v>
      </c>
      <c r="Q95" s="8">
        <f>P95-Table3[[#This Row],[paid]]</f>
        <v>-2555.0758871505268</v>
      </c>
      <c r="R95" s="8">
        <v>1.3693906768804238</v>
      </c>
      <c r="S95" s="8">
        <v>4000</v>
      </c>
      <c r="T95" s="10">
        <v>0.06</v>
      </c>
      <c r="U95" s="8">
        <v>487.92571631448482</v>
      </c>
      <c r="V95" s="10">
        <v>3.1924700642781863E-2</v>
      </c>
    </row>
    <row r="96" spans="1:22" x14ac:dyDescent="0.25">
      <c r="A96" s="6">
        <v>44713</v>
      </c>
      <c r="B96" s="7" t="str">
        <f t="shared" si="1"/>
        <v>6</v>
      </c>
      <c r="C96" s="17">
        <f>_xlfn.ISOWEEKNUM(Table3[[#This Row],[dt]])</f>
        <v>22</v>
      </c>
      <c r="D96" s="1">
        <v>5351</v>
      </c>
      <c r="E96" s="1" t="s">
        <v>10</v>
      </c>
      <c r="F96" s="1" t="s">
        <v>91</v>
      </c>
      <c r="G96" s="1" t="s">
        <v>33</v>
      </c>
      <c r="H96" s="1" t="s">
        <v>17</v>
      </c>
      <c r="I96" s="1" t="s">
        <v>12</v>
      </c>
      <c r="J96" s="1" t="s">
        <v>13</v>
      </c>
      <c r="K96" s="1" t="s">
        <v>14</v>
      </c>
      <c r="L96" s="1" t="s">
        <v>80</v>
      </c>
      <c r="M96" s="1">
        <v>275120</v>
      </c>
      <c r="N96" s="17">
        <v>996.84735426008967</v>
      </c>
      <c r="O96" s="8">
        <v>14411.88357036607</v>
      </c>
      <c r="P96" s="8">
        <v>11853.504956290322</v>
      </c>
      <c r="Q96" s="8">
        <f>P96-Table3[[#This Row],[paid]]</f>
        <v>-2558.3786140757475</v>
      </c>
      <c r="R96" s="8">
        <v>11.890993044856492</v>
      </c>
      <c r="S96" s="8">
        <v>17400</v>
      </c>
      <c r="T96" s="10">
        <v>0.06</v>
      </c>
      <c r="U96" s="8">
        <v>2239.7143097139183</v>
      </c>
      <c r="V96" s="10">
        <v>3.1491590011742544E-2</v>
      </c>
    </row>
    <row r="97" spans="1:22" x14ac:dyDescent="0.25">
      <c r="A97" s="6">
        <v>44713</v>
      </c>
      <c r="B97" s="7" t="str">
        <f t="shared" si="1"/>
        <v>6</v>
      </c>
      <c r="C97" s="17">
        <f>_xlfn.ISOWEEKNUM(Table3[[#This Row],[dt]])</f>
        <v>22</v>
      </c>
      <c r="D97" s="1">
        <v>12394</v>
      </c>
      <c r="E97" s="1" t="s">
        <v>10</v>
      </c>
      <c r="F97" s="1" t="s">
        <v>94</v>
      </c>
      <c r="G97" s="1" t="s">
        <v>25</v>
      </c>
      <c r="H97" s="1" t="s">
        <v>17</v>
      </c>
      <c r="I97" s="1" t="s">
        <v>12</v>
      </c>
      <c r="J97" s="1" t="s">
        <v>13</v>
      </c>
      <c r="K97" s="1" t="s">
        <v>14</v>
      </c>
      <c r="L97" s="1" t="s">
        <v>77</v>
      </c>
      <c r="M97" s="1">
        <v>89850</v>
      </c>
      <c r="N97" s="17">
        <v>342.57298723098137</v>
      </c>
      <c r="O97" s="8">
        <v>3680.4838183658258</v>
      </c>
      <c r="P97" s="8">
        <v>660.81464156858999</v>
      </c>
      <c r="Q97" s="8">
        <f>P97-Table3[[#This Row],[paid]]</f>
        <v>-3019.6691767972357</v>
      </c>
      <c r="R97" s="8">
        <v>1.9289747475711876</v>
      </c>
      <c r="S97" s="8">
        <v>1200</v>
      </c>
      <c r="T97" s="10">
        <v>7.0000000000000007E-2</v>
      </c>
      <c r="U97" s="8">
        <v>162.2297932538556</v>
      </c>
      <c r="V97" s="10">
        <v>4.0916615908299502E-2</v>
      </c>
    </row>
    <row r="98" spans="1:22" x14ac:dyDescent="0.25">
      <c r="A98" s="6">
        <v>44713</v>
      </c>
      <c r="B98" s="7" t="str">
        <f t="shared" si="1"/>
        <v>6</v>
      </c>
      <c r="C98" s="17">
        <f>_xlfn.ISOWEEKNUM(Table3[[#This Row],[dt]])</f>
        <v>22</v>
      </c>
      <c r="D98" s="1">
        <v>7581</v>
      </c>
      <c r="E98" s="1" t="s">
        <v>10</v>
      </c>
      <c r="F98" s="1" t="s">
        <v>91</v>
      </c>
      <c r="G98" s="1" t="s">
        <v>56</v>
      </c>
      <c r="H98" s="1" t="s">
        <v>11</v>
      </c>
      <c r="I98" s="1" t="s">
        <v>12</v>
      </c>
      <c r="J98" s="1" t="s">
        <v>13</v>
      </c>
      <c r="K98" s="1" t="s">
        <v>14</v>
      </c>
      <c r="L98" s="1" t="s">
        <v>80</v>
      </c>
      <c r="M98" s="1">
        <v>265200</v>
      </c>
      <c r="N98" s="17">
        <v>1803.9692183070069</v>
      </c>
      <c r="O98" s="8">
        <v>5755.0148127167722</v>
      </c>
      <c r="P98" s="8">
        <v>2641.6970923770791</v>
      </c>
      <c r="Q98" s="8">
        <f>P98-Table3[[#This Row],[paid]]</f>
        <v>-3113.3177203396931</v>
      </c>
      <c r="R98" s="8">
        <v>1.4643803594699165</v>
      </c>
      <c r="S98" s="8">
        <v>4000</v>
      </c>
      <c r="T98" s="10">
        <v>0.17</v>
      </c>
      <c r="U98" s="8">
        <v>291.49421877792827</v>
      </c>
      <c r="V98" s="10">
        <v>1.8390590630739383E-2</v>
      </c>
    </row>
    <row r="99" spans="1:22" x14ac:dyDescent="0.25">
      <c r="A99" s="6">
        <v>44713</v>
      </c>
      <c r="B99" s="7" t="str">
        <f t="shared" si="1"/>
        <v>6</v>
      </c>
      <c r="C99" s="17">
        <f>_xlfn.ISOWEEKNUM(Table3[[#This Row],[dt]])</f>
        <v>22</v>
      </c>
      <c r="D99" s="1">
        <v>10509</v>
      </c>
      <c r="E99" s="1" t="s">
        <v>10</v>
      </c>
      <c r="F99" s="1" t="s">
        <v>90</v>
      </c>
      <c r="G99" s="1" t="s">
        <v>51</v>
      </c>
      <c r="H99" s="1" t="s">
        <v>17</v>
      </c>
      <c r="I99" s="1" t="s">
        <v>12</v>
      </c>
      <c r="J99" s="1" t="s">
        <v>13</v>
      </c>
      <c r="K99" s="1" t="s">
        <v>14</v>
      </c>
      <c r="L99" s="1" t="s">
        <v>81</v>
      </c>
      <c r="M99" s="1">
        <v>208420</v>
      </c>
      <c r="N99" s="17">
        <v>581.36680613668057</v>
      </c>
      <c r="O99" s="8">
        <v>7071.3456618503442</v>
      </c>
      <c r="P99" s="8">
        <v>3806.5237430725988</v>
      </c>
      <c r="Q99" s="8">
        <f>P99-Table3[[#This Row],[paid]]</f>
        <v>-3264.8219187777454</v>
      </c>
      <c r="R99" s="8">
        <v>6.5475422794910605</v>
      </c>
      <c r="S99" s="8">
        <v>4600</v>
      </c>
      <c r="T99" s="10">
        <v>0.108</v>
      </c>
      <c r="U99" s="8">
        <v>1038.0872753615292</v>
      </c>
      <c r="V99" s="10">
        <v>4.5452112628603256E-2</v>
      </c>
    </row>
    <row r="100" spans="1:22" x14ac:dyDescent="0.25">
      <c r="A100" s="6">
        <v>44713</v>
      </c>
      <c r="B100" s="7" t="str">
        <f t="shared" si="1"/>
        <v>6</v>
      </c>
      <c r="C100" s="17">
        <f>_xlfn.ISOWEEKNUM(Table3[[#This Row],[dt]])</f>
        <v>22</v>
      </c>
      <c r="D100" s="1">
        <v>3016</v>
      </c>
      <c r="E100" s="1" t="s">
        <v>10</v>
      </c>
      <c r="F100" s="1" t="s">
        <v>92</v>
      </c>
      <c r="G100" s="1" t="s">
        <v>63</v>
      </c>
      <c r="H100" s="1" t="s">
        <v>11</v>
      </c>
      <c r="I100" s="1" t="s">
        <v>12</v>
      </c>
      <c r="J100" s="1" t="s">
        <v>16</v>
      </c>
      <c r="K100" s="1" t="s">
        <v>15</v>
      </c>
      <c r="L100" s="1" t="s">
        <v>75</v>
      </c>
      <c r="M100" s="1">
        <v>541310</v>
      </c>
      <c r="N100" s="17">
        <v>4441.112492762777</v>
      </c>
      <c r="O100" s="8">
        <v>9006.4174975843925</v>
      </c>
      <c r="P100" s="8">
        <v>5345.9654188130598</v>
      </c>
      <c r="Q100" s="8">
        <f>P100-Table3[[#This Row],[paid]]</f>
        <v>-3660.4520787713327</v>
      </c>
      <c r="R100" s="8">
        <v>1.203744653513017</v>
      </c>
      <c r="S100" s="8">
        <v>5000</v>
      </c>
      <c r="T100" s="10">
        <v>0.08</v>
      </c>
      <c r="U100" s="8">
        <v>1166.6550125745371</v>
      </c>
      <c r="V100" s="10">
        <v>3.6371821899837009E-2</v>
      </c>
    </row>
    <row r="101" spans="1:22" x14ac:dyDescent="0.25">
      <c r="A101" s="6">
        <v>44713</v>
      </c>
      <c r="B101" s="7" t="str">
        <f t="shared" si="1"/>
        <v>6</v>
      </c>
      <c r="C101" s="17">
        <f>_xlfn.ISOWEEKNUM(Table3[[#This Row],[dt]])</f>
        <v>22</v>
      </c>
      <c r="D101" s="1">
        <v>2370</v>
      </c>
      <c r="E101" s="1" t="s">
        <v>10</v>
      </c>
      <c r="F101" s="1" t="s">
        <v>95</v>
      </c>
      <c r="G101" s="1" t="s">
        <v>38</v>
      </c>
      <c r="H101" s="1" t="s">
        <v>17</v>
      </c>
      <c r="I101" s="1" t="s">
        <v>12</v>
      </c>
      <c r="J101" s="1" t="s">
        <v>13</v>
      </c>
      <c r="K101" s="1" t="s">
        <v>14</v>
      </c>
      <c r="L101" s="1" t="s">
        <v>78</v>
      </c>
      <c r="M101" s="1">
        <v>99720</v>
      </c>
      <c r="N101" s="17">
        <v>356.7725140255871</v>
      </c>
      <c r="O101" s="8">
        <v>5757.7659105846697</v>
      </c>
      <c r="P101" s="8">
        <v>1332.1742017445631</v>
      </c>
      <c r="Q101" s="8">
        <f>P101-Table3[[#This Row],[paid]]</f>
        <v>-4425.5917088401065</v>
      </c>
      <c r="R101" s="8">
        <v>3.7339597344907065</v>
      </c>
      <c r="S101" s="8">
        <v>30000</v>
      </c>
      <c r="T101" s="10">
        <v>6.5000000000000002E-2</v>
      </c>
      <c r="U101" s="8">
        <v>48.105628647284078</v>
      </c>
      <c r="V101" s="10">
        <v>6.0184357001117463E-3</v>
      </c>
    </row>
    <row r="102" spans="1:22" x14ac:dyDescent="0.25">
      <c r="A102" s="6">
        <v>44713</v>
      </c>
      <c r="B102" s="7" t="str">
        <f t="shared" si="1"/>
        <v>6</v>
      </c>
      <c r="C102" s="17">
        <f>_xlfn.ISOWEEKNUM(Table3[[#This Row],[dt]])</f>
        <v>22</v>
      </c>
      <c r="D102" s="1">
        <v>5585</v>
      </c>
      <c r="E102" s="1" t="s">
        <v>10</v>
      </c>
      <c r="F102" s="1" t="s">
        <v>94</v>
      </c>
      <c r="G102" s="1" t="s">
        <v>63</v>
      </c>
      <c r="H102" s="1" t="s">
        <v>19</v>
      </c>
      <c r="I102" s="1" t="s">
        <v>12</v>
      </c>
      <c r="J102" s="1" t="s">
        <v>13</v>
      </c>
      <c r="K102" s="1" t="s">
        <v>14</v>
      </c>
      <c r="L102" s="1" t="s">
        <v>76</v>
      </c>
      <c r="M102" s="1">
        <v>393920</v>
      </c>
      <c r="N102" s="17">
        <v>341.95257687825529</v>
      </c>
      <c r="O102" s="8">
        <v>9450.9710917833909</v>
      </c>
      <c r="P102" s="8">
        <v>3689.2510489009455</v>
      </c>
      <c r="Q102" s="8">
        <f>P102-Table3[[#This Row],[paid]]</f>
        <v>-5761.7200428824453</v>
      </c>
      <c r="R102" s="8">
        <v>10.788779785140857</v>
      </c>
      <c r="S102" s="8">
        <v>3800</v>
      </c>
      <c r="T102" s="10">
        <v>7.0000000000000007E-2</v>
      </c>
      <c r="U102" s="8">
        <v>936.87743648338142</v>
      </c>
      <c r="V102" s="10">
        <v>4.2324644580751421E-2</v>
      </c>
    </row>
    <row r="103" spans="1:22" x14ac:dyDescent="0.25">
      <c r="A103" s="6">
        <v>44714</v>
      </c>
      <c r="B103" s="7" t="str">
        <f t="shared" si="1"/>
        <v>6</v>
      </c>
      <c r="C103" s="17">
        <f>_xlfn.ISOWEEKNUM(Table3[[#This Row],[dt]])</f>
        <v>22</v>
      </c>
      <c r="D103" s="1">
        <v>5585</v>
      </c>
      <c r="E103" s="1" t="s">
        <v>10</v>
      </c>
      <c r="F103" s="1" t="s">
        <v>93</v>
      </c>
      <c r="G103" s="1" t="s">
        <v>26</v>
      </c>
      <c r="H103" s="1" t="s">
        <v>19</v>
      </c>
      <c r="I103" s="1" t="s">
        <v>12</v>
      </c>
      <c r="J103" s="1" t="s">
        <v>13</v>
      </c>
      <c r="K103" s="1" t="s">
        <v>14</v>
      </c>
      <c r="L103" s="1" t="s">
        <v>75</v>
      </c>
      <c r="M103" s="1">
        <v>1184070</v>
      </c>
      <c r="N103" s="17">
        <v>1009.6971988480041</v>
      </c>
      <c r="O103" s="8">
        <v>29953.658987404346</v>
      </c>
      <c r="P103" s="8">
        <v>47553.656564198922</v>
      </c>
      <c r="Q103" s="8">
        <f>P103-Table3[[#This Row],[paid]]</f>
        <v>17599.997576794576</v>
      </c>
      <c r="R103" s="8">
        <v>47.096948093403064</v>
      </c>
      <c r="S103" s="8">
        <v>32600</v>
      </c>
      <c r="T103" s="10">
        <v>7.0000000000000007E-2</v>
      </c>
      <c r="U103" s="8">
        <v>9978.4734086758453</v>
      </c>
      <c r="V103" s="10">
        <v>3.4972681842052794E-2</v>
      </c>
    </row>
    <row r="104" spans="1:22" x14ac:dyDescent="0.25">
      <c r="A104" s="6">
        <v>44714</v>
      </c>
      <c r="B104" s="7" t="str">
        <f t="shared" si="1"/>
        <v>6</v>
      </c>
      <c r="C104" s="17">
        <f>_xlfn.ISOWEEKNUM(Table3[[#This Row],[dt]])</f>
        <v>22</v>
      </c>
      <c r="D104" s="1">
        <v>2480</v>
      </c>
      <c r="E104" s="1" t="s">
        <v>10</v>
      </c>
      <c r="F104" s="1" t="s">
        <v>90</v>
      </c>
      <c r="G104" s="1" t="s">
        <v>73</v>
      </c>
      <c r="H104" s="1" t="s">
        <v>17</v>
      </c>
      <c r="I104" s="1" t="s">
        <v>12</v>
      </c>
      <c r="J104" s="1" t="s">
        <v>13</v>
      </c>
      <c r="K104" s="1" t="s">
        <v>14</v>
      </c>
      <c r="L104" s="1" t="s">
        <v>76</v>
      </c>
      <c r="M104" s="1">
        <v>762040</v>
      </c>
      <c r="N104" s="17">
        <v>1660.0519625869374</v>
      </c>
      <c r="O104" s="8">
        <v>29098.811742081169</v>
      </c>
      <c r="P104" s="8">
        <v>36930.840627973746</v>
      </c>
      <c r="Q104" s="8">
        <f>P104-Table3[[#This Row],[paid]]</f>
        <v>7832.0288858925778</v>
      </c>
      <c r="R104" s="8">
        <v>22.246797967951963</v>
      </c>
      <c r="S104" s="8">
        <v>50000</v>
      </c>
      <c r="T104" s="10">
        <v>0.06</v>
      </c>
      <c r="U104" s="8">
        <v>12908.347552031157</v>
      </c>
      <c r="V104" s="10">
        <v>5.8254597569118424E-2</v>
      </c>
    </row>
    <row r="105" spans="1:22" x14ac:dyDescent="0.25">
      <c r="A105" s="6">
        <v>44714</v>
      </c>
      <c r="B105" s="7" t="str">
        <f t="shared" si="1"/>
        <v>6</v>
      </c>
      <c r="C105" s="17">
        <f>_xlfn.ISOWEEKNUM(Table3[[#This Row],[dt]])</f>
        <v>22</v>
      </c>
      <c r="D105" s="1">
        <v>16205</v>
      </c>
      <c r="E105" s="1" t="s">
        <v>10</v>
      </c>
      <c r="F105" s="1" t="s">
        <v>90</v>
      </c>
      <c r="G105" s="1" t="s">
        <v>70</v>
      </c>
      <c r="H105" s="1" t="s">
        <v>17</v>
      </c>
      <c r="I105" s="1" t="s">
        <v>12</v>
      </c>
      <c r="J105" s="1" t="s">
        <v>13</v>
      </c>
      <c r="K105" s="1" t="s">
        <v>14</v>
      </c>
      <c r="L105" s="1" t="s">
        <v>80</v>
      </c>
      <c r="M105" s="1">
        <v>223520</v>
      </c>
      <c r="N105" s="17">
        <v>956.9844632768361</v>
      </c>
      <c r="O105" s="8">
        <v>10682.938678988821</v>
      </c>
      <c r="P105" s="8">
        <v>17565.990271359915</v>
      </c>
      <c r="Q105" s="8">
        <f>P105-Table3[[#This Row],[paid]]</f>
        <v>6883.0515923710936</v>
      </c>
      <c r="R105" s="8">
        <v>18.355564740530621</v>
      </c>
      <c r="S105" s="8">
        <v>11000</v>
      </c>
      <c r="T105" s="10">
        <v>0.1</v>
      </c>
      <c r="U105" s="8">
        <v>4594.5850821846252</v>
      </c>
      <c r="V105" s="10">
        <v>4.3593567372778731E-2</v>
      </c>
    </row>
    <row r="106" spans="1:22" x14ac:dyDescent="0.25">
      <c r="A106" s="6">
        <v>44714</v>
      </c>
      <c r="B106" s="7" t="str">
        <f t="shared" si="1"/>
        <v>6</v>
      </c>
      <c r="C106" s="17">
        <f>_xlfn.ISOWEEKNUM(Table3[[#This Row],[dt]])</f>
        <v>22</v>
      </c>
      <c r="D106" s="1">
        <v>16842</v>
      </c>
      <c r="E106" s="1" t="s">
        <v>10</v>
      </c>
      <c r="F106" s="1" t="s">
        <v>94</v>
      </c>
      <c r="G106" s="1" t="s">
        <v>31</v>
      </c>
      <c r="H106" s="1" t="s">
        <v>11</v>
      </c>
      <c r="I106" s="1" t="s">
        <v>12</v>
      </c>
      <c r="J106" s="1" t="s">
        <v>16</v>
      </c>
      <c r="K106" s="1" t="s">
        <v>14</v>
      </c>
      <c r="L106" s="1" t="s">
        <v>81</v>
      </c>
      <c r="M106" s="1">
        <v>638110</v>
      </c>
      <c r="N106" s="17">
        <v>2659.3683574505003</v>
      </c>
      <c r="O106" s="8">
        <v>9245.4311345165606</v>
      </c>
      <c r="P106" s="8">
        <v>15233.585508129503</v>
      </c>
      <c r="Q106" s="8">
        <f>P106-Table3[[#This Row],[paid]]</f>
        <v>5988.1543736129424</v>
      </c>
      <c r="R106" s="8">
        <v>5.7282720783869641</v>
      </c>
      <c r="S106" s="8">
        <v>24800</v>
      </c>
      <c r="T106" s="10">
        <v>0.14000000000000001</v>
      </c>
      <c r="U106" s="8">
        <v>9358.135706939991</v>
      </c>
      <c r="V106" s="10">
        <v>0.10238491021418825</v>
      </c>
    </row>
    <row r="107" spans="1:22" x14ac:dyDescent="0.25">
      <c r="A107" s="6">
        <v>44714</v>
      </c>
      <c r="B107" s="7" t="str">
        <f t="shared" si="1"/>
        <v>6</v>
      </c>
      <c r="C107" s="17">
        <f>_xlfn.ISOWEEKNUM(Table3[[#This Row],[dt]])</f>
        <v>22</v>
      </c>
      <c r="D107" s="1">
        <v>2796</v>
      </c>
      <c r="E107" s="1" t="s">
        <v>10</v>
      </c>
      <c r="F107" s="1" t="s">
        <v>89</v>
      </c>
      <c r="G107" s="1" t="s">
        <v>33</v>
      </c>
      <c r="H107" s="1" t="s">
        <v>17</v>
      </c>
      <c r="I107" s="1" t="s">
        <v>12</v>
      </c>
      <c r="J107" s="1" t="s">
        <v>13</v>
      </c>
      <c r="K107" s="1" t="s">
        <v>14</v>
      </c>
      <c r="L107" s="1" t="s">
        <v>81</v>
      </c>
      <c r="M107" s="1">
        <v>206530</v>
      </c>
      <c r="N107" s="17">
        <v>720.69292123629111</v>
      </c>
      <c r="O107" s="8">
        <v>11975.239399330867</v>
      </c>
      <c r="P107" s="8">
        <v>17123.948938904148</v>
      </c>
      <c r="Q107" s="8">
        <f>P107-Table3[[#This Row],[paid]]</f>
        <v>5148.7095395732813</v>
      </c>
      <c r="R107" s="8">
        <v>23.760395633592989</v>
      </c>
      <c r="S107" s="8">
        <v>14400</v>
      </c>
      <c r="T107" s="10">
        <v>0.12</v>
      </c>
      <c r="U107" s="8">
        <v>2663.5205763167432</v>
      </c>
      <c r="V107" s="10">
        <v>2.5923932478228898E-2</v>
      </c>
    </row>
    <row r="108" spans="1:22" x14ac:dyDescent="0.25">
      <c r="A108" s="6">
        <v>44714</v>
      </c>
      <c r="B108" s="7" t="str">
        <f t="shared" si="1"/>
        <v>6</v>
      </c>
      <c r="C108" s="17">
        <f>_xlfn.ISOWEEKNUM(Table3[[#This Row],[dt]])</f>
        <v>22</v>
      </c>
      <c r="D108" s="1">
        <v>16846</v>
      </c>
      <c r="E108" s="1" t="s">
        <v>10</v>
      </c>
      <c r="F108" s="1" t="s">
        <v>94</v>
      </c>
      <c r="G108" s="1" t="s">
        <v>50</v>
      </c>
      <c r="H108" s="1" t="s">
        <v>11</v>
      </c>
      <c r="I108" s="1" t="s">
        <v>18</v>
      </c>
      <c r="J108" s="1" t="s">
        <v>13</v>
      </c>
      <c r="K108" s="1" t="s">
        <v>15</v>
      </c>
      <c r="L108" s="1" t="s">
        <v>79</v>
      </c>
      <c r="M108" s="1">
        <v>550850</v>
      </c>
      <c r="N108" s="17">
        <v>4897.9814866186798</v>
      </c>
      <c r="O108" s="8">
        <v>14951.457831814661</v>
      </c>
      <c r="P108" s="8">
        <v>20041.588302733464</v>
      </c>
      <c r="Q108" s="8">
        <f>P108-Table3[[#This Row],[paid]]</f>
        <v>5090.1304709188025</v>
      </c>
      <c r="R108" s="8">
        <v>4.0918056463641657</v>
      </c>
      <c r="S108" s="8">
        <v>29400</v>
      </c>
      <c r="T108" s="10">
        <v>0.06</v>
      </c>
      <c r="U108" s="8">
        <v>344.35366670946155</v>
      </c>
      <c r="V108" s="10">
        <v>2.8636591530563746E-3</v>
      </c>
    </row>
    <row r="109" spans="1:22" x14ac:dyDescent="0.25">
      <c r="A109" s="6">
        <v>44714</v>
      </c>
      <c r="B109" s="7" t="str">
        <f t="shared" si="1"/>
        <v>6</v>
      </c>
      <c r="C109" s="17">
        <f>_xlfn.ISOWEEKNUM(Table3[[#This Row],[dt]])</f>
        <v>22</v>
      </c>
      <c r="D109" s="1">
        <v>15974</v>
      </c>
      <c r="E109" s="1" t="s">
        <v>10</v>
      </c>
      <c r="F109" s="1" t="s">
        <v>93</v>
      </c>
      <c r="G109" s="1" t="s">
        <v>54</v>
      </c>
      <c r="H109" s="1" t="s">
        <v>11</v>
      </c>
      <c r="I109" s="1" t="s">
        <v>12</v>
      </c>
      <c r="J109" s="1" t="s">
        <v>16</v>
      </c>
      <c r="K109" s="1" t="s">
        <v>14</v>
      </c>
      <c r="L109" s="1" t="s">
        <v>75</v>
      </c>
      <c r="M109" s="1">
        <v>380590</v>
      </c>
      <c r="N109" s="17">
        <v>1511.8124711316395</v>
      </c>
      <c r="O109" s="8">
        <v>10754.412820804211</v>
      </c>
      <c r="P109" s="8">
        <v>15754.511068013373</v>
      </c>
      <c r="Q109" s="8">
        <f>P109-Table3[[#This Row],[paid]]</f>
        <v>5000.0982472091619</v>
      </c>
      <c r="R109" s="8">
        <v>10.420942655818035</v>
      </c>
      <c r="S109" s="8">
        <v>19600</v>
      </c>
      <c r="T109" s="10">
        <v>0.09</v>
      </c>
      <c r="U109" s="8">
        <v>1785.1542276927273</v>
      </c>
      <c r="V109" s="10">
        <v>1.8885111910551484E-2</v>
      </c>
    </row>
    <row r="110" spans="1:22" x14ac:dyDescent="0.25">
      <c r="A110" s="6">
        <v>44714</v>
      </c>
      <c r="B110" s="7" t="str">
        <f t="shared" si="1"/>
        <v>6</v>
      </c>
      <c r="C110" s="17">
        <f>_xlfn.ISOWEEKNUM(Table3[[#This Row],[dt]])</f>
        <v>22</v>
      </c>
      <c r="D110" s="1">
        <v>5351</v>
      </c>
      <c r="E110" s="1" t="s">
        <v>10</v>
      </c>
      <c r="F110" s="1" t="s">
        <v>89</v>
      </c>
      <c r="G110" s="1" t="s">
        <v>27</v>
      </c>
      <c r="H110" s="1" t="s">
        <v>17</v>
      </c>
      <c r="I110" s="1" t="s">
        <v>12</v>
      </c>
      <c r="J110" s="1" t="s">
        <v>13</v>
      </c>
      <c r="K110" s="1" t="s">
        <v>14</v>
      </c>
      <c r="L110" s="1" t="s">
        <v>79</v>
      </c>
      <c r="M110" s="1">
        <v>320070</v>
      </c>
      <c r="N110" s="17">
        <v>999.97269372693722</v>
      </c>
      <c r="O110" s="8">
        <v>15815.175004449689</v>
      </c>
      <c r="P110" s="8">
        <v>20754.256103625306</v>
      </c>
      <c r="Q110" s="8">
        <f>P110-Table3[[#This Row],[paid]]</f>
        <v>4939.0810991756171</v>
      </c>
      <c r="R110" s="8">
        <v>20.754822840485158</v>
      </c>
      <c r="S110" s="8">
        <v>19000</v>
      </c>
      <c r="T110" s="10">
        <v>0.06</v>
      </c>
      <c r="U110" s="8">
        <v>6005.3736339270745</v>
      </c>
      <c r="V110" s="10">
        <v>4.8226040994053178E-2</v>
      </c>
    </row>
    <row r="111" spans="1:22" x14ac:dyDescent="0.25">
      <c r="A111" s="6">
        <v>44714</v>
      </c>
      <c r="B111" s="7" t="str">
        <f t="shared" si="1"/>
        <v>6</v>
      </c>
      <c r="C111" s="17">
        <f>_xlfn.ISOWEEKNUM(Table3[[#This Row],[dt]])</f>
        <v>22</v>
      </c>
      <c r="D111" s="1">
        <v>14988</v>
      </c>
      <c r="E111" s="1" t="s">
        <v>10</v>
      </c>
      <c r="F111" s="1" t="s">
        <v>92</v>
      </c>
      <c r="G111" s="1" t="s">
        <v>53</v>
      </c>
      <c r="H111" s="1" t="s">
        <v>11</v>
      </c>
      <c r="I111" s="1" t="s">
        <v>12</v>
      </c>
      <c r="J111" s="1" t="s">
        <v>16</v>
      </c>
      <c r="K111" s="1" t="s">
        <v>14</v>
      </c>
      <c r="L111" s="1" t="s">
        <v>75</v>
      </c>
      <c r="M111" s="1">
        <v>445080</v>
      </c>
      <c r="N111" s="17">
        <v>1808.9006299532614</v>
      </c>
      <c r="O111" s="8">
        <v>13518.613866896176</v>
      </c>
      <c r="P111" s="8">
        <v>16981.825791613464</v>
      </c>
      <c r="Q111" s="8">
        <f>P111-Table3[[#This Row],[paid]]</f>
        <v>3463.2119247172886</v>
      </c>
      <c r="R111" s="8">
        <v>9.387926296455678</v>
      </c>
      <c r="S111" s="8">
        <v>14200</v>
      </c>
      <c r="T111" s="10">
        <v>0.14000000000000001</v>
      </c>
      <c r="U111" s="8">
        <v>8714.0168907640782</v>
      </c>
      <c r="V111" s="10">
        <v>8.552296827693999E-2</v>
      </c>
    </row>
    <row r="112" spans="1:22" x14ac:dyDescent="0.25">
      <c r="A112" s="6">
        <v>44714</v>
      </c>
      <c r="B112" s="7" t="str">
        <f t="shared" si="1"/>
        <v>6</v>
      </c>
      <c r="C112" s="17">
        <f>_xlfn.ISOWEEKNUM(Table3[[#This Row],[dt]])</f>
        <v>22</v>
      </c>
      <c r="D112" s="1">
        <v>15169</v>
      </c>
      <c r="E112" s="1" t="s">
        <v>10</v>
      </c>
      <c r="F112" s="1" t="s">
        <v>92</v>
      </c>
      <c r="G112" s="1" t="s">
        <v>53</v>
      </c>
      <c r="H112" s="1" t="s">
        <v>11</v>
      </c>
      <c r="I112" s="1" t="s">
        <v>12</v>
      </c>
      <c r="J112" s="1" t="s">
        <v>13</v>
      </c>
      <c r="K112" s="1" t="s">
        <v>14</v>
      </c>
      <c r="L112" s="1" t="s">
        <v>79</v>
      </c>
      <c r="M112" s="1">
        <v>185420</v>
      </c>
      <c r="N112" s="17">
        <v>1252.2202504190082</v>
      </c>
      <c r="O112" s="8">
        <v>6596.0863854601394</v>
      </c>
      <c r="P112" s="8">
        <v>10048.361247428596</v>
      </c>
      <c r="Q112" s="8">
        <f>P112-Table3[[#This Row],[paid]]</f>
        <v>3452.2748619684571</v>
      </c>
      <c r="R112" s="8">
        <v>8.0244359920439656</v>
      </c>
      <c r="S112" s="8">
        <v>10000</v>
      </c>
      <c r="T112" s="10">
        <v>0.09</v>
      </c>
      <c r="U112" s="8">
        <v>966.46795349655952</v>
      </c>
      <c r="V112" s="10">
        <v>1.6030274816268862E-2</v>
      </c>
    </row>
    <row r="113" spans="1:22" x14ac:dyDescent="0.25">
      <c r="A113" s="6">
        <v>44714</v>
      </c>
      <c r="B113" s="7" t="str">
        <f t="shared" si="1"/>
        <v>6</v>
      </c>
      <c r="C113" s="17">
        <f>_xlfn.ISOWEEKNUM(Table3[[#This Row],[dt]])</f>
        <v>22</v>
      </c>
      <c r="D113" s="1">
        <v>15839</v>
      </c>
      <c r="E113" s="1" t="s">
        <v>10</v>
      </c>
      <c r="F113" s="1" t="s">
        <v>90</v>
      </c>
      <c r="G113" s="1" t="s">
        <v>73</v>
      </c>
      <c r="H113" s="1" t="s">
        <v>19</v>
      </c>
      <c r="I113" s="1" t="s">
        <v>12</v>
      </c>
      <c r="J113" s="1" t="s">
        <v>16</v>
      </c>
      <c r="K113" s="1" t="s">
        <v>14</v>
      </c>
      <c r="L113" s="1" t="s">
        <v>77</v>
      </c>
      <c r="M113" s="1">
        <v>632780</v>
      </c>
      <c r="N113" s="17">
        <v>889.55487300649725</v>
      </c>
      <c r="O113" s="8">
        <v>13870.088214346024</v>
      </c>
      <c r="P113" s="8">
        <v>17280.398543559513</v>
      </c>
      <c r="Q113" s="8">
        <f>P113-Table3[[#This Row],[paid]]</f>
        <v>3410.3103292134892</v>
      </c>
      <c r="R113" s="8">
        <v>19.425893857627486</v>
      </c>
      <c r="S113" s="8">
        <v>22400</v>
      </c>
      <c r="T113" s="10">
        <v>6.5000000000000002E-2</v>
      </c>
      <c r="U113" s="8">
        <v>6499.7961877964526</v>
      </c>
      <c r="V113" s="10">
        <v>6.2689489591459271E-2</v>
      </c>
    </row>
    <row r="114" spans="1:22" x14ac:dyDescent="0.25">
      <c r="A114" s="6">
        <v>44714</v>
      </c>
      <c r="B114" s="7" t="str">
        <f t="shared" si="1"/>
        <v>6</v>
      </c>
      <c r="C114" s="17">
        <f>_xlfn.ISOWEEKNUM(Table3[[#This Row],[dt]])</f>
        <v>22</v>
      </c>
      <c r="D114" s="1">
        <v>16861</v>
      </c>
      <c r="E114" s="1" t="s">
        <v>10</v>
      </c>
      <c r="F114" s="1" t="s">
        <v>90</v>
      </c>
      <c r="G114" s="1" t="s">
        <v>59</v>
      </c>
      <c r="H114" s="1" t="s">
        <v>11</v>
      </c>
      <c r="I114" s="1" t="s">
        <v>18</v>
      </c>
      <c r="J114" s="1" t="s">
        <v>13</v>
      </c>
      <c r="K114" s="1" t="s">
        <v>15</v>
      </c>
      <c r="L114" s="1" t="s">
        <v>79</v>
      </c>
      <c r="M114" s="1">
        <v>259730</v>
      </c>
      <c r="N114" s="17">
        <v>3129.0572863615612</v>
      </c>
      <c r="O114" s="8">
        <v>6433.122968905659</v>
      </c>
      <c r="P114" s="8">
        <v>9781.1517492294315</v>
      </c>
      <c r="Q114" s="8">
        <f>P114-Table3[[#This Row],[paid]]</f>
        <v>3348.0287803237725</v>
      </c>
      <c r="R114" s="8">
        <v>3.1259100917908933</v>
      </c>
      <c r="S114" s="8">
        <v>18800</v>
      </c>
      <c r="T114" s="10">
        <v>7.0000000000000007E-2</v>
      </c>
      <c r="U114" s="8">
        <v>309.87940598749299</v>
      </c>
      <c r="V114" s="10">
        <v>5.2802133111421092E-3</v>
      </c>
    </row>
    <row r="115" spans="1:22" x14ac:dyDescent="0.25">
      <c r="A115" s="6">
        <v>44714</v>
      </c>
      <c r="B115" s="7" t="str">
        <f t="shared" si="1"/>
        <v>6</v>
      </c>
      <c r="C115" s="17">
        <f>_xlfn.ISOWEEKNUM(Table3[[#This Row],[dt]])</f>
        <v>22</v>
      </c>
      <c r="D115" s="1">
        <v>15672</v>
      </c>
      <c r="E115" s="1" t="s">
        <v>10</v>
      </c>
      <c r="F115" s="1" t="s">
        <v>90</v>
      </c>
      <c r="G115" s="1" t="s">
        <v>30</v>
      </c>
      <c r="H115" s="1" t="s">
        <v>11</v>
      </c>
      <c r="I115" s="1" t="s">
        <v>12</v>
      </c>
      <c r="J115" s="1" t="s">
        <v>13</v>
      </c>
      <c r="K115" s="1" t="s">
        <v>14</v>
      </c>
      <c r="L115" s="1" t="s">
        <v>75</v>
      </c>
      <c r="M115" s="1">
        <v>267790</v>
      </c>
      <c r="N115" s="17">
        <v>1284.5845468562618</v>
      </c>
      <c r="O115" s="8">
        <v>5784.068327462448</v>
      </c>
      <c r="P115" s="8">
        <v>8845.3866564511954</v>
      </c>
      <c r="Q115" s="8">
        <f>P115-Table3[[#This Row],[paid]]</f>
        <v>3061.3183289887475</v>
      </c>
      <c r="R115" s="8">
        <v>6.8857956279314854</v>
      </c>
      <c r="S115" s="8">
        <v>12000</v>
      </c>
      <c r="T115" s="10">
        <v>0.08</v>
      </c>
      <c r="U115" s="8">
        <v>1577.9590412746672</v>
      </c>
      <c r="V115" s="10">
        <v>2.9732241648698237E-2</v>
      </c>
    </row>
    <row r="116" spans="1:22" x14ac:dyDescent="0.25">
      <c r="A116" s="6">
        <v>44714</v>
      </c>
      <c r="B116" s="7" t="str">
        <f t="shared" si="1"/>
        <v>6</v>
      </c>
      <c r="C116" s="17">
        <f>_xlfn.ISOWEEKNUM(Table3[[#This Row],[dt]])</f>
        <v>22</v>
      </c>
      <c r="D116" s="1">
        <v>2612</v>
      </c>
      <c r="E116" s="1" t="s">
        <v>10</v>
      </c>
      <c r="F116" s="1" t="s">
        <v>92</v>
      </c>
      <c r="G116" s="1" t="s">
        <v>74</v>
      </c>
      <c r="H116" s="1" t="s">
        <v>17</v>
      </c>
      <c r="I116" s="1" t="s">
        <v>12</v>
      </c>
      <c r="J116" s="1" t="s">
        <v>16</v>
      </c>
      <c r="K116" s="1" t="s">
        <v>20</v>
      </c>
      <c r="L116" s="1" t="s">
        <v>80</v>
      </c>
      <c r="M116" s="1">
        <v>224400</v>
      </c>
      <c r="N116" s="17">
        <v>649.46500613927378</v>
      </c>
      <c r="O116" s="8">
        <v>4479.4976627068891</v>
      </c>
      <c r="P116" s="8">
        <v>7346.6590328555358</v>
      </c>
      <c r="Q116" s="8">
        <f>P116-Table3[[#This Row],[paid]]</f>
        <v>2867.1613701486467</v>
      </c>
      <c r="R116" s="8">
        <v>11.311862784613355</v>
      </c>
      <c r="S116" s="8">
        <v>10800</v>
      </c>
      <c r="T116" s="10">
        <v>7.0000000000000007E-2</v>
      </c>
      <c r="U116" s="8">
        <v>1462.805685420574</v>
      </c>
      <c r="V116" s="10">
        <v>3.3185281429255864E-2</v>
      </c>
    </row>
    <row r="117" spans="1:22" x14ac:dyDescent="0.25">
      <c r="A117" s="6">
        <v>44714</v>
      </c>
      <c r="B117" s="7" t="str">
        <f t="shared" si="1"/>
        <v>6</v>
      </c>
      <c r="C117" s="17">
        <f>_xlfn.ISOWEEKNUM(Table3[[#This Row],[dt]])</f>
        <v>22</v>
      </c>
      <c r="D117" s="1">
        <v>15642</v>
      </c>
      <c r="E117" s="1" t="s">
        <v>10</v>
      </c>
      <c r="F117" s="1" t="s">
        <v>92</v>
      </c>
      <c r="G117" s="1" t="s">
        <v>70</v>
      </c>
      <c r="H117" s="1" t="s">
        <v>17</v>
      </c>
      <c r="I117" s="1" t="s">
        <v>12</v>
      </c>
      <c r="J117" s="1" t="s">
        <v>16</v>
      </c>
      <c r="K117" s="1" t="s">
        <v>20</v>
      </c>
      <c r="L117" s="1" t="s">
        <v>81</v>
      </c>
      <c r="M117" s="1">
        <v>233350</v>
      </c>
      <c r="N117" s="17">
        <v>903.37071152049134</v>
      </c>
      <c r="O117" s="8">
        <v>8962.2561556963428</v>
      </c>
      <c r="P117" s="8">
        <v>11632.528333621131</v>
      </c>
      <c r="Q117" s="8">
        <f>P117-Table3[[#This Row],[paid]]</f>
        <v>2670.2721779247877</v>
      </c>
      <c r="R117" s="8">
        <v>12.876804821402789</v>
      </c>
      <c r="S117" s="8">
        <v>13600</v>
      </c>
      <c r="T117" s="10">
        <v>0.06</v>
      </c>
      <c r="U117" s="8">
        <v>2563.5184181948894</v>
      </c>
      <c r="V117" s="10">
        <v>3.672916647572412E-2</v>
      </c>
    </row>
    <row r="118" spans="1:22" x14ac:dyDescent="0.25">
      <c r="A118" s="6">
        <v>44714</v>
      </c>
      <c r="B118" s="7" t="str">
        <f t="shared" si="1"/>
        <v>6</v>
      </c>
      <c r="C118" s="17">
        <f>_xlfn.ISOWEEKNUM(Table3[[#This Row],[dt]])</f>
        <v>22</v>
      </c>
      <c r="D118" s="1">
        <v>15372</v>
      </c>
      <c r="E118" s="1" t="s">
        <v>10</v>
      </c>
      <c r="F118" s="1" t="s">
        <v>89</v>
      </c>
      <c r="G118" s="1" t="s">
        <v>70</v>
      </c>
      <c r="H118" s="1" t="s">
        <v>11</v>
      </c>
      <c r="I118" s="1" t="s">
        <v>12</v>
      </c>
      <c r="J118" s="1" t="s">
        <v>16</v>
      </c>
      <c r="K118" s="1" t="s">
        <v>15</v>
      </c>
      <c r="L118" s="1" t="s">
        <v>79</v>
      </c>
      <c r="M118" s="1">
        <v>535570</v>
      </c>
      <c r="N118" s="17">
        <v>8628.1150632376375</v>
      </c>
      <c r="O118" s="8">
        <v>5872.1625440286725</v>
      </c>
      <c r="P118" s="8">
        <v>8520.9710897937493</v>
      </c>
      <c r="Q118" s="8">
        <f>P118-Table3[[#This Row],[paid]]</f>
        <v>2648.8085457650768</v>
      </c>
      <c r="R118" s="8">
        <v>0.98758199529577395</v>
      </c>
      <c r="S118" s="8">
        <v>8800</v>
      </c>
      <c r="T118" s="10">
        <v>0.105</v>
      </c>
      <c r="U118" s="8">
        <v>3117.4094147976534</v>
      </c>
      <c r="V118" s="10">
        <v>6.0975237484602832E-2</v>
      </c>
    </row>
    <row r="119" spans="1:22" x14ac:dyDescent="0.25">
      <c r="A119" s="6">
        <v>44714</v>
      </c>
      <c r="B119" s="7" t="str">
        <f t="shared" si="1"/>
        <v>6</v>
      </c>
      <c r="C119" s="17">
        <f>_xlfn.ISOWEEKNUM(Table3[[#This Row],[dt]])</f>
        <v>22</v>
      </c>
      <c r="D119" s="1">
        <v>12790</v>
      </c>
      <c r="E119" s="1" t="s">
        <v>10</v>
      </c>
      <c r="F119" s="1" t="s">
        <v>95</v>
      </c>
      <c r="G119" s="1" t="s">
        <v>55</v>
      </c>
      <c r="H119" s="1" t="s">
        <v>19</v>
      </c>
      <c r="I119" s="1" t="s">
        <v>21</v>
      </c>
      <c r="J119" s="1" t="s">
        <v>16</v>
      </c>
      <c r="K119" s="1" t="s">
        <v>14</v>
      </c>
      <c r="L119" s="1" t="s">
        <v>76</v>
      </c>
      <c r="M119" s="1">
        <v>48020</v>
      </c>
      <c r="N119" s="17">
        <v>69.69521044992743</v>
      </c>
      <c r="O119" s="8">
        <v>3287.372926809875</v>
      </c>
      <c r="P119" s="8">
        <v>5455.0987609859076</v>
      </c>
      <c r="Q119" s="8">
        <f>P119-Table3[[#This Row],[paid]]</f>
        <v>2167.7258341760325</v>
      </c>
      <c r="R119" s="8">
        <v>78.27078397166369</v>
      </c>
      <c r="S119" s="8">
        <v>3000</v>
      </c>
      <c r="T119" s="10">
        <v>0.04</v>
      </c>
      <c r="U119" s="8">
        <v>510.12624141114986</v>
      </c>
      <c r="V119" s="10">
        <v>1.5585609713109148E-2</v>
      </c>
    </row>
    <row r="120" spans="1:22" x14ac:dyDescent="0.25">
      <c r="A120" s="6">
        <v>44714</v>
      </c>
      <c r="B120" s="7" t="str">
        <f t="shared" si="1"/>
        <v>6</v>
      </c>
      <c r="C120" s="17">
        <f>_xlfn.ISOWEEKNUM(Table3[[#This Row],[dt]])</f>
        <v>22</v>
      </c>
      <c r="D120" s="1">
        <v>2789</v>
      </c>
      <c r="E120" s="1" t="s">
        <v>10</v>
      </c>
      <c r="F120" s="1" t="s">
        <v>90</v>
      </c>
      <c r="G120" s="1" t="s">
        <v>50</v>
      </c>
      <c r="H120" s="1" t="s">
        <v>17</v>
      </c>
      <c r="I120" s="1" t="s">
        <v>12</v>
      </c>
      <c r="J120" s="1" t="s">
        <v>13</v>
      </c>
      <c r="K120" s="1" t="s">
        <v>14</v>
      </c>
      <c r="L120" s="1" t="s">
        <v>78</v>
      </c>
      <c r="M120" s="1">
        <v>134900</v>
      </c>
      <c r="N120" s="17">
        <v>732.49552171965968</v>
      </c>
      <c r="O120" s="8">
        <v>7985.4782872578608</v>
      </c>
      <c r="P120" s="8">
        <v>10050.390179048043</v>
      </c>
      <c r="Q120" s="8">
        <f>P120-Table3[[#This Row],[paid]]</f>
        <v>2064.9118917901824</v>
      </c>
      <c r="R120" s="8">
        <v>13.720753070889796</v>
      </c>
      <c r="S120" s="8">
        <v>18000</v>
      </c>
      <c r="T120" s="10">
        <v>0.12</v>
      </c>
      <c r="U120" s="8">
        <v>764.58887268175545</v>
      </c>
      <c r="V120" s="10">
        <v>1.2679256875613429E-2</v>
      </c>
    </row>
    <row r="121" spans="1:22" x14ac:dyDescent="0.25">
      <c r="A121" s="6">
        <v>44714</v>
      </c>
      <c r="B121" s="7" t="str">
        <f t="shared" si="1"/>
        <v>6</v>
      </c>
      <c r="C121" s="17">
        <f>_xlfn.ISOWEEKNUM(Table3[[#This Row],[dt]])</f>
        <v>22</v>
      </c>
      <c r="D121" s="1">
        <v>15810</v>
      </c>
      <c r="E121" s="1" t="s">
        <v>10</v>
      </c>
      <c r="F121" s="1" t="s">
        <v>93</v>
      </c>
      <c r="G121" s="1" t="s">
        <v>56</v>
      </c>
      <c r="H121" s="1" t="s">
        <v>11</v>
      </c>
      <c r="I121" s="1" t="s">
        <v>12</v>
      </c>
      <c r="J121" s="1" t="s">
        <v>16</v>
      </c>
      <c r="K121" s="1" t="s">
        <v>14</v>
      </c>
      <c r="L121" s="1" t="s">
        <v>78</v>
      </c>
      <c r="M121" s="1">
        <v>250070</v>
      </c>
      <c r="N121" s="17">
        <v>1080.471489844834</v>
      </c>
      <c r="O121" s="8">
        <v>6440.9045543444718</v>
      </c>
      <c r="P121" s="8">
        <v>8466.1967637237813</v>
      </c>
      <c r="Q121" s="8">
        <f>P121-Table3[[#This Row],[paid]]</f>
        <v>2025.2922093793095</v>
      </c>
      <c r="R121" s="8">
        <v>7.8356503094214993</v>
      </c>
      <c r="S121" s="8">
        <v>6000</v>
      </c>
      <c r="T121" s="10">
        <v>0.1</v>
      </c>
      <c r="U121" s="8">
        <v>4179.0491827720571</v>
      </c>
      <c r="V121" s="10">
        <v>8.2269313667867452E-2</v>
      </c>
    </row>
    <row r="122" spans="1:22" x14ac:dyDescent="0.25">
      <c r="A122" s="6">
        <v>44714</v>
      </c>
      <c r="B122" s="7" t="str">
        <f t="shared" si="1"/>
        <v>6</v>
      </c>
      <c r="C122" s="17">
        <f>_xlfn.ISOWEEKNUM(Table3[[#This Row],[dt]])</f>
        <v>22</v>
      </c>
      <c r="D122" s="1">
        <v>17267</v>
      </c>
      <c r="E122" s="1" t="s">
        <v>10</v>
      </c>
      <c r="F122" s="1" t="s">
        <v>89</v>
      </c>
      <c r="G122" s="1" t="s">
        <v>56</v>
      </c>
      <c r="H122" s="1" t="s">
        <v>11</v>
      </c>
      <c r="I122" s="1" t="s">
        <v>12</v>
      </c>
      <c r="J122" s="1" t="s">
        <v>13</v>
      </c>
      <c r="K122" s="1" t="s">
        <v>15</v>
      </c>
      <c r="L122" s="1" t="s">
        <v>76</v>
      </c>
      <c r="M122" s="1">
        <v>177230</v>
      </c>
      <c r="N122" s="17">
        <v>669.83512070676056</v>
      </c>
      <c r="O122" s="8">
        <v>4919.245243544643</v>
      </c>
      <c r="P122" s="8">
        <v>6864.756732283091</v>
      </c>
      <c r="Q122" s="8">
        <f>P122-Table3[[#This Row],[paid]]</f>
        <v>1945.511488738448</v>
      </c>
      <c r="R122" s="8">
        <v>10.248427590718006</v>
      </c>
      <c r="S122" s="8">
        <v>4800</v>
      </c>
      <c r="T122" s="10">
        <v>0.08</v>
      </c>
      <c r="U122" s="8">
        <v>459.31865589418533</v>
      </c>
      <c r="V122" s="10">
        <v>1.1151612839489129E-2</v>
      </c>
    </row>
    <row r="123" spans="1:22" x14ac:dyDescent="0.25">
      <c r="A123" s="6">
        <v>44714</v>
      </c>
      <c r="B123" s="7" t="str">
        <f t="shared" si="1"/>
        <v>6</v>
      </c>
      <c r="C123" s="17">
        <f>_xlfn.ISOWEEKNUM(Table3[[#This Row],[dt]])</f>
        <v>22</v>
      </c>
      <c r="D123" s="1">
        <v>17144</v>
      </c>
      <c r="E123" s="1" t="s">
        <v>24</v>
      </c>
      <c r="F123" s="1" t="s">
        <v>91</v>
      </c>
      <c r="G123" s="1" t="s">
        <v>68</v>
      </c>
      <c r="H123" s="1" t="s">
        <v>19</v>
      </c>
      <c r="I123" s="1" t="s">
        <v>12</v>
      </c>
      <c r="J123" s="1" t="s">
        <v>13</v>
      </c>
      <c r="K123" s="1" t="s">
        <v>15</v>
      </c>
      <c r="L123" s="1" t="s">
        <v>79</v>
      </c>
      <c r="M123" s="1">
        <v>122360</v>
      </c>
      <c r="N123" s="17">
        <v>349.94878616561357</v>
      </c>
      <c r="O123" s="8">
        <v>4952.3863708276958</v>
      </c>
      <c r="P123" s="8">
        <v>6717.3705391251169</v>
      </c>
      <c r="Q123" s="8">
        <f>P123-Table3[[#This Row],[paid]]</f>
        <v>1764.9841682974211</v>
      </c>
      <c r="R123" s="8">
        <v>19.19529601096006</v>
      </c>
      <c r="S123" s="8">
        <v>6000</v>
      </c>
      <c r="T123" s="10">
        <v>0.12</v>
      </c>
      <c r="U123" s="8">
        <v>3809.3210935362963</v>
      </c>
      <c r="V123" s="10">
        <v>9.4514192007845513E-2</v>
      </c>
    </row>
    <row r="124" spans="1:22" x14ac:dyDescent="0.25">
      <c r="A124" s="6">
        <v>44714</v>
      </c>
      <c r="B124" s="7" t="str">
        <f t="shared" si="1"/>
        <v>6</v>
      </c>
      <c r="C124" s="17">
        <f>_xlfn.ISOWEEKNUM(Table3[[#This Row],[dt]])</f>
        <v>22</v>
      </c>
      <c r="D124" s="1">
        <v>6108</v>
      </c>
      <c r="E124" s="1" t="s">
        <v>10</v>
      </c>
      <c r="F124" s="1" t="s">
        <v>92</v>
      </c>
      <c r="G124" s="1" t="s">
        <v>35</v>
      </c>
      <c r="H124" s="1" t="s">
        <v>17</v>
      </c>
      <c r="I124" s="1" t="s">
        <v>18</v>
      </c>
      <c r="J124" s="1" t="s">
        <v>16</v>
      </c>
      <c r="K124" s="1" t="s">
        <v>20</v>
      </c>
      <c r="L124" s="1" t="s">
        <v>78</v>
      </c>
      <c r="M124" s="1">
        <v>209030</v>
      </c>
      <c r="N124" s="17">
        <v>473.09694454922675</v>
      </c>
      <c r="O124" s="8">
        <v>6733.2687788661842</v>
      </c>
      <c r="P124" s="8">
        <v>8044.1638538138759</v>
      </c>
      <c r="Q124" s="8">
        <f>P124-Table3[[#This Row],[paid]]</f>
        <v>1310.8950749476917</v>
      </c>
      <c r="R124" s="8">
        <v>17.003203987035818</v>
      </c>
      <c r="S124" s="8">
        <v>11800</v>
      </c>
      <c r="T124" s="10">
        <v>0.08</v>
      </c>
      <c r="U124" s="8">
        <v>1854.687330537547</v>
      </c>
      <c r="V124" s="10">
        <v>3.8427182825600287E-2</v>
      </c>
    </row>
    <row r="125" spans="1:22" x14ac:dyDescent="0.25">
      <c r="A125" s="6">
        <v>44714</v>
      </c>
      <c r="B125" s="7" t="str">
        <f t="shared" si="1"/>
        <v>6</v>
      </c>
      <c r="C125" s="17">
        <f>_xlfn.ISOWEEKNUM(Table3[[#This Row],[dt]])</f>
        <v>22</v>
      </c>
      <c r="D125" s="1">
        <v>3010</v>
      </c>
      <c r="E125" s="1" t="s">
        <v>24</v>
      </c>
      <c r="F125" s="1" t="s">
        <v>93</v>
      </c>
      <c r="G125" s="1" t="s">
        <v>46</v>
      </c>
      <c r="H125" s="1" t="s">
        <v>11</v>
      </c>
      <c r="I125" s="1" t="s">
        <v>21</v>
      </c>
      <c r="J125" s="1" t="s">
        <v>13</v>
      </c>
      <c r="K125" s="1" t="s">
        <v>15</v>
      </c>
      <c r="L125" s="1" t="s">
        <v>78</v>
      </c>
      <c r="M125" s="1">
        <v>116420</v>
      </c>
      <c r="N125" s="17">
        <v>418.63218311320099</v>
      </c>
      <c r="O125" s="8">
        <v>3045.865578298939</v>
      </c>
      <c r="P125" s="8">
        <v>4086.8505016430686</v>
      </c>
      <c r="Q125" s="8">
        <f>P125-Table3[[#This Row],[paid]]</f>
        <v>1040.9849233441296</v>
      </c>
      <c r="R125" s="8">
        <v>9.7623896740350613</v>
      </c>
      <c r="S125" s="8">
        <v>5600</v>
      </c>
      <c r="T125" s="10">
        <v>0.06</v>
      </c>
      <c r="U125" s="8">
        <v>1253.6960298375188</v>
      </c>
      <c r="V125" s="10">
        <v>5.1127228221890572E-2</v>
      </c>
    </row>
    <row r="126" spans="1:22" x14ac:dyDescent="0.25">
      <c r="A126" s="6">
        <v>44714</v>
      </c>
      <c r="B126" s="7" t="str">
        <f t="shared" si="1"/>
        <v>6</v>
      </c>
      <c r="C126" s="17">
        <f>_xlfn.ISOWEEKNUM(Table3[[#This Row],[dt]])</f>
        <v>22</v>
      </c>
      <c r="D126" s="1">
        <v>10777</v>
      </c>
      <c r="E126" s="1" t="s">
        <v>10</v>
      </c>
      <c r="F126" s="1" t="s">
        <v>91</v>
      </c>
      <c r="G126" s="1" t="s">
        <v>53</v>
      </c>
      <c r="H126" s="1" t="s">
        <v>11</v>
      </c>
      <c r="I126" s="1" t="s">
        <v>18</v>
      </c>
      <c r="J126" s="1" t="s">
        <v>16</v>
      </c>
      <c r="K126" s="1" t="s">
        <v>15</v>
      </c>
      <c r="L126" s="1" t="s">
        <v>75</v>
      </c>
      <c r="M126" s="1">
        <v>71400</v>
      </c>
      <c r="N126" s="17">
        <v>537.85310734463269</v>
      </c>
      <c r="O126" s="8">
        <v>1688.7703822084318</v>
      </c>
      <c r="P126" s="8">
        <v>2703.3047549475837</v>
      </c>
      <c r="Q126" s="8">
        <f>P126-Table3[[#This Row],[paid]]</f>
        <v>1014.5343727391519</v>
      </c>
      <c r="R126" s="8">
        <v>5.0261023280012855</v>
      </c>
      <c r="S126" s="8">
        <v>1800</v>
      </c>
      <c r="T126" s="10">
        <v>0.17</v>
      </c>
      <c r="U126" s="8">
        <v>1728.1838905704276</v>
      </c>
      <c r="V126" s="10">
        <v>0.10654760544524304</v>
      </c>
    </row>
    <row r="127" spans="1:22" x14ac:dyDescent="0.25">
      <c r="A127" s="6">
        <v>44714</v>
      </c>
      <c r="B127" s="7" t="str">
        <f t="shared" si="1"/>
        <v>6</v>
      </c>
      <c r="C127" s="17">
        <f>_xlfn.ISOWEEKNUM(Table3[[#This Row],[dt]])</f>
        <v>22</v>
      </c>
      <c r="D127" s="1">
        <v>2865</v>
      </c>
      <c r="E127" s="1" t="s">
        <v>10</v>
      </c>
      <c r="F127" s="1" t="s">
        <v>95</v>
      </c>
      <c r="G127" s="1" t="s">
        <v>35</v>
      </c>
      <c r="H127" s="1" t="s">
        <v>17</v>
      </c>
      <c r="I127" s="1" t="s">
        <v>12</v>
      </c>
      <c r="J127" s="1" t="s">
        <v>16</v>
      </c>
      <c r="K127" s="1" t="s">
        <v>15</v>
      </c>
      <c r="L127" s="1" t="s">
        <v>80</v>
      </c>
      <c r="M127" s="1">
        <v>74780</v>
      </c>
      <c r="N127" s="17">
        <v>111.63574322883343</v>
      </c>
      <c r="O127" s="8">
        <v>2652.4086143010368</v>
      </c>
      <c r="P127" s="8">
        <v>3525.0429405244813</v>
      </c>
      <c r="Q127" s="8">
        <f>P127-Table3[[#This Row],[paid]]</f>
        <v>872.63432622344453</v>
      </c>
      <c r="R127" s="8">
        <v>31.576293027393294</v>
      </c>
      <c r="S127" s="8">
        <v>800</v>
      </c>
      <c r="T127" s="10">
        <v>0.12</v>
      </c>
      <c r="U127" s="8">
        <v>1866.3469345435137</v>
      </c>
      <c r="V127" s="10">
        <v>8.824227893735602E-2</v>
      </c>
    </row>
    <row r="128" spans="1:22" x14ac:dyDescent="0.25">
      <c r="A128" s="6">
        <v>44714</v>
      </c>
      <c r="B128" s="7" t="str">
        <f t="shared" si="1"/>
        <v>6</v>
      </c>
      <c r="C128" s="17">
        <f>_xlfn.ISOWEEKNUM(Table3[[#This Row],[dt]])</f>
        <v>22</v>
      </c>
      <c r="D128" s="1">
        <v>16857</v>
      </c>
      <c r="E128" s="1" t="s">
        <v>10</v>
      </c>
      <c r="F128" s="1" t="s">
        <v>92</v>
      </c>
      <c r="G128" s="1" t="s">
        <v>25</v>
      </c>
      <c r="H128" s="1" t="s">
        <v>11</v>
      </c>
      <c r="I128" s="1" t="s">
        <v>12</v>
      </c>
      <c r="J128" s="1" t="s">
        <v>13</v>
      </c>
      <c r="K128" s="1" t="s">
        <v>15</v>
      </c>
      <c r="L128" s="1" t="s">
        <v>79</v>
      </c>
      <c r="M128" s="1">
        <v>432130</v>
      </c>
      <c r="N128" s="17">
        <v>1494.5543153592203</v>
      </c>
      <c r="O128" s="8">
        <v>6482.9999519126568</v>
      </c>
      <c r="P128" s="8">
        <v>7340.2996625793021</v>
      </c>
      <c r="Q128" s="8">
        <f>P128-Table3[[#This Row],[paid]]</f>
        <v>857.2997106666453</v>
      </c>
      <c r="R128" s="8">
        <v>4.9113635999338312</v>
      </c>
      <c r="S128" s="8">
        <v>9800</v>
      </c>
      <c r="T128" s="10">
        <v>7.0000000000000007E-2</v>
      </c>
      <c r="U128" s="8">
        <v>354.99226079022014</v>
      </c>
      <c r="V128" s="10">
        <v>8.0603489664044514E-3</v>
      </c>
    </row>
    <row r="129" spans="1:22" x14ac:dyDescent="0.25">
      <c r="A129" s="6">
        <v>44714</v>
      </c>
      <c r="B129" s="7" t="str">
        <f t="shared" si="1"/>
        <v>6</v>
      </c>
      <c r="C129" s="17">
        <f>_xlfn.ISOWEEKNUM(Table3[[#This Row],[dt]])</f>
        <v>22</v>
      </c>
      <c r="D129" s="1">
        <v>17282</v>
      </c>
      <c r="E129" s="1" t="s">
        <v>10</v>
      </c>
      <c r="F129" s="1" t="s">
        <v>89</v>
      </c>
      <c r="G129" s="1" t="s">
        <v>57</v>
      </c>
      <c r="H129" s="1" t="s">
        <v>17</v>
      </c>
      <c r="I129" s="1" t="s">
        <v>12</v>
      </c>
      <c r="J129" s="1" t="s">
        <v>13</v>
      </c>
      <c r="K129" s="1" t="s">
        <v>14</v>
      </c>
      <c r="L129" s="1" t="s">
        <v>78</v>
      </c>
      <c r="M129" s="1">
        <v>69550</v>
      </c>
      <c r="N129" s="17">
        <v>292.75881683731518</v>
      </c>
      <c r="O129" s="8">
        <v>2511.7152492289651</v>
      </c>
      <c r="P129" s="8">
        <v>3312.2828134978104</v>
      </c>
      <c r="Q129" s="8">
        <f>P129-Table3[[#This Row],[paid]]</f>
        <v>800.56756426884522</v>
      </c>
      <c r="R129" s="8">
        <v>11.314032654184526</v>
      </c>
      <c r="S129" s="8">
        <v>2600</v>
      </c>
      <c r="T129" s="10">
        <v>7.0000000000000007E-2</v>
      </c>
      <c r="U129" s="8">
        <v>226.36592222417792</v>
      </c>
      <c r="V129" s="10">
        <v>1.1390227172114206E-2</v>
      </c>
    </row>
    <row r="130" spans="1:22" x14ac:dyDescent="0.25">
      <c r="A130" s="6">
        <v>44714</v>
      </c>
      <c r="B130" s="7" t="str">
        <f t="shared" ref="B130:B193" si="2">TEXT(A130,"M")</f>
        <v>6</v>
      </c>
      <c r="C130" s="17">
        <f>_xlfn.ISOWEEKNUM(Table3[[#This Row],[dt]])</f>
        <v>22</v>
      </c>
      <c r="D130" s="1">
        <v>10601</v>
      </c>
      <c r="E130" s="1" t="s">
        <v>10</v>
      </c>
      <c r="F130" s="1" t="s">
        <v>95</v>
      </c>
      <c r="G130" s="1" t="s">
        <v>27</v>
      </c>
      <c r="H130" s="1" t="s">
        <v>11</v>
      </c>
      <c r="I130" s="1" t="s">
        <v>21</v>
      </c>
      <c r="J130" s="1" t="s">
        <v>16</v>
      </c>
      <c r="K130" s="1" t="s">
        <v>14</v>
      </c>
      <c r="L130" s="1" t="s">
        <v>80</v>
      </c>
      <c r="M130" s="1">
        <v>54480</v>
      </c>
      <c r="N130" s="17">
        <v>456.58186171804846</v>
      </c>
      <c r="O130" s="8">
        <v>1736.0561321957064</v>
      </c>
      <c r="P130" s="8">
        <v>2359.08256215759</v>
      </c>
      <c r="Q130" s="8">
        <f>P130-Table3[[#This Row],[paid]]</f>
        <v>623.02642996188365</v>
      </c>
      <c r="R130" s="8">
        <v>5.1668337267729365</v>
      </c>
      <c r="S130" s="8">
        <v>3000</v>
      </c>
      <c r="T130" s="10">
        <v>7.4999999999999997E-2</v>
      </c>
      <c r="U130" s="8">
        <v>201.30285225538967</v>
      </c>
      <c r="V130" s="10">
        <v>1.422183178922462E-2</v>
      </c>
    </row>
    <row r="131" spans="1:22" x14ac:dyDescent="0.25">
      <c r="A131" s="6">
        <v>44714</v>
      </c>
      <c r="B131" s="7" t="str">
        <f t="shared" si="2"/>
        <v>6</v>
      </c>
      <c r="C131" s="17">
        <f>_xlfn.ISOWEEKNUM(Table3[[#This Row],[dt]])</f>
        <v>22</v>
      </c>
      <c r="D131" s="1">
        <v>17365</v>
      </c>
      <c r="E131" s="1" t="s">
        <v>10</v>
      </c>
      <c r="F131" s="1" t="s">
        <v>92</v>
      </c>
      <c r="G131" s="1" t="s">
        <v>51</v>
      </c>
      <c r="H131" s="1" t="s">
        <v>17</v>
      </c>
      <c r="I131" s="1" t="s">
        <v>12</v>
      </c>
      <c r="J131" s="1" t="s">
        <v>16</v>
      </c>
      <c r="K131" s="1" t="s">
        <v>15</v>
      </c>
      <c r="L131" s="1" t="s">
        <v>78</v>
      </c>
      <c r="M131" s="1">
        <v>169360</v>
      </c>
      <c r="N131" s="17">
        <v>300.8170515097691</v>
      </c>
      <c r="O131" s="8">
        <v>4604.6037043612259</v>
      </c>
      <c r="P131" s="8">
        <v>5130.1604063589048</v>
      </c>
      <c r="Q131" s="8">
        <f>P131-Table3[[#This Row],[paid]]</f>
        <v>525.55670199767883</v>
      </c>
      <c r="R131" s="8">
        <v>17.054087793930464</v>
      </c>
      <c r="S131" s="8">
        <v>4800</v>
      </c>
      <c r="T131" s="10">
        <v>0.1</v>
      </c>
      <c r="U131" s="8">
        <v>2167.3046862149131</v>
      </c>
      <c r="V131" s="10">
        <v>7.0410556218622619E-2</v>
      </c>
    </row>
    <row r="132" spans="1:22" x14ac:dyDescent="0.25">
      <c r="A132" s="6">
        <v>44714</v>
      </c>
      <c r="B132" s="7" t="str">
        <f t="shared" si="2"/>
        <v>6</v>
      </c>
      <c r="C132" s="17">
        <f>_xlfn.ISOWEEKNUM(Table3[[#This Row],[dt]])</f>
        <v>22</v>
      </c>
      <c r="D132" s="1">
        <v>15911</v>
      </c>
      <c r="E132" s="1" t="s">
        <v>10</v>
      </c>
      <c r="F132" s="1" t="s">
        <v>90</v>
      </c>
      <c r="G132" s="1" t="s">
        <v>35</v>
      </c>
      <c r="H132" s="1" t="s">
        <v>11</v>
      </c>
      <c r="I132" s="1" t="s">
        <v>18</v>
      </c>
      <c r="J132" s="1" t="s">
        <v>16</v>
      </c>
      <c r="K132" s="1" t="s">
        <v>14</v>
      </c>
      <c r="L132" s="1" t="s">
        <v>78</v>
      </c>
      <c r="M132" s="1">
        <v>126510</v>
      </c>
      <c r="N132" s="17">
        <v>823.74097176625082</v>
      </c>
      <c r="O132" s="8">
        <v>3297.0134083643229</v>
      </c>
      <c r="P132" s="8">
        <v>3803.7605447232304</v>
      </c>
      <c r="Q132" s="8">
        <f>P132-Table3[[#This Row],[paid]]</f>
        <v>506.74713635890748</v>
      </c>
      <c r="R132" s="8">
        <v>4.6176658380452711</v>
      </c>
      <c r="S132" s="8">
        <v>2600</v>
      </c>
      <c r="T132" s="10">
        <v>0.13</v>
      </c>
      <c r="U132" s="8">
        <v>2190.292012660042</v>
      </c>
      <c r="V132" s="10">
        <v>9.5970465144838757E-2</v>
      </c>
    </row>
    <row r="133" spans="1:22" x14ac:dyDescent="0.25">
      <c r="A133" s="6">
        <v>44714</v>
      </c>
      <c r="B133" s="7" t="str">
        <f t="shared" si="2"/>
        <v>6</v>
      </c>
      <c r="C133" s="17">
        <f>_xlfn.ISOWEEKNUM(Table3[[#This Row],[dt]])</f>
        <v>22</v>
      </c>
      <c r="D133" s="1">
        <v>16537</v>
      </c>
      <c r="E133" s="1" t="s">
        <v>10</v>
      </c>
      <c r="F133" s="1" t="s">
        <v>90</v>
      </c>
      <c r="G133" s="1" t="s">
        <v>71</v>
      </c>
      <c r="H133" s="1" t="s">
        <v>17</v>
      </c>
      <c r="I133" s="1" t="s">
        <v>18</v>
      </c>
      <c r="J133" s="1" t="s">
        <v>16</v>
      </c>
      <c r="K133" s="1" t="s">
        <v>15</v>
      </c>
      <c r="L133" s="1" t="s">
        <v>76</v>
      </c>
      <c r="M133" s="1">
        <v>113630</v>
      </c>
      <c r="N133" s="17">
        <v>407.01715870356463</v>
      </c>
      <c r="O133" s="8">
        <v>4560.8042562317396</v>
      </c>
      <c r="P133" s="8">
        <v>4990.1225531574373</v>
      </c>
      <c r="Q133" s="8">
        <f>P133-Table3[[#This Row],[paid]]</f>
        <v>429.31829692569772</v>
      </c>
      <c r="R133" s="8">
        <v>12.260226495246609</v>
      </c>
      <c r="S133" s="8">
        <v>4400</v>
      </c>
      <c r="T133" s="10">
        <v>0.1</v>
      </c>
      <c r="U133" s="8">
        <v>250.09083315822406</v>
      </c>
      <c r="V133" s="10">
        <v>8.352862095540526E-3</v>
      </c>
    </row>
    <row r="134" spans="1:22" x14ac:dyDescent="0.25">
      <c r="A134" s="6">
        <v>44714</v>
      </c>
      <c r="B134" s="7" t="str">
        <f t="shared" si="2"/>
        <v>6</v>
      </c>
      <c r="C134" s="17">
        <f>_xlfn.ISOWEEKNUM(Table3[[#This Row],[dt]])</f>
        <v>22</v>
      </c>
      <c r="D134" s="1">
        <v>15720</v>
      </c>
      <c r="E134" s="1" t="s">
        <v>10</v>
      </c>
      <c r="F134" s="1" t="s">
        <v>89</v>
      </c>
      <c r="G134" s="1" t="s">
        <v>27</v>
      </c>
      <c r="H134" s="1" t="s">
        <v>17</v>
      </c>
      <c r="I134" s="1" t="s">
        <v>12</v>
      </c>
      <c r="J134" s="1" t="s">
        <v>13</v>
      </c>
      <c r="K134" s="1" t="s">
        <v>14</v>
      </c>
      <c r="L134" s="1" t="s">
        <v>81</v>
      </c>
      <c r="M134" s="1">
        <v>53670</v>
      </c>
      <c r="N134" s="17">
        <v>76.485677640017101</v>
      </c>
      <c r="O134" s="8">
        <v>1322.3011796931446</v>
      </c>
      <c r="P134" s="8">
        <v>1685.6183628837364</v>
      </c>
      <c r="Q134" s="8">
        <f>P134-Table3[[#This Row],[paid]]</f>
        <v>363.31718319059178</v>
      </c>
      <c r="R134" s="8">
        <v>22.038352994885742</v>
      </c>
      <c r="S134" s="8">
        <v>1200</v>
      </c>
      <c r="T134" s="10">
        <v>7.0000000000000007E-2</v>
      </c>
      <c r="U134" s="8">
        <v>632.11814910288149</v>
      </c>
      <c r="V134" s="10">
        <v>6.2501113638939898E-2</v>
      </c>
    </row>
    <row r="135" spans="1:22" x14ac:dyDescent="0.25">
      <c r="A135" s="6">
        <v>44714</v>
      </c>
      <c r="B135" s="7" t="str">
        <f t="shared" si="2"/>
        <v>6</v>
      </c>
      <c r="C135" s="17">
        <f>_xlfn.ISOWEEKNUM(Table3[[#This Row],[dt]])</f>
        <v>22</v>
      </c>
      <c r="D135" s="1">
        <v>17473</v>
      </c>
      <c r="E135" s="1" t="s">
        <v>10</v>
      </c>
      <c r="F135" s="1" t="s">
        <v>89</v>
      </c>
      <c r="G135" s="1" t="s">
        <v>54</v>
      </c>
      <c r="H135" s="1" t="s">
        <v>17</v>
      </c>
      <c r="I135" s="1" t="s">
        <v>18</v>
      </c>
      <c r="J135" s="1" t="s">
        <v>16</v>
      </c>
      <c r="K135" s="1" t="s">
        <v>15</v>
      </c>
      <c r="L135" s="1" t="s">
        <v>81</v>
      </c>
      <c r="M135" s="1">
        <v>72170</v>
      </c>
      <c r="N135" s="17">
        <v>302.2520940286409</v>
      </c>
      <c r="O135" s="8">
        <v>566.57606230985289</v>
      </c>
      <c r="P135" s="8">
        <v>920.69247989061694</v>
      </c>
      <c r="Q135" s="8">
        <f>P135-Table3[[#This Row],[paid]]</f>
        <v>354.11641758076405</v>
      </c>
      <c r="R135" s="8">
        <v>3.0461078618809294</v>
      </c>
      <c r="S135" s="8">
        <v>400</v>
      </c>
      <c r="T135" s="10">
        <v>0.08</v>
      </c>
      <c r="U135" s="8">
        <v>343.61488197661657</v>
      </c>
      <c r="V135" s="10">
        <v>6.2202253463508946E-2</v>
      </c>
    </row>
    <row r="136" spans="1:22" x14ac:dyDescent="0.25">
      <c r="A136" s="6">
        <v>44714</v>
      </c>
      <c r="B136" s="7" t="str">
        <f t="shared" si="2"/>
        <v>6</v>
      </c>
      <c r="C136" s="17">
        <f>_xlfn.ISOWEEKNUM(Table3[[#This Row],[dt]])</f>
        <v>22</v>
      </c>
      <c r="D136" s="1">
        <v>9288</v>
      </c>
      <c r="E136" s="1" t="s">
        <v>10</v>
      </c>
      <c r="F136" s="1" t="s">
        <v>91</v>
      </c>
      <c r="G136" s="1" t="s">
        <v>40</v>
      </c>
      <c r="H136" s="1" t="s">
        <v>19</v>
      </c>
      <c r="I136" s="1" t="s">
        <v>21</v>
      </c>
      <c r="J136" s="1" t="s">
        <v>13</v>
      </c>
      <c r="K136" s="1" t="s">
        <v>14</v>
      </c>
      <c r="L136" s="1" t="s">
        <v>77</v>
      </c>
      <c r="M136" s="1">
        <v>56130</v>
      </c>
      <c r="N136" s="17">
        <v>65.377248608774423</v>
      </c>
      <c r="O136" s="8">
        <v>1331.0136900511823</v>
      </c>
      <c r="P136" s="8">
        <v>1611.4446836325624</v>
      </c>
      <c r="Q136" s="8">
        <f>P136-Table3[[#This Row],[paid]]</f>
        <v>280.43099358138011</v>
      </c>
      <c r="R136" s="8">
        <v>24.648401667614486</v>
      </c>
      <c r="S136" s="8">
        <v>400</v>
      </c>
      <c r="T136" s="10">
        <v>8.5000000000000006E-2</v>
      </c>
      <c r="U136" s="8">
        <v>289.65006172065529</v>
      </c>
      <c r="V136" s="10">
        <v>2.9957596917291038E-2</v>
      </c>
    </row>
    <row r="137" spans="1:22" x14ac:dyDescent="0.25">
      <c r="A137" s="6">
        <v>44714</v>
      </c>
      <c r="B137" s="7" t="str">
        <f t="shared" si="2"/>
        <v>6</v>
      </c>
      <c r="C137" s="17">
        <f>_xlfn.ISOWEEKNUM(Table3[[#This Row],[dt]])</f>
        <v>22</v>
      </c>
      <c r="D137" s="1">
        <v>2941</v>
      </c>
      <c r="E137" s="1" t="s">
        <v>10</v>
      </c>
      <c r="F137" s="1" t="s">
        <v>92</v>
      </c>
      <c r="G137" s="1" t="s">
        <v>67</v>
      </c>
      <c r="H137" s="1" t="s">
        <v>17</v>
      </c>
      <c r="I137" s="1" t="s">
        <v>12</v>
      </c>
      <c r="J137" s="1" t="s">
        <v>16</v>
      </c>
      <c r="K137" s="1" t="s">
        <v>15</v>
      </c>
      <c r="L137" s="1" t="s">
        <v>76</v>
      </c>
      <c r="M137" s="1">
        <v>165490</v>
      </c>
      <c r="N137" s="17">
        <v>225.19050498941641</v>
      </c>
      <c r="O137" s="8">
        <v>4251.3556201726851</v>
      </c>
      <c r="P137" s="8">
        <v>4432.2449953531504</v>
      </c>
      <c r="Q137" s="8">
        <f>P137-Table3[[#This Row],[paid]]</f>
        <v>180.88937518046532</v>
      </c>
      <c r="R137" s="8">
        <v>19.682201945243911</v>
      </c>
      <c r="S137" s="8">
        <v>3400</v>
      </c>
      <c r="T137" s="10">
        <v>9.6999999999999906E-2</v>
      </c>
      <c r="U137" s="8">
        <v>1070.6067656240643</v>
      </c>
      <c r="V137" s="10">
        <v>4.0258257637927987E-2</v>
      </c>
    </row>
    <row r="138" spans="1:22" x14ac:dyDescent="0.25">
      <c r="A138" s="6">
        <v>44714</v>
      </c>
      <c r="B138" s="7" t="str">
        <f t="shared" si="2"/>
        <v>6</v>
      </c>
      <c r="C138" s="17">
        <f>_xlfn.ISOWEEKNUM(Table3[[#This Row],[dt]])</f>
        <v>22</v>
      </c>
      <c r="D138" s="1">
        <v>17249</v>
      </c>
      <c r="E138" s="1" t="s">
        <v>10</v>
      </c>
      <c r="F138" s="1" t="s">
        <v>90</v>
      </c>
      <c r="G138" s="1" t="s">
        <v>33</v>
      </c>
      <c r="H138" s="1" t="s">
        <v>11</v>
      </c>
      <c r="I138" s="1" t="s">
        <v>12</v>
      </c>
      <c r="J138" s="1" t="s">
        <v>13</v>
      </c>
      <c r="K138" s="1" t="s">
        <v>15</v>
      </c>
      <c r="L138" s="1" t="s">
        <v>77</v>
      </c>
      <c r="M138" s="1">
        <v>65890</v>
      </c>
      <c r="N138" s="17">
        <v>296.22560539491161</v>
      </c>
      <c r="O138" s="8">
        <v>585.18697652919695</v>
      </c>
      <c r="P138" s="8">
        <v>656.61881208931561</v>
      </c>
      <c r="Q138" s="8">
        <f>P138-Table3[[#This Row],[paid]]</f>
        <v>71.431835560118657</v>
      </c>
      <c r="R138" s="8">
        <v>2.2166173353378675</v>
      </c>
      <c r="S138" s="8">
        <v>600</v>
      </c>
      <c r="T138" s="10">
        <v>7.0000000000000007E-2</v>
      </c>
      <c r="U138" s="8">
        <v>141.61081726193663</v>
      </c>
      <c r="V138" s="10">
        <v>3.5944451243926652E-2</v>
      </c>
    </row>
    <row r="139" spans="1:22" x14ac:dyDescent="0.25">
      <c r="A139" s="6">
        <v>44714</v>
      </c>
      <c r="B139" s="7" t="str">
        <f t="shared" si="2"/>
        <v>6</v>
      </c>
      <c r="C139" s="17">
        <f>_xlfn.ISOWEEKNUM(Table3[[#This Row],[dt]])</f>
        <v>22</v>
      </c>
      <c r="D139" s="1">
        <v>16703</v>
      </c>
      <c r="E139" s="1" t="s">
        <v>10</v>
      </c>
      <c r="F139" s="1" t="s">
        <v>91</v>
      </c>
      <c r="G139" s="1" t="s">
        <v>34</v>
      </c>
      <c r="H139" s="1" t="s">
        <v>19</v>
      </c>
      <c r="I139" s="1" t="s">
        <v>12</v>
      </c>
      <c r="J139" s="1" t="s">
        <v>13</v>
      </c>
      <c r="K139" s="1" t="s">
        <v>14</v>
      </c>
      <c r="L139" s="1" t="s">
        <v>79</v>
      </c>
      <c r="M139" s="1">
        <v>655610</v>
      </c>
      <c r="N139" s="17">
        <v>668.2833004270168</v>
      </c>
      <c r="O139" s="8">
        <v>14064.647741473558</v>
      </c>
      <c r="P139" s="8">
        <v>14112.866684707713</v>
      </c>
      <c r="Q139" s="8">
        <f>P139-Table3[[#This Row],[paid]]</f>
        <v>48.218943234154722</v>
      </c>
      <c r="R139" s="8">
        <v>21.11808970191225</v>
      </c>
      <c r="S139" s="8">
        <v>20000</v>
      </c>
      <c r="T139" s="10">
        <v>4.4999999999999998E-2</v>
      </c>
      <c r="U139" s="8">
        <v>3086.0562781878234</v>
      </c>
      <c r="V139" s="10">
        <v>3.644494945797444E-2</v>
      </c>
    </row>
    <row r="140" spans="1:22" x14ac:dyDescent="0.25">
      <c r="A140" s="6">
        <v>44714</v>
      </c>
      <c r="B140" s="7" t="str">
        <f t="shared" si="2"/>
        <v>6</v>
      </c>
      <c r="C140" s="17">
        <f>_xlfn.ISOWEEKNUM(Table3[[#This Row],[dt]])</f>
        <v>22</v>
      </c>
      <c r="D140" s="1">
        <v>16863</v>
      </c>
      <c r="E140" s="1" t="s">
        <v>10</v>
      </c>
      <c r="F140" s="1" t="s">
        <v>95</v>
      </c>
      <c r="G140" s="1" t="s">
        <v>67</v>
      </c>
      <c r="H140" s="1" t="s">
        <v>11</v>
      </c>
      <c r="I140" s="1" t="s">
        <v>18</v>
      </c>
      <c r="J140" s="1" t="s">
        <v>13</v>
      </c>
      <c r="K140" s="1" t="s">
        <v>14</v>
      </c>
      <c r="L140" s="1" t="s">
        <v>79</v>
      </c>
      <c r="M140" s="1">
        <v>7160</v>
      </c>
      <c r="N140" s="17">
        <v>12.954586574995476</v>
      </c>
      <c r="O140" s="8">
        <v>60.903731520206726</v>
      </c>
      <c r="P140" s="8">
        <v>13.149711045313316</v>
      </c>
      <c r="Q140" s="8">
        <f>P140-Table3[[#This Row],[paid]]</f>
        <v>-47.754020474893409</v>
      </c>
      <c r="R140" s="8">
        <v>1.0150621920034455</v>
      </c>
      <c r="S140" s="8">
        <v>500</v>
      </c>
      <c r="T140" s="10">
        <v>0.1</v>
      </c>
      <c r="U140" s="8">
        <v>2.9334261073120591</v>
      </c>
      <c r="V140" s="10">
        <v>3.71798550959739E-2</v>
      </c>
    </row>
    <row r="141" spans="1:22" x14ac:dyDescent="0.25">
      <c r="A141" s="6">
        <v>44714</v>
      </c>
      <c r="B141" s="7" t="str">
        <f t="shared" si="2"/>
        <v>6</v>
      </c>
      <c r="C141" s="17">
        <f>_xlfn.ISOWEEKNUM(Table3[[#This Row],[dt]])</f>
        <v>22</v>
      </c>
      <c r="D141" s="1">
        <v>17434</v>
      </c>
      <c r="E141" s="1" t="s">
        <v>10</v>
      </c>
      <c r="F141" s="1" t="s">
        <v>90</v>
      </c>
      <c r="G141" s="1" t="s">
        <v>32</v>
      </c>
      <c r="H141" s="1" t="s">
        <v>11</v>
      </c>
      <c r="I141" s="1" t="s">
        <v>12</v>
      </c>
      <c r="J141" s="1" t="s">
        <v>13</v>
      </c>
      <c r="K141" s="1" t="s">
        <v>14</v>
      </c>
      <c r="L141" s="1" t="s">
        <v>77</v>
      </c>
      <c r="M141" s="1">
        <v>57590</v>
      </c>
      <c r="N141" s="17">
        <v>610.5150515051505</v>
      </c>
      <c r="O141" s="8">
        <v>2357.3702392966807</v>
      </c>
      <c r="P141" s="8">
        <v>2262.9088255674874</v>
      </c>
      <c r="Q141" s="8">
        <f>P141-Table3[[#This Row],[paid]]</f>
        <v>-94.461413729193282</v>
      </c>
      <c r="R141" s="8">
        <v>3.7065569800262277</v>
      </c>
      <c r="S141" s="8">
        <v>3000</v>
      </c>
      <c r="T141" s="10">
        <v>0.1</v>
      </c>
      <c r="U141" s="8">
        <v>298.02736925027023</v>
      </c>
      <c r="V141" s="10">
        <v>2.1950167698834233E-2</v>
      </c>
    </row>
    <row r="142" spans="1:22" x14ac:dyDescent="0.25">
      <c r="A142" s="6">
        <v>44714</v>
      </c>
      <c r="B142" s="7" t="str">
        <f t="shared" si="2"/>
        <v>6</v>
      </c>
      <c r="C142" s="17">
        <f>_xlfn.ISOWEEKNUM(Table3[[#This Row],[dt]])</f>
        <v>22</v>
      </c>
      <c r="D142" s="1">
        <v>7799</v>
      </c>
      <c r="E142" s="1" t="s">
        <v>10</v>
      </c>
      <c r="F142" s="1" t="s">
        <v>93</v>
      </c>
      <c r="G142" s="1" t="s">
        <v>43</v>
      </c>
      <c r="H142" s="1" t="s">
        <v>19</v>
      </c>
      <c r="I142" s="1" t="s">
        <v>18</v>
      </c>
      <c r="J142" s="1" t="s">
        <v>16</v>
      </c>
      <c r="K142" s="1" t="s">
        <v>14</v>
      </c>
      <c r="L142" s="1" t="s">
        <v>78</v>
      </c>
      <c r="M142" s="1">
        <v>7030</v>
      </c>
      <c r="N142" s="17">
        <v>25.861434702636419</v>
      </c>
      <c r="O142" s="8">
        <v>223.3355010518826</v>
      </c>
      <c r="P142" s="8">
        <v>80.219117739359021</v>
      </c>
      <c r="Q142" s="8">
        <f>P142-Table3[[#This Row],[paid]]</f>
        <v>-143.11638331252357</v>
      </c>
      <c r="R142" s="8">
        <v>3.1018819590539253</v>
      </c>
      <c r="S142" s="8">
        <v>200</v>
      </c>
      <c r="T142" s="10">
        <v>0.05</v>
      </c>
      <c r="U142" s="8">
        <v>23.559752339152034</v>
      </c>
      <c r="V142" s="10">
        <v>4.8948748135285179E-2</v>
      </c>
    </row>
    <row r="143" spans="1:22" x14ac:dyDescent="0.25">
      <c r="A143" s="6">
        <v>44714</v>
      </c>
      <c r="B143" s="7" t="str">
        <f t="shared" si="2"/>
        <v>6</v>
      </c>
      <c r="C143" s="17">
        <f>_xlfn.ISOWEEKNUM(Table3[[#This Row],[dt]])</f>
        <v>22</v>
      </c>
      <c r="D143" s="1">
        <v>17268</v>
      </c>
      <c r="E143" s="1" t="s">
        <v>10</v>
      </c>
      <c r="F143" s="1" t="s">
        <v>93</v>
      </c>
      <c r="G143" s="1" t="s">
        <v>55</v>
      </c>
      <c r="H143" s="1" t="s">
        <v>11</v>
      </c>
      <c r="I143" s="1" t="s">
        <v>21</v>
      </c>
      <c r="J143" s="1" t="s">
        <v>16</v>
      </c>
      <c r="K143" s="1" t="s">
        <v>14</v>
      </c>
      <c r="L143" s="1" t="s">
        <v>76</v>
      </c>
      <c r="M143" s="1">
        <v>7120</v>
      </c>
      <c r="N143" s="17">
        <v>35.482235683292515</v>
      </c>
      <c r="O143" s="8">
        <v>167.33236277473631</v>
      </c>
      <c r="P143" s="8">
        <v>8.5306412836428134</v>
      </c>
      <c r="Q143" s="8">
        <f>P143-Table3[[#This Row],[paid]]</f>
        <v>-158.8017214910935</v>
      </c>
      <c r="R143" s="8">
        <v>0.24042006145795453</v>
      </c>
      <c r="S143" s="8">
        <v>200</v>
      </c>
      <c r="T143" s="10">
        <v>0.15</v>
      </c>
      <c r="U143" s="8">
        <v>0.93644630722840438</v>
      </c>
      <c r="V143" s="10">
        <v>1.8295738778435593E-2</v>
      </c>
    </row>
    <row r="144" spans="1:22" x14ac:dyDescent="0.25">
      <c r="A144" s="6">
        <v>44714</v>
      </c>
      <c r="B144" s="7" t="str">
        <f t="shared" si="2"/>
        <v>6</v>
      </c>
      <c r="C144" s="17">
        <f>_xlfn.ISOWEEKNUM(Table3[[#This Row],[dt]])</f>
        <v>22</v>
      </c>
      <c r="D144" s="1">
        <v>3016</v>
      </c>
      <c r="E144" s="1" t="s">
        <v>10</v>
      </c>
      <c r="F144" s="1" t="s">
        <v>90</v>
      </c>
      <c r="G144" s="1" t="s">
        <v>70</v>
      </c>
      <c r="H144" s="1" t="s">
        <v>11</v>
      </c>
      <c r="I144" s="1" t="s">
        <v>12</v>
      </c>
      <c r="J144" s="1" t="s">
        <v>16</v>
      </c>
      <c r="K144" s="1" t="s">
        <v>15</v>
      </c>
      <c r="L144" s="1" t="s">
        <v>75</v>
      </c>
      <c r="M144" s="1">
        <v>819870</v>
      </c>
      <c r="N144" s="17">
        <v>6466.8605356678518</v>
      </c>
      <c r="O144" s="8">
        <v>12845.420799406178</v>
      </c>
      <c r="P144" s="8">
        <v>12678.501958444262</v>
      </c>
      <c r="Q144" s="8">
        <f>P144-Table3[[#This Row],[paid]]</f>
        <v>-166.91884096191643</v>
      </c>
      <c r="R144" s="8">
        <v>1.9605343100436781</v>
      </c>
      <c r="S144" s="8">
        <v>9600</v>
      </c>
      <c r="T144" s="10">
        <v>0.08</v>
      </c>
      <c r="U144" s="8">
        <v>1212.5430432273447</v>
      </c>
      <c r="V144" s="10">
        <v>1.5939620301116026E-2</v>
      </c>
    </row>
    <row r="145" spans="1:22" x14ac:dyDescent="0.25">
      <c r="A145" s="6">
        <v>44714</v>
      </c>
      <c r="B145" s="7" t="str">
        <f t="shared" si="2"/>
        <v>6</v>
      </c>
      <c r="C145" s="17">
        <f>_xlfn.ISOWEEKNUM(Table3[[#This Row],[dt]])</f>
        <v>22</v>
      </c>
      <c r="D145" s="1">
        <v>10543</v>
      </c>
      <c r="E145" s="1" t="s">
        <v>10</v>
      </c>
      <c r="F145" s="1" t="s">
        <v>89</v>
      </c>
      <c r="G145" s="1" t="s">
        <v>68</v>
      </c>
      <c r="H145" s="1" t="s">
        <v>19</v>
      </c>
      <c r="I145" s="1" t="s">
        <v>18</v>
      </c>
      <c r="J145" s="1" t="s">
        <v>13</v>
      </c>
      <c r="K145" s="1" t="s">
        <v>14</v>
      </c>
      <c r="L145" s="1" t="s">
        <v>77</v>
      </c>
      <c r="M145" s="1">
        <v>101660</v>
      </c>
      <c r="N145" s="17">
        <v>109.76031094795941</v>
      </c>
      <c r="O145" s="8">
        <v>2136.4150899368051</v>
      </c>
      <c r="P145" s="8">
        <v>1954.1132048781365</v>
      </c>
      <c r="Q145" s="8">
        <f>P145-Table3[[#This Row],[paid]]</f>
        <v>-182.30188505866863</v>
      </c>
      <c r="R145" s="8">
        <v>17.803459082806707</v>
      </c>
      <c r="S145" s="8">
        <v>1000</v>
      </c>
      <c r="T145" s="10">
        <v>9.5000000000000001E-2</v>
      </c>
      <c r="U145" s="8">
        <v>224.6401362381728</v>
      </c>
      <c r="V145" s="10">
        <v>1.9159597618448616E-2</v>
      </c>
    </row>
    <row r="146" spans="1:22" x14ac:dyDescent="0.25">
      <c r="A146" s="6">
        <v>44714</v>
      </c>
      <c r="B146" s="7" t="str">
        <f t="shared" si="2"/>
        <v>6</v>
      </c>
      <c r="C146" s="17">
        <f>_xlfn.ISOWEEKNUM(Table3[[#This Row],[dt]])</f>
        <v>22</v>
      </c>
      <c r="D146" s="1">
        <v>9315</v>
      </c>
      <c r="E146" s="1" t="s">
        <v>10</v>
      </c>
      <c r="F146" s="1" t="s">
        <v>92</v>
      </c>
      <c r="G146" s="1" t="s">
        <v>34</v>
      </c>
      <c r="H146" s="1" t="s">
        <v>17</v>
      </c>
      <c r="I146" s="1" t="s">
        <v>18</v>
      </c>
      <c r="J146" s="1" t="s">
        <v>16</v>
      </c>
      <c r="K146" s="1" t="s">
        <v>14</v>
      </c>
      <c r="L146" s="1" t="s">
        <v>79</v>
      </c>
      <c r="M146" s="1">
        <v>4210</v>
      </c>
      <c r="N146" s="17">
        <v>19.883675165085055</v>
      </c>
      <c r="O146" s="8">
        <v>192.69018192017066</v>
      </c>
      <c r="P146" s="8">
        <v>5.9126373222250299</v>
      </c>
      <c r="Q146" s="8">
        <f>P146-Table3[[#This Row],[paid]]</f>
        <v>-186.77754459794562</v>
      </c>
      <c r="R146" s="8">
        <v>0.2973613918521153</v>
      </c>
      <c r="S146" s="8">
        <v>200</v>
      </c>
      <c r="T146" s="10">
        <v>6.5000000000000002E-2</v>
      </c>
      <c r="U146" s="8">
        <v>1.4152327628650925</v>
      </c>
      <c r="V146" s="10">
        <v>3.9892879317586699E-2</v>
      </c>
    </row>
    <row r="147" spans="1:22" x14ac:dyDescent="0.25">
      <c r="A147" s="6">
        <v>44714</v>
      </c>
      <c r="B147" s="7" t="str">
        <f t="shared" si="2"/>
        <v>6</v>
      </c>
      <c r="C147" s="17">
        <f>_xlfn.ISOWEEKNUM(Table3[[#This Row],[dt]])</f>
        <v>22</v>
      </c>
      <c r="D147" s="1">
        <v>5435</v>
      </c>
      <c r="E147" s="1" t="s">
        <v>10</v>
      </c>
      <c r="F147" s="1" t="s">
        <v>95</v>
      </c>
      <c r="G147" s="1" t="s">
        <v>56</v>
      </c>
      <c r="H147" s="1" t="s">
        <v>17</v>
      </c>
      <c r="I147" s="1" t="s">
        <v>21</v>
      </c>
      <c r="J147" s="1" t="s">
        <v>16</v>
      </c>
      <c r="K147" s="1" t="s">
        <v>15</v>
      </c>
      <c r="L147" s="1" t="s">
        <v>77</v>
      </c>
      <c r="M147" s="1">
        <v>33490</v>
      </c>
      <c r="N147" s="17">
        <v>46.219666474985623</v>
      </c>
      <c r="O147" s="8">
        <v>555.77077428948655</v>
      </c>
      <c r="P147" s="8">
        <v>356.77138644728592</v>
      </c>
      <c r="Q147" s="8">
        <f>P147-Table3[[#This Row],[paid]]</f>
        <v>-198.99938784220063</v>
      </c>
      <c r="R147" s="8">
        <v>7.7190385317984251</v>
      </c>
      <c r="S147" s="8">
        <v>200</v>
      </c>
      <c r="T147" s="10">
        <v>0.08</v>
      </c>
      <c r="U147" s="8">
        <v>6.6273279616735268</v>
      </c>
      <c r="V147" s="10">
        <v>3.0959732260987319E-3</v>
      </c>
    </row>
    <row r="148" spans="1:22" x14ac:dyDescent="0.25">
      <c r="A148" s="6">
        <v>44714</v>
      </c>
      <c r="B148" s="7" t="str">
        <f t="shared" si="2"/>
        <v>6</v>
      </c>
      <c r="C148" s="17">
        <f>_xlfn.ISOWEEKNUM(Table3[[#This Row],[dt]])</f>
        <v>22</v>
      </c>
      <c r="D148" s="1">
        <v>3534</v>
      </c>
      <c r="E148" s="1" t="s">
        <v>10</v>
      </c>
      <c r="F148" s="1" t="s">
        <v>90</v>
      </c>
      <c r="G148" s="1" t="s">
        <v>55</v>
      </c>
      <c r="H148" s="1" t="s">
        <v>11</v>
      </c>
      <c r="I148" s="1" t="s">
        <v>18</v>
      </c>
      <c r="J148" s="1" t="s">
        <v>13</v>
      </c>
      <c r="K148" s="1" t="s">
        <v>14</v>
      </c>
      <c r="L148" s="1" t="s">
        <v>79</v>
      </c>
      <c r="M148" s="1">
        <v>12900</v>
      </c>
      <c r="N148" s="17">
        <v>36.580003823360734</v>
      </c>
      <c r="O148" s="8">
        <v>224.77412476389887</v>
      </c>
      <c r="P148" s="8">
        <v>15.397450081003713</v>
      </c>
      <c r="Q148" s="8">
        <f>P148-Table3[[#This Row],[paid]]</f>
        <v>-209.37667468289516</v>
      </c>
      <c r="R148" s="8">
        <v>0.42092532727321885</v>
      </c>
      <c r="S148" s="8">
        <v>200</v>
      </c>
      <c r="T148" s="10">
        <v>0.08</v>
      </c>
      <c r="U148" s="8">
        <v>4.9107238476414707</v>
      </c>
      <c r="V148" s="10">
        <v>5.3155163374529302E-2</v>
      </c>
    </row>
    <row r="149" spans="1:22" x14ac:dyDescent="0.25">
      <c r="A149" s="6">
        <v>44714</v>
      </c>
      <c r="B149" s="7" t="str">
        <f t="shared" si="2"/>
        <v>6</v>
      </c>
      <c r="C149" s="17">
        <f>_xlfn.ISOWEEKNUM(Table3[[#This Row],[dt]])</f>
        <v>22</v>
      </c>
      <c r="D149" s="1">
        <v>13076</v>
      </c>
      <c r="E149" s="1" t="s">
        <v>10</v>
      </c>
      <c r="F149" s="1" t="s">
        <v>93</v>
      </c>
      <c r="G149" s="1" t="s">
        <v>25</v>
      </c>
      <c r="H149" s="1" t="s">
        <v>17</v>
      </c>
      <c r="I149" s="1" t="s">
        <v>18</v>
      </c>
      <c r="J149" s="1" t="s">
        <v>16</v>
      </c>
      <c r="K149" s="1" t="s">
        <v>15</v>
      </c>
      <c r="L149" s="1" t="s">
        <v>77</v>
      </c>
      <c r="M149" s="1">
        <v>19380</v>
      </c>
      <c r="N149" s="17">
        <v>17.201183431952661</v>
      </c>
      <c r="O149" s="8">
        <v>264.23280282355671</v>
      </c>
      <c r="P149" s="8">
        <v>36.072356429420466</v>
      </c>
      <c r="Q149" s="8">
        <f>P149-Table3[[#This Row],[paid]]</f>
        <v>-228.16044639413624</v>
      </c>
      <c r="R149" s="8">
        <v>2.0970857366948947</v>
      </c>
      <c r="S149" s="8">
        <v>200</v>
      </c>
      <c r="T149" s="10">
        <v>7.0000000000000007E-2</v>
      </c>
      <c r="U149" s="8">
        <v>10.727316995948813</v>
      </c>
      <c r="V149" s="10">
        <v>4.956388611566491E-2</v>
      </c>
    </row>
    <row r="150" spans="1:22" x14ac:dyDescent="0.25">
      <c r="A150" s="6">
        <v>44714</v>
      </c>
      <c r="B150" s="7" t="str">
        <f t="shared" si="2"/>
        <v>6</v>
      </c>
      <c r="C150" s="17">
        <f>_xlfn.ISOWEEKNUM(Table3[[#This Row],[dt]])</f>
        <v>22</v>
      </c>
      <c r="D150" s="1">
        <v>16602</v>
      </c>
      <c r="E150" s="1" t="s">
        <v>10</v>
      </c>
      <c r="F150" s="1" t="s">
        <v>93</v>
      </c>
      <c r="G150" s="1" t="s">
        <v>65</v>
      </c>
      <c r="H150" s="1" t="s">
        <v>11</v>
      </c>
      <c r="I150" s="1" t="s">
        <v>12</v>
      </c>
      <c r="J150" s="1" t="s">
        <v>16</v>
      </c>
      <c r="K150" s="1" t="s">
        <v>15</v>
      </c>
      <c r="L150" s="1" t="s">
        <v>79</v>
      </c>
      <c r="M150" s="1">
        <v>9820</v>
      </c>
      <c r="N150" s="17">
        <v>60.602320414712416</v>
      </c>
      <c r="O150" s="8">
        <v>290.66942410828045</v>
      </c>
      <c r="P150" s="8">
        <v>58.717471915233155</v>
      </c>
      <c r="Q150" s="8">
        <f>P150-Table3[[#This Row],[paid]]</f>
        <v>-231.9519521930473</v>
      </c>
      <c r="R150" s="8">
        <v>0.96889808036093483</v>
      </c>
      <c r="S150" s="8">
        <v>200</v>
      </c>
      <c r="T150" s="10">
        <v>0.08</v>
      </c>
      <c r="U150" s="8">
        <v>13.090979023764385</v>
      </c>
      <c r="V150" s="10">
        <v>3.7158102454476226E-2</v>
      </c>
    </row>
    <row r="151" spans="1:22" x14ac:dyDescent="0.25">
      <c r="A151" s="6">
        <v>44714</v>
      </c>
      <c r="B151" s="7" t="str">
        <f t="shared" si="2"/>
        <v>6</v>
      </c>
      <c r="C151" s="17">
        <f>_xlfn.ISOWEEKNUM(Table3[[#This Row],[dt]])</f>
        <v>22</v>
      </c>
      <c r="D151" s="1">
        <v>17247</v>
      </c>
      <c r="E151" s="1" t="s">
        <v>10</v>
      </c>
      <c r="F151" s="1" t="s">
        <v>93</v>
      </c>
      <c r="G151" s="1" t="s">
        <v>35</v>
      </c>
      <c r="H151" s="1" t="s">
        <v>11</v>
      </c>
      <c r="I151" s="1" t="s">
        <v>22</v>
      </c>
      <c r="J151" s="1" t="s">
        <v>16</v>
      </c>
      <c r="K151" s="1" t="s">
        <v>15</v>
      </c>
      <c r="L151" s="1" t="s">
        <v>81</v>
      </c>
      <c r="M151" s="1">
        <v>10720</v>
      </c>
      <c r="N151" s="17">
        <v>86.113518655533241</v>
      </c>
      <c r="O151" s="8">
        <v>329.3395102424256</v>
      </c>
      <c r="P151" s="8">
        <v>62.194263287862491</v>
      </c>
      <c r="Q151" s="8">
        <f>P151-Table3[[#This Row],[paid]]</f>
        <v>-267.14524695456311</v>
      </c>
      <c r="R151" s="8">
        <v>0.72223576807549472</v>
      </c>
      <c r="S151" s="8">
        <v>200</v>
      </c>
      <c r="T151" s="10">
        <v>0.06</v>
      </c>
      <c r="U151" s="8">
        <v>16.368331177102586</v>
      </c>
      <c r="V151" s="10">
        <v>4.3863453829449214E-2</v>
      </c>
    </row>
    <row r="152" spans="1:22" x14ac:dyDescent="0.25">
      <c r="A152" s="6">
        <v>44714</v>
      </c>
      <c r="B152" s="7" t="str">
        <f t="shared" si="2"/>
        <v>6</v>
      </c>
      <c r="C152" s="17">
        <f>_xlfn.ISOWEEKNUM(Table3[[#This Row],[dt]])</f>
        <v>22</v>
      </c>
      <c r="D152" s="1">
        <v>2647</v>
      </c>
      <c r="E152" s="1" t="s">
        <v>10</v>
      </c>
      <c r="F152" s="1" t="s">
        <v>94</v>
      </c>
      <c r="G152" s="1" t="s">
        <v>58</v>
      </c>
      <c r="H152" s="1" t="s">
        <v>11</v>
      </c>
      <c r="I152" s="1" t="s">
        <v>18</v>
      </c>
      <c r="J152" s="1" t="s">
        <v>13</v>
      </c>
      <c r="K152" s="1" t="s">
        <v>14</v>
      </c>
      <c r="L152" s="1" t="s">
        <v>80</v>
      </c>
      <c r="M152" s="1">
        <v>10850</v>
      </c>
      <c r="N152" s="17">
        <v>79.165845000985996</v>
      </c>
      <c r="O152" s="8">
        <v>327.7534911956684</v>
      </c>
      <c r="P152" s="8">
        <v>58.438923609298008</v>
      </c>
      <c r="Q152" s="8">
        <f>P152-Table3[[#This Row],[paid]]</f>
        <v>-269.3145675863704</v>
      </c>
      <c r="R152" s="8">
        <v>0.73818353872898301</v>
      </c>
      <c r="S152" s="8">
        <v>200</v>
      </c>
      <c r="T152" s="10">
        <v>8.5000000000000006E-2</v>
      </c>
      <c r="U152" s="8">
        <v>27.870305248650752</v>
      </c>
      <c r="V152" s="10">
        <v>7.9485565234402561E-2</v>
      </c>
    </row>
    <row r="153" spans="1:22" x14ac:dyDescent="0.25">
      <c r="A153" s="6">
        <v>44714</v>
      </c>
      <c r="B153" s="7" t="str">
        <f t="shared" si="2"/>
        <v>6</v>
      </c>
      <c r="C153" s="17">
        <f>_xlfn.ISOWEEKNUM(Table3[[#This Row],[dt]])</f>
        <v>22</v>
      </c>
      <c r="D153" s="1">
        <v>16911</v>
      </c>
      <c r="E153" s="1" t="s">
        <v>10</v>
      </c>
      <c r="F153" s="1" t="s">
        <v>91</v>
      </c>
      <c r="G153" s="1" t="s">
        <v>47</v>
      </c>
      <c r="H153" s="1" t="s">
        <v>11</v>
      </c>
      <c r="I153" s="1" t="s">
        <v>18</v>
      </c>
      <c r="J153" s="1" t="s">
        <v>16</v>
      </c>
      <c r="K153" s="1" t="s">
        <v>15</v>
      </c>
      <c r="L153" s="1" t="s">
        <v>81</v>
      </c>
      <c r="M153" s="1">
        <v>44860</v>
      </c>
      <c r="N153" s="17">
        <v>300.92422360248446</v>
      </c>
      <c r="O153" s="8">
        <v>709.40841826503561</v>
      </c>
      <c r="P153" s="8">
        <v>439.2555092252519</v>
      </c>
      <c r="Q153" s="8">
        <f>P153-Table3[[#This Row],[paid]]</f>
        <v>-270.15290903978371</v>
      </c>
      <c r="R153" s="8">
        <v>1.4596881034259994</v>
      </c>
      <c r="S153" s="8">
        <v>600</v>
      </c>
      <c r="T153" s="10">
        <v>0.11</v>
      </c>
      <c r="U153" s="8">
        <v>217.56972691165072</v>
      </c>
      <c r="V153" s="10">
        <v>8.2552456122631554E-2</v>
      </c>
    </row>
    <row r="154" spans="1:22" x14ac:dyDescent="0.25">
      <c r="A154" s="6">
        <v>44714</v>
      </c>
      <c r="B154" s="7" t="str">
        <f t="shared" si="2"/>
        <v>6</v>
      </c>
      <c r="C154" s="17">
        <f>_xlfn.ISOWEEKNUM(Table3[[#This Row],[dt]])</f>
        <v>22</v>
      </c>
      <c r="D154" s="1">
        <v>16533</v>
      </c>
      <c r="E154" s="1" t="s">
        <v>10</v>
      </c>
      <c r="F154" s="1" t="s">
        <v>92</v>
      </c>
      <c r="G154" s="1" t="s">
        <v>31</v>
      </c>
      <c r="H154" s="1" t="s">
        <v>11</v>
      </c>
      <c r="I154" s="1" t="s">
        <v>12</v>
      </c>
      <c r="J154" s="1" t="s">
        <v>16</v>
      </c>
      <c r="K154" s="1" t="s">
        <v>14</v>
      </c>
      <c r="L154" s="1" t="s">
        <v>76</v>
      </c>
      <c r="M154" s="1">
        <v>17860</v>
      </c>
      <c r="N154" s="17">
        <v>116.47436540583927</v>
      </c>
      <c r="O154" s="8">
        <v>324.5711041182887</v>
      </c>
      <c r="P154" s="8">
        <v>24.233470116186066</v>
      </c>
      <c r="Q154" s="8">
        <f>P154-Table3[[#This Row],[paid]]</f>
        <v>-300.33763400210262</v>
      </c>
      <c r="R154" s="8">
        <v>0.2080584000758261</v>
      </c>
      <c r="S154" s="8">
        <v>200</v>
      </c>
      <c r="T154" s="10">
        <v>0.15</v>
      </c>
      <c r="U154" s="8">
        <v>14.960175138940166</v>
      </c>
      <c r="V154" s="10">
        <v>0.1028892070018203</v>
      </c>
    </row>
    <row r="155" spans="1:22" x14ac:dyDescent="0.25">
      <c r="A155" s="6">
        <v>44714</v>
      </c>
      <c r="B155" s="7" t="str">
        <f t="shared" si="2"/>
        <v>6</v>
      </c>
      <c r="C155" s="17">
        <f>_xlfn.ISOWEEKNUM(Table3[[#This Row],[dt]])</f>
        <v>22</v>
      </c>
      <c r="D155" s="1">
        <v>17260</v>
      </c>
      <c r="E155" s="1" t="s">
        <v>10</v>
      </c>
      <c r="F155" s="1" t="s">
        <v>93</v>
      </c>
      <c r="G155" s="1" t="s">
        <v>68</v>
      </c>
      <c r="H155" s="1" t="s">
        <v>17</v>
      </c>
      <c r="I155" s="1" t="s">
        <v>12</v>
      </c>
      <c r="J155" s="1" t="s">
        <v>13</v>
      </c>
      <c r="K155" s="1" t="s">
        <v>15</v>
      </c>
      <c r="L155" s="1" t="s">
        <v>79</v>
      </c>
      <c r="M155" s="1">
        <v>26330</v>
      </c>
      <c r="N155" s="17">
        <v>212.35549932790386</v>
      </c>
      <c r="O155" s="8">
        <v>463.54677175917959</v>
      </c>
      <c r="P155" s="8">
        <v>160.84429114176217</v>
      </c>
      <c r="Q155" s="8">
        <f>P155-Table3[[#This Row],[paid]]</f>
        <v>-302.70248061741745</v>
      </c>
      <c r="R155" s="8">
        <v>0.75742936561957441</v>
      </c>
      <c r="S155" s="8">
        <v>200</v>
      </c>
      <c r="T155" s="10">
        <v>7.0000000000000007E-2</v>
      </c>
      <c r="U155" s="8">
        <v>48.173174042659831</v>
      </c>
      <c r="V155" s="10">
        <v>4.9916986692222505E-2</v>
      </c>
    </row>
    <row r="156" spans="1:22" x14ac:dyDescent="0.25">
      <c r="A156" s="6">
        <v>44714</v>
      </c>
      <c r="B156" s="7" t="str">
        <f t="shared" si="2"/>
        <v>6</v>
      </c>
      <c r="C156" s="17">
        <f>_xlfn.ISOWEEKNUM(Table3[[#This Row],[dt]])</f>
        <v>22</v>
      </c>
      <c r="D156" s="1">
        <v>2973</v>
      </c>
      <c r="E156" s="1" t="s">
        <v>10</v>
      </c>
      <c r="F156" s="1" t="s">
        <v>90</v>
      </c>
      <c r="G156" s="1" t="s">
        <v>39</v>
      </c>
      <c r="H156" s="1" t="s">
        <v>11</v>
      </c>
      <c r="I156" s="1" t="s">
        <v>21</v>
      </c>
      <c r="J156" s="1" t="s">
        <v>16</v>
      </c>
      <c r="K156" s="1" t="s">
        <v>14</v>
      </c>
      <c r="L156" s="1" t="s">
        <v>80</v>
      </c>
      <c r="M156" s="1">
        <v>16890</v>
      </c>
      <c r="N156" s="17">
        <v>66.666972645492933</v>
      </c>
      <c r="O156" s="8">
        <v>413.42975798524679</v>
      </c>
      <c r="P156" s="8">
        <v>106.82988514122174</v>
      </c>
      <c r="Q156" s="8">
        <f>P156-Table3[[#This Row],[paid]]</f>
        <v>-306.59987284402507</v>
      </c>
      <c r="R156" s="8">
        <v>1.6024409224234371</v>
      </c>
      <c r="S156" s="8">
        <v>200</v>
      </c>
      <c r="T156" s="10">
        <v>0.04</v>
      </c>
      <c r="U156" s="8">
        <v>21.093534786410927</v>
      </c>
      <c r="V156" s="10">
        <v>3.2908292716229373E-2</v>
      </c>
    </row>
    <row r="157" spans="1:22" x14ac:dyDescent="0.25">
      <c r="A157" s="6">
        <v>44714</v>
      </c>
      <c r="B157" s="7" t="str">
        <f t="shared" si="2"/>
        <v>6</v>
      </c>
      <c r="C157" s="17">
        <f>_xlfn.ISOWEEKNUM(Table3[[#This Row],[dt]])</f>
        <v>22</v>
      </c>
      <c r="D157" s="1">
        <v>16256</v>
      </c>
      <c r="E157" s="1" t="s">
        <v>10</v>
      </c>
      <c r="F157" s="1" t="s">
        <v>93</v>
      </c>
      <c r="G157" s="1" t="s">
        <v>40</v>
      </c>
      <c r="H157" s="1" t="s">
        <v>17</v>
      </c>
      <c r="I157" s="1" t="s">
        <v>12</v>
      </c>
      <c r="J157" s="1" t="s">
        <v>16</v>
      </c>
      <c r="K157" s="1" t="s">
        <v>14</v>
      </c>
      <c r="L157" s="1" t="s">
        <v>78</v>
      </c>
      <c r="M157" s="1">
        <v>33300</v>
      </c>
      <c r="N157" s="17">
        <v>226.18185111392864</v>
      </c>
      <c r="O157" s="8">
        <v>651.12727058168844</v>
      </c>
      <c r="P157" s="8">
        <v>327.27371415761371</v>
      </c>
      <c r="Q157" s="8">
        <f>P157-Table3[[#This Row],[paid]]</f>
        <v>-323.85355642407472</v>
      </c>
      <c r="R157" s="8">
        <v>1.4469494901815296</v>
      </c>
      <c r="S157" s="8">
        <v>400</v>
      </c>
      <c r="T157" s="10">
        <v>0.1</v>
      </c>
      <c r="U157" s="8">
        <v>196.19919317687618</v>
      </c>
      <c r="V157" s="10">
        <v>9.9915954489798217E-2</v>
      </c>
    </row>
    <row r="158" spans="1:22" x14ac:dyDescent="0.25">
      <c r="A158" s="6">
        <v>44714</v>
      </c>
      <c r="B158" s="7" t="str">
        <f t="shared" si="2"/>
        <v>6</v>
      </c>
      <c r="C158" s="17">
        <f>_xlfn.ISOWEEKNUM(Table3[[#This Row],[dt]])</f>
        <v>22</v>
      </c>
      <c r="D158" s="1">
        <v>13250</v>
      </c>
      <c r="E158" s="1" t="s">
        <v>10</v>
      </c>
      <c r="F158" s="1" t="s">
        <v>94</v>
      </c>
      <c r="G158" s="1" t="s">
        <v>56</v>
      </c>
      <c r="H158" s="1" t="s">
        <v>11</v>
      </c>
      <c r="I158" s="1" t="s">
        <v>18</v>
      </c>
      <c r="J158" s="1" t="s">
        <v>13</v>
      </c>
      <c r="K158" s="1" t="s">
        <v>15</v>
      </c>
      <c r="L158" s="1" t="s">
        <v>79</v>
      </c>
      <c r="M158" s="1">
        <v>49790</v>
      </c>
      <c r="N158" s="17">
        <v>176.0577835273825</v>
      </c>
      <c r="O158" s="8">
        <v>1150.6056311386365</v>
      </c>
      <c r="P158" s="8">
        <v>823.46779322111126</v>
      </c>
      <c r="Q158" s="8">
        <f>P158-Table3[[#This Row],[paid]]</f>
        <v>-327.13783791752519</v>
      </c>
      <c r="R158" s="8">
        <v>4.6772586631651887</v>
      </c>
      <c r="S158" s="8">
        <v>600</v>
      </c>
      <c r="T158" s="10">
        <v>0.06</v>
      </c>
      <c r="U158" s="8">
        <v>285.30460242550902</v>
      </c>
      <c r="V158" s="10">
        <v>5.774453774921371E-2</v>
      </c>
    </row>
    <row r="159" spans="1:22" x14ac:dyDescent="0.25">
      <c r="A159" s="6">
        <v>44714</v>
      </c>
      <c r="B159" s="7" t="str">
        <f t="shared" si="2"/>
        <v>6</v>
      </c>
      <c r="C159" s="17">
        <f>_xlfn.ISOWEEKNUM(Table3[[#This Row],[dt]])</f>
        <v>22</v>
      </c>
      <c r="D159" s="1">
        <v>7797</v>
      </c>
      <c r="E159" s="1" t="s">
        <v>10</v>
      </c>
      <c r="F159" s="1" t="s">
        <v>91</v>
      </c>
      <c r="G159" s="1" t="s">
        <v>66</v>
      </c>
      <c r="H159" s="1" t="s">
        <v>19</v>
      </c>
      <c r="I159" s="1" t="s">
        <v>18</v>
      </c>
      <c r="J159" s="1" t="s">
        <v>13</v>
      </c>
      <c r="K159" s="1" t="s">
        <v>14</v>
      </c>
      <c r="L159" s="1" t="s">
        <v>80</v>
      </c>
      <c r="M159" s="1">
        <v>99340</v>
      </c>
      <c r="N159" s="17">
        <v>292.06511678553932</v>
      </c>
      <c r="O159" s="8">
        <v>3499.0829543141185</v>
      </c>
      <c r="P159" s="8">
        <v>3154.1977521421072</v>
      </c>
      <c r="Q159" s="8">
        <f>P159-Table3[[#This Row],[paid]]</f>
        <v>-344.8852021720113</v>
      </c>
      <c r="R159" s="8">
        <v>10.79963874788308</v>
      </c>
      <c r="S159" s="8">
        <v>3200</v>
      </c>
      <c r="T159" s="10">
        <v>0.12</v>
      </c>
      <c r="U159" s="8">
        <v>743.56875263241659</v>
      </c>
      <c r="V159" s="10">
        <v>3.9289903543483572E-2</v>
      </c>
    </row>
    <row r="160" spans="1:22" x14ac:dyDescent="0.25">
      <c r="A160" s="6">
        <v>44714</v>
      </c>
      <c r="B160" s="7" t="str">
        <f t="shared" si="2"/>
        <v>6</v>
      </c>
      <c r="C160" s="17">
        <f>_xlfn.ISOWEEKNUM(Table3[[#This Row],[dt]])</f>
        <v>22</v>
      </c>
      <c r="D160" s="1">
        <v>15673</v>
      </c>
      <c r="E160" s="1" t="s">
        <v>10</v>
      </c>
      <c r="F160" s="1" t="s">
        <v>92</v>
      </c>
      <c r="G160" s="1" t="s">
        <v>45</v>
      </c>
      <c r="H160" s="1" t="s">
        <v>19</v>
      </c>
      <c r="I160" s="1" t="s">
        <v>21</v>
      </c>
      <c r="J160" s="1" t="s">
        <v>16</v>
      </c>
      <c r="K160" s="1" t="s">
        <v>15</v>
      </c>
      <c r="L160" s="1" t="s">
        <v>77</v>
      </c>
      <c r="M160" s="1">
        <v>67160</v>
      </c>
      <c r="N160" s="17">
        <v>57.48657692008404</v>
      </c>
      <c r="O160" s="8">
        <v>637.92578166105307</v>
      </c>
      <c r="P160" s="8">
        <v>277.8194660360823</v>
      </c>
      <c r="Q160" s="8">
        <f>P160-Table3[[#This Row],[paid]]</f>
        <v>-360.10631562497076</v>
      </c>
      <c r="R160" s="8">
        <v>4.8327710731897957</v>
      </c>
      <c r="S160" s="8">
        <v>400</v>
      </c>
      <c r="T160" s="10">
        <v>0.06</v>
      </c>
      <c r="U160" s="8">
        <v>0.11467414552849127</v>
      </c>
      <c r="V160" s="10">
        <v>6.8794162845304819E-5</v>
      </c>
    </row>
    <row r="161" spans="1:22" x14ac:dyDescent="0.25">
      <c r="A161" s="6">
        <v>44714</v>
      </c>
      <c r="B161" s="7" t="str">
        <f t="shared" si="2"/>
        <v>6</v>
      </c>
      <c r="C161" s="17">
        <f>_xlfn.ISOWEEKNUM(Table3[[#This Row],[dt]])</f>
        <v>22</v>
      </c>
      <c r="D161" s="1">
        <v>17456</v>
      </c>
      <c r="E161" s="1" t="s">
        <v>10</v>
      </c>
      <c r="F161" s="1" t="s">
        <v>92</v>
      </c>
      <c r="G161" s="1" t="s">
        <v>60</v>
      </c>
      <c r="H161" s="1" t="s">
        <v>17</v>
      </c>
      <c r="I161" s="1" t="s">
        <v>18</v>
      </c>
      <c r="J161" s="1" t="s">
        <v>16</v>
      </c>
      <c r="K161" s="1" t="s">
        <v>15</v>
      </c>
      <c r="L161" s="1" t="s">
        <v>77</v>
      </c>
      <c r="M161" s="1">
        <v>30830</v>
      </c>
      <c r="N161" s="17">
        <v>59.723259997232596</v>
      </c>
      <c r="O161" s="8">
        <v>591.74235395630501</v>
      </c>
      <c r="P161" s="8">
        <v>210.36180033754076</v>
      </c>
      <c r="Q161" s="8">
        <f>P161-Table3[[#This Row],[paid]]</f>
        <v>-381.38055361876422</v>
      </c>
      <c r="R161" s="8">
        <v>3.5222759164065778</v>
      </c>
      <c r="S161" s="8">
        <v>400</v>
      </c>
      <c r="T161" s="10">
        <v>0.05</v>
      </c>
      <c r="U161" s="8">
        <v>9.8076042152571929</v>
      </c>
      <c r="V161" s="10">
        <v>7.7704255236455966E-3</v>
      </c>
    </row>
    <row r="162" spans="1:22" x14ac:dyDescent="0.25">
      <c r="A162" s="6">
        <v>44714</v>
      </c>
      <c r="B162" s="7" t="str">
        <f t="shared" si="2"/>
        <v>6</v>
      </c>
      <c r="C162" s="17">
        <f>_xlfn.ISOWEEKNUM(Table3[[#This Row],[dt]])</f>
        <v>22</v>
      </c>
      <c r="D162" s="1">
        <v>16735</v>
      </c>
      <c r="E162" s="1" t="s">
        <v>10</v>
      </c>
      <c r="F162" s="1" t="s">
        <v>90</v>
      </c>
      <c r="G162" s="1" t="s">
        <v>28</v>
      </c>
      <c r="H162" s="1" t="s">
        <v>17</v>
      </c>
      <c r="I162" s="1" t="s">
        <v>18</v>
      </c>
      <c r="J162" s="1" t="s">
        <v>13</v>
      </c>
      <c r="K162" s="1" t="s">
        <v>14</v>
      </c>
      <c r="L162" s="1" t="s">
        <v>76</v>
      </c>
      <c r="M162" s="1">
        <v>23140</v>
      </c>
      <c r="N162" s="17">
        <v>145.50917030567686</v>
      </c>
      <c r="O162" s="8">
        <v>1197.6657910872807</v>
      </c>
      <c r="P162" s="8">
        <v>806.81183131760338</v>
      </c>
      <c r="Q162" s="8">
        <f>P162-Table3[[#This Row],[paid]]</f>
        <v>-390.85395976967732</v>
      </c>
      <c r="R162" s="8">
        <v>5.5447490328114846</v>
      </c>
      <c r="S162" s="8">
        <v>800</v>
      </c>
      <c r="T162" s="10">
        <v>0.14000000000000001</v>
      </c>
      <c r="U162" s="8">
        <v>346.49411543035353</v>
      </c>
      <c r="V162" s="10">
        <v>7.1576812581048047E-2</v>
      </c>
    </row>
    <row r="163" spans="1:22" x14ac:dyDescent="0.25">
      <c r="A163" s="6">
        <v>44714</v>
      </c>
      <c r="B163" s="7" t="str">
        <f t="shared" si="2"/>
        <v>6</v>
      </c>
      <c r="C163" s="17">
        <f>_xlfn.ISOWEEKNUM(Table3[[#This Row],[dt]])</f>
        <v>22</v>
      </c>
      <c r="D163" s="1">
        <v>9121</v>
      </c>
      <c r="E163" s="1" t="s">
        <v>10</v>
      </c>
      <c r="F163" s="1" t="s">
        <v>90</v>
      </c>
      <c r="G163" s="1" t="s">
        <v>41</v>
      </c>
      <c r="H163" s="1" t="s">
        <v>11</v>
      </c>
      <c r="I163" s="1" t="s">
        <v>12</v>
      </c>
      <c r="J163" s="1" t="s">
        <v>13</v>
      </c>
      <c r="K163" s="1" t="s">
        <v>14</v>
      </c>
      <c r="L163" s="1" t="s">
        <v>78</v>
      </c>
      <c r="M163" s="1">
        <v>162600</v>
      </c>
      <c r="N163" s="17">
        <v>518.77117389731279</v>
      </c>
      <c r="O163" s="8">
        <v>3652.1909618904351</v>
      </c>
      <c r="P163" s="8">
        <v>3255.414763912469</v>
      </c>
      <c r="Q163" s="8">
        <f>P163-Table3[[#This Row],[paid]]</f>
        <v>-396.77619797796615</v>
      </c>
      <c r="R163" s="8">
        <v>6.2752422025608849</v>
      </c>
      <c r="S163" s="8">
        <v>1600</v>
      </c>
      <c r="T163" s="10">
        <v>0.125</v>
      </c>
      <c r="U163" s="8">
        <v>37.988432969982675</v>
      </c>
      <c r="V163" s="10">
        <v>1.9448844322951379E-3</v>
      </c>
    </row>
    <row r="164" spans="1:22" x14ac:dyDescent="0.25">
      <c r="A164" s="6">
        <v>44714</v>
      </c>
      <c r="B164" s="7" t="str">
        <f t="shared" si="2"/>
        <v>6</v>
      </c>
      <c r="C164" s="17">
        <f>_xlfn.ISOWEEKNUM(Table3[[#This Row],[dt]])</f>
        <v>22</v>
      </c>
      <c r="D164" s="1">
        <v>15242</v>
      </c>
      <c r="E164" s="1" t="s">
        <v>10</v>
      </c>
      <c r="F164" s="1" t="s">
        <v>94</v>
      </c>
      <c r="G164" s="1" t="s">
        <v>54</v>
      </c>
      <c r="H164" s="1" t="s">
        <v>11</v>
      </c>
      <c r="I164" s="1" t="s">
        <v>18</v>
      </c>
      <c r="J164" s="1" t="s">
        <v>13</v>
      </c>
      <c r="K164" s="1" t="s">
        <v>14</v>
      </c>
      <c r="L164" s="1" t="s">
        <v>77</v>
      </c>
      <c r="M164" s="1">
        <v>82630</v>
      </c>
      <c r="N164" s="17">
        <v>752.12647463919996</v>
      </c>
      <c r="O164" s="8">
        <v>2266.0178809904892</v>
      </c>
      <c r="P164" s="8">
        <v>1868.7851319065428</v>
      </c>
      <c r="Q164" s="8">
        <f>P164-Table3[[#This Row],[paid]]</f>
        <v>-397.23274908394637</v>
      </c>
      <c r="R164" s="8">
        <v>2.4846687291562386</v>
      </c>
      <c r="S164" s="8">
        <v>2200</v>
      </c>
      <c r="T164" s="10">
        <v>0.09</v>
      </c>
      <c r="U164" s="8">
        <v>200.62719213395829</v>
      </c>
      <c r="V164" s="10">
        <v>1.7892835717044826E-2</v>
      </c>
    </row>
    <row r="165" spans="1:22" x14ac:dyDescent="0.25">
      <c r="A165" s="6">
        <v>44714</v>
      </c>
      <c r="B165" s="7" t="str">
        <f t="shared" si="2"/>
        <v>6</v>
      </c>
      <c r="C165" s="17">
        <f>_xlfn.ISOWEEKNUM(Table3[[#This Row],[dt]])</f>
        <v>22</v>
      </c>
      <c r="D165" s="1">
        <v>16483</v>
      </c>
      <c r="E165" s="1" t="s">
        <v>10</v>
      </c>
      <c r="F165" s="1" t="s">
        <v>95</v>
      </c>
      <c r="G165" s="1" t="s">
        <v>35</v>
      </c>
      <c r="H165" s="1" t="s">
        <v>17</v>
      </c>
      <c r="I165" s="1" t="s">
        <v>12</v>
      </c>
      <c r="J165" s="1" t="s">
        <v>13</v>
      </c>
      <c r="K165" s="1" t="s">
        <v>15</v>
      </c>
      <c r="L165" s="1" t="s">
        <v>79</v>
      </c>
      <c r="M165" s="1">
        <v>26030</v>
      </c>
      <c r="N165" s="17">
        <v>85.392533936651589</v>
      </c>
      <c r="O165" s="8">
        <v>534.89974804232327</v>
      </c>
      <c r="P165" s="8">
        <v>131.25415197531746</v>
      </c>
      <c r="Q165" s="8">
        <f>P165-Table3[[#This Row],[paid]]</f>
        <v>-403.64559606700584</v>
      </c>
      <c r="R165" s="8">
        <v>1.5370682415009289</v>
      </c>
      <c r="S165" s="8">
        <v>200</v>
      </c>
      <c r="T165" s="10">
        <v>0.06</v>
      </c>
      <c r="U165" s="8">
        <v>12.121447947258911</v>
      </c>
      <c r="V165" s="10">
        <v>1.5391827947073717E-2</v>
      </c>
    </row>
    <row r="166" spans="1:22" x14ac:dyDescent="0.25">
      <c r="A166" s="6">
        <v>44714</v>
      </c>
      <c r="B166" s="7" t="str">
        <f t="shared" si="2"/>
        <v>6</v>
      </c>
      <c r="C166" s="17">
        <f>_xlfn.ISOWEEKNUM(Table3[[#This Row],[dt]])</f>
        <v>22</v>
      </c>
      <c r="D166" s="1">
        <v>8767</v>
      </c>
      <c r="E166" s="1" t="s">
        <v>10</v>
      </c>
      <c r="F166" s="1" t="s">
        <v>89</v>
      </c>
      <c r="G166" s="1" t="s">
        <v>51</v>
      </c>
      <c r="H166" s="1" t="s">
        <v>17</v>
      </c>
      <c r="I166" s="1" t="s">
        <v>18</v>
      </c>
      <c r="J166" s="1" t="s">
        <v>13</v>
      </c>
      <c r="K166" s="1" t="s">
        <v>14</v>
      </c>
      <c r="L166" s="1" t="s">
        <v>79</v>
      </c>
      <c r="M166" s="1">
        <v>95760</v>
      </c>
      <c r="N166" s="17">
        <v>238.28153564899452</v>
      </c>
      <c r="O166" s="8">
        <v>2141.899193225041</v>
      </c>
      <c r="P166" s="8">
        <v>1735.9694862823308</v>
      </c>
      <c r="Q166" s="8">
        <f>P166-Table3[[#This Row],[paid]]</f>
        <v>-405.92970694271025</v>
      </c>
      <c r="R166" s="8">
        <v>7.2853714055273509</v>
      </c>
      <c r="S166" s="8">
        <v>2000</v>
      </c>
      <c r="T166" s="10">
        <v>0.12</v>
      </c>
      <c r="U166" s="8">
        <v>48.224325161811556</v>
      </c>
      <c r="V166" s="10">
        <v>4.6299129048524221E-3</v>
      </c>
    </row>
    <row r="167" spans="1:22" x14ac:dyDescent="0.25">
      <c r="A167" s="6">
        <v>44714</v>
      </c>
      <c r="B167" s="7" t="str">
        <f t="shared" si="2"/>
        <v>6</v>
      </c>
      <c r="C167" s="17">
        <f>_xlfn.ISOWEEKNUM(Table3[[#This Row],[dt]])</f>
        <v>22</v>
      </c>
      <c r="D167" s="1">
        <v>13948</v>
      </c>
      <c r="E167" s="1" t="s">
        <v>10</v>
      </c>
      <c r="F167" s="1" t="s">
        <v>94</v>
      </c>
      <c r="G167" s="1" t="s">
        <v>61</v>
      </c>
      <c r="H167" s="1" t="s">
        <v>11</v>
      </c>
      <c r="I167" s="1" t="s">
        <v>18</v>
      </c>
      <c r="J167" s="1" t="s">
        <v>13</v>
      </c>
      <c r="K167" s="1" t="s">
        <v>14</v>
      </c>
      <c r="L167" s="1" t="s">
        <v>79</v>
      </c>
      <c r="M167" s="1">
        <v>14150</v>
      </c>
      <c r="N167" s="17">
        <v>40.456312900274476</v>
      </c>
      <c r="O167" s="8">
        <v>481.00848404892258</v>
      </c>
      <c r="P167" s="8">
        <v>64.866099127899659</v>
      </c>
      <c r="Q167" s="8">
        <f>P167-Table3[[#This Row],[paid]]</f>
        <v>-416.14238492102294</v>
      </c>
      <c r="R167" s="8">
        <v>1.6033616134964088</v>
      </c>
      <c r="S167" s="8">
        <v>200</v>
      </c>
      <c r="T167" s="10">
        <v>0.1</v>
      </c>
      <c r="U167" s="8">
        <v>36.93054146770185</v>
      </c>
      <c r="V167" s="10">
        <v>9.4889169032358237E-2</v>
      </c>
    </row>
    <row r="168" spans="1:22" x14ac:dyDescent="0.25">
      <c r="A168" s="6">
        <v>44714</v>
      </c>
      <c r="B168" s="7" t="str">
        <f t="shared" si="2"/>
        <v>6</v>
      </c>
      <c r="C168" s="17">
        <f>_xlfn.ISOWEEKNUM(Table3[[#This Row],[dt]])</f>
        <v>22</v>
      </c>
      <c r="D168" s="1">
        <v>17435</v>
      </c>
      <c r="E168" s="1" t="s">
        <v>10</v>
      </c>
      <c r="F168" s="1" t="s">
        <v>91</v>
      </c>
      <c r="G168" s="1" t="s">
        <v>74</v>
      </c>
      <c r="H168" s="1" t="s">
        <v>11</v>
      </c>
      <c r="I168" s="1" t="s">
        <v>12</v>
      </c>
      <c r="J168" s="1" t="s">
        <v>13</v>
      </c>
      <c r="K168" s="1" t="s">
        <v>14</v>
      </c>
      <c r="L168" s="1" t="s">
        <v>80</v>
      </c>
      <c r="M168" s="1">
        <v>24510</v>
      </c>
      <c r="N168" s="17">
        <v>338.6199937907482</v>
      </c>
      <c r="O168" s="8">
        <v>1158.1623149270918</v>
      </c>
      <c r="P168" s="8">
        <v>734.41370016721032</v>
      </c>
      <c r="Q168" s="8">
        <f>P168-Table3[[#This Row],[paid]]</f>
        <v>-423.74861475988143</v>
      </c>
      <c r="R168" s="8">
        <v>2.1688432863803215</v>
      </c>
      <c r="S168" s="8">
        <v>800</v>
      </c>
      <c r="T168" s="10">
        <v>0.1</v>
      </c>
      <c r="U168" s="8">
        <v>309.8322748232319</v>
      </c>
      <c r="V168" s="10">
        <v>7.0312839287695231E-2</v>
      </c>
    </row>
    <row r="169" spans="1:22" x14ac:dyDescent="0.25">
      <c r="A169" s="6">
        <v>44714</v>
      </c>
      <c r="B169" s="7" t="str">
        <f t="shared" si="2"/>
        <v>6</v>
      </c>
      <c r="C169" s="17">
        <f>_xlfn.ISOWEEKNUM(Table3[[#This Row],[dt]])</f>
        <v>22</v>
      </c>
      <c r="D169" s="1">
        <v>5247</v>
      </c>
      <c r="E169" s="1" t="s">
        <v>10</v>
      </c>
      <c r="F169" s="1" t="s">
        <v>93</v>
      </c>
      <c r="G169" s="1" t="s">
        <v>58</v>
      </c>
      <c r="H169" s="1" t="s">
        <v>11</v>
      </c>
      <c r="I169" s="1" t="s">
        <v>12</v>
      </c>
      <c r="J169" s="1" t="s">
        <v>13</v>
      </c>
      <c r="K169" s="1" t="s">
        <v>15</v>
      </c>
      <c r="L169" s="1" t="s">
        <v>77</v>
      </c>
      <c r="M169" s="1">
        <v>97740</v>
      </c>
      <c r="N169" s="17">
        <v>260.16921760623632</v>
      </c>
      <c r="O169" s="8">
        <v>1991.9090496488056</v>
      </c>
      <c r="P169" s="8">
        <v>1542.3613660414032</v>
      </c>
      <c r="Q169" s="8">
        <f>P169-Table3[[#This Row],[paid]]</f>
        <v>-449.5476836074024</v>
      </c>
      <c r="R169" s="8">
        <v>5.9283007430023975</v>
      </c>
      <c r="S169" s="8">
        <v>1400</v>
      </c>
      <c r="T169" s="10">
        <v>7.0000000000000007E-2</v>
      </c>
      <c r="U169" s="8">
        <v>417.66147817270564</v>
      </c>
      <c r="V169" s="10">
        <v>4.5132254927247047E-2</v>
      </c>
    </row>
    <row r="170" spans="1:22" x14ac:dyDescent="0.25">
      <c r="A170" s="6">
        <v>44714</v>
      </c>
      <c r="B170" s="7" t="str">
        <f t="shared" si="2"/>
        <v>6</v>
      </c>
      <c r="C170" s="17">
        <f>_xlfn.ISOWEEKNUM(Table3[[#This Row],[dt]])</f>
        <v>22</v>
      </c>
      <c r="D170" s="1">
        <v>2725</v>
      </c>
      <c r="E170" s="1" t="s">
        <v>10</v>
      </c>
      <c r="F170" s="1" t="s">
        <v>93</v>
      </c>
      <c r="G170" s="1" t="s">
        <v>37</v>
      </c>
      <c r="H170" s="1" t="s">
        <v>17</v>
      </c>
      <c r="I170" s="1" t="s">
        <v>18</v>
      </c>
      <c r="J170" s="1" t="s">
        <v>13</v>
      </c>
      <c r="K170" s="1" t="s">
        <v>14</v>
      </c>
      <c r="L170" s="1" t="s">
        <v>78</v>
      </c>
      <c r="M170" s="1">
        <v>20330</v>
      </c>
      <c r="N170" s="17">
        <v>110.5558912386707</v>
      </c>
      <c r="O170" s="8">
        <v>956.23420692933098</v>
      </c>
      <c r="P170" s="8">
        <v>489.43206009247984</v>
      </c>
      <c r="Q170" s="8">
        <f>P170-Table3[[#This Row],[paid]]</f>
        <v>-466.80214683685114</v>
      </c>
      <c r="R170" s="8">
        <v>4.4270102172654209</v>
      </c>
      <c r="S170" s="8">
        <v>200</v>
      </c>
      <c r="T170" s="10">
        <v>0.09</v>
      </c>
      <c r="U170" s="8">
        <v>0.66609008655855684</v>
      </c>
      <c r="V170" s="10">
        <v>2.2682415697379831E-4</v>
      </c>
    </row>
    <row r="171" spans="1:22" x14ac:dyDescent="0.25">
      <c r="A171" s="6">
        <v>44714</v>
      </c>
      <c r="B171" s="7" t="str">
        <f t="shared" si="2"/>
        <v>6</v>
      </c>
      <c r="C171" s="17">
        <f>_xlfn.ISOWEEKNUM(Table3[[#This Row],[dt]])</f>
        <v>22</v>
      </c>
      <c r="D171" s="1">
        <v>15910</v>
      </c>
      <c r="E171" s="1" t="s">
        <v>10</v>
      </c>
      <c r="F171" s="1" t="s">
        <v>92</v>
      </c>
      <c r="G171" s="1" t="s">
        <v>54</v>
      </c>
      <c r="H171" s="1" t="s">
        <v>11</v>
      </c>
      <c r="I171" s="1" t="s">
        <v>12</v>
      </c>
      <c r="J171" s="1" t="s">
        <v>16</v>
      </c>
      <c r="K171" s="1" t="s">
        <v>14</v>
      </c>
      <c r="L171" s="1" t="s">
        <v>78</v>
      </c>
      <c r="M171" s="1">
        <v>358530</v>
      </c>
      <c r="N171" s="17">
        <v>1204.2316141356255</v>
      </c>
      <c r="O171" s="8">
        <v>9824.8276280394839</v>
      </c>
      <c r="P171" s="8">
        <v>9345.4723800302363</v>
      </c>
      <c r="Q171" s="8">
        <f>P171-Table3[[#This Row],[paid]]</f>
        <v>-479.35524800924759</v>
      </c>
      <c r="R171" s="8">
        <v>7.7605273523218692</v>
      </c>
      <c r="S171" s="8">
        <v>6400</v>
      </c>
      <c r="T171" s="10">
        <v>0.15</v>
      </c>
      <c r="U171" s="8">
        <v>3633.1698353579823</v>
      </c>
      <c r="V171" s="10">
        <v>6.4793761221413823E-2</v>
      </c>
    </row>
    <row r="172" spans="1:22" x14ac:dyDescent="0.25">
      <c r="A172" s="6">
        <v>44714</v>
      </c>
      <c r="B172" s="7" t="str">
        <f t="shared" si="2"/>
        <v>6</v>
      </c>
      <c r="C172" s="17">
        <f>_xlfn.ISOWEEKNUM(Table3[[#This Row],[dt]])</f>
        <v>22</v>
      </c>
      <c r="D172" s="1">
        <v>16656</v>
      </c>
      <c r="E172" s="1" t="s">
        <v>10</v>
      </c>
      <c r="F172" s="1" t="s">
        <v>92</v>
      </c>
      <c r="G172" s="1" t="s">
        <v>59</v>
      </c>
      <c r="H172" s="1" t="s">
        <v>11</v>
      </c>
      <c r="I172" s="1" t="s">
        <v>18</v>
      </c>
      <c r="J172" s="1" t="s">
        <v>13</v>
      </c>
      <c r="K172" s="1" t="s">
        <v>14</v>
      </c>
      <c r="L172" s="1" t="s">
        <v>79</v>
      </c>
      <c r="M172" s="1">
        <v>70880</v>
      </c>
      <c r="N172" s="17">
        <v>483.94221254700176</v>
      </c>
      <c r="O172" s="8">
        <v>1211.2309334250638</v>
      </c>
      <c r="P172" s="8">
        <v>707.92968336605747</v>
      </c>
      <c r="Q172" s="8">
        <f>P172-Table3[[#This Row],[paid]]</f>
        <v>-503.30125005900629</v>
      </c>
      <c r="R172" s="8">
        <v>1.4628392915761641</v>
      </c>
      <c r="S172" s="8">
        <v>1200</v>
      </c>
      <c r="T172" s="10">
        <v>0.12</v>
      </c>
      <c r="U172" s="8">
        <v>310.20746967525344</v>
      </c>
      <c r="V172" s="10">
        <v>7.3031610569070884E-2</v>
      </c>
    </row>
    <row r="173" spans="1:22" x14ac:dyDescent="0.25">
      <c r="A173" s="6">
        <v>44714</v>
      </c>
      <c r="B173" s="7" t="str">
        <f t="shared" si="2"/>
        <v>6</v>
      </c>
      <c r="C173" s="17">
        <f>_xlfn.ISOWEEKNUM(Table3[[#This Row],[dt]])</f>
        <v>22</v>
      </c>
      <c r="D173" s="1">
        <v>15101</v>
      </c>
      <c r="E173" s="1" t="s">
        <v>10</v>
      </c>
      <c r="F173" s="1" t="s">
        <v>92</v>
      </c>
      <c r="G173" s="1" t="s">
        <v>34</v>
      </c>
      <c r="H173" s="1" t="s">
        <v>17</v>
      </c>
      <c r="I173" s="1" t="s">
        <v>12</v>
      </c>
      <c r="J173" s="1" t="s">
        <v>16</v>
      </c>
      <c r="K173" s="1" t="s">
        <v>14</v>
      </c>
      <c r="L173" s="1" t="s">
        <v>78</v>
      </c>
      <c r="M173" s="1">
        <v>95060</v>
      </c>
      <c r="N173" s="17">
        <v>512.57041243618426</v>
      </c>
      <c r="O173" s="8">
        <v>5603.6005125250049</v>
      </c>
      <c r="P173" s="8">
        <v>5092.6238046676508</v>
      </c>
      <c r="Q173" s="8">
        <f>P173-Table3[[#This Row],[paid]]</f>
        <v>-510.97670785735409</v>
      </c>
      <c r="R173" s="8">
        <v>9.9354619016400783</v>
      </c>
      <c r="S173" s="8">
        <v>3600</v>
      </c>
      <c r="T173" s="10">
        <v>0.1</v>
      </c>
      <c r="U173" s="8">
        <v>3000.2574101669866</v>
      </c>
      <c r="V173" s="10">
        <v>9.8189640718441204E-2</v>
      </c>
    </row>
    <row r="174" spans="1:22" x14ac:dyDescent="0.25">
      <c r="A174" s="6">
        <v>44714</v>
      </c>
      <c r="B174" s="7" t="str">
        <f t="shared" si="2"/>
        <v>6</v>
      </c>
      <c r="C174" s="17">
        <f>_xlfn.ISOWEEKNUM(Table3[[#This Row],[dt]])</f>
        <v>22</v>
      </c>
      <c r="D174" s="1">
        <v>15909</v>
      </c>
      <c r="E174" s="1" t="s">
        <v>10</v>
      </c>
      <c r="F174" s="1" t="s">
        <v>90</v>
      </c>
      <c r="G174" s="1" t="s">
        <v>49</v>
      </c>
      <c r="H174" s="1" t="s">
        <v>11</v>
      </c>
      <c r="I174" s="1" t="s">
        <v>18</v>
      </c>
      <c r="J174" s="1" t="s">
        <v>13</v>
      </c>
      <c r="K174" s="1" t="s">
        <v>14</v>
      </c>
      <c r="L174" s="1" t="s">
        <v>80</v>
      </c>
      <c r="M174" s="1">
        <v>170430</v>
      </c>
      <c r="N174" s="17">
        <v>337.91184161374673</v>
      </c>
      <c r="O174" s="8">
        <v>3108.6987238853303</v>
      </c>
      <c r="P174" s="8">
        <v>2537.3577555806673</v>
      </c>
      <c r="Q174" s="8">
        <f>P174-Table3[[#This Row],[paid]]</f>
        <v>-571.34096830466297</v>
      </c>
      <c r="R174" s="8">
        <v>7.5089341156650491</v>
      </c>
      <c r="S174" s="8">
        <v>2400</v>
      </c>
      <c r="T174" s="10">
        <v>0.06</v>
      </c>
      <c r="U174" s="8">
        <v>0.89203442256328691</v>
      </c>
      <c r="V174" s="10">
        <v>5.859339442124689E-5</v>
      </c>
    </row>
    <row r="175" spans="1:22" x14ac:dyDescent="0.25">
      <c r="A175" s="6">
        <v>44714</v>
      </c>
      <c r="B175" s="7" t="str">
        <f t="shared" si="2"/>
        <v>6</v>
      </c>
      <c r="C175" s="17">
        <f>_xlfn.ISOWEEKNUM(Table3[[#This Row],[dt]])</f>
        <v>22</v>
      </c>
      <c r="D175" s="1">
        <v>2917</v>
      </c>
      <c r="E175" s="1" t="s">
        <v>10</v>
      </c>
      <c r="F175" s="1" t="s">
        <v>94</v>
      </c>
      <c r="G175" s="1" t="s">
        <v>26</v>
      </c>
      <c r="H175" s="1" t="s">
        <v>17</v>
      </c>
      <c r="I175" s="1" t="s">
        <v>12</v>
      </c>
      <c r="J175" s="1" t="s">
        <v>13</v>
      </c>
      <c r="K175" s="1" t="s">
        <v>15</v>
      </c>
      <c r="L175" s="1" t="s">
        <v>78</v>
      </c>
      <c r="M175" s="1">
        <v>17710</v>
      </c>
      <c r="N175" s="17">
        <v>98.740528949249452</v>
      </c>
      <c r="O175" s="8">
        <v>724.26447130916006</v>
      </c>
      <c r="P175" s="8">
        <v>152.80824144490381</v>
      </c>
      <c r="Q175" s="8">
        <f>P175-Table3[[#This Row],[paid]]</f>
        <v>-571.45622986425622</v>
      </c>
      <c r="R175" s="8">
        <v>1.5475736566435048</v>
      </c>
      <c r="S175" s="8">
        <v>200</v>
      </c>
      <c r="T175" s="10">
        <v>7.0000000000000007E-2</v>
      </c>
      <c r="U175" s="8">
        <v>40.938799646476959</v>
      </c>
      <c r="V175" s="10">
        <v>4.4651605239976272E-2</v>
      </c>
    </row>
    <row r="176" spans="1:22" x14ac:dyDescent="0.25">
      <c r="A176" s="6">
        <v>44714</v>
      </c>
      <c r="B176" s="7" t="str">
        <f t="shared" si="2"/>
        <v>6</v>
      </c>
      <c r="C176" s="17">
        <f>_xlfn.ISOWEEKNUM(Table3[[#This Row],[dt]])</f>
        <v>22</v>
      </c>
      <c r="D176" s="1">
        <v>7282</v>
      </c>
      <c r="E176" s="1" t="s">
        <v>10</v>
      </c>
      <c r="F176" s="1" t="s">
        <v>90</v>
      </c>
      <c r="G176" s="1" t="s">
        <v>67</v>
      </c>
      <c r="H176" s="1" t="s">
        <v>19</v>
      </c>
      <c r="I176" s="1" t="s">
        <v>18</v>
      </c>
      <c r="J176" s="1" t="s">
        <v>13</v>
      </c>
      <c r="K176" s="1" t="s">
        <v>15</v>
      </c>
      <c r="L176" s="1" t="s">
        <v>76</v>
      </c>
      <c r="M176" s="1">
        <v>114110</v>
      </c>
      <c r="N176" s="17">
        <v>163.25398402416246</v>
      </c>
      <c r="O176" s="8">
        <v>2340.81783801034</v>
      </c>
      <c r="P176" s="8">
        <v>1769.202953379697</v>
      </c>
      <c r="Q176" s="8">
        <f>P176-Table3[[#This Row],[paid]]</f>
        <v>-571.61488463064302</v>
      </c>
      <c r="R176" s="8">
        <v>10.837119620418241</v>
      </c>
      <c r="S176" s="8">
        <v>1800</v>
      </c>
      <c r="T176" s="10">
        <v>0.02</v>
      </c>
      <c r="U176" s="8">
        <v>94.411959764226523</v>
      </c>
      <c r="V176" s="10">
        <v>8.8940200994532554E-3</v>
      </c>
    </row>
    <row r="177" spans="1:22" x14ac:dyDescent="0.25">
      <c r="A177" s="6">
        <v>44714</v>
      </c>
      <c r="B177" s="7" t="str">
        <f t="shared" si="2"/>
        <v>6</v>
      </c>
      <c r="C177" s="17">
        <f>_xlfn.ISOWEEKNUM(Table3[[#This Row],[dt]])</f>
        <v>22</v>
      </c>
      <c r="D177" s="1">
        <v>12780</v>
      </c>
      <c r="E177" s="1" t="s">
        <v>10</v>
      </c>
      <c r="F177" s="1" t="s">
        <v>91</v>
      </c>
      <c r="G177" s="1" t="s">
        <v>40</v>
      </c>
      <c r="H177" s="1" t="s">
        <v>19</v>
      </c>
      <c r="I177" s="1" t="s">
        <v>18</v>
      </c>
      <c r="J177" s="1" t="s">
        <v>16</v>
      </c>
      <c r="K177" s="1" t="s">
        <v>15</v>
      </c>
      <c r="L177" s="1" t="s">
        <v>80</v>
      </c>
      <c r="M177" s="1">
        <v>39670</v>
      </c>
      <c r="N177" s="17">
        <v>31.663174698194151</v>
      </c>
      <c r="O177" s="8">
        <v>777.55592167544125</v>
      </c>
      <c r="P177" s="8">
        <v>170.97145128906155</v>
      </c>
      <c r="Q177" s="8">
        <f>P177-Table3[[#This Row],[paid]]</f>
        <v>-606.58447038637973</v>
      </c>
      <c r="R177" s="8">
        <v>5.3996939005238973</v>
      </c>
      <c r="S177" s="8">
        <v>200</v>
      </c>
      <c r="T177" s="10">
        <v>5.7000000000000002E-2</v>
      </c>
      <c r="U177" s="8">
        <v>24.864590244268467</v>
      </c>
      <c r="V177" s="10">
        <v>2.4238540076719092E-2</v>
      </c>
    </row>
    <row r="178" spans="1:22" x14ac:dyDescent="0.25">
      <c r="A178" s="6">
        <v>44714</v>
      </c>
      <c r="B178" s="7" t="str">
        <f t="shared" si="2"/>
        <v>6</v>
      </c>
      <c r="C178" s="17">
        <f>_xlfn.ISOWEEKNUM(Table3[[#This Row],[dt]])</f>
        <v>22</v>
      </c>
      <c r="D178" s="1">
        <v>2575</v>
      </c>
      <c r="E178" s="1" t="s">
        <v>10</v>
      </c>
      <c r="F178" s="1" t="s">
        <v>92</v>
      </c>
      <c r="G178" s="1" t="s">
        <v>25</v>
      </c>
      <c r="H178" s="1" t="s">
        <v>17</v>
      </c>
      <c r="I178" s="1" t="s">
        <v>18</v>
      </c>
      <c r="J178" s="1" t="s">
        <v>16</v>
      </c>
      <c r="K178" s="1" t="s">
        <v>20</v>
      </c>
      <c r="L178" s="1" t="s">
        <v>75</v>
      </c>
      <c r="M178" s="1">
        <v>50360</v>
      </c>
      <c r="N178" s="17">
        <v>130.09418222915883</v>
      </c>
      <c r="O178" s="8">
        <v>1183.8906798865489</v>
      </c>
      <c r="P178" s="8">
        <v>534.78225641862298</v>
      </c>
      <c r="Q178" s="8">
        <f>P178-Table3[[#This Row],[paid]]</f>
        <v>-649.10842346792595</v>
      </c>
      <c r="R178" s="8">
        <v>4.1107315273838498</v>
      </c>
      <c r="S178" s="8">
        <v>10000</v>
      </c>
      <c r="T178" s="10">
        <v>7.4999999999999997E-2</v>
      </c>
      <c r="U178" s="8">
        <v>183.40626342090084</v>
      </c>
      <c r="V178" s="10">
        <v>5.7159171238886419E-2</v>
      </c>
    </row>
    <row r="179" spans="1:22" x14ac:dyDescent="0.25">
      <c r="A179" s="6">
        <v>44714</v>
      </c>
      <c r="B179" s="7" t="str">
        <f t="shared" si="2"/>
        <v>6</v>
      </c>
      <c r="C179" s="17">
        <f>_xlfn.ISOWEEKNUM(Table3[[#This Row],[dt]])</f>
        <v>22</v>
      </c>
      <c r="D179" s="1">
        <v>16053</v>
      </c>
      <c r="E179" s="1" t="s">
        <v>10</v>
      </c>
      <c r="F179" s="1" t="s">
        <v>94</v>
      </c>
      <c r="G179" s="1" t="s">
        <v>32</v>
      </c>
      <c r="H179" s="1" t="s">
        <v>11</v>
      </c>
      <c r="I179" s="1" t="s">
        <v>12</v>
      </c>
      <c r="J179" s="1" t="s">
        <v>16</v>
      </c>
      <c r="K179" s="1" t="s">
        <v>15</v>
      </c>
      <c r="L179" s="1" t="s">
        <v>78</v>
      </c>
      <c r="M179" s="1">
        <v>133840</v>
      </c>
      <c r="N179" s="17">
        <v>1252.0438292502154</v>
      </c>
      <c r="O179" s="8">
        <v>1278.5370463990007</v>
      </c>
      <c r="P179" s="8">
        <v>571.30064932607604</v>
      </c>
      <c r="Q179" s="8">
        <f>P179-Table3[[#This Row],[paid]]</f>
        <v>-707.23639707292466</v>
      </c>
      <c r="R179" s="8">
        <v>0.45629444910742351</v>
      </c>
      <c r="S179" s="8">
        <v>600</v>
      </c>
      <c r="T179" s="10">
        <v>0.08</v>
      </c>
      <c r="U179" s="8">
        <v>105.26566778000422</v>
      </c>
      <c r="V179" s="10">
        <v>3.0709361146411807E-2</v>
      </c>
    </row>
    <row r="180" spans="1:22" x14ac:dyDescent="0.25">
      <c r="A180" s="6">
        <v>44714</v>
      </c>
      <c r="B180" s="7" t="str">
        <f t="shared" si="2"/>
        <v>6</v>
      </c>
      <c r="C180" s="17">
        <f>_xlfn.ISOWEEKNUM(Table3[[#This Row],[dt]])</f>
        <v>22</v>
      </c>
      <c r="D180" s="1">
        <v>16862</v>
      </c>
      <c r="E180" s="1" t="s">
        <v>10</v>
      </c>
      <c r="F180" s="1" t="s">
        <v>93</v>
      </c>
      <c r="G180" s="1" t="s">
        <v>44</v>
      </c>
      <c r="H180" s="1" t="s">
        <v>17</v>
      </c>
      <c r="I180" s="1" t="s">
        <v>12</v>
      </c>
      <c r="J180" s="1" t="s">
        <v>13</v>
      </c>
      <c r="K180" s="1" t="s">
        <v>14</v>
      </c>
      <c r="L180" s="1" t="s">
        <v>77</v>
      </c>
      <c r="M180" s="1">
        <v>49630</v>
      </c>
      <c r="N180" s="17">
        <v>156.13613613613612</v>
      </c>
      <c r="O180" s="8">
        <v>1749.7836582186669</v>
      </c>
      <c r="P180" s="8">
        <v>1034.8653767743033</v>
      </c>
      <c r="Q180" s="8">
        <f>P180-Table3[[#This Row],[paid]]</f>
        <v>-714.91828144436363</v>
      </c>
      <c r="R180" s="8">
        <v>6.627968402343436</v>
      </c>
      <c r="S180" s="8">
        <v>1800</v>
      </c>
      <c r="T180" s="10">
        <v>0.1</v>
      </c>
      <c r="U180" s="8">
        <v>51.612648274926407</v>
      </c>
      <c r="V180" s="10">
        <v>8.3122966898689921E-3</v>
      </c>
    </row>
    <row r="181" spans="1:22" x14ac:dyDescent="0.25">
      <c r="A181" s="6">
        <v>44714</v>
      </c>
      <c r="B181" s="7" t="str">
        <f t="shared" si="2"/>
        <v>6</v>
      </c>
      <c r="C181" s="17">
        <f>_xlfn.ISOWEEKNUM(Table3[[#This Row],[dt]])</f>
        <v>22</v>
      </c>
      <c r="D181" s="1">
        <v>17100</v>
      </c>
      <c r="E181" s="1" t="s">
        <v>10</v>
      </c>
      <c r="F181" s="1" t="s">
        <v>95</v>
      </c>
      <c r="G181" s="1" t="s">
        <v>50</v>
      </c>
      <c r="H181" s="1" t="s">
        <v>11</v>
      </c>
      <c r="I181" s="1" t="s">
        <v>21</v>
      </c>
      <c r="J181" s="1" t="s">
        <v>13</v>
      </c>
      <c r="K181" s="1" t="s">
        <v>15</v>
      </c>
      <c r="L181" s="1" t="s">
        <v>80</v>
      </c>
      <c r="M181" s="1">
        <v>47710</v>
      </c>
      <c r="N181" s="17">
        <v>350.19895692485994</v>
      </c>
      <c r="O181" s="8">
        <v>1479.8718907280827</v>
      </c>
      <c r="P181" s="8">
        <v>757.67484285876446</v>
      </c>
      <c r="Q181" s="8">
        <f>P181-Table3[[#This Row],[paid]]</f>
        <v>-722.19704786931823</v>
      </c>
      <c r="R181" s="8">
        <v>2.1635553958012905</v>
      </c>
      <c r="S181" s="8">
        <v>1200</v>
      </c>
      <c r="T181" s="10">
        <v>7.0000000000000007E-2</v>
      </c>
      <c r="U181" s="8">
        <v>216.44944608227462</v>
      </c>
      <c r="V181" s="10">
        <v>4.7612650756973462E-2</v>
      </c>
    </row>
    <row r="182" spans="1:22" x14ac:dyDescent="0.25">
      <c r="A182" s="6">
        <v>44714</v>
      </c>
      <c r="B182" s="7" t="str">
        <f t="shared" si="2"/>
        <v>6</v>
      </c>
      <c r="C182" s="17">
        <f>_xlfn.ISOWEEKNUM(Table3[[#This Row],[dt]])</f>
        <v>22</v>
      </c>
      <c r="D182" s="1">
        <v>2851</v>
      </c>
      <c r="E182" s="1" t="s">
        <v>10</v>
      </c>
      <c r="F182" s="1" t="s">
        <v>95</v>
      </c>
      <c r="G182" s="1" t="s">
        <v>32</v>
      </c>
      <c r="H182" s="1" t="s">
        <v>11</v>
      </c>
      <c r="I182" s="1" t="s">
        <v>18</v>
      </c>
      <c r="J182" s="1" t="s">
        <v>13</v>
      </c>
      <c r="K182" s="1" t="s">
        <v>15</v>
      </c>
      <c r="L182" s="1" t="s">
        <v>76</v>
      </c>
      <c r="M182" s="1">
        <v>45350</v>
      </c>
      <c r="N182" s="17">
        <v>295.29601077763641</v>
      </c>
      <c r="O182" s="8">
        <v>1746.0398092314626</v>
      </c>
      <c r="P182" s="8">
        <v>987.73676307470532</v>
      </c>
      <c r="Q182" s="8">
        <f>P182-Table3[[#This Row],[paid]]</f>
        <v>-758.30304615675732</v>
      </c>
      <c r="R182" s="8">
        <v>3.3449038491024186</v>
      </c>
      <c r="S182" s="8">
        <v>1600</v>
      </c>
      <c r="T182" s="10">
        <v>0.08</v>
      </c>
      <c r="U182" s="8">
        <v>303.55765564329926</v>
      </c>
      <c r="V182" s="10">
        <v>5.1221078832508794E-2</v>
      </c>
    </row>
    <row r="183" spans="1:22" x14ac:dyDescent="0.25">
      <c r="A183" s="6">
        <v>44714</v>
      </c>
      <c r="B183" s="7" t="str">
        <f t="shared" si="2"/>
        <v>6</v>
      </c>
      <c r="C183" s="17">
        <f>_xlfn.ISOWEEKNUM(Table3[[#This Row],[dt]])</f>
        <v>22</v>
      </c>
      <c r="D183" s="1">
        <v>17246</v>
      </c>
      <c r="E183" s="1" t="s">
        <v>10</v>
      </c>
      <c r="F183" s="1" t="s">
        <v>94</v>
      </c>
      <c r="G183" s="1" t="s">
        <v>58</v>
      </c>
      <c r="H183" s="1" t="s">
        <v>11</v>
      </c>
      <c r="I183" s="1" t="s">
        <v>12</v>
      </c>
      <c r="J183" s="1" t="s">
        <v>16</v>
      </c>
      <c r="K183" s="1" t="s">
        <v>14</v>
      </c>
      <c r="L183" s="1" t="s">
        <v>81</v>
      </c>
      <c r="M183" s="1">
        <v>56770</v>
      </c>
      <c r="N183" s="17">
        <v>209.06887264332434</v>
      </c>
      <c r="O183" s="8">
        <v>1656.7431295996776</v>
      </c>
      <c r="P183" s="8">
        <v>861.62541881835216</v>
      </c>
      <c r="Q183" s="8">
        <f>P183-Table3[[#This Row],[paid]]</f>
        <v>-795.1177107813254</v>
      </c>
      <c r="R183" s="8">
        <v>4.1212515661683522</v>
      </c>
      <c r="S183" s="8">
        <v>800</v>
      </c>
      <c r="T183" s="10">
        <v>0.12</v>
      </c>
      <c r="U183" s="8">
        <v>508.29128931967267</v>
      </c>
      <c r="V183" s="10">
        <v>9.8320236423377574E-2</v>
      </c>
    </row>
    <row r="184" spans="1:22" x14ac:dyDescent="0.25">
      <c r="A184" s="6">
        <v>44714</v>
      </c>
      <c r="B184" s="7" t="str">
        <f t="shared" si="2"/>
        <v>6</v>
      </c>
      <c r="C184" s="17">
        <f>_xlfn.ISOWEEKNUM(Table3[[#This Row],[dt]])</f>
        <v>22</v>
      </c>
      <c r="D184" s="1">
        <v>15408</v>
      </c>
      <c r="E184" s="1" t="s">
        <v>10</v>
      </c>
      <c r="F184" s="1" t="s">
        <v>89</v>
      </c>
      <c r="G184" s="1" t="s">
        <v>29</v>
      </c>
      <c r="H184" s="1" t="s">
        <v>17</v>
      </c>
      <c r="I184" s="1" t="s">
        <v>18</v>
      </c>
      <c r="J184" s="1" t="s">
        <v>16</v>
      </c>
      <c r="K184" s="1" t="s">
        <v>20</v>
      </c>
      <c r="L184" s="1" t="s">
        <v>79</v>
      </c>
      <c r="M184" s="1">
        <v>65350</v>
      </c>
      <c r="N184" s="17">
        <v>170.35541709053916</v>
      </c>
      <c r="O184" s="8">
        <v>3142.4479073948996</v>
      </c>
      <c r="P184" s="8">
        <v>2176.1505038599598</v>
      </c>
      <c r="Q184" s="8">
        <f>P184-Table3[[#This Row],[paid]]</f>
        <v>-966.2974035349398</v>
      </c>
      <c r="R184" s="8">
        <v>12.77417848534512</v>
      </c>
      <c r="S184" s="8">
        <v>1800</v>
      </c>
      <c r="T184" s="10">
        <v>0.1</v>
      </c>
      <c r="U184" s="8">
        <v>437.88871364910881</v>
      </c>
      <c r="V184" s="10">
        <v>3.3536950751062569E-2</v>
      </c>
    </row>
    <row r="185" spans="1:22" x14ac:dyDescent="0.25">
      <c r="A185" s="6">
        <v>44714</v>
      </c>
      <c r="B185" s="7" t="str">
        <f t="shared" si="2"/>
        <v>6</v>
      </c>
      <c r="C185" s="17">
        <f>_xlfn.ISOWEEKNUM(Table3[[#This Row],[dt]])</f>
        <v>22</v>
      </c>
      <c r="D185" s="1">
        <v>10778</v>
      </c>
      <c r="E185" s="1" t="s">
        <v>10</v>
      </c>
      <c r="F185" s="1" t="s">
        <v>92</v>
      </c>
      <c r="G185" s="1" t="s">
        <v>34</v>
      </c>
      <c r="H185" s="1" t="s">
        <v>17</v>
      </c>
      <c r="I185" s="1" t="s">
        <v>12</v>
      </c>
      <c r="J185" s="1" t="s">
        <v>16</v>
      </c>
      <c r="K185" s="1" t="s">
        <v>20</v>
      </c>
      <c r="L185" s="1" t="s">
        <v>78</v>
      </c>
      <c r="M185" s="1">
        <v>133810</v>
      </c>
      <c r="N185" s="17">
        <v>444.70701416827006</v>
      </c>
      <c r="O185" s="8">
        <v>4400.8712000863443</v>
      </c>
      <c r="P185" s="8">
        <v>3433.505773911455</v>
      </c>
      <c r="Q185" s="8">
        <f>P185-Table3[[#This Row],[paid]]</f>
        <v>-967.36542617488931</v>
      </c>
      <c r="R185" s="8">
        <v>7.7208266668181471</v>
      </c>
      <c r="S185" s="8">
        <v>3800</v>
      </c>
      <c r="T185" s="10">
        <v>0.09</v>
      </c>
      <c r="U185" s="8">
        <v>997.38900903617809</v>
      </c>
      <c r="V185" s="10">
        <v>4.8414510547526615E-2</v>
      </c>
    </row>
    <row r="186" spans="1:22" x14ac:dyDescent="0.25">
      <c r="A186" s="6">
        <v>44714</v>
      </c>
      <c r="B186" s="7" t="str">
        <f t="shared" si="2"/>
        <v>6</v>
      </c>
      <c r="C186" s="17">
        <f>_xlfn.ISOWEEKNUM(Table3[[#This Row],[dt]])</f>
        <v>22</v>
      </c>
      <c r="D186" s="1">
        <v>14389</v>
      </c>
      <c r="E186" s="1" t="s">
        <v>10</v>
      </c>
      <c r="F186" s="1" t="s">
        <v>93</v>
      </c>
      <c r="G186" s="1" t="s">
        <v>44</v>
      </c>
      <c r="H186" s="1" t="s">
        <v>19</v>
      </c>
      <c r="I186" s="1" t="s">
        <v>18</v>
      </c>
      <c r="J186" s="1" t="s">
        <v>16</v>
      </c>
      <c r="K186" s="1" t="s">
        <v>20</v>
      </c>
      <c r="L186" s="1" t="s">
        <v>76</v>
      </c>
      <c r="M186" s="1">
        <v>54140</v>
      </c>
      <c r="N186" s="17">
        <v>41.410060289750746</v>
      </c>
      <c r="O186" s="8">
        <v>1757.583349392017</v>
      </c>
      <c r="P186" s="8">
        <v>713.54541629985761</v>
      </c>
      <c r="Q186" s="8">
        <f>P186-Table3[[#This Row],[paid]]</f>
        <v>-1044.0379330921594</v>
      </c>
      <c r="R186" s="8">
        <v>17.231209307764875</v>
      </c>
      <c r="S186" s="8">
        <v>600</v>
      </c>
      <c r="T186" s="10">
        <v>5.5E-2</v>
      </c>
      <c r="U186" s="8">
        <v>137.56176272095681</v>
      </c>
      <c r="V186" s="10">
        <v>3.2131045802777695E-2</v>
      </c>
    </row>
    <row r="187" spans="1:22" x14ac:dyDescent="0.25">
      <c r="A187" s="6">
        <v>44714</v>
      </c>
      <c r="B187" s="7" t="str">
        <f t="shared" si="2"/>
        <v>6</v>
      </c>
      <c r="C187" s="17">
        <f>_xlfn.ISOWEEKNUM(Table3[[#This Row],[dt]])</f>
        <v>22</v>
      </c>
      <c r="D187" s="1">
        <v>5289</v>
      </c>
      <c r="E187" s="1" t="s">
        <v>10</v>
      </c>
      <c r="F187" s="1" t="s">
        <v>90</v>
      </c>
      <c r="G187" s="1" t="s">
        <v>56</v>
      </c>
      <c r="H187" s="1" t="s">
        <v>17</v>
      </c>
      <c r="I187" s="1" t="s">
        <v>12</v>
      </c>
      <c r="J187" s="1" t="s">
        <v>16</v>
      </c>
      <c r="K187" s="1" t="s">
        <v>14</v>
      </c>
      <c r="L187" s="1" t="s">
        <v>80</v>
      </c>
      <c r="M187" s="1">
        <v>347280</v>
      </c>
      <c r="N187" s="17">
        <v>1050.4839824844435</v>
      </c>
      <c r="O187" s="8">
        <v>7219.7663920804289</v>
      </c>
      <c r="P187" s="8">
        <v>6019.2452001269767</v>
      </c>
      <c r="Q187" s="8">
        <f>P187-Table3[[#This Row],[paid]]</f>
        <v>-1200.5211919534522</v>
      </c>
      <c r="R187" s="8">
        <v>5.7299733270479596</v>
      </c>
      <c r="S187" s="8">
        <v>4200</v>
      </c>
      <c r="T187" s="10">
        <v>0.04</v>
      </c>
      <c r="U187" s="8">
        <v>1406.2300724706583</v>
      </c>
      <c r="V187" s="10">
        <v>3.8937054556303113E-2</v>
      </c>
    </row>
    <row r="188" spans="1:22" x14ac:dyDescent="0.25">
      <c r="A188" s="6">
        <v>44714</v>
      </c>
      <c r="B188" s="7" t="str">
        <f t="shared" si="2"/>
        <v>6</v>
      </c>
      <c r="C188" s="17">
        <f>_xlfn.ISOWEEKNUM(Table3[[#This Row],[dt]])</f>
        <v>22</v>
      </c>
      <c r="D188" s="1">
        <v>15102</v>
      </c>
      <c r="E188" s="1" t="s">
        <v>10</v>
      </c>
      <c r="F188" s="1" t="s">
        <v>93</v>
      </c>
      <c r="G188" s="1" t="s">
        <v>66</v>
      </c>
      <c r="H188" s="1" t="s">
        <v>17</v>
      </c>
      <c r="I188" s="1" t="s">
        <v>18</v>
      </c>
      <c r="J188" s="1" t="s">
        <v>13</v>
      </c>
      <c r="K188" s="1" t="s">
        <v>15</v>
      </c>
      <c r="L188" s="1" t="s">
        <v>76</v>
      </c>
      <c r="M188" s="1">
        <v>119240</v>
      </c>
      <c r="N188" s="17">
        <v>204.94043738517158</v>
      </c>
      <c r="O188" s="8">
        <v>3061.847516316077</v>
      </c>
      <c r="P188" s="8">
        <v>1803.150486208385</v>
      </c>
      <c r="Q188" s="8">
        <f>P188-Table3[[#This Row],[paid]]</f>
        <v>-1258.6970301076919</v>
      </c>
      <c r="R188" s="8">
        <v>8.7984124032071165</v>
      </c>
      <c r="S188" s="8">
        <v>2600</v>
      </c>
      <c r="T188" s="10">
        <v>6.5000000000000002E-2</v>
      </c>
      <c r="U188" s="8">
        <v>651.98553459470907</v>
      </c>
      <c r="V188" s="10">
        <v>6.0263553484258006E-2</v>
      </c>
    </row>
    <row r="189" spans="1:22" x14ac:dyDescent="0.25">
      <c r="A189" s="6">
        <v>44714</v>
      </c>
      <c r="B189" s="7" t="str">
        <f t="shared" si="2"/>
        <v>6</v>
      </c>
      <c r="C189" s="17">
        <f>_xlfn.ISOWEEKNUM(Table3[[#This Row],[dt]])</f>
        <v>22</v>
      </c>
      <c r="D189" s="1">
        <v>7576</v>
      </c>
      <c r="E189" s="1" t="s">
        <v>10</v>
      </c>
      <c r="F189" s="1" t="s">
        <v>89</v>
      </c>
      <c r="G189" s="1" t="s">
        <v>28</v>
      </c>
      <c r="H189" s="1" t="s">
        <v>17</v>
      </c>
      <c r="I189" s="1" t="s">
        <v>12</v>
      </c>
      <c r="J189" s="1" t="s">
        <v>16</v>
      </c>
      <c r="K189" s="1" t="s">
        <v>14</v>
      </c>
      <c r="L189" s="1" t="s">
        <v>76</v>
      </c>
      <c r="M189" s="1">
        <v>51770</v>
      </c>
      <c r="N189" s="17">
        <v>89.531027466937942</v>
      </c>
      <c r="O189" s="8">
        <v>1786.3384916347086</v>
      </c>
      <c r="P189" s="8">
        <v>522.65594954181563</v>
      </c>
      <c r="Q189" s="8">
        <f>P189-Table3[[#This Row],[paid]]</f>
        <v>-1263.6825420928931</v>
      </c>
      <c r="R189" s="8">
        <v>5.8377074890023151</v>
      </c>
      <c r="S189" s="8">
        <v>400</v>
      </c>
      <c r="T189" s="10">
        <v>0.1</v>
      </c>
      <c r="U189" s="8">
        <v>218.36745034445315</v>
      </c>
      <c r="V189" s="10">
        <v>6.9633905610974142E-2</v>
      </c>
    </row>
    <row r="190" spans="1:22" x14ac:dyDescent="0.25">
      <c r="A190" s="6">
        <v>44714</v>
      </c>
      <c r="B190" s="7" t="str">
        <f t="shared" si="2"/>
        <v>6</v>
      </c>
      <c r="C190" s="17">
        <f>_xlfn.ISOWEEKNUM(Table3[[#This Row],[dt]])</f>
        <v>22</v>
      </c>
      <c r="D190" s="1">
        <v>9559</v>
      </c>
      <c r="E190" s="1" t="s">
        <v>10</v>
      </c>
      <c r="F190" s="1" t="s">
        <v>94</v>
      </c>
      <c r="G190" s="1" t="s">
        <v>26</v>
      </c>
      <c r="H190" s="1" t="s">
        <v>17</v>
      </c>
      <c r="I190" s="1" t="s">
        <v>18</v>
      </c>
      <c r="J190" s="1" t="s">
        <v>16</v>
      </c>
      <c r="K190" s="1" t="s">
        <v>14</v>
      </c>
      <c r="L190" s="1" t="s">
        <v>81</v>
      </c>
      <c r="M190" s="1">
        <v>62700</v>
      </c>
      <c r="N190" s="17">
        <v>164.44361183964031</v>
      </c>
      <c r="O190" s="8">
        <v>2258.6319101140261</v>
      </c>
      <c r="P190" s="8">
        <v>982.58621459104836</v>
      </c>
      <c r="Q190" s="8">
        <f>P190-Table3[[#This Row],[paid]]</f>
        <v>-1276.0456955229779</v>
      </c>
      <c r="R190" s="8">
        <v>5.9752166934233495</v>
      </c>
      <c r="S190" s="8">
        <v>600</v>
      </c>
      <c r="T190" s="10">
        <v>7.0000000000000007E-2</v>
      </c>
      <c r="U190" s="8">
        <v>125.08180114054215</v>
      </c>
      <c r="V190" s="10">
        <v>2.121642513113571E-2</v>
      </c>
    </row>
    <row r="191" spans="1:22" x14ac:dyDescent="0.25">
      <c r="A191" s="6">
        <v>44714</v>
      </c>
      <c r="B191" s="7" t="str">
        <f t="shared" si="2"/>
        <v>6</v>
      </c>
      <c r="C191" s="17">
        <f>_xlfn.ISOWEEKNUM(Table3[[#This Row],[dt]])</f>
        <v>22</v>
      </c>
      <c r="D191" s="1">
        <v>13549</v>
      </c>
      <c r="E191" s="1" t="s">
        <v>10</v>
      </c>
      <c r="F191" s="1" t="s">
        <v>93</v>
      </c>
      <c r="G191" s="1" t="s">
        <v>32</v>
      </c>
      <c r="H191" s="1" t="s">
        <v>19</v>
      </c>
      <c r="I191" s="1" t="s">
        <v>12</v>
      </c>
      <c r="J191" s="1" t="s">
        <v>13</v>
      </c>
      <c r="K191" s="1" t="s">
        <v>14</v>
      </c>
      <c r="L191" s="1" t="s">
        <v>77</v>
      </c>
      <c r="M191" s="1">
        <v>74160</v>
      </c>
      <c r="N191" s="17">
        <v>74.674531611360862</v>
      </c>
      <c r="O191" s="8">
        <v>1500.8039918444865</v>
      </c>
      <c r="P191" s="8">
        <v>120.50734960370717</v>
      </c>
      <c r="Q191" s="8">
        <f>P191-Table3[[#This Row],[paid]]</f>
        <v>-1380.2966422407794</v>
      </c>
      <c r="R191" s="8">
        <v>1.6137677331661144</v>
      </c>
      <c r="S191" s="8">
        <v>200</v>
      </c>
      <c r="T191" s="10">
        <v>0.05</v>
      </c>
      <c r="U191" s="8">
        <v>29.488980486796155</v>
      </c>
      <c r="V191" s="10">
        <v>4.0784484077488144E-2</v>
      </c>
    </row>
    <row r="192" spans="1:22" x14ac:dyDescent="0.25">
      <c r="A192" s="6">
        <v>44714</v>
      </c>
      <c r="B192" s="7" t="str">
        <f t="shared" si="2"/>
        <v>6</v>
      </c>
      <c r="C192" s="17">
        <f>_xlfn.ISOWEEKNUM(Table3[[#This Row],[dt]])</f>
        <v>22</v>
      </c>
      <c r="D192" s="1">
        <v>16845</v>
      </c>
      <c r="E192" s="1" t="s">
        <v>10</v>
      </c>
      <c r="F192" s="1" t="s">
        <v>91</v>
      </c>
      <c r="G192" s="1" t="s">
        <v>44</v>
      </c>
      <c r="H192" s="1" t="s">
        <v>11</v>
      </c>
      <c r="I192" s="1" t="s">
        <v>12</v>
      </c>
      <c r="J192" s="1" t="s">
        <v>13</v>
      </c>
      <c r="K192" s="1" t="s">
        <v>15</v>
      </c>
      <c r="L192" s="1" t="s">
        <v>76</v>
      </c>
      <c r="M192" s="1">
        <v>137840</v>
      </c>
      <c r="N192" s="17">
        <v>1103.5271512877991</v>
      </c>
      <c r="O192" s="8">
        <v>3176.3812459955989</v>
      </c>
      <c r="P192" s="8">
        <v>1669.1537846654821</v>
      </c>
      <c r="Q192" s="8">
        <f>P192-Table3[[#This Row],[paid]]</f>
        <v>-1507.2274613301167</v>
      </c>
      <c r="R192" s="8">
        <v>1.512562498093142</v>
      </c>
      <c r="S192" s="8">
        <v>1800</v>
      </c>
      <c r="T192" s="10">
        <v>0.06</v>
      </c>
      <c r="U192" s="8">
        <v>416.0196485777804</v>
      </c>
      <c r="V192" s="10">
        <v>4.1539975964642824E-2</v>
      </c>
    </row>
    <row r="193" spans="1:22" x14ac:dyDescent="0.25">
      <c r="A193" s="6">
        <v>44714</v>
      </c>
      <c r="B193" s="7" t="str">
        <f t="shared" si="2"/>
        <v>6</v>
      </c>
      <c r="C193" s="17">
        <f>_xlfn.ISOWEEKNUM(Table3[[#This Row],[dt]])</f>
        <v>22</v>
      </c>
      <c r="D193" s="1">
        <v>12392</v>
      </c>
      <c r="E193" s="1" t="s">
        <v>10</v>
      </c>
      <c r="F193" s="1" t="s">
        <v>89</v>
      </c>
      <c r="G193" s="1" t="s">
        <v>53</v>
      </c>
      <c r="H193" s="1" t="s">
        <v>11</v>
      </c>
      <c r="I193" s="1" t="s">
        <v>18</v>
      </c>
      <c r="J193" s="1" t="s">
        <v>13</v>
      </c>
      <c r="K193" s="1" t="s">
        <v>14</v>
      </c>
      <c r="L193" s="1" t="s">
        <v>75</v>
      </c>
      <c r="M193" s="1">
        <v>254530</v>
      </c>
      <c r="N193" s="17">
        <v>563.34437196299007</v>
      </c>
      <c r="O193" s="8">
        <v>5611.3965916605393</v>
      </c>
      <c r="P193" s="8">
        <v>3961.3392089777813</v>
      </c>
      <c r="Q193" s="8">
        <f>P193-Table3[[#This Row],[paid]]</f>
        <v>-1650.0573826827581</v>
      </c>
      <c r="R193" s="8">
        <v>7.0318253028327558</v>
      </c>
      <c r="S193" s="8">
        <v>3000</v>
      </c>
      <c r="T193" s="10">
        <v>0.09</v>
      </c>
      <c r="U193" s="8">
        <v>575.27221005885917</v>
      </c>
      <c r="V193" s="10">
        <v>2.4203608077586949E-2</v>
      </c>
    </row>
    <row r="194" spans="1:22" x14ac:dyDescent="0.25">
      <c r="A194" s="6">
        <v>44714</v>
      </c>
      <c r="B194" s="7" t="str">
        <f t="shared" ref="B194:B257" si="3">TEXT(A194,"M")</f>
        <v>6</v>
      </c>
      <c r="C194" s="17">
        <f>_xlfn.ISOWEEKNUM(Table3[[#This Row],[dt]])</f>
        <v>22</v>
      </c>
      <c r="D194" s="1">
        <v>12657</v>
      </c>
      <c r="E194" s="1" t="s">
        <v>10</v>
      </c>
      <c r="F194" s="1" t="s">
        <v>90</v>
      </c>
      <c r="G194" s="1" t="s">
        <v>65</v>
      </c>
      <c r="H194" s="1" t="s">
        <v>19</v>
      </c>
      <c r="I194" s="1" t="s">
        <v>18</v>
      </c>
      <c r="J194" s="1" t="s">
        <v>16</v>
      </c>
      <c r="K194" s="1" t="s">
        <v>14</v>
      </c>
      <c r="L194" s="1" t="s">
        <v>79</v>
      </c>
      <c r="M194" s="1">
        <v>58200</v>
      </c>
      <c r="N194" s="17">
        <v>111.70314856281132</v>
      </c>
      <c r="O194" s="8">
        <v>2328.7145006063793</v>
      </c>
      <c r="P194" s="8">
        <v>516.12051948731619</v>
      </c>
      <c r="Q194" s="8">
        <f>P194-Table3[[#This Row],[paid]]</f>
        <v>-1812.5939811190631</v>
      </c>
      <c r="R194" s="8">
        <v>4.6204652789809115</v>
      </c>
      <c r="S194" s="8">
        <v>800</v>
      </c>
      <c r="T194" s="10">
        <v>0.08</v>
      </c>
      <c r="U194" s="8">
        <v>0.53569551747314215</v>
      </c>
      <c r="V194" s="10">
        <v>1.7298786402488274E-4</v>
      </c>
    </row>
    <row r="195" spans="1:22" x14ac:dyDescent="0.25">
      <c r="A195" s="6">
        <v>44714</v>
      </c>
      <c r="B195" s="7" t="str">
        <f t="shared" si="3"/>
        <v>6</v>
      </c>
      <c r="C195" s="17">
        <f>_xlfn.ISOWEEKNUM(Table3[[#This Row],[dt]])</f>
        <v>22</v>
      </c>
      <c r="D195" s="1">
        <v>2370</v>
      </c>
      <c r="E195" s="1" t="s">
        <v>10</v>
      </c>
      <c r="F195" s="1" t="s">
        <v>92</v>
      </c>
      <c r="G195" s="1" t="s">
        <v>27</v>
      </c>
      <c r="H195" s="1" t="s">
        <v>17</v>
      </c>
      <c r="I195" s="1" t="s">
        <v>12</v>
      </c>
      <c r="J195" s="1" t="s">
        <v>13</v>
      </c>
      <c r="K195" s="1" t="s">
        <v>14</v>
      </c>
      <c r="L195" s="1" t="s">
        <v>81</v>
      </c>
      <c r="M195" s="1">
        <v>38200</v>
      </c>
      <c r="N195" s="17">
        <v>97.687347120302434</v>
      </c>
      <c r="O195" s="8">
        <v>2267.0415657089325</v>
      </c>
      <c r="P195" s="8">
        <v>401.19796443036665</v>
      </c>
      <c r="Q195" s="8">
        <f>P195-Table3[[#This Row],[paid]]</f>
        <v>-1865.8436012785658</v>
      </c>
      <c r="R195" s="8">
        <v>4.1069593581683561</v>
      </c>
      <c r="S195" s="8">
        <v>30000</v>
      </c>
      <c r="T195" s="10">
        <v>7.4999999999999997E-2</v>
      </c>
      <c r="U195" s="8">
        <v>171.87081714235077</v>
      </c>
      <c r="V195" s="10">
        <v>7.1399006799705608E-2</v>
      </c>
    </row>
    <row r="196" spans="1:22" x14ac:dyDescent="0.25">
      <c r="A196" s="6">
        <v>44714</v>
      </c>
      <c r="B196" s="7" t="str">
        <f t="shared" si="3"/>
        <v>6</v>
      </c>
      <c r="C196" s="17">
        <f>_xlfn.ISOWEEKNUM(Table3[[#This Row],[dt]])</f>
        <v>22</v>
      </c>
      <c r="D196" s="1">
        <v>12446</v>
      </c>
      <c r="E196" s="1" t="s">
        <v>10</v>
      </c>
      <c r="F196" s="1" t="s">
        <v>91</v>
      </c>
      <c r="G196" s="1" t="s">
        <v>66</v>
      </c>
      <c r="H196" s="1" t="s">
        <v>11</v>
      </c>
      <c r="I196" s="1" t="s">
        <v>12</v>
      </c>
      <c r="J196" s="1" t="s">
        <v>13</v>
      </c>
      <c r="K196" s="1" t="s">
        <v>15</v>
      </c>
      <c r="L196" s="1" t="s">
        <v>78</v>
      </c>
      <c r="M196" s="1">
        <v>131030</v>
      </c>
      <c r="N196" s="17">
        <v>1045.6547168149389</v>
      </c>
      <c r="O196" s="8">
        <v>3279.3499083181346</v>
      </c>
      <c r="P196" s="8">
        <v>1261.6143118909104</v>
      </c>
      <c r="Q196" s="8">
        <f>P196-Table3[[#This Row],[paid]]</f>
        <v>-2017.7355964272242</v>
      </c>
      <c r="R196" s="8">
        <v>1.2065305034283054</v>
      </c>
      <c r="S196" s="8">
        <v>2800</v>
      </c>
      <c r="T196" s="10">
        <v>0.21</v>
      </c>
      <c r="U196" s="8">
        <v>1209.121242401073</v>
      </c>
      <c r="V196" s="10">
        <v>0.15973202362044114</v>
      </c>
    </row>
    <row r="197" spans="1:22" x14ac:dyDescent="0.25">
      <c r="A197" s="6">
        <v>44714</v>
      </c>
      <c r="B197" s="7" t="str">
        <f t="shared" si="3"/>
        <v>6</v>
      </c>
      <c r="C197" s="17">
        <f>_xlfn.ISOWEEKNUM(Table3[[#This Row],[dt]])</f>
        <v>22</v>
      </c>
      <c r="D197" s="1">
        <v>7581</v>
      </c>
      <c r="E197" s="1" t="s">
        <v>10</v>
      </c>
      <c r="F197" s="1" t="s">
        <v>94</v>
      </c>
      <c r="G197" s="1" t="s">
        <v>66</v>
      </c>
      <c r="H197" s="1" t="s">
        <v>11</v>
      </c>
      <c r="I197" s="1" t="s">
        <v>12</v>
      </c>
      <c r="J197" s="1" t="s">
        <v>13</v>
      </c>
      <c r="K197" s="1" t="s">
        <v>14</v>
      </c>
      <c r="L197" s="1" t="s">
        <v>76</v>
      </c>
      <c r="M197" s="1">
        <v>127520</v>
      </c>
      <c r="N197" s="17">
        <v>889.16579975820287</v>
      </c>
      <c r="O197" s="8">
        <v>2947.3813850279366</v>
      </c>
      <c r="P197" s="8">
        <v>880.61516344449092</v>
      </c>
      <c r="Q197" s="8">
        <f>P197-Table3[[#This Row],[paid]]</f>
        <v>-2066.7662215834457</v>
      </c>
      <c r="R197" s="8">
        <v>0.99038352991530132</v>
      </c>
      <c r="S197" s="8">
        <v>1000</v>
      </c>
      <c r="T197" s="10">
        <v>0.17</v>
      </c>
      <c r="U197" s="8">
        <v>752.14079029787933</v>
      </c>
      <c r="V197" s="10">
        <v>0.14235139659945417</v>
      </c>
    </row>
    <row r="198" spans="1:22" x14ac:dyDescent="0.25">
      <c r="A198" s="6">
        <v>44714</v>
      </c>
      <c r="B198" s="7" t="str">
        <f t="shared" si="3"/>
        <v>6</v>
      </c>
      <c r="C198" s="17">
        <f>_xlfn.ISOWEEKNUM(Table3[[#This Row],[dt]])</f>
        <v>22</v>
      </c>
      <c r="D198" s="1">
        <v>14706</v>
      </c>
      <c r="E198" s="1" t="s">
        <v>10</v>
      </c>
      <c r="F198" s="1" t="s">
        <v>91</v>
      </c>
      <c r="G198" s="1" t="s">
        <v>39</v>
      </c>
      <c r="H198" s="1" t="s">
        <v>17</v>
      </c>
      <c r="I198" s="1" t="s">
        <v>18</v>
      </c>
      <c r="J198" s="1" t="s">
        <v>13</v>
      </c>
      <c r="K198" s="1" t="s">
        <v>15</v>
      </c>
      <c r="L198" s="1" t="s">
        <v>81</v>
      </c>
      <c r="M198" s="1">
        <v>63130</v>
      </c>
      <c r="N198" s="17">
        <v>493.18241001302033</v>
      </c>
      <c r="O198" s="8">
        <v>3972.1742842309218</v>
      </c>
      <c r="P198" s="8">
        <v>1755.3821563519261</v>
      </c>
      <c r="Q198" s="8">
        <f>P198-Table3[[#This Row],[paid]]</f>
        <v>-2216.7921278789954</v>
      </c>
      <c r="R198" s="8">
        <v>3.5592959536119362</v>
      </c>
      <c r="S198" s="8">
        <v>3200</v>
      </c>
      <c r="T198" s="10">
        <v>0.11</v>
      </c>
      <c r="U198" s="8">
        <v>769.8721247558575</v>
      </c>
      <c r="V198" s="10">
        <v>7.3096345618155187E-2</v>
      </c>
    </row>
    <row r="199" spans="1:22" x14ac:dyDescent="0.25">
      <c r="A199" s="6">
        <v>44714</v>
      </c>
      <c r="B199" s="7" t="str">
        <f t="shared" si="3"/>
        <v>6</v>
      </c>
      <c r="C199" s="17">
        <f>_xlfn.ISOWEEKNUM(Table3[[#This Row],[dt]])</f>
        <v>22</v>
      </c>
      <c r="D199" s="1">
        <v>5638</v>
      </c>
      <c r="E199" s="1" t="s">
        <v>10</v>
      </c>
      <c r="F199" s="1" t="s">
        <v>92</v>
      </c>
      <c r="G199" s="1" t="s">
        <v>48</v>
      </c>
      <c r="H199" s="1" t="s">
        <v>11</v>
      </c>
      <c r="I199" s="1" t="s">
        <v>12</v>
      </c>
      <c r="J199" s="1" t="s">
        <v>16</v>
      </c>
      <c r="K199" s="1" t="s">
        <v>15</v>
      </c>
      <c r="L199" s="1" t="s">
        <v>75</v>
      </c>
      <c r="M199" s="1">
        <v>227590</v>
      </c>
      <c r="N199" s="17">
        <v>826.3813730903737</v>
      </c>
      <c r="O199" s="8">
        <v>6256.3956955874828</v>
      </c>
      <c r="P199" s="8">
        <v>3970.9438291215724</v>
      </c>
      <c r="Q199" s="8">
        <f>P199-Table3[[#This Row],[paid]]</f>
        <v>-2285.4518664659104</v>
      </c>
      <c r="R199" s="8">
        <v>4.8052194282545946</v>
      </c>
      <c r="S199" s="8">
        <v>3000</v>
      </c>
      <c r="T199" s="10">
        <v>0.04</v>
      </c>
      <c r="U199" s="8">
        <v>700.689049622634</v>
      </c>
      <c r="V199" s="10">
        <v>2.9409005338731441E-2</v>
      </c>
    </row>
    <row r="200" spans="1:22" x14ac:dyDescent="0.25">
      <c r="A200" s="6">
        <v>44714</v>
      </c>
      <c r="B200" s="7" t="str">
        <f t="shared" si="3"/>
        <v>6</v>
      </c>
      <c r="C200" s="17">
        <f>_xlfn.ISOWEEKNUM(Table3[[#This Row],[dt]])</f>
        <v>22</v>
      </c>
      <c r="D200" s="1">
        <v>10509</v>
      </c>
      <c r="E200" s="1" t="s">
        <v>10</v>
      </c>
      <c r="F200" s="1" t="s">
        <v>94</v>
      </c>
      <c r="G200" s="1" t="s">
        <v>58</v>
      </c>
      <c r="H200" s="1" t="s">
        <v>17</v>
      </c>
      <c r="I200" s="1" t="s">
        <v>12</v>
      </c>
      <c r="J200" s="1" t="s">
        <v>13</v>
      </c>
      <c r="K200" s="1" t="s">
        <v>14</v>
      </c>
      <c r="L200" s="1" t="s">
        <v>79</v>
      </c>
      <c r="M200" s="1">
        <v>113380</v>
      </c>
      <c r="N200" s="17">
        <v>258.35533811406742</v>
      </c>
      <c r="O200" s="8">
        <v>6268.6762104847485</v>
      </c>
      <c r="P200" s="8">
        <v>3969.4753967828383</v>
      </c>
      <c r="Q200" s="8">
        <f>P200-Table3[[#This Row],[paid]]</f>
        <v>-2299.2008137019102</v>
      </c>
      <c r="R200" s="8">
        <v>15.364402476678304</v>
      </c>
      <c r="S200" s="8">
        <v>1800</v>
      </c>
      <c r="T200" s="10">
        <v>0.108</v>
      </c>
      <c r="U200" s="8">
        <v>1089.7450911886392</v>
      </c>
      <c r="V200" s="10">
        <v>4.5755210376659625E-2</v>
      </c>
    </row>
    <row r="201" spans="1:22" x14ac:dyDescent="0.25">
      <c r="A201" s="6">
        <v>44714</v>
      </c>
      <c r="B201" s="7" t="str">
        <f t="shared" si="3"/>
        <v>6</v>
      </c>
      <c r="C201" s="17">
        <f>_xlfn.ISOWEEKNUM(Table3[[#This Row],[dt]])</f>
        <v>22</v>
      </c>
      <c r="D201" s="1">
        <v>14315</v>
      </c>
      <c r="E201" s="1" t="s">
        <v>10</v>
      </c>
      <c r="F201" s="1" t="s">
        <v>91</v>
      </c>
      <c r="G201" s="1" t="s">
        <v>38</v>
      </c>
      <c r="H201" s="1" t="s">
        <v>11</v>
      </c>
      <c r="I201" s="1" t="s">
        <v>12</v>
      </c>
      <c r="J201" s="1" t="s">
        <v>16</v>
      </c>
      <c r="K201" s="1" t="s">
        <v>14</v>
      </c>
      <c r="L201" s="1" t="s">
        <v>79</v>
      </c>
      <c r="M201" s="1">
        <v>172510</v>
      </c>
      <c r="N201" s="17">
        <v>825.84699976747686</v>
      </c>
      <c r="O201" s="8">
        <v>4171.8257275634569</v>
      </c>
      <c r="P201" s="8">
        <v>1640.6141717433582</v>
      </c>
      <c r="Q201" s="8">
        <f>P201-Table3[[#This Row],[paid]]</f>
        <v>-2531.2115558200985</v>
      </c>
      <c r="R201" s="8">
        <v>1.9865836797921224</v>
      </c>
      <c r="S201" s="8">
        <v>2000</v>
      </c>
      <c r="T201" s="10">
        <v>0.15</v>
      </c>
      <c r="U201" s="8">
        <v>1430.252536320128</v>
      </c>
      <c r="V201" s="10">
        <v>0.14529645472141545</v>
      </c>
    </row>
    <row r="202" spans="1:22" x14ac:dyDescent="0.25">
      <c r="A202" s="6">
        <v>44714</v>
      </c>
      <c r="B202" s="7" t="str">
        <f t="shared" si="3"/>
        <v>6</v>
      </c>
      <c r="C202" s="17">
        <f>_xlfn.ISOWEEKNUM(Table3[[#This Row],[dt]])</f>
        <v>22</v>
      </c>
      <c r="D202" s="1">
        <v>3015</v>
      </c>
      <c r="E202" s="1" t="s">
        <v>10</v>
      </c>
      <c r="F202" s="1" t="s">
        <v>89</v>
      </c>
      <c r="G202" s="1" t="s">
        <v>53</v>
      </c>
      <c r="H202" s="1" t="s">
        <v>11</v>
      </c>
      <c r="I202" s="1" t="s">
        <v>12</v>
      </c>
      <c r="J202" s="1" t="s">
        <v>16</v>
      </c>
      <c r="K202" s="1" t="s">
        <v>15</v>
      </c>
      <c r="L202" s="1" t="s">
        <v>75</v>
      </c>
      <c r="M202" s="1">
        <v>213150</v>
      </c>
      <c r="N202" s="17">
        <v>3223.7436394247502</v>
      </c>
      <c r="O202" s="8">
        <v>4048.9194141208659</v>
      </c>
      <c r="P202" s="8">
        <v>1352.889532319188</v>
      </c>
      <c r="Q202" s="8">
        <f>P202-Table3[[#This Row],[paid]]</f>
        <v>-2696.0298818016781</v>
      </c>
      <c r="R202" s="8">
        <v>0.41966411837902834</v>
      </c>
      <c r="S202" s="8">
        <v>1200</v>
      </c>
      <c r="T202" s="10">
        <v>0.13</v>
      </c>
      <c r="U202" s="8">
        <v>226.60592261480133</v>
      </c>
      <c r="V202" s="10">
        <v>2.7916287965056862E-2</v>
      </c>
    </row>
    <row r="203" spans="1:22" x14ac:dyDescent="0.25">
      <c r="A203" s="6">
        <v>44714</v>
      </c>
      <c r="B203" s="7" t="str">
        <f t="shared" si="3"/>
        <v>6</v>
      </c>
      <c r="C203" s="17">
        <f>_xlfn.ISOWEEKNUM(Table3[[#This Row],[dt]])</f>
        <v>22</v>
      </c>
      <c r="D203" s="1">
        <v>12394</v>
      </c>
      <c r="E203" s="1" t="s">
        <v>10</v>
      </c>
      <c r="F203" s="1" t="s">
        <v>92</v>
      </c>
      <c r="G203" s="1" t="s">
        <v>50</v>
      </c>
      <c r="H203" s="1" t="s">
        <v>17</v>
      </c>
      <c r="I203" s="1" t="s">
        <v>12</v>
      </c>
      <c r="J203" s="1" t="s">
        <v>13</v>
      </c>
      <c r="K203" s="1" t="s">
        <v>14</v>
      </c>
      <c r="L203" s="1" t="s">
        <v>81</v>
      </c>
      <c r="M203" s="1">
        <v>411680</v>
      </c>
      <c r="N203" s="17">
        <v>1398.6968922220328</v>
      </c>
      <c r="O203" s="8">
        <v>17147.638957442665</v>
      </c>
      <c r="P203" s="8">
        <v>13369.202518796274</v>
      </c>
      <c r="Q203" s="8">
        <f>P203-Table3[[#This Row],[paid]]</f>
        <v>-3778.4364386463913</v>
      </c>
      <c r="R203" s="8">
        <v>9.5583271780616865</v>
      </c>
      <c r="S203" s="8">
        <v>19200</v>
      </c>
      <c r="T203" s="10">
        <v>7.0000000000000007E-2</v>
      </c>
      <c r="U203" s="8">
        <v>5594.178915506609</v>
      </c>
      <c r="V203" s="10">
        <v>6.9739623681636193E-2</v>
      </c>
    </row>
    <row r="204" spans="1:22" x14ac:dyDescent="0.25">
      <c r="A204" s="6">
        <v>44715</v>
      </c>
      <c r="B204" s="7" t="str">
        <f t="shared" si="3"/>
        <v>6</v>
      </c>
      <c r="C204" s="17">
        <f>_xlfn.ISOWEEKNUM(Table3[[#This Row],[dt]])</f>
        <v>22</v>
      </c>
      <c r="D204" s="1">
        <v>2370</v>
      </c>
      <c r="E204" s="1" t="s">
        <v>10</v>
      </c>
      <c r="F204" s="1" t="s">
        <v>94</v>
      </c>
      <c r="G204" s="1" t="s">
        <v>47</v>
      </c>
      <c r="H204" s="1" t="s">
        <v>17</v>
      </c>
      <c r="I204" s="1" t="s">
        <v>12</v>
      </c>
      <c r="J204" s="1" t="s">
        <v>13</v>
      </c>
      <c r="K204" s="1" t="s">
        <v>14</v>
      </c>
      <c r="L204" s="1" t="s">
        <v>78</v>
      </c>
      <c r="M204" s="1">
        <v>435400</v>
      </c>
      <c r="N204" s="17">
        <v>1290.2146203290117</v>
      </c>
      <c r="O204" s="8">
        <v>26927.952293708673</v>
      </c>
      <c r="P204" s="8">
        <v>42577.007040275836</v>
      </c>
      <c r="Q204" s="8">
        <f>P204-Table3[[#This Row],[paid]]</f>
        <v>15649.054746567163</v>
      </c>
      <c r="R204" s="8">
        <v>32.999941536407697</v>
      </c>
      <c r="S204" s="8">
        <v>30000</v>
      </c>
      <c r="T204" s="10">
        <v>7.4999999999999997E-2</v>
      </c>
      <c r="U204" s="8">
        <v>527.62066796129659</v>
      </c>
      <c r="V204" s="10">
        <v>2.0653583731323672E-3</v>
      </c>
    </row>
    <row r="205" spans="1:22" x14ac:dyDescent="0.25">
      <c r="A205" s="6">
        <v>44715</v>
      </c>
      <c r="B205" s="7" t="str">
        <f t="shared" si="3"/>
        <v>6</v>
      </c>
      <c r="C205" s="17">
        <f>_xlfn.ISOWEEKNUM(Table3[[#This Row],[dt]])</f>
        <v>22</v>
      </c>
      <c r="D205" s="1">
        <v>15910</v>
      </c>
      <c r="E205" s="1" t="s">
        <v>10</v>
      </c>
      <c r="F205" s="1" t="s">
        <v>95</v>
      </c>
      <c r="G205" s="1" t="s">
        <v>68</v>
      </c>
      <c r="H205" s="1" t="s">
        <v>11</v>
      </c>
      <c r="I205" s="1" t="s">
        <v>12</v>
      </c>
      <c r="J205" s="1" t="s">
        <v>16</v>
      </c>
      <c r="K205" s="1" t="s">
        <v>14</v>
      </c>
      <c r="L205" s="1" t="s">
        <v>79</v>
      </c>
      <c r="M205" s="1">
        <v>535800</v>
      </c>
      <c r="N205" s="17">
        <v>1569.5921059393897</v>
      </c>
      <c r="O205" s="8">
        <v>14264.999821941301</v>
      </c>
      <c r="P205" s="8">
        <v>21822.83734088291</v>
      </c>
      <c r="Q205" s="8">
        <f>P205-Table3[[#This Row],[paid]]</f>
        <v>7557.8375189416092</v>
      </c>
      <c r="R205" s="8">
        <v>13.903508598383334</v>
      </c>
      <c r="S205" s="8">
        <v>12000</v>
      </c>
      <c r="T205" s="10">
        <v>0.15</v>
      </c>
      <c r="U205" s="8">
        <v>5446.5819015414636</v>
      </c>
      <c r="V205" s="10">
        <v>4.1596958089235532E-2</v>
      </c>
    </row>
    <row r="206" spans="1:22" x14ac:dyDescent="0.25">
      <c r="A206" s="6">
        <v>44715</v>
      </c>
      <c r="B206" s="7" t="str">
        <f t="shared" si="3"/>
        <v>6</v>
      </c>
      <c r="C206" s="17">
        <f>_xlfn.ISOWEEKNUM(Table3[[#This Row],[dt]])</f>
        <v>22</v>
      </c>
      <c r="D206" s="1">
        <v>2917</v>
      </c>
      <c r="E206" s="1" t="s">
        <v>10</v>
      </c>
      <c r="F206" s="1" t="s">
        <v>92</v>
      </c>
      <c r="G206" s="1" t="s">
        <v>37</v>
      </c>
      <c r="H206" s="1" t="s">
        <v>17</v>
      </c>
      <c r="I206" s="1" t="s">
        <v>12</v>
      </c>
      <c r="J206" s="1" t="s">
        <v>13</v>
      </c>
      <c r="K206" s="1" t="s">
        <v>15</v>
      </c>
      <c r="L206" s="1" t="s">
        <v>79</v>
      </c>
      <c r="M206" s="1">
        <v>238130</v>
      </c>
      <c r="N206" s="17">
        <v>771.24754017710723</v>
      </c>
      <c r="O206" s="8">
        <v>10803.217529726358</v>
      </c>
      <c r="P206" s="8">
        <v>17577.964020674386</v>
      </c>
      <c r="Q206" s="8">
        <f>P206-Table3[[#This Row],[paid]]</f>
        <v>6774.7464909480277</v>
      </c>
      <c r="R206" s="8">
        <v>22.791598163979661</v>
      </c>
      <c r="S206" s="8">
        <v>11400</v>
      </c>
      <c r="T206" s="10">
        <v>7.0000000000000007E-2</v>
      </c>
      <c r="U206" s="8">
        <v>4748.7224374675307</v>
      </c>
      <c r="V206" s="10">
        <v>4.5025336190644749E-2</v>
      </c>
    </row>
    <row r="207" spans="1:22" x14ac:dyDescent="0.25">
      <c r="A207" s="6">
        <v>44715</v>
      </c>
      <c r="B207" s="7" t="str">
        <f t="shared" si="3"/>
        <v>6</v>
      </c>
      <c r="C207" s="17">
        <f>_xlfn.ISOWEEKNUM(Table3[[#This Row],[dt]])</f>
        <v>22</v>
      </c>
      <c r="D207" s="1">
        <v>9315</v>
      </c>
      <c r="E207" s="1" t="s">
        <v>10</v>
      </c>
      <c r="F207" s="1" t="s">
        <v>95</v>
      </c>
      <c r="G207" s="1" t="s">
        <v>71</v>
      </c>
      <c r="H207" s="1" t="s">
        <v>17</v>
      </c>
      <c r="I207" s="1" t="s">
        <v>18</v>
      </c>
      <c r="J207" s="1" t="s">
        <v>16</v>
      </c>
      <c r="K207" s="1" t="s">
        <v>14</v>
      </c>
      <c r="L207" s="1" t="s">
        <v>75</v>
      </c>
      <c r="M207" s="1">
        <v>276930</v>
      </c>
      <c r="N207" s="17">
        <v>1045.7609011393345</v>
      </c>
      <c r="O207" s="8">
        <v>11297.863167845446</v>
      </c>
      <c r="P207" s="8">
        <v>16830.289981987109</v>
      </c>
      <c r="Q207" s="8">
        <f>P207-Table3[[#This Row],[paid]]</f>
        <v>5532.4268141416633</v>
      </c>
      <c r="R207" s="8">
        <v>16.093822176418016</v>
      </c>
      <c r="S207" s="8">
        <v>23800</v>
      </c>
      <c r="T207" s="10">
        <v>6.5000000000000002E-2</v>
      </c>
      <c r="U207" s="8">
        <v>5584.5004465279862</v>
      </c>
      <c r="V207" s="10">
        <v>5.530208186653239E-2</v>
      </c>
    </row>
    <row r="208" spans="1:22" x14ac:dyDescent="0.25">
      <c r="A208" s="6">
        <v>44715</v>
      </c>
      <c r="B208" s="7" t="str">
        <f t="shared" si="3"/>
        <v>6</v>
      </c>
      <c r="C208" s="17">
        <f>_xlfn.ISOWEEKNUM(Table3[[#This Row],[dt]])</f>
        <v>22</v>
      </c>
      <c r="D208" s="1">
        <v>7576</v>
      </c>
      <c r="E208" s="1" t="s">
        <v>10</v>
      </c>
      <c r="F208" s="1" t="s">
        <v>89</v>
      </c>
      <c r="G208" s="1" t="s">
        <v>69</v>
      </c>
      <c r="H208" s="1" t="s">
        <v>17</v>
      </c>
      <c r="I208" s="1" t="s">
        <v>12</v>
      </c>
      <c r="J208" s="1" t="s">
        <v>16</v>
      </c>
      <c r="K208" s="1" t="s">
        <v>14</v>
      </c>
      <c r="L208" s="1" t="s">
        <v>81</v>
      </c>
      <c r="M208" s="1">
        <v>334440</v>
      </c>
      <c r="N208" s="17">
        <v>604.58917886696372</v>
      </c>
      <c r="O208" s="8">
        <v>10427.053248000784</v>
      </c>
      <c r="P208" s="8">
        <v>14798.318218804932</v>
      </c>
      <c r="Q208" s="8">
        <f>P208-Table3[[#This Row],[paid]]</f>
        <v>4371.2649708041481</v>
      </c>
      <c r="R208" s="8">
        <v>24.476650816903248</v>
      </c>
      <c r="S208" s="8">
        <v>15800</v>
      </c>
      <c r="T208" s="10">
        <v>0.1</v>
      </c>
      <c r="U208" s="8">
        <v>381.73091187840339</v>
      </c>
      <c r="V208" s="10">
        <v>4.2992600716987737E-3</v>
      </c>
    </row>
    <row r="209" spans="1:22" x14ac:dyDescent="0.25">
      <c r="A209" s="6">
        <v>44715</v>
      </c>
      <c r="B209" s="7" t="str">
        <f t="shared" si="3"/>
        <v>6</v>
      </c>
      <c r="C209" s="17">
        <f>_xlfn.ISOWEEKNUM(Table3[[#This Row],[dt]])</f>
        <v>22</v>
      </c>
      <c r="D209" s="1">
        <v>15974</v>
      </c>
      <c r="E209" s="1" t="s">
        <v>10</v>
      </c>
      <c r="F209" s="1" t="s">
        <v>94</v>
      </c>
      <c r="G209" s="1" t="s">
        <v>47</v>
      </c>
      <c r="H209" s="1" t="s">
        <v>11</v>
      </c>
      <c r="I209" s="1" t="s">
        <v>12</v>
      </c>
      <c r="J209" s="1" t="s">
        <v>16</v>
      </c>
      <c r="K209" s="1" t="s">
        <v>14</v>
      </c>
      <c r="L209" s="1" t="s">
        <v>79</v>
      </c>
      <c r="M209" s="1">
        <v>384950</v>
      </c>
      <c r="N209" s="17">
        <v>1554.2598557365152</v>
      </c>
      <c r="O209" s="8">
        <v>8949.8464513338586</v>
      </c>
      <c r="P209" s="8">
        <v>13024.706979694871</v>
      </c>
      <c r="Q209" s="8">
        <f>P209-Table3[[#This Row],[paid]]</f>
        <v>4074.8605283610123</v>
      </c>
      <c r="R209" s="8">
        <v>8.3800060405747718</v>
      </c>
      <c r="S209" s="8">
        <v>16800</v>
      </c>
      <c r="T209" s="10">
        <v>0.09</v>
      </c>
      <c r="U209" s="8">
        <v>570.84313853010974</v>
      </c>
      <c r="V209" s="10">
        <v>7.3046190779318763E-3</v>
      </c>
    </row>
    <row r="210" spans="1:22" x14ac:dyDescent="0.25">
      <c r="A210" s="6">
        <v>44715</v>
      </c>
      <c r="B210" s="7" t="str">
        <f t="shared" si="3"/>
        <v>6</v>
      </c>
      <c r="C210" s="17">
        <f>_xlfn.ISOWEEKNUM(Table3[[#This Row],[dt]])</f>
        <v>22</v>
      </c>
      <c r="D210" s="1">
        <v>17246</v>
      </c>
      <c r="E210" s="1" t="s">
        <v>10</v>
      </c>
      <c r="F210" s="1" t="s">
        <v>91</v>
      </c>
      <c r="G210" s="1" t="s">
        <v>45</v>
      </c>
      <c r="H210" s="1" t="s">
        <v>11</v>
      </c>
      <c r="I210" s="1" t="s">
        <v>12</v>
      </c>
      <c r="J210" s="1" t="s">
        <v>16</v>
      </c>
      <c r="K210" s="1" t="s">
        <v>14</v>
      </c>
      <c r="L210" s="1" t="s">
        <v>79</v>
      </c>
      <c r="M210" s="1">
        <v>269030</v>
      </c>
      <c r="N210" s="17">
        <v>840.04297285599466</v>
      </c>
      <c r="O210" s="8">
        <v>8481.7631322185498</v>
      </c>
      <c r="P210" s="8">
        <v>11757.500852556506</v>
      </c>
      <c r="Q210" s="8">
        <f>P210-Table3[[#This Row],[paid]]</f>
        <v>3275.7377203379565</v>
      </c>
      <c r="R210" s="8">
        <v>13.996308799040509</v>
      </c>
      <c r="S210" s="8">
        <v>14400</v>
      </c>
      <c r="T210" s="10">
        <v>0.12</v>
      </c>
      <c r="U210" s="8">
        <v>4437.9413891058775</v>
      </c>
      <c r="V210" s="10">
        <v>6.2909363772105084E-2</v>
      </c>
    </row>
    <row r="211" spans="1:22" x14ac:dyDescent="0.25">
      <c r="A211" s="6">
        <v>44715</v>
      </c>
      <c r="B211" s="7" t="str">
        <f t="shared" si="3"/>
        <v>6</v>
      </c>
      <c r="C211" s="17">
        <f>_xlfn.ISOWEEKNUM(Table3[[#This Row],[dt]])</f>
        <v>22</v>
      </c>
      <c r="D211" s="1">
        <v>7282</v>
      </c>
      <c r="E211" s="1" t="s">
        <v>10</v>
      </c>
      <c r="F211" s="1" t="s">
        <v>92</v>
      </c>
      <c r="G211" s="1" t="s">
        <v>40</v>
      </c>
      <c r="H211" s="1" t="s">
        <v>19</v>
      </c>
      <c r="I211" s="1" t="s">
        <v>18</v>
      </c>
      <c r="J211" s="1" t="s">
        <v>13</v>
      </c>
      <c r="K211" s="1" t="s">
        <v>15</v>
      </c>
      <c r="L211" s="1" t="s">
        <v>78</v>
      </c>
      <c r="M211" s="1">
        <v>324210</v>
      </c>
      <c r="N211" s="17">
        <v>578.09154988437854</v>
      </c>
      <c r="O211" s="8">
        <v>6043.5827289272311</v>
      </c>
      <c r="P211" s="8">
        <v>9098.2919443229312</v>
      </c>
      <c r="Q211" s="8">
        <f>P211-Table3[[#This Row],[paid]]</f>
        <v>3054.7092153957001</v>
      </c>
      <c r="R211" s="8">
        <v>15.738496689914667</v>
      </c>
      <c r="S211" s="8">
        <v>15400</v>
      </c>
      <c r="T211" s="10">
        <v>0.02</v>
      </c>
      <c r="U211" s="8">
        <v>17.513124885165972</v>
      </c>
      <c r="V211" s="10">
        <v>3.2081341919885768E-4</v>
      </c>
    </row>
    <row r="212" spans="1:22" x14ac:dyDescent="0.25">
      <c r="A212" s="6">
        <v>44715</v>
      </c>
      <c r="B212" s="7" t="str">
        <f t="shared" si="3"/>
        <v>6</v>
      </c>
      <c r="C212" s="17">
        <f>_xlfn.ISOWEEKNUM(Table3[[#This Row],[dt]])</f>
        <v>22</v>
      </c>
      <c r="D212" s="1">
        <v>15242</v>
      </c>
      <c r="E212" s="1" t="s">
        <v>10</v>
      </c>
      <c r="F212" s="1" t="s">
        <v>94</v>
      </c>
      <c r="G212" s="1" t="s">
        <v>66</v>
      </c>
      <c r="H212" s="1" t="s">
        <v>11</v>
      </c>
      <c r="I212" s="1" t="s">
        <v>18</v>
      </c>
      <c r="J212" s="1" t="s">
        <v>13</v>
      </c>
      <c r="K212" s="1" t="s">
        <v>14</v>
      </c>
      <c r="L212" s="1" t="s">
        <v>76</v>
      </c>
      <c r="M212" s="1">
        <v>209640</v>
      </c>
      <c r="N212" s="17">
        <v>1538.9419291338581</v>
      </c>
      <c r="O212" s="8">
        <v>6204.2938865370534</v>
      </c>
      <c r="P212" s="8">
        <v>8890.1750490323429</v>
      </c>
      <c r="Q212" s="8">
        <f>P212-Table3[[#This Row],[paid]]</f>
        <v>2685.8811624952896</v>
      </c>
      <c r="R212" s="8">
        <v>5.7768099502207209</v>
      </c>
      <c r="S212" s="8">
        <v>11600</v>
      </c>
      <c r="T212" s="10">
        <v>0.09</v>
      </c>
      <c r="U212" s="8">
        <v>2281.227269923646</v>
      </c>
      <c r="V212" s="10">
        <v>4.2766823250421596E-2</v>
      </c>
    </row>
    <row r="213" spans="1:22" x14ac:dyDescent="0.25">
      <c r="A213" s="6">
        <v>44715</v>
      </c>
      <c r="B213" s="7" t="str">
        <f t="shared" si="3"/>
        <v>6</v>
      </c>
      <c r="C213" s="17">
        <f>_xlfn.ISOWEEKNUM(Table3[[#This Row],[dt]])</f>
        <v>22</v>
      </c>
      <c r="D213" s="1">
        <v>13948</v>
      </c>
      <c r="E213" s="1" t="s">
        <v>10</v>
      </c>
      <c r="F213" s="1" t="s">
        <v>90</v>
      </c>
      <c r="G213" s="1" t="s">
        <v>27</v>
      </c>
      <c r="H213" s="1" t="s">
        <v>11</v>
      </c>
      <c r="I213" s="1" t="s">
        <v>18</v>
      </c>
      <c r="J213" s="1" t="s">
        <v>13</v>
      </c>
      <c r="K213" s="1" t="s">
        <v>14</v>
      </c>
      <c r="L213" s="1" t="s">
        <v>77</v>
      </c>
      <c r="M213" s="1">
        <v>201000</v>
      </c>
      <c r="N213" s="17">
        <v>673.13554591902459</v>
      </c>
      <c r="O213" s="8">
        <v>6002.5750291284585</v>
      </c>
      <c r="P213" s="8">
        <v>8633.6466221202772</v>
      </c>
      <c r="Q213" s="8">
        <f>P213-Table3[[#This Row],[paid]]</f>
        <v>2631.0715929918188</v>
      </c>
      <c r="R213" s="8">
        <v>12.826015019505252</v>
      </c>
      <c r="S213" s="8">
        <v>16200</v>
      </c>
      <c r="T213" s="10">
        <v>0.1</v>
      </c>
      <c r="U213" s="8">
        <v>3100.3792630107973</v>
      </c>
      <c r="V213" s="10">
        <v>5.9850709646205806E-2</v>
      </c>
    </row>
    <row r="214" spans="1:22" x14ac:dyDescent="0.25">
      <c r="A214" s="6">
        <v>44715</v>
      </c>
      <c r="B214" s="7" t="str">
        <f t="shared" si="3"/>
        <v>6</v>
      </c>
      <c r="C214" s="17">
        <f>_xlfn.ISOWEEKNUM(Table3[[#This Row],[dt]])</f>
        <v>22</v>
      </c>
      <c r="D214" s="1">
        <v>16861</v>
      </c>
      <c r="E214" s="1" t="s">
        <v>10</v>
      </c>
      <c r="F214" s="1" t="s">
        <v>95</v>
      </c>
      <c r="G214" s="1" t="s">
        <v>52</v>
      </c>
      <c r="H214" s="1" t="s">
        <v>11</v>
      </c>
      <c r="I214" s="1" t="s">
        <v>18</v>
      </c>
      <c r="J214" s="1" t="s">
        <v>13</v>
      </c>
      <c r="K214" s="1" t="s">
        <v>15</v>
      </c>
      <c r="L214" s="1" t="s">
        <v>79</v>
      </c>
      <c r="M214" s="1">
        <v>202780</v>
      </c>
      <c r="N214" s="17">
        <v>1438.7859145059565</v>
      </c>
      <c r="O214" s="8">
        <v>4845.5011001333369</v>
      </c>
      <c r="P214" s="8">
        <v>7172.4678308590128</v>
      </c>
      <c r="Q214" s="8">
        <f>P214-Table3[[#This Row],[paid]]</f>
        <v>2326.9667307256759</v>
      </c>
      <c r="R214" s="8">
        <v>4.9850834363511689</v>
      </c>
      <c r="S214" s="8">
        <v>6600</v>
      </c>
      <c r="T214" s="10">
        <v>7.0000000000000007E-2</v>
      </c>
      <c r="U214" s="8">
        <v>343.16240182233247</v>
      </c>
      <c r="V214" s="10">
        <v>7.9740662469036938E-3</v>
      </c>
    </row>
    <row r="215" spans="1:22" x14ac:dyDescent="0.25">
      <c r="A215" s="6">
        <v>44715</v>
      </c>
      <c r="B215" s="7" t="str">
        <f t="shared" si="3"/>
        <v>6</v>
      </c>
      <c r="C215" s="17">
        <f>_xlfn.ISOWEEKNUM(Table3[[#This Row],[dt]])</f>
        <v>22</v>
      </c>
      <c r="D215" s="1">
        <v>15408</v>
      </c>
      <c r="E215" s="1" t="s">
        <v>10</v>
      </c>
      <c r="F215" s="1" t="s">
        <v>90</v>
      </c>
      <c r="G215" s="1" t="s">
        <v>25</v>
      </c>
      <c r="H215" s="1" t="s">
        <v>17</v>
      </c>
      <c r="I215" s="1" t="s">
        <v>18</v>
      </c>
      <c r="J215" s="1" t="s">
        <v>16</v>
      </c>
      <c r="K215" s="1" t="s">
        <v>20</v>
      </c>
      <c r="L215" s="1" t="s">
        <v>75</v>
      </c>
      <c r="M215" s="1">
        <v>152160</v>
      </c>
      <c r="N215" s="17">
        <v>408.39351942221356</v>
      </c>
      <c r="O215" s="8">
        <v>9356.0769873667523</v>
      </c>
      <c r="P215" s="8">
        <v>11578.670329866329</v>
      </c>
      <c r="Q215" s="8">
        <f>P215-Table3[[#This Row],[paid]]</f>
        <v>2222.5933424995765</v>
      </c>
      <c r="R215" s="8">
        <v>28.35174844656591</v>
      </c>
      <c r="S215" s="8">
        <v>13600</v>
      </c>
      <c r="T215" s="10">
        <v>0.1</v>
      </c>
      <c r="U215" s="8">
        <v>6196.6908752955233</v>
      </c>
      <c r="V215" s="10">
        <v>8.9196927032741319E-2</v>
      </c>
    </row>
    <row r="216" spans="1:22" x14ac:dyDescent="0.25">
      <c r="A216" s="6">
        <v>44715</v>
      </c>
      <c r="B216" s="7" t="str">
        <f t="shared" si="3"/>
        <v>6</v>
      </c>
      <c r="C216" s="17">
        <f>_xlfn.ISOWEEKNUM(Table3[[#This Row],[dt]])</f>
        <v>22</v>
      </c>
      <c r="D216" s="1">
        <v>2480</v>
      </c>
      <c r="E216" s="1" t="s">
        <v>10</v>
      </c>
      <c r="F216" s="1" t="s">
        <v>93</v>
      </c>
      <c r="G216" s="1" t="s">
        <v>45</v>
      </c>
      <c r="H216" s="1" t="s">
        <v>17</v>
      </c>
      <c r="I216" s="1" t="s">
        <v>12</v>
      </c>
      <c r="J216" s="1" t="s">
        <v>13</v>
      </c>
      <c r="K216" s="1" t="s">
        <v>14</v>
      </c>
      <c r="L216" s="1" t="s">
        <v>76</v>
      </c>
      <c r="M216" s="1">
        <v>748270</v>
      </c>
      <c r="N216" s="17">
        <v>1796.2563575604238</v>
      </c>
      <c r="O216" s="8">
        <v>24829.126897010614</v>
      </c>
      <c r="P216" s="8">
        <v>26738.295588387191</v>
      </c>
      <c r="Q216" s="8">
        <f>P216-Table3[[#This Row],[paid]]</f>
        <v>1909.168691376577</v>
      </c>
      <c r="R216" s="8">
        <v>14.885567684059122</v>
      </c>
      <c r="S216" s="8">
        <v>50000</v>
      </c>
      <c r="T216" s="10">
        <v>0.06</v>
      </c>
      <c r="U216" s="8">
        <v>8035.9425511723803</v>
      </c>
      <c r="V216" s="10">
        <v>5.0090094714579217E-2</v>
      </c>
    </row>
    <row r="217" spans="1:22" x14ac:dyDescent="0.25">
      <c r="A217" s="6">
        <v>44715</v>
      </c>
      <c r="B217" s="7" t="str">
        <f t="shared" si="3"/>
        <v>6</v>
      </c>
      <c r="C217" s="17">
        <f>_xlfn.ISOWEEKNUM(Table3[[#This Row],[dt]])</f>
        <v>22</v>
      </c>
      <c r="D217" s="1">
        <v>15102</v>
      </c>
      <c r="E217" s="1" t="s">
        <v>10</v>
      </c>
      <c r="F217" s="1" t="s">
        <v>91</v>
      </c>
      <c r="G217" s="1" t="s">
        <v>71</v>
      </c>
      <c r="H217" s="1" t="s">
        <v>17</v>
      </c>
      <c r="I217" s="1" t="s">
        <v>18</v>
      </c>
      <c r="J217" s="1" t="s">
        <v>13</v>
      </c>
      <c r="K217" s="1" t="s">
        <v>15</v>
      </c>
      <c r="L217" s="1" t="s">
        <v>78</v>
      </c>
      <c r="M217" s="1">
        <v>235220</v>
      </c>
      <c r="N217" s="17">
        <v>278.34085884221344</v>
      </c>
      <c r="O217" s="8">
        <v>7429.1025135988548</v>
      </c>
      <c r="P217" s="8">
        <v>9069.3981318506667</v>
      </c>
      <c r="Q217" s="8">
        <f>P217-Table3[[#This Row],[paid]]</f>
        <v>1640.2956182518119</v>
      </c>
      <c r="R217" s="8">
        <v>32.583782954380943</v>
      </c>
      <c r="S217" s="8">
        <v>8400</v>
      </c>
      <c r="T217" s="10">
        <v>6.5000000000000002E-2</v>
      </c>
      <c r="U217" s="8">
        <v>3230.2331236063055</v>
      </c>
      <c r="V217" s="10">
        <v>5.9361401874840777E-2</v>
      </c>
    </row>
    <row r="218" spans="1:22" x14ac:dyDescent="0.25">
      <c r="A218" s="6">
        <v>44715</v>
      </c>
      <c r="B218" s="7" t="str">
        <f t="shared" si="3"/>
        <v>6</v>
      </c>
      <c r="C218" s="17">
        <f>_xlfn.ISOWEEKNUM(Table3[[#This Row],[dt]])</f>
        <v>22</v>
      </c>
      <c r="D218" s="1">
        <v>7797</v>
      </c>
      <c r="E218" s="1" t="s">
        <v>10</v>
      </c>
      <c r="F218" s="1" t="s">
        <v>93</v>
      </c>
      <c r="G218" s="1" t="s">
        <v>44</v>
      </c>
      <c r="H218" s="1" t="s">
        <v>19</v>
      </c>
      <c r="I218" s="1" t="s">
        <v>18</v>
      </c>
      <c r="J218" s="1" t="s">
        <v>13</v>
      </c>
      <c r="K218" s="1" t="s">
        <v>14</v>
      </c>
      <c r="L218" s="1" t="s">
        <v>79</v>
      </c>
      <c r="M218" s="1">
        <v>146990</v>
      </c>
      <c r="N218" s="17">
        <v>281.87503329249455</v>
      </c>
      <c r="O218" s="8">
        <v>5292.1632984661828</v>
      </c>
      <c r="P218" s="8">
        <v>6906.151416409597</v>
      </c>
      <c r="Q218" s="8">
        <f>P218-Table3[[#This Row],[paid]]</f>
        <v>1613.9881179434142</v>
      </c>
      <c r="R218" s="8">
        <v>24.500756011417511</v>
      </c>
      <c r="S218" s="8">
        <v>4600</v>
      </c>
      <c r="T218" s="10">
        <v>0.12</v>
      </c>
      <c r="U218" s="8">
        <v>3328.767119742648</v>
      </c>
      <c r="V218" s="10">
        <v>8.0333384906515301E-2</v>
      </c>
    </row>
    <row r="219" spans="1:22" x14ac:dyDescent="0.25">
      <c r="A219" s="6">
        <v>44715</v>
      </c>
      <c r="B219" s="7" t="str">
        <f t="shared" si="3"/>
        <v>6</v>
      </c>
      <c r="C219" s="17">
        <f>_xlfn.ISOWEEKNUM(Table3[[#This Row],[dt]])</f>
        <v>22</v>
      </c>
      <c r="D219" s="1">
        <v>16842</v>
      </c>
      <c r="E219" s="1" t="s">
        <v>10</v>
      </c>
      <c r="F219" s="1" t="s">
        <v>90</v>
      </c>
      <c r="G219" s="1" t="s">
        <v>29</v>
      </c>
      <c r="H219" s="1" t="s">
        <v>11</v>
      </c>
      <c r="I219" s="1" t="s">
        <v>12</v>
      </c>
      <c r="J219" s="1" t="s">
        <v>16</v>
      </c>
      <c r="K219" s="1" t="s">
        <v>14</v>
      </c>
      <c r="L219" s="1" t="s">
        <v>77</v>
      </c>
      <c r="M219" s="1">
        <v>421750</v>
      </c>
      <c r="N219" s="17">
        <v>1730.6983066107975</v>
      </c>
      <c r="O219" s="8">
        <v>6299.3648611056378</v>
      </c>
      <c r="P219" s="8">
        <v>7666.8777059346621</v>
      </c>
      <c r="Q219" s="8">
        <f>P219-Table3[[#This Row],[paid]]</f>
        <v>1367.5128448290243</v>
      </c>
      <c r="R219" s="8">
        <v>4.4299330950109974</v>
      </c>
      <c r="S219" s="8">
        <v>11000</v>
      </c>
      <c r="T219" s="10">
        <v>0.14000000000000001</v>
      </c>
      <c r="U219" s="8">
        <v>5432.7413140338631</v>
      </c>
      <c r="V219" s="10">
        <v>0.11809982112684907</v>
      </c>
    </row>
    <row r="220" spans="1:22" x14ac:dyDescent="0.25">
      <c r="A220" s="6">
        <v>44715</v>
      </c>
      <c r="B220" s="7" t="str">
        <f t="shared" si="3"/>
        <v>6</v>
      </c>
      <c r="C220" s="17">
        <f>_xlfn.ISOWEEKNUM(Table3[[#This Row],[dt]])</f>
        <v>22</v>
      </c>
      <c r="D220" s="1">
        <v>5247</v>
      </c>
      <c r="E220" s="1" t="s">
        <v>10</v>
      </c>
      <c r="F220" s="1" t="s">
        <v>94</v>
      </c>
      <c r="G220" s="1" t="s">
        <v>41</v>
      </c>
      <c r="H220" s="1" t="s">
        <v>11</v>
      </c>
      <c r="I220" s="1" t="s">
        <v>12</v>
      </c>
      <c r="J220" s="1" t="s">
        <v>13</v>
      </c>
      <c r="K220" s="1" t="s">
        <v>15</v>
      </c>
      <c r="L220" s="1" t="s">
        <v>80</v>
      </c>
      <c r="M220" s="1">
        <v>175680</v>
      </c>
      <c r="N220" s="17">
        <v>601.67130919220062</v>
      </c>
      <c r="O220" s="8">
        <v>3979.0137114431113</v>
      </c>
      <c r="P220" s="8">
        <v>5320.1297534615414</v>
      </c>
      <c r="Q220" s="8">
        <f>P220-Table3[[#This Row],[paid]]</f>
        <v>1341.1160420184301</v>
      </c>
      <c r="R220" s="8">
        <v>8.8422526920958013</v>
      </c>
      <c r="S220" s="8">
        <v>5800</v>
      </c>
      <c r="T220" s="10">
        <v>7.0000000000000007E-2</v>
      </c>
      <c r="U220" s="8">
        <v>1993.475411358859</v>
      </c>
      <c r="V220" s="10">
        <v>6.2450714040755764E-2</v>
      </c>
    </row>
    <row r="221" spans="1:22" x14ac:dyDescent="0.25">
      <c r="A221" s="6">
        <v>44715</v>
      </c>
      <c r="B221" s="7" t="str">
        <f t="shared" si="3"/>
        <v>6</v>
      </c>
      <c r="C221" s="17">
        <f>_xlfn.ISOWEEKNUM(Table3[[#This Row],[dt]])</f>
        <v>22</v>
      </c>
      <c r="D221" s="1">
        <v>17365</v>
      </c>
      <c r="E221" s="1" t="s">
        <v>10</v>
      </c>
      <c r="F221" s="1" t="s">
        <v>90</v>
      </c>
      <c r="G221" s="1" t="s">
        <v>30</v>
      </c>
      <c r="H221" s="1" t="s">
        <v>17</v>
      </c>
      <c r="I221" s="1" t="s">
        <v>12</v>
      </c>
      <c r="J221" s="1" t="s">
        <v>16</v>
      </c>
      <c r="K221" s="1" t="s">
        <v>15</v>
      </c>
      <c r="L221" s="1" t="s">
        <v>77</v>
      </c>
      <c r="M221" s="1">
        <v>157870</v>
      </c>
      <c r="N221" s="17">
        <v>273.41275042126944</v>
      </c>
      <c r="O221" s="8">
        <v>5237.4336022616544</v>
      </c>
      <c r="P221" s="8">
        <v>6450.3654339780887</v>
      </c>
      <c r="Q221" s="8">
        <f>P221-Table3[[#This Row],[paid]]</f>
        <v>1212.9318317164343</v>
      </c>
      <c r="R221" s="8">
        <v>23.592043253430873</v>
      </c>
      <c r="S221" s="8">
        <v>5600</v>
      </c>
      <c r="T221" s="10">
        <v>0.1</v>
      </c>
      <c r="U221" s="8">
        <v>2865.4496068323879</v>
      </c>
      <c r="V221" s="10">
        <v>7.4038430746323339E-2</v>
      </c>
    </row>
    <row r="222" spans="1:22" x14ac:dyDescent="0.25">
      <c r="A222" s="6">
        <v>44715</v>
      </c>
      <c r="B222" s="7" t="str">
        <f t="shared" si="3"/>
        <v>6</v>
      </c>
      <c r="C222" s="17">
        <f>_xlfn.ISOWEEKNUM(Table3[[#This Row],[dt]])</f>
        <v>22</v>
      </c>
      <c r="D222" s="1">
        <v>16656</v>
      </c>
      <c r="E222" s="1" t="s">
        <v>10</v>
      </c>
      <c r="F222" s="1" t="s">
        <v>89</v>
      </c>
      <c r="G222" s="1" t="s">
        <v>42</v>
      </c>
      <c r="H222" s="1" t="s">
        <v>11</v>
      </c>
      <c r="I222" s="1" t="s">
        <v>18</v>
      </c>
      <c r="J222" s="1" t="s">
        <v>13</v>
      </c>
      <c r="K222" s="1" t="s">
        <v>14</v>
      </c>
      <c r="L222" s="1" t="s">
        <v>77</v>
      </c>
      <c r="M222" s="1">
        <v>205900</v>
      </c>
      <c r="N222" s="17">
        <v>592.59974767386848</v>
      </c>
      <c r="O222" s="8">
        <v>3181.339891748391</v>
      </c>
      <c r="P222" s="8">
        <v>4304.2493541436261</v>
      </c>
      <c r="Q222" s="8">
        <f>P222-Table3[[#This Row],[paid]]</f>
        <v>1122.9094623952351</v>
      </c>
      <c r="R222" s="8">
        <v>7.2633330861835397</v>
      </c>
      <c r="S222" s="8">
        <v>3800</v>
      </c>
      <c r="T222" s="10">
        <v>0.12</v>
      </c>
      <c r="U222" s="8">
        <v>1346.5919630590236</v>
      </c>
      <c r="V222" s="10">
        <v>5.2141959114685998E-2</v>
      </c>
    </row>
    <row r="223" spans="1:22" x14ac:dyDescent="0.25">
      <c r="A223" s="6">
        <v>44715</v>
      </c>
      <c r="B223" s="7" t="str">
        <f t="shared" si="3"/>
        <v>6</v>
      </c>
      <c r="C223" s="17">
        <f>_xlfn.ISOWEEKNUM(Table3[[#This Row],[dt]])</f>
        <v>22</v>
      </c>
      <c r="D223" s="1">
        <v>15101</v>
      </c>
      <c r="E223" s="1" t="s">
        <v>10</v>
      </c>
      <c r="F223" s="1" t="s">
        <v>95</v>
      </c>
      <c r="G223" s="1" t="s">
        <v>45</v>
      </c>
      <c r="H223" s="1" t="s">
        <v>17</v>
      </c>
      <c r="I223" s="1" t="s">
        <v>12</v>
      </c>
      <c r="J223" s="1" t="s">
        <v>16</v>
      </c>
      <c r="K223" s="1" t="s">
        <v>14</v>
      </c>
      <c r="L223" s="1" t="s">
        <v>77</v>
      </c>
      <c r="M223" s="1">
        <v>187110</v>
      </c>
      <c r="N223" s="17">
        <v>918.30696984676229</v>
      </c>
      <c r="O223" s="8">
        <v>11097.775524630924</v>
      </c>
      <c r="P223" s="8">
        <v>12219.621839404541</v>
      </c>
      <c r="Q223" s="8">
        <f>P223-Table3[[#This Row],[paid]]</f>
        <v>1121.8463147736165</v>
      </c>
      <c r="R223" s="8">
        <v>13.306685281332044</v>
      </c>
      <c r="S223" s="8">
        <v>12400</v>
      </c>
      <c r="T223" s="10">
        <v>0.1</v>
      </c>
      <c r="U223" s="8">
        <v>4395.8071582234306</v>
      </c>
      <c r="V223" s="10">
        <v>5.9955580949980762E-2</v>
      </c>
    </row>
    <row r="224" spans="1:22" x14ac:dyDescent="0.25">
      <c r="A224" s="6">
        <v>44715</v>
      </c>
      <c r="B224" s="7" t="str">
        <f t="shared" si="3"/>
        <v>6</v>
      </c>
      <c r="C224" s="17">
        <f>_xlfn.ISOWEEKNUM(Table3[[#This Row],[dt]])</f>
        <v>22</v>
      </c>
      <c r="D224" s="1">
        <v>16483</v>
      </c>
      <c r="E224" s="1" t="s">
        <v>10</v>
      </c>
      <c r="F224" s="1" t="s">
        <v>91</v>
      </c>
      <c r="G224" s="1" t="s">
        <v>65</v>
      </c>
      <c r="H224" s="1" t="s">
        <v>17</v>
      </c>
      <c r="I224" s="1" t="s">
        <v>12</v>
      </c>
      <c r="J224" s="1" t="s">
        <v>13</v>
      </c>
      <c r="K224" s="1" t="s">
        <v>15</v>
      </c>
      <c r="L224" s="1" t="s">
        <v>76</v>
      </c>
      <c r="M224" s="1">
        <v>149250</v>
      </c>
      <c r="N224" s="17">
        <v>412.76612398246715</v>
      </c>
      <c r="O224" s="8">
        <v>3459.3051755580582</v>
      </c>
      <c r="P224" s="8">
        <v>4490.2012232314082</v>
      </c>
      <c r="Q224" s="8">
        <f>P224-Table3[[#This Row],[paid]]</f>
        <v>1030.89604767335</v>
      </c>
      <c r="R224" s="8">
        <v>10.87831816213226</v>
      </c>
      <c r="S224" s="8">
        <v>2200</v>
      </c>
      <c r="T224" s="10">
        <v>0.06</v>
      </c>
      <c r="U224" s="8">
        <v>936.12180613019541</v>
      </c>
      <c r="V224" s="10">
        <v>3.4746839454428281E-2</v>
      </c>
    </row>
    <row r="225" spans="1:22" x14ac:dyDescent="0.25">
      <c r="A225" s="6">
        <v>44715</v>
      </c>
      <c r="B225" s="7" t="str">
        <f t="shared" si="3"/>
        <v>6</v>
      </c>
      <c r="C225" s="17">
        <f>_xlfn.ISOWEEKNUM(Table3[[#This Row],[dt]])</f>
        <v>22</v>
      </c>
      <c r="D225" s="1">
        <v>12790</v>
      </c>
      <c r="E225" s="1" t="s">
        <v>10</v>
      </c>
      <c r="F225" s="1" t="s">
        <v>95</v>
      </c>
      <c r="G225" s="1" t="s">
        <v>46</v>
      </c>
      <c r="H225" s="1" t="s">
        <v>19</v>
      </c>
      <c r="I225" s="1" t="s">
        <v>21</v>
      </c>
      <c r="J225" s="1" t="s">
        <v>16</v>
      </c>
      <c r="K225" s="1" t="s">
        <v>14</v>
      </c>
      <c r="L225" s="1" t="s">
        <v>78</v>
      </c>
      <c r="M225" s="1">
        <v>119340</v>
      </c>
      <c r="N225" s="17">
        <v>64.871916830875847</v>
      </c>
      <c r="O225" s="8">
        <v>2773.5023661878286</v>
      </c>
      <c r="P225" s="8">
        <v>3748.3836422827958</v>
      </c>
      <c r="Q225" s="8">
        <f>P225-Table3[[#This Row],[paid]]</f>
        <v>974.88127609496723</v>
      </c>
      <c r="R225" s="8">
        <v>57.781299295579764</v>
      </c>
      <c r="S225" s="8">
        <v>2200</v>
      </c>
      <c r="T225" s="10">
        <v>0.04</v>
      </c>
      <c r="U225" s="8">
        <v>684.46770913556486</v>
      </c>
      <c r="V225" s="10">
        <v>3.0433904959930876E-2</v>
      </c>
    </row>
    <row r="226" spans="1:22" x14ac:dyDescent="0.25">
      <c r="A226" s="6">
        <v>44715</v>
      </c>
      <c r="B226" s="7" t="str">
        <f t="shared" si="3"/>
        <v>6</v>
      </c>
      <c r="C226" s="17">
        <f>_xlfn.ISOWEEKNUM(Table3[[#This Row],[dt]])</f>
        <v>22</v>
      </c>
      <c r="D226" s="1">
        <v>17435</v>
      </c>
      <c r="E226" s="1" t="s">
        <v>10</v>
      </c>
      <c r="F226" s="1" t="s">
        <v>94</v>
      </c>
      <c r="G226" s="1" t="s">
        <v>67</v>
      </c>
      <c r="H226" s="1" t="s">
        <v>11</v>
      </c>
      <c r="I226" s="1" t="s">
        <v>12</v>
      </c>
      <c r="J226" s="1" t="s">
        <v>13</v>
      </c>
      <c r="K226" s="1" t="s">
        <v>14</v>
      </c>
      <c r="L226" s="1" t="s">
        <v>81</v>
      </c>
      <c r="M226" s="1">
        <v>73770</v>
      </c>
      <c r="N226" s="17">
        <v>752.14718352513626</v>
      </c>
      <c r="O226" s="8">
        <v>3692.684262024266</v>
      </c>
      <c r="P226" s="8">
        <v>4583.2377348665814</v>
      </c>
      <c r="Q226" s="8">
        <f>P226-Table3[[#This Row],[paid]]</f>
        <v>890.55347284231539</v>
      </c>
      <c r="R226" s="8">
        <v>6.0935383861786576</v>
      </c>
      <c r="S226" s="8">
        <v>4600</v>
      </c>
      <c r="T226" s="10">
        <v>0.1</v>
      </c>
      <c r="U226" s="8">
        <v>1350.4972641786592</v>
      </c>
      <c r="V226" s="10">
        <v>4.9110015753887584E-2</v>
      </c>
    </row>
    <row r="227" spans="1:22" x14ac:dyDescent="0.25">
      <c r="A227" s="6">
        <v>44715</v>
      </c>
      <c r="B227" s="7" t="str">
        <f t="shared" si="3"/>
        <v>6</v>
      </c>
      <c r="C227" s="17">
        <f>_xlfn.ISOWEEKNUM(Table3[[#This Row],[dt]])</f>
        <v>22</v>
      </c>
      <c r="D227" s="1">
        <v>15909</v>
      </c>
      <c r="E227" s="1" t="s">
        <v>10</v>
      </c>
      <c r="F227" s="1" t="s">
        <v>94</v>
      </c>
      <c r="G227" s="1" t="s">
        <v>27</v>
      </c>
      <c r="H227" s="1" t="s">
        <v>11</v>
      </c>
      <c r="I227" s="1" t="s">
        <v>18</v>
      </c>
      <c r="J227" s="1" t="s">
        <v>13</v>
      </c>
      <c r="K227" s="1" t="s">
        <v>14</v>
      </c>
      <c r="L227" s="1" t="s">
        <v>78</v>
      </c>
      <c r="M227" s="1">
        <v>398290</v>
      </c>
      <c r="N227" s="17">
        <v>596.77041476537488</v>
      </c>
      <c r="O227" s="8">
        <v>6614.7185516171758</v>
      </c>
      <c r="P227" s="8">
        <v>7476.2657833424282</v>
      </c>
      <c r="Q227" s="8">
        <f>P227-Table3[[#This Row],[paid]]</f>
        <v>861.54723172525246</v>
      </c>
      <c r="R227" s="8">
        <v>12.527876044729501</v>
      </c>
      <c r="S227" s="8">
        <v>8000</v>
      </c>
      <c r="T227" s="10">
        <v>0.06</v>
      </c>
      <c r="U227" s="8">
        <v>885.17785388054699</v>
      </c>
      <c r="V227" s="10">
        <v>1.9733065488673429E-2</v>
      </c>
    </row>
    <row r="228" spans="1:22" x14ac:dyDescent="0.25">
      <c r="A228" s="6">
        <v>44715</v>
      </c>
      <c r="B228" s="7" t="str">
        <f t="shared" si="3"/>
        <v>6</v>
      </c>
      <c r="C228" s="17">
        <f>_xlfn.ISOWEEKNUM(Table3[[#This Row],[dt]])</f>
        <v>22</v>
      </c>
      <c r="D228" s="1">
        <v>16857</v>
      </c>
      <c r="E228" s="1" t="s">
        <v>10</v>
      </c>
      <c r="F228" s="1" t="s">
        <v>91</v>
      </c>
      <c r="G228" s="1" t="s">
        <v>52</v>
      </c>
      <c r="H228" s="1" t="s">
        <v>11</v>
      </c>
      <c r="I228" s="1" t="s">
        <v>12</v>
      </c>
      <c r="J228" s="1" t="s">
        <v>13</v>
      </c>
      <c r="K228" s="1" t="s">
        <v>15</v>
      </c>
      <c r="L228" s="1" t="s">
        <v>79</v>
      </c>
      <c r="M228" s="1">
        <v>251580</v>
      </c>
      <c r="N228" s="17">
        <v>805.17528522744112</v>
      </c>
      <c r="O228" s="8">
        <v>3484.9856407786428</v>
      </c>
      <c r="P228" s="8">
        <v>4330.2844248880874</v>
      </c>
      <c r="Q228" s="8">
        <f>P228-Table3[[#This Row],[paid]]</f>
        <v>845.29878410944457</v>
      </c>
      <c r="R228" s="8">
        <v>5.3780642604608691</v>
      </c>
      <c r="S228" s="8">
        <v>4400</v>
      </c>
      <c r="T228" s="10">
        <v>7.0000000000000007E-2</v>
      </c>
      <c r="U228" s="8">
        <v>1149.5691606029779</v>
      </c>
      <c r="V228" s="10">
        <v>4.4245329244267356E-2</v>
      </c>
    </row>
    <row r="229" spans="1:22" x14ac:dyDescent="0.25">
      <c r="A229" s="6">
        <v>44715</v>
      </c>
      <c r="B229" s="7" t="str">
        <f t="shared" si="3"/>
        <v>6</v>
      </c>
      <c r="C229" s="17">
        <f>_xlfn.ISOWEEKNUM(Table3[[#This Row],[dt]])</f>
        <v>22</v>
      </c>
      <c r="D229" s="1">
        <v>17473</v>
      </c>
      <c r="E229" s="1" t="s">
        <v>10</v>
      </c>
      <c r="F229" s="1" t="s">
        <v>89</v>
      </c>
      <c r="G229" s="1" t="s">
        <v>44</v>
      </c>
      <c r="H229" s="1" t="s">
        <v>17</v>
      </c>
      <c r="I229" s="1" t="s">
        <v>18</v>
      </c>
      <c r="J229" s="1" t="s">
        <v>16</v>
      </c>
      <c r="K229" s="1" t="s">
        <v>15</v>
      </c>
      <c r="L229" s="1" t="s">
        <v>81</v>
      </c>
      <c r="M229" s="1">
        <v>155790</v>
      </c>
      <c r="N229" s="17">
        <v>515.08041468198371</v>
      </c>
      <c r="O229" s="8">
        <v>1775.2914180828252</v>
      </c>
      <c r="P229" s="8">
        <v>2583.1012423939792</v>
      </c>
      <c r="Q229" s="8">
        <f>P229-Table3[[#This Row],[paid]]</f>
        <v>807.80982431115399</v>
      </c>
      <c r="R229" s="8">
        <v>5.0149475087085467</v>
      </c>
      <c r="S229" s="8">
        <v>1200</v>
      </c>
      <c r="T229" s="10">
        <v>7.0000000000000007E-2</v>
      </c>
      <c r="U229" s="8">
        <v>959.77019138496246</v>
      </c>
      <c r="V229" s="10">
        <v>6.1926221062830016E-2</v>
      </c>
    </row>
    <row r="230" spans="1:22" x14ac:dyDescent="0.25">
      <c r="A230" s="6">
        <v>44715</v>
      </c>
      <c r="B230" s="7" t="str">
        <f t="shared" si="3"/>
        <v>6</v>
      </c>
      <c r="C230" s="17">
        <f>_xlfn.ISOWEEKNUM(Table3[[#This Row],[dt]])</f>
        <v>22</v>
      </c>
      <c r="D230" s="1">
        <v>2865</v>
      </c>
      <c r="E230" s="1" t="s">
        <v>10</v>
      </c>
      <c r="F230" s="1" t="s">
        <v>89</v>
      </c>
      <c r="G230" s="1" t="s">
        <v>54</v>
      </c>
      <c r="H230" s="1" t="s">
        <v>17</v>
      </c>
      <c r="I230" s="1" t="s">
        <v>12</v>
      </c>
      <c r="J230" s="1" t="s">
        <v>16</v>
      </c>
      <c r="K230" s="1" t="s">
        <v>15</v>
      </c>
      <c r="L230" s="1" t="s">
        <v>78</v>
      </c>
      <c r="M230" s="1">
        <v>206320</v>
      </c>
      <c r="N230" s="17">
        <v>323.11684991050885</v>
      </c>
      <c r="O230" s="8">
        <v>7658.8622809342369</v>
      </c>
      <c r="P230" s="8">
        <v>8417.3722929043706</v>
      </c>
      <c r="Q230" s="8">
        <f>P230-Table3[[#This Row],[paid]]</f>
        <v>758.51001197013375</v>
      </c>
      <c r="R230" s="8">
        <v>26.050551975966791</v>
      </c>
      <c r="S230" s="8">
        <v>5200</v>
      </c>
      <c r="T230" s="10">
        <v>0.12</v>
      </c>
      <c r="U230" s="8">
        <v>4408.6335614406344</v>
      </c>
      <c r="V230" s="10">
        <v>8.7292356173850102E-2</v>
      </c>
    </row>
    <row r="231" spans="1:22" x14ac:dyDescent="0.25">
      <c r="A231" s="6">
        <v>44715</v>
      </c>
      <c r="B231" s="7" t="str">
        <f t="shared" si="3"/>
        <v>6</v>
      </c>
      <c r="C231" s="17">
        <f>_xlfn.ISOWEEKNUM(Table3[[#This Row],[dt]])</f>
        <v>22</v>
      </c>
      <c r="D231" s="1">
        <v>2796</v>
      </c>
      <c r="E231" s="1" t="s">
        <v>10</v>
      </c>
      <c r="F231" s="1" t="s">
        <v>91</v>
      </c>
      <c r="G231" s="1" t="s">
        <v>37</v>
      </c>
      <c r="H231" s="1" t="s">
        <v>17</v>
      </c>
      <c r="I231" s="1" t="s">
        <v>12</v>
      </c>
      <c r="J231" s="1" t="s">
        <v>13</v>
      </c>
      <c r="K231" s="1" t="s">
        <v>14</v>
      </c>
      <c r="L231" s="1" t="s">
        <v>80</v>
      </c>
      <c r="M231" s="1">
        <v>160510</v>
      </c>
      <c r="N231" s="17">
        <v>731.54519649782105</v>
      </c>
      <c r="O231" s="8">
        <v>10717.551733264478</v>
      </c>
      <c r="P231" s="8">
        <v>11462.534340184977</v>
      </c>
      <c r="Q231" s="8">
        <f>P231-Table3[[#This Row],[paid]]</f>
        <v>744.98260692049917</v>
      </c>
      <c r="R231" s="8">
        <v>15.668935282550404</v>
      </c>
      <c r="S231" s="8">
        <v>13200</v>
      </c>
      <c r="T231" s="10">
        <v>0.12</v>
      </c>
      <c r="U231" s="8">
        <v>4993.9602552535516</v>
      </c>
      <c r="V231" s="10">
        <v>7.2612799622416971E-2</v>
      </c>
    </row>
    <row r="232" spans="1:22" x14ac:dyDescent="0.25">
      <c r="A232" s="6">
        <v>44715</v>
      </c>
      <c r="B232" s="7" t="str">
        <f t="shared" si="3"/>
        <v>6</v>
      </c>
      <c r="C232" s="17">
        <f>_xlfn.ISOWEEKNUM(Table3[[#This Row],[dt]])</f>
        <v>22</v>
      </c>
      <c r="D232" s="1">
        <v>15169</v>
      </c>
      <c r="E232" s="1" t="s">
        <v>10</v>
      </c>
      <c r="F232" s="1" t="s">
        <v>93</v>
      </c>
      <c r="G232" s="1" t="s">
        <v>74</v>
      </c>
      <c r="H232" s="1" t="s">
        <v>11</v>
      </c>
      <c r="I232" s="1" t="s">
        <v>12</v>
      </c>
      <c r="J232" s="1" t="s">
        <v>13</v>
      </c>
      <c r="K232" s="1" t="s">
        <v>14</v>
      </c>
      <c r="L232" s="1" t="s">
        <v>78</v>
      </c>
      <c r="M232" s="1">
        <v>143730</v>
      </c>
      <c r="N232" s="17">
        <v>985.68820631700964</v>
      </c>
      <c r="O232" s="8">
        <v>4381.5915962595273</v>
      </c>
      <c r="P232" s="8">
        <v>5069.1116917027421</v>
      </c>
      <c r="Q232" s="8">
        <f>P232-Table3[[#This Row],[paid]]</f>
        <v>687.52009544321481</v>
      </c>
      <c r="R232" s="8">
        <v>5.1427131411496791</v>
      </c>
      <c r="S232" s="8">
        <v>5200</v>
      </c>
      <c r="T232" s="10">
        <v>0.09</v>
      </c>
      <c r="U232" s="8">
        <v>1715.6955511348228</v>
      </c>
      <c r="V232" s="10">
        <v>5.6410131777234244E-2</v>
      </c>
    </row>
    <row r="233" spans="1:22" x14ac:dyDescent="0.25">
      <c r="A233" s="6">
        <v>44715</v>
      </c>
      <c r="B233" s="7" t="str">
        <f t="shared" si="3"/>
        <v>6</v>
      </c>
      <c r="C233" s="17">
        <f>_xlfn.ISOWEEKNUM(Table3[[#This Row],[dt]])</f>
        <v>22</v>
      </c>
      <c r="D233" s="1">
        <v>2612</v>
      </c>
      <c r="E233" s="1" t="s">
        <v>10</v>
      </c>
      <c r="F233" s="1" t="s">
        <v>89</v>
      </c>
      <c r="G233" s="1" t="s">
        <v>47</v>
      </c>
      <c r="H233" s="1" t="s">
        <v>17</v>
      </c>
      <c r="I233" s="1" t="s">
        <v>12</v>
      </c>
      <c r="J233" s="1" t="s">
        <v>16</v>
      </c>
      <c r="K233" s="1" t="s">
        <v>20</v>
      </c>
      <c r="L233" s="1" t="s">
        <v>75</v>
      </c>
      <c r="M233" s="1">
        <v>145790</v>
      </c>
      <c r="N233" s="17">
        <v>341.29252378343381</v>
      </c>
      <c r="O233" s="8">
        <v>2786.2404630845549</v>
      </c>
      <c r="P233" s="8">
        <v>3372.0675160058545</v>
      </c>
      <c r="Q233" s="8">
        <f>P233-Table3[[#This Row],[paid]]</f>
        <v>585.82705292129958</v>
      </c>
      <c r="R233" s="8">
        <v>9.880285330087073</v>
      </c>
      <c r="S233" s="8">
        <v>3600</v>
      </c>
      <c r="T233" s="10">
        <v>7.0000000000000007E-2</v>
      </c>
      <c r="U233" s="8">
        <v>497.98918708909019</v>
      </c>
      <c r="V233" s="10">
        <v>2.4613444853705473E-2</v>
      </c>
    </row>
    <row r="234" spans="1:22" x14ac:dyDescent="0.25">
      <c r="A234" s="6">
        <v>44715</v>
      </c>
      <c r="B234" s="7" t="str">
        <f t="shared" si="3"/>
        <v>6</v>
      </c>
      <c r="C234" s="17">
        <f>_xlfn.ISOWEEKNUM(Table3[[#This Row],[dt]])</f>
        <v>22</v>
      </c>
      <c r="D234" s="1">
        <v>3010</v>
      </c>
      <c r="E234" s="1" t="s">
        <v>24</v>
      </c>
      <c r="F234" s="1" t="s">
        <v>95</v>
      </c>
      <c r="G234" s="1" t="s">
        <v>42</v>
      </c>
      <c r="H234" s="1" t="s">
        <v>11</v>
      </c>
      <c r="I234" s="1" t="s">
        <v>21</v>
      </c>
      <c r="J234" s="1" t="s">
        <v>13</v>
      </c>
      <c r="K234" s="1" t="s">
        <v>15</v>
      </c>
      <c r="L234" s="1" t="s">
        <v>79</v>
      </c>
      <c r="M234" s="1">
        <v>80320</v>
      </c>
      <c r="N234" s="17">
        <v>510.7282662692499</v>
      </c>
      <c r="O234" s="8">
        <v>1735.89385396234</v>
      </c>
      <c r="P234" s="8">
        <v>2308.7761939105008</v>
      </c>
      <c r="Q234" s="8">
        <f>P234-Table3[[#This Row],[paid]]</f>
        <v>572.88233994816073</v>
      </c>
      <c r="R234" s="8">
        <v>4.5205569113602602</v>
      </c>
      <c r="S234" s="8">
        <v>3800</v>
      </c>
      <c r="T234" s="10">
        <v>0.06</v>
      </c>
      <c r="U234" s="8">
        <v>415.79094318312127</v>
      </c>
      <c r="V234" s="10">
        <v>3.0015248213879735E-2</v>
      </c>
    </row>
    <row r="235" spans="1:22" x14ac:dyDescent="0.25">
      <c r="A235" s="6">
        <v>44715</v>
      </c>
      <c r="B235" s="7" t="str">
        <f t="shared" si="3"/>
        <v>6</v>
      </c>
      <c r="C235" s="17">
        <f>_xlfn.ISOWEEKNUM(Table3[[#This Row],[dt]])</f>
        <v>22</v>
      </c>
      <c r="D235" s="1">
        <v>3015</v>
      </c>
      <c r="E235" s="1" t="s">
        <v>10</v>
      </c>
      <c r="F235" s="1" t="s">
        <v>94</v>
      </c>
      <c r="G235" s="1" t="s">
        <v>43</v>
      </c>
      <c r="H235" s="1" t="s">
        <v>11</v>
      </c>
      <c r="I235" s="1" t="s">
        <v>12</v>
      </c>
      <c r="J235" s="1" t="s">
        <v>16</v>
      </c>
      <c r="K235" s="1" t="s">
        <v>15</v>
      </c>
      <c r="L235" s="1" t="s">
        <v>81</v>
      </c>
      <c r="M235" s="1">
        <v>1017390</v>
      </c>
      <c r="N235" s="17">
        <v>11625.724986331328</v>
      </c>
      <c r="O235" s="8">
        <v>18477.123384754679</v>
      </c>
      <c r="P235" s="8">
        <v>19033.311625878909</v>
      </c>
      <c r="Q235" s="8">
        <f>P235-Table3[[#This Row],[paid]]</f>
        <v>556.18824112422953</v>
      </c>
      <c r="R235" s="8">
        <v>1.6371720170790962</v>
      </c>
      <c r="S235" s="8">
        <v>20000</v>
      </c>
      <c r="T235" s="10">
        <v>0.13</v>
      </c>
      <c r="U235" s="8">
        <v>4320.6696022556162</v>
      </c>
      <c r="V235" s="10">
        <v>3.7834277845628622E-2</v>
      </c>
    </row>
    <row r="236" spans="1:22" x14ac:dyDescent="0.25">
      <c r="A236" s="6">
        <v>44715</v>
      </c>
      <c r="B236" s="7" t="str">
        <f t="shared" si="3"/>
        <v>6</v>
      </c>
      <c r="C236" s="17">
        <f>_xlfn.ISOWEEKNUM(Table3[[#This Row],[dt]])</f>
        <v>22</v>
      </c>
      <c r="D236" s="1">
        <v>16205</v>
      </c>
      <c r="E236" s="1" t="s">
        <v>10</v>
      </c>
      <c r="F236" s="1" t="s">
        <v>91</v>
      </c>
      <c r="G236" s="1" t="s">
        <v>73</v>
      </c>
      <c r="H236" s="1" t="s">
        <v>17</v>
      </c>
      <c r="I236" s="1" t="s">
        <v>12</v>
      </c>
      <c r="J236" s="1" t="s">
        <v>13</v>
      </c>
      <c r="K236" s="1" t="s">
        <v>14</v>
      </c>
      <c r="L236" s="1" t="s">
        <v>81</v>
      </c>
      <c r="M236" s="1">
        <v>147330</v>
      </c>
      <c r="N236" s="17">
        <v>619.27755155654802</v>
      </c>
      <c r="O236" s="8">
        <v>6915.0993495574767</v>
      </c>
      <c r="P236" s="8">
        <v>7434.6628367434578</v>
      </c>
      <c r="Q236" s="8">
        <f>P236-Table3[[#This Row],[paid]]</f>
        <v>519.5634871859811</v>
      </c>
      <c r="R236" s="8">
        <v>12.005380815203951</v>
      </c>
      <c r="S236" s="8">
        <v>4400</v>
      </c>
      <c r="T236" s="10">
        <v>0.1</v>
      </c>
      <c r="U236" s="8">
        <v>3743.3286638583672</v>
      </c>
      <c r="V236" s="10">
        <v>8.3916126977499575E-2</v>
      </c>
    </row>
    <row r="237" spans="1:22" x14ac:dyDescent="0.25">
      <c r="A237" s="6">
        <v>44715</v>
      </c>
      <c r="B237" s="7" t="str">
        <f t="shared" si="3"/>
        <v>6</v>
      </c>
      <c r="C237" s="17">
        <f>_xlfn.ISOWEEKNUM(Table3[[#This Row],[dt]])</f>
        <v>22</v>
      </c>
      <c r="D237" s="1">
        <v>13250</v>
      </c>
      <c r="E237" s="1" t="s">
        <v>10</v>
      </c>
      <c r="F237" s="1" t="s">
        <v>89</v>
      </c>
      <c r="G237" s="1" t="s">
        <v>70</v>
      </c>
      <c r="H237" s="1" t="s">
        <v>11</v>
      </c>
      <c r="I237" s="1" t="s">
        <v>18</v>
      </c>
      <c r="J237" s="1" t="s">
        <v>13</v>
      </c>
      <c r="K237" s="1" t="s">
        <v>15</v>
      </c>
      <c r="L237" s="1" t="s">
        <v>77</v>
      </c>
      <c r="M237" s="1">
        <v>70450</v>
      </c>
      <c r="N237" s="17">
        <v>277.00850159404888</v>
      </c>
      <c r="O237" s="8">
        <v>1910.7946067123091</v>
      </c>
      <c r="P237" s="8">
        <v>2384.262841708859</v>
      </c>
      <c r="Q237" s="8">
        <f>P237-Table3[[#This Row],[paid]]</f>
        <v>473.46823499654988</v>
      </c>
      <c r="R237" s="8">
        <v>8.6071829131185105</v>
      </c>
      <c r="S237" s="8">
        <v>1600</v>
      </c>
      <c r="T237" s="10">
        <v>0.06</v>
      </c>
      <c r="U237" s="8">
        <v>552.38864609466293</v>
      </c>
      <c r="V237" s="10">
        <v>3.8613517242555954E-2</v>
      </c>
    </row>
    <row r="238" spans="1:22" x14ac:dyDescent="0.25">
      <c r="A238" s="6">
        <v>44715</v>
      </c>
      <c r="B238" s="7" t="str">
        <f t="shared" si="3"/>
        <v>6</v>
      </c>
      <c r="C238" s="17">
        <f>_xlfn.ISOWEEKNUM(Table3[[#This Row],[dt]])</f>
        <v>22</v>
      </c>
      <c r="D238" s="1">
        <v>17249</v>
      </c>
      <c r="E238" s="1" t="s">
        <v>10</v>
      </c>
      <c r="F238" s="1" t="s">
        <v>93</v>
      </c>
      <c r="G238" s="1" t="s">
        <v>38</v>
      </c>
      <c r="H238" s="1" t="s">
        <v>11</v>
      </c>
      <c r="I238" s="1" t="s">
        <v>12</v>
      </c>
      <c r="J238" s="1" t="s">
        <v>13</v>
      </c>
      <c r="K238" s="1" t="s">
        <v>15</v>
      </c>
      <c r="L238" s="1" t="s">
        <v>77</v>
      </c>
      <c r="M238" s="1">
        <v>104860</v>
      </c>
      <c r="N238" s="17">
        <v>474.0030135610246</v>
      </c>
      <c r="O238" s="8">
        <v>950.09370743336183</v>
      </c>
      <c r="P238" s="8">
        <v>1389.9607422493207</v>
      </c>
      <c r="Q238" s="8">
        <f>P238-Table3[[#This Row],[paid]]</f>
        <v>439.86703481595885</v>
      </c>
      <c r="R238" s="8">
        <v>2.9323879859054376</v>
      </c>
      <c r="S238" s="8">
        <v>1200</v>
      </c>
      <c r="T238" s="10">
        <v>7.0000000000000007E-2</v>
      </c>
      <c r="U238" s="8">
        <v>407.85108646917928</v>
      </c>
      <c r="V238" s="10">
        <v>4.8904389175909314E-2</v>
      </c>
    </row>
    <row r="239" spans="1:22" x14ac:dyDescent="0.25">
      <c r="A239" s="6">
        <v>44715</v>
      </c>
      <c r="B239" s="7" t="str">
        <f t="shared" si="3"/>
        <v>6</v>
      </c>
      <c r="C239" s="17">
        <f>_xlfn.ISOWEEKNUM(Table3[[#This Row],[dt]])</f>
        <v>22</v>
      </c>
      <c r="D239" s="1">
        <v>9288</v>
      </c>
      <c r="E239" s="1" t="s">
        <v>10</v>
      </c>
      <c r="F239" s="1" t="s">
        <v>91</v>
      </c>
      <c r="G239" s="1" t="s">
        <v>37</v>
      </c>
      <c r="H239" s="1" t="s">
        <v>19</v>
      </c>
      <c r="I239" s="1" t="s">
        <v>21</v>
      </c>
      <c r="J239" s="1" t="s">
        <v>13</v>
      </c>
      <c r="K239" s="1" t="s">
        <v>14</v>
      </c>
      <c r="L239" s="1" t="s">
        <v>80</v>
      </c>
      <c r="M239" s="1">
        <v>91250</v>
      </c>
      <c r="N239" s="17">
        <v>56.672618585513554</v>
      </c>
      <c r="O239" s="8">
        <v>1943.173430105403</v>
      </c>
      <c r="P239" s="8">
        <v>2294.2651385389076</v>
      </c>
      <c r="Q239" s="8">
        <f>P239-Table3[[#This Row],[paid]]</f>
        <v>351.09170843350466</v>
      </c>
      <c r="R239" s="8">
        <v>40.482779793862555</v>
      </c>
      <c r="S239" s="8">
        <v>400</v>
      </c>
      <c r="T239" s="10">
        <v>8.5000000000000006E-2</v>
      </c>
      <c r="U239" s="8">
        <v>900.7600466938361</v>
      </c>
      <c r="V239" s="10">
        <v>6.5435625519978113E-2</v>
      </c>
    </row>
    <row r="240" spans="1:22" x14ac:dyDescent="0.25">
      <c r="A240" s="6">
        <v>44715</v>
      </c>
      <c r="B240" s="7" t="str">
        <f t="shared" si="3"/>
        <v>6</v>
      </c>
      <c r="C240" s="17">
        <f>_xlfn.ISOWEEKNUM(Table3[[#This Row],[dt]])</f>
        <v>22</v>
      </c>
      <c r="D240" s="1">
        <v>9363</v>
      </c>
      <c r="E240" s="1" t="s">
        <v>10</v>
      </c>
      <c r="F240" s="1" t="s">
        <v>92</v>
      </c>
      <c r="G240" s="1" t="s">
        <v>41</v>
      </c>
      <c r="H240" s="1" t="s">
        <v>11</v>
      </c>
      <c r="I240" s="1" t="s">
        <v>18</v>
      </c>
      <c r="J240" s="1" t="s">
        <v>13</v>
      </c>
      <c r="K240" s="1" t="s">
        <v>14</v>
      </c>
      <c r="L240" s="1" t="s">
        <v>80</v>
      </c>
      <c r="M240" s="1">
        <v>240560</v>
      </c>
      <c r="N240" s="17">
        <v>1320.8207014317613</v>
      </c>
      <c r="O240" s="8">
        <v>6056.694386809083</v>
      </c>
      <c r="P240" s="8">
        <v>6379.4316812942479</v>
      </c>
      <c r="Q240" s="8">
        <f>P240-Table3[[#This Row],[paid]]</f>
        <v>322.73729448516497</v>
      </c>
      <c r="R240" s="8">
        <v>4.8298998299912954</v>
      </c>
      <c r="S240" s="8">
        <v>15000</v>
      </c>
      <c r="T240" s="10">
        <v>0.1</v>
      </c>
      <c r="U240" s="8">
        <v>553.476398673944</v>
      </c>
      <c r="V240" s="10">
        <v>1.4459919167430071E-2</v>
      </c>
    </row>
    <row r="241" spans="1:22" x14ac:dyDescent="0.25">
      <c r="A241" s="6">
        <v>44715</v>
      </c>
      <c r="B241" s="7" t="str">
        <f t="shared" si="3"/>
        <v>6</v>
      </c>
      <c r="C241" s="17">
        <f>_xlfn.ISOWEEKNUM(Table3[[#This Row],[dt]])</f>
        <v>22</v>
      </c>
      <c r="D241" s="1">
        <v>16863</v>
      </c>
      <c r="E241" s="1" t="s">
        <v>10</v>
      </c>
      <c r="F241" s="1" t="s">
        <v>89</v>
      </c>
      <c r="G241" s="1" t="s">
        <v>56</v>
      </c>
      <c r="H241" s="1" t="s">
        <v>11</v>
      </c>
      <c r="I241" s="1" t="s">
        <v>18</v>
      </c>
      <c r="J241" s="1" t="s">
        <v>13</v>
      </c>
      <c r="K241" s="1" t="s">
        <v>14</v>
      </c>
      <c r="L241" s="1" t="s">
        <v>75</v>
      </c>
      <c r="M241" s="1">
        <v>98870</v>
      </c>
      <c r="N241" s="17">
        <v>260.9137390730661</v>
      </c>
      <c r="O241" s="8">
        <v>698.39390130337028</v>
      </c>
      <c r="P241" s="8">
        <v>949.06543820254308</v>
      </c>
      <c r="Q241" s="8">
        <f>P241-Table3[[#This Row],[paid]]</f>
        <v>250.67153689917279</v>
      </c>
      <c r="R241" s="8">
        <v>3.6374682359550543</v>
      </c>
      <c r="S241" s="8">
        <v>400</v>
      </c>
      <c r="T241" s="10">
        <v>0.1</v>
      </c>
      <c r="U241" s="8">
        <v>145.9838034705287</v>
      </c>
      <c r="V241" s="10">
        <v>2.5636413394038594E-2</v>
      </c>
    </row>
    <row r="242" spans="1:22" x14ac:dyDescent="0.25">
      <c r="A242" s="6">
        <v>44715</v>
      </c>
      <c r="B242" s="7" t="str">
        <f t="shared" si="3"/>
        <v>6</v>
      </c>
      <c r="C242" s="17">
        <f>_xlfn.ISOWEEKNUM(Table3[[#This Row],[dt]])</f>
        <v>22</v>
      </c>
      <c r="D242" s="1">
        <v>16053</v>
      </c>
      <c r="E242" s="1" t="s">
        <v>10</v>
      </c>
      <c r="F242" s="1" t="s">
        <v>89</v>
      </c>
      <c r="G242" s="1" t="s">
        <v>45</v>
      </c>
      <c r="H242" s="1" t="s">
        <v>11</v>
      </c>
      <c r="I242" s="1" t="s">
        <v>12</v>
      </c>
      <c r="J242" s="1" t="s">
        <v>16</v>
      </c>
      <c r="K242" s="1" t="s">
        <v>15</v>
      </c>
      <c r="L242" s="1" t="s">
        <v>76</v>
      </c>
      <c r="M242" s="1">
        <v>297640</v>
      </c>
      <c r="N242" s="17">
        <v>2246.3641932096602</v>
      </c>
      <c r="O242" s="8">
        <v>2823.5838115252513</v>
      </c>
      <c r="P242" s="8">
        <v>3064.1534158148693</v>
      </c>
      <c r="Q242" s="8">
        <f>P242-Table3[[#This Row],[paid]]</f>
        <v>240.56960428961793</v>
      </c>
      <c r="R242" s="8">
        <v>1.3640501504952907</v>
      </c>
      <c r="S242" s="8">
        <v>2400</v>
      </c>
      <c r="T242" s="10">
        <v>0.08</v>
      </c>
      <c r="U242" s="8">
        <v>1115.0352236720819</v>
      </c>
      <c r="V242" s="10">
        <v>6.0649444961268568E-2</v>
      </c>
    </row>
    <row r="243" spans="1:22" x14ac:dyDescent="0.25">
      <c r="A243" s="6">
        <v>44715</v>
      </c>
      <c r="B243" s="7" t="str">
        <f t="shared" si="3"/>
        <v>6</v>
      </c>
      <c r="C243" s="17">
        <f>_xlfn.ISOWEEKNUM(Table3[[#This Row],[dt]])</f>
        <v>22</v>
      </c>
      <c r="D243" s="1">
        <v>2973</v>
      </c>
      <c r="E243" s="1" t="s">
        <v>10</v>
      </c>
      <c r="F243" s="1" t="s">
        <v>89</v>
      </c>
      <c r="G243" s="1" t="s">
        <v>29</v>
      </c>
      <c r="H243" s="1" t="s">
        <v>11</v>
      </c>
      <c r="I243" s="1" t="s">
        <v>21</v>
      </c>
      <c r="J243" s="1" t="s">
        <v>16</v>
      </c>
      <c r="K243" s="1" t="s">
        <v>14</v>
      </c>
      <c r="L243" s="1" t="s">
        <v>81</v>
      </c>
      <c r="M243" s="1">
        <v>119340</v>
      </c>
      <c r="N243" s="17">
        <v>769.3839541547278</v>
      </c>
      <c r="O243" s="8">
        <v>2133.8597240215681</v>
      </c>
      <c r="P243" s="8">
        <v>2338.6858006826642</v>
      </c>
      <c r="Q243" s="8">
        <f>P243-Table3[[#This Row],[paid]]</f>
        <v>204.82607666109607</v>
      </c>
      <c r="R243" s="8">
        <v>3.0396862165549403</v>
      </c>
      <c r="S243" s="8">
        <v>4800</v>
      </c>
      <c r="T243" s="10">
        <v>0.04</v>
      </c>
      <c r="U243" s="8">
        <v>212.87109018850461</v>
      </c>
      <c r="V243" s="10">
        <v>1.5170278547490744E-2</v>
      </c>
    </row>
    <row r="244" spans="1:22" x14ac:dyDescent="0.25">
      <c r="A244" s="6">
        <v>44715</v>
      </c>
      <c r="B244" s="7" t="str">
        <f t="shared" si="3"/>
        <v>6</v>
      </c>
      <c r="C244" s="17">
        <f>_xlfn.ISOWEEKNUM(Table3[[#This Row],[dt]])</f>
        <v>22</v>
      </c>
      <c r="D244" s="1">
        <v>2647</v>
      </c>
      <c r="E244" s="1" t="s">
        <v>10</v>
      </c>
      <c r="F244" s="1" t="s">
        <v>92</v>
      </c>
      <c r="G244" s="1" t="s">
        <v>46</v>
      </c>
      <c r="H244" s="1" t="s">
        <v>11</v>
      </c>
      <c r="I244" s="1" t="s">
        <v>18</v>
      </c>
      <c r="J244" s="1" t="s">
        <v>13</v>
      </c>
      <c r="K244" s="1" t="s">
        <v>14</v>
      </c>
      <c r="L244" s="1" t="s">
        <v>75</v>
      </c>
      <c r="M244" s="1">
        <v>52090</v>
      </c>
      <c r="N244" s="17">
        <v>398.73133391893589</v>
      </c>
      <c r="O244" s="8">
        <v>1445.6246249142168</v>
      </c>
      <c r="P244" s="8">
        <v>1574.9066531095821</v>
      </c>
      <c r="Q244" s="8">
        <f>P244-Table3[[#This Row],[paid]]</f>
        <v>129.28202819536523</v>
      </c>
      <c r="R244" s="8">
        <v>3.9497940571426691</v>
      </c>
      <c r="S244" s="8">
        <v>2000</v>
      </c>
      <c r="T244" s="10">
        <v>8.5000000000000006E-2</v>
      </c>
      <c r="U244" s="8">
        <v>102.7395124642095</v>
      </c>
      <c r="V244" s="10">
        <v>1.0872550473743419E-2</v>
      </c>
    </row>
    <row r="245" spans="1:22" x14ac:dyDescent="0.25">
      <c r="A245" s="6">
        <v>44715</v>
      </c>
      <c r="B245" s="7" t="str">
        <f t="shared" si="3"/>
        <v>6</v>
      </c>
      <c r="C245" s="17">
        <f>_xlfn.ISOWEEKNUM(Table3[[#This Row],[dt]])</f>
        <v>22</v>
      </c>
      <c r="D245" s="1">
        <v>16256</v>
      </c>
      <c r="E245" s="1" t="s">
        <v>10</v>
      </c>
      <c r="F245" s="1" t="s">
        <v>93</v>
      </c>
      <c r="G245" s="1" t="s">
        <v>63</v>
      </c>
      <c r="H245" s="1" t="s">
        <v>17</v>
      </c>
      <c r="I245" s="1" t="s">
        <v>12</v>
      </c>
      <c r="J245" s="1" t="s">
        <v>16</v>
      </c>
      <c r="K245" s="1" t="s">
        <v>14</v>
      </c>
      <c r="L245" s="1" t="s">
        <v>75</v>
      </c>
      <c r="M245" s="1">
        <v>81440</v>
      </c>
      <c r="N245" s="17">
        <v>629.95611751580509</v>
      </c>
      <c r="O245" s="8">
        <v>1802.1048476722749</v>
      </c>
      <c r="P245" s="8">
        <v>1819.3060467885218</v>
      </c>
      <c r="Q245" s="8">
        <f>P245-Table3[[#This Row],[paid]]</f>
        <v>17.201199116246926</v>
      </c>
      <c r="R245" s="8">
        <v>2.8879885379363381</v>
      </c>
      <c r="S245" s="8">
        <v>2200</v>
      </c>
      <c r="T245" s="10">
        <v>0.1</v>
      </c>
      <c r="U245" s="8">
        <v>680.28656841141265</v>
      </c>
      <c r="V245" s="10">
        <v>6.2321067384664711E-2</v>
      </c>
    </row>
    <row r="246" spans="1:22" x14ac:dyDescent="0.25">
      <c r="A246" s="6">
        <v>44715</v>
      </c>
      <c r="B246" s="7" t="str">
        <f t="shared" si="3"/>
        <v>6</v>
      </c>
      <c r="C246" s="17">
        <f>_xlfn.ISOWEEKNUM(Table3[[#This Row],[dt]])</f>
        <v>22</v>
      </c>
      <c r="D246" s="1">
        <v>2575</v>
      </c>
      <c r="E246" s="1" t="s">
        <v>10</v>
      </c>
      <c r="F246" s="1" t="s">
        <v>89</v>
      </c>
      <c r="G246" s="1" t="s">
        <v>57</v>
      </c>
      <c r="H246" s="1" t="s">
        <v>17</v>
      </c>
      <c r="I246" s="1" t="s">
        <v>18</v>
      </c>
      <c r="J246" s="1" t="s">
        <v>16</v>
      </c>
      <c r="K246" s="1" t="s">
        <v>20</v>
      </c>
      <c r="L246" s="1" t="s">
        <v>79</v>
      </c>
      <c r="M246" s="1">
        <v>126710</v>
      </c>
      <c r="N246" s="17">
        <v>370.60194357958295</v>
      </c>
      <c r="O246" s="8">
        <v>3020.2609644776335</v>
      </c>
      <c r="P246" s="8">
        <v>3008.9101708412818</v>
      </c>
      <c r="Q246" s="8">
        <f>P246-Table3[[#This Row],[paid]]</f>
        <v>-11.350793636351682</v>
      </c>
      <c r="R246" s="8">
        <v>8.1189810873054675</v>
      </c>
      <c r="S246" s="8">
        <v>10000</v>
      </c>
      <c r="T246" s="10">
        <v>7.4999999999999997E-2</v>
      </c>
      <c r="U246" s="8">
        <v>1067.6807525084571</v>
      </c>
      <c r="V246" s="10">
        <v>5.9139948347141744E-2</v>
      </c>
    </row>
    <row r="247" spans="1:22" x14ac:dyDescent="0.25">
      <c r="A247" s="6">
        <v>44715</v>
      </c>
      <c r="B247" s="7" t="str">
        <f t="shared" si="3"/>
        <v>6</v>
      </c>
      <c r="C247" s="17">
        <f>_xlfn.ISOWEEKNUM(Table3[[#This Row],[dt]])</f>
        <v>22</v>
      </c>
      <c r="D247" s="1">
        <v>2725</v>
      </c>
      <c r="E247" s="1" t="s">
        <v>10</v>
      </c>
      <c r="F247" s="1" t="s">
        <v>92</v>
      </c>
      <c r="G247" s="1" t="s">
        <v>40</v>
      </c>
      <c r="H247" s="1" t="s">
        <v>17</v>
      </c>
      <c r="I247" s="1" t="s">
        <v>18</v>
      </c>
      <c r="J247" s="1" t="s">
        <v>13</v>
      </c>
      <c r="K247" s="1" t="s">
        <v>14</v>
      </c>
      <c r="L247" s="1" t="s">
        <v>76</v>
      </c>
      <c r="M247" s="1">
        <v>930</v>
      </c>
      <c r="N247" s="17">
        <v>6</v>
      </c>
      <c r="O247" s="8">
        <v>43.333380195116703</v>
      </c>
      <c r="P247" s="8">
        <v>21.666690097558348</v>
      </c>
      <c r="Q247" s="8">
        <f>P247-Table3[[#This Row],[paid]]</f>
        <v>-21.666690097558355</v>
      </c>
      <c r="R247" s="8">
        <v>3.6111150162597245</v>
      </c>
      <c r="S247" s="8">
        <v>200</v>
      </c>
      <c r="T247" s="10">
        <v>0.09</v>
      </c>
      <c r="U247" s="8">
        <v>7.6092842004584478</v>
      </c>
      <c r="V247" s="10">
        <v>5.8532892089164013E-2</v>
      </c>
    </row>
    <row r="248" spans="1:22" x14ac:dyDescent="0.25">
      <c r="A248" s="6">
        <v>44715</v>
      </c>
      <c r="B248" s="7" t="str">
        <f t="shared" si="3"/>
        <v>6</v>
      </c>
      <c r="C248" s="17">
        <f>_xlfn.ISOWEEKNUM(Table3[[#This Row],[dt]])</f>
        <v>22</v>
      </c>
      <c r="D248" s="1">
        <v>16602</v>
      </c>
      <c r="E248" s="1" t="s">
        <v>10</v>
      </c>
      <c r="F248" s="1" t="s">
        <v>93</v>
      </c>
      <c r="G248" s="1" t="s">
        <v>63</v>
      </c>
      <c r="H248" s="1" t="s">
        <v>11</v>
      </c>
      <c r="I248" s="1" t="s">
        <v>12</v>
      </c>
      <c r="J248" s="1" t="s">
        <v>16</v>
      </c>
      <c r="K248" s="1" t="s">
        <v>15</v>
      </c>
      <c r="L248" s="1" t="s">
        <v>77</v>
      </c>
      <c r="M248" s="1">
        <v>90290</v>
      </c>
      <c r="N248" s="17">
        <v>628.001312335958</v>
      </c>
      <c r="O248" s="8">
        <v>2143.1255520486966</v>
      </c>
      <c r="P248" s="8">
        <v>2116.1724201058269</v>
      </c>
      <c r="Q248" s="8">
        <f>P248-Table3[[#This Row],[paid]]</f>
        <v>-26.953131942869732</v>
      </c>
      <c r="R248" s="8">
        <v>3.3696942642275101</v>
      </c>
      <c r="S248" s="8">
        <v>2800</v>
      </c>
      <c r="T248" s="10">
        <v>0.08</v>
      </c>
      <c r="U248" s="8">
        <v>109.65002361059086</v>
      </c>
      <c r="V248" s="10">
        <v>8.635876623977818E-3</v>
      </c>
    </row>
    <row r="249" spans="1:22" x14ac:dyDescent="0.25">
      <c r="A249" s="6">
        <v>44715</v>
      </c>
      <c r="B249" s="7" t="str">
        <f t="shared" si="3"/>
        <v>6</v>
      </c>
      <c r="C249" s="17">
        <f>_xlfn.ISOWEEKNUM(Table3[[#This Row],[dt]])</f>
        <v>22</v>
      </c>
      <c r="D249" s="1">
        <v>17434</v>
      </c>
      <c r="E249" s="1" t="s">
        <v>10</v>
      </c>
      <c r="F249" s="1" t="s">
        <v>95</v>
      </c>
      <c r="G249" s="1" t="s">
        <v>57</v>
      </c>
      <c r="H249" s="1" t="s">
        <v>11</v>
      </c>
      <c r="I249" s="1" t="s">
        <v>12</v>
      </c>
      <c r="J249" s="1" t="s">
        <v>13</v>
      </c>
      <c r="K249" s="1" t="s">
        <v>14</v>
      </c>
      <c r="L249" s="1" t="s">
        <v>80</v>
      </c>
      <c r="M249" s="1">
        <v>68240</v>
      </c>
      <c r="N249" s="17">
        <v>721.17010483598244</v>
      </c>
      <c r="O249" s="8">
        <v>2309.1330138279318</v>
      </c>
      <c r="P249" s="8">
        <v>2220.3702635500235</v>
      </c>
      <c r="Q249" s="8">
        <f>P249-Table3[[#This Row],[paid]]</f>
        <v>-88.762750277908253</v>
      </c>
      <c r="R249" s="8">
        <v>3.0788440184372425</v>
      </c>
      <c r="S249" s="8">
        <v>3400</v>
      </c>
      <c r="T249" s="10">
        <v>0.1</v>
      </c>
      <c r="U249" s="8">
        <v>401.70131101582115</v>
      </c>
      <c r="V249" s="10">
        <v>3.0152727048142848E-2</v>
      </c>
    </row>
    <row r="250" spans="1:22" x14ac:dyDescent="0.25">
      <c r="A250" s="6">
        <v>44715</v>
      </c>
      <c r="B250" s="7" t="str">
        <f t="shared" si="3"/>
        <v>6</v>
      </c>
      <c r="C250" s="17">
        <f>_xlfn.ISOWEEKNUM(Table3[[#This Row],[dt]])</f>
        <v>22</v>
      </c>
      <c r="D250" s="1">
        <v>5638</v>
      </c>
      <c r="E250" s="1" t="s">
        <v>10</v>
      </c>
      <c r="F250" s="1" t="s">
        <v>90</v>
      </c>
      <c r="G250" s="1" t="s">
        <v>53</v>
      </c>
      <c r="H250" s="1" t="s">
        <v>11</v>
      </c>
      <c r="I250" s="1" t="s">
        <v>12</v>
      </c>
      <c r="J250" s="1" t="s">
        <v>16</v>
      </c>
      <c r="K250" s="1" t="s">
        <v>15</v>
      </c>
      <c r="L250" s="1" t="s">
        <v>80</v>
      </c>
      <c r="M250" s="1">
        <v>4020</v>
      </c>
      <c r="N250" s="17">
        <v>16.365479146607207</v>
      </c>
      <c r="O250" s="8">
        <v>91.424853303699962</v>
      </c>
      <c r="P250" s="8">
        <v>1.0347244330728387</v>
      </c>
      <c r="Q250" s="8">
        <f>P250-Table3[[#This Row],[paid]]</f>
        <v>-90.390128870627123</v>
      </c>
      <c r="R250" s="8">
        <v>6.3226039629114772E-2</v>
      </c>
      <c r="S250" s="8">
        <v>200</v>
      </c>
      <c r="T250" s="10">
        <v>0.04</v>
      </c>
      <c r="U250" s="8">
        <v>0.1000207747576943</v>
      </c>
      <c r="V250" s="10">
        <v>1.6110694396938921E-2</v>
      </c>
    </row>
    <row r="251" spans="1:22" x14ac:dyDescent="0.25">
      <c r="A251" s="6">
        <v>44715</v>
      </c>
      <c r="B251" s="7" t="str">
        <f t="shared" si="3"/>
        <v>6</v>
      </c>
      <c r="C251" s="17">
        <f>_xlfn.ISOWEEKNUM(Table3[[#This Row],[dt]])</f>
        <v>22</v>
      </c>
      <c r="D251" s="1">
        <v>6108</v>
      </c>
      <c r="E251" s="1" t="s">
        <v>10</v>
      </c>
      <c r="F251" s="1" t="s">
        <v>93</v>
      </c>
      <c r="G251" s="1" t="s">
        <v>47</v>
      </c>
      <c r="H251" s="1" t="s">
        <v>17</v>
      </c>
      <c r="I251" s="1" t="s">
        <v>18</v>
      </c>
      <c r="J251" s="1" t="s">
        <v>16</v>
      </c>
      <c r="K251" s="1" t="s">
        <v>20</v>
      </c>
      <c r="L251" s="1" t="s">
        <v>81</v>
      </c>
      <c r="M251" s="1">
        <v>15280</v>
      </c>
      <c r="N251" s="17">
        <v>38.307740520213102</v>
      </c>
      <c r="O251" s="8">
        <v>646.6032136901664</v>
      </c>
      <c r="P251" s="8">
        <v>516.03975269955833</v>
      </c>
      <c r="Q251" s="8">
        <f>P251-Table3[[#This Row],[paid]]</f>
        <v>-130.56346099060806</v>
      </c>
      <c r="R251" s="8">
        <v>13.470900285211801</v>
      </c>
      <c r="S251" s="8">
        <v>200</v>
      </c>
      <c r="T251" s="10">
        <v>0.08</v>
      </c>
      <c r="U251" s="8">
        <v>91.660925023647451</v>
      </c>
      <c r="V251" s="10">
        <v>2.9603961240111748E-2</v>
      </c>
    </row>
    <row r="252" spans="1:22" x14ac:dyDescent="0.25">
      <c r="A252" s="6">
        <v>44715</v>
      </c>
      <c r="B252" s="7" t="str">
        <f t="shared" si="3"/>
        <v>6</v>
      </c>
      <c r="C252" s="17">
        <f>_xlfn.ISOWEEKNUM(Table3[[#This Row],[dt]])</f>
        <v>22</v>
      </c>
      <c r="D252" s="1">
        <v>15720</v>
      </c>
      <c r="E252" s="1" t="s">
        <v>10</v>
      </c>
      <c r="F252" s="1" t="s">
        <v>89</v>
      </c>
      <c r="G252" s="1" t="s">
        <v>63</v>
      </c>
      <c r="H252" s="1" t="s">
        <v>17</v>
      </c>
      <c r="I252" s="1" t="s">
        <v>12</v>
      </c>
      <c r="J252" s="1" t="s">
        <v>13</v>
      </c>
      <c r="K252" s="1" t="s">
        <v>14</v>
      </c>
      <c r="L252" s="1" t="s">
        <v>77</v>
      </c>
      <c r="M252" s="1">
        <v>8160</v>
      </c>
      <c r="N252" s="17">
        <v>11.603270529683611</v>
      </c>
      <c r="O252" s="8">
        <v>177.47125463701414</v>
      </c>
      <c r="P252" s="8">
        <v>28.600652483272807</v>
      </c>
      <c r="Q252" s="8">
        <f>P252-Table3[[#This Row],[paid]]</f>
        <v>-148.87060215374134</v>
      </c>
      <c r="R252" s="8">
        <v>2.4648785366251964</v>
      </c>
      <c r="S252" s="8">
        <v>200</v>
      </c>
      <c r="T252" s="10">
        <v>7.0000000000000007E-2</v>
      </c>
      <c r="U252" s="8">
        <v>1.3642742851683778</v>
      </c>
      <c r="V252" s="10">
        <v>7.9501349719572449E-3</v>
      </c>
    </row>
    <row r="253" spans="1:22" x14ac:dyDescent="0.25">
      <c r="A253" s="6">
        <v>44715</v>
      </c>
      <c r="B253" s="7" t="str">
        <f t="shared" si="3"/>
        <v>6</v>
      </c>
      <c r="C253" s="17">
        <f>_xlfn.ISOWEEKNUM(Table3[[#This Row],[dt]])</f>
        <v>22</v>
      </c>
      <c r="D253" s="1">
        <v>7799</v>
      </c>
      <c r="E253" s="1" t="s">
        <v>10</v>
      </c>
      <c r="F253" s="1" t="s">
        <v>94</v>
      </c>
      <c r="G253" s="1" t="s">
        <v>53</v>
      </c>
      <c r="H253" s="1" t="s">
        <v>19</v>
      </c>
      <c r="I253" s="1" t="s">
        <v>18</v>
      </c>
      <c r="J253" s="1" t="s">
        <v>16</v>
      </c>
      <c r="K253" s="1" t="s">
        <v>14</v>
      </c>
      <c r="L253" s="1" t="s">
        <v>80</v>
      </c>
      <c r="M253" s="1">
        <v>26630</v>
      </c>
      <c r="N253" s="17">
        <v>41.325263811297333</v>
      </c>
      <c r="O253" s="8">
        <v>664.45643578114573</v>
      </c>
      <c r="P253" s="8">
        <v>457.64729166283655</v>
      </c>
      <c r="Q253" s="8">
        <f>P253-Table3[[#This Row],[paid]]</f>
        <v>-206.80914411830918</v>
      </c>
      <c r="R253" s="8">
        <v>11.074273929685763</v>
      </c>
      <c r="S253" s="8">
        <v>200</v>
      </c>
      <c r="T253" s="10">
        <v>0.05</v>
      </c>
      <c r="U253" s="8">
        <v>26.520132585596706</v>
      </c>
      <c r="V253" s="10">
        <v>9.6581410577992084E-3</v>
      </c>
    </row>
    <row r="254" spans="1:22" x14ac:dyDescent="0.25">
      <c r="A254" s="6">
        <v>44715</v>
      </c>
      <c r="B254" s="7" t="str">
        <f t="shared" si="3"/>
        <v>6</v>
      </c>
      <c r="C254" s="17">
        <f>_xlfn.ISOWEEKNUM(Table3[[#This Row],[dt]])</f>
        <v>22</v>
      </c>
      <c r="D254" s="1">
        <v>17628</v>
      </c>
      <c r="E254" s="1" t="s">
        <v>10</v>
      </c>
      <c r="F254" s="1" t="s">
        <v>93</v>
      </c>
      <c r="G254" s="1" t="s">
        <v>45</v>
      </c>
      <c r="H254" s="1" t="s">
        <v>11</v>
      </c>
      <c r="I254" s="1" t="s">
        <v>21</v>
      </c>
      <c r="J254" s="1"/>
      <c r="K254" s="1" t="s">
        <v>15</v>
      </c>
      <c r="L254" s="1" t="s">
        <v>78</v>
      </c>
      <c r="M254" s="1">
        <v>6440</v>
      </c>
      <c r="N254" s="17">
        <v>110.942299709423</v>
      </c>
      <c r="O254" s="8">
        <v>272.86831231733566</v>
      </c>
      <c r="P254" s="8">
        <v>60.788429892197371</v>
      </c>
      <c r="Q254" s="8">
        <f>P254-Table3[[#This Row],[paid]]</f>
        <v>-212.07988242513829</v>
      </c>
      <c r="R254" s="8">
        <v>0.54792833798661778</v>
      </c>
      <c r="S254" s="8">
        <v>200</v>
      </c>
      <c r="T254" s="10">
        <v>0.06</v>
      </c>
      <c r="U254" s="8">
        <v>13.191018309633943</v>
      </c>
      <c r="V254" s="10">
        <v>3.6166472065564087E-2</v>
      </c>
    </row>
    <row r="255" spans="1:22" x14ac:dyDescent="0.25">
      <c r="A255" s="6">
        <v>44715</v>
      </c>
      <c r="B255" s="7" t="str">
        <f t="shared" si="3"/>
        <v>6</v>
      </c>
      <c r="C255" s="17">
        <f>_xlfn.ISOWEEKNUM(Table3[[#This Row],[dt]])</f>
        <v>22</v>
      </c>
      <c r="D255" s="1">
        <v>12446</v>
      </c>
      <c r="E255" s="1" t="s">
        <v>10</v>
      </c>
      <c r="F255" s="1" t="s">
        <v>93</v>
      </c>
      <c r="G255" s="1" t="s">
        <v>36</v>
      </c>
      <c r="H255" s="1" t="s">
        <v>11</v>
      </c>
      <c r="I255" s="1" t="s">
        <v>12</v>
      </c>
      <c r="J255" s="1" t="s">
        <v>13</v>
      </c>
      <c r="K255" s="1" t="s">
        <v>15</v>
      </c>
      <c r="L255" s="1" t="s">
        <v>81</v>
      </c>
      <c r="M255" s="1">
        <v>102220</v>
      </c>
      <c r="N255" s="17">
        <v>482.14454169068705</v>
      </c>
      <c r="O255" s="8">
        <v>2354.7653955288761</v>
      </c>
      <c r="P255" s="8">
        <v>2102.4764489191843</v>
      </c>
      <c r="Q255" s="8">
        <f>P255-Table3[[#This Row],[paid]]</f>
        <v>-252.28894660969172</v>
      </c>
      <c r="R255" s="8">
        <v>4.360676658386808</v>
      </c>
      <c r="S255" s="8">
        <v>1000</v>
      </c>
      <c r="T255" s="10">
        <v>0.21</v>
      </c>
      <c r="U255" s="8">
        <v>1913.8471164987936</v>
      </c>
      <c r="V255" s="10">
        <v>0.15171371816337834</v>
      </c>
    </row>
    <row r="256" spans="1:22" x14ac:dyDescent="0.25">
      <c r="A256" s="6">
        <v>44715</v>
      </c>
      <c r="B256" s="7" t="str">
        <f t="shared" si="3"/>
        <v>6</v>
      </c>
      <c r="C256" s="17">
        <f>_xlfn.ISOWEEKNUM(Table3[[#This Row],[dt]])</f>
        <v>22</v>
      </c>
      <c r="D256" s="1">
        <v>9121</v>
      </c>
      <c r="E256" s="1" t="s">
        <v>10</v>
      </c>
      <c r="F256" s="1" t="s">
        <v>95</v>
      </c>
      <c r="G256" s="1" t="s">
        <v>56</v>
      </c>
      <c r="H256" s="1" t="s">
        <v>11</v>
      </c>
      <c r="I256" s="1" t="s">
        <v>12</v>
      </c>
      <c r="J256" s="1" t="s">
        <v>13</v>
      </c>
      <c r="K256" s="1" t="s">
        <v>14</v>
      </c>
      <c r="L256" s="1" t="s">
        <v>80</v>
      </c>
      <c r="M256" s="1">
        <v>142360</v>
      </c>
      <c r="N256" s="17">
        <v>360.89703588143527</v>
      </c>
      <c r="O256" s="8">
        <v>3428.7357486216629</v>
      </c>
      <c r="P256" s="8">
        <v>3172.873252559672</v>
      </c>
      <c r="Q256" s="8">
        <f>P256-Table3[[#This Row],[paid]]</f>
        <v>-255.8624960619909</v>
      </c>
      <c r="R256" s="8">
        <v>8.791630124670931</v>
      </c>
      <c r="S256" s="8">
        <v>1200</v>
      </c>
      <c r="T256" s="10">
        <v>0.125</v>
      </c>
      <c r="U256" s="8">
        <v>897.49694943507609</v>
      </c>
      <c r="V256" s="10">
        <v>4.7144279963018412E-2</v>
      </c>
    </row>
    <row r="257" spans="1:22" x14ac:dyDescent="0.25">
      <c r="A257" s="6">
        <v>44715</v>
      </c>
      <c r="B257" s="7" t="str">
        <f t="shared" si="3"/>
        <v>6</v>
      </c>
      <c r="C257" s="17">
        <f>_xlfn.ISOWEEKNUM(Table3[[#This Row],[dt]])</f>
        <v>22</v>
      </c>
      <c r="D257" s="1">
        <v>13076</v>
      </c>
      <c r="E257" s="1" t="s">
        <v>10</v>
      </c>
      <c r="F257" s="1" t="s">
        <v>95</v>
      </c>
      <c r="G257" s="1" t="s">
        <v>32</v>
      </c>
      <c r="H257" s="1" t="s">
        <v>17</v>
      </c>
      <c r="I257" s="1" t="s">
        <v>18</v>
      </c>
      <c r="J257" s="1" t="s">
        <v>16</v>
      </c>
      <c r="K257" s="1" t="s">
        <v>15</v>
      </c>
      <c r="L257" s="1" t="s">
        <v>79</v>
      </c>
      <c r="M257" s="1">
        <v>60140</v>
      </c>
      <c r="N257" s="17">
        <v>54.499320344358857</v>
      </c>
      <c r="O257" s="8">
        <v>1060.9369875529219</v>
      </c>
      <c r="P257" s="8">
        <v>803.06034374758008</v>
      </c>
      <c r="Q257" s="8">
        <f>P257-Table3[[#This Row],[paid]]</f>
        <v>-257.87664380534181</v>
      </c>
      <c r="R257" s="8">
        <v>14.735235938235029</v>
      </c>
      <c r="S257" s="8">
        <v>400</v>
      </c>
      <c r="T257" s="10">
        <v>7.0000000000000007E-2</v>
      </c>
      <c r="U257" s="8">
        <v>311.74799184428559</v>
      </c>
      <c r="V257" s="10">
        <v>6.4699993026982081E-2</v>
      </c>
    </row>
    <row r="258" spans="1:22" x14ac:dyDescent="0.25">
      <c r="A258" s="6">
        <v>44715</v>
      </c>
      <c r="B258" s="7" t="str">
        <f t="shared" ref="B258:B321" si="4">TEXT(A258,"M")</f>
        <v>6</v>
      </c>
      <c r="C258" s="17">
        <f>_xlfn.ISOWEEKNUM(Table3[[#This Row],[dt]])</f>
        <v>22</v>
      </c>
      <c r="D258" s="1">
        <v>5435</v>
      </c>
      <c r="E258" s="1" t="s">
        <v>10</v>
      </c>
      <c r="F258" s="1" t="s">
        <v>90</v>
      </c>
      <c r="G258" s="1" t="s">
        <v>59</v>
      </c>
      <c r="H258" s="1" t="s">
        <v>17</v>
      </c>
      <c r="I258" s="1" t="s">
        <v>21</v>
      </c>
      <c r="J258" s="1" t="s">
        <v>16</v>
      </c>
      <c r="K258" s="1" t="s">
        <v>15</v>
      </c>
      <c r="L258" s="1" t="s">
        <v>75</v>
      </c>
      <c r="M258" s="1">
        <v>94680</v>
      </c>
      <c r="N258" s="17">
        <v>222.67373760664054</v>
      </c>
      <c r="O258" s="8">
        <v>948.53633095801615</v>
      </c>
      <c r="P258" s="8">
        <v>690.24225513108115</v>
      </c>
      <c r="Q258" s="8">
        <f>P258-Table3[[#This Row],[paid]]</f>
        <v>-258.294075826935</v>
      </c>
      <c r="R258" s="8">
        <v>3.0997919312353468</v>
      </c>
      <c r="S258" s="8">
        <v>800</v>
      </c>
      <c r="T258" s="10">
        <v>0.08</v>
      </c>
      <c r="U258" s="8">
        <v>313.63350642820706</v>
      </c>
      <c r="V258" s="10">
        <v>7.5730297127985916E-2</v>
      </c>
    </row>
    <row r="259" spans="1:22" x14ac:dyDescent="0.25">
      <c r="A259" s="6">
        <v>44715</v>
      </c>
      <c r="B259" s="7" t="str">
        <f t="shared" si="4"/>
        <v>6</v>
      </c>
      <c r="C259" s="17">
        <f>_xlfn.ISOWEEKNUM(Table3[[#This Row],[dt]])</f>
        <v>22</v>
      </c>
      <c r="D259" s="1">
        <v>16533</v>
      </c>
      <c r="E259" s="1" t="s">
        <v>10</v>
      </c>
      <c r="F259" s="1" t="s">
        <v>90</v>
      </c>
      <c r="G259" s="1" t="s">
        <v>33</v>
      </c>
      <c r="H259" s="1" t="s">
        <v>11</v>
      </c>
      <c r="I259" s="1" t="s">
        <v>12</v>
      </c>
      <c r="J259" s="1" t="s">
        <v>16</v>
      </c>
      <c r="K259" s="1" t="s">
        <v>14</v>
      </c>
      <c r="L259" s="1" t="s">
        <v>78</v>
      </c>
      <c r="M259" s="1">
        <v>22590</v>
      </c>
      <c r="N259" s="17">
        <v>155.20818471935422</v>
      </c>
      <c r="O259" s="8">
        <v>313.84516177053825</v>
      </c>
      <c r="P259" s="8">
        <v>44.363695666081348</v>
      </c>
      <c r="Q259" s="8">
        <f>P259-Table3[[#This Row],[paid]]</f>
        <v>-269.4814661044569</v>
      </c>
      <c r="R259" s="8">
        <v>0.28583348066533543</v>
      </c>
      <c r="S259" s="8">
        <v>200</v>
      </c>
      <c r="T259" s="10">
        <v>0.15</v>
      </c>
      <c r="U259" s="8">
        <v>10.137464400857018</v>
      </c>
      <c r="V259" s="10">
        <v>3.8084685569480581E-2</v>
      </c>
    </row>
    <row r="260" spans="1:22" x14ac:dyDescent="0.25">
      <c r="A260" s="6">
        <v>44715</v>
      </c>
      <c r="B260" s="7" t="str">
        <f t="shared" si="4"/>
        <v>6</v>
      </c>
      <c r="C260" s="17">
        <f>_xlfn.ISOWEEKNUM(Table3[[#This Row],[dt]])</f>
        <v>22</v>
      </c>
      <c r="D260" s="1">
        <v>15810</v>
      </c>
      <c r="E260" s="1" t="s">
        <v>10</v>
      </c>
      <c r="F260" s="1" t="s">
        <v>89</v>
      </c>
      <c r="G260" s="1" t="s">
        <v>73</v>
      </c>
      <c r="H260" s="1" t="s">
        <v>11</v>
      </c>
      <c r="I260" s="1" t="s">
        <v>12</v>
      </c>
      <c r="J260" s="1" t="s">
        <v>16</v>
      </c>
      <c r="K260" s="1" t="s">
        <v>14</v>
      </c>
      <c r="L260" s="1" t="s">
        <v>75</v>
      </c>
      <c r="M260" s="1">
        <v>13880</v>
      </c>
      <c r="N260" s="17">
        <v>45.815271367646197</v>
      </c>
      <c r="O260" s="8">
        <v>313.79361886750297</v>
      </c>
      <c r="P260" s="8">
        <v>21.204335990929785</v>
      </c>
      <c r="Q260" s="8">
        <f>P260-Table3[[#This Row],[paid]]</f>
        <v>-292.58928287657318</v>
      </c>
      <c r="R260" s="8">
        <v>0.46282244670723155</v>
      </c>
      <c r="S260" s="8">
        <v>200</v>
      </c>
      <c r="T260" s="10">
        <v>0.1</v>
      </c>
      <c r="U260" s="8">
        <v>2.8497676919035153</v>
      </c>
      <c r="V260" s="10">
        <v>2.2399252784293045E-2</v>
      </c>
    </row>
    <row r="261" spans="1:22" x14ac:dyDescent="0.25">
      <c r="A261" s="6">
        <v>44715</v>
      </c>
      <c r="B261" s="7" t="str">
        <f t="shared" si="4"/>
        <v>6</v>
      </c>
      <c r="C261" s="17">
        <f>_xlfn.ISOWEEKNUM(Table3[[#This Row],[dt]])</f>
        <v>22</v>
      </c>
      <c r="D261" s="1">
        <v>10601</v>
      </c>
      <c r="E261" s="1" t="s">
        <v>10</v>
      </c>
      <c r="F261" s="1" t="s">
        <v>92</v>
      </c>
      <c r="G261" s="1" t="s">
        <v>57</v>
      </c>
      <c r="H261" s="1" t="s">
        <v>11</v>
      </c>
      <c r="I261" s="1" t="s">
        <v>21</v>
      </c>
      <c r="J261" s="1" t="s">
        <v>16</v>
      </c>
      <c r="K261" s="1" t="s">
        <v>14</v>
      </c>
      <c r="L261" s="1" t="s">
        <v>77</v>
      </c>
      <c r="M261" s="1">
        <v>52120</v>
      </c>
      <c r="N261" s="17">
        <v>269.70857921016795</v>
      </c>
      <c r="O261" s="8">
        <v>1455.1512152706439</v>
      </c>
      <c r="P261" s="8">
        <v>1147.5636456333177</v>
      </c>
      <c r="Q261" s="8">
        <f>P261-Table3[[#This Row],[paid]]</f>
        <v>-307.58756963732617</v>
      </c>
      <c r="R261" s="8">
        <v>4.2548281148264442</v>
      </c>
      <c r="S261" s="8">
        <v>1600</v>
      </c>
      <c r="T261" s="10">
        <v>7.4999999999999997E-2</v>
      </c>
      <c r="U261" s="8">
        <v>93.925969735854196</v>
      </c>
      <c r="V261" s="10">
        <v>1.3641359543652778E-2</v>
      </c>
    </row>
    <row r="262" spans="1:22" x14ac:dyDescent="0.25">
      <c r="A262" s="6">
        <v>44715</v>
      </c>
      <c r="B262" s="7" t="str">
        <f t="shared" si="4"/>
        <v>6</v>
      </c>
      <c r="C262" s="17">
        <f>_xlfn.ISOWEEKNUM(Table3[[#This Row],[dt]])</f>
        <v>22</v>
      </c>
      <c r="D262" s="1">
        <v>16911</v>
      </c>
      <c r="E262" s="1" t="s">
        <v>10</v>
      </c>
      <c r="F262" s="1" t="s">
        <v>91</v>
      </c>
      <c r="G262" s="1" t="s">
        <v>34</v>
      </c>
      <c r="H262" s="1" t="s">
        <v>11</v>
      </c>
      <c r="I262" s="1" t="s">
        <v>18</v>
      </c>
      <c r="J262" s="1" t="s">
        <v>16</v>
      </c>
      <c r="K262" s="1" t="s">
        <v>15</v>
      </c>
      <c r="L262" s="1" t="s">
        <v>81</v>
      </c>
      <c r="M262" s="1">
        <v>26880</v>
      </c>
      <c r="N262" s="17">
        <v>187.75596816976127</v>
      </c>
      <c r="O262" s="8">
        <v>528.52578260187329</v>
      </c>
      <c r="P262" s="8">
        <v>209.35415614999047</v>
      </c>
      <c r="Q262" s="8">
        <f>P262-Table3[[#This Row],[paid]]</f>
        <v>-319.17162645188284</v>
      </c>
      <c r="R262" s="8">
        <v>1.1150332966284247</v>
      </c>
      <c r="S262" s="8">
        <v>400</v>
      </c>
      <c r="T262" s="10">
        <v>0.11</v>
      </c>
      <c r="U262" s="8">
        <v>61.086941562535586</v>
      </c>
      <c r="V262" s="10">
        <v>4.8631262518595703E-2</v>
      </c>
    </row>
    <row r="263" spans="1:22" x14ac:dyDescent="0.25">
      <c r="A263" s="6">
        <v>44715</v>
      </c>
      <c r="B263" s="7" t="str">
        <f t="shared" si="4"/>
        <v>6</v>
      </c>
      <c r="C263" s="17">
        <f>_xlfn.ISOWEEKNUM(Table3[[#This Row],[dt]])</f>
        <v>22</v>
      </c>
      <c r="D263" s="1">
        <v>17282</v>
      </c>
      <c r="E263" s="1" t="s">
        <v>10</v>
      </c>
      <c r="F263" s="1" t="s">
        <v>89</v>
      </c>
      <c r="G263" s="1" t="s">
        <v>27</v>
      </c>
      <c r="H263" s="1" t="s">
        <v>17</v>
      </c>
      <c r="I263" s="1" t="s">
        <v>12</v>
      </c>
      <c r="J263" s="1" t="s">
        <v>13</v>
      </c>
      <c r="K263" s="1" t="s">
        <v>14</v>
      </c>
      <c r="L263" s="1" t="s">
        <v>75</v>
      </c>
      <c r="M263" s="1">
        <v>29090</v>
      </c>
      <c r="N263" s="17">
        <v>85.650428265524624</v>
      </c>
      <c r="O263" s="8">
        <v>1143.8800824093694</v>
      </c>
      <c r="P263" s="8">
        <v>742.22590108156135</v>
      </c>
      <c r="Q263" s="8">
        <f>P263-Table3[[#This Row],[paid]]</f>
        <v>-401.65418132780803</v>
      </c>
      <c r="R263" s="8">
        <v>8.6657582000709805</v>
      </c>
      <c r="S263" s="8">
        <v>400</v>
      </c>
      <c r="T263" s="10">
        <v>7.0000000000000007E-2</v>
      </c>
      <c r="U263" s="8">
        <v>222.64788304304588</v>
      </c>
      <c r="V263" s="10">
        <v>4.9995534315228123E-2</v>
      </c>
    </row>
    <row r="264" spans="1:22" x14ac:dyDescent="0.25">
      <c r="A264" s="6">
        <v>44715</v>
      </c>
      <c r="B264" s="7" t="str">
        <f t="shared" si="4"/>
        <v>6</v>
      </c>
      <c r="C264" s="17">
        <f>_xlfn.ISOWEEKNUM(Table3[[#This Row],[dt]])</f>
        <v>22</v>
      </c>
      <c r="D264" s="1">
        <v>17260</v>
      </c>
      <c r="E264" s="1" t="s">
        <v>10</v>
      </c>
      <c r="F264" s="1" t="s">
        <v>95</v>
      </c>
      <c r="G264" s="1" t="s">
        <v>27</v>
      </c>
      <c r="H264" s="1" t="s">
        <v>17</v>
      </c>
      <c r="I264" s="1" t="s">
        <v>12</v>
      </c>
      <c r="J264" s="1" t="s">
        <v>13</v>
      </c>
      <c r="K264" s="1" t="s">
        <v>15</v>
      </c>
      <c r="L264" s="1" t="s">
        <v>76</v>
      </c>
      <c r="M264" s="1">
        <v>37040</v>
      </c>
      <c r="N264" s="17">
        <v>233.79621280432823</v>
      </c>
      <c r="O264" s="8">
        <v>918.31232771145187</v>
      </c>
      <c r="P264" s="8">
        <v>511.18558188205861</v>
      </c>
      <c r="Q264" s="8">
        <f>P264-Table3[[#This Row],[paid]]</f>
        <v>-407.12674582939326</v>
      </c>
      <c r="R264" s="8">
        <v>2.1864579231225045</v>
      </c>
      <c r="S264" s="8">
        <v>400</v>
      </c>
      <c r="T264" s="10">
        <v>7.0000000000000007E-2</v>
      </c>
      <c r="U264" s="8">
        <v>84.444900901506287</v>
      </c>
      <c r="V264" s="10">
        <v>2.7532369161183137E-2</v>
      </c>
    </row>
    <row r="265" spans="1:22" x14ac:dyDescent="0.25">
      <c r="A265" s="6">
        <v>44715</v>
      </c>
      <c r="B265" s="7" t="str">
        <f t="shared" si="4"/>
        <v>6</v>
      </c>
      <c r="C265" s="17">
        <f>_xlfn.ISOWEEKNUM(Table3[[#This Row],[dt]])</f>
        <v>22</v>
      </c>
      <c r="D265" s="1">
        <v>10777</v>
      </c>
      <c r="E265" s="1" t="s">
        <v>10</v>
      </c>
      <c r="F265" s="1" t="s">
        <v>94</v>
      </c>
      <c r="G265" s="1" t="s">
        <v>33</v>
      </c>
      <c r="H265" s="1" t="s">
        <v>11</v>
      </c>
      <c r="I265" s="1" t="s">
        <v>18</v>
      </c>
      <c r="J265" s="1" t="s">
        <v>16</v>
      </c>
      <c r="K265" s="1" t="s">
        <v>15</v>
      </c>
      <c r="L265" s="1" t="s">
        <v>81</v>
      </c>
      <c r="M265" s="1">
        <v>42740</v>
      </c>
      <c r="N265" s="17">
        <v>185.71073867163253</v>
      </c>
      <c r="O265" s="8">
        <v>1120.8332522483331</v>
      </c>
      <c r="P265" s="8">
        <v>707.99582041757196</v>
      </c>
      <c r="Q265" s="8">
        <f>P265-Table3[[#This Row],[paid]]</f>
        <v>-412.83743183076115</v>
      </c>
      <c r="R265" s="8">
        <v>3.8123580008446702</v>
      </c>
      <c r="S265" s="8">
        <v>400</v>
      </c>
      <c r="T265" s="10">
        <v>0.17</v>
      </c>
      <c r="U265" s="8">
        <v>695.55030021021821</v>
      </c>
      <c r="V265" s="10">
        <v>0.16373691297593312</v>
      </c>
    </row>
    <row r="266" spans="1:22" x14ac:dyDescent="0.25">
      <c r="A266" s="6">
        <v>44715</v>
      </c>
      <c r="B266" s="7" t="str">
        <f t="shared" si="4"/>
        <v>6</v>
      </c>
      <c r="C266" s="17">
        <f>_xlfn.ISOWEEKNUM(Table3[[#This Row],[dt]])</f>
        <v>22</v>
      </c>
      <c r="D266" s="1">
        <v>16862</v>
      </c>
      <c r="E266" s="1" t="s">
        <v>10</v>
      </c>
      <c r="F266" s="1" t="s">
        <v>91</v>
      </c>
      <c r="G266" s="1" t="s">
        <v>57</v>
      </c>
      <c r="H266" s="1" t="s">
        <v>17</v>
      </c>
      <c r="I266" s="1" t="s">
        <v>12</v>
      </c>
      <c r="J266" s="1" t="s">
        <v>13</v>
      </c>
      <c r="K266" s="1" t="s">
        <v>14</v>
      </c>
      <c r="L266" s="1" t="s">
        <v>80</v>
      </c>
      <c r="M266" s="1">
        <v>53880</v>
      </c>
      <c r="N266" s="17">
        <v>201.27723917103975</v>
      </c>
      <c r="O266" s="8">
        <v>2060.215906262993</v>
      </c>
      <c r="P266" s="8">
        <v>1645.5340067812574</v>
      </c>
      <c r="Q266" s="8">
        <f>P266-Table3[[#This Row],[paid]]</f>
        <v>-414.68189948173563</v>
      </c>
      <c r="R266" s="8">
        <v>8.1754599454880683</v>
      </c>
      <c r="S266" s="8">
        <v>2400</v>
      </c>
      <c r="T266" s="10">
        <v>0.1</v>
      </c>
      <c r="U266" s="8">
        <v>556.67246429377929</v>
      </c>
      <c r="V266" s="10">
        <v>5.6382149300240138E-2</v>
      </c>
    </row>
    <row r="267" spans="1:22" x14ac:dyDescent="0.25">
      <c r="A267" s="6">
        <v>44715</v>
      </c>
      <c r="B267" s="7" t="str">
        <f t="shared" si="4"/>
        <v>6</v>
      </c>
      <c r="C267" s="17">
        <f>_xlfn.ISOWEEKNUM(Table3[[#This Row],[dt]])</f>
        <v>22</v>
      </c>
      <c r="D267" s="1">
        <v>14706</v>
      </c>
      <c r="E267" s="1" t="s">
        <v>10</v>
      </c>
      <c r="F267" s="1" t="s">
        <v>93</v>
      </c>
      <c r="G267" s="1" t="s">
        <v>52</v>
      </c>
      <c r="H267" s="1" t="s">
        <v>17</v>
      </c>
      <c r="I267" s="1" t="s">
        <v>18</v>
      </c>
      <c r="J267" s="1" t="s">
        <v>13</v>
      </c>
      <c r="K267" s="1" t="s">
        <v>15</v>
      </c>
      <c r="L267" s="1" t="s">
        <v>76</v>
      </c>
      <c r="M267" s="1">
        <v>6050</v>
      </c>
      <c r="N267" s="17">
        <v>39.884167008082237</v>
      </c>
      <c r="O267" s="8">
        <v>433.20723742677296</v>
      </c>
      <c r="P267" s="8">
        <v>16.269406597588841</v>
      </c>
      <c r="Q267" s="8">
        <f>P267-Table3[[#This Row],[paid]]</f>
        <v>-416.93783082918412</v>
      </c>
      <c r="R267" s="8">
        <v>0.40791641942257345</v>
      </c>
      <c r="S267" s="8">
        <v>200</v>
      </c>
      <c r="T267" s="10">
        <v>0.11</v>
      </c>
      <c r="U267" s="8">
        <v>8.3874602383183774</v>
      </c>
      <c r="V267" s="10">
        <v>8.5922619939125672E-2</v>
      </c>
    </row>
    <row r="268" spans="1:22" x14ac:dyDescent="0.25">
      <c r="A268" s="6">
        <v>44715</v>
      </c>
      <c r="B268" s="7" t="str">
        <f t="shared" si="4"/>
        <v>6</v>
      </c>
      <c r="C268" s="17">
        <f>_xlfn.ISOWEEKNUM(Table3[[#This Row],[dt]])</f>
        <v>22</v>
      </c>
      <c r="D268" s="1">
        <v>17100</v>
      </c>
      <c r="E268" s="1" t="s">
        <v>10</v>
      </c>
      <c r="F268" s="1" t="s">
        <v>93</v>
      </c>
      <c r="G268" s="1" t="s">
        <v>74</v>
      </c>
      <c r="H268" s="1" t="s">
        <v>11</v>
      </c>
      <c r="I268" s="1" t="s">
        <v>21</v>
      </c>
      <c r="J268" s="1" t="s">
        <v>13</v>
      </c>
      <c r="K268" s="1" t="s">
        <v>15</v>
      </c>
      <c r="L268" s="1" t="s">
        <v>79</v>
      </c>
      <c r="M268" s="1">
        <v>85370</v>
      </c>
      <c r="N268" s="17">
        <v>606.37004100017327</v>
      </c>
      <c r="O268" s="8">
        <v>2364.2262556739392</v>
      </c>
      <c r="P268" s="8">
        <v>1942.5419669196378</v>
      </c>
      <c r="Q268" s="8">
        <f>P268-Table3[[#This Row],[paid]]</f>
        <v>-421.68428875430141</v>
      </c>
      <c r="R268" s="8">
        <v>3.2035586120243082</v>
      </c>
      <c r="S268" s="8">
        <v>3200</v>
      </c>
      <c r="T268" s="10">
        <v>7.0000000000000007E-2</v>
      </c>
      <c r="U268" s="8">
        <v>715.24845948230075</v>
      </c>
      <c r="V268" s="10">
        <v>6.1367053381820219E-2</v>
      </c>
    </row>
    <row r="269" spans="1:22" x14ac:dyDescent="0.25">
      <c r="A269" s="6">
        <v>44715</v>
      </c>
      <c r="B269" s="7" t="str">
        <f t="shared" si="4"/>
        <v>6</v>
      </c>
      <c r="C269" s="17">
        <f>_xlfn.ISOWEEKNUM(Table3[[#This Row],[dt]])</f>
        <v>22</v>
      </c>
      <c r="D269" s="1">
        <v>15911</v>
      </c>
      <c r="E269" s="1" t="s">
        <v>10</v>
      </c>
      <c r="F269" s="1" t="s">
        <v>91</v>
      </c>
      <c r="G269" s="1" t="s">
        <v>40</v>
      </c>
      <c r="H269" s="1" t="s">
        <v>11</v>
      </c>
      <c r="I269" s="1" t="s">
        <v>18</v>
      </c>
      <c r="J269" s="1" t="s">
        <v>16</v>
      </c>
      <c r="K269" s="1" t="s">
        <v>14</v>
      </c>
      <c r="L269" s="1" t="s">
        <v>81</v>
      </c>
      <c r="M269" s="1">
        <v>153640</v>
      </c>
      <c r="N269" s="17">
        <v>771.85205165379818</v>
      </c>
      <c r="O269" s="8">
        <v>3141.7561446709292</v>
      </c>
      <c r="P269" s="8">
        <v>2712.4954430203397</v>
      </c>
      <c r="Q269" s="8">
        <f>P269-Table3[[#This Row],[paid]]</f>
        <v>-429.26070165058945</v>
      </c>
      <c r="R269" s="8">
        <v>3.5142686182001444</v>
      </c>
      <c r="S269" s="8">
        <v>2400</v>
      </c>
      <c r="T269" s="10">
        <v>0.13</v>
      </c>
      <c r="U269" s="8">
        <v>1934.5505367906158</v>
      </c>
      <c r="V269" s="10">
        <v>0.11886659212451436</v>
      </c>
    </row>
    <row r="270" spans="1:22" x14ac:dyDescent="0.25">
      <c r="A270" s="6">
        <v>44715</v>
      </c>
      <c r="B270" s="7" t="str">
        <f t="shared" si="4"/>
        <v>6</v>
      </c>
      <c r="C270" s="17">
        <f>_xlfn.ISOWEEKNUM(Table3[[#This Row],[dt]])</f>
        <v>22</v>
      </c>
      <c r="D270" s="1">
        <v>15673</v>
      </c>
      <c r="E270" s="1" t="s">
        <v>10</v>
      </c>
      <c r="F270" s="1" t="s">
        <v>93</v>
      </c>
      <c r="G270" s="1" t="s">
        <v>51</v>
      </c>
      <c r="H270" s="1" t="s">
        <v>19</v>
      </c>
      <c r="I270" s="1" t="s">
        <v>21</v>
      </c>
      <c r="J270" s="1" t="s">
        <v>16</v>
      </c>
      <c r="K270" s="1" t="s">
        <v>15</v>
      </c>
      <c r="L270" s="1" t="s">
        <v>80</v>
      </c>
      <c r="M270" s="1">
        <v>90660</v>
      </c>
      <c r="N270" s="17">
        <v>97.009076820898827</v>
      </c>
      <c r="O270" s="8">
        <v>1024.1084602424933</v>
      </c>
      <c r="P270" s="8">
        <v>570.96446145170364</v>
      </c>
      <c r="Q270" s="8">
        <f>P270-Table3[[#This Row],[paid]]</f>
        <v>-453.14399879078962</v>
      </c>
      <c r="R270" s="8">
        <v>5.8856808059913401</v>
      </c>
      <c r="S270" s="8">
        <v>600</v>
      </c>
      <c r="T270" s="10">
        <v>0.06</v>
      </c>
      <c r="U270" s="8">
        <v>120.72500526759326</v>
      </c>
      <c r="V270" s="10">
        <v>3.5240081598261634E-2</v>
      </c>
    </row>
    <row r="271" spans="1:22" x14ac:dyDescent="0.25">
      <c r="A271" s="6">
        <v>44715</v>
      </c>
      <c r="B271" s="7" t="str">
        <f t="shared" si="4"/>
        <v>6</v>
      </c>
      <c r="C271" s="17">
        <f>_xlfn.ISOWEEKNUM(Table3[[#This Row],[dt]])</f>
        <v>22</v>
      </c>
      <c r="D271" s="1">
        <v>12780</v>
      </c>
      <c r="E271" s="1" t="s">
        <v>10</v>
      </c>
      <c r="F271" s="1" t="s">
        <v>95</v>
      </c>
      <c r="G271" s="1" t="s">
        <v>38</v>
      </c>
      <c r="H271" s="1" t="s">
        <v>19</v>
      </c>
      <c r="I271" s="1" t="s">
        <v>18</v>
      </c>
      <c r="J271" s="1" t="s">
        <v>16</v>
      </c>
      <c r="K271" s="1" t="s">
        <v>15</v>
      </c>
      <c r="L271" s="1" t="s">
        <v>80</v>
      </c>
      <c r="M271" s="1">
        <v>28300</v>
      </c>
      <c r="N271" s="17">
        <v>12.38512035010941</v>
      </c>
      <c r="O271" s="8">
        <v>565.6978734390882</v>
      </c>
      <c r="P271" s="8">
        <v>97.308836727000951</v>
      </c>
      <c r="Q271" s="8">
        <f>P271-Table3[[#This Row],[paid]]</f>
        <v>-468.38903671208726</v>
      </c>
      <c r="R271" s="8">
        <v>7.8569149088762247</v>
      </c>
      <c r="S271" s="8">
        <v>200</v>
      </c>
      <c r="T271" s="10">
        <v>5.7000000000000002E-2</v>
      </c>
      <c r="U271" s="8">
        <v>4.4121481037119112</v>
      </c>
      <c r="V271" s="10">
        <v>7.5569500368025018E-3</v>
      </c>
    </row>
    <row r="272" spans="1:22" x14ac:dyDescent="0.25">
      <c r="A272" s="6">
        <v>44715</v>
      </c>
      <c r="B272" s="7" t="str">
        <f t="shared" si="4"/>
        <v>6</v>
      </c>
      <c r="C272" s="17">
        <f>_xlfn.ISOWEEKNUM(Table3[[#This Row],[dt]])</f>
        <v>22</v>
      </c>
      <c r="D272" s="1">
        <v>17247</v>
      </c>
      <c r="E272" s="1" t="s">
        <v>10</v>
      </c>
      <c r="F272" s="1" t="s">
        <v>90</v>
      </c>
      <c r="G272" s="1" t="s">
        <v>73</v>
      </c>
      <c r="H272" s="1" t="s">
        <v>11</v>
      </c>
      <c r="I272" s="1" t="s">
        <v>22</v>
      </c>
      <c r="J272" s="1" t="s">
        <v>16</v>
      </c>
      <c r="K272" s="1" t="s">
        <v>15</v>
      </c>
      <c r="L272" s="1" t="s">
        <v>76</v>
      </c>
      <c r="M272" s="1">
        <v>51370</v>
      </c>
      <c r="N272" s="17">
        <v>311.42321016166284</v>
      </c>
      <c r="O272" s="8">
        <v>1310.2433240520779</v>
      </c>
      <c r="P272" s="8">
        <v>809.60353585155951</v>
      </c>
      <c r="Q272" s="8">
        <f>P272-Table3[[#This Row],[paid]]</f>
        <v>-500.63978820051841</v>
      </c>
      <c r="R272" s="8">
        <v>2.5996891350239641</v>
      </c>
      <c r="S272" s="8">
        <v>800</v>
      </c>
      <c r="T272" s="10">
        <v>0.06</v>
      </c>
      <c r="U272" s="8">
        <v>19.168748989729682</v>
      </c>
      <c r="V272" s="10">
        <v>3.9461185096331449E-3</v>
      </c>
    </row>
    <row r="273" spans="1:22" x14ac:dyDescent="0.25">
      <c r="A273" s="6">
        <v>44715</v>
      </c>
      <c r="B273" s="7" t="str">
        <f t="shared" si="4"/>
        <v>6</v>
      </c>
      <c r="C273" s="17">
        <f>_xlfn.ISOWEEKNUM(Table3[[#This Row],[dt]])</f>
        <v>22</v>
      </c>
      <c r="D273" s="1">
        <v>10543</v>
      </c>
      <c r="E273" s="1" t="s">
        <v>10</v>
      </c>
      <c r="F273" s="1" t="s">
        <v>95</v>
      </c>
      <c r="G273" s="1" t="s">
        <v>65</v>
      </c>
      <c r="H273" s="1" t="s">
        <v>19</v>
      </c>
      <c r="I273" s="1" t="s">
        <v>18</v>
      </c>
      <c r="J273" s="1" t="s">
        <v>13</v>
      </c>
      <c r="K273" s="1" t="s">
        <v>14</v>
      </c>
      <c r="L273" s="1" t="s">
        <v>78</v>
      </c>
      <c r="M273" s="1">
        <v>124630</v>
      </c>
      <c r="N273" s="17">
        <v>127.37843468689807</v>
      </c>
      <c r="O273" s="8">
        <v>2870.3996746121561</v>
      </c>
      <c r="P273" s="8">
        <v>2343.7629325505</v>
      </c>
      <c r="Q273" s="8">
        <f>P273-Table3[[#This Row],[paid]]</f>
        <v>-526.63674206165615</v>
      </c>
      <c r="R273" s="8">
        <v>18.399997914180489</v>
      </c>
      <c r="S273" s="8">
        <v>1400</v>
      </c>
      <c r="T273" s="10">
        <v>9.5000000000000001E-2</v>
      </c>
      <c r="U273" s="8">
        <v>918.15288725914252</v>
      </c>
      <c r="V273" s="10">
        <v>6.5290511717127311E-2</v>
      </c>
    </row>
    <row r="274" spans="1:22" x14ac:dyDescent="0.25">
      <c r="A274" s="6">
        <v>44715</v>
      </c>
      <c r="B274" s="7" t="str">
        <f t="shared" si="4"/>
        <v>6</v>
      </c>
      <c r="C274" s="17">
        <f>_xlfn.ISOWEEKNUM(Table3[[#This Row],[dt]])</f>
        <v>22</v>
      </c>
      <c r="D274" s="1">
        <v>12394</v>
      </c>
      <c r="E274" s="1" t="s">
        <v>10</v>
      </c>
      <c r="F274" s="1" t="s">
        <v>90</v>
      </c>
      <c r="G274" s="1" t="s">
        <v>55</v>
      </c>
      <c r="H274" s="1" t="s">
        <v>17</v>
      </c>
      <c r="I274" s="1" t="s">
        <v>12</v>
      </c>
      <c r="J274" s="1" t="s">
        <v>13</v>
      </c>
      <c r="K274" s="1" t="s">
        <v>14</v>
      </c>
      <c r="L274" s="1" t="s">
        <v>79</v>
      </c>
      <c r="M274" s="1">
        <v>10670</v>
      </c>
      <c r="N274" s="17">
        <v>38.896023544363061</v>
      </c>
      <c r="O274" s="8">
        <v>552.12052389260361</v>
      </c>
      <c r="P274" s="8">
        <v>16.418419645759005</v>
      </c>
      <c r="Q274" s="8">
        <f>P274-Table3[[#This Row],[paid]]</f>
        <v>-535.70210424684456</v>
      </c>
      <c r="R274" s="8">
        <v>0.42211049227263275</v>
      </c>
      <c r="S274" s="8">
        <v>200</v>
      </c>
      <c r="T274" s="10">
        <v>7.0000000000000007E-2</v>
      </c>
      <c r="U274" s="8">
        <v>1.5916205885574948</v>
      </c>
      <c r="V274" s="10">
        <v>1.615685941864916E-2</v>
      </c>
    </row>
    <row r="275" spans="1:22" x14ac:dyDescent="0.25">
      <c r="A275" s="6">
        <v>44715</v>
      </c>
      <c r="B275" s="7" t="str">
        <f t="shared" si="4"/>
        <v>6</v>
      </c>
      <c r="C275" s="17">
        <f>_xlfn.ISOWEEKNUM(Table3[[#This Row],[dt]])</f>
        <v>22</v>
      </c>
      <c r="D275" s="1">
        <v>10509</v>
      </c>
      <c r="E275" s="1" t="s">
        <v>10</v>
      </c>
      <c r="F275" s="1" t="s">
        <v>94</v>
      </c>
      <c r="G275" s="1" t="s">
        <v>66</v>
      </c>
      <c r="H275" s="1" t="s">
        <v>17</v>
      </c>
      <c r="I275" s="1" t="s">
        <v>12</v>
      </c>
      <c r="J275" s="1" t="s">
        <v>13</v>
      </c>
      <c r="K275" s="1" t="s">
        <v>14</v>
      </c>
      <c r="L275" s="1" t="s">
        <v>80</v>
      </c>
      <c r="M275" s="1">
        <v>15390</v>
      </c>
      <c r="N275" s="17">
        <v>30.231187669990934</v>
      </c>
      <c r="O275" s="8">
        <v>629.80580514526832</v>
      </c>
      <c r="P275" s="8">
        <v>61.024927855757518</v>
      </c>
      <c r="Q275" s="8">
        <f>P275-Table3[[#This Row],[paid]]</f>
        <v>-568.78087728951084</v>
      </c>
      <c r="R275" s="8">
        <v>2.0186083498245777</v>
      </c>
      <c r="S275" s="8">
        <v>200</v>
      </c>
      <c r="T275" s="10">
        <v>0.108</v>
      </c>
      <c r="U275" s="8">
        <v>4.0916397379390856</v>
      </c>
      <c r="V275" s="10">
        <v>1.117477693599341E-2</v>
      </c>
    </row>
    <row r="276" spans="1:22" x14ac:dyDescent="0.25">
      <c r="A276" s="6">
        <v>44715</v>
      </c>
      <c r="B276" s="7" t="str">
        <f t="shared" si="4"/>
        <v>6</v>
      </c>
      <c r="C276" s="17">
        <f>_xlfn.ISOWEEKNUM(Table3[[#This Row],[dt]])</f>
        <v>22</v>
      </c>
      <c r="D276" s="1">
        <v>15642</v>
      </c>
      <c r="E276" s="1" t="s">
        <v>10</v>
      </c>
      <c r="F276" s="1" t="s">
        <v>91</v>
      </c>
      <c r="G276" s="1" t="s">
        <v>67</v>
      </c>
      <c r="H276" s="1" t="s">
        <v>17</v>
      </c>
      <c r="I276" s="1" t="s">
        <v>12</v>
      </c>
      <c r="J276" s="1" t="s">
        <v>16</v>
      </c>
      <c r="K276" s="1" t="s">
        <v>20</v>
      </c>
      <c r="L276" s="1" t="s">
        <v>78</v>
      </c>
      <c r="M276" s="1">
        <v>65230</v>
      </c>
      <c r="N276" s="17">
        <v>238.63575894638819</v>
      </c>
      <c r="O276" s="8">
        <v>2061.2098383478569</v>
      </c>
      <c r="P276" s="8">
        <v>1490.54052764213</v>
      </c>
      <c r="Q276" s="8">
        <f>P276-Table3[[#This Row],[paid]]</f>
        <v>-570.66931070572696</v>
      </c>
      <c r="R276" s="8">
        <v>6.2460904192359292</v>
      </c>
      <c r="S276" s="8">
        <v>1000</v>
      </c>
      <c r="T276" s="10">
        <v>0.06</v>
      </c>
      <c r="U276" s="8">
        <v>445.27901152162957</v>
      </c>
      <c r="V276" s="10">
        <v>4.9789433571682397E-2</v>
      </c>
    </row>
    <row r="277" spans="1:22" x14ac:dyDescent="0.25">
      <c r="A277" s="6">
        <v>44715</v>
      </c>
      <c r="B277" s="7" t="str">
        <f t="shared" si="4"/>
        <v>6</v>
      </c>
      <c r="C277" s="17">
        <f>_xlfn.ISOWEEKNUM(Table3[[#This Row],[dt]])</f>
        <v>22</v>
      </c>
      <c r="D277" s="1">
        <v>8767</v>
      </c>
      <c r="E277" s="1" t="s">
        <v>10</v>
      </c>
      <c r="F277" s="1" t="s">
        <v>92</v>
      </c>
      <c r="G277" s="1" t="s">
        <v>52</v>
      </c>
      <c r="H277" s="1" t="s">
        <v>17</v>
      </c>
      <c r="I277" s="1" t="s">
        <v>18</v>
      </c>
      <c r="J277" s="1" t="s">
        <v>13</v>
      </c>
      <c r="K277" s="1" t="s">
        <v>14</v>
      </c>
      <c r="L277" s="1" t="s">
        <v>81</v>
      </c>
      <c r="M277" s="1">
        <v>151390</v>
      </c>
      <c r="N277" s="17">
        <v>296.58807355215674</v>
      </c>
      <c r="O277" s="8">
        <v>4361.0877944100412</v>
      </c>
      <c r="P277" s="8">
        <v>3782.0076828535039</v>
      </c>
      <c r="Q277" s="8">
        <f>P277-Table3[[#This Row],[paid]]</f>
        <v>-579.0801115565373</v>
      </c>
      <c r="R277" s="8">
        <v>12.751718697105384</v>
      </c>
      <c r="S277" s="8">
        <v>5000</v>
      </c>
      <c r="T277" s="10">
        <v>0.12</v>
      </c>
      <c r="U277" s="8">
        <v>1066.6377230521409</v>
      </c>
      <c r="V277" s="10">
        <v>4.7004916105272104E-2</v>
      </c>
    </row>
    <row r="278" spans="1:22" x14ac:dyDescent="0.25">
      <c r="A278" s="6">
        <v>44715</v>
      </c>
      <c r="B278" s="7" t="str">
        <f t="shared" si="4"/>
        <v>6</v>
      </c>
      <c r="C278" s="17">
        <f>_xlfn.ISOWEEKNUM(Table3[[#This Row],[dt]])</f>
        <v>22</v>
      </c>
      <c r="D278" s="1">
        <v>10778</v>
      </c>
      <c r="E278" s="1" t="s">
        <v>10</v>
      </c>
      <c r="F278" s="1" t="s">
        <v>92</v>
      </c>
      <c r="G278" s="1" t="s">
        <v>26</v>
      </c>
      <c r="H278" s="1" t="s">
        <v>17</v>
      </c>
      <c r="I278" s="1" t="s">
        <v>12</v>
      </c>
      <c r="J278" s="1" t="s">
        <v>16</v>
      </c>
      <c r="K278" s="1" t="s">
        <v>20</v>
      </c>
      <c r="L278" s="1" t="s">
        <v>79</v>
      </c>
      <c r="M278" s="1">
        <v>115820</v>
      </c>
      <c r="N278" s="17">
        <v>368.17640474591451</v>
      </c>
      <c r="O278" s="8">
        <v>4700.3107484479169</v>
      </c>
      <c r="P278" s="8">
        <v>4062.3087149111093</v>
      </c>
      <c r="Q278" s="8">
        <f>P278-Table3[[#This Row],[paid]]</f>
        <v>-638.00203353680763</v>
      </c>
      <c r="R278" s="8">
        <v>11.033593306215767</v>
      </c>
      <c r="S278" s="8">
        <v>3400</v>
      </c>
      <c r="T278" s="10">
        <v>0.09</v>
      </c>
      <c r="U278" s="8">
        <v>1874.9498599590775</v>
      </c>
      <c r="V278" s="10">
        <v>7.6924641935626689E-2</v>
      </c>
    </row>
    <row r="279" spans="1:22" x14ac:dyDescent="0.25">
      <c r="A279" s="6">
        <v>44715</v>
      </c>
      <c r="B279" s="7" t="str">
        <f t="shared" si="4"/>
        <v>6</v>
      </c>
      <c r="C279" s="17">
        <f>_xlfn.ISOWEEKNUM(Table3[[#This Row],[dt]])</f>
        <v>22</v>
      </c>
      <c r="D279" s="1">
        <v>17267</v>
      </c>
      <c r="E279" s="1" t="s">
        <v>10</v>
      </c>
      <c r="F279" s="1" t="s">
        <v>92</v>
      </c>
      <c r="G279" s="1" t="s">
        <v>57</v>
      </c>
      <c r="H279" s="1" t="s">
        <v>11</v>
      </c>
      <c r="I279" s="1" t="s">
        <v>12</v>
      </c>
      <c r="J279" s="1" t="s">
        <v>13</v>
      </c>
      <c r="K279" s="1" t="s">
        <v>15</v>
      </c>
      <c r="L279" s="1" t="s">
        <v>81</v>
      </c>
      <c r="M279" s="1">
        <v>37130</v>
      </c>
      <c r="N279" s="17">
        <v>176.9050542757503</v>
      </c>
      <c r="O279" s="8">
        <v>1028.823192806175</v>
      </c>
      <c r="P279" s="8">
        <v>312.72168859712559</v>
      </c>
      <c r="Q279" s="8">
        <f>P279-Table3[[#This Row],[paid]]</f>
        <v>-716.10150420904938</v>
      </c>
      <c r="R279" s="8">
        <v>1.7677374446841494</v>
      </c>
      <c r="S279" s="8">
        <v>400</v>
      </c>
      <c r="T279" s="10">
        <v>0.08</v>
      </c>
      <c r="U279" s="8">
        <v>15.037112587709188</v>
      </c>
      <c r="V279" s="10">
        <v>8.0141081436585094E-3</v>
      </c>
    </row>
    <row r="280" spans="1:22" x14ac:dyDescent="0.25">
      <c r="A280" s="6">
        <v>44715</v>
      </c>
      <c r="B280" s="7" t="str">
        <f t="shared" si="4"/>
        <v>6</v>
      </c>
      <c r="C280" s="17">
        <f>_xlfn.ISOWEEKNUM(Table3[[#This Row],[dt]])</f>
        <v>22</v>
      </c>
      <c r="D280" s="1">
        <v>2851</v>
      </c>
      <c r="E280" s="1" t="s">
        <v>10</v>
      </c>
      <c r="F280" s="1" t="s">
        <v>93</v>
      </c>
      <c r="G280" s="1" t="s">
        <v>53</v>
      </c>
      <c r="H280" s="1" t="s">
        <v>11</v>
      </c>
      <c r="I280" s="1" t="s">
        <v>18</v>
      </c>
      <c r="J280" s="1" t="s">
        <v>13</v>
      </c>
      <c r="K280" s="1" t="s">
        <v>15</v>
      </c>
      <c r="L280" s="1" t="s">
        <v>76</v>
      </c>
      <c r="M280" s="1">
        <v>54720</v>
      </c>
      <c r="N280" s="17">
        <v>399.24463519313304</v>
      </c>
      <c r="O280" s="8">
        <v>2079.2247383962049</v>
      </c>
      <c r="P280" s="8">
        <v>1356.4041211855072</v>
      </c>
      <c r="Q280" s="8">
        <f>P280-Table3[[#This Row],[paid]]</f>
        <v>-722.82061721069772</v>
      </c>
      <c r="R280" s="8">
        <v>3.3974260431310541</v>
      </c>
      <c r="S280" s="8">
        <v>2600</v>
      </c>
      <c r="T280" s="10">
        <v>0.08</v>
      </c>
      <c r="U280" s="8">
        <v>346.04741091143876</v>
      </c>
      <c r="V280" s="10">
        <v>4.2520195555607571E-2</v>
      </c>
    </row>
    <row r="281" spans="1:22" x14ac:dyDescent="0.25">
      <c r="A281" s="6">
        <v>44715</v>
      </c>
      <c r="B281" s="7" t="str">
        <f t="shared" si="4"/>
        <v>6</v>
      </c>
      <c r="C281" s="17">
        <f>_xlfn.ISOWEEKNUM(Table3[[#This Row],[dt]])</f>
        <v>22</v>
      </c>
      <c r="D281" s="1">
        <v>17268</v>
      </c>
      <c r="E281" s="1" t="s">
        <v>10</v>
      </c>
      <c r="F281" s="1" t="s">
        <v>94</v>
      </c>
      <c r="G281" s="1" t="s">
        <v>57</v>
      </c>
      <c r="H281" s="1" t="s">
        <v>11</v>
      </c>
      <c r="I281" s="1" t="s">
        <v>21</v>
      </c>
      <c r="J281" s="1" t="s">
        <v>16</v>
      </c>
      <c r="K281" s="1" t="s">
        <v>14</v>
      </c>
      <c r="L281" s="1" t="s">
        <v>78</v>
      </c>
      <c r="M281" s="1">
        <v>64410</v>
      </c>
      <c r="N281" s="17">
        <v>407.65822784810126</v>
      </c>
      <c r="O281" s="8">
        <v>2058.593018919315</v>
      </c>
      <c r="P281" s="8">
        <v>1248.81306838262</v>
      </c>
      <c r="Q281" s="8">
        <f>P281-Table3[[#This Row],[paid]]</f>
        <v>-809.77995053669497</v>
      </c>
      <c r="R281" s="8">
        <v>3.0633824686299329</v>
      </c>
      <c r="S281" s="8">
        <v>1800</v>
      </c>
      <c r="T281" s="10">
        <v>0.15</v>
      </c>
      <c r="U281" s="8">
        <v>1010.4380680456109</v>
      </c>
      <c r="V281" s="10">
        <v>0.13485312488952186</v>
      </c>
    </row>
    <row r="282" spans="1:22" x14ac:dyDescent="0.25">
      <c r="A282" s="6">
        <v>44715</v>
      </c>
      <c r="B282" s="7" t="str">
        <f t="shared" si="4"/>
        <v>6</v>
      </c>
      <c r="C282" s="17">
        <f>_xlfn.ISOWEEKNUM(Table3[[#This Row],[dt]])</f>
        <v>22</v>
      </c>
      <c r="D282" s="1">
        <v>17144</v>
      </c>
      <c r="E282" s="1" t="s">
        <v>24</v>
      </c>
      <c r="F282" s="1" t="s">
        <v>91</v>
      </c>
      <c r="G282" s="1" t="s">
        <v>55</v>
      </c>
      <c r="H282" s="1" t="s">
        <v>19</v>
      </c>
      <c r="I282" s="1" t="s">
        <v>12</v>
      </c>
      <c r="J282" s="1" t="s">
        <v>13</v>
      </c>
      <c r="K282" s="1" t="s">
        <v>15</v>
      </c>
      <c r="L282" s="1" t="s">
        <v>76</v>
      </c>
      <c r="M282" s="1">
        <v>80470</v>
      </c>
      <c r="N282" s="17">
        <v>216.11564812277334</v>
      </c>
      <c r="O282" s="8">
        <v>3123.2453788088928</v>
      </c>
      <c r="P282" s="8">
        <v>2295.8578207066012</v>
      </c>
      <c r="Q282" s="8">
        <f>P282-Table3[[#This Row],[paid]]</f>
        <v>-827.38755810229168</v>
      </c>
      <c r="R282" s="8">
        <v>10.623283601390794</v>
      </c>
      <c r="S282" s="8">
        <v>2400</v>
      </c>
      <c r="T282" s="10">
        <v>0.12</v>
      </c>
      <c r="U282" s="8">
        <v>563.2530422456432</v>
      </c>
      <c r="V282" s="10">
        <v>4.0889076925525056E-2</v>
      </c>
    </row>
    <row r="283" spans="1:22" x14ac:dyDescent="0.25">
      <c r="A283" s="6">
        <v>44715</v>
      </c>
      <c r="B283" s="7" t="str">
        <f t="shared" si="4"/>
        <v>6</v>
      </c>
      <c r="C283" s="17">
        <f>_xlfn.ISOWEEKNUM(Table3[[#This Row],[dt]])</f>
        <v>22</v>
      </c>
      <c r="D283" s="1">
        <v>12657</v>
      </c>
      <c r="E283" s="1" t="s">
        <v>10</v>
      </c>
      <c r="F283" s="1" t="s">
        <v>94</v>
      </c>
      <c r="G283" s="1" t="s">
        <v>25</v>
      </c>
      <c r="H283" s="1" t="s">
        <v>19</v>
      </c>
      <c r="I283" s="1" t="s">
        <v>18</v>
      </c>
      <c r="J283" s="1" t="s">
        <v>16</v>
      </c>
      <c r="K283" s="1" t="s">
        <v>14</v>
      </c>
      <c r="L283" s="1" t="s">
        <v>78</v>
      </c>
      <c r="M283" s="1">
        <v>295800</v>
      </c>
      <c r="N283" s="17">
        <v>504.24931190624164</v>
      </c>
      <c r="O283" s="8">
        <v>7412.7311221634973</v>
      </c>
      <c r="P283" s="8">
        <v>6489.3482078071638</v>
      </c>
      <c r="Q283" s="8">
        <f>P283-Table3[[#This Row],[paid]]</f>
        <v>-923.38291435633346</v>
      </c>
      <c r="R283" s="8">
        <v>12.869324864867185</v>
      </c>
      <c r="S283" s="8">
        <v>9400</v>
      </c>
      <c r="T283" s="10">
        <v>0.08</v>
      </c>
      <c r="U283" s="8">
        <v>1999.376957627225</v>
      </c>
      <c r="V283" s="10">
        <v>5.1350225364231686E-2</v>
      </c>
    </row>
    <row r="284" spans="1:22" x14ac:dyDescent="0.25">
      <c r="A284" s="6">
        <v>44715</v>
      </c>
      <c r="B284" s="7" t="str">
        <f t="shared" si="4"/>
        <v>6</v>
      </c>
      <c r="C284" s="17">
        <f>_xlfn.ISOWEEKNUM(Table3[[#This Row],[dt]])</f>
        <v>22</v>
      </c>
      <c r="D284" s="1">
        <v>16735</v>
      </c>
      <c r="E284" s="1" t="s">
        <v>10</v>
      </c>
      <c r="F284" s="1" t="s">
        <v>94</v>
      </c>
      <c r="G284" s="1" t="s">
        <v>31</v>
      </c>
      <c r="H284" s="1" t="s">
        <v>17</v>
      </c>
      <c r="I284" s="1" t="s">
        <v>18</v>
      </c>
      <c r="J284" s="1" t="s">
        <v>13</v>
      </c>
      <c r="K284" s="1" t="s">
        <v>14</v>
      </c>
      <c r="L284" s="1" t="s">
        <v>80</v>
      </c>
      <c r="M284" s="1">
        <v>52200</v>
      </c>
      <c r="N284" s="17">
        <v>264.97461928934007</v>
      </c>
      <c r="O284" s="8">
        <v>2722.9146780764554</v>
      </c>
      <c r="P284" s="8">
        <v>1768.390392599669</v>
      </c>
      <c r="Q284" s="8">
        <f>P284-Table3[[#This Row],[paid]]</f>
        <v>-954.52428547678642</v>
      </c>
      <c r="R284" s="8">
        <v>6.6738104854815106</v>
      </c>
      <c r="S284" s="8">
        <v>2600</v>
      </c>
      <c r="T284" s="10">
        <v>0.14000000000000001</v>
      </c>
      <c r="U284" s="8">
        <v>1116.2184434181747</v>
      </c>
      <c r="V284" s="10">
        <v>0.10520098277783263</v>
      </c>
    </row>
    <row r="285" spans="1:22" x14ac:dyDescent="0.25">
      <c r="A285" s="6">
        <v>44715</v>
      </c>
      <c r="B285" s="7" t="str">
        <f t="shared" si="4"/>
        <v>6</v>
      </c>
      <c r="C285" s="17">
        <f>_xlfn.ISOWEEKNUM(Table3[[#This Row],[dt]])</f>
        <v>22</v>
      </c>
      <c r="D285" s="1">
        <v>3534</v>
      </c>
      <c r="E285" s="1" t="s">
        <v>10</v>
      </c>
      <c r="F285" s="1" t="s">
        <v>95</v>
      </c>
      <c r="G285" s="1" t="s">
        <v>58</v>
      </c>
      <c r="H285" s="1" t="s">
        <v>11</v>
      </c>
      <c r="I285" s="1" t="s">
        <v>18</v>
      </c>
      <c r="J285" s="1" t="s">
        <v>13</v>
      </c>
      <c r="K285" s="1" t="s">
        <v>14</v>
      </c>
      <c r="L285" s="1" t="s">
        <v>77</v>
      </c>
      <c r="M285" s="1">
        <v>69180</v>
      </c>
      <c r="N285" s="17">
        <v>145.76144211635255</v>
      </c>
      <c r="O285" s="8">
        <v>1497.6386888712584</v>
      </c>
      <c r="P285" s="8">
        <v>505.31938671092149</v>
      </c>
      <c r="Q285" s="8">
        <f>P285-Table3[[#This Row],[paid]]</f>
        <v>-992.31930216033697</v>
      </c>
      <c r="R285" s="8">
        <v>3.4667562242390244</v>
      </c>
      <c r="S285" s="8">
        <v>600</v>
      </c>
      <c r="T285" s="10">
        <v>0.08</v>
      </c>
      <c r="U285" s="8">
        <v>54.604488669066804</v>
      </c>
      <c r="V285" s="10">
        <v>1.8009893051495779E-2</v>
      </c>
    </row>
    <row r="286" spans="1:22" x14ac:dyDescent="0.25">
      <c r="A286" s="6">
        <v>44715</v>
      </c>
      <c r="B286" s="7" t="str">
        <f t="shared" si="4"/>
        <v>6</v>
      </c>
      <c r="C286" s="17">
        <f>_xlfn.ISOWEEKNUM(Table3[[#This Row],[dt]])</f>
        <v>22</v>
      </c>
      <c r="D286" s="1">
        <v>5351</v>
      </c>
      <c r="E286" s="1" t="s">
        <v>10</v>
      </c>
      <c r="F286" s="1" t="s">
        <v>93</v>
      </c>
      <c r="G286" s="1" t="s">
        <v>47</v>
      </c>
      <c r="H286" s="1" t="s">
        <v>17</v>
      </c>
      <c r="I286" s="1" t="s">
        <v>12</v>
      </c>
      <c r="J286" s="1" t="s">
        <v>13</v>
      </c>
      <c r="K286" s="1" t="s">
        <v>14</v>
      </c>
      <c r="L286" s="1" t="s">
        <v>79</v>
      </c>
      <c r="M286" s="1">
        <v>22310</v>
      </c>
      <c r="N286" s="17">
        <v>82.073077538253742</v>
      </c>
      <c r="O286" s="8">
        <v>1165.6304064896535</v>
      </c>
      <c r="P286" s="8">
        <v>77.026469189027026</v>
      </c>
      <c r="Q286" s="8">
        <f>P286-Table3[[#This Row],[paid]]</f>
        <v>-1088.6039373006265</v>
      </c>
      <c r="R286" s="8">
        <v>0.93851079427508344</v>
      </c>
      <c r="S286" s="8">
        <v>200</v>
      </c>
      <c r="T286" s="10">
        <v>0.06</v>
      </c>
      <c r="U286" s="8">
        <v>13.619791828342786</v>
      </c>
      <c r="V286" s="10">
        <v>2.9469938433153191E-2</v>
      </c>
    </row>
    <row r="287" spans="1:22" x14ac:dyDescent="0.25">
      <c r="A287" s="6">
        <v>44715</v>
      </c>
      <c r="B287" s="7" t="str">
        <f t="shared" si="4"/>
        <v>6</v>
      </c>
      <c r="C287" s="17">
        <f>_xlfn.ISOWEEKNUM(Table3[[#This Row],[dt]])</f>
        <v>22</v>
      </c>
      <c r="D287" s="1">
        <v>15372</v>
      </c>
      <c r="E287" s="1" t="s">
        <v>10</v>
      </c>
      <c r="F287" s="1" t="s">
        <v>91</v>
      </c>
      <c r="G287" s="1" t="s">
        <v>41</v>
      </c>
      <c r="H287" s="1" t="s">
        <v>11</v>
      </c>
      <c r="I287" s="1" t="s">
        <v>12</v>
      </c>
      <c r="J287" s="1" t="s">
        <v>16</v>
      </c>
      <c r="K287" s="1" t="s">
        <v>15</v>
      </c>
      <c r="L287" s="1" t="s">
        <v>76</v>
      </c>
      <c r="M287" s="1">
        <v>280500</v>
      </c>
      <c r="N287" s="17">
        <v>3407.5259891695323</v>
      </c>
      <c r="O287" s="8">
        <v>2938.7424257229441</v>
      </c>
      <c r="P287" s="8">
        <v>1810.1665204493938</v>
      </c>
      <c r="Q287" s="8">
        <f>P287-Table3[[#This Row],[paid]]</f>
        <v>-1128.5759052735502</v>
      </c>
      <c r="R287" s="8">
        <v>0.53122603501860888</v>
      </c>
      <c r="S287" s="8">
        <v>1800</v>
      </c>
      <c r="T287" s="10">
        <v>0.105</v>
      </c>
      <c r="U287" s="8">
        <v>505.11302683178513</v>
      </c>
      <c r="V287" s="10">
        <v>4.6507049777422801E-2</v>
      </c>
    </row>
    <row r="288" spans="1:22" x14ac:dyDescent="0.25">
      <c r="A288" s="6">
        <v>44715</v>
      </c>
      <c r="B288" s="7" t="str">
        <f t="shared" si="4"/>
        <v>6</v>
      </c>
      <c r="C288" s="17">
        <f>_xlfn.ISOWEEKNUM(Table3[[#This Row],[dt]])</f>
        <v>22</v>
      </c>
      <c r="D288" s="1">
        <v>14389</v>
      </c>
      <c r="E288" s="1" t="s">
        <v>10</v>
      </c>
      <c r="F288" s="1" t="s">
        <v>89</v>
      </c>
      <c r="G288" s="1" t="s">
        <v>32</v>
      </c>
      <c r="H288" s="1" t="s">
        <v>19</v>
      </c>
      <c r="I288" s="1" t="s">
        <v>18</v>
      </c>
      <c r="J288" s="1" t="s">
        <v>16</v>
      </c>
      <c r="K288" s="1" t="s">
        <v>20</v>
      </c>
      <c r="L288" s="1" t="s">
        <v>75</v>
      </c>
      <c r="M288" s="1">
        <v>65130</v>
      </c>
      <c r="N288" s="17">
        <v>42.901370103636047</v>
      </c>
      <c r="O288" s="8">
        <v>2160.3656869072156</v>
      </c>
      <c r="P288" s="8">
        <v>1029.8071988133597</v>
      </c>
      <c r="Q288" s="8">
        <f>P288-Table3[[#This Row],[paid]]</f>
        <v>-1130.5584880938559</v>
      </c>
      <c r="R288" s="8">
        <v>24.004063187857952</v>
      </c>
      <c r="S288" s="8">
        <v>800</v>
      </c>
      <c r="T288" s="10">
        <v>5.5E-2</v>
      </c>
      <c r="U288" s="8">
        <v>209.28442295442406</v>
      </c>
      <c r="V288" s="10">
        <v>3.387113354738977E-2</v>
      </c>
    </row>
    <row r="289" spans="1:22" x14ac:dyDescent="0.25">
      <c r="A289" s="6">
        <v>44715</v>
      </c>
      <c r="B289" s="7" t="str">
        <f t="shared" si="4"/>
        <v>6</v>
      </c>
      <c r="C289" s="17">
        <f>_xlfn.ISOWEEKNUM(Table3[[#This Row],[dt]])</f>
        <v>22</v>
      </c>
      <c r="D289" s="1">
        <v>17456</v>
      </c>
      <c r="E289" s="1" t="s">
        <v>10</v>
      </c>
      <c r="F289" s="1" t="s">
        <v>93</v>
      </c>
      <c r="G289" s="1" t="s">
        <v>53</v>
      </c>
      <c r="H289" s="1" t="s">
        <v>17</v>
      </c>
      <c r="I289" s="1" t="s">
        <v>18</v>
      </c>
      <c r="J289" s="1" t="s">
        <v>16</v>
      </c>
      <c r="K289" s="1" t="s">
        <v>15</v>
      </c>
      <c r="L289" s="1" t="s">
        <v>76</v>
      </c>
      <c r="M289" s="1">
        <v>143850</v>
      </c>
      <c r="N289" s="17">
        <v>185.66387477687763</v>
      </c>
      <c r="O289" s="8">
        <v>3326.6457100907555</v>
      </c>
      <c r="P289" s="8">
        <v>2190.2054345578986</v>
      </c>
      <c r="Q289" s="8">
        <f>P289-Table3[[#This Row],[paid]]</f>
        <v>-1136.440275532857</v>
      </c>
      <c r="R289" s="8">
        <v>11.796615993229633</v>
      </c>
      <c r="S289" s="8">
        <v>3400</v>
      </c>
      <c r="T289" s="10">
        <v>0.05</v>
      </c>
      <c r="U289" s="8">
        <v>244.78070716892609</v>
      </c>
      <c r="V289" s="10">
        <v>1.8626921422277148E-2</v>
      </c>
    </row>
    <row r="290" spans="1:22" x14ac:dyDescent="0.25">
      <c r="A290" s="6">
        <v>44715</v>
      </c>
      <c r="B290" s="7" t="str">
        <f t="shared" si="4"/>
        <v>6</v>
      </c>
      <c r="C290" s="17">
        <f>_xlfn.ISOWEEKNUM(Table3[[#This Row],[dt]])</f>
        <v>22</v>
      </c>
      <c r="D290" s="1">
        <v>3016</v>
      </c>
      <c r="E290" s="1" t="s">
        <v>10</v>
      </c>
      <c r="F290" s="1" t="s">
        <v>94</v>
      </c>
      <c r="G290" s="1" t="s">
        <v>62</v>
      </c>
      <c r="H290" s="1" t="s">
        <v>11</v>
      </c>
      <c r="I290" s="1" t="s">
        <v>12</v>
      </c>
      <c r="J290" s="1" t="s">
        <v>16</v>
      </c>
      <c r="K290" s="1" t="s">
        <v>15</v>
      </c>
      <c r="L290" s="1" t="s">
        <v>75</v>
      </c>
      <c r="M290" s="1">
        <v>82270</v>
      </c>
      <c r="N290" s="17">
        <v>545.5716099288411</v>
      </c>
      <c r="O290" s="8">
        <v>1345.6243538362876</v>
      </c>
      <c r="P290" s="8">
        <v>154.10042927832072</v>
      </c>
      <c r="Q290" s="8">
        <f>P290-Table3[[#This Row],[paid]]</f>
        <v>-1191.5239245579669</v>
      </c>
      <c r="R290" s="8">
        <v>0.28245683329896881</v>
      </c>
      <c r="S290" s="8">
        <v>200</v>
      </c>
      <c r="T290" s="10">
        <v>0.08</v>
      </c>
      <c r="U290" s="8">
        <v>68.594269927267334</v>
      </c>
      <c r="V290" s="10">
        <v>7.4187842141329841E-2</v>
      </c>
    </row>
    <row r="291" spans="1:22" x14ac:dyDescent="0.25">
      <c r="A291" s="6">
        <v>44715</v>
      </c>
      <c r="B291" s="7" t="str">
        <f t="shared" si="4"/>
        <v>6</v>
      </c>
      <c r="C291" s="17">
        <f>_xlfn.ISOWEEKNUM(Table3[[#This Row],[dt]])</f>
        <v>22</v>
      </c>
      <c r="D291" s="1">
        <v>16845</v>
      </c>
      <c r="E291" s="1" t="s">
        <v>10</v>
      </c>
      <c r="F291" s="1" t="s">
        <v>89</v>
      </c>
      <c r="G291" s="1" t="s">
        <v>49</v>
      </c>
      <c r="H291" s="1" t="s">
        <v>11</v>
      </c>
      <c r="I291" s="1" t="s">
        <v>12</v>
      </c>
      <c r="J291" s="1" t="s">
        <v>13</v>
      </c>
      <c r="K291" s="1" t="s">
        <v>15</v>
      </c>
      <c r="L291" s="1" t="s">
        <v>81</v>
      </c>
      <c r="M291" s="1">
        <v>163730</v>
      </c>
      <c r="N291" s="17">
        <v>1246.390527868507</v>
      </c>
      <c r="O291" s="8">
        <v>4668.7885187780876</v>
      </c>
      <c r="P291" s="8">
        <v>3355.9018376160589</v>
      </c>
      <c r="Q291" s="8">
        <f>P291-Table3[[#This Row],[paid]]</f>
        <v>-1312.8866811620287</v>
      </c>
      <c r="R291" s="8">
        <v>2.6924962622711006</v>
      </c>
      <c r="S291" s="8">
        <v>3000</v>
      </c>
      <c r="T291" s="10">
        <v>0.06</v>
      </c>
      <c r="U291" s="8">
        <v>378.16845438816046</v>
      </c>
      <c r="V291" s="10">
        <v>1.8781263213626505E-2</v>
      </c>
    </row>
    <row r="292" spans="1:22" x14ac:dyDescent="0.25">
      <c r="A292" s="6">
        <v>44715</v>
      </c>
      <c r="B292" s="7" t="str">
        <f t="shared" si="4"/>
        <v>6</v>
      </c>
      <c r="C292" s="17">
        <f>_xlfn.ISOWEEKNUM(Table3[[#This Row],[dt]])</f>
        <v>22</v>
      </c>
      <c r="D292" s="1">
        <v>14988</v>
      </c>
      <c r="E292" s="1" t="s">
        <v>10</v>
      </c>
      <c r="F292" s="1" t="s">
        <v>91</v>
      </c>
      <c r="G292" s="1" t="s">
        <v>40</v>
      </c>
      <c r="H292" s="1" t="s">
        <v>11</v>
      </c>
      <c r="I292" s="1" t="s">
        <v>12</v>
      </c>
      <c r="J292" s="1" t="s">
        <v>16</v>
      </c>
      <c r="K292" s="1" t="s">
        <v>14</v>
      </c>
      <c r="L292" s="1" t="s">
        <v>81</v>
      </c>
      <c r="M292" s="1">
        <v>51390</v>
      </c>
      <c r="N292" s="17">
        <v>151.07579665529579</v>
      </c>
      <c r="O292" s="8">
        <v>1509.2781242578096</v>
      </c>
      <c r="P292" s="8">
        <v>179.25738600366279</v>
      </c>
      <c r="Q292" s="8">
        <f>P292-Table3[[#This Row],[paid]]</f>
        <v>-1330.0207382541469</v>
      </c>
      <c r="R292" s="8">
        <v>1.1865394058630576</v>
      </c>
      <c r="S292" s="8">
        <v>200</v>
      </c>
      <c r="T292" s="10">
        <v>0.14000000000000001</v>
      </c>
      <c r="U292" s="8">
        <v>112.42544993622793</v>
      </c>
      <c r="V292" s="10">
        <v>0.10452888668692543</v>
      </c>
    </row>
    <row r="293" spans="1:22" x14ac:dyDescent="0.25">
      <c r="A293" s="6">
        <v>44715</v>
      </c>
      <c r="B293" s="7" t="str">
        <f t="shared" si="4"/>
        <v>6</v>
      </c>
      <c r="C293" s="17">
        <f>_xlfn.ISOWEEKNUM(Table3[[#This Row],[dt]])</f>
        <v>22</v>
      </c>
      <c r="D293" s="1">
        <v>2941</v>
      </c>
      <c r="E293" s="1" t="s">
        <v>10</v>
      </c>
      <c r="F293" s="1" t="s">
        <v>92</v>
      </c>
      <c r="G293" s="1" t="s">
        <v>63</v>
      </c>
      <c r="H293" s="1" t="s">
        <v>17</v>
      </c>
      <c r="I293" s="1" t="s">
        <v>12</v>
      </c>
      <c r="J293" s="1" t="s">
        <v>16</v>
      </c>
      <c r="K293" s="1" t="s">
        <v>15</v>
      </c>
      <c r="L293" s="1" t="s">
        <v>79</v>
      </c>
      <c r="M293" s="1">
        <v>164750</v>
      </c>
      <c r="N293" s="17">
        <v>218.30088675975946</v>
      </c>
      <c r="O293" s="8">
        <v>4861.5021106572858</v>
      </c>
      <c r="P293" s="8">
        <v>3401.5071209645121</v>
      </c>
      <c r="Q293" s="8">
        <f>P293-Table3[[#This Row],[paid]]</f>
        <v>-1459.9949896927737</v>
      </c>
      <c r="R293" s="8">
        <v>15.581737534157968</v>
      </c>
      <c r="S293" s="8">
        <v>3800</v>
      </c>
      <c r="T293" s="10">
        <v>9.6999999999999906E-2</v>
      </c>
      <c r="U293" s="8">
        <v>107.29826590993704</v>
      </c>
      <c r="V293" s="10">
        <v>5.2573884699826899E-3</v>
      </c>
    </row>
    <row r="294" spans="1:22" x14ac:dyDescent="0.25">
      <c r="A294" s="6">
        <v>44715</v>
      </c>
      <c r="B294" s="7" t="str">
        <f t="shared" si="4"/>
        <v>6</v>
      </c>
      <c r="C294" s="17">
        <f>_xlfn.ISOWEEKNUM(Table3[[#This Row],[dt]])</f>
        <v>22</v>
      </c>
      <c r="D294" s="1">
        <v>15672</v>
      </c>
      <c r="E294" s="1" t="s">
        <v>10</v>
      </c>
      <c r="F294" s="1" t="s">
        <v>92</v>
      </c>
      <c r="G294" s="1" t="s">
        <v>44</v>
      </c>
      <c r="H294" s="1" t="s">
        <v>11</v>
      </c>
      <c r="I294" s="1" t="s">
        <v>12</v>
      </c>
      <c r="J294" s="1" t="s">
        <v>13</v>
      </c>
      <c r="K294" s="1" t="s">
        <v>14</v>
      </c>
      <c r="L294" s="1" t="s">
        <v>77</v>
      </c>
      <c r="M294" s="1">
        <v>133000</v>
      </c>
      <c r="N294" s="17">
        <v>566.55027932960888</v>
      </c>
      <c r="O294" s="8">
        <v>3032.2066972009952</v>
      </c>
      <c r="P294" s="8">
        <v>1564.5697188381921</v>
      </c>
      <c r="Q294" s="8">
        <f>P294-Table3[[#This Row],[paid]]</f>
        <v>-1467.6369783628031</v>
      </c>
      <c r="R294" s="8">
        <v>2.7615725839717631</v>
      </c>
      <c r="S294" s="8">
        <v>2800</v>
      </c>
      <c r="T294" s="10">
        <v>0.08</v>
      </c>
      <c r="U294" s="8">
        <v>82.747653123345785</v>
      </c>
      <c r="V294" s="10">
        <v>8.814740151559794E-3</v>
      </c>
    </row>
    <row r="295" spans="1:22" x14ac:dyDescent="0.25">
      <c r="A295" s="6">
        <v>44715</v>
      </c>
      <c r="B295" s="7" t="str">
        <f t="shared" si="4"/>
        <v>6</v>
      </c>
      <c r="C295" s="17">
        <f>_xlfn.ISOWEEKNUM(Table3[[#This Row],[dt]])</f>
        <v>22</v>
      </c>
      <c r="D295" s="1">
        <v>2789</v>
      </c>
      <c r="E295" s="1" t="s">
        <v>10</v>
      </c>
      <c r="F295" s="1" t="s">
        <v>91</v>
      </c>
      <c r="G295" s="1" t="s">
        <v>35</v>
      </c>
      <c r="H295" s="1" t="s">
        <v>17</v>
      </c>
      <c r="I295" s="1" t="s">
        <v>12</v>
      </c>
      <c r="J295" s="1" t="s">
        <v>13</v>
      </c>
      <c r="K295" s="1" t="s">
        <v>14</v>
      </c>
      <c r="L295" s="1" t="s">
        <v>77</v>
      </c>
      <c r="M295" s="1">
        <v>34570</v>
      </c>
      <c r="N295" s="17">
        <v>210.89269978987326</v>
      </c>
      <c r="O295" s="8">
        <v>2561.5881191739818</v>
      </c>
      <c r="P295" s="8">
        <v>1000.4078411153047</v>
      </c>
      <c r="Q295" s="8">
        <f>P295-Table3[[#This Row],[paid]]</f>
        <v>-1561.1802780586772</v>
      </c>
      <c r="R295" s="8">
        <v>4.7436817021740394</v>
      </c>
      <c r="S295" s="8">
        <v>1800</v>
      </c>
      <c r="T295" s="10">
        <v>0.12</v>
      </c>
      <c r="U295" s="8">
        <v>39.592036005626753</v>
      </c>
      <c r="V295" s="10">
        <v>6.5959825547228105E-3</v>
      </c>
    </row>
    <row r="296" spans="1:22" x14ac:dyDescent="0.25">
      <c r="A296" s="6">
        <v>44715</v>
      </c>
      <c r="B296" s="7" t="str">
        <f t="shared" si="4"/>
        <v>6</v>
      </c>
      <c r="C296" s="17">
        <f>_xlfn.ISOWEEKNUM(Table3[[#This Row],[dt]])</f>
        <v>22</v>
      </c>
      <c r="D296" s="1">
        <v>16537</v>
      </c>
      <c r="E296" s="1" t="s">
        <v>10</v>
      </c>
      <c r="F296" s="1" t="s">
        <v>94</v>
      </c>
      <c r="G296" s="1" t="s">
        <v>42</v>
      </c>
      <c r="H296" s="1" t="s">
        <v>17</v>
      </c>
      <c r="I296" s="1" t="s">
        <v>18</v>
      </c>
      <c r="J296" s="1" t="s">
        <v>16</v>
      </c>
      <c r="K296" s="1" t="s">
        <v>15</v>
      </c>
      <c r="L296" s="1" t="s">
        <v>77</v>
      </c>
      <c r="M296" s="1">
        <v>69960</v>
      </c>
      <c r="N296" s="17">
        <v>258.54113506379235</v>
      </c>
      <c r="O296" s="8">
        <v>2723.8056672889593</v>
      </c>
      <c r="P296" s="8">
        <v>931.50239274348917</v>
      </c>
      <c r="Q296" s="8">
        <f>P296-Table3[[#This Row],[paid]]</f>
        <v>-1792.3032745454702</v>
      </c>
      <c r="R296" s="8">
        <v>3.6029175493240198</v>
      </c>
      <c r="S296" s="8">
        <v>1800</v>
      </c>
      <c r="T296" s="10">
        <v>0.1</v>
      </c>
      <c r="U296" s="8">
        <v>426.4209336690588</v>
      </c>
      <c r="V296" s="10">
        <v>7.6296267368881163E-2</v>
      </c>
    </row>
    <row r="297" spans="1:22" x14ac:dyDescent="0.25">
      <c r="A297" s="6">
        <v>44715</v>
      </c>
      <c r="B297" s="7" t="str">
        <f t="shared" si="4"/>
        <v>6</v>
      </c>
      <c r="C297" s="17">
        <f>_xlfn.ISOWEEKNUM(Table3[[#This Row],[dt]])</f>
        <v>22</v>
      </c>
      <c r="D297" s="1">
        <v>14315</v>
      </c>
      <c r="E297" s="1" t="s">
        <v>10</v>
      </c>
      <c r="F297" s="1" t="s">
        <v>93</v>
      </c>
      <c r="G297" s="1" t="s">
        <v>47</v>
      </c>
      <c r="H297" s="1" t="s">
        <v>11</v>
      </c>
      <c r="I297" s="1" t="s">
        <v>12</v>
      </c>
      <c r="J297" s="1" t="s">
        <v>16</v>
      </c>
      <c r="K297" s="1" t="s">
        <v>14</v>
      </c>
      <c r="L297" s="1" t="s">
        <v>76</v>
      </c>
      <c r="M297" s="1">
        <v>253450</v>
      </c>
      <c r="N297" s="17">
        <v>1069.2161851608669</v>
      </c>
      <c r="O297" s="8">
        <v>5872.3252220885015</v>
      </c>
      <c r="P297" s="8">
        <v>4071.8451180190709</v>
      </c>
      <c r="Q297" s="8">
        <f>P297-Table3[[#This Row],[paid]]</f>
        <v>-1800.4801040694306</v>
      </c>
      <c r="R297" s="8">
        <v>3.8082524138057723</v>
      </c>
      <c r="S297" s="8">
        <v>3600</v>
      </c>
      <c r="T297" s="10">
        <v>0.15</v>
      </c>
      <c r="U297" s="8">
        <v>533.14767152252386</v>
      </c>
      <c r="V297" s="10">
        <v>2.1822525827549861E-2</v>
      </c>
    </row>
    <row r="298" spans="1:22" x14ac:dyDescent="0.25">
      <c r="A298" s="6">
        <v>44715</v>
      </c>
      <c r="B298" s="7" t="str">
        <f t="shared" si="4"/>
        <v>6</v>
      </c>
      <c r="C298" s="17">
        <f>_xlfn.ISOWEEKNUM(Table3[[#This Row],[dt]])</f>
        <v>22</v>
      </c>
      <c r="D298" s="1">
        <v>15839</v>
      </c>
      <c r="E298" s="1" t="s">
        <v>10</v>
      </c>
      <c r="F298" s="1" t="s">
        <v>91</v>
      </c>
      <c r="G298" s="1" t="s">
        <v>64</v>
      </c>
      <c r="H298" s="1" t="s">
        <v>19</v>
      </c>
      <c r="I298" s="1" t="s">
        <v>12</v>
      </c>
      <c r="J298" s="1" t="s">
        <v>16</v>
      </c>
      <c r="K298" s="1" t="s">
        <v>14</v>
      </c>
      <c r="L298" s="1" t="s">
        <v>81</v>
      </c>
      <c r="M298" s="1">
        <v>389290</v>
      </c>
      <c r="N298" s="17">
        <v>518.24004806616165</v>
      </c>
      <c r="O298" s="8">
        <v>7715.3681186237091</v>
      </c>
      <c r="P298" s="8">
        <v>5897.3639301529247</v>
      </c>
      <c r="Q298" s="8">
        <f>P298-Table3[[#This Row],[paid]]</f>
        <v>-1818.0041884707844</v>
      </c>
      <c r="R298" s="8">
        <v>11.379598995020222</v>
      </c>
      <c r="S298" s="8">
        <v>7200</v>
      </c>
      <c r="T298" s="10">
        <v>7.4999999999999997E-2</v>
      </c>
      <c r="U298" s="8">
        <v>2335.8000593246697</v>
      </c>
      <c r="V298" s="10">
        <v>6.6012546367873556E-2</v>
      </c>
    </row>
    <row r="299" spans="1:22" x14ac:dyDescent="0.25">
      <c r="A299" s="6">
        <v>44715</v>
      </c>
      <c r="B299" s="7" t="str">
        <f t="shared" si="4"/>
        <v>6</v>
      </c>
      <c r="C299" s="17">
        <f>_xlfn.ISOWEEKNUM(Table3[[#This Row],[dt]])</f>
        <v>22</v>
      </c>
      <c r="D299" s="1">
        <v>12392</v>
      </c>
      <c r="E299" s="1" t="s">
        <v>10</v>
      </c>
      <c r="F299" s="1" t="s">
        <v>91</v>
      </c>
      <c r="G299" s="1" t="s">
        <v>50</v>
      </c>
      <c r="H299" s="1" t="s">
        <v>11</v>
      </c>
      <c r="I299" s="1" t="s">
        <v>18</v>
      </c>
      <c r="J299" s="1" t="s">
        <v>13</v>
      </c>
      <c r="K299" s="1" t="s">
        <v>14</v>
      </c>
      <c r="L299" s="1" t="s">
        <v>79</v>
      </c>
      <c r="M299" s="1">
        <v>167960</v>
      </c>
      <c r="N299" s="17">
        <v>336.69475998534261</v>
      </c>
      <c r="O299" s="8">
        <v>3239.2354463284851</v>
      </c>
      <c r="P299" s="8">
        <v>977.27025191539735</v>
      </c>
      <c r="Q299" s="8">
        <f>P299-Table3[[#This Row],[paid]]</f>
        <v>-2261.9651944130878</v>
      </c>
      <c r="R299" s="8">
        <v>2.9025407225165636</v>
      </c>
      <c r="S299" s="8">
        <v>1000</v>
      </c>
      <c r="T299" s="10">
        <v>0.09</v>
      </c>
      <c r="U299" s="8">
        <v>78.690636575030894</v>
      </c>
      <c r="V299" s="10">
        <v>1.3420142555381764E-2</v>
      </c>
    </row>
    <row r="300" spans="1:22" x14ac:dyDescent="0.25">
      <c r="A300" s="6">
        <v>44715</v>
      </c>
      <c r="B300" s="7" t="str">
        <f t="shared" si="4"/>
        <v>6</v>
      </c>
      <c r="C300" s="17">
        <f>_xlfn.ISOWEEKNUM(Table3[[#This Row],[dt]])</f>
        <v>22</v>
      </c>
      <c r="D300" s="1">
        <v>5289</v>
      </c>
      <c r="E300" s="1" t="s">
        <v>10</v>
      </c>
      <c r="F300" s="1" t="s">
        <v>89</v>
      </c>
      <c r="G300" s="1" t="s">
        <v>38</v>
      </c>
      <c r="H300" s="1" t="s">
        <v>17</v>
      </c>
      <c r="I300" s="1" t="s">
        <v>12</v>
      </c>
      <c r="J300" s="1" t="s">
        <v>16</v>
      </c>
      <c r="K300" s="1" t="s">
        <v>14</v>
      </c>
      <c r="L300" s="1" t="s">
        <v>78</v>
      </c>
      <c r="M300" s="1">
        <v>243290</v>
      </c>
      <c r="N300" s="17">
        <v>745.31785330232333</v>
      </c>
      <c r="O300" s="8">
        <v>4840.6756764840984</v>
      </c>
      <c r="P300" s="8">
        <v>2454.3142882516327</v>
      </c>
      <c r="Q300" s="8">
        <f>P300-Table3[[#This Row],[paid]]</f>
        <v>-2386.3613882324657</v>
      </c>
      <c r="R300" s="8">
        <v>3.2929766506694547</v>
      </c>
      <c r="S300" s="8">
        <v>2000</v>
      </c>
      <c r="T300" s="10">
        <v>0.04</v>
      </c>
      <c r="U300" s="8">
        <v>343.16048645133583</v>
      </c>
      <c r="V300" s="10">
        <v>2.3303215355234132E-2</v>
      </c>
    </row>
    <row r="301" spans="1:22" x14ac:dyDescent="0.25">
      <c r="A301" s="6">
        <v>44715</v>
      </c>
      <c r="B301" s="7" t="str">
        <f t="shared" si="4"/>
        <v>6</v>
      </c>
      <c r="C301" s="17">
        <f>_xlfn.ISOWEEKNUM(Table3[[#This Row],[dt]])</f>
        <v>22</v>
      </c>
      <c r="D301" s="1">
        <v>16846</v>
      </c>
      <c r="E301" s="1" t="s">
        <v>10</v>
      </c>
      <c r="F301" s="1" t="s">
        <v>90</v>
      </c>
      <c r="G301" s="1" t="s">
        <v>70</v>
      </c>
      <c r="H301" s="1" t="s">
        <v>11</v>
      </c>
      <c r="I301" s="1" t="s">
        <v>18</v>
      </c>
      <c r="J301" s="1" t="s">
        <v>13</v>
      </c>
      <c r="K301" s="1" t="s">
        <v>15</v>
      </c>
      <c r="L301" s="1" t="s">
        <v>76</v>
      </c>
      <c r="M301" s="1">
        <v>310950</v>
      </c>
      <c r="N301" s="17">
        <v>2156.2089893041702</v>
      </c>
      <c r="O301" s="8">
        <v>6807.7542874349101</v>
      </c>
      <c r="P301" s="8">
        <v>4240.0176174295666</v>
      </c>
      <c r="Q301" s="8">
        <f>P301-Table3[[#This Row],[paid]]</f>
        <v>-2567.7366700053435</v>
      </c>
      <c r="R301" s="8">
        <v>1.9664223822746707</v>
      </c>
      <c r="S301" s="8">
        <v>6000</v>
      </c>
      <c r="T301" s="10">
        <v>0.06</v>
      </c>
      <c r="U301" s="8">
        <v>1098.4788021972865</v>
      </c>
      <c r="V301" s="10">
        <v>4.3179018788417962E-2</v>
      </c>
    </row>
    <row r="302" spans="1:22" x14ac:dyDescent="0.25">
      <c r="A302" s="6">
        <v>44715</v>
      </c>
      <c r="B302" s="7" t="str">
        <f t="shared" si="4"/>
        <v>6</v>
      </c>
      <c r="C302" s="17">
        <f>_xlfn.ISOWEEKNUM(Table3[[#This Row],[dt]])</f>
        <v>22</v>
      </c>
      <c r="D302" s="1">
        <v>9559</v>
      </c>
      <c r="E302" s="1" t="s">
        <v>10</v>
      </c>
      <c r="F302" s="1" t="s">
        <v>91</v>
      </c>
      <c r="G302" s="1" t="s">
        <v>26</v>
      </c>
      <c r="H302" s="1" t="s">
        <v>17</v>
      </c>
      <c r="I302" s="1" t="s">
        <v>18</v>
      </c>
      <c r="J302" s="1" t="s">
        <v>16</v>
      </c>
      <c r="K302" s="1" t="s">
        <v>14</v>
      </c>
      <c r="L302" s="1" t="s">
        <v>80</v>
      </c>
      <c r="M302" s="1">
        <v>236000</v>
      </c>
      <c r="N302" s="17">
        <v>558.61086968581844</v>
      </c>
      <c r="O302" s="8">
        <v>9754.3808275488627</v>
      </c>
      <c r="P302" s="8">
        <v>7094.925986098624</v>
      </c>
      <c r="Q302" s="8">
        <f>P302-Table3[[#This Row],[paid]]</f>
        <v>-2659.4548414502387</v>
      </c>
      <c r="R302" s="8">
        <v>12.701016702537581</v>
      </c>
      <c r="S302" s="8">
        <v>6000</v>
      </c>
      <c r="T302" s="10">
        <v>7.0000000000000007E-2</v>
      </c>
      <c r="U302" s="8">
        <v>1760.3209038140969</v>
      </c>
      <c r="V302" s="10">
        <v>4.135163888632442E-2</v>
      </c>
    </row>
    <row r="303" spans="1:22" x14ac:dyDescent="0.25">
      <c r="A303" s="6">
        <v>44715</v>
      </c>
      <c r="B303" s="7" t="str">
        <f t="shared" si="4"/>
        <v>6</v>
      </c>
      <c r="C303" s="17">
        <f>_xlfn.ISOWEEKNUM(Table3[[#This Row],[dt]])</f>
        <v>22</v>
      </c>
      <c r="D303" s="1">
        <v>13549</v>
      </c>
      <c r="E303" s="1" t="s">
        <v>10</v>
      </c>
      <c r="F303" s="1" t="s">
        <v>90</v>
      </c>
      <c r="G303" s="1" t="s">
        <v>72</v>
      </c>
      <c r="H303" s="1" t="s">
        <v>19</v>
      </c>
      <c r="I303" s="1" t="s">
        <v>12</v>
      </c>
      <c r="J303" s="1" t="s">
        <v>13</v>
      </c>
      <c r="K303" s="1" t="s">
        <v>14</v>
      </c>
      <c r="L303" s="1" t="s">
        <v>75</v>
      </c>
      <c r="M303" s="1">
        <v>210580</v>
      </c>
      <c r="N303" s="17">
        <v>220.42816140469358</v>
      </c>
      <c r="O303" s="8">
        <v>3736.2125231469836</v>
      </c>
      <c r="P303" s="8">
        <v>632.53952157794208</v>
      </c>
      <c r="Q303" s="8">
        <f>P303-Table3[[#This Row],[paid]]</f>
        <v>-3103.6730015690414</v>
      </c>
      <c r="R303" s="8">
        <v>2.869594871848681</v>
      </c>
      <c r="S303" s="8">
        <v>1000</v>
      </c>
      <c r="T303" s="10">
        <v>0.05</v>
      </c>
      <c r="U303" s="8">
        <v>47.810354881466694</v>
      </c>
      <c r="V303" s="10">
        <v>1.2597461831896896E-2</v>
      </c>
    </row>
    <row r="304" spans="1:22" x14ac:dyDescent="0.25">
      <c r="A304" s="6">
        <v>44715</v>
      </c>
      <c r="B304" s="7" t="str">
        <f t="shared" si="4"/>
        <v>6</v>
      </c>
      <c r="C304" s="17">
        <f>_xlfn.ISOWEEKNUM(Table3[[#This Row],[dt]])</f>
        <v>22</v>
      </c>
      <c r="D304" s="1">
        <v>7581</v>
      </c>
      <c r="E304" s="1" t="s">
        <v>10</v>
      </c>
      <c r="F304" s="1" t="s">
        <v>92</v>
      </c>
      <c r="G304" s="1" t="s">
        <v>48</v>
      </c>
      <c r="H304" s="1" t="s">
        <v>11</v>
      </c>
      <c r="I304" s="1" t="s">
        <v>12</v>
      </c>
      <c r="J304" s="1" t="s">
        <v>13</v>
      </c>
      <c r="K304" s="1" t="s">
        <v>14</v>
      </c>
      <c r="L304" s="1" t="s">
        <v>79</v>
      </c>
      <c r="M304" s="1">
        <v>242140</v>
      </c>
      <c r="N304" s="17">
        <v>1267.048926962819</v>
      </c>
      <c r="O304" s="8">
        <v>5557.4995578101225</v>
      </c>
      <c r="P304" s="8">
        <v>1650.6385024190477</v>
      </c>
      <c r="Q304" s="8">
        <f>P304-Table3[[#This Row],[paid]]</f>
        <v>-3906.8610553910748</v>
      </c>
      <c r="R304" s="8">
        <v>1.3027425123793068</v>
      </c>
      <c r="S304" s="8">
        <v>2600</v>
      </c>
      <c r="T304" s="10">
        <v>0.17</v>
      </c>
      <c r="U304" s="8">
        <v>675.6820972394919</v>
      </c>
      <c r="V304" s="10">
        <v>6.8224316049947206E-2</v>
      </c>
    </row>
    <row r="305" spans="1:22" x14ac:dyDescent="0.25">
      <c r="A305" s="6">
        <v>44715</v>
      </c>
      <c r="B305" s="7" t="str">
        <f t="shared" si="4"/>
        <v>6</v>
      </c>
      <c r="C305" s="17">
        <f>_xlfn.ISOWEEKNUM(Table3[[#This Row],[dt]])</f>
        <v>22</v>
      </c>
      <c r="D305" s="1">
        <v>16703</v>
      </c>
      <c r="E305" s="1" t="s">
        <v>10</v>
      </c>
      <c r="F305" s="1" t="s">
        <v>90</v>
      </c>
      <c r="G305" s="1" t="s">
        <v>60</v>
      </c>
      <c r="H305" s="1" t="s">
        <v>19</v>
      </c>
      <c r="I305" s="1" t="s">
        <v>12</v>
      </c>
      <c r="J305" s="1" t="s">
        <v>13</v>
      </c>
      <c r="K305" s="1" t="s">
        <v>14</v>
      </c>
      <c r="L305" s="1" t="s">
        <v>75</v>
      </c>
      <c r="M305" s="1">
        <v>430220</v>
      </c>
      <c r="N305" s="17">
        <v>291.11090661065759</v>
      </c>
      <c r="O305" s="8">
        <v>7093.2935466751796</v>
      </c>
      <c r="P305" s="8">
        <v>2753.2468203041844</v>
      </c>
      <c r="Q305" s="8">
        <f>P305-Table3[[#This Row],[paid]]</f>
        <v>-4340.0467263709952</v>
      </c>
      <c r="R305" s="8">
        <v>9.4577247289002386</v>
      </c>
      <c r="S305" s="8">
        <v>20000</v>
      </c>
      <c r="T305" s="10">
        <v>4.4999999999999998E-2</v>
      </c>
      <c r="U305" s="8">
        <v>497.11146661402933</v>
      </c>
      <c r="V305" s="10">
        <v>3.0092438676887157E-2</v>
      </c>
    </row>
    <row r="306" spans="1:22" x14ac:dyDescent="0.25">
      <c r="A306" s="6">
        <v>44715</v>
      </c>
      <c r="B306" s="7" t="str">
        <f t="shared" si="4"/>
        <v>6</v>
      </c>
      <c r="C306" s="17">
        <f>_xlfn.ISOWEEKNUM(Table3[[#This Row],[dt]])</f>
        <v>22</v>
      </c>
      <c r="D306" s="1">
        <v>5585</v>
      </c>
      <c r="E306" s="1" t="s">
        <v>10</v>
      </c>
      <c r="F306" s="1" t="s">
        <v>94</v>
      </c>
      <c r="G306" s="1" t="s">
        <v>66</v>
      </c>
      <c r="H306" s="1" t="s">
        <v>19</v>
      </c>
      <c r="I306" s="1" t="s">
        <v>12</v>
      </c>
      <c r="J306" s="1" t="s">
        <v>13</v>
      </c>
      <c r="K306" s="1" t="s">
        <v>14</v>
      </c>
      <c r="L306" s="1" t="s">
        <v>75</v>
      </c>
      <c r="M306" s="1">
        <v>306520</v>
      </c>
      <c r="N306" s="17">
        <v>285.24913078881724</v>
      </c>
      <c r="O306" s="8">
        <v>5987.1034777701379</v>
      </c>
      <c r="P306" s="8">
        <v>1317.759307852343</v>
      </c>
      <c r="Q306" s="8">
        <f>P306-Table3[[#This Row],[paid]]</f>
        <v>-4669.3441699177947</v>
      </c>
      <c r="R306" s="8">
        <v>4.6196786093905384</v>
      </c>
      <c r="S306" s="8">
        <v>1800</v>
      </c>
      <c r="T306" s="10">
        <v>7.0000000000000007E-2</v>
      </c>
      <c r="U306" s="8">
        <v>10.926976701597857</v>
      </c>
      <c r="V306" s="10">
        <v>1.382014737249503E-3</v>
      </c>
    </row>
    <row r="307" spans="1:22" x14ac:dyDescent="0.25">
      <c r="A307" s="6">
        <v>44716</v>
      </c>
      <c r="B307" s="7" t="str">
        <f t="shared" si="4"/>
        <v>6</v>
      </c>
      <c r="C307" s="17">
        <f>_xlfn.ISOWEEKNUM(Table3[[#This Row],[dt]])</f>
        <v>22</v>
      </c>
      <c r="D307" s="1">
        <v>14988</v>
      </c>
      <c r="E307" s="1" t="s">
        <v>10</v>
      </c>
      <c r="F307" s="1" t="s">
        <v>95</v>
      </c>
      <c r="G307" s="1" t="s">
        <v>74</v>
      </c>
      <c r="H307" s="1" t="s">
        <v>11</v>
      </c>
      <c r="I307" s="1" t="s">
        <v>12</v>
      </c>
      <c r="J307" s="1" t="s">
        <v>16</v>
      </c>
      <c r="K307" s="1" t="s">
        <v>14</v>
      </c>
      <c r="L307" s="1" t="s">
        <v>80</v>
      </c>
      <c r="M307" s="1">
        <v>947160</v>
      </c>
      <c r="N307" s="17">
        <v>3656.3501401422982</v>
      </c>
      <c r="O307" s="8">
        <v>24358.952633279649</v>
      </c>
      <c r="P307" s="8">
        <v>39479.104554260477</v>
      </c>
      <c r="Q307" s="8">
        <f>P307-Table3[[#This Row],[paid]]</f>
        <v>15120.151920980828</v>
      </c>
      <c r="R307" s="8">
        <v>10.797408082127502</v>
      </c>
      <c r="S307" s="8">
        <v>50000</v>
      </c>
      <c r="T307" s="10">
        <v>0.14000000000000001</v>
      </c>
      <c r="U307" s="8">
        <v>30314.729961462315</v>
      </c>
      <c r="V307" s="10">
        <v>0.12797795316337299</v>
      </c>
    </row>
    <row r="308" spans="1:22" x14ac:dyDescent="0.25">
      <c r="A308" s="6">
        <v>44716</v>
      </c>
      <c r="B308" s="7" t="str">
        <f t="shared" si="4"/>
        <v>6</v>
      </c>
      <c r="C308" s="17">
        <f>_xlfn.ISOWEEKNUM(Table3[[#This Row],[dt]])</f>
        <v>22</v>
      </c>
      <c r="D308" s="1">
        <v>2370</v>
      </c>
      <c r="E308" s="1" t="s">
        <v>10</v>
      </c>
      <c r="F308" s="1" t="s">
        <v>90</v>
      </c>
      <c r="G308" s="1" t="s">
        <v>63</v>
      </c>
      <c r="H308" s="1" t="s">
        <v>17</v>
      </c>
      <c r="I308" s="1" t="s">
        <v>12</v>
      </c>
      <c r="J308" s="1" t="s">
        <v>13</v>
      </c>
      <c r="K308" s="1" t="s">
        <v>14</v>
      </c>
      <c r="L308" s="1" t="s">
        <v>78</v>
      </c>
      <c r="M308" s="1">
        <v>309030</v>
      </c>
      <c r="N308" s="17">
        <v>862.4351818509183</v>
      </c>
      <c r="O308" s="8">
        <v>18736.186859156816</v>
      </c>
      <c r="P308" s="8">
        <v>28958.327457114148</v>
      </c>
      <c r="Q308" s="8">
        <f>P308-Table3[[#This Row],[paid]]</f>
        <v>10222.140597957332</v>
      </c>
      <c r="R308" s="8">
        <v>33.577395804940529</v>
      </c>
      <c r="S308" s="8">
        <v>30000</v>
      </c>
      <c r="T308" s="10">
        <v>7.4999999999999997E-2</v>
      </c>
      <c r="U308" s="8">
        <v>8249.7787677935794</v>
      </c>
      <c r="V308" s="10">
        <v>4.7480750744387741E-2</v>
      </c>
    </row>
    <row r="309" spans="1:22" x14ac:dyDescent="0.25">
      <c r="A309" s="6">
        <v>44716</v>
      </c>
      <c r="B309" s="7" t="str">
        <f t="shared" si="4"/>
        <v>6</v>
      </c>
      <c r="C309" s="17">
        <f>_xlfn.ISOWEEKNUM(Table3[[#This Row],[dt]])</f>
        <v>22</v>
      </c>
      <c r="D309" s="1">
        <v>16703</v>
      </c>
      <c r="E309" s="1" t="s">
        <v>10</v>
      </c>
      <c r="F309" s="1" t="s">
        <v>93</v>
      </c>
      <c r="G309" s="1" t="s">
        <v>74</v>
      </c>
      <c r="H309" s="1" t="s">
        <v>19</v>
      </c>
      <c r="I309" s="1" t="s">
        <v>12</v>
      </c>
      <c r="J309" s="1" t="s">
        <v>13</v>
      </c>
      <c r="K309" s="1" t="s">
        <v>14</v>
      </c>
      <c r="L309" s="1" t="s">
        <v>81</v>
      </c>
      <c r="M309" s="1">
        <v>896610</v>
      </c>
      <c r="N309" s="17">
        <v>816.21728803273027</v>
      </c>
      <c r="O309" s="8">
        <v>17302.366099704792</v>
      </c>
      <c r="P309" s="8">
        <v>27054.579184771061</v>
      </c>
      <c r="Q309" s="8">
        <f>P309-Table3[[#This Row],[paid]]</f>
        <v>9752.2130850662688</v>
      </c>
      <c r="R309" s="8">
        <v>33.146295210162435</v>
      </c>
      <c r="S309" s="8">
        <v>20000</v>
      </c>
      <c r="T309" s="10">
        <v>4.4999999999999998E-2</v>
      </c>
      <c r="U309" s="8">
        <v>1570.7647231196599</v>
      </c>
      <c r="V309" s="10">
        <v>9.6765179281482396E-3</v>
      </c>
    </row>
    <row r="310" spans="1:22" x14ac:dyDescent="0.25">
      <c r="A310" s="6">
        <v>44716</v>
      </c>
      <c r="B310" s="7" t="str">
        <f t="shared" si="4"/>
        <v>6</v>
      </c>
      <c r="C310" s="17">
        <f>_xlfn.ISOWEEKNUM(Table3[[#This Row],[dt]])</f>
        <v>22</v>
      </c>
      <c r="D310" s="1">
        <v>5638</v>
      </c>
      <c r="E310" s="1" t="s">
        <v>10</v>
      </c>
      <c r="F310" s="1" t="s">
        <v>91</v>
      </c>
      <c r="G310" s="1" t="s">
        <v>33</v>
      </c>
      <c r="H310" s="1" t="s">
        <v>11</v>
      </c>
      <c r="I310" s="1" t="s">
        <v>12</v>
      </c>
      <c r="J310" s="1" t="s">
        <v>16</v>
      </c>
      <c r="K310" s="1" t="s">
        <v>15</v>
      </c>
      <c r="L310" s="1" t="s">
        <v>77</v>
      </c>
      <c r="M310" s="1">
        <v>743410</v>
      </c>
      <c r="N310" s="17">
        <v>2319.7553740657986</v>
      </c>
      <c r="O310" s="8">
        <v>14410.239443699895</v>
      </c>
      <c r="P310" s="8">
        <v>22927.455686623987</v>
      </c>
      <c r="Q310" s="8">
        <f>P310-Table3[[#This Row],[paid]]</f>
        <v>8517.2162429240925</v>
      </c>
      <c r="R310" s="8">
        <v>9.8835661479423145</v>
      </c>
      <c r="S310" s="8">
        <v>20000</v>
      </c>
      <c r="T310" s="10">
        <v>0.04</v>
      </c>
      <c r="U310" s="8">
        <v>5148.0031053689636</v>
      </c>
      <c r="V310" s="10">
        <v>3.7422404356103785E-2</v>
      </c>
    </row>
    <row r="311" spans="1:22" x14ac:dyDescent="0.25">
      <c r="A311" s="6">
        <v>44716</v>
      </c>
      <c r="B311" s="7" t="str">
        <f t="shared" si="4"/>
        <v>6</v>
      </c>
      <c r="C311" s="17">
        <f>_xlfn.ISOWEEKNUM(Table3[[#This Row],[dt]])</f>
        <v>22</v>
      </c>
      <c r="D311" s="1">
        <v>15909</v>
      </c>
      <c r="E311" s="1" t="s">
        <v>10</v>
      </c>
      <c r="F311" s="1" t="s">
        <v>93</v>
      </c>
      <c r="G311" s="1" t="s">
        <v>40</v>
      </c>
      <c r="H311" s="1" t="s">
        <v>11</v>
      </c>
      <c r="I311" s="1" t="s">
        <v>18</v>
      </c>
      <c r="J311" s="1" t="s">
        <v>13</v>
      </c>
      <c r="K311" s="1" t="s">
        <v>14</v>
      </c>
      <c r="L311" s="1" t="s">
        <v>75</v>
      </c>
      <c r="M311" s="1">
        <v>751310</v>
      </c>
      <c r="N311" s="17">
        <v>922.56826106599635</v>
      </c>
      <c r="O311" s="8">
        <v>12803.38421734632</v>
      </c>
      <c r="P311" s="8">
        <v>18572.320618171409</v>
      </c>
      <c r="Q311" s="8">
        <f>P311-Table3[[#This Row],[paid]]</f>
        <v>5768.9364008250886</v>
      </c>
      <c r="R311" s="8">
        <v>20.131107259978489</v>
      </c>
      <c r="S311" s="8">
        <v>23800</v>
      </c>
      <c r="T311" s="10">
        <v>0.06</v>
      </c>
      <c r="U311" s="8">
        <v>2069.9286936007761</v>
      </c>
      <c r="V311" s="10">
        <v>1.8575390910632261E-2</v>
      </c>
    </row>
    <row r="312" spans="1:22" x14ac:dyDescent="0.25">
      <c r="A312" s="6">
        <v>44716</v>
      </c>
      <c r="B312" s="7" t="str">
        <f t="shared" si="4"/>
        <v>6</v>
      </c>
      <c r="C312" s="17">
        <f>_xlfn.ISOWEEKNUM(Table3[[#This Row],[dt]])</f>
        <v>22</v>
      </c>
      <c r="D312" s="1">
        <v>12446</v>
      </c>
      <c r="E312" s="1" t="s">
        <v>10</v>
      </c>
      <c r="F312" s="1" t="s">
        <v>92</v>
      </c>
      <c r="G312" s="1" t="s">
        <v>28</v>
      </c>
      <c r="H312" s="1" t="s">
        <v>11</v>
      </c>
      <c r="I312" s="1" t="s">
        <v>12</v>
      </c>
      <c r="J312" s="1" t="s">
        <v>13</v>
      </c>
      <c r="K312" s="1" t="s">
        <v>15</v>
      </c>
      <c r="L312" s="1" t="s">
        <v>81</v>
      </c>
      <c r="M312" s="1">
        <v>431830</v>
      </c>
      <c r="N312" s="17">
        <v>2088.726060526832</v>
      </c>
      <c r="O312" s="8">
        <v>9710.8712589376883</v>
      </c>
      <c r="P312" s="8">
        <v>15227.740141864981</v>
      </c>
      <c r="Q312" s="8">
        <f>P312-Table3[[#This Row],[paid]]</f>
        <v>5516.8688829272924</v>
      </c>
      <c r="R312" s="8">
        <v>7.2904438880913567</v>
      </c>
      <c r="S312" s="8">
        <v>16400</v>
      </c>
      <c r="T312" s="10">
        <v>0.21</v>
      </c>
      <c r="U312" s="8">
        <v>5777.5635443899264</v>
      </c>
      <c r="V312" s="10">
        <v>6.3235072862255243E-2</v>
      </c>
    </row>
    <row r="313" spans="1:22" x14ac:dyDescent="0.25">
      <c r="A313" s="6">
        <v>44716</v>
      </c>
      <c r="B313" s="7" t="str">
        <f t="shared" si="4"/>
        <v>6</v>
      </c>
      <c r="C313" s="17">
        <f>_xlfn.ISOWEEKNUM(Table3[[#This Row],[dt]])</f>
        <v>22</v>
      </c>
      <c r="D313" s="1">
        <v>15810</v>
      </c>
      <c r="E313" s="1" t="s">
        <v>10</v>
      </c>
      <c r="F313" s="1" t="s">
        <v>94</v>
      </c>
      <c r="G313" s="1" t="s">
        <v>66</v>
      </c>
      <c r="H313" s="1" t="s">
        <v>11</v>
      </c>
      <c r="I313" s="1" t="s">
        <v>12</v>
      </c>
      <c r="J313" s="1" t="s">
        <v>16</v>
      </c>
      <c r="K313" s="1" t="s">
        <v>14</v>
      </c>
      <c r="L313" s="1" t="s">
        <v>81</v>
      </c>
      <c r="M313" s="1">
        <v>367290</v>
      </c>
      <c r="N313" s="17">
        <v>1257.8424657534247</v>
      </c>
      <c r="O313" s="8">
        <v>8619.1576350699997</v>
      </c>
      <c r="P313" s="8">
        <v>14116.591786997271</v>
      </c>
      <c r="Q313" s="8">
        <f>P313-Table3[[#This Row],[paid]]</f>
        <v>5497.4341519272712</v>
      </c>
      <c r="R313" s="8">
        <v>11.222861503997395</v>
      </c>
      <c r="S313" s="8">
        <v>9400</v>
      </c>
      <c r="T313" s="10">
        <v>0.1</v>
      </c>
      <c r="U313" s="8">
        <v>848.8146221007645</v>
      </c>
      <c r="V313" s="10">
        <v>1.0021477267180546E-2</v>
      </c>
    </row>
    <row r="314" spans="1:22" x14ac:dyDescent="0.25">
      <c r="A314" s="6">
        <v>44716</v>
      </c>
      <c r="B314" s="7" t="str">
        <f t="shared" si="4"/>
        <v>6</v>
      </c>
      <c r="C314" s="17">
        <f>_xlfn.ISOWEEKNUM(Table3[[#This Row],[dt]])</f>
        <v>22</v>
      </c>
      <c r="D314" s="1">
        <v>15839</v>
      </c>
      <c r="E314" s="1" t="s">
        <v>10</v>
      </c>
      <c r="F314" s="1" t="s">
        <v>95</v>
      </c>
      <c r="G314" s="1" t="s">
        <v>48</v>
      </c>
      <c r="H314" s="1" t="s">
        <v>19</v>
      </c>
      <c r="I314" s="1" t="s">
        <v>12</v>
      </c>
      <c r="J314" s="1" t="s">
        <v>16</v>
      </c>
      <c r="K314" s="1" t="s">
        <v>14</v>
      </c>
      <c r="L314" s="1" t="s">
        <v>78</v>
      </c>
      <c r="M314" s="1">
        <v>516320</v>
      </c>
      <c r="N314" s="17">
        <v>871.06953747473563</v>
      </c>
      <c r="O314" s="8">
        <v>11082.24446831929</v>
      </c>
      <c r="P314" s="8">
        <v>15929.712150496423</v>
      </c>
      <c r="Q314" s="8">
        <f>P314-Table3[[#This Row],[paid]]</f>
        <v>4847.4676821771336</v>
      </c>
      <c r="R314" s="8">
        <v>18.287532125939425</v>
      </c>
      <c r="S314" s="8">
        <v>17400</v>
      </c>
      <c r="T314" s="10">
        <v>7.4999999999999997E-2</v>
      </c>
      <c r="U314" s="8">
        <v>770.55745188604135</v>
      </c>
      <c r="V314" s="10">
        <v>8.0620566629011365E-3</v>
      </c>
    </row>
    <row r="315" spans="1:22" x14ac:dyDescent="0.25">
      <c r="A315" s="6">
        <v>44716</v>
      </c>
      <c r="B315" s="7" t="str">
        <f t="shared" si="4"/>
        <v>6</v>
      </c>
      <c r="C315" s="17">
        <f>_xlfn.ISOWEEKNUM(Table3[[#This Row],[dt]])</f>
        <v>22</v>
      </c>
      <c r="D315" s="1">
        <v>15672</v>
      </c>
      <c r="E315" s="1" t="s">
        <v>10</v>
      </c>
      <c r="F315" s="1" t="s">
        <v>92</v>
      </c>
      <c r="G315" s="1" t="s">
        <v>30</v>
      </c>
      <c r="H315" s="1" t="s">
        <v>11</v>
      </c>
      <c r="I315" s="1" t="s">
        <v>12</v>
      </c>
      <c r="J315" s="1" t="s">
        <v>13</v>
      </c>
      <c r="K315" s="1" t="s">
        <v>14</v>
      </c>
      <c r="L315" s="1" t="s">
        <v>76</v>
      </c>
      <c r="M315" s="1">
        <v>374410</v>
      </c>
      <c r="N315" s="17">
        <v>1421.684039954531</v>
      </c>
      <c r="O315" s="8">
        <v>8087.1097392630381</v>
      </c>
      <c r="P315" s="8">
        <v>12205.217458249588</v>
      </c>
      <c r="Q315" s="8">
        <f>P315-Table3[[#This Row],[paid]]</f>
        <v>4118.10771898655</v>
      </c>
      <c r="R315" s="8">
        <v>8.5850421860541815</v>
      </c>
      <c r="S315" s="8">
        <v>18400</v>
      </c>
      <c r="T315" s="10">
        <v>0.08</v>
      </c>
      <c r="U315" s="8">
        <v>782.59283250286137</v>
      </c>
      <c r="V315" s="10">
        <v>1.0686588681983453E-2</v>
      </c>
    </row>
    <row r="316" spans="1:22" x14ac:dyDescent="0.25">
      <c r="A316" s="6">
        <v>44716</v>
      </c>
      <c r="B316" s="7" t="str">
        <f t="shared" si="4"/>
        <v>6</v>
      </c>
      <c r="C316" s="17">
        <f>_xlfn.ISOWEEKNUM(Table3[[#This Row],[dt]])</f>
        <v>22</v>
      </c>
      <c r="D316" s="1">
        <v>9363</v>
      </c>
      <c r="E316" s="1" t="s">
        <v>10</v>
      </c>
      <c r="F316" s="1" t="s">
        <v>95</v>
      </c>
      <c r="G316" s="1" t="s">
        <v>49</v>
      </c>
      <c r="H316" s="1" t="s">
        <v>11</v>
      </c>
      <c r="I316" s="1" t="s">
        <v>18</v>
      </c>
      <c r="J316" s="1" t="s">
        <v>13</v>
      </c>
      <c r="K316" s="1" t="s">
        <v>14</v>
      </c>
      <c r="L316" s="1" t="s">
        <v>81</v>
      </c>
      <c r="M316" s="1">
        <v>223110</v>
      </c>
      <c r="N316" s="17">
        <v>1811.4979287489646</v>
      </c>
      <c r="O316" s="8">
        <v>7466.3480169110089</v>
      </c>
      <c r="P316" s="8">
        <v>11501.083306082679</v>
      </c>
      <c r="Q316" s="8">
        <f>P316-Table3[[#This Row],[paid]]</f>
        <v>4034.73528917167</v>
      </c>
      <c r="R316" s="8">
        <v>6.3489353885297692</v>
      </c>
      <c r="S316" s="8">
        <v>17000</v>
      </c>
      <c r="T316" s="10">
        <v>0.1</v>
      </c>
      <c r="U316" s="8">
        <v>275.976229772598</v>
      </c>
      <c r="V316" s="10">
        <v>3.9992787697752498E-3</v>
      </c>
    </row>
    <row r="317" spans="1:22" x14ac:dyDescent="0.25">
      <c r="A317" s="6">
        <v>44716</v>
      </c>
      <c r="B317" s="7" t="str">
        <f t="shared" si="4"/>
        <v>6</v>
      </c>
      <c r="C317" s="17">
        <f>_xlfn.ISOWEEKNUM(Table3[[#This Row],[dt]])</f>
        <v>22</v>
      </c>
      <c r="D317" s="1">
        <v>12780</v>
      </c>
      <c r="E317" s="1" t="s">
        <v>10</v>
      </c>
      <c r="F317" s="1" t="s">
        <v>94</v>
      </c>
      <c r="G317" s="1" t="s">
        <v>59</v>
      </c>
      <c r="H317" s="1" t="s">
        <v>19</v>
      </c>
      <c r="I317" s="1" t="s">
        <v>18</v>
      </c>
      <c r="J317" s="1" t="s">
        <v>16</v>
      </c>
      <c r="K317" s="1" t="s">
        <v>15</v>
      </c>
      <c r="L317" s="1" t="s">
        <v>76</v>
      </c>
      <c r="M317" s="1">
        <v>279790</v>
      </c>
      <c r="N317" s="17">
        <v>303.75937623371499</v>
      </c>
      <c r="O317" s="8">
        <v>6290.2420990634409</v>
      </c>
      <c r="P317" s="8">
        <v>9650.1010927806292</v>
      </c>
      <c r="Q317" s="8">
        <f>P317-Table3[[#This Row],[paid]]</f>
        <v>3359.8589937171882</v>
      </c>
      <c r="R317" s="8">
        <v>31.768899490219393</v>
      </c>
      <c r="S317" s="8">
        <v>12400</v>
      </c>
      <c r="T317" s="10">
        <v>5.7000000000000002E-2</v>
      </c>
      <c r="U317" s="8">
        <v>3188.7605152400588</v>
      </c>
      <c r="V317" s="10">
        <v>5.5073007087038245E-2</v>
      </c>
    </row>
    <row r="318" spans="1:22" x14ac:dyDescent="0.25">
      <c r="A318" s="6">
        <v>44716</v>
      </c>
      <c r="B318" s="7" t="str">
        <f t="shared" si="4"/>
        <v>6</v>
      </c>
      <c r="C318" s="17">
        <f>_xlfn.ISOWEEKNUM(Table3[[#This Row],[dt]])</f>
        <v>22</v>
      </c>
      <c r="D318" s="1">
        <v>15408</v>
      </c>
      <c r="E318" s="1" t="s">
        <v>10</v>
      </c>
      <c r="F318" s="1" t="s">
        <v>91</v>
      </c>
      <c r="G318" s="1" t="s">
        <v>27</v>
      </c>
      <c r="H318" s="1" t="s">
        <v>17</v>
      </c>
      <c r="I318" s="1" t="s">
        <v>18</v>
      </c>
      <c r="J318" s="1" t="s">
        <v>16</v>
      </c>
      <c r="K318" s="1" t="s">
        <v>20</v>
      </c>
      <c r="L318" s="1" t="s">
        <v>81</v>
      </c>
      <c r="M318" s="1">
        <v>119370</v>
      </c>
      <c r="N318" s="17">
        <v>354.29452054794524</v>
      </c>
      <c r="O318" s="8">
        <v>6429.4474850860388</v>
      </c>
      <c r="P318" s="8">
        <v>9734.6923680202999</v>
      </c>
      <c r="Q318" s="8">
        <f>P318-Table3[[#This Row],[paid]]</f>
        <v>3305.2448829342611</v>
      </c>
      <c r="R318" s="8">
        <v>27.476271303786486</v>
      </c>
      <c r="S318" s="8">
        <v>8400</v>
      </c>
      <c r="T318" s="10">
        <v>0.1</v>
      </c>
      <c r="U318" s="8">
        <v>4909.7026078738736</v>
      </c>
      <c r="V318" s="10">
        <v>8.4058513309279811E-2</v>
      </c>
    </row>
    <row r="319" spans="1:22" x14ac:dyDescent="0.25">
      <c r="A319" s="6">
        <v>44716</v>
      </c>
      <c r="B319" s="7" t="str">
        <f t="shared" si="4"/>
        <v>6</v>
      </c>
      <c r="C319" s="17">
        <f>_xlfn.ISOWEEKNUM(Table3[[#This Row],[dt]])</f>
        <v>22</v>
      </c>
      <c r="D319" s="1">
        <v>2575</v>
      </c>
      <c r="E319" s="1" t="s">
        <v>10</v>
      </c>
      <c r="F319" s="1" t="s">
        <v>93</v>
      </c>
      <c r="G319" s="1" t="s">
        <v>25</v>
      </c>
      <c r="H319" s="1" t="s">
        <v>17</v>
      </c>
      <c r="I319" s="1" t="s">
        <v>18</v>
      </c>
      <c r="J319" s="1" t="s">
        <v>16</v>
      </c>
      <c r="K319" s="1" t="s">
        <v>20</v>
      </c>
      <c r="L319" s="1" t="s">
        <v>78</v>
      </c>
      <c r="M319" s="1">
        <v>281240</v>
      </c>
      <c r="N319" s="17">
        <v>610.00400427122258</v>
      </c>
      <c r="O319" s="8">
        <v>5706.3724806490336</v>
      </c>
      <c r="P319" s="8">
        <v>8925.410418100053</v>
      </c>
      <c r="Q319" s="8">
        <f>P319-Table3[[#This Row],[paid]]</f>
        <v>3219.0379374510194</v>
      </c>
      <c r="R319" s="8">
        <v>14.631724309356498</v>
      </c>
      <c r="S319" s="8">
        <v>10000</v>
      </c>
      <c r="T319" s="10">
        <v>7.4999999999999997E-2</v>
      </c>
      <c r="U319" s="8">
        <v>831.63411055210827</v>
      </c>
      <c r="V319" s="10">
        <v>1.5529334629916432E-2</v>
      </c>
    </row>
    <row r="320" spans="1:22" x14ac:dyDescent="0.25">
      <c r="A320" s="6">
        <v>44716</v>
      </c>
      <c r="B320" s="7" t="str">
        <f t="shared" si="4"/>
        <v>6</v>
      </c>
      <c r="C320" s="17">
        <f>_xlfn.ISOWEEKNUM(Table3[[#This Row],[dt]])</f>
        <v>22</v>
      </c>
      <c r="D320" s="1">
        <v>17246</v>
      </c>
      <c r="E320" s="1" t="s">
        <v>10</v>
      </c>
      <c r="F320" s="1" t="s">
        <v>93</v>
      </c>
      <c r="G320" s="1" t="s">
        <v>26</v>
      </c>
      <c r="H320" s="1" t="s">
        <v>11</v>
      </c>
      <c r="I320" s="1" t="s">
        <v>12</v>
      </c>
      <c r="J320" s="1" t="s">
        <v>16</v>
      </c>
      <c r="K320" s="1" t="s">
        <v>14</v>
      </c>
      <c r="L320" s="1" t="s">
        <v>75</v>
      </c>
      <c r="M320" s="1">
        <v>204460</v>
      </c>
      <c r="N320" s="17">
        <v>954.60950764006793</v>
      </c>
      <c r="O320" s="8">
        <v>6362.0866714222957</v>
      </c>
      <c r="P320" s="8">
        <v>9201.9824620755699</v>
      </c>
      <c r="Q320" s="8">
        <f>P320-Table3[[#This Row],[paid]]</f>
        <v>2839.8957906532742</v>
      </c>
      <c r="R320" s="8">
        <v>9.6395252597307515</v>
      </c>
      <c r="S320" s="8">
        <v>12200</v>
      </c>
      <c r="T320" s="10">
        <v>0.12</v>
      </c>
      <c r="U320" s="8">
        <v>3985.7555275466379</v>
      </c>
      <c r="V320" s="10">
        <v>7.2190160181483748E-2</v>
      </c>
    </row>
    <row r="321" spans="1:22" x14ac:dyDescent="0.25">
      <c r="A321" s="6">
        <v>44716</v>
      </c>
      <c r="B321" s="7" t="str">
        <f t="shared" si="4"/>
        <v>6</v>
      </c>
      <c r="C321" s="17">
        <f>_xlfn.ISOWEEKNUM(Table3[[#This Row],[dt]])</f>
        <v>22</v>
      </c>
      <c r="D321" s="1">
        <v>16846</v>
      </c>
      <c r="E321" s="1" t="s">
        <v>10</v>
      </c>
      <c r="F321" s="1" t="s">
        <v>92</v>
      </c>
      <c r="G321" s="1" t="s">
        <v>58</v>
      </c>
      <c r="H321" s="1" t="s">
        <v>11</v>
      </c>
      <c r="I321" s="1" t="s">
        <v>18</v>
      </c>
      <c r="J321" s="1" t="s">
        <v>13</v>
      </c>
      <c r="K321" s="1" t="s">
        <v>15</v>
      </c>
      <c r="L321" s="1" t="s">
        <v>81</v>
      </c>
      <c r="M321" s="1">
        <v>457540</v>
      </c>
      <c r="N321" s="17">
        <v>2315.7478780257784</v>
      </c>
      <c r="O321" s="8">
        <v>13725.751224310452</v>
      </c>
      <c r="P321" s="8">
        <v>16452.059664599718</v>
      </c>
      <c r="Q321" s="8">
        <f>P321-Table3[[#This Row],[paid]]</f>
        <v>2726.3084402892655</v>
      </c>
      <c r="R321" s="8">
        <v>7.1044260995395705</v>
      </c>
      <c r="S321" s="8">
        <v>12800</v>
      </c>
      <c r="T321" s="10">
        <v>0.06</v>
      </c>
      <c r="U321" s="8">
        <v>3159.5397897646199</v>
      </c>
      <c r="V321" s="10">
        <v>3.2007540435429249E-2</v>
      </c>
    </row>
    <row r="322" spans="1:22" x14ac:dyDescent="0.25">
      <c r="A322" s="6">
        <v>44716</v>
      </c>
      <c r="B322" s="7" t="str">
        <f t="shared" ref="B322:B385" si="5">TEXT(A322,"M")</f>
        <v>6</v>
      </c>
      <c r="C322" s="17">
        <f>_xlfn.ISOWEEKNUM(Table3[[#This Row],[dt]])</f>
        <v>22</v>
      </c>
      <c r="D322" s="1">
        <v>12657</v>
      </c>
      <c r="E322" s="1" t="s">
        <v>10</v>
      </c>
      <c r="F322" s="1" t="s">
        <v>89</v>
      </c>
      <c r="G322" s="1" t="s">
        <v>54</v>
      </c>
      <c r="H322" s="1" t="s">
        <v>19</v>
      </c>
      <c r="I322" s="1" t="s">
        <v>18</v>
      </c>
      <c r="J322" s="1" t="s">
        <v>16</v>
      </c>
      <c r="K322" s="1" t="s">
        <v>14</v>
      </c>
      <c r="L322" s="1" t="s">
        <v>79</v>
      </c>
      <c r="M322" s="1">
        <v>192340</v>
      </c>
      <c r="N322" s="17">
        <v>388.26525791349917</v>
      </c>
      <c r="O322" s="8">
        <v>7080.3320306579562</v>
      </c>
      <c r="P322" s="8">
        <v>9748.3934113355335</v>
      </c>
      <c r="Q322" s="8">
        <f>P322-Table3[[#This Row],[paid]]</f>
        <v>2668.0613806775773</v>
      </c>
      <c r="R322" s="8">
        <v>25.1075603924041</v>
      </c>
      <c r="S322" s="8">
        <v>7000</v>
      </c>
      <c r="T322" s="10">
        <v>0.08</v>
      </c>
      <c r="U322" s="8">
        <v>2951.4072889061113</v>
      </c>
      <c r="V322" s="10">
        <v>5.045972131630401E-2</v>
      </c>
    </row>
    <row r="323" spans="1:22" x14ac:dyDescent="0.25">
      <c r="A323" s="6">
        <v>44716</v>
      </c>
      <c r="B323" s="7" t="str">
        <f t="shared" si="5"/>
        <v>6</v>
      </c>
      <c r="C323" s="17">
        <f>_xlfn.ISOWEEKNUM(Table3[[#This Row],[dt]])</f>
        <v>22</v>
      </c>
      <c r="D323" s="1">
        <v>10543</v>
      </c>
      <c r="E323" s="1" t="s">
        <v>10</v>
      </c>
      <c r="F323" s="1" t="s">
        <v>95</v>
      </c>
      <c r="G323" s="1" t="s">
        <v>60</v>
      </c>
      <c r="H323" s="1" t="s">
        <v>19</v>
      </c>
      <c r="I323" s="1" t="s">
        <v>18</v>
      </c>
      <c r="J323" s="1" t="s">
        <v>13</v>
      </c>
      <c r="K323" s="1" t="s">
        <v>14</v>
      </c>
      <c r="L323" s="1" t="s">
        <v>81</v>
      </c>
      <c r="M323" s="1">
        <v>238120</v>
      </c>
      <c r="N323" s="17">
        <v>223.67571082770331</v>
      </c>
      <c r="O323" s="8">
        <v>5623.0929486976238</v>
      </c>
      <c r="P323" s="8">
        <v>8062.4955919883796</v>
      </c>
      <c r="Q323" s="8">
        <f>P323-Table3[[#This Row],[paid]]</f>
        <v>2439.4026432907558</v>
      </c>
      <c r="R323" s="8">
        <v>36.045467619856559</v>
      </c>
      <c r="S323" s="8">
        <v>4800</v>
      </c>
      <c r="T323" s="10">
        <v>9.5000000000000001E-2</v>
      </c>
      <c r="U323" s="8">
        <v>3387.5121490915162</v>
      </c>
      <c r="V323" s="10">
        <v>7.0026129222686598E-2</v>
      </c>
    </row>
    <row r="324" spans="1:22" x14ac:dyDescent="0.25">
      <c r="A324" s="6">
        <v>44716</v>
      </c>
      <c r="B324" s="7" t="str">
        <f t="shared" si="5"/>
        <v>6</v>
      </c>
      <c r="C324" s="17">
        <f>_xlfn.ISOWEEKNUM(Table3[[#This Row],[dt]])</f>
        <v>22</v>
      </c>
      <c r="D324" s="1">
        <v>15169</v>
      </c>
      <c r="E324" s="1" t="s">
        <v>10</v>
      </c>
      <c r="F324" s="1" t="s">
        <v>89</v>
      </c>
      <c r="G324" s="1" t="s">
        <v>30</v>
      </c>
      <c r="H324" s="1" t="s">
        <v>11</v>
      </c>
      <c r="I324" s="1" t="s">
        <v>12</v>
      </c>
      <c r="J324" s="1" t="s">
        <v>13</v>
      </c>
      <c r="K324" s="1" t="s">
        <v>14</v>
      </c>
      <c r="L324" s="1" t="s">
        <v>75</v>
      </c>
      <c r="M324" s="1">
        <v>145940</v>
      </c>
      <c r="N324" s="17">
        <v>899.15241550066207</v>
      </c>
      <c r="O324" s="8">
        <v>4754.076003739865</v>
      </c>
      <c r="P324" s="8">
        <v>6658.3160782498971</v>
      </c>
      <c r="Q324" s="8">
        <f>P324-Table3[[#This Row],[paid]]</f>
        <v>1904.2400745100322</v>
      </c>
      <c r="R324" s="8">
        <v>7.405102809563652</v>
      </c>
      <c r="S324" s="8">
        <v>5200</v>
      </c>
      <c r="T324" s="10">
        <v>0.09</v>
      </c>
      <c r="U324" s="8">
        <v>2828.1285323574757</v>
      </c>
      <c r="V324" s="10">
        <v>7.0791886394916487E-2</v>
      </c>
    </row>
    <row r="325" spans="1:22" x14ac:dyDescent="0.25">
      <c r="A325" s="6">
        <v>44716</v>
      </c>
      <c r="B325" s="7" t="str">
        <f t="shared" si="5"/>
        <v>6</v>
      </c>
      <c r="C325" s="17">
        <f>_xlfn.ISOWEEKNUM(Table3[[#This Row],[dt]])</f>
        <v>22</v>
      </c>
      <c r="D325" s="1">
        <v>17247</v>
      </c>
      <c r="E325" s="1" t="s">
        <v>10</v>
      </c>
      <c r="F325" s="1" t="s">
        <v>94</v>
      </c>
      <c r="G325" s="1" t="s">
        <v>26</v>
      </c>
      <c r="H325" s="1" t="s">
        <v>11</v>
      </c>
      <c r="I325" s="1" t="s">
        <v>22</v>
      </c>
      <c r="J325" s="1" t="s">
        <v>16</v>
      </c>
      <c r="K325" s="1" t="s">
        <v>15</v>
      </c>
      <c r="L325" s="1" t="s">
        <v>81</v>
      </c>
      <c r="M325" s="1">
        <v>133320</v>
      </c>
      <c r="N325" s="17">
        <v>879.79046193618615</v>
      </c>
      <c r="O325" s="8">
        <v>3366.1964773333102</v>
      </c>
      <c r="P325" s="8">
        <v>5088.5696800017786</v>
      </c>
      <c r="Q325" s="8">
        <f>P325-Table3[[#This Row],[paid]]</f>
        <v>1722.3732026684684</v>
      </c>
      <c r="R325" s="8">
        <v>5.7838427445589513</v>
      </c>
      <c r="S325" s="8">
        <v>4800</v>
      </c>
      <c r="T325" s="10">
        <v>0.06</v>
      </c>
      <c r="U325" s="8">
        <v>1337.1962663396846</v>
      </c>
      <c r="V325" s="10">
        <v>4.3797384806543424E-2</v>
      </c>
    </row>
    <row r="326" spans="1:22" x14ac:dyDescent="0.25">
      <c r="A326" s="6">
        <v>44716</v>
      </c>
      <c r="B326" s="7" t="str">
        <f t="shared" si="5"/>
        <v>6</v>
      </c>
      <c r="C326" s="17">
        <f>_xlfn.ISOWEEKNUM(Table3[[#This Row],[dt]])</f>
        <v>22</v>
      </c>
      <c r="D326" s="1">
        <v>10601</v>
      </c>
      <c r="E326" s="1" t="s">
        <v>10</v>
      </c>
      <c r="F326" s="1" t="s">
        <v>94</v>
      </c>
      <c r="G326" s="1" t="s">
        <v>62</v>
      </c>
      <c r="H326" s="1" t="s">
        <v>11</v>
      </c>
      <c r="I326" s="1" t="s">
        <v>21</v>
      </c>
      <c r="J326" s="1" t="s">
        <v>16</v>
      </c>
      <c r="K326" s="1" t="s">
        <v>14</v>
      </c>
      <c r="L326" s="1" t="s">
        <v>81</v>
      </c>
      <c r="M326" s="1">
        <v>94720</v>
      </c>
      <c r="N326" s="17">
        <v>556.75388699279483</v>
      </c>
      <c r="O326" s="8">
        <v>3039.1134956825554</v>
      </c>
      <c r="P326" s="8">
        <v>4548.489924014847</v>
      </c>
      <c r="Q326" s="8">
        <f>P326-Table3[[#This Row],[paid]]</f>
        <v>1509.3764283322917</v>
      </c>
      <c r="R326" s="8">
        <v>8.1696599346305252</v>
      </c>
      <c r="S326" s="8">
        <v>6400</v>
      </c>
      <c r="T326" s="10">
        <v>7.4999999999999997E-2</v>
      </c>
      <c r="U326" s="8">
        <v>1440.396179573522</v>
      </c>
      <c r="V326" s="10">
        <v>5.2779281462499002E-2</v>
      </c>
    </row>
    <row r="327" spans="1:22" x14ac:dyDescent="0.25">
      <c r="A327" s="6">
        <v>44716</v>
      </c>
      <c r="B327" s="7" t="str">
        <f t="shared" si="5"/>
        <v>6</v>
      </c>
      <c r="C327" s="17">
        <f>_xlfn.ISOWEEKNUM(Table3[[#This Row],[dt]])</f>
        <v>22</v>
      </c>
      <c r="D327" s="1">
        <v>15974</v>
      </c>
      <c r="E327" s="1" t="s">
        <v>10</v>
      </c>
      <c r="F327" s="1" t="s">
        <v>94</v>
      </c>
      <c r="G327" s="1" t="s">
        <v>33</v>
      </c>
      <c r="H327" s="1" t="s">
        <v>11</v>
      </c>
      <c r="I327" s="1" t="s">
        <v>12</v>
      </c>
      <c r="J327" s="1" t="s">
        <v>16</v>
      </c>
      <c r="K327" s="1" t="s">
        <v>14</v>
      </c>
      <c r="L327" s="1" t="s">
        <v>79</v>
      </c>
      <c r="M327" s="1">
        <v>392800</v>
      </c>
      <c r="N327" s="17">
        <v>1455.8418637486764</v>
      </c>
      <c r="O327" s="8">
        <v>9358.9387212932888</v>
      </c>
      <c r="P327" s="8">
        <v>10813.599040251805</v>
      </c>
      <c r="Q327" s="8">
        <f>P327-Table3[[#This Row],[paid]]</f>
        <v>1454.6603189585167</v>
      </c>
      <c r="R327" s="8">
        <v>7.4277291438835622</v>
      </c>
      <c r="S327" s="8">
        <v>16400</v>
      </c>
      <c r="T327" s="10">
        <v>0.09</v>
      </c>
      <c r="U327" s="8">
        <v>2307.2485513124461</v>
      </c>
      <c r="V327" s="10">
        <v>3.5560910274863182E-2</v>
      </c>
    </row>
    <row r="328" spans="1:22" x14ac:dyDescent="0.25">
      <c r="A328" s="6">
        <v>44716</v>
      </c>
      <c r="B328" s="7" t="str">
        <f t="shared" si="5"/>
        <v>6</v>
      </c>
      <c r="C328" s="17">
        <f>_xlfn.ISOWEEKNUM(Table3[[#This Row],[dt]])</f>
        <v>22</v>
      </c>
      <c r="D328" s="1">
        <v>16256</v>
      </c>
      <c r="E328" s="1" t="s">
        <v>10</v>
      </c>
      <c r="F328" s="1" t="s">
        <v>91</v>
      </c>
      <c r="G328" s="1" t="s">
        <v>51</v>
      </c>
      <c r="H328" s="1" t="s">
        <v>17</v>
      </c>
      <c r="I328" s="1" t="s">
        <v>12</v>
      </c>
      <c r="J328" s="1" t="s">
        <v>16</v>
      </c>
      <c r="K328" s="1" t="s">
        <v>14</v>
      </c>
      <c r="L328" s="1" t="s">
        <v>75</v>
      </c>
      <c r="M328" s="1">
        <v>114720</v>
      </c>
      <c r="N328" s="17">
        <v>641.63184734331298</v>
      </c>
      <c r="O328" s="8">
        <v>2535.3116587422046</v>
      </c>
      <c r="P328" s="8">
        <v>3987.0997627200977</v>
      </c>
      <c r="Q328" s="8">
        <f>P328-Table3[[#This Row],[paid]]</f>
        <v>1451.7881039778931</v>
      </c>
      <c r="R328" s="8">
        <v>6.2139991635838348</v>
      </c>
      <c r="S328" s="8">
        <v>3000</v>
      </c>
      <c r="T328" s="10">
        <v>0.1</v>
      </c>
      <c r="U328" s="8">
        <v>1212.4274154663417</v>
      </c>
      <c r="V328" s="10">
        <v>5.0681259044594099E-2</v>
      </c>
    </row>
    <row r="329" spans="1:22" x14ac:dyDescent="0.25">
      <c r="A329" s="6">
        <v>44716</v>
      </c>
      <c r="B329" s="7" t="str">
        <f t="shared" si="5"/>
        <v>6</v>
      </c>
      <c r="C329" s="17">
        <f>_xlfn.ISOWEEKNUM(Table3[[#This Row],[dt]])</f>
        <v>22</v>
      </c>
      <c r="D329" s="1">
        <v>8767</v>
      </c>
      <c r="E329" s="1" t="s">
        <v>10</v>
      </c>
      <c r="F329" s="1" t="s">
        <v>95</v>
      </c>
      <c r="G329" s="1" t="s">
        <v>32</v>
      </c>
      <c r="H329" s="1" t="s">
        <v>17</v>
      </c>
      <c r="I329" s="1" t="s">
        <v>18</v>
      </c>
      <c r="J329" s="1" t="s">
        <v>13</v>
      </c>
      <c r="K329" s="1" t="s">
        <v>14</v>
      </c>
      <c r="L329" s="1" t="s">
        <v>79</v>
      </c>
      <c r="M329" s="1">
        <v>188230</v>
      </c>
      <c r="N329" s="17">
        <v>394.44677284157586</v>
      </c>
      <c r="O329" s="8">
        <v>4282.9091374610116</v>
      </c>
      <c r="P329" s="8">
        <v>5631.2656254839776</v>
      </c>
      <c r="Q329" s="8">
        <f>P329-Table3[[#This Row],[paid]]</f>
        <v>1348.356488022966</v>
      </c>
      <c r="R329" s="8">
        <v>14.276363791536706</v>
      </c>
      <c r="S329" s="8">
        <v>6400</v>
      </c>
      <c r="T329" s="10">
        <v>0.12</v>
      </c>
      <c r="U329" s="8">
        <v>1006.5367089354339</v>
      </c>
      <c r="V329" s="10">
        <v>2.9790127000355788E-2</v>
      </c>
    </row>
    <row r="330" spans="1:22" x14ac:dyDescent="0.25">
      <c r="A330" s="6">
        <v>44716</v>
      </c>
      <c r="B330" s="7" t="str">
        <f t="shared" si="5"/>
        <v>6</v>
      </c>
      <c r="C330" s="17">
        <f>_xlfn.ISOWEEKNUM(Table3[[#This Row],[dt]])</f>
        <v>22</v>
      </c>
      <c r="D330" s="1">
        <v>2851</v>
      </c>
      <c r="E330" s="1" t="s">
        <v>10</v>
      </c>
      <c r="F330" s="1" t="s">
        <v>91</v>
      </c>
      <c r="G330" s="1" t="s">
        <v>35</v>
      </c>
      <c r="H330" s="1" t="s">
        <v>11</v>
      </c>
      <c r="I330" s="1" t="s">
        <v>18</v>
      </c>
      <c r="J330" s="1" t="s">
        <v>13</v>
      </c>
      <c r="K330" s="1" t="s">
        <v>15</v>
      </c>
      <c r="L330" s="1" t="s">
        <v>81</v>
      </c>
      <c r="M330" s="1">
        <v>113110</v>
      </c>
      <c r="N330" s="17">
        <v>992.68061503896649</v>
      </c>
      <c r="O330" s="8">
        <v>4132.8031378140577</v>
      </c>
      <c r="P330" s="8">
        <v>5470.0714142403058</v>
      </c>
      <c r="Q330" s="8">
        <f>P330-Table3[[#This Row],[paid]]</f>
        <v>1337.2682764262481</v>
      </c>
      <c r="R330" s="8">
        <v>5.510404183752077</v>
      </c>
      <c r="S330" s="8">
        <v>12400</v>
      </c>
      <c r="T330" s="10">
        <v>0.08</v>
      </c>
      <c r="U330" s="8">
        <v>1548.4500822991927</v>
      </c>
      <c r="V330" s="10">
        <v>4.7179459676647398E-2</v>
      </c>
    </row>
    <row r="331" spans="1:22" x14ac:dyDescent="0.25">
      <c r="A331" s="6">
        <v>44716</v>
      </c>
      <c r="B331" s="7" t="str">
        <f t="shared" si="5"/>
        <v>6</v>
      </c>
      <c r="C331" s="17">
        <f>_xlfn.ISOWEEKNUM(Table3[[#This Row],[dt]])</f>
        <v>22</v>
      </c>
      <c r="D331" s="1">
        <v>16735</v>
      </c>
      <c r="E331" s="1" t="s">
        <v>10</v>
      </c>
      <c r="F331" s="1" t="s">
        <v>89</v>
      </c>
      <c r="G331" s="1" t="s">
        <v>64</v>
      </c>
      <c r="H331" s="1" t="s">
        <v>17</v>
      </c>
      <c r="I331" s="1" t="s">
        <v>18</v>
      </c>
      <c r="J331" s="1" t="s">
        <v>13</v>
      </c>
      <c r="K331" s="1" t="s">
        <v>14</v>
      </c>
      <c r="L331" s="1" t="s">
        <v>79</v>
      </c>
      <c r="M331" s="1">
        <v>40910</v>
      </c>
      <c r="N331" s="17">
        <v>308.296414706554</v>
      </c>
      <c r="O331" s="8">
        <v>2040.3103720882343</v>
      </c>
      <c r="P331" s="8">
        <v>3176.8705687040292</v>
      </c>
      <c r="Q331" s="8">
        <f>P331-Table3[[#This Row],[paid]]</f>
        <v>1136.5601966157949</v>
      </c>
      <c r="R331" s="8">
        <v>10.304597838829466</v>
      </c>
      <c r="S331" s="8">
        <v>2200</v>
      </c>
      <c r="T331" s="10">
        <v>0.14000000000000001</v>
      </c>
      <c r="U331" s="8">
        <v>1382.3781521150597</v>
      </c>
      <c r="V331" s="10">
        <v>7.2523054906776088E-2</v>
      </c>
    </row>
    <row r="332" spans="1:22" x14ac:dyDescent="0.25">
      <c r="A332" s="6">
        <v>44716</v>
      </c>
      <c r="B332" s="7" t="str">
        <f t="shared" si="5"/>
        <v>6</v>
      </c>
      <c r="C332" s="17">
        <f>_xlfn.ISOWEEKNUM(Table3[[#This Row],[dt]])</f>
        <v>22</v>
      </c>
      <c r="D332" s="1">
        <v>17435</v>
      </c>
      <c r="E332" s="1" t="s">
        <v>10</v>
      </c>
      <c r="F332" s="1" t="s">
        <v>94</v>
      </c>
      <c r="G332" s="1" t="s">
        <v>55</v>
      </c>
      <c r="H332" s="1" t="s">
        <v>11</v>
      </c>
      <c r="I332" s="1" t="s">
        <v>12</v>
      </c>
      <c r="J332" s="1" t="s">
        <v>13</v>
      </c>
      <c r="K332" s="1" t="s">
        <v>14</v>
      </c>
      <c r="L332" s="1" t="s">
        <v>75</v>
      </c>
      <c r="M332" s="1">
        <v>102550</v>
      </c>
      <c r="N332" s="17">
        <v>778.62182682721073</v>
      </c>
      <c r="O332" s="8">
        <v>3640.3245396590482</v>
      </c>
      <c r="P332" s="8">
        <v>4771.7780190458798</v>
      </c>
      <c r="Q332" s="8">
        <f>P332-Table3[[#This Row],[paid]]</f>
        <v>1131.4534793868315</v>
      </c>
      <c r="R332" s="8">
        <v>6.1284924910084975</v>
      </c>
      <c r="S332" s="8">
        <v>4600</v>
      </c>
      <c r="T332" s="10">
        <v>0.1</v>
      </c>
      <c r="U332" s="8">
        <v>979.96393029910541</v>
      </c>
      <c r="V332" s="10">
        <v>3.4227770249290634E-2</v>
      </c>
    </row>
    <row r="333" spans="1:22" x14ac:dyDescent="0.25">
      <c r="A333" s="6">
        <v>44716</v>
      </c>
      <c r="B333" s="7" t="str">
        <f t="shared" si="5"/>
        <v>6</v>
      </c>
      <c r="C333" s="17">
        <f>_xlfn.ISOWEEKNUM(Table3[[#This Row],[dt]])</f>
        <v>22</v>
      </c>
      <c r="D333" s="1">
        <v>16053</v>
      </c>
      <c r="E333" s="1" t="s">
        <v>10</v>
      </c>
      <c r="F333" s="1" t="s">
        <v>90</v>
      </c>
      <c r="G333" s="1" t="s">
        <v>25</v>
      </c>
      <c r="H333" s="1" t="s">
        <v>11</v>
      </c>
      <c r="I333" s="1" t="s">
        <v>12</v>
      </c>
      <c r="J333" s="1" t="s">
        <v>16</v>
      </c>
      <c r="K333" s="1" t="s">
        <v>15</v>
      </c>
      <c r="L333" s="1" t="s">
        <v>80</v>
      </c>
      <c r="M333" s="1">
        <v>356610</v>
      </c>
      <c r="N333" s="17">
        <v>2995.1581050098748</v>
      </c>
      <c r="O333" s="8">
        <v>3130.9076102028371</v>
      </c>
      <c r="P333" s="8">
        <v>4224.1276147460021</v>
      </c>
      <c r="Q333" s="8">
        <f>P333-Table3[[#This Row],[paid]]</f>
        <v>1093.220004543165</v>
      </c>
      <c r="R333" s="8">
        <v>1.4103187433346112</v>
      </c>
      <c r="S333" s="8">
        <v>3600</v>
      </c>
      <c r="T333" s="10">
        <v>0.08</v>
      </c>
      <c r="U333" s="8">
        <v>1740.0101431415314</v>
      </c>
      <c r="V333" s="10">
        <v>6.8653629097573193E-2</v>
      </c>
    </row>
    <row r="334" spans="1:22" x14ac:dyDescent="0.25">
      <c r="A334" s="6">
        <v>44716</v>
      </c>
      <c r="B334" s="7" t="str">
        <f t="shared" si="5"/>
        <v>6</v>
      </c>
      <c r="C334" s="17">
        <f>_xlfn.ISOWEEKNUM(Table3[[#This Row],[dt]])</f>
        <v>22</v>
      </c>
      <c r="D334" s="1">
        <v>17144</v>
      </c>
      <c r="E334" s="1" t="s">
        <v>24</v>
      </c>
      <c r="F334" s="1" t="s">
        <v>95</v>
      </c>
      <c r="G334" s="1" t="s">
        <v>66</v>
      </c>
      <c r="H334" s="1" t="s">
        <v>19</v>
      </c>
      <c r="I334" s="1" t="s">
        <v>12</v>
      </c>
      <c r="J334" s="1" t="s">
        <v>13</v>
      </c>
      <c r="K334" s="1" t="s">
        <v>15</v>
      </c>
      <c r="L334" s="1" t="s">
        <v>75</v>
      </c>
      <c r="M334" s="1">
        <v>156040</v>
      </c>
      <c r="N334" s="17">
        <v>374.70526935798108</v>
      </c>
      <c r="O334" s="8">
        <v>6024.9970589710829</v>
      </c>
      <c r="P334" s="8">
        <v>7099.3652385622736</v>
      </c>
      <c r="Q334" s="8">
        <f>P334-Table3[[#This Row],[paid]]</f>
        <v>1074.3681795911907</v>
      </c>
      <c r="R334" s="8">
        <v>18.946531631984534</v>
      </c>
      <c r="S334" s="8">
        <v>7800</v>
      </c>
      <c r="T334" s="10">
        <v>0.12</v>
      </c>
      <c r="U334" s="8">
        <v>3217.9442040465833</v>
      </c>
      <c r="V334" s="10">
        <v>7.5545350321541901E-2</v>
      </c>
    </row>
    <row r="335" spans="1:22" x14ac:dyDescent="0.25">
      <c r="A335" s="6">
        <v>44716</v>
      </c>
      <c r="B335" s="7" t="str">
        <f t="shared" si="5"/>
        <v>6</v>
      </c>
      <c r="C335" s="17">
        <f>_xlfn.ISOWEEKNUM(Table3[[#This Row],[dt]])</f>
        <v>22</v>
      </c>
      <c r="D335" s="1">
        <v>9315</v>
      </c>
      <c r="E335" s="1" t="s">
        <v>10</v>
      </c>
      <c r="F335" s="1" t="s">
        <v>92</v>
      </c>
      <c r="G335" s="1" t="s">
        <v>27</v>
      </c>
      <c r="H335" s="1" t="s">
        <v>17</v>
      </c>
      <c r="I335" s="1" t="s">
        <v>18</v>
      </c>
      <c r="J335" s="1" t="s">
        <v>16</v>
      </c>
      <c r="K335" s="1" t="s">
        <v>14</v>
      </c>
      <c r="L335" s="1" t="s">
        <v>80</v>
      </c>
      <c r="M335" s="1">
        <v>168160</v>
      </c>
      <c r="N335" s="17">
        <v>879.46111041379015</v>
      </c>
      <c r="O335" s="8">
        <v>5970.7023821825387</v>
      </c>
      <c r="P335" s="8">
        <v>7001.334062646024</v>
      </c>
      <c r="Q335" s="8">
        <f>P335-Table3[[#This Row],[paid]]</f>
        <v>1030.6316804634853</v>
      </c>
      <c r="R335" s="8">
        <v>7.9609365095767188</v>
      </c>
      <c r="S335" s="8">
        <v>10600</v>
      </c>
      <c r="T335" s="10">
        <v>6.5000000000000002E-2</v>
      </c>
      <c r="U335" s="8">
        <v>994.81487695837461</v>
      </c>
      <c r="V335" s="10">
        <v>2.3681555259255901E-2</v>
      </c>
    </row>
    <row r="336" spans="1:22" x14ac:dyDescent="0.25">
      <c r="A336" s="6">
        <v>44716</v>
      </c>
      <c r="B336" s="7" t="str">
        <f t="shared" si="5"/>
        <v>6</v>
      </c>
      <c r="C336" s="17">
        <f>_xlfn.ISOWEEKNUM(Table3[[#This Row],[dt]])</f>
        <v>22</v>
      </c>
      <c r="D336" s="1">
        <v>13948</v>
      </c>
      <c r="E336" s="1" t="s">
        <v>10</v>
      </c>
      <c r="F336" s="1" t="s">
        <v>91</v>
      </c>
      <c r="G336" s="1" t="s">
        <v>33</v>
      </c>
      <c r="H336" s="1" t="s">
        <v>11</v>
      </c>
      <c r="I336" s="1" t="s">
        <v>18</v>
      </c>
      <c r="J336" s="1" t="s">
        <v>13</v>
      </c>
      <c r="K336" s="1" t="s">
        <v>14</v>
      </c>
      <c r="L336" s="1" t="s">
        <v>78</v>
      </c>
      <c r="M336" s="1">
        <v>154360</v>
      </c>
      <c r="N336" s="17">
        <v>436.74715839797068</v>
      </c>
      <c r="O336" s="8">
        <v>3988.8513156471759</v>
      </c>
      <c r="P336" s="8">
        <v>5006.090452243996</v>
      </c>
      <c r="Q336" s="8">
        <f>P336-Table3[[#This Row],[paid]]</f>
        <v>1017.2391365968201</v>
      </c>
      <c r="R336" s="8">
        <v>11.462216424273493</v>
      </c>
      <c r="S336" s="8">
        <v>7000</v>
      </c>
      <c r="T336" s="10">
        <v>0.1</v>
      </c>
      <c r="U336" s="8">
        <v>2789.0859984405315</v>
      </c>
      <c r="V336" s="10">
        <v>9.2856425756027997E-2</v>
      </c>
    </row>
    <row r="337" spans="1:22" x14ac:dyDescent="0.25">
      <c r="A337" s="6">
        <v>44716</v>
      </c>
      <c r="B337" s="7" t="str">
        <f t="shared" si="5"/>
        <v>6</v>
      </c>
      <c r="C337" s="17">
        <f>_xlfn.ISOWEEKNUM(Table3[[#This Row],[dt]])</f>
        <v>22</v>
      </c>
      <c r="D337" s="1">
        <v>7797</v>
      </c>
      <c r="E337" s="1" t="s">
        <v>10</v>
      </c>
      <c r="F337" s="1" t="s">
        <v>90</v>
      </c>
      <c r="G337" s="1" t="s">
        <v>37</v>
      </c>
      <c r="H337" s="1" t="s">
        <v>19</v>
      </c>
      <c r="I337" s="1" t="s">
        <v>18</v>
      </c>
      <c r="J337" s="1" t="s">
        <v>13</v>
      </c>
      <c r="K337" s="1" t="s">
        <v>14</v>
      </c>
      <c r="L337" s="1" t="s">
        <v>76</v>
      </c>
      <c r="M337" s="1">
        <v>174950</v>
      </c>
      <c r="N337" s="17">
        <v>372.16072483750247</v>
      </c>
      <c r="O337" s="8">
        <v>5456.2372800784688</v>
      </c>
      <c r="P337" s="8">
        <v>6267.2753735784127</v>
      </c>
      <c r="Q337" s="8">
        <f>P337-Table3[[#This Row],[paid]]</f>
        <v>811.0380934999439</v>
      </c>
      <c r="R337" s="8">
        <v>16.840238518760703</v>
      </c>
      <c r="S337" s="8">
        <v>5600</v>
      </c>
      <c r="T337" s="10">
        <v>0.12</v>
      </c>
      <c r="U337" s="8">
        <v>2543.1304855975018</v>
      </c>
      <c r="V337" s="10">
        <v>6.7629879918761154E-2</v>
      </c>
    </row>
    <row r="338" spans="1:22" x14ac:dyDescent="0.25">
      <c r="A338" s="6">
        <v>44716</v>
      </c>
      <c r="B338" s="7" t="str">
        <f t="shared" si="5"/>
        <v>6</v>
      </c>
      <c r="C338" s="17">
        <f>_xlfn.ISOWEEKNUM(Table3[[#This Row],[dt]])</f>
        <v>22</v>
      </c>
      <c r="D338" s="1">
        <v>17047</v>
      </c>
      <c r="E338" s="1" t="s">
        <v>10</v>
      </c>
      <c r="F338" s="1" t="s">
        <v>95</v>
      </c>
      <c r="G338" s="1" t="s">
        <v>51</v>
      </c>
      <c r="H338" s="1" t="s">
        <v>17</v>
      </c>
      <c r="I338" s="1" t="s">
        <v>12</v>
      </c>
      <c r="J338" s="1" t="s">
        <v>16</v>
      </c>
      <c r="K338" s="1" t="s">
        <v>20</v>
      </c>
      <c r="L338" s="1" t="s">
        <v>81</v>
      </c>
      <c r="M338" s="1">
        <v>47560</v>
      </c>
      <c r="N338" s="17">
        <v>74.662480376766098</v>
      </c>
      <c r="O338" s="8">
        <v>2480.0937300340106</v>
      </c>
      <c r="P338" s="8">
        <v>3086.1658241867494</v>
      </c>
      <c r="Q338" s="8">
        <f>P338-Table3[[#This Row],[paid]]</f>
        <v>606.07209415273883</v>
      </c>
      <c r="R338" s="8">
        <v>41.334895500566844</v>
      </c>
      <c r="S338" s="8">
        <v>1000</v>
      </c>
      <c r="T338" s="10">
        <v>7.0000000000000007E-2</v>
      </c>
      <c r="U338" s="8">
        <v>1275.6751340592593</v>
      </c>
      <c r="V338" s="10">
        <v>6.8892125198501436E-2</v>
      </c>
    </row>
    <row r="339" spans="1:22" x14ac:dyDescent="0.25">
      <c r="A339" s="6">
        <v>44716</v>
      </c>
      <c r="B339" s="7" t="str">
        <f t="shared" si="5"/>
        <v>6</v>
      </c>
      <c r="C339" s="17">
        <f>_xlfn.ISOWEEKNUM(Table3[[#This Row],[dt]])</f>
        <v>22</v>
      </c>
      <c r="D339" s="1">
        <v>2973</v>
      </c>
      <c r="E339" s="1" t="s">
        <v>10</v>
      </c>
      <c r="F339" s="1" t="s">
        <v>90</v>
      </c>
      <c r="G339" s="1" t="s">
        <v>34</v>
      </c>
      <c r="H339" s="1" t="s">
        <v>11</v>
      </c>
      <c r="I339" s="1" t="s">
        <v>21</v>
      </c>
      <c r="J339" s="1" t="s">
        <v>16</v>
      </c>
      <c r="K339" s="1" t="s">
        <v>14</v>
      </c>
      <c r="L339" s="1" t="s">
        <v>81</v>
      </c>
      <c r="M339" s="1">
        <v>110860</v>
      </c>
      <c r="N339" s="17">
        <v>750.39125260339188</v>
      </c>
      <c r="O339" s="8">
        <v>1537.3232748337282</v>
      </c>
      <c r="P339" s="8">
        <v>2112.8094099978566</v>
      </c>
      <c r="Q339" s="8">
        <f>P339-Table3[[#This Row],[paid]]</f>
        <v>575.48613516412843</v>
      </c>
      <c r="R339" s="8">
        <v>2.8156103934683667</v>
      </c>
      <c r="S339" s="8">
        <v>3600</v>
      </c>
      <c r="T339" s="10">
        <v>0.04</v>
      </c>
      <c r="U339" s="8">
        <v>390.97861560260611</v>
      </c>
      <c r="V339" s="10">
        <v>3.0841921799515486E-2</v>
      </c>
    </row>
    <row r="340" spans="1:22" x14ac:dyDescent="0.25">
      <c r="A340" s="6">
        <v>44716</v>
      </c>
      <c r="B340" s="7" t="str">
        <f t="shared" si="5"/>
        <v>6</v>
      </c>
      <c r="C340" s="17">
        <f>_xlfn.ISOWEEKNUM(Table3[[#This Row],[dt]])</f>
        <v>22</v>
      </c>
      <c r="D340" s="1">
        <v>17249</v>
      </c>
      <c r="E340" s="1" t="s">
        <v>10</v>
      </c>
      <c r="F340" s="1" t="s">
        <v>93</v>
      </c>
      <c r="G340" s="1" t="s">
        <v>38</v>
      </c>
      <c r="H340" s="1" t="s">
        <v>11</v>
      </c>
      <c r="I340" s="1" t="s">
        <v>12</v>
      </c>
      <c r="J340" s="1" t="s">
        <v>13</v>
      </c>
      <c r="K340" s="1" t="s">
        <v>15</v>
      </c>
      <c r="L340" s="1" t="s">
        <v>80</v>
      </c>
      <c r="M340" s="1">
        <v>110190</v>
      </c>
      <c r="N340" s="17">
        <v>503.66175723717623</v>
      </c>
      <c r="O340" s="8">
        <v>1006.3069422991363</v>
      </c>
      <c r="P340" s="8">
        <v>1340.8421240168059</v>
      </c>
      <c r="Q340" s="8">
        <f>P340-Table3[[#This Row],[paid]]</f>
        <v>334.53518171766962</v>
      </c>
      <c r="R340" s="8">
        <v>2.6621876780400426</v>
      </c>
      <c r="S340" s="8">
        <v>1400</v>
      </c>
      <c r="T340" s="10">
        <v>7.0000000000000007E-2</v>
      </c>
      <c r="U340" s="8">
        <v>278.04748056142927</v>
      </c>
      <c r="V340" s="10">
        <v>3.4561299895182425E-2</v>
      </c>
    </row>
    <row r="341" spans="1:22" x14ac:dyDescent="0.25">
      <c r="A341" s="6">
        <v>44716</v>
      </c>
      <c r="B341" s="7" t="str">
        <f t="shared" si="5"/>
        <v>6</v>
      </c>
      <c r="C341" s="17">
        <f>_xlfn.ISOWEEKNUM(Table3[[#This Row],[dt]])</f>
        <v>22</v>
      </c>
      <c r="D341" s="1">
        <v>15372</v>
      </c>
      <c r="E341" s="1" t="s">
        <v>10</v>
      </c>
      <c r="F341" s="1" t="s">
        <v>91</v>
      </c>
      <c r="G341" s="1" t="s">
        <v>39</v>
      </c>
      <c r="H341" s="1" t="s">
        <v>11</v>
      </c>
      <c r="I341" s="1" t="s">
        <v>12</v>
      </c>
      <c r="J341" s="1" t="s">
        <v>16</v>
      </c>
      <c r="K341" s="1" t="s">
        <v>15</v>
      </c>
      <c r="L341" s="1" t="s">
        <v>76</v>
      </c>
      <c r="M341" s="1">
        <v>560400</v>
      </c>
      <c r="N341" s="17">
        <v>6837.4693277548477</v>
      </c>
      <c r="O341" s="8">
        <v>5121.3377924503839</v>
      </c>
      <c r="P341" s="8">
        <v>5408.8647007956788</v>
      </c>
      <c r="Q341" s="8">
        <f>P341-Table3[[#This Row],[paid]]</f>
        <v>287.52690834529494</v>
      </c>
      <c r="R341" s="8">
        <v>0.79106237140104796</v>
      </c>
      <c r="S341" s="8">
        <v>5200</v>
      </c>
      <c r="T341" s="10">
        <v>0.105</v>
      </c>
      <c r="U341" s="8">
        <v>1874.9683641772181</v>
      </c>
      <c r="V341" s="10">
        <v>5.7774550603364082E-2</v>
      </c>
    </row>
    <row r="342" spans="1:22" x14ac:dyDescent="0.25">
      <c r="A342" s="6">
        <v>44716</v>
      </c>
      <c r="B342" s="7" t="str">
        <f t="shared" si="5"/>
        <v>6</v>
      </c>
      <c r="C342" s="17">
        <f>_xlfn.ISOWEEKNUM(Table3[[#This Row],[dt]])</f>
        <v>22</v>
      </c>
      <c r="D342" s="1">
        <v>16656</v>
      </c>
      <c r="E342" s="1" t="s">
        <v>10</v>
      </c>
      <c r="F342" s="1" t="s">
        <v>91</v>
      </c>
      <c r="G342" s="1" t="s">
        <v>37</v>
      </c>
      <c r="H342" s="1" t="s">
        <v>11</v>
      </c>
      <c r="I342" s="1" t="s">
        <v>18</v>
      </c>
      <c r="J342" s="1" t="s">
        <v>13</v>
      </c>
      <c r="K342" s="1" t="s">
        <v>14</v>
      </c>
      <c r="L342" s="1" t="s">
        <v>75</v>
      </c>
      <c r="M342" s="1">
        <v>145280</v>
      </c>
      <c r="N342" s="17">
        <v>737.94631519026143</v>
      </c>
      <c r="O342" s="8">
        <v>2779.9737455977647</v>
      </c>
      <c r="P342" s="8">
        <v>2947.5163532895681</v>
      </c>
      <c r="Q342" s="8">
        <f>P342-Table3[[#This Row],[paid]]</f>
        <v>167.54260769180337</v>
      </c>
      <c r="R342" s="8">
        <v>3.9942151517209257</v>
      </c>
      <c r="S342" s="8">
        <v>4200</v>
      </c>
      <c r="T342" s="10">
        <v>0.12</v>
      </c>
      <c r="U342" s="8">
        <v>917.58822833263127</v>
      </c>
      <c r="V342" s="10">
        <v>5.1884825411771918E-2</v>
      </c>
    </row>
    <row r="343" spans="1:22" x14ac:dyDescent="0.25">
      <c r="A343" s="6">
        <v>44716</v>
      </c>
      <c r="B343" s="7" t="str">
        <f t="shared" si="5"/>
        <v>6</v>
      </c>
      <c r="C343" s="17">
        <f>_xlfn.ISOWEEKNUM(Table3[[#This Row],[dt]])</f>
        <v>22</v>
      </c>
      <c r="D343" s="1">
        <v>3010</v>
      </c>
      <c r="E343" s="1" t="s">
        <v>24</v>
      </c>
      <c r="F343" s="1" t="s">
        <v>89</v>
      </c>
      <c r="G343" s="1" t="s">
        <v>62</v>
      </c>
      <c r="H343" s="1" t="s">
        <v>11</v>
      </c>
      <c r="I343" s="1" t="s">
        <v>21</v>
      </c>
      <c r="J343" s="1" t="s">
        <v>13</v>
      </c>
      <c r="K343" s="1" t="s">
        <v>15</v>
      </c>
      <c r="L343" s="1" t="s">
        <v>76</v>
      </c>
      <c r="M343" s="1">
        <v>75160</v>
      </c>
      <c r="N343" s="17">
        <v>342.19396959024141</v>
      </c>
      <c r="O343" s="8">
        <v>2009.8368316850929</v>
      </c>
      <c r="P343" s="8">
        <v>2162.7485649779742</v>
      </c>
      <c r="Q343" s="8">
        <f>P343-Table3[[#This Row],[paid]]</f>
        <v>152.91173329288131</v>
      </c>
      <c r="R343" s="8">
        <v>6.3202416090726192</v>
      </c>
      <c r="S343" s="8">
        <v>3200</v>
      </c>
      <c r="T343" s="10">
        <v>0.06</v>
      </c>
      <c r="U343" s="8">
        <v>563.29401538564798</v>
      </c>
      <c r="V343" s="10">
        <v>4.3408807393458662E-2</v>
      </c>
    </row>
    <row r="344" spans="1:22" x14ac:dyDescent="0.25">
      <c r="A344" s="6">
        <v>44716</v>
      </c>
      <c r="B344" s="7" t="str">
        <f t="shared" si="5"/>
        <v>6</v>
      </c>
      <c r="C344" s="17">
        <f>_xlfn.ISOWEEKNUM(Table3[[#This Row],[dt]])</f>
        <v>22</v>
      </c>
      <c r="D344" s="1">
        <v>5435</v>
      </c>
      <c r="E344" s="1" t="s">
        <v>10</v>
      </c>
      <c r="F344" s="1" t="s">
        <v>91</v>
      </c>
      <c r="G344" s="1" t="s">
        <v>46</v>
      </c>
      <c r="H344" s="1" t="s">
        <v>17</v>
      </c>
      <c r="I344" s="1" t="s">
        <v>21</v>
      </c>
      <c r="J344" s="1" t="s">
        <v>16</v>
      </c>
      <c r="K344" s="1" t="s">
        <v>15</v>
      </c>
      <c r="L344" s="1" t="s">
        <v>79</v>
      </c>
      <c r="M344" s="1">
        <v>121030</v>
      </c>
      <c r="N344" s="17">
        <v>197.17078468639696</v>
      </c>
      <c r="O344" s="8">
        <v>1518.501029722833</v>
      </c>
      <c r="P344" s="8">
        <v>1663.3557754308488</v>
      </c>
      <c r="Q344" s="8">
        <f>P344-Table3[[#This Row],[paid]]</f>
        <v>144.8547457080158</v>
      </c>
      <c r="R344" s="8">
        <v>8.4361168317935178</v>
      </c>
      <c r="S344" s="8">
        <v>1200</v>
      </c>
      <c r="T344" s="10">
        <v>0.08</v>
      </c>
      <c r="U344" s="8">
        <v>146.3245540182748</v>
      </c>
      <c r="V344" s="10">
        <v>1.4661581142131508E-2</v>
      </c>
    </row>
    <row r="345" spans="1:22" x14ac:dyDescent="0.25">
      <c r="A345" s="6">
        <v>44716</v>
      </c>
      <c r="B345" s="7" t="str">
        <f t="shared" si="5"/>
        <v>6</v>
      </c>
      <c r="C345" s="17">
        <f>_xlfn.ISOWEEKNUM(Table3[[#This Row],[dt]])</f>
        <v>22</v>
      </c>
      <c r="D345" s="1">
        <v>17631</v>
      </c>
      <c r="E345" s="1" t="s">
        <v>10</v>
      </c>
      <c r="F345" s="1" t="s">
        <v>90</v>
      </c>
      <c r="G345" s="1" t="s">
        <v>39</v>
      </c>
      <c r="H345" s="1" t="s">
        <v>17</v>
      </c>
      <c r="I345" s="1" t="s">
        <v>12</v>
      </c>
      <c r="J345" s="1" t="s">
        <v>16</v>
      </c>
      <c r="K345" s="1" t="s">
        <v>14</v>
      </c>
      <c r="L345" s="1" t="s">
        <v>80</v>
      </c>
      <c r="M345" s="1">
        <v>158250</v>
      </c>
      <c r="N345" s="17">
        <v>586.91995859927545</v>
      </c>
      <c r="O345" s="8">
        <v>667.00831694281635</v>
      </c>
      <c r="P345" s="8">
        <v>758.68312745242292</v>
      </c>
      <c r="Q345" s="8">
        <f>P345-Table3[[#This Row],[paid]]</f>
        <v>91.674810509606573</v>
      </c>
      <c r="R345" s="8">
        <v>1.292651777020962</v>
      </c>
      <c r="S345" s="8">
        <v>600</v>
      </c>
      <c r="T345" s="10">
        <v>0.15</v>
      </c>
      <c r="U345" s="8">
        <v>186.45865228452737</v>
      </c>
      <c r="V345" s="10">
        <v>4.0961029608991846E-2</v>
      </c>
    </row>
    <row r="346" spans="1:22" x14ac:dyDescent="0.25">
      <c r="A346" s="6">
        <v>44716</v>
      </c>
      <c r="B346" s="7" t="str">
        <f t="shared" si="5"/>
        <v>6</v>
      </c>
      <c r="C346" s="17">
        <f>_xlfn.ISOWEEKNUM(Table3[[#This Row],[dt]])</f>
        <v>22</v>
      </c>
      <c r="D346" s="1">
        <v>16863</v>
      </c>
      <c r="E346" s="1" t="s">
        <v>10</v>
      </c>
      <c r="F346" s="1" t="s">
        <v>91</v>
      </c>
      <c r="G346" s="1" t="s">
        <v>54</v>
      </c>
      <c r="H346" s="1" t="s">
        <v>11</v>
      </c>
      <c r="I346" s="1" t="s">
        <v>18</v>
      </c>
      <c r="J346" s="1" t="s">
        <v>13</v>
      </c>
      <c r="K346" s="1" t="s">
        <v>14</v>
      </c>
      <c r="L346" s="1" t="s">
        <v>80</v>
      </c>
      <c r="M346" s="1">
        <v>182570</v>
      </c>
      <c r="N346" s="17">
        <v>261.04844877464836</v>
      </c>
      <c r="O346" s="8">
        <v>1049.3634465138598</v>
      </c>
      <c r="P346" s="8">
        <v>1061.7624027645804</v>
      </c>
      <c r="Q346" s="8">
        <f>P346-Table3[[#This Row],[paid]]</f>
        <v>12.39895625072063</v>
      </c>
      <c r="R346" s="8">
        <v>4.0673001802862778</v>
      </c>
      <c r="S346" s="8">
        <v>600</v>
      </c>
      <c r="T346" s="10">
        <v>0.1</v>
      </c>
      <c r="U346" s="8">
        <v>344.6121672924732</v>
      </c>
      <c r="V346" s="10">
        <v>5.4094363358378465E-2</v>
      </c>
    </row>
    <row r="347" spans="1:22" x14ac:dyDescent="0.25">
      <c r="A347" s="6">
        <v>44716</v>
      </c>
      <c r="B347" s="7" t="str">
        <f t="shared" si="5"/>
        <v>6</v>
      </c>
      <c r="C347" s="17">
        <f>_xlfn.ISOWEEKNUM(Table3[[#This Row],[dt]])</f>
        <v>22</v>
      </c>
      <c r="D347" s="1">
        <v>16845</v>
      </c>
      <c r="E347" s="1" t="s">
        <v>10</v>
      </c>
      <c r="F347" s="1" t="s">
        <v>95</v>
      </c>
      <c r="G347" s="1" t="s">
        <v>28</v>
      </c>
      <c r="H347" s="1" t="s">
        <v>11</v>
      </c>
      <c r="I347" s="1" t="s">
        <v>12</v>
      </c>
      <c r="J347" s="1" t="s">
        <v>13</v>
      </c>
      <c r="K347" s="1" t="s">
        <v>15</v>
      </c>
      <c r="L347" s="1" t="s">
        <v>77</v>
      </c>
      <c r="M347" s="1">
        <v>890</v>
      </c>
      <c r="N347" s="17">
        <v>6.0848786957217662</v>
      </c>
      <c r="O347" s="8">
        <v>22.430208748247932</v>
      </c>
      <c r="P347" s="8">
        <v>7.6078650698331016E-2</v>
      </c>
      <c r="Q347" s="8">
        <f>P347-Table3[[#This Row],[paid]]</f>
        <v>-22.3541300975496</v>
      </c>
      <c r="R347" s="8">
        <v>1.250290342711702E-2</v>
      </c>
      <c r="S347" s="8">
        <v>200</v>
      </c>
      <c r="T347" s="10">
        <v>0.06</v>
      </c>
      <c r="U347" s="8">
        <v>8.8761692316396343E-3</v>
      </c>
      <c r="V347" s="10">
        <v>1.9445160041975607E-2</v>
      </c>
    </row>
    <row r="348" spans="1:22" x14ac:dyDescent="0.25">
      <c r="A348" s="6">
        <v>44716</v>
      </c>
      <c r="B348" s="7" t="str">
        <f t="shared" si="5"/>
        <v>6</v>
      </c>
      <c r="C348" s="17">
        <f>_xlfn.ISOWEEKNUM(Table3[[#This Row],[dt]])</f>
        <v>22</v>
      </c>
      <c r="D348" s="1">
        <v>13076</v>
      </c>
      <c r="E348" s="1" t="s">
        <v>10</v>
      </c>
      <c r="F348" s="1" t="s">
        <v>89</v>
      </c>
      <c r="G348" s="1" t="s">
        <v>30</v>
      </c>
      <c r="H348" s="1" t="s">
        <v>17</v>
      </c>
      <c r="I348" s="1" t="s">
        <v>18</v>
      </c>
      <c r="J348" s="1" t="s">
        <v>16</v>
      </c>
      <c r="K348" s="1" t="s">
        <v>15</v>
      </c>
      <c r="L348" s="1" t="s">
        <v>79</v>
      </c>
      <c r="M348" s="1">
        <v>69050</v>
      </c>
      <c r="N348" s="17">
        <v>140.55979643765903</v>
      </c>
      <c r="O348" s="8">
        <v>1352.6955268632901</v>
      </c>
      <c r="P348" s="8">
        <v>1320.3792215141389</v>
      </c>
      <c r="Q348" s="8">
        <f>P348-Table3[[#This Row],[paid]]</f>
        <v>-32.316305349151207</v>
      </c>
      <c r="R348" s="8">
        <v>9.3937189365506253</v>
      </c>
      <c r="S348" s="8">
        <v>800</v>
      </c>
      <c r="T348" s="10">
        <v>7.0000000000000007E-2</v>
      </c>
      <c r="U348" s="8">
        <v>529.24308280100661</v>
      </c>
      <c r="V348" s="10">
        <v>6.6804429386341943E-2</v>
      </c>
    </row>
    <row r="349" spans="1:22" x14ac:dyDescent="0.25">
      <c r="A349" s="6">
        <v>44716</v>
      </c>
      <c r="B349" s="7" t="str">
        <f t="shared" si="5"/>
        <v>6</v>
      </c>
      <c r="C349" s="17">
        <f>_xlfn.ISOWEEKNUM(Table3[[#This Row],[dt]])</f>
        <v>22</v>
      </c>
      <c r="D349" s="1">
        <v>7282</v>
      </c>
      <c r="E349" s="1" t="s">
        <v>10</v>
      </c>
      <c r="F349" s="1" t="s">
        <v>93</v>
      </c>
      <c r="G349" s="1" t="s">
        <v>54</v>
      </c>
      <c r="H349" s="1" t="s">
        <v>19</v>
      </c>
      <c r="I349" s="1" t="s">
        <v>18</v>
      </c>
      <c r="J349" s="1" t="s">
        <v>13</v>
      </c>
      <c r="K349" s="1" t="s">
        <v>15</v>
      </c>
      <c r="L349" s="1" t="s">
        <v>80</v>
      </c>
      <c r="M349" s="1">
        <v>138900</v>
      </c>
      <c r="N349" s="17">
        <v>207.88967286722257</v>
      </c>
      <c r="O349" s="8">
        <v>3358.9884941478394</v>
      </c>
      <c r="P349" s="8">
        <v>3325.2334248245661</v>
      </c>
      <c r="Q349" s="8">
        <f>P349-Table3[[#This Row],[paid]]</f>
        <v>-33.755069323273347</v>
      </c>
      <c r="R349" s="8">
        <v>15.995183305465902</v>
      </c>
      <c r="S349" s="8">
        <v>2600</v>
      </c>
      <c r="T349" s="10">
        <v>0.02</v>
      </c>
      <c r="U349" s="8">
        <v>107.53349076176224</v>
      </c>
      <c r="V349" s="10">
        <v>5.3897715349830681E-3</v>
      </c>
    </row>
    <row r="350" spans="1:22" x14ac:dyDescent="0.25">
      <c r="A350" s="6">
        <v>44716</v>
      </c>
      <c r="B350" s="7" t="str">
        <f t="shared" si="5"/>
        <v>6</v>
      </c>
      <c r="C350" s="17">
        <f>_xlfn.ISOWEEKNUM(Table3[[#This Row],[dt]])</f>
        <v>22</v>
      </c>
      <c r="D350" s="1">
        <v>17260</v>
      </c>
      <c r="E350" s="1" t="s">
        <v>10</v>
      </c>
      <c r="F350" s="1" t="s">
        <v>94</v>
      </c>
      <c r="G350" s="1" t="s">
        <v>60</v>
      </c>
      <c r="H350" s="1" t="s">
        <v>17</v>
      </c>
      <c r="I350" s="1" t="s">
        <v>12</v>
      </c>
      <c r="J350" s="1" t="s">
        <v>13</v>
      </c>
      <c r="K350" s="1" t="s">
        <v>15</v>
      </c>
      <c r="L350" s="1" t="s">
        <v>76</v>
      </c>
      <c r="M350" s="1">
        <v>1470</v>
      </c>
      <c r="N350" s="17">
        <v>8.889284126278346</v>
      </c>
      <c r="O350" s="8">
        <v>36.408858664551914</v>
      </c>
      <c r="P350" s="8">
        <v>0.79325659162429696</v>
      </c>
      <c r="Q350" s="8">
        <f>P350-Table3[[#This Row],[paid]]</f>
        <v>-35.615602072927615</v>
      </c>
      <c r="R350" s="8">
        <v>8.9237398687627242E-2</v>
      </c>
      <c r="S350" s="8">
        <v>200</v>
      </c>
      <c r="T350" s="10">
        <v>7.0000000000000007E-2</v>
      </c>
      <c r="U350" s="8">
        <v>5.1646056942504688E-2</v>
      </c>
      <c r="V350" s="10">
        <v>1.0851061621131655E-2</v>
      </c>
    </row>
    <row r="351" spans="1:22" x14ac:dyDescent="0.25">
      <c r="A351" s="6">
        <v>44716</v>
      </c>
      <c r="B351" s="7" t="str">
        <f t="shared" si="5"/>
        <v>6</v>
      </c>
      <c r="C351" s="17">
        <f>_xlfn.ISOWEEKNUM(Table3[[#This Row],[dt]])</f>
        <v>22</v>
      </c>
      <c r="D351" s="1">
        <v>2865</v>
      </c>
      <c r="E351" s="1" t="s">
        <v>10</v>
      </c>
      <c r="F351" s="1" t="s">
        <v>92</v>
      </c>
      <c r="G351" s="1" t="s">
        <v>53</v>
      </c>
      <c r="H351" s="1" t="s">
        <v>17</v>
      </c>
      <c r="I351" s="1" t="s">
        <v>12</v>
      </c>
      <c r="J351" s="1" t="s">
        <v>16</v>
      </c>
      <c r="K351" s="1" t="s">
        <v>15</v>
      </c>
      <c r="L351" s="1" t="s">
        <v>76</v>
      </c>
      <c r="M351" s="1">
        <v>1890</v>
      </c>
      <c r="N351" s="17">
        <v>3.377092221857565</v>
      </c>
      <c r="O351" s="8">
        <v>44.138995770087817</v>
      </c>
      <c r="P351" s="8">
        <v>0.5070117663121344</v>
      </c>
      <c r="Q351" s="8">
        <f>P351-Table3[[#This Row],[paid]]</f>
        <v>-43.631984003775685</v>
      </c>
      <c r="R351" s="8">
        <v>0.15013263867376808</v>
      </c>
      <c r="S351" s="8">
        <v>200</v>
      </c>
      <c r="T351" s="10">
        <v>0.12</v>
      </c>
      <c r="U351" s="8">
        <v>0.22969439656278318</v>
      </c>
      <c r="V351" s="10">
        <v>7.5505938857368698E-2</v>
      </c>
    </row>
    <row r="352" spans="1:22" x14ac:dyDescent="0.25">
      <c r="A352" s="6">
        <v>44716</v>
      </c>
      <c r="B352" s="7" t="str">
        <f t="shared" si="5"/>
        <v>6</v>
      </c>
      <c r="C352" s="17">
        <f>_xlfn.ISOWEEKNUM(Table3[[#This Row],[dt]])</f>
        <v>22</v>
      </c>
      <c r="D352" s="1">
        <v>17456</v>
      </c>
      <c r="E352" s="1" t="s">
        <v>10</v>
      </c>
      <c r="F352" s="1" t="s">
        <v>91</v>
      </c>
      <c r="G352" s="1" t="s">
        <v>53</v>
      </c>
      <c r="H352" s="1" t="s">
        <v>17</v>
      </c>
      <c r="I352" s="1" t="s">
        <v>18</v>
      </c>
      <c r="J352" s="1" t="s">
        <v>16</v>
      </c>
      <c r="K352" s="1" t="s">
        <v>15</v>
      </c>
      <c r="L352" s="1" t="s">
        <v>77</v>
      </c>
      <c r="M352" s="1">
        <v>4000</v>
      </c>
      <c r="N352" s="17">
        <v>5.4228986267821213</v>
      </c>
      <c r="O352" s="8">
        <v>99.42372067073245</v>
      </c>
      <c r="P352" s="8">
        <v>2.8987352596499156</v>
      </c>
      <c r="Q352" s="8">
        <f>P352-Table3[[#This Row],[paid]]</f>
        <v>-96.52498541108254</v>
      </c>
      <c r="R352" s="8">
        <v>0.53453613263834665</v>
      </c>
      <c r="S352" s="8">
        <v>200</v>
      </c>
      <c r="T352" s="10">
        <v>0.05</v>
      </c>
      <c r="U352" s="8">
        <v>0.28820386640963186</v>
      </c>
      <c r="V352" s="10">
        <v>1.6570667353989332E-2</v>
      </c>
    </row>
    <row r="353" spans="1:22" x14ac:dyDescent="0.25">
      <c r="A353" s="6">
        <v>44716</v>
      </c>
      <c r="B353" s="7" t="str">
        <f t="shared" si="5"/>
        <v>6</v>
      </c>
      <c r="C353" s="17">
        <f>_xlfn.ISOWEEKNUM(Table3[[#This Row],[dt]])</f>
        <v>22</v>
      </c>
      <c r="D353" s="1">
        <v>17365</v>
      </c>
      <c r="E353" s="1" t="s">
        <v>10</v>
      </c>
      <c r="F353" s="1" t="s">
        <v>94</v>
      </c>
      <c r="G353" s="1" t="s">
        <v>31</v>
      </c>
      <c r="H353" s="1" t="s">
        <v>17</v>
      </c>
      <c r="I353" s="1" t="s">
        <v>12</v>
      </c>
      <c r="J353" s="1" t="s">
        <v>16</v>
      </c>
      <c r="K353" s="1" t="s">
        <v>15</v>
      </c>
      <c r="L353" s="1" t="s">
        <v>77</v>
      </c>
      <c r="M353" s="1">
        <v>66780</v>
      </c>
      <c r="N353" s="17">
        <v>102.54564067565262</v>
      </c>
      <c r="O353" s="8">
        <v>2118.6437270057077</v>
      </c>
      <c r="P353" s="8">
        <v>2011.6451699004883</v>
      </c>
      <c r="Q353" s="8">
        <f>P353-Table3[[#This Row],[paid]]</f>
        <v>-106.99855710521933</v>
      </c>
      <c r="R353" s="8">
        <v>19.617071546349141</v>
      </c>
      <c r="S353" s="8">
        <v>1000</v>
      </c>
      <c r="T353" s="10">
        <v>0.1</v>
      </c>
      <c r="U353" s="8">
        <v>613.702061259934</v>
      </c>
      <c r="V353" s="10">
        <v>5.084578453849066E-2</v>
      </c>
    </row>
    <row r="354" spans="1:22" x14ac:dyDescent="0.25">
      <c r="A354" s="6">
        <v>44716</v>
      </c>
      <c r="B354" s="7" t="str">
        <f t="shared" si="5"/>
        <v>6</v>
      </c>
      <c r="C354" s="17">
        <f>_xlfn.ISOWEEKNUM(Table3[[#This Row],[dt]])</f>
        <v>22</v>
      </c>
      <c r="D354" s="1">
        <v>2917</v>
      </c>
      <c r="E354" s="1" t="s">
        <v>10</v>
      </c>
      <c r="F354" s="1" t="s">
        <v>95</v>
      </c>
      <c r="G354" s="1" t="s">
        <v>70</v>
      </c>
      <c r="H354" s="1" t="s">
        <v>17</v>
      </c>
      <c r="I354" s="1" t="s">
        <v>12</v>
      </c>
      <c r="J354" s="1" t="s">
        <v>13</v>
      </c>
      <c r="K354" s="1" t="s">
        <v>15</v>
      </c>
      <c r="L354" s="1" t="s">
        <v>75</v>
      </c>
      <c r="M354" s="1">
        <v>3760</v>
      </c>
      <c r="N354" s="17">
        <v>20.075099741844639</v>
      </c>
      <c r="O354" s="8">
        <v>112.15411292035114</v>
      </c>
      <c r="P354" s="8">
        <v>4.123635537242043</v>
      </c>
      <c r="Q354" s="8">
        <f>P354-Table3[[#This Row],[paid]]</f>
        <v>-108.0304773831091</v>
      </c>
      <c r="R354" s="8">
        <v>0.20541046322408632</v>
      </c>
      <c r="S354" s="8">
        <v>200</v>
      </c>
      <c r="T354" s="10">
        <v>7.0000000000000007E-2</v>
      </c>
      <c r="U354" s="8">
        <v>0.39320943731001856</v>
      </c>
      <c r="V354" s="10">
        <v>1.5892506897485725E-2</v>
      </c>
    </row>
    <row r="355" spans="1:22" x14ac:dyDescent="0.25">
      <c r="A355" s="6">
        <v>44716</v>
      </c>
      <c r="B355" s="7" t="str">
        <f t="shared" si="5"/>
        <v>6</v>
      </c>
      <c r="C355" s="17">
        <f>_xlfn.ISOWEEKNUM(Table3[[#This Row],[dt]])</f>
        <v>22</v>
      </c>
      <c r="D355" s="1">
        <v>2789</v>
      </c>
      <c r="E355" s="1" t="s">
        <v>10</v>
      </c>
      <c r="F355" s="1" t="s">
        <v>92</v>
      </c>
      <c r="G355" s="1" t="s">
        <v>33</v>
      </c>
      <c r="H355" s="1" t="s">
        <v>17</v>
      </c>
      <c r="I355" s="1" t="s">
        <v>12</v>
      </c>
      <c r="J355" s="1" t="s">
        <v>13</v>
      </c>
      <c r="K355" s="1" t="s">
        <v>14</v>
      </c>
      <c r="L355" s="1" t="s">
        <v>81</v>
      </c>
      <c r="M355" s="1">
        <v>1950</v>
      </c>
      <c r="N355" s="17">
        <v>11.573517982053275</v>
      </c>
      <c r="O355" s="8">
        <v>118.40072252304303</v>
      </c>
      <c r="P355" s="8">
        <v>2.7188747841439262</v>
      </c>
      <c r="Q355" s="8">
        <f>P355-Table3[[#This Row],[paid]]</f>
        <v>-115.68184773889911</v>
      </c>
      <c r="R355" s="8">
        <v>0.23492206849810127</v>
      </c>
      <c r="S355" s="8">
        <v>200</v>
      </c>
      <c r="T355" s="10">
        <v>0.12</v>
      </c>
      <c r="U355" s="8">
        <v>0.90415682918295637</v>
      </c>
      <c r="V355" s="10">
        <v>5.5424694709239317E-2</v>
      </c>
    </row>
    <row r="356" spans="1:22" x14ac:dyDescent="0.25">
      <c r="A356" s="6">
        <v>44716</v>
      </c>
      <c r="B356" s="7" t="str">
        <f t="shared" si="5"/>
        <v>6</v>
      </c>
      <c r="C356" s="17">
        <f>_xlfn.ISOWEEKNUM(Table3[[#This Row],[dt]])</f>
        <v>22</v>
      </c>
      <c r="D356" s="1">
        <v>16911</v>
      </c>
      <c r="E356" s="1" t="s">
        <v>10</v>
      </c>
      <c r="F356" s="1" t="s">
        <v>93</v>
      </c>
      <c r="G356" s="1" t="s">
        <v>63</v>
      </c>
      <c r="H356" s="1" t="s">
        <v>11</v>
      </c>
      <c r="I356" s="1" t="s">
        <v>18</v>
      </c>
      <c r="J356" s="1" t="s">
        <v>16</v>
      </c>
      <c r="K356" s="1" t="s">
        <v>15</v>
      </c>
      <c r="L356" s="1" t="s">
        <v>76</v>
      </c>
      <c r="M356" s="1">
        <v>134180</v>
      </c>
      <c r="N356" s="17">
        <v>669.28448572411412</v>
      </c>
      <c r="O356" s="8">
        <v>3515.2716851985579</v>
      </c>
      <c r="P356" s="8">
        <v>3380.3402327710592</v>
      </c>
      <c r="Q356" s="8">
        <f>P356-Table3[[#This Row],[paid]]</f>
        <v>-134.9314524274987</v>
      </c>
      <c r="R356" s="8">
        <v>5.0506777086186183</v>
      </c>
      <c r="S356" s="8">
        <v>4000</v>
      </c>
      <c r="T356" s="10">
        <v>0.11</v>
      </c>
      <c r="U356" s="8">
        <v>798.49252041980776</v>
      </c>
      <c r="V356" s="10">
        <v>3.9369435492456209E-2</v>
      </c>
    </row>
    <row r="357" spans="1:22" x14ac:dyDescent="0.25">
      <c r="A357" s="6">
        <v>44716</v>
      </c>
      <c r="B357" s="7" t="str">
        <f t="shared" si="5"/>
        <v>6</v>
      </c>
      <c r="C357" s="17">
        <f>_xlfn.ISOWEEKNUM(Table3[[#This Row],[dt]])</f>
        <v>22</v>
      </c>
      <c r="D357" s="1">
        <v>17473</v>
      </c>
      <c r="E357" s="1" t="s">
        <v>10</v>
      </c>
      <c r="F357" s="1" t="s">
        <v>89</v>
      </c>
      <c r="G357" s="1" t="s">
        <v>70</v>
      </c>
      <c r="H357" s="1" t="s">
        <v>17</v>
      </c>
      <c r="I357" s="1" t="s">
        <v>18</v>
      </c>
      <c r="J357" s="1" t="s">
        <v>16</v>
      </c>
      <c r="K357" s="1" t="s">
        <v>15</v>
      </c>
      <c r="L357" s="1" t="s">
        <v>78</v>
      </c>
      <c r="M357" s="1">
        <v>15730</v>
      </c>
      <c r="N357" s="17">
        <v>57.148047229791096</v>
      </c>
      <c r="O357" s="8">
        <v>231.74450691206141</v>
      </c>
      <c r="P357" s="8">
        <v>50.165704644905816</v>
      </c>
      <c r="Q357" s="8">
        <f>P357-Table3[[#This Row],[paid]]</f>
        <v>-181.5788022671556</v>
      </c>
      <c r="R357" s="8">
        <v>0.87782010193962656</v>
      </c>
      <c r="S357" s="8">
        <v>200</v>
      </c>
      <c r="T357" s="10">
        <v>7.0000000000000007E-2</v>
      </c>
      <c r="U357" s="8">
        <v>18.478763720970324</v>
      </c>
      <c r="V357" s="10">
        <v>6.1392418890458031E-2</v>
      </c>
    </row>
    <row r="358" spans="1:22" x14ac:dyDescent="0.25">
      <c r="A358" s="6">
        <v>44716</v>
      </c>
      <c r="B358" s="7" t="str">
        <f t="shared" si="5"/>
        <v>6</v>
      </c>
      <c r="C358" s="17">
        <f>_xlfn.ISOWEEKNUM(Table3[[#This Row],[dt]])</f>
        <v>22</v>
      </c>
      <c r="D358" s="1">
        <v>12790</v>
      </c>
      <c r="E358" s="1" t="s">
        <v>10</v>
      </c>
      <c r="F358" s="1" t="s">
        <v>91</v>
      </c>
      <c r="G358" s="1" t="s">
        <v>61</v>
      </c>
      <c r="H358" s="1" t="s">
        <v>19</v>
      </c>
      <c r="I358" s="1" t="s">
        <v>21</v>
      </c>
      <c r="J358" s="1" t="s">
        <v>16</v>
      </c>
      <c r="K358" s="1" t="s">
        <v>14</v>
      </c>
      <c r="L358" s="1" t="s">
        <v>77</v>
      </c>
      <c r="M358" s="1">
        <v>9130</v>
      </c>
      <c r="N358" s="17">
        <v>9.5445932701731468</v>
      </c>
      <c r="O358" s="8">
        <v>211.53749132706704</v>
      </c>
      <c r="P358" s="8">
        <v>21.031659542808693</v>
      </c>
      <c r="Q358" s="8">
        <f>P358-Table3[[#This Row],[paid]]</f>
        <v>-190.50583178425836</v>
      </c>
      <c r="R358" s="8">
        <v>2.2035155346569484</v>
      </c>
      <c r="S358" s="8">
        <v>200</v>
      </c>
      <c r="T358" s="10">
        <v>0.04</v>
      </c>
      <c r="U358" s="8">
        <v>0.92512814549170896</v>
      </c>
      <c r="V358" s="10">
        <v>7.3312343200867061E-3</v>
      </c>
    </row>
    <row r="359" spans="1:22" x14ac:dyDescent="0.25">
      <c r="A359" s="6">
        <v>44716</v>
      </c>
      <c r="B359" s="7" t="str">
        <f t="shared" si="5"/>
        <v>6</v>
      </c>
      <c r="C359" s="17">
        <f>_xlfn.ISOWEEKNUM(Table3[[#This Row],[dt]])</f>
        <v>22</v>
      </c>
      <c r="D359" s="1">
        <v>17100</v>
      </c>
      <c r="E359" s="1" t="s">
        <v>10</v>
      </c>
      <c r="F359" s="1" t="s">
        <v>89</v>
      </c>
      <c r="G359" s="1" t="s">
        <v>32</v>
      </c>
      <c r="H359" s="1" t="s">
        <v>11</v>
      </c>
      <c r="I359" s="1" t="s">
        <v>21</v>
      </c>
      <c r="J359" s="1" t="s">
        <v>13</v>
      </c>
      <c r="K359" s="1" t="s">
        <v>15</v>
      </c>
      <c r="L359" s="1" t="s">
        <v>79</v>
      </c>
      <c r="M359" s="1">
        <v>57820</v>
      </c>
      <c r="N359" s="17">
        <v>461.06800465908071</v>
      </c>
      <c r="O359" s="8">
        <v>1406.719250416877</v>
      </c>
      <c r="P359" s="8">
        <v>1214.5940784742081</v>
      </c>
      <c r="Q359" s="8">
        <f>P359-Table3[[#This Row],[paid]]</f>
        <v>-192.12517194266889</v>
      </c>
      <c r="R359" s="8">
        <v>2.6343057123911553</v>
      </c>
      <c r="S359" s="8">
        <v>1600</v>
      </c>
      <c r="T359" s="10">
        <v>7.0000000000000007E-2</v>
      </c>
      <c r="U359" s="8">
        <v>342.11010279493217</v>
      </c>
      <c r="V359" s="10">
        <v>4.6944367238682214E-2</v>
      </c>
    </row>
    <row r="360" spans="1:22" x14ac:dyDescent="0.25">
      <c r="A360" s="6">
        <v>44716</v>
      </c>
      <c r="B360" s="7" t="str">
        <f t="shared" si="5"/>
        <v>6</v>
      </c>
      <c r="C360" s="17">
        <f>_xlfn.ISOWEEKNUM(Table3[[#This Row],[dt]])</f>
        <v>22</v>
      </c>
      <c r="D360" s="1">
        <v>15242</v>
      </c>
      <c r="E360" s="1" t="s">
        <v>10</v>
      </c>
      <c r="F360" s="1" t="s">
        <v>92</v>
      </c>
      <c r="G360" s="1" t="s">
        <v>62</v>
      </c>
      <c r="H360" s="1" t="s">
        <v>11</v>
      </c>
      <c r="I360" s="1" t="s">
        <v>18</v>
      </c>
      <c r="J360" s="1" t="s">
        <v>13</v>
      </c>
      <c r="K360" s="1" t="s">
        <v>14</v>
      </c>
      <c r="L360" s="1" t="s">
        <v>80</v>
      </c>
      <c r="M360" s="1">
        <v>151140</v>
      </c>
      <c r="N360" s="17">
        <v>895.0664338319034</v>
      </c>
      <c r="O360" s="8">
        <v>4423.0257920474987</v>
      </c>
      <c r="P360" s="8">
        <v>4229.5960709770143</v>
      </c>
      <c r="Q360" s="8">
        <f>P360-Table3[[#This Row],[paid]]</f>
        <v>-193.42972107048445</v>
      </c>
      <c r="R360" s="8">
        <v>4.7254549060336535</v>
      </c>
      <c r="S360" s="8">
        <v>4800</v>
      </c>
      <c r="T360" s="10">
        <v>0.09</v>
      </c>
      <c r="U360" s="8">
        <v>1355.6128804854131</v>
      </c>
      <c r="V360" s="10">
        <v>5.3417743985352317E-2</v>
      </c>
    </row>
    <row r="361" spans="1:22" x14ac:dyDescent="0.25">
      <c r="A361" s="6">
        <v>44716</v>
      </c>
      <c r="B361" s="7" t="str">
        <f t="shared" si="5"/>
        <v>6</v>
      </c>
      <c r="C361" s="17">
        <f>_xlfn.ISOWEEKNUM(Table3[[#This Row],[dt]])</f>
        <v>22</v>
      </c>
      <c r="D361" s="1">
        <v>9288</v>
      </c>
      <c r="E361" s="1" t="s">
        <v>10</v>
      </c>
      <c r="F361" s="1" t="s">
        <v>91</v>
      </c>
      <c r="G361" s="1" t="s">
        <v>48</v>
      </c>
      <c r="H361" s="1" t="s">
        <v>19</v>
      </c>
      <c r="I361" s="1" t="s">
        <v>21</v>
      </c>
      <c r="J361" s="1" t="s">
        <v>13</v>
      </c>
      <c r="K361" s="1" t="s">
        <v>14</v>
      </c>
      <c r="L361" s="1" t="s">
        <v>78</v>
      </c>
      <c r="M361" s="1">
        <v>64270</v>
      </c>
      <c r="N361" s="17">
        <v>30.599904777019521</v>
      </c>
      <c r="O361" s="8">
        <v>1476.1463581986795</v>
      </c>
      <c r="P361" s="8">
        <v>1254.7204999395483</v>
      </c>
      <c r="Q361" s="8">
        <f>P361-Table3[[#This Row],[paid]]</f>
        <v>-221.42585825913125</v>
      </c>
      <c r="R361" s="8">
        <v>41.004065505518874</v>
      </c>
      <c r="S361" s="8">
        <v>200</v>
      </c>
      <c r="T361" s="10">
        <v>8.5000000000000006E-2</v>
      </c>
      <c r="U361" s="8">
        <v>15.846531947547188</v>
      </c>
      <c r="V361" s="10">
        <v>2.1049218993806009E-3</v>
      </c>
    </row>
    <row r="362" spans="1:22" x14ac:dyDescent="0.25">
      <c r="A362" s="6">
        <v>44716</v>
      </c>
      <c r="B362" s="7" t="str">
        <f t="shared" si="5"/>
        <v>6</v>
      </c>
      <c r="C362" s="17">
        <f>_xlfn.ISOWEEKNUM(Table3[[#This Row],[dt]])</f>
        <v>22</v>
      </c>
      <c r="D362" s="1">
        <v>17434</v>
      </c>
      <c r="E362" s="1" t="s">
        <v>10</v>
      </c>
      <c r="F362" s="1" t="s">
        <v>89</v>
      </c>
      <c r="G362" s="1" t="s">
        <v>57</v>
      </c>
      <c r="H362" s="1" t="s">
        <v>11</v>
      </c>
      <c r="I362" s="1" t="s">
        <v>12</v>
      </c>
      <c r="J362" s="1" t="s">
        <v>13</v>
      </c>
      <c r="K362" s="1" t="s">
        <v>14</v>
      </c>
      <c r="L362" s="1" t="s">
        <v>79</v>
      </c>
      <c r="M362" s="1">
        <v>26360</v>
      </c>
      <c r="N362" s="17">
        <v>245.82496413199425</v>
      </c>
      <c r="O362" s="8">
        <v>1068.1959433334321</v>
      </c>
      <c r="P362" s="8">
        <v>841.63214569193178</v>
      </c>
      <c r="Q362" s="8">
        <f>P362-Table3[[#This Row],[paid]]</f>
        <v>-226.56379764150029</v>
      </c>
      <c r="R362" s="8">
        <v>3.423704946581513</v>
      </c>
      <c r="S362" s="8">
        <v>800</v>
      </c>
      <c r="T362" s="10">
        <v>0.1</v>
      </c>
      <c r="U362" s="8">
        <v>240.99434932237358</v>
      </c>
      <c r="V362" s="10">
        <v>4.7723610715986589E-2</v>
      </c>
    </row>
    <row r="363" spans="1:22" x14ac:dyDescent="0.25">
      <c r="A363" s="6">
        <v>44716</v>
      </c>
      <c r="B363" s="7" t="str">
        <f t="shared" si="5"/>
        <v>6</v>
      </c>
      <c r="C363" s="17">
        <f>_xlfn.ISOWEEKNUM(Table3[[#This Row],[dt]])</f>
        <v>22</v>
      </c>
      <c r="D363" s="1">
        <v>15911</v>
      </c>
      <c r="E363" s="1" t="s">
        <v>10</v>
      </c>
      <c r="F363" s="1" t="s">
        <v>92</v>
      </c>
      <c r="G363" s="1" t="s">
        <v>33</v>
      </c>
      <c r="H363" s="1" t="s">
        <v>11</v>
      </c>
      <c r="I363" s="1" t="s">
        <v>18</v>
      </c>
      <c r="J363" s="1" t="s">
        <v>16</v>
      </c>
      <c r="K363" s="1" t="s">
        <v>14</v>
      </c>
      <c r="L363" s="1" t="s">
        <v>80</v>
      </c>
      <c r="M363" s="1">
        <v>122010</v>
      </c>
      <c r="N363" s="17">
        <v>654.51365490335172</v>
      </c>
      <c r="O363" s="8">
        <v>2538.978887172796</v>
      </c>
      <c r="P363" s="8">
        <v>2288.9756903111725</v>
      </c>
      <c r="Q363" s="8">
        <f>P363-Table3[[#This Row],[paid]]</f>
        <v>-250.00319686162356</v>
      </c>
      <c r="R363" s="8">
        <v>3.497216098034154</v>
      </c>
      <c r="S363" s="8">
        <v>1600</v>
      </c>
      <c r="T363" s="10">
        <v>0.13</v>
      </c>
      <c r="U363" s="8">
        <v>1030.1921262544793</v>
      </c>
      <c r="V363" s="10">
        <v>7.5011145131794063E-2</v>
      </c>
    </row>
    <row r="364" spans="1:22" x14ac:dyDescent="0.25">
      <c r="A364" s="6">
        <v>44716</v>
      </c>
      <c r="B364" s="7" t="str">
        <f t="shared" si="5"/>
        <v>6</v>
      </c>
      <c r="C364" s="17">
        <f>_xlfn.ISOWEEKNUM(Table3[[#This Row],[dt]])</f>
        <v>22</v>
      </c>
      <c r="D364" s="1">
        <v>16483</v>
      </c>
      <c r="E364" s="1" t="s">
        <v>10</v>
      </c>
      <c r="F364" s="1" t="s">
        <v>89</v>
      </c>
      <c r="G364" s="1" t="s">
        <v>33</v>
      </c>
      <c r="H364" s="1" t="s">
        <v>17</v>
      </c>
      <c r="I364" s="1" t="s">
        <v>12</v>
      </c>
      <c r="J364" s="1" t="s">
        <v>13</v>
      </c>
      <c r="K364" s="1" t="s">
        <v>15</v>
      </c>
      <c r="L364" s="1" t="s">
        <v>76</v>
      </c>
      <c r="M364" s="1">
        <v>23100</v>
      </c>
      <c r="N364" s="17">
        <v>90.13445821249671</v>
      </c>
      <c r="O364" s="8">
        <v>347.54708388653677</v>
      </c>
      <c r="P364" s="8">
        <v>70.553982228482283</v>
      </c>
      <c r="Q364" s="8">
        <f>P364-Table3[[#This Row],[paid]]</f>
        <v>-276.99310165805446</v>
      </c>
      <c r="R364" s="8">
        <v>0.78276370244715476</v>
      </c>
      <c r="S364" s="8">
        <v>200</v>
      </c>
      <c r="T364" s="10">
        <v>0.06</v>
      </c>
      <c r="U364" s="8">
        <v>6.3193870225983071</v>
      </c>
      <c r="V364" s="10">
        <v>1.4928018761893034E-2</v>
      </c>
    </row>
    <row r="365" spans="1:22" x14ac:dyDescent="0.25">
      <c r="A365" s="6">
        <v>44716</v>
      </c>
      <c r="B365" s="7" t="str">
        <f t="shared" si="5"/>
        <v>6</v>
      </c>
      <c r="C365" s="17">
        <f>_xlfn.ISOWEEKNUM(Table3[[#This Row],[dt]])</f>
        <v>22</v>
      </c>
      <c r="D365" s="1">
        <v>16537</v>
      </c>
      <c r="E365" s="1" t="s">
        <v>10</v>
      </c>
      <c r="F365" s="1" t="s">
        <v>92</v>
      </c>
      <c r="G365" s="1" t="s">
        <v>57</v>
      </c>
      <c r="H365" s="1" t="s">
        <v>17</v>
      </c>
      <c r="I365" s="1" t="s">
        <v>18</v>
      </c>
      <c r="J365" s="1" t="s">
        <v>16</v>
      </c>
      <c r="K365" s="1" t="s">
        <v>15</v>
      </c>
      <c r="L365" s="1" t="s">
        <v>76</v>
      </c>
      <c r="M365" s="1">
        <v>11380</v>
      </c>
      <c r="N365" s="17">
        <v>42.13254350240652</v>
      </c>
      <c r="O365" s="8">
        <v>342.30128504011708</v>
      </c>
      <c r="P365" s="8">
        <v>48.073412609607949</v>
      </c>
      <c r="Q365" s="8">
        <f>P365-Table3[[#This Row],[paid]]</f>
        <v>-294.22787243050914</v>
      </c>
      <c r="R365" s="8">
        <v>1.1410042834670568</v>
      </c>
      <c r="S365" s="8">
        <v>200</v>
      </c>
      <c r="T365" s="10">
        <v>0.1</v>
      </c>
      <c r="U365" s="8">
        <v>3.5098971607049068</v>
      </c>
      <c r="V365" s="10">
        <v>1.2168532008908595E-2</v>
      </c>
    </row>
    <row r="366" spans="1:22" x14ac:dyDescent="0.25">
      <c r="A366" s="6">
        <v>44716</v>
      </c>
      <c r="B366" s="7" t="str">
        <f t="shared" si="5"/>
        <v>6</v>
      </c>
      <c r="C366" s="17">
        <f>_xlfn.ISOWEEKNUM(Table3[[#This Row],[dt]])</f>
        <v>22</v>
      </c>
      <c r="D366" s="1">
        <v>16602</v>
      </c>
      <c r="E366" s="1" t="s">
        <v>10</v>
      </c>
      <c r="F366" s="1" t="s">
        <v>94</v>
      </c>
      <c r="G366" s="1" t="s">
        <v>43</v>
      </c>
      <c r="H366" s="1" t="s">
        <v>11</v>
      </c>
      <c r="I366" s="1" t="s">
        <v>12</v>
      </c>
      <c r="J366" s="1" t="s">
        <v>16</v>
      </c>
      <c r="K366" s="1" t="s">
        <v>15</v>
      </c>
      <c r="L366" s="1" t="s">
        <v>81</v>
      </c>
      <c r="M366" s="1">
        <v>16370</v>
      </c>
      <c r="N366" s="17">
        <v>140.48328816621498</v>
      </c>
      <c r="O366" s="8">
        <v>436.46761389127681</v>
      </c>
      <c r="P366" s="8">
        <v>134.46580170506252</v>
      </c>
      <c r="Q366" s="8">
        <f>P366-Table3[[#This Row],[paid]]</f>
        <v>-302.00181218621429</v>
      </c>
      <c r="R366" s="8">
        <v>0.95716581993701078</v>
      </c>
      <c r="S366" s="8">
        <v>200</v>
      </c>
      <c r="T366" s="10">
        <v>0.08</v>
      </c>
      <c r="U366" s="8">
        <v>3.2894144190623997</v>
      </c>
      <c r="V366" s="10">
        <v>4.0771387933483715E-3</v>
      </c>
    </row>
    <row r="367" spans="1:22" x14ac:dyDescent="0.25">
      <c r="A367" s="6">
        <v>44716</v>
      </c>
      <c r="B367" s="7" t="str">
        <f t="shared" si="5"/>
        <v>6</v>
      </c>
      <c r="C367" s="17">
        <f>_xlfn.ISOWEEKNUM(Table3[[#This Row],[dt]])</f>
        <v>22</v>
      </c>
      <c r="D367" s="1">
        <v>7799</v>
      </c>
      <c r="E367" s="1" t="s">
        <v>10</v>
      </c>
      <c r="F367" s="1" t="s">
        <v>89</v>
      </c>
      <c r="G367" s="1" t="s">
        <v>27</v>
      </c>
      <c r="H367" s="1" t="s">
        <v>19</v>
      </c>
      <c r="I367" s="1" t="s">
        <v>18</v>
      </c>
      <c r="J367" s="1" t="s">
        <v>16</v>
      </c>
      <c r="K367" s="1" t="s">
        <v>14</v>
      </c>
      <c r="L367" s="1" t="s">
        <v>76</v>
      </c>
      <c r="M367" s="1">
        <v>14780</v>
      </c>
      <c r="N367" s="17">
        <v>37.817187224280929</v>
      </c>
      <c r="O367" s="8">
        <v>416.55886373158984</v>
      </c>
      <c r="P367" s="8">
        <v>90.534968618800335</v>
      </c>
      <c r="Q367" s="8">
        <f>P367-Table3[[#This Row],[paid]]</f>
        <v>-326.02389511278949</v>
      </c>
      <c r="R367" s="8">
        <v>2.3940164582275276</v>
      </c>
      <c r="S367" s="8">
        <v>200</v>
      </c>
      <c r="T367" s="10">
        <v>0.05</v>
      </c>
      <c r="U367" s="8">
        <v>7.6470767214737174</v>
      </c>
      <c r="V367" s="10">
        <v>1.4077574735554977E-2</v>
      </c>
    </row>
    <row r="368" spans="1:22" x14ac:dyDescent="0.25">
      <c r="A368" s="6">
        <v>44716</v>
      </c>
      <c r="B368" s="7" t="str">
        <f t="shared" si="5"/>
        <v>6</v>
      </c>
      <c r="C368" s="17">
        <f>_xlfn.ISOWEEKNUM(Table3[[#This Row],[dt]])</f>
        <v>22</v>
      </c>
      <c r="D368" s="1">
        <v>10777</v>
      </c>
      <c r="E368" s="1" t="s">
        <v>10</v>
      </c>
      <c r="F368" s="1" t="s">
        <v>95</v>
      </c>
      <c r="G368" s="1" t="s">
        <v>30</v>
      </c>
      <c r="H368" s="1" t="s">
        <v>11</v>
      </c>
      <c r="I368" s="1" t="s">
        <v>18</v>
      </c>
      <c r="J368" s="1" t="s">
        <v>16</v>
      </c>
      <c r="K368" s="1" t="s">
        <v>15</v>
      </c>
      <c r="L368" s="1" t="s">
        <v>80</v>
      </c>
      <c r="M368" s="1">
        <v>17050</v>
      </c>
      <c r="N368" s="17">
        <v>72.687070501399859</v>
      </c>
      <c r="O368" s="8">
        <v>413.06430943760927</v>
      </c>
      <c r="P368" s="8">
        <v>74.687648213192901</v>
      </c>
      <c r="Q368" s="8">
        <f>P368-Table3[[#This Row],[paid]]</f>
        <v>-338.37666122441635</v>
      </c>
      <c r="R368" s="8">
        <v>1.0275231578049979</v>
      </c>
      <c r="S368" s="8">
        <v>200</v>
      </c>
      <c r="T368" s="10">
        <v>0.17</v>
      </c>
      <c r="U368" s="8">
        <v>75.773253167576414</v>
      </c>
      <c r="V368" s="10">
        <v>0.16908921126932236</v>
      </c>
    </row>
    <row r="369" spans="1:22" x14ac:dyDescent="0.25">
      <c r="A369" s="6">
        <v>44716</v>
      </c>
      <c r="B369" s="7" t="str">
        <f t="shared" si="5"/>
        <v>6</v>
      </c>
      <c r="C369" s="17">
        <f>_xlfn.ISOWEEKNUM(Table3[[#This Row],[dt]])</f>
        <v>22</v>
      </c>
      <c r="D369" s="1">
        <v>2941</v>
      </c>
      <c r="E369" s="1" t="s">
        <v>10</v>
      </c>
      <c r="F369" s="1" t="s">
        <v>91</v>
      </c>
      <c r="G369" s="1" t="s">
        <v>49</v>
      </c>
      <c r="H369" s="1" t="s">
        <v>17</v>
      </c>
      <c r="I369" s="1" t="s">
        <v>12</v>
      </c>
      <c r="J369" s="1" t="s">
        <v>16</v>
      </c>
      <c r="K369" s="1" t="s">
        <v>15</v>
      </c>
      <c r="L369" s="1" t="s">
        <v>79</v>
      </c>
      <c r="M369" s="1">
        <v>12780</v>
      </c>
      <c r="N369" s="17">
        <v>9.338691998538545</v>
      </c>
      <c r="O369" s="8">
        <v>481.77113007627929</v>
      </c>
      <c r="P369" s="8">
        <v>74.985203292837028</v>
      </c>
      <c r="Q369" s="8">
        <f>P369-Table3[[#This Row],[paid]]</f>
        <v>-406.78592678344228</v>
      </c>
      <c r="R369" s="8">
        <v>8.0295188346046551</v>
      </c>
      <c r="S369" s="8">
        <v>200</v>
      </c>
      <c r="T369" s="10">
        <v>9.6999999999999906E-2</v>
      </c>
      <c r="U369" s="8">
        <v>10.333951843146387</v>
      </c>
      <c r="V369" s="10">
        <v>2.2968868944249297E-2</v>
      </c>
    </row>
    <row r="370" spans="1:22" x14ac:dyDescent="0.25">
      <c r="A370" s="6">
        <v>44716</v>
      </c>
      <c r="B370" s="7" t="str">
        <f t="shared" si="5"/>
        <v>6</v>
      </c>
      <c r="C370" s="17">
        <f>_xlfn.ISOWEEKNUM(Table3[[#This Row],[dt]])</f>
        <v>22</v>
      </c>
      <c r="D370" s="1">
        <v>17268</v>
      </c>
      <c r="E370" s="1" t="s">
        <v>10</v>
      </c>
      <c r="F370" s="1" t="s">
        <v>95</v>
      </c>
      <c r="G370" s="1" t="s">
        <v>47</v>
      </c>
      <c r="H370" s="1" t="s">
        <v>11</v>
      </c>
      <c r="I370" s="1" t="s">
        <v>21</v>
      </c>
      <c r="J370" s="1" t="s">
        <v>16</v>
      </c>
      <c r="K370" s="1" t="s">
        <v>14</v>
      </c>
      <c r="L370" s="1" t="s">
        <v>77</v>
      </c>
      <c r="M370" s="1">
        <v>96670</v>
      </c>
      <c r="N370" s="17">
        <v>491.23960578995997</v>
      </c>
      <c r="O370" s="8">
        <v>2652.0898696812678</v>
      </c>
      <c r="P370" s="8">
        <v>2193.2854917538257</v>
      </c>
      <c r="Q370" s="8">
        <f>P370-Table3[[#This Row],[paid]]</f>
        <v>-458.80437792744215</v>
      </c>
      <c r="R370" s="8">
        <v>4.4647977604061753</v>
      </c>
      <c r="S370" s="8">
        <v>2800</v>
      </c>
      <c r="T370" s="10">
        <v>0.15</v>
      </c>
      <c r="U370" s="8">
        <v>1408.8349402074691</v>
      </c>
      <c r="V370" s="10">
        <v>0.10705666191233172</v>
      </c>
    </row>
    <row r="371" spans="1:22" x14ac:dyDescent="0.25">
      <c r="A371" s="6">
        <v>44716</v>
      </c>
      <c r="B371" s="7" t="str">
        <f t="shared" si="5"/>
        <v>6</v>
      </c>
      <c r="C371" s="17">
        <f>_xlfn.ISOWEEKNUM(Table3[[#This Row],[dt]])</f>
        <v>22</v>
      </c>
      <c r="D371" s="1">
        <v>5247</v>
      </c>
      <c r="E371" s="1" t="s">
        <v>10</v>
      </c>
      <c r="F371" s="1" t="s">
        <v>92</v>
      </c>
      <c r="G371" s="1" t="s">
        <v>53</v>
      </c>
      <c r="H371" s="1" t="s">
        <v>11</v>
      </c>
      <c r="I371" s="1" t="s">
        <v>12</v>
      </c>
      <c r="J371" s="1" t="s">
        <v>13</v>
      </c>
      <c r="K371" s="1" t="s">
        <v>15</v>
      </c>
      <c r="L371" s="1" t="s">
        <v>76</v>
      </c>
      <c r="M371" s="1">
        <v>48120</v>
      </c>
      <c r="N371" s="17">
        <v>157.19496923830783</v>
      </c>
      <c r="O371" s="8">
        <v>1039.0832649578153</v>
      </c>
      <c r="P371" s="8">
        <v>453.7185051974563</v>
      </c>
      <c r="Q371" s="8">
        <f>P371-Table3[[#This Row],[paid]]</f>
        <v>-585.36475976035899</v>
      </c>
      <c r="R371" s="8">
        <v>2.8863424026605986</v>
      </c>
      <c r="S371" s="8">
        <v>400</v>
      </c>
      <c r="T371" s="10">
        <v>7.0000000000000007E-2</v>
      </c>
      <c r="U371" s="8">
        <v>104.35099246512544</v>
      </c>
      <c r="V371" s="10">
        <v>3.8331767116159522E-2</v>
      </c>
    </row>
    <row r="372" spans="1:22" x14ac:dyDescent="0.25">
      <c r="A372" s="6">
        <v>44716</v>
      </c>
      <c r="B372" s="7" t="str">
        <f t="shared" si="5"/>
        <v>6</v>
      </c>
      <c r="C372" s="17">
        <f>_xlfn.ISOWEEKNUM(Table3[[#This Row],[dt]])</f>
        <v>22</v>
      </c>
      <c r="D372" s="1">
        <v>2647</v>
      </c>
      <c r="E372" s="1" t="s">
        <v>10</v>
      </c>
      <c r="F372" s="1" t="s">
        <v>91</v>
      </c>
      <c r="G372" s="1" t="s">
        <v>36</v>
      </c>
      <c r="H372" s="1" t="s">
        <v>11</v>
      </c>
      <c r="I372" s="1" t="s">
        <v>18</v>
      </c>
      <c r="J372" s="1" t="s">
        <v>13</v>
      </c>
      <c r="K372" s="1" t="s">
        <v>14</v>
      </c>
      <c r="L372" s="1" t="s">
        <v>75</v>
      </c>
      <c r="M372" s="1">
        <v>31490</v>
      </c>
      <c r="N372" s="17">
        <v>119.96190476190476</v>
      </c>
      <c r="O372" s="8">
        <v>831.45670658618292</v>
      </c>
      <c r="P372" s="8">
        <v>244.46845649298692</v>
      </c>
      <c r="Q372" s="8">
        <f>P372-Table3[[#This Row],[paid]]</f>
        <v>-586.98825009319603</v>
      </c>
      <c r="R372" s="8">
        <v>2.0378840847700559</v>
      </c>
      <c r="S372" s="8">
        <v>400</v>
      </c>
      <c r="T372" s="10">
        <v>8.5000000000000006E-2</v>
      </c>
      <c r="U372" s="8">
        <v>8.788865478207093</v>
      </c>
      <c r="V372" s="10">
        <v>5.9918196975098769E-3</v>
      </c>
    </row>
    <row r="373" spans="1:22" x14ac:dyDescent="0.25">
      <c r="A373" s="6">
        <v>44716</v>
      </c>
      <c r="B373" s="7" t="str">
        <f t="shared" si="5"/>
        <v>6</v>
      </c>
      <c r="C373" s="17">
        <f>_xlfn.ISOWEEKNUM(Table3[[#This Row],[dt]])</f>
        <v>22</v>
      </c>
      <c r="D373" s="1">
        <v>15720</v>
      </c>
      <c r="E373" s="1" t="s">
        <v>10</v>
      </c>
      <c r="F373" s="1" t="s">
        <v>89</v>
      </c>
      <c r="G373" s="1" t="s">
        <v>71</v>
      </c>
      <c r="H373" s="1" t="s">
        <v>17</v>
      </c>
      <c r="I373" s="1" t="s">
        <v>12</v>
      </c>
      <c r="J373" s="1" t="s">
        <v>13</v>
      </c>
      <c r="K373" s="1" t="s">
        <v>14</v>
      </c>
      <c r="L373" s="1" t="s">
        <v>78</v>
      </c>
      <c r="M373" s="1">
        <v>44940</v>
      </c>
      <c r="N373" s="17">
        <v>40.498648242715525</v>
      </c>
      <c r="O373" s="8">
        <v>1076.6947739857505</v>
      </c>
      <c r="P373" s="8">
        <v>484.49647684910013</v>
      </c>
      <c r="Q373" s="8">
        <f>P373-Table3[[#This Row],[paid]]</f>
        <v>-592.19829713665035</v>
      </c>
      <c r="R373" s="8">
        <v>11.963275266508342</v>
      </c>
      <c r="S373" s="8">
        <v>600</v>
      </c>
      <c r="T373" s="10">
        <v>7.0000000000000007E-2</v>
      </c>
      <c r="U373" s="8">
        <v>35.737842436339136</v>
      </c>
      <c r="V373" s="10">
        <v>1.2293808845545689E-2</v>
      </c>
    </row>
    <row r="374" spans="1:22" x14ac:dyDescent="0.25">
      <c r="A374" s="6">
        <v>44716</v>
      </c>
      <c r="B374" s="7" t="str">
        <f t="shared" si="5"/>
        <v>6</v>
      </c>
      <c r="C374" s="17">
        <f>_xlfn.ISOWEEKNUM(Table3[[#This Row],[dt]])</f>
        <v>22</v>
      </c>
      <c r="D374" s="1">
        <v>13250</v>
      </c>
      <c r="E374" s="1" t="s">
        <v>10</v>
      </c>
      <c r="F374" s="1" t="s">
        <v>90</v>
      </c>
      <c r="G374" s="1" t="s">
        <v>35</v>
      </c>
      <c r="H374" s="1" t="s">
        <v>11</v>
      </c>
      <c r="I374" s="1" t="s">
        <v>18</v>
      </c>
      <c r="J374" s="1" t="s">
        <v>13</v>
      </c>
      <c r="K374" s="1" t="s">
        <v>15</v>
      </c>
      <c r="L374" s="1" t="s">
        <v>79</v>
      </c>
      <c r="M374" s="1">
        <v>33210</v>
      </c>
      <c r="N374" s="17">
        <v>164.41540498532038</v>
      </c>
      <c r="O374" s="8">
        <v>898.91748600848086</v>
      </c>
      <c r="P374" s="8">
        <v>286.42612889626054</v>
      </c>
      <c r="Q374" s="8">
        <f>P374-Table3[[#This Row],[paid]]</f>
        <v>-612.49135711222038</v>
      </c>
      <c r="R374" s="8">
        <v>1.7420881511792263</v>
      </c>
      <c r="S374" s="8">
        <v>600</v>
      </c>
      <c r="T374" s="10">
        <v>0.06</v>
      </c>
      <c r="U374" s="8">
        <v>67.729766981274466</v>
      </c>
      <c r="V374" s="10">
        <v>3.9410840555567955E-2</v>
      </c>
    </row>
    <row r="375" spans="1:22" x14ac:dyDescent="0.25">
      <c r="A375" s="6">
        <v>44716</v>
      </c>
      <c r="B375" s="7" t="str">
        <f t="shared" si="5"/>
        <v>6</v>
      </c>
      <c r="C375" s="17">
        <f>_xlfn.ISOWEEKNUM(Table3[[#This Row],[dt]])</f>
        <v>22</v>
      </c>
      <c r="D375" s="1">
        <v>16533</v>
      </c>
      <c r="E375" s="1" t="s">
        <v>10</v>
      </c>
      <c r="F375" s="1" t="s">
        <v>91</v>
      </c>
      <c r="G375" s="1" t="s">
        <v>43</v>
      </c>
      <c r="H375" s="1" t="s">
        <v>11</v>
      </c>
      <c r="I375" s="1" t="s">
        <v>12</v>
      </c>
      <c r="J375" s="1" t="s">
        <v>16</v>
      </c>
      <c r="K375" s="1" t="s">
        <v>14</v>
      </c>
      <c r="L375" s="1" t="s">
        <v>78</v>
      </c>
      <c r="M375" s="1">
        <v>52410</v>
      </c>
      <c r="N375" s="17">
        <v>459.54257342066342</v>
      </c>
      <c r="O375" s="8">
        <v>893.67870902040022</v>
      </c>
      <c r="P375" s="8">
        <v>274.88849648894978</v>
      </c>
      <c r="Q375" s="8">
        <f>P375-Table3[[#This Row],[paid]]</f>
        <v>-618.79021253145038</v>
      </c>
      <c r="R375" s="8">
        <v>0.5981785200939761</v>
      </c>
      <c r="S375" s="8">
        <v>600</v>
      </c>
      <c r="T375" s="10">
        <v>0.15</v>
      </c>
      <c r="U375" s="8">
        <v>125.20786212584457</v>
      </c>
      <c r="V375" s="10">
        <v>7.591433358439198E-2</v>
      </c>
    </row>
    <row r="376" spans="1:22" x14ac:dyDescent="0.25">
      <c r="A376" s="6">
        <v>44716</v>
      </c>
      <c r="B376" s="7" t="str">
        <f t="shared" si="5"/>
        <v>6</v>
      </c>
      <c r="C376" s="17">
        <f>_xlfn.ISOWEEKNUM(Table3[[#This Row],[dt]])</f>
        <v>22</v>
      </c>
      <c r="D376" s="1">
        <v>16862</v>
      </c>
      <c r="E376" s="1" t="s">
        <v>10</v>
      </c>
      <c r="F376" s="1" t="s">
        <v>89</v>
      </c>
      <c r="G376" s="1" t="s">
        <v>54</v>
      </c>
      <c r="H376" s="1" t="s">
        <v>17</v>
      </c>
      <c r="I376" s="1" t="s">
        <v>12</v>
      </c>
      <c r="J376" s="1" t="s">
        <v>13</v>
      </c>
      <c r="K376" s="1" t="s">
        <v>14</v>
      </c>
      <c r="L376" s="1" t="s">
        <v>76</v>
      </c>
      <c r="M376" s="1">
        <v>28120</v>
      </c>
      <c r="N376" s="17">
        <v>80.721755177363136</v>
      </c>
      <c r="O376" s="8">
        <v>962.85181481132668</v>
      </c>
      <c r="P376" s="8">
        <v>308.4249542352369</v>
      </c>
      <c r="Q376" s="8">
        <f>P376-Table3[[#This Row],[paid]]</f>
        <v>-654.42686057608978</v>
      </c>
      <c r="R376" s="8">
        <v>3.8208405349655821</v>
      </c>
      <c r="S376" s="8">
        <v>400</v>
      </c>
      <c r="T376" s="10">
        <v>0.1</v>
      </c>
      <c r="U376" s="8">
        <v>74.416767294346471</v>
      </c>
      <c r="V376" s="10">
        <v>4.0213330272874374E-2</v>
      </c>
    </row>
    <row r="377" spans="1:22" x14ac:dyDescent="0.25">
      <c r="A377" s="6">
        <v>44716</v>
      </c>
      <c r="B377" s="7" t="str">
        <f t="shared" si="5"/>
        <v>6</v>
      </c>
      <c r="C377" s="17">
        <f>_xlfn.ISOWEEKNUM(Table3[[#This Row],[dt]])</f>
        <v>22</v>
      </c>
      <c r="D377" s="1">
        <v>17628</v>
      </c>
      <c r="E377" s="1" t="s">
        <v>10</v>
      </c>
      <c r="F377" s="1" t="s">
        <v>91</v>
      </c>
      <c r="G377" s="1" t="s">
        <v>50</v>
      </c>
      <c r="H377" s="1" t="s">
        <v>11</v>
      </c>
      <c r="I377" s="1" t="s">
        <v>21</v>
      </c>
      <c r="J377" s="1"/>
      <c r="K377" s="1" t="s">
        <v>15</v>
      </c>
      <c r="L377" s="1" t="s">
        <v>78</v>
      </c>
      <c r="M377" s="1">
        <v>34330</v>
      </c>
      <c r="N377" s="17">
        <v>591.56396328900541</v>
      </c>
      <c r="O377" s="8">
        <v>1460.075788110674</v>
      </c>
      <c r="P377" s="8">
        <v>782.36251804082269</v>
      </c>
      <c r="Q377" s="8">
        <f>P377-Table3[[#This Row],[paid]]</f>
        <v>-677.71327006985132</v>
      </c>
      <c r="R377" s="8">
        <v>1.3225324167669146</v>
      </c>
      <c r="S377" s="8">
        <v>3600</v>
      </c>
      <c r="T377" s="10">
        <v>0.06</v>
      </c>
      <c r="U377" s="8">
        <v>276.27165368425642</v>
      </c>
      <c r="V377" s="10">
        <v>5.8854143127086964E-2</v>
      </c>
    </row>
    <row r="378" spans="1:22" x14ac:dyDescent="0.25">
      <c r="A378" s="6">
        <v>44716</v>
      </c>
      <c r="B378" s="7" t="str">
        <f t="shared" si="5"/>
        <v>6</v>
      </c>
      <c r="C378" s="17">
        <f>_xlfn.ISOWEEKNUM(Table3[[#This Row],[dt]])</f>
        <v>22</v>
      </c>
      <c r="D378" s="1">
        <v>9121</v>
      </c>
      <c r="E378" s="1" t="s">
        <v>10</v>
      </c>
      <c r="F378" s="1" t="s">
        <v>95</v>
      </c>
      <c r="G378" s="1" t="s">
        <v>61</v>
      </c>
      <c r="H378" s="1" t="s">
        <v>11</v>
      </c>
      <c r="I378" s="1" t="s">
        <v>12</v>
      </c>
      <c r="J378" s="1" t="s">
        <v>13</v>
      </c>
      <c r="K378" s="1" t="s">
        <v>14</v>
      </c>
      <c r="L378" s="1" t="s">
        <v>78</v>
      </c>
      <c r="M378" s="1">
        <v>73690</v>
      </c>
      <c r="N378" s="17">
        <v>224.91918514579046</v>
      </c>
      <c r="O378" s="8">
        <v>959.29649098824018</v>
      </c>
      <c r="P378" s="8">
        <v>272.42952659885242</v>
      </c>
      <c r="Q378" s="8">
        <f>P378-Table3[[#This Row],[paid]]</f>
        <v>-686.8669643893877</v>
      </c>
      <c r="R378" s="8">
        <v>1.2112329431669699</v>
      </c>
      <c r="S378" s="8">
        <v>400</v>
      </c>
      <c r="T378" s="10">
        <v>0.125</v>
      </c>
      <c r="U378" s="8">
        <v>201.32461291049691</v>
      </c>
      <c r="V378" s="10">
        <v>0.12316617281047255</v>
      </c>
    </row>
    <row r="379" spans="1:22" x14ac:dyDescent="0.25">
      <c r="A379" s="6">
        <v>44716</v>
      </c>
      <c r="B379" s="7" t="str">
        <f t="shared" si="5"/>
        <v>6</v>
      </c>
      <c r="C379" s="17">
        <f>_xlfn.ISOWEEKNUM(Table3[[#This Row],[dt]])</f>
        <v>22</v>
      </c>
      <c r="D379" s="1">
        <v>16857</v>
      </c>
      <c r="E379" s="1" t="s">
        <v>10</v>
      </c>
      <c r="F379" s="1" t="s">
        <v>91</v>
      </c>
      <c r="G379" s="1" t="s">
        <v>40</v>
      </c>
      <c r="H379" s="1" t="s">
        <v>11</v>
      </c>
      <c r="I379" s="1" t="s">
        <v>12</v>
      </c>
      <c r="J379" s="1" t="s">
        <v>13</v>
      </c>
      <c r="K379" s="1" t="s">
        <v>15</v>
      </c>
      <c r="L379" s="1" t="s">
        <v>76</v>
      </c>
      <c r="M379" s="1">
        <v>203190</v>
      </c>
      <c r="N379" s="17">
        <v>530.67105547161668</v>
      </c>
      <c r="O379" s="8">
        <v>2558.4859389053468</v>
      </c>
      <c r="P379" s="8">
        <v>1870.1300738404827</v>
      </c>
      <c r="Q379" s="8">
        <f>P379-Table3[[#This Row],[paid]]</f>
        <v>-688.35586506486402</v>
      </c>
      <c r="R379" s="8">
        <v>3.5240853152966207</v>
      </c>
      <c r="S379" s="8">
        <v>1800</v>
      </c>
      <c r="T379" s="10">
        <v>7.0000000000000007E-2</v>
      </c>
      <c r="U379" s="8">
        <v>368.41969955764012</v>
      </c>
      <c r="V379" s="10">
        <v>3.283369649978915E-2</v>
      </c>
    </row>
    <row r="380" spans="1:22" x14ac:dyDescent="0.25">
      <c r="A380" s="6">
        <v>44716</v>
      </c>
      <c r="B380" s="7" t="str">
        <f t="shared" si="5"/>
        <v>6</v>
      </c>
      <c r="C380" s="17">
        <f>_xlfn.ISOWEEKNUM(Table3[[#This Row],[dt]])</f>
        <v>22</v>
      </c>
      <c r="D380" s="1">
        <v>17282</v>
      </c>
      <c r="E380" s="1" t="s">
        <v>10</v>
      </c>
      <c r="F380" s="1" t="s">
        <v>92</v>
      </c>
      <c r="G380" s="1" t="s">
        <v>43</v>
      </c>
      <c r="H380" s="1" t="s">
        <v>17</v>
      </c>
      <c r="I380" s="1" t="s">
        <v>12</v>
      </c>
      <c r="J380" s="1" t="s">
        <v>13</v>
      </c>
      <c r="K380" s="1" t="s">
        <v>14</v>
      </c>
      <c r="L380" s="1" t="s">
        <v>75</v>
      </c>
      <c r="M380" s="1">
        <v>65650</v>
      </c>
      <c r="N380" s="17">
        <v>234.61538461538461</v>
      </c>
      <c r="O380" s="8">
        <v>2099.4669337273958</v>
      </c>
      <c r="P380" s="8">
        <v>1345.8121370047409</v>
      </c>
      <c r="Q380" s="8">
        <f>P380-Table3[[#This Row],[paid]]</f>
        <v>-753.65479672265496</v>
      </c>
      <c r="R380" s="8">
        <v>5.7362484528070921</v>
      </c>
      <c r="S380" s="8">
        <v>1800</v>
      </c>
      <c r="T380" s="10">
        <v>7.0000000000000007E-2</v>
      </c>
      <c r="U380" s="8">
        <v>132.42248315216798</v>
      </c>
      <c r="V380" s="10">
        <v>1.6399327403760006E-2</v>
      </c>
    </row>
    <row r="381" spans="1:22" x14ac:dyDescent="0.25">
      <c r="A381" s="6">
        <v>44716</v>
      </c>
      <c r="B381" s="7" t="str">
        <f t="shared" si="5"/>
        <v>6</v>
      </c>
      <c r="C381" s="17">
        <f>_xlfn.ISOWEEKNUM(Table3[[#This Row],[dt]])</f>
        <v>22</v>
      </c>
      <c r="D381" s="1">
        <v>2612</v>
      </c>
      <c r="E381" s="1" t="s">
        <v>10</v>
      </c>
      <c r="F381" s="1" t="s">
        <v>91</v>
      </c>
      <c r="G381" s="1" t="s">
        <v>40</v>
      </c>
      <c r="H381" s="1" t="s">
        <v>17</v>
      </c>
      <c r="I381" s="1" t="s">
        <v>12</v>
      </c>
      <c r="J381" s="1" t="s">
        <v>16</v>
      </c>
      <c r="K381" s="1" t="s">
        <v>20</v>
      </c>
      <c r="L381" s="1" t="s">
        <v>80</v>
      </c>
      <c r="M381" s="1">
        <v>73390</v>
      </c>
      <c r="N381" s="17">
        <v>145.22437617386637</v>
      </c>
      <c r="O381" s="8">
        <v>1290.8208603734729</v>
      </c>
      <c r="P381" s="8">
        <v>529.54422090381661</v>
      </c>
      <c r="Q381" s="8">
        <f>P381-Table3[[#This Row],[paid]]</f>
        <v>-761.27663946965629</v>
      </c>
      <c r="R381" s="8">
        <v>3.6463866112245</v>
      </c>
      <c r="S381" s="8">
        <v>800</v>
      </c>
      <c r="T381" s="10">
        <v>7.0000000000000007E-2</v>
      </c>
      <c r="U381" s="8">
        <v>25.49897637627901</v>
      </c>
      <c r="V381" s="10">
        <v>8.0254475986782908E-3</v>
      </c>
    </row>
    <row r="382" spans="1:22" x14ac:dyDescent="0.25">
      <c r="A382" s="6">
        <v>44716</v>
      </c>
      <c r="B382" s="7" t="str">
        <f t="shared" si="5"/>
        <v>6</v>
      </c>
      <c r="C382" s="17">
        <f>_xlfn.ISOWEEKNUM(Table3[[#This Row],[dt]])</f>
        <v>22</v>
      </c>
      <c r="D382" s="1">
        <v>15673</v>
      </c>
      <c r="E382" s="1" t="s">
        <v>10</v>
      </c>
      <c r="F382" s="1" t="s">
        <v>95</v>
      </c>
      <c r="G382" s="1" t="s">
        <v>43</v>
      </c>
      <c r="H382" s="1" t="s">
        <v>19</v>
      </c>
      <c r="I382" s="1" t="s">
        <v>21</v>
      </c>
      <c r="J382" s="1" t="s">
        <v>16</v>
      </c>
      <c r="K382" s="1" t="s">
        <v>15</v>
      </c>
      <c r="L382" s="1" t="s">
        <v>77</v>
      </c>
      <c r="M382" s="1">
        <v>130280</v>
      </c>
      <c r="N382" s="17">
        <v>118.53021453937134</v>
      </c>
      <c r="O382" s="8">
        <v>2111.7113824820417</v>
      </c>
      <c r="P382" s="8">
        <v>1345.7075441442412</v>
      </c>
      <c r="Q382" s="8">
        <f>P382-Table3[[#This Row],[paid]]</f>
        <v>-766.00383833780052</v>
      </c>
      <c r="R382" s="8">
        <v>11.353287002591623</v>
      </c>
      <c r="S382" s="8">
        <v>1600</v>
      </c>
      <c r="T382" s="10">
        <v>0.06</v>
      </c>
      <c r="U382" s="8">
        <v>456.68355828080485</v>
      </c>
      <c r="V382" s="10">
        <v>5.6560525881971115E-2</v>
      </c>
    </row>
    <row r="383" spans="1:22" x14ac:dyDescent="0.25">
      <c r="A383" s="6">
        <v>44716</v>
      </c>
      <c r="B383" s="7" t="str">
        <f t="shared" si="5"/>
        <v>6</v>
      </c>
      <c r="C383" s="17">
        <f>_xlfn.ISOWEEKNUM(Table3[[#This Row],[dt]])</f>
        <v>22</v>
      </c>
      <c r="D383" s="1">
        <v>17267</v>
      </c>
      <c r="E383" s="1" t="s">
        <v>10</v>
      </c>
      <c r="F383" s="1" t="s">
        <v>91</v>
      </c>
      <c r="G383" s="1" t="s">
        <v>37</v>
      </c>
      <c r="H383" s="1" t="s">
        <v>11</v>
      </c>
      <c r="I383" s="1" t="s">
        <v>12</v>
      </c>
      <c r="J383" s="1" t="s">
        <v>13</v>
      </c>
      <c r="K383" s="1" t="s">
        <v>15</v>
      </c>
      <c r="L383" s="1" t="s">
        <v>81</v>
      </c>
      <c r="M383" s="1">
        <v>106310</v>
      </c>
      <c r="N383" s="17">
        <v>421.91740047128854</v>
      </c>
      <c r="O383" s="8">
        <v>2911.4300832705239</v>
      </c>
      <c r="P383" s="8">
        <v>2132.6093965059144</v>
      </c>
      <c r="Q383" s="8">
        <f>P383-Table3[[#This Row],[paid]]</f>
        <v>-778.82068676460949</v>
      </c>
      <c r="R383" s="8">
        <v>5.0545661167891049</v>
      </c>
      <c r="S383" s="8">
        <v>1800</v>
      </c>
      <c r="T383" s="10">
        <v>0.08</v>
      </c>
      <c r="U383" s="8">
        <v>677.41616704180103</v>
      </c>
      <c r="V383" s="10">
        <v>5.294110336939694E-2</v>
      </c>
    </row>
    <row r="384" spans="1:22" x14ac:dyDescent="0.25">
      <c r="A384" s="6">
        <v>44716</v>
      </c>
      <c r="B384" s="7" t="str">
        <f t="shared" si="5"/>
        <v>6</v>
      </c>
      <c r="C384" s="17">
        <f>_xlfn.ISOWEEKNUM(Table3[[#This Row],[dt]])</f>
        <v>22</v>
      </c>
      <c r="D384" s="1">
        <v>16842</v>
      </c>
      <c r="E384" s="1" t="s">
        <v>10</v>
      </c>
      <c r="F384" s="1" t="s">
        <v>93</v>
      </c>
      <c r="G384" s="1" t="s">
        <v>49</v>
      </c>
      <c r="H384" s="1" t="s">
        <v>11</v>
      </c>
      <c r="I384" s="1" t="s">
        <v>12</v>
      </c>
      <c r="J384" s="1" t="s">
        <v>16</v>
      </c>
      <c r="K384" s="1" t="s">
        <v>14</v>
      </c>
      <c r="L384" s="1" t="s">
        <v>78</v>
      </c>
      <c r="M384" s="1">
        <v>203030</v>
      </c>
      <c r="N384" s="17">
        <v>934.52134247027732</v>
      </c>
      <c r="O384" s="8">
        <v>3092.8752516774689</v>
      </c>
      <c r="P384" s="8">
        <v>2160.2077221903778</v>
      </c>
      <c r="Q384" s="8">
        <f>P384-Table3[[#This Row],[paid]]</f>
        <v>-932.66752948709109</v>
      </c>
      <c r="R384" s="8">
        <v>2.3115659579054331</v>
      </c>
      <c r="S384" s="8">
        <v>3000</v>
      </c>
      <c r="T384" s="10">
        <v>0.14000000000000001</v>
      </c>
      <c r="U384" s="8">
        <v>649.17130083308325</v>
      </c>
      <c r="V384" s="10">
        <v>5.008556153840963E-2</v>
      </c>
    </row>
    <row r="385" spans="1:22" x14ac:dyDescent="0.25">
      <c r="A385" s="6">
        <v>44716</v>
      </c>
      <c r="B385" s="7" t="str">
        <f t="shared" si="5"/>
        <v>6</v>
      </c>
      <c r="C385" s="17">
        <f>_xlfn.ISOWEEKNUM(Table3[[#This Row],[dt]])</f>
        <v>22</v>
      </c>
      <c r="D385" s="1">
        <v>15102</v>
      </c>
      <c r="E385" s="1" t="s">
        <v>10</v>
      </c>
      <c r="F385" s="1" t="s">
        <v>95</v>
      </c>
      <c r="G385" s="1" t="s">
        <v>69</v>
      </c>
      <c r="H385" s="1" t="s">
        <v>17</v>
      </c>
      <c r="I385" s="1" t="s">
        <v>18</v>
      </c>
      <c r="J385" s="1" t="s">
        <v>13</v>
      </c>
      <c r="K385" s="1" t="s">
        <v>15</v>
      </c>
      <c r="L385" s="1" t="s">
        <v>76</v>
      </c>
      <c r="M385" s="1">
        <v>158560</v>
      </c>
      <c r="N385" s="17">
        <v>214.10574810029388</v>
      </c>
      <c r="O385" s="8">
        <v>3147.0822051421715</v>
      </c>
      <c r="P385" s="8">
        <v>2201.9882021734879</v>
      </c>
      <c r="Q385" s="8">
        <f>P385-Table3[[#This Row],[paid]]</f>
        <v>-945.09400296868353</v>
      </c>
      <c r="R385" s="8">
        <v>10.28458236974566</v>
      </c>
      <c r="S385" s="8">
        <v>2800</v>
      </c>
      <c r="T385" s="10">
        <v>6.5000000000000002E-2</v>
      </c>
      <c r="U385" s="8">
        <v>69.064981159617574</v>
      </c>
      <c r="V385" s="10">
        <v>5.2274713288235379E-3</v>
      </c>
    </row>
    <row r="386" spans="1:22" x14ac:dyDescent="0.25">
      <c r="A386" s="6">
        <v>44716</v>
      </c>
      <c r="B386" s="7" t="str">
        <f t="shared" ref="B386:B449" si="6">TEXT(A386,"M")</f>
        <v>6</v>
      </c>
      <c r="C386" s="17">
        <f>_xlfn.ISOWEEKNUM(Table3[[#This Row],[dt]])</f>
        <v>22</v>
      </c>
      <c r="D386" s="1">
        <v>12392</v>
      </c>
      <c r="E386" s="1" t="s">
        <v>10</v>
      </c>
      <c r="F386" s="1" t="s">
        <v>94</v>
      </c>
      <c r="G386" s="1" t="s">
        <v>42</v>
      </c>
      <c r="H386" s="1" t="s">
        <v>11</v>
      </c>
      <c r="I386" s="1" t="s">
        <v>18</v>
      </c>
      <c r="J386" s="1" t="s">
        <v>13</v>
      </c>
      <c r="K386" s="1" t="s">
        <v>14</v>
      </c>
      <c r="L386" s="1" t="s">
        <v>81</v>
      </c>
      <c r="M386" s="1">
        <v>66090</v>
      </c>
      <c r="N386" s="17">
        <v>113.71840512637949</v>
      </c>
      <c r="O386" s="8">
        <v>1216.2505755530794</v>
      </c>
      <c r="P386" s="8">
        <v>198.72137311197889</v>
      </c>
      <c r="Q386" s="8">
        <f>P386-Table3[[#This Row],[paid]]</f>
        <v>-1017.5292024411006</v>
      </c>
      <c r="R386" s="8">
        <v>1.7474864591279875</v>
      </c>
      <c r="S386" s="8">
        <v>200</v>
      </c>
      <c r="T386" s="10">
        <v>0.09</v>
      </c>
      <c r="U386" s="8">
        <v>96.014504201883838</v>
      </c>
      <c r="V386" s="10">
        <v>8.052690617210724E-2</v>
      </c>
    </row>
    <row r="387" spans="1:22" x14ac:dyDescent="0.25">
      <c r="A387" s="6">
        <v>44716</v>
      </c>
      <c r="B387" s="7" t="str">
        <f t="shared" si="6"/>
        <v>6</v>
      </c>
      <c r="C387" s="17">
        <f>_xlfn.ISOWEEKNUM(Table3[[#This Row],[dt]])</f>
        <v>22</v>
      </c>
      <c r="D387" s="1">
        <v>2796</v>
      </c>
      <c r="E387" s="1" t="s">
        <v>10</v>
      </c>
      <c r="F387" s="1" t="s">
        <v>93</v>
      </c>
      <c r="G387" s="1" t="s">
        <v>31</v>
      </c>
      <c r="H387" s="1" t="s">
        <v>17</v>
      </c>
      <c r="I387" s="1" t="s">
        <v>12</v>
      </c>
      <c r="J387" s="1" t="s">
        <v>13</v>
      </c>
      <c r="K387" s="1" t="s">
        <v>14</v>
      </c>
      <c r="L387" s="1" t="s">
        <v>76</v>
      </c>
      <c r="M387" s="1">
        <v>34870</v>
      </c>
      <c r="N387" s="17">
        <v>213.81029898529491</v>
      </c>
      <c r="O387" s="8">
        <v>1688.1186399796882</v>
      </c>
      <c r="P387" s="8">
        <v>532.35568014263504</v>
      </c>
      <c r="Q387" s="8">
        <f>P387-Table3[[#This Row],[paid]]</f>
        <v>-1155.7629598370531</v>
      </c>
      <c r="R387" s="8">
        <v>2.4898505014449679</v>
      </c>
      <c r="S387" s="8">
        <v>800</v>
      </c>
      <c r="T387" s="10">
        <v>0.12</v>
      </c>
      <c r="U387" s="8">
        <v>115.36200340891224</v>
      </c>
      <c r="V387" s="10">
        <v>3.6116831820035271E-2</v>
      </c>
    </row>
    <row r="388" spans="1:22" x14ac:dyDescent="0.25">
      <c r="A388" s="6">
        <v>44716</v>
      </c>
      <c r="B388" s="7" t="str">
        <f t="shared" si="6"/>
        <v>6</v>
      </c>
      <c r="C388" s="17">
        <f>_xlfn.ISOWEEKNUM(Table3[[#This Row],[dt]])</f>
        <v>22</v>
      </c>
      <c r="D388" s="1">
        <v>15101</v>
      </c>
      <c r="E388" s="1" t="s">
        <v>10</v>
      </c>
      <c r="F388" s="1" t="s">
        <v>89</v>
      </c>
      <c r="G388" s="1" t="s">
        <v>47</v>
      </c>
      <c r="H388" s="1" t="s">
        <v>17</v>
      </c>
      <c r="I388" s="1" t="s">
        <v>12</v>
      </c>
      <c r="J388" s="1" t="s">
        <v>16</v>
      </c>
      <c r="K388" s="1" t="s">
        <v>14</v>
      </c>
      <c r="L388" s="1" t="s">
        <v>78</v>
      </c>
      <c r="M388" s="1">
        <v>87830</v>
      </c>
      <c r="N388" s="17">
        <v>387.80136184700501</v>
      </c>
      <c r="O388" s="8">
        <v>5397.3801217048576</v>
      </c>
      <c r="P388" s="8">
        <v>4203.034862656822</v>
      </c>
      <c r="Q388" s="8">
        <f>P388-Table3[[#This Row],[paid]]</f>
        <v>-1194.3452590480356</v>
      </c>
      <c r="R388" s="8">
        <v>10.83811269418646</v>
      </c>
      <c r="S388" s="8">
        <v>2600</v>
      </c>
      <c r="T388" s="10">
        <v>0.1</v>
      </c>
      <c r="U388" s="8">
        <v>327.19843320000848</v>
      </c>
      <c r="V388" s="10">
        <v>1.297468947605397E-2</v>
      </c>
    </row>
    <row r="389" spans="1:22" x14ac:dyDescent="0.25">
      <c r="A389" s="6">
        <v>44716</v>
      </c>
      <c r="B389" s="7" t="str">
        <f t="shared" si="6"/>
        <v>6</v>
      </c>
      <c r="C389" s="17">
        <f>_xlfn.ISOWEEKNUM(Table3[[#This Row],[dt]])</f>
        <v>22</v>
      </c>
      <c r="D389" s="1">
        <v>16861</v>
      </c>
      <c r="E389" s="1" t="s">
        <v>10</v>
      </c>
      <c r="F389" s="1" t="s">
        <v>90</v>
      </c>
      <c r="G389" s="1" t="s">
        <v>26</v>
      </c>
      <c r="H389" s="1" t="s">
        <v>11</v>
      </c>
      <c r="I389" s="1" t="s">
        <v>18</v>
      </c>
      <c r="J389" s="1" t="s">
        <v>13</v>
      </c>
      <c r="K389" s="1" t="s">
        <v>15</v>
      </c>
      <c r="L389" s="1" t="s">
        <v>80</v>
      </c>
      <c r="M389" s="1">
        <v>181270</v>
      </c>
      <c r="N389" s="17">
        <v>1324.3198101905143</v>
      </c>
      <c r="O389" s="8">
        <v>4123.0336438651566</v>
      </c>
      <c r="P389" s="8">
        <v>2926.1603068877862</v>
      </c>
      <c r="Q389" s="8">
        <f>P389-Table3[[#This Row],[paid]]</f>
        <v>-1196.8733369773704</v>
      </c>
      <c r="R389" s="8">
        <v>2.2095571510531387</v>
      </c>
      <c r="S389" s="8">
        <v>5200</v>
      </c>
      <c r="T389" s="10">
        <v>7.0000000000000007E-2</v>
      </c>
      <c r="U389" s="8">
        <v>158.42829073862097</v>
      </c>
      <c r="V389" s="10">
        <v>9.0236734675644276E-3</v>
      </c>
    </row>
    <row r="390" spans="1:22" x14ac:dyDescent="0.25">
      <c r="A390" s="6">
        <v>44716</v>
      </c>
      <c r="B390" s="7" t="str">
        <f t="shared" si="6"/>
        <v>6</v>
      </c>
      <c r="C390" s="17">
        <f>_xlfn.ISOWEEKNUM(Table3[[#This Row],[dt]])</f>
        <v>22</v>
      </c>
      <c r="D390" s="1">
        <v>14389</v>
      </c>
      <c r="E390" s="1" t="s">
        <v>10</v>
      </c>
      <c r="F390" s="1" t="s">
        <v>91</v>
      </c>
      <c r="G390" s="1" t="s">
        <v>53</v>
      </c>
      <c r="H390" s="1" t="s">
        <v>19</v>
      </c>
      <c r="I390" s="1" t="s">
        <v>18</v>
      </c>
      <c r="J390" s="1" t="s">
        <v>16</v>
      </c>
      <c r="K390" s="1" t="s">
        <v>20</v>
      </c>
      <c r="L390" s="1" t="s">
        <v>81</v>
      </c>
      <c r="M390" s="1">
        <v>74300</v>
      </c>
      <c r="N390" s="17">
        <v>24.529547705513373</v>
      </c>
      <c r="O390" s="8">
        <v>2193.5749515488519</v>
      </c>
      <c r="P390" s="8">
        <v>996.43335962290257</v>
      </c>
      <c r="Q390" s="8">
        <f>P390-Table3[[#This Row],[paid]]</f>
        <v>-1197.1415919259493</v>
      </c>
      <c r="R390" s="8">
        <v>40.621758362015768</v>
      </c>
      <c r="S390" s="8">
        <v>600</v>
      </c>
      <c r="T390" s="10">
        <v>5.5E-2</v>
      </c>
      <c r="U390" s="8">
        <v>69.291437628642754</v>
      </c>
      <c r="V390" s="10">
        <v>1.1589909979005169E-2</v>
      </c>
    </row>
    <row r="391" spans="1:22" x14ac:dyDescent="0.25">
      <c r="A391" s="6">
        <v>44716</v>
      </c>
      <c r="B391" s="7" t="str">
        <f t="shared" si="6"/>
        <v>6</v>
      </c>
      <c r="C391" s="17">
        <f>_xlfn.ISOWEEKNUM(Table3[[#This Row],[dt]])</f>
        <v>22</v>
      </c>
      <c r="D391" s="1">
        <v>16205</v>
      </c>
      <c r="E391" s="1" t="s">
        <v>10</v>
      </c>
      <c r="F391" s="1" t="s">
        <v>89</v>
      </c>
      <c r="G391" s="1" t="s">
        <v>70</v>
      </c>
      <c r="H391" s="1" t="s">
        <v>17</v>
      </c>
      <c r="I391" s="1" t="s">
        <v>12</v>
      </c>
      <c r="J391" s="1" t="s">
        <v>13</v>
      </c>
      <c r="K391" s="1" t="s">
        <v>14</v>
      </c>
      <c r="L391" s="1" t="s">
        <v>81</v>
      </c>
      <c r="M391" s="1">
        <v>134550</v>
      </c>
      <c r="N391" s="17">
        <v>461.55405405405406</v>
      </c>
      <c r="O391" s="8">
        <v>5446.602716887458</v>
      </c>
      <c r="P391" s="8">
        <v>4232.1575165003896</v>
      </c>
      <c r="Q391" s="8">
        <f>P391-Table3[[#This Row],[paid]]</f>
        <v>-1214.4452003870683</v>
      </c>
      <c r="R391" s="8">
        <v>9.1693648432448782</v>
      </c>
      <c r="S391" s="8">
        <v>2400</v>
      </c>
      <c r="T391" s="10">
        <v>0.1</v>
      </c>
      <c r="U391" s="8">
        <v>905.47115273994234</v>
      </c>
      <c r="V391" s="10">
        <v>3.5658374765498047E-2</v>
      </c>
    </row>
    <row r="392" spans="1:22" x14ac:dyDescent="0.25">
      <c r="A392" s="6">
        <v>44716</v>
      </c>
      <c r="B392" s="7" t="str">
        <f t="shared" si="6"/>
        <v>6</v>
      </c>
      <c r="C392" s="17">
        <f>_xlfn.ISOWEEKNUM(Table3[[#This Row],[dt]])</f>
        <v>22</v>
      </c>
      <c r="D392" s="1">
        <v>15910</v>
      </c>
      <c r="E392" s="1" t="s">
        <v>10</v>
      </c>
      <c r="F392" s="1" t="s">
        <v>93</v>
      </c>
      <c r="G392" s="1" t="s">
        <v>26</v>
      </c>
      <c r="H392" s="1" t="s">
        <v>11</v>
      </c>
      <c r="I392" s="1" t="s">
        <v>12</v>
      </c>
      <c r="J392" s="1" t="s">
        <v>16</v>
      </c>
      <c r="K392" s="1" t="s">
        <v>14</v>
      </c>
      <c r="L392" s="1" t="s">
        <v>80</v>
      </c>
      <c r="M392" s="1">
        <v>80120</v>
      </c>
      <c r="N392" s="17">
        <v>252.1944584774414</v>
      </c>
      <c r="O392" s="8">
        <v>2021.3645898924851</v>
      </c>
      <c r="P392" s="8">
        <v>524.46188079569004</v>
      </c>
      <c r="Q392" s="8">
        <f>P392-Table3[[#This Row],[paid]]</f>
        <v>-1496.9027090967952</v>
      </c>
      <c r="R392" s="8">
        <v>2.0795931994778654</v>
      </c>
      <c r="S392" s="8">
        <v>400</v>
      </c>
      <c r="T392" s="10">
        <v>0.15</v>
      </c>
      <c r="U392" s="8">
        <v>324.09478197406128</v>
      </c>
      <c r="V392" s="10">
        <v>0.10299279885456411</v>
      </c>
    </row>
    <row r="393" spans="1:22" x14ac:dyDescent="0.25">
      <c r="A393" s="6">
        <v>44716</v>
      </c>
      <c r="B393" s="7" t="str">
        <f t="shared" si="6"/>
        <v>6</v>
      </c>
      <c r="C393" s="17">
        <f>_xlfn.ISOWEEKNUM(Table3[[#This Row],[dt]])</f>
        <v>22</v>
      </c>
      <c r="D393" s="1">
        <v>7576</v>
      </c>
      <c r="E393" s="1" t="s">
        <v>10</v>
      </c>
      <c r="F393" s="1" t="s">
        <v>89</v>
      </c>
      <c r="G393" s="1" t="s">
        <v>34</v>
      </c>
      <c r="H393" s="1" t="s">
        <v>17</v>
      </c>
      <c r="I393" s="1" t="s">
        <v>12</v>
      </c>
      <c r="J393" s="1" t="s">
        <v>16</v>
      </c>
      <c r="K393" s="1" t="s">
        <v>14</v>
      </c>
      <c r="L393" s="1" t="s">
        <v>80</v>
      </c>
      <c r="M393" s="1">
        <v>137310</v>
      </c>
      <c r="N393" s="17">
        <v>385.96817820206843</v>
      </c>
      <c r="O393" s="8">
        <v>4180.5587732146196</v>
      </c>
      <c r="P393" s="8">
        <v>2537.0481974281774</v>
      </c>
      <c r="Q393" s="8">
        <f>P393-Table3[[#This Row],[paid]]</f>
        <v>-1643.5105757864421</v>
      </c>
      <c r="R393" s="8">
        <v>6.57320561826198</v>
      </c>
      <c r="S393" s="8">
        <v>4200</v>
      </c>
      <c r="T393" s="10">
        <v>0.1</v>
      </c>
      <c r="U393" s="8">
        <v>28.386665390531654</v>
      </c>
      <c r="V393" s="10">
        <v>1.864809231144249E-3</v>
      </c>
    </row>
    <row r="394" spans="1:22" x14ac:dyDescent="0.25">
      <c r="A394" s="6">
        <v>44716</v>
      </c>
      <c r="B394" s="7" t="str">
        <f t="shared" si="6"/>
        <v>6</v>
      </c>
      <c r="C394" s="17">
        <f>_xlfn.ISOWEEKNUM(Table3[[#This Row],[dt]])</f>
        <v>22</v>
      </c>
      <c r="D394" s="1">
        <v>3534</v>
      </c>
      <c r="E394" s="1" t="s">
        <v>10</v>
      </c>
      <c r="F394" s="1" t="s">
        <v>90</v>
      </c>
      <c r="G394" s="1" t="s">
        <v>46</v>
      </c>
      <c r="H394" s="1" t="s">
        <v>11</v>
      </c>
      <c r="I394" s="1" t="s">
        <v>18</v>
      </c>
      <c r="J394" s="1" t="s">
        <v>13</v>
      </c>
      <c r="K394" s="1" t="s">
        <v>14</v>
      </c>
      <c r="L394" s="1" t="s">
        <v>79</v>
      </c>
      <c r="M394" s="1">
        <v>171570</v>
      </c>
      <c r="N394" s="17">
        <v>318.00291014914518</v>
      </c>
      <c r="O394" s="8">
        <v>3332.6530113551053</v>
      </c>
      <c r="P394" s="8">
        <v>1650.7684674894635</v>
      </c>
      <c r="Q394" s="8">
        <f>P394-Table3[[#This Row],[paid]]</f>
        <v>-1681.8845438656417</v>
      </c>
      <c r="R394" s="8">
        <v>5.1910483042914413</v>
      </c>
      <c r="S394" s="8">
        <v>2400</v>
      </c>
      <c r="T394" s="10">
        <v>0.08</v>
      </c>
      <c r="U394" s="8">
        <v>481.97700861201298</v>
      </c>
      <c r="V394" s="10">
        <v>4.8661882642756636E-2</v>
      </c>
    </row>
    <row r="395" spans="1:22" x14ac:dyDescent="0.25">
      <c r="A395" s="6">
        <v>44716</v>
      </c>
      <c r="B395" s="7" t="str">
        <f t="shared" si="6"/>
        <v>6</v>
      </c>
      <c r="C395" s="17">
        <f>_xlfn.ISOWEEKNUM(Table3[[#This Row],[dt]])</f>
        <v>22</v>
      </c>
      <c r="D395" s="1">
        <v>2480</v>
      </c>
      <c r="E395" s="1" t="s">
        <v>10</v>
      </c>
      <c r="F395" s="1" t="s">
        <v>93</v>
      </c>
      <c r="G395" s="1" t="s">
        <v>45</v>
      </c>
      <c r="H395" s="1" t="s">
        <v>17</v>
      </c>
      <c r="I395" s="1" t="s">
        <v>12</v>
      </c>
      <c r="J395" s="1" t="s">
        <v>13</v>
      </c>
      <c r="K395" s="1" t="s">
        <v>14</v>
      </c>
      <c r="L395" s="1" t="s">
        <v>79</v>
      </c>
      <c r="M395" s="1">
        <v>62080</v>
      </c>
      <c r="N395" s="17">
        <v>145.38512716337411</v>
      </c>
      <c r="O395" s="8">
        <v>1894.2221814702102</v>
      </c>
      <c r="P395" s="8">
        <v>173.85841712672377</v>
      </c>
      <c r="Q395" s="8">
        <f>P395-Table3[[#This Row],[paid]]</f>
        <v>-1720.3637643434865</v>
      </c>
      <c r="R395" s="8">
        <v>1.195847336786749</v>
      </c>
      <c r="S395" s="8">
        <v>50000</v>
      </c>
      <c r="T395" s="10">
        <v>0.06</v>
      </c>
      <c r="U395" s="8">
        <v>47.639299974589512</v>
      </c>
      <c r="V395" s="10">
        <v>4.5668673742214887E-2</v>
      </c>
    </row>
    <row r="396" spans="1:22" x14ac:dyDescent="0.25">
      <c r="A396" s="6">
        <v>44716</v>
      </c>
      <c r="B396" s="7" t="str">
        <f t="shared" si="6"/>
        <v>6</v>
      </c>
      <c r="C396" s="17">
        <f>_xlfn.ISOWEEKNUM(Table3[[#This Row],[dt]])</f>
        <v>22</v>
      </c>
      <c r="D396" s="1">
        <v>9559</v>
      </c>
      <c r="E396" s="1" t="s">
        <v>10</v>
      </c>
      <c r="F396" s="1" t="s">
        <v>94</v>
      </c>
      <c r="G396" s="1" t="s">
        <v>47</v>
      </c>
      <c r="H396" s="1" t="s">
        <v>17</v>
      </c>
      <c r="I396" s="1" t="s">
        <v>18</v>
      </c>
      <c r="J396" s="1" t="s">
        <v>16</v>
      </c>
      <c r="K396" s="1" t="s">
        <v>14</v>
      </c>
      <c r="L396" s="1" t="s">
        <v>78</v>
      </c>
      <c r="M396" s="1">
        <v>112790</v>
      </c>
      <c r="N396" s="17">
        <v>220.9183740839367</v>
      </c>
      <c r="O396" s="8">
        <v>3094.0396656450052</v>
      </c>
      <c r="P396" s="8">
        <v>1280.0191241301529</v>
      </c>
      <c r="Q396" s="8">
        <f>P396-Table3[[#This Row],[paid]]</f>
        <v>-1814.0205415148523</v>
      </c>
      <c r="R396" s="8">
        <v>5.7940817708707959</v>
      </c>
      <c r="S396" s="8">
        <v>800</v>
      </c>
      <c r="T396" s="10">
        <v>7.0000000000000007E-2</v>
      </c>
      <c r="U396" s="8">
        <v>517.08143349063869</v>
      </c>
      <c r="V396" s="10">
        <v>6.7327305733553708E-2</v>
      </c>
    </row>
    <row r="397" spans="1:22" x14ac:dyDescent="0.25">
      <c r="A397" s="6">
        <v>44716</v>
      </c>
      <c r="B397" s="7" t="str">
        <f t="shared" si="6"/>
        <v>6</v>
      </c>
      <c r="C397" s="17">
        <f>_xlfn.ISOWEEKNUM(Table3[[#This Row],[dt]])</f>
        <v>22</v>
      </c>
      <c r="D397" s="1">
        <v>10778</v>
      </c>
      <c r="E397" s="1" t="s">
        <v>10</v>
      </c>
      <c r="F397" s="1" t="s">
        <v>95</v>
      </c>
      <c r="G397" s="1" t="s">
        <v>31</v>
      </c>
      <c r="H397" s="1" t="s">
        <v>17</v>
      </c>
      <c r="I397" s="1" t="s">
        <v>12</v>
      </c>
      <c r="J397" s="1" t="s">
        <v>16</v>
      </c>
      <c r="K397" s="1" t="s">
        <v>20</v>
      </c>
      <c r="L397" s="1" t="s">
        <v>81</v>
      </c>
      <c r="M397" s="1">
        <v>157330</v>
      </c>
      <c r="N397" s="17">
        <v>161.08037125242049</v>
      </c>
      <c r="O397" s="8">
        <v>4482.32509290289</v>
      </c>
      <c r="P397" s="8">
        <v>2615.9948914450638</v>
      </c>
      <c r="Q397" s="8">
        <f>P397-Table3[[#This Row],[paid]]</f>
        <v>-1866.3302014578262</v>
      </c>
      <c r="R397" s="8">
        <v>16.240308307619166</v>
      </c>
      <c r="S397" s="8">
        <v>1400</v>
      </c>
      <c r="T397" s="10">
        <v>0.09</v>
      </c>
      <c r="U397" s="8">
        <v>15.200122995968304</v>
      </c>
      <c r="V397" s="10">
        <v>9.6840931950825432E-4</v>
      </c>
    </row>
    <row r="398" spans="1:22" x14ac:dyDescent="0.25">
      <c r="A398" s="6">
        <v>44716</v>
      </c>
      <c r="B398" s="7" t="str">
        <f t="shared" si="6"/>
        <v>6</v>
      </c>
      <c r="C398" s="17">
        <f>_xlfn.ISOWEEKNUM(Table3[[#This Row],[dt]])</f>
        <v>22</v>
      </c>
      <c r="D398" s="1">
        <v>10509</v>
      </c>
      <c r="E398" s="1" t="s">
        <v>10</v>
      </c>
      <c r="F398" s="1" t="s">
        <v>89</v>
      </c>
      <c r="G398" s="1" t="s">
        <v>67</v>
      </c>
      <c r="H398" s="1" t="s">
        <v>17</v>
      </c>
      <c r="I398" s="1" t="s">
        <v>12</v>
      </c>
      <c r="J398" s="1" t="s">
        <v>13</v>
      </c>
      <c r="K398" s="1" t="s">
        <v>14</v>
      </c>
      <c r="L398" s="1" t="s">
        <v>76</v>
      </c>
      <c r="M398" s="1">
        <v>120830</v>
      </c>
      <c r="N398" s="17">
        <v>380.54839442839051</v>
      </c>
      <c r="O398" s="8">
        <v>5392.5989799038962</v>
      </c>
      <c r="P398" s="8">
        <v>3526.0221367673616</v>
      </c>
      <c r="Q398" s="8">
        <f>P398-Table3[[#This Row],[paid]]</f>
        <v>-1866.5768431365345</v>
      </c>
      <c r="R398" s="8">
        <v>9.2656339860891705</v>
      </c>
      <c r="S398" s="8">
        <v>2200</v>
      </c>
      <c r="T398" s="10">
        <v>0.108</v>
      </c>
      <c r="U398" s="8">
        <v>883.77201820598327</v>
      </c>
      <c r="V398" s="10">
        <v>4.1773797966765877E-2</v>
      </c>
    </row>
    <row r="399" spans="1:22" x14ac:dyDescent="0.25">
      <c r="A399" s="6">
        <v>44716</v>
      </c>
      <c r="B399" s="7" t="str">
        <f t="shared" si="6"/>
        <v>6</v>
      </c>
      <c r="C399" s="17">
        <f>_xlfn.ISOWEEKNUM(Table3[[#This Row],[dt]])</f>
        <v>22</v>
      </c>
      <c r="D399" s="1">
        <v>14315</v>
      </c>
      <c r="E399" s="1" t="s">
        <v>10</v>
      </c>
      <c r="F399" s="1" t="s">
        <v>91</v>
      </c>
      <c r="G399" s="1" t="s">
        <v>38</v>
      </c>
      <c r="H399" s="1" t="s">
        <v>11</v>
      </c>
      <c r="I399" s="1" t="s">
        <v>12</v>
      </c>
      <c r="J399" s="1" t="s">
        <v>16</v>
      </c>
      <c r="K399" s="1" t="s">
        <v>14</v>
      </c>
      <c r="L399" s="1" t="s">
        <v>78</v>
      </c>
      <c r="M399" s="1">
        <v>167810</v>
      </c>
      <c r="N399" s="17">
        <v>596.73010870004441</v>
      </c>
      <c r="O399" s="8">
        <v>4379.5449032447168</v>
      </c>
      <c r="P399" s="8">
        <v>2474.8165778124485</v>
      </c>
      <c r="Q399" s="8">
        <f>P399-Table3[[#This Row],[paid]]</f>
        <v>-1904.7283254322683</v>
      </c>
      <c r="R399" s="8">
        <v>4.1472963098908311</v>
      </c>
      <c r="S399" s="8">
        <v>1600</v>
      </c>
      <c r="T399" s="10">
        <v>0.15</v>
      </c>
      <c r="U399" s="8">
        <v>2062.0091848994325</v>
      </c>
      <c r="V399" s="10">
        <v>0.13886612873226167</v>
      </c>
    </row>
    <row r="400" spans="1:22" x14ac:dyDescent="0.25">
      <c r="A400" s="6">
        <v>44716</v>
      </c>
      <c r="B400" s="7" t="str">
        <f t="shared" si="6"/>
        <v>6</v>
      </c>
      <c r="C400" s="17">
        <f>_xlfn.ISOWEEKNUM(Table3[[#This Row],[dt]])</f>
        <v>22</v>
      </c>
      <c r="D400" s="1">
        <v>14706</v>
      </c>
      <c r="E400" s="1" t="s">
        <v>10</v>
      </c>
      <c r="F400" s="1" t="s">
        <v>90</v>
      </c>
      <c r="G400" s="1" t="s">
        <v>67</v>
      </c>
      <c r="H400" s="1" t="s">
        <v>17</v>
      </c>
      <c r="I400" s="1" t="s">
        <v>18</v>
      </c>
      <c r="J400" s="1" t="s">
        <v>13</v>
      </c>
      <c r="K400" s="1" t="s">
        <v>15</v>
      </c>
      <c r="L400" s="1" t="s">
        <v>76</v>
      </c>
      <c r="M400" s="1">
        <v>43500</v>
      </c>
      <c r="N400" s="17">
        <v>263.11275616141552</v>
      </c>
      <c r="O400" s="8">
        <v>3002.5573256707353</v>
      </c>
      <c r="P400" s="8">
        <v>982.60091230084106</v>
      </c>
      <c r="Q400" s="8">
        <f>P400-Table3[[#This Row],[paid]]</f>
        <v>-2019.9564133698941</v>
      </c>
      <c r="R400" s="8">
        <v>3.7345240369039003</v>
      </c>
      <c r="S400" s="8">
        <v>1400</v>
      </c>
      <c r="T400" s="10">
        <v>0.11</v>
      </c>
      <c r="U400" s="8">
        <v>549.84225254779767</v>
      </c>
      <c r="V400" s="10">
        <v>9.3263067718967876E-2</v>
      </c>
    </row>
    <row r="401" spans="1:22" x14ac:dyDescent="0.25">
      <c r="A401" s="6">
        <v>44716</v>
      </c>
      <c r="B401" s="7" t="str">
        <f t="shared" si="6"/>
        <v>6</v>
      </c>
      <c r="C401" s="17">
        <f>_xlfn.ISOWEEKNUM(Table3[[#This Row],[dt]])</f>
        <v>22</v>
      </c>
      <c r="D401" s="1">
        <v>12394</v>
      </c>
      <c r="E401" s="1" t="s">
        <v>10</v>
      </c>
      <c r="F401" s="1" t="s">
        <v>93</v>
      </c>
      <c r="G401" s="1" t="s">
        <v>25</v>
      </c>
      <c r="H401" s="1" t="s">
        <v>17</v>
      </c>
      <c r="I401" s="1" t="s">
        <v>12</v>
      </c>
      <c r="J401" s="1" t="s">
        <v>13</v>
      </c>
      <c r="K401" s="1" t="s">
        <v>14</v>
      </c>
      <c r="L401" s="1" t="s">
        <v>81</v>
      </c>
      <c r="M401" s="1">
        <v>53410</v>
      </c>
      <c r="N401" s="17">
        <v>183.35558019531749</v>
      </c>
      <c r="O401" s="8">
        <v>2365.4557952297919</v>
      </c>
      <c r="P401" s="8">
        <v>224.4925050521401</v>
      </c>
      <c r="Q401" s="8">
        <f>P401-Table3[[#This Row],[paid]]</f>
        <v>-2140.9632901776517</v>
      </c>
      <c r="R401" s="8">
        <v>1.2243560016717352</v>
      </c>
      <c r="S401" s="8">
        <v>400</v>
      </c>
      <c r="T401" s="10">
        <v>7.0000000000000007E-2</v>
      </c>
      <c r="U401" s="8">
        <v>50.22254633318537</v>
      </c>
      <c r="V401" s="10">
        <v>3.7285985948261983E-2</v>
      </c>
    </row>
    <row r="402" spans="1:22" x14ac:dyDescent="0.25">
      <c r="A402" s="6">
        <v>44716</v>
      </c>
      <c r="B402" s="7" t="str">
        <f t="shared" si="6"/>
        <v>6</v>
      </c>
      <c r="C402" s="17">
        <f>_xlfn.ISOWEEKNUM(Table3[[#This Row],[dt]])</f>
        <v>22</v>
      </c>
      <c r="D402" s="1">
        <v>13549</v>
      </c>
      <c r="E402" s="1" t="s">
        <v>10</v>
      </c>
      <c r="F402" s="1" t="s">
        <v>90</v>
      </c>
      <c r="G402" s="1" t="s">
        <v>50</v>
      </c>
      <c r="H402" s="1" t="s">
        <v>19</v>
      </c>
      <c r="I402" s="1" t="s">
        <v>12</v>
      </c>
      <c r="J402" s="1" t="s">
        <v>13</v>
      </c>
      <c r="K402" s="1" t="s">
        <v>14</v>
      </c>
      <c r="L402" s="1" t="s">
        <v>75</v>
      </c>
      <c r="M402" s="1">
        <v>960230</v>
      </c>
      <c r="N402" s="17">
        <v>918.44838207638929</v>
      </c>
      <c r="O402" s="8">
        <v>17668.38273771348</v>
      </c>
      <c r="P402" s="8">
        <v>15280.129509754568</v>
      </c>
      <c r="Q402" s="8">
        <f>P402-Table3[[#This Row],[paid]]</f>
        <v>-2388.2532279589122</v>
      </c>
      <c r="R402" s="8">
        <v>16.636895233251863</v>
      </c>
      <c r="S402" s="8">
        <v>18200</v>
      </c>
      <c r="T402" s="10">
        <v>0.05</v>
      </c>
      <c r="U402" s="8">
        <v>2841.3200411320308</v>
      </c>
      <c r="V402" s="10">
        <v>3.0991448068968499E-2</v>
      </c>
    </row>
    <row r="403" spans="1:22" x14ac:dyDescent="0.25">
      <c r="A403" s="6">
        <v>44716</v>
      </c>
      <c r="B403" s="7" t="str">
        <f t="shared" si="6"/>
        <v>6</v>
      </c>
      <c r="C403" s="17">
        <f>_xlfn.ISOWEEKNUM(Table3[[#This Row],[dt]])</f>
        <v>22</v>
      </c>
      <c r="D403" s="1">
        <v>5289</v>
      </c>
      <c r="E403" s="1" t="s">
        <v>10</v>
      </c>
      <c r="F403" s="1" t="s">
        <v>92</v>
      </c>
      <c r="G403" s="1" t="s">
        <v>62</v>
      </c>
      <c r="H403" s="1" t="s">
        <v>17</v>
      </c>
      <c r="I403" s="1" t="s">
        <v>12</v>
      </c>
      <c r="J403" s="1" t="s">
        <v>16</v>
      </c>
      <c r="K403" s="1" t="s">
        <v>14</v>
      </c>
      <c r="L403" s="1" t="s">
        <v>79</v>
      </c>
      <c r="M403" s="1">
        <v>411160</v>
      </c>
      <c r="N403" s="17">
        <v>1294.1888776766621</v>
      </c>
      <c r="O403" s="8">
        <v>7832.3282277898161</v>
      </c>
      <c r="P403" s="8">
        <v>4968.8784699600701</v>
      </c>
      <c r="Q403" s="8">
        <f>P403-Table3[[#This Row],[paid]]</f>
        <v>-2863.449757829746</v>
      </c>
      <c r="R403" s="8">
        <v>3.8393765822499102</v>
      </c>
      <c r="S403" s="8">
        <v>5600</v>
      </c>
      <c r="T403" s="10">
        <v>0.04</v>
      </c>
      <c r="U403" s="8">
        <v>527.05854992201466</v>
      </c>
      <c r="V403" s="10">
        <v>1.7678655693580493E-2</v>
      </c>
    </row>
    <row r="404" spans="1:22" x14ac:dyDescent="0.25">
      <c r="A404" s="6">
        <v>44716</v>
      </c>
      <c r="B404" s="7" t="str">
        <f t="shared" si="6"/>
        <v>6</v>
      </c>
      <c r="C404" s="17">
        <f>_xlfn.ISOWEEKNUM(Table3[[#This Row],[dt]])</f>
        <v>22</v>
      </c>
      <c r="D404" s="1">
        <v>7581</v>
      </c>
      <c r="E404" s="1" t="s">
        <v>10</v>
      </c>
      <c r="F404" s="1" t="s">
        <v>93</v>
      </c>
      <c r="G404" s="1" t="s">
        <v>44</v>
      </c>
      <c r="H404" s="1" t="s">
        <v>11</v>
      </c>
      <c r="I404" s="1" t="s">
        <v>12</v>
      </c>
      <c r="J404" s="1" t="s">
        <v>13</v>
      </c>
      <c r="K404" s="1" t="s">
        <v>14</v>
      </c>
      <c r="L404" s="1" t="s">
        <v>78</v>
      </c>
      <c r="M404" s="1">
        <v>200010</v>
      </c>
      <c r="N404" s="17">
        <v>1039.5982882516118</v>
      </c>
      <c r="O404" s="8">
        <v>4186.5655869148059</v>
      </c>
      <c r="P404" s="8">
        <v>1321.2952088068419</v>
      </c>
      <c r="Q404" s="8">
        <f>P404-Table3[[#This Row],[paid]]</f>
        <v>-2865.270378107964</v>
      </c>
      <c r="R404" s="8">
        <v>1.2709670877094128</v>
      </c>
      <c r="S404" s="8">
        <v>1600</v>
      </c>
      <c r="T404" s="10">
        <v>0.17</v>
      </c>
      <c r="U404" s="8">
        <v>97.087625407523333</v>
      </c>
      <c r="V404" s="10">
        <v>1.2246522043976778E-2</v>
      </c>
    </row>
    <row r="405" spans="1:22" x14ac:dyDescent="0.25">
      <c r="A405" s="6">
        <v>44716</v>
      </c>
      <c r="B405" s="7" t="str">
        <f t="shared" si="6"/>
        <v>6</v>
      </c>
      <c r="C405" s="17">
        <f>_xlfn.ISOWEEKNUM(Table3[[#This Row],[dt]])</f>
        <v>22</v>
      </c>
      <c r="D405" s="1">
        <v>5351</v>
      </c>
      <c r="E405" s="1" t="s">
        <v>10</v>
      </c>
      <c r="F405" s="1" t="s">
        <v>90</v>
      </c>
      <c r="G405" s="1" t="s">
        <v>73</v>
      </c>
      <c r="H405" s="1" t="s">
        <v>17</v>
      </c>
      <c r="I405" s="1" t="s">
        <v>12</v>
      </c>
      <c r="J405" s="1" t="s">
        <v>13</v>
      </c>
      <c r="K405" s="1" t="s">
        <v>14</v>
      </c>
      <c r="L405" s="1" t="s">
        <v>79</v>
      </c>
      <c r="M405" s="1">
        <v>107850</v>
      </c>
      <c r="N405" s="17">
        <v>402.02418620779332</v>
      </c>
      <c r="O405" s="8">
        <v>4894.6069276726739</v>
      </c>
      <c r="P405" s="8">
        <v>1906.7348516517775</v>
      </c>
      <c r="Q405" s="8">
        <f>P405-Table3[[#This Row],[paid]]</f>
        <v>-2987.8720760208962</v>
      </c>
      <c r="R405" s="8">
        <v>4.7428361702254591</v>
      </c>
      <c r="S405" s="8">
        <v>2400</v>
      </c>
      <c r="T405" s="10">
        <v>0.06</v>
      </c>
      <c r="U405" s="8">
        <v>415.63145710877882</v>
      </c>
      <c r="V405" s="10">
        <v>3.6330121861527065E-2</v>
      </c>
    </row>
    <row r="406" spans="1:22" x14ac:dyDescent="0.25">
      <c r="A406" s="6">
        <v>44716</v>
      </c>
      <c r="B406" s="7" t="str">
        <f t="shared" si="6"/>
        <v>6</v>
      </c>
      <c r="C406" s="17">
        <f>_xlfn.ISOWEEKNUM(Table3[[#This Row],[dt]])</f>
        <v>22</v>
      </c>
      <c r="D406" s="1">
        <v>5585</v>
      </c>
      <c r="E406" s="1" t="s">
        <v>10</v>
      </c>
      <c r="F406" s="1" t="s">
        <v>92</v>
      </c>
      <c r="G406" s="1" t="s">
        <v>71</v>
      </c>
      <c r="H406" s="1" t="s">
        <v>19</v>
      </c>
      <c r="I406" s="1" t="s">
        <v>12</v>
      </c>
      <c r="J406" s="1" t="s">
        <v>13</v>
      </c>
      <c r="K406" s="1" t="s">
        <v>14</v>
      </c>
      <c r="L406" s="1" t="s">
        <v>78</v>
      </c>
      <c r="M406" s="1">
        <v>305780</v>
      </c>
      <c r="N406" s="17">
        <v>232.69583477825302</v>
      </c>
      <c r="O406" s="8">
        <v>6745.8706072506566</v>
      </c>
      <c r="P406" s="8">
        <v>3311.6793085659742</v>
      </c>
      <c r="Q406" s="8">
        <f>P406-Table3[[#This Row],[paid]]</f>
        <v>-3434.1912986846824</v>
      </c>
      <c r="R406" s="8">
        <v>14.231794530064674</v>
      </c>
      <c r="S406" s="8">
        <v>1800</v>
      </c>
      <c r="T406" s="10">
        <v>7.0000000000000007E-2</v>
      </c>
      <c r="U406" s="8">
        <v>256.70074456978006</v>
      </c>
      <c r="V406" s="10">
        <v>1.2918961482059323E-2</v>
      </c>
    </row>
    <row r="407" spans="1:22" x14ac:dyDescent="0.25">
      <c r="A407" s="6">
        <v>44716</v>
      </c>
      <c r="B407" s="7" t="str">
        <f t="shared" si="6"/>
        <v>6</v>
      </c>
      <c r="C407" s="17">
        <f>_xlfn.ISOWEEKNUM(Table3[[#This Row],[dt]])</f>
        <v>22</v>
      </c>
      <c r="D407" s="1">
        <v>3016</v>
      </c>
      <c r="E407" s="1" t="s">
        <v>10</v>
      </c>
      <c r="F407" s="1" t="s">
        <v>93</v>
      </c>
      <c r="G407" s="1" t="s">
        <v>36</v>
      </c>
      <c r="H407" s="1" t="s">
        <v>11</v>
      </c>
      <c r="I407" s="1" t="s">
        <v>12</v>
      </c>
      <c r="J407" s="1" t="s">
        <v>16</v>
      </c>
      <c r="K407" s="1" t="s">
        <v>15</v>
      </c>
      <c r="L407" s="1" t="s">
        <v>81</v>
      </c>
      <c r="M407" s="1">
        <v>273630</v>
      </c>
      <c r="N407" s="17">
        <v>1368.6959825504161</v>
      </c>
      <c r="O407" s="8">
        <v>5519.9265660035644</v>
      </c>
      <c r="P407" s="8">
        <v>1376.1568879530771</v>
      </c>
      <c r="Q407" s="8">
        <f>P407-Table3[[#This Row],[paid]]</f>
        <v>-4143.7696780504875</v>
      </c>
      <c r="R407" s="8">
        <v>1.0054511049186821</v>
      </c>
      <c r="S407" s="8">
        <v>1200</v>
      </c>
      <c r="T407" s="10">
        <v>0.08</v>
      </c>
      <c r="U407" s="8">
        <v>115.17008373793999</v>
      </c>
      <c r="V407" s="10">
        <v>1.394827444774438E-2</v>
      </c>
    </row>
    <row r="408" spans="1:22" x14ac:dyDescent="0.25">
      <c r="A408" s="6">
        <v>44716</v>
      </c>
      <c r="B408" s="7" t="str">
        <f t="shared" si="6"/>
        <v>6</v>
      </c>
      <c r="C408" s="17">
        <f>_xlfn.ISOWEEKNUM(Table3[[#This Row],[dt]])</f>
        <v>22</v>
      </c>
      <c r="D408" s="1">
        <v>3015</v>
      </c>
      <c r="E408" s="1" t="s">
        <v>10</v>
      </c>
      <c r="F408" s="1" t="s">
        <v>90</v>
      </c>
      <c r="G408" s="1" t="s">
        <v>71</v>
      </c>
      <c r="H408" s="1" t="s">
        <v>11</v>
      </c>
      <c r="I408" s="1" t="s">
        <v>12</v>
      </c>
      <c r="J408" s="1" t="s">
        <v>16</v>
      </c>
      <c r="K408" s="1" t="s">
        <v>15</v>
      </c>
      <c r="L408" s="1" t="s">
        <v>77</v>
      </c>
      <c r="M408" s="1">
        <v>850340</v>
      </c>
      <c r="N408" s="17">
        <v>11669.550361543945</v>
      </c>
      <c r="O408" s="8">
        <v>15988.071813378916</v>
      </c>
      <c r="P408" s="8">
        <v>11538.256599270657</v>
      </c>
      <c r="Q408" s="8">
        <f>P408-Table3[[#This Row],[paid]]</f>
        <v>-4449.8152141082592</v>
      </c>
      <c r="R408" s="8">
        <v>0.98874902989356339</v>
      </c>
      <c r="S408" s="8">
        <v>18800</v>
      </c>
      <c r="T408" s="10">
        <v>0.13</v>
      </c>
      <c r="U408" s="8">
        <v>2747.4909582359796</v>
      </c>
      <c r="V408" s="10">
        <v>3.9686685398809887E-2</v>
      </c>
    </row>
    <row r="409" spans="1:22" x14ac:dyDescent="0.25">
      <c r="A409" s="6">
        <v>44717</v>
      </c>
      <c r="B409" s="7" t="str">
        <f t="shared" si="6"/>
        <v>6</v>
      </c>
      <c r="C409" s="17">
        <f>_xlfn.ISOWEEKNUM(Table3[[#This Row],[dt]])</f>
        <v>22</v>
      </c>
      <c r="D409" s="1">
        <v>3015</v>
      </c>
      <c r="E409" s="1" t="s">
        <v>10</v>
      </c>
      <c r="F409" s="1" t="s">
        <v>95</v>
      </c>
      <c r="G409" s="1" t="s">
        <v>59</v>
      </c>
      <c r="H409" s="1" t="s">
        <v>11</v>
      </c>
      <c r="I409" s="1" t="s">
        <v>12</v>
      </c>
      <c r="J409" s="1" t="s">
        <v>16</v>
      </c>
      <c r="K409" s="1" t="s">
        <v>15</v>
      </c>
      <c r="L409" s="1" t="s">
        <v>77</v>
      </c>
      <c r="M409" s="1">
        <v>1133720</v>
      </c>
      <c r="N409" s="17">
        <v>17530.022957612407</v>
      </c>
      <c r="O409" s="8">
        <v>21475.021386288558</v>
      </c>
      <c r="P409" s="8">
        <v>32458.839275466104</v>
      </c>
      <c r="Q409" s="8">
        <f>P409-Table3[[#This Row],[paid]]</f>
        <v>10983.817889177546</v>
      </c>
      <c r="R409" s="8">
        <v>1.851614190919862</v>
      </c>
      <c r="S409" s="8">
        <v>37800</v>
      </c>
      <c r="T409" s="10">
        <v>0.13</v>
      </c>
      <c r="U409" s="8">
        <v>19554.567776278051</v>
      </c>
      <c r="V409" s="10">
        <v>0.10040699859045946</v>
      </c>
    </row>
    <row r="410" spans="1:22" x14ac:dyDescent="0.25">
      <c r="A410" s="6">
        <v>44717</v>
      </c>
      <c r="B410" s="7" t="str">
        <f t="shared" si="6"/>
        <v>6</v>
      </c>
      <c r="C410" s="17">
        <f>_xlfn.ISOWEEKNUM(Table3[[#This Row],[dt]])</f>
        <v>22</v>
      </c>
      <c r="D410" s="1">
        <v>16703</v>
      </c>
      <c r="E410" s="1" t="s">
        <v>10</v>
      </c>
      <c r="F410" s="1" t="s">
        <v>90</v>
      </c>
      <c r="G410" s="1" t="s">
        <v>58</v>
      </c>
      <c r="H410" s="1" t="s">
        <v>19</v>
      </c>
      <c r="I410" s="1" t="s">
        <v>12</v>
      </c>
      <c r="J410" s="1" t="s">
        <v>13</v>
      </c>
      <c r="K410" s="1" t="s">
        <v>14</v>
      </c>
      <c r="L410" s="1" t="s">
        <v>77</v>
      </c>
      <c r="M410" s="1">
        <v>1457790</v>
      </c>
      <c r="N410" s="17">
        <v>1282.4664772416809</v>
      </c>
      <c r="O410" s="8">
        <v>26795.89040946469</v>
      </c>
      <c r="P410" s="8">
        <v>35574.359397495158</v>
      </c>
      <c r="Q410" s="8">
        <f>P410-Table3[[#This Row],[paid]]</f>
        <v>8778.4689880304686</v>
      </c>
      <c r="R410" s="8">
        <v>27.73901698702349</v>
      </c>
      <c r="S410" s="8">
        <v>20000</v>
      </c>
      <c r="T410" s="10">
        <v>4.4999999999999998E-2</v>
      </c>
      <c r="U410" s="8">
        <v>4068.0249338335798</v>
      </c>
      <c r="V410" s="10">
        <v>1.9058787484073973E-2</v>
      </c>
    </row>
    <row r="411" spans="1:22" x14ac:dyDescent="0.25">
      <c r="A411" s="6">
        <v>44717</v>
      </c>
      <c r="B411" s="7" t="str">
        <f t="shared" si="6"/>
        <v>6</v>
      </c>
      <c r="C411" s="17">
        <f>_xlfn.ISOWEEKNUM(Table3[[#This Row],[dt]])</f>
        <v>22</v>
      </c>
      <c r="D411" s="1">
        <v>14315</v>
      </c>
      <c r="E411" s="1" t="s">
        <v>10</v>
      </c>
      <c r="F411" s="1" t="s">
        <v>89</v>
      </c>
      <c r="G411" s="1" t="s">
        <v>44</v>
      </c>
      <c r="H411" s="1" t="s">
        <v>11</v>
      </c>
      <c r="I411" s="1" t="s">
        <v>12</v>
      </c>
      <c r="J411" s="1" t="s">
        <v>16</v>
      </c>
      <c r="K411" s="1" t="s">
        <v>14</v>
      </c>
      <c r="L411" s="1" t="s">
        <v>80</v>
      </c>
      <c r="M411" s="1">
        <v>489400</v>
      </c>
      <c r="N411" s="17">
        <v>1744.0924221656551</v>
      </c>
      <c r="O411" s="8">
        <v>12691.752290399012</v>
      </c>
      <c r="P411" s="8">
        <v>20270.685891656147</v>
      </c>
      <c r="Q411" s="8">
        <f>P411-Table3[[#This Row],[paid]]</f>
        <v>7578.9336012571348</v>
      </c>
      <c r="R411" s="8">
        <v>11.622483782416676</v>
      </c>
      <c r="S411" s="8">
        <v>12400</v>
      </c>
      <c r="T411" s="10">
        <v>0.15</v>
      </c>
      <c r="U411" s="8">
        <v>15074.308136518546</v>
      </c>
      <c r="V411" s="10">
        <v>0.12394177004409651</v>
      </c>
    </row>
    <row r="412" spans="1:22" x14ac:dyDescent="0.25">
      <c r="A412" s="6">
        <v>44717</v>
      </c>
      <c r="B412" s="7" t="str">
        <f t="shared" si="6"/>
        <v>6</v>
      </c>
      <c r="C412" s="17">
        <f>_xlfn.ISOWEEKNUM(Table3[[#This Row],[dt]])</f>
        <v>22</v>
      </c>
      <c r="D412" s="1">
        <v>15408</v>
      </c>
      <c r="E412" s="1" t="s">
        <v>10</v>
      </c>
      <c r="F412" s="1" t="s">
        <v>95</v>
      </c>
      <c r="G412" s="1" t="s">
        <v>50</v>
      </c>
      <c r="H412" s="1" t="s">
        <v>17</v>
      </c>
      <c r="I412" s="1" t="s">
        <v>18</v>
      </c>
      <c r="J412" s="1" t="s">
        <v>16</v>
      </c>
      <c r="K412" s="1" t="s">
        <v>20</v>
      </c>
      <c r="L412" s="1" t="s">
        <v>77</v>
      </c>
      <c r="M412" s="1">
        <v>264330</v>
      </c>
      <c r="N412" s="17">
        <v>633.59441644048081</v>
      </c>
      <c r="O412" s="8">
        <v>12746.989032458579</v>
      </c>
      <c r="P412" s="8">
        <v>19795.149699494614</v>
      </c>
      <c r="Q412" s="8">
        <f>P412-Table3[[#This Row],[paid]]</f>
        <v>7048.1606670360343</v>
      </c>
      <c r="R412" s="8">
        <v>31.242620177594556</v>
      </c>
      <c r="S412" s="8">
        <v>29200</v>
      </c>
      <c r="T412" s="10">
        <v>0.1</v>
      </c>
      <c r="U412" s="8">
        <v>8374.2860950814302</v>
      </c>
      <c r="V412" s="10">
        <v>7.0507895639499607E-2</v>
      </c>
    </row>
    <row r="413" spans="1:22" x14ac:dyDescent="0.25">
      <c r="A413" s="6">
        <v>44717</v>
      </c>
      <c r="B413" s="7" t="str">
        <f t="shared" si="6"/>
        <v>6</v>
      </c>
      <c r="C413" s="17">
        <f>_xlfn.ISOWEEKNUM(Table3[[#This Row],[dt]])</f>
        <v>22</v>
      </c>
      <c r="D413" s="1">
        <v>13549</v>
      </c>
      <c r="E413" s="1" t="s">
        <v>10</v>
      </c>
      <c r="F413" s="1" t="s">
        <v>91</v>
      </c>
      <c r="G413" s="1" t="s">
        <v>44</v>
      </c>
      <c r="H413" s="1" t="s">
        <v>19</v>
      </c>
      <c r="I413" s="1" t="s">
        <v>12</v>
      </c>
      <c r="J413" s="1" t="s">
        <v>13</v>
      </c>
      <c r="K413" s="1" t="s">
        <v>14</v>
      </c>
      <c r="L413" s="1" t="s">
        <v>81</v>
      </c>
      <c r="M413" s="1">
        <v>2065910</v>
      </c>
      <c r="N413" s="17">
        <v>1561.155488692614</v>
      </c>
      <c r="O413" s="8">
        <v>35590.40457064486</v>
      </c>
      <c r="P413" s="8">
        <v>42478.712110285102</v>
      </c>
      <c r="Q413" s="8">
        <f>P413-Table3[[#This Row],[paid]]</f>
        <v>6888.3075396402419</v>
      </c>
      <c r="R413" s="8">
        <v>27.209789427098514</v>
      </c>
      <c r="S413" s="8">
        <v>61800</v>
      </c>
      <c r="T413" s="10">
        <v>0.05</v>
      </c>
      <c r="U413" s="8">
        <v>7984.7380679721855</v>
      </c>
      <c r="V413" s="10">
        <v>3.1328390430960092E-2</v>
      </c>
    </row>
    <row r="414" spans="1:22" x14ac:dyDescent="0.25">
      <c r="A414" s="6">
        <v>44717</v>
      </c>
      <c r="B414" s="7" t="str">
        <f t="shared" si="6"/>
        <v>6</v>
      </c>
      <c r="C414" s="17">
        <f>_xlfn.ISOWEEKNUM(Table3[[#This Row],[dt]])</f>
        <v>22</v>
      </c>
      <c r="D414" s="1">
        <v>5289</v>
      </c>
      <c r="E414" s="1" t="s">
        <v>10</v>
      </c>
      <c r="F414" s="1" t="s">
        <v>95</v>
      </c>
      <c r="G414" s="1" t="s">
        <v>49</v>
      </c>
      <c r="H414" s="1" t="s">
        <v>17</v>
      </c>
      <c r="I414" s="1" t="s">
        <v>12</v>
      </c>
      <c r="J414" s="1" t="s">
        <v>16</v>
      </c>
      <c r="K414" s="1" t="s">
        <v>14</v>
      </c>
      <c r="L414" s="1" t="s">
        <v>77</v>
      </c>
      <c r="M414" s="1">
        <v>1270650</v>
      </c>
      <c r="N414" s="17">
        <v>4637.0259992925367</v>
      </c>
      <c r="O414" s="8">
        <v>22480.498733735989</v>
      </c>
      <c r="P414" s="8">
        <v>28067.489796821945</v>
      </c>
      <c r="Q414" s="8">
        <f>P414-Table3[[#This Row],[paid]]</f>
        <v>5586.9910630859558</v>
      </c>
      <c r="R414" s="8">
        <v>6.0529075750500763</v>
      </c>
      <c r="S414" s="8">
        <v>55600</v>
      </c>
      <c r="T414" s="10">
        <v>0.04</v>
      </c>
      <c r="U414" s="8">
        <v>1039.210153457859</v>
      </c>
      <c r="V414" s="10">
        <v>6.170900693178054E-3</v>
      </c>
    </row>
    <row r="415" spans="1:22" x14ac:dyDescent="0.25">
      <c r="A415" s="6">
        <v>44717</v>
      </c>
      <c r="B415" s="7" t="str">
        <f t="shared" si="6"/>
        <v>6</v>
      </c>
      <c r="C415" s="17">
        <f>_xlfn.ISOWEEKNUM(Table3[[#This Row],[dt]])</f>
        <v>22</v>
      </c>
      <c r="D415" s="1">
        <v>7581</v>
      </c>
      <c r="E415" s="1" t="s">
        <v>10</v>
      </c>
      <c r="F415" s="1" t="s">
        <v>91</v>
      </c>
      <c r="G415" s="1" t="s">
        <v>30</v>
      </c>
      <c r="H415" s="1" t="s">
        <v>11</v>
      </c>
      <c r="I415" s="1" t="s">
        <v>12</v>
      </c>
      <c r="J415" s="1" t="s">
        <v>13</v>
      </c>
      <c r="K415" s="1" t="s">
        <v>14</v>
      </c>
      <c r="L415" s="1" t="s">
        <v>77</v>
      </c>
      <c r="M415" s="1">
        <v>894950</v>
      </c>
      <c r="N415" s="17">
        <v>4112.0419161165246</v>
      </c>
      <c r="O415" s="8">
        <v>18545.653114640914</v>
      </c>
      <c r="P415" s="8">
        <v>23624.691130471008</v>
      </c>
      <c r="Q415" s="8">
        <f>P415-Table3[[#This Row],[paid]]</f>
        <v>5079.0380158300941</v>
      </c>
      <c r="R415" s="8">
        <v>5.7452456984637283</v>
      </c>
      <c r="S415" s="8">
        <v>28000</v>
      </c>
      <c r="T415" s="10">
        <v>0.17</v>
      </c>
      <c r="U415" s="8">
        <v>18685.596863265298</v>
      </c>
      <c r="V415" s="10">
        <v>0.13182251258560518</v>
      </c>
    </row>
    <row r="416" spans="1:22" x14ac:dyDescent="0.25">
      <c r="A416" s="6">
        <v>44717</v>
      </c>
      <c r="B416" s="7" t="str">
        <f t="shared" si="6"/>
        <v>6</v>
      </c>
      <c r="C416" s="17">
        <f>_xlfn.ISOWEEKNUM(Table3[[#This Row],[dt]])</f>
        <v>22</v>
      </c>
      <c r="D416" s="1">
        <v>15810</v>
      </c>
      <c r="E416" s="1" t="s">
        <v>10</v>
      </c>
      <c r="F416" s="1" t="s">
        <v>93</v>
      </c>
      <c r="G416" s="1" t="s">
        <v>55</v>
      </c>
      <c r="H416" s="1" t="s">
        <v>11</v>
      </c>
      <c r="I416" s="1" t="s">
        <v>12</v>
      </c>
      <c r="J416" s="1" t="s">
        <v>16</v>
      </c>
      <c r="K416" s="1" t="s">
        <v>14</v>
      </c>
      <c r="L416" s="1" t="s">
        <v>75</v>
      </c>
      <c r="M416" s="1">
        <v>342540</v>
      </c>
      <c r="N416" s="17">
        <v>1165.1020408163265</v>
      </c>
      <c r="O416" s="8">
        <v>7570.7141384497945</v>
      </c>
      <c r="P416" s="8">
        <v>12149.661836287703</v>
      </c>
      <c r="Q416" s="8">
        <f>P416-Table3[[#This Row],[paid]]</f>
        <v>4578.9476978379089</v>
      </c>
      <c r="R416" s="8">
        <v>10.427980906955639</v>
      </c>
      <c r="S416" s="8">
        <v>8200</v>
      </c>
      <c r="T416" s="10">
        <v>0.1</v>
      </c>
      <c r="U416" s="8">
        <v>7225.8661589547974</v>
      </c>
      <c r="V416" s="10">
        <v>9.9123007925662587E-2</v>
      </c>
    </row>
    <row r="417" spans="1:22" x14ac:dyDescent="0.25">
      <c r="A417" s="6">
        <v>44717</v>
      </c>
      <c r="B417" s="7" t="str">
        <f t="shared" si="6"/>
        <v>6</v>
      </c>
      <c r="C417" s="17">
        <f>_xlfn.ISOWEEKNUM(Table3[[#This Row],[dt]])</f>
        <v>22</v>
      </c>
      <c r="D417" s="1">
        <v>2865</v>
      </c>
      <c r="E417" s="1" t="s">
        <v>10</v>
      </c>
      <c r="F417" s="1" t="s">
        <v>90</v>
      </c>
      <c r="G417" s="1" t="s">
        <v>71</v>
      </c>
      <c r="H417" s="1" t="s">
        <v>17</v>
      </c>
      <c r="I417" s="1" t="s">
        <v>12</v>
      </c>
      <c r="J417" s="1" t="s">
        <v>16</v>
      </c>
      <c r="K417" s="1" t="s">
        <v>15</v>
      </c>
      <c r="L417" s="1" t="s">
        <v>81</v>
      </c>
      <c r="M417" s="1">
        <v>381800</v>
      </c>
      <c r="N417" s="17">
        <v>665.87973611707912</v>
      </c>
      <c r="O417" s="8">
        <v>7442.8131364178234</v>
      </c>
      <c r="P417" s="8">
        <v>11971.059051320362</v>
      </c>
      <c r="Q417" s="8">
        <f>P417-Table3[[#This Row],[paid]]</f>
        <v>4528.245914902539</v>
      </c>
      <c r="R417" s="8">
        <v>17.977809508255611</v>
      </c>
      <c r="S417" s="8">
        <v>10600</v>
      </c>
      <c r="T417" s="10">
        <v>0.12</v>
      </c>
      <c r="U417" s="8">
        <v>6156.828540174215</v>
      </c>
      <c r="V417" s="10">
        <v>8.5718238096558111E-2</v>
      </c>
    </row>
    <row r="418" spans="1:22" x14ac:dyDescent="0.25">
      <c r="A418" s="6">
        <v>44717</v>
      </c>
      <c r="B418" s="7" t="str">
        <f t="shared" si="6"/>
        <v>6</v>
      </c>
      <c r="C418" s="17">
        <f>_xlfn.ISOWEEKNUM(Table3[[#This Row],[dt]])</f>
        <v>22</v>
      </c>
      <c r="D418" s="1">
        <v>12394</v>
      </c>
      <c r="E418" s="1" t="s">
        <v>10</v>
      </c>
      <c r="F418" s="1" t="s">
        <v>94</v>
      </c>
      <c r="G418" s="1" t="s">
        <v>46</v>
      </c>
      <c r="H418" s="1" t="s">
        <v>17</v>
      </c>
      <c r="I418" s="1" t="s">
        <v>12</v>
      </c>
      <c r="J418" s="1" t="s">
        <v>13</v>
      </c>
      <c r="K418" s="1" t="s">
        <v>14</v>
      </c>
      <c r="L418" s="1" t="s">
        <v>77</v>
      </c>
      <c r="M418" s="1">
        <v>818290</v>
      </c>
      <c r="N418" s="17">
        <v>2598.9433503729156</v>
      </c>
      <c r="O418" s="8">
        <v>29591.600937721614</v>
      </c>
      <c r="P418" s="8">
        <v>33820.094320132157</v>
      </c>
      <c r="Q418" s="8">
        <f>P418-Table3[[#This Row],[paid]]</f>
        <v>4228.4933824105428</v>
      </c>
      <c r="R418" s="8">
        <v>13.013017123008625</v>
      </c>
      <c r="S418" s="8">
        <v>57800</v>
      </c>
      <c r="T418" s="10">
        <v>7.0000000000000007E-2</v>
      </c>
      <c r="U418" s="8">
        <v>10703.945313588951</v>
      </c>
      <c r="V418" s="10">
        <v>5.2749435548918581E-2</v>
      </c>
    </row>
    <row r="419" spans="1:22" x14ac:dyDescent="0.25">
      <c r="A419" s="6">
        <v>44717</v>
      </c>
      <c r="B419" s="7" t="str">
        <f t="shared" si="6"/>
        <v>6</v>
      </c>
      <c r="C419" s="17">
        <f>_xlfn.ISOWEEKNUM(Table3[[#This Row],[dt]])</f>
        <v>22</v>
      </c>
      <c r="D419" s="1">
        <v>10778</v>
      </c>
      <c r="E419" s="1" t="s">
        <v>10</v>
      </c>
      <c r="F419" s="1" t="s">
        <v>92</v>
      </c>
      <c r="G419" s="1" t="s">
        <v>50</v>
      </c>
      <c r="H419" s="1" t="s">
        <v>17</v>
      </c>
      <c r="I419" s="1" t="s">
        <v>12</v>
      </c>
      <c r="J419" s="1" t="s">
        <v>16</v>
      </c>
      <c r="K419" s="1" t="s">
        <v>20</v>
      </c>
      <c r="L419" s="1" t="s">
        <v>81</v>
      </c>
      <c r="M419" s="1">
        <v>502730</v>
      </c>
      <c r="N419" s="17">
        <v>427.9858969416602</v>
      </c>
      <c r="O419" s="8">
        <v>10811.287063950418</v>
      </c>
      <c r="P419" s="8">
        <v>14550.560978486124</v>
      </c>
      <c r="Q419" s="8">
        <f>P419-Table3[[#This Row],[paid]]</f>
        <v>3739.2739145357064</v>
      </c>
      <c r="R419" s="8">
        <v>33.997758062737162</v>
      </c>
      <c r="S419" s="8">
        <v>9000</v>
      </c>
      <c r="T419" s="10">
        <v>0.09</v>
      </c>
      <c r="U419" s="8">
        <v>252.58296178579124</v>
      </c>
      <c r="V419" s="10">
        <v>2.8931640752459676E-3</v>
      </c>
    </row>
    <row r="420" spans="1:22" x14ac:dyDescent="0.25">
      <c r="A420" s="6">
        <v>44717</v>
      </c>
      <c r="B420" s="7" t="str">
        <f t="shared" si="6"/>
        <v>6</v>
      </c>
      <c r="C420" s="17">
        <f>_xlfn.ISOWEEKNUM(Table3[[#This Row],[dt]])</f>
        <v>22</v>
      </c>
      <c r="D420" s="1">
        <v>16656</v>
      </c>
      <c r="E420" s="1" t="s">
        <v>10</v>
      </c>
      <c r="F420" s="1" t="s">
        <v>92</v>
      </c>
      <c r="G420" s="1" t="s">
        <v>25</v>
      </c>
      <c r="H420" s="1" t="s">
        <v>11</v>
      </c>
      <c r="I420" s="1" t="s">
        <v>18</v>
      </c>
      <c r="J420" s="1" t="s">
        <v>13</v>
      </c>
      <c r="K420" s="1" t="s">
        <v>14</v>
      </c>
      <c r="L420" s="1" t="s">
        <v>77</v>
      </c>
      <c r="M420" s="1">
        <v>318510</v>
      </c>
      <c r="N420" s="17">
        <v>684.48352891276693</v>
      </c>
      <c r="O420" s="8">
        <v>7274.6655686884524</v>
      </c>
      <c r="P420" s="8">
        <v>10919.712193236999</v>
      </c>
      <c r="Q420" s="8">
        <f>P420-Table3[[#This Row],[paid]]</f>
        <v>3645.0466245485468</v>
      </c>
      <c r="R420" s="8">
        <v>15.953213966422043</v>
      </c>
      <c r="S420" s="8">
        <v>10000</v>
      </c>
      <c r="T420" s="10">
        <v>0.12</v>
      </c>
      <c r="U420" s="8">
        <v>944.98428133845027</v>
      </c>
      <c r="V420" s="10">
        <v>1.4423217154076576E-2</v>
      </c>
    </row>
    <row r="421" spans="1:22" x14ac:dyDescent="0.25">
      <c r="A421" s="6">
        <v>44717</v>
      </c>
      <c r="B421" s="7" t="str">
        <f t="shared" si="6"/>
        <v>6</v>
      </c>
      <c r="C421" s="17">
        <f>_xlfn.ISOWEEKNUM(Table3[[#This Row],[dt]])</f>
        <v>22</v>
      </c>
      <c r="D421" s="1">
        <v>2917</v>
      </c>
      <c r="E421" s="1" t="s">
        <v>10</v>
      </c>
      <c r="F421" s="1" t="s">
        <v>89</v>
      </c>
      <c r="G421" s="1" t="s">
        <v>55</v>
      </c>
      <c r="H421" s="1" t="s">
        <v>17</v>
      </c>
      <c r="I421" s="1" t="s">
        <v>12</v>
      </c>
      <c r="J421" s="1" t="s">
        <v>13</v>
      </c>
      <c r="K421" s="1" t="s">
        <v>15</v>
      </c>
      <c r="L421" s="1" t="s">
        <v>78</v>
      </c>
      <c r="M421" s="1">
        <v>210020</v>
      </c>
      <c r="N421" s="17">
        <v>922.94820377165286</v>
      </c>
      <c r="O421" s="8">
        <v>7150.9415035819329</v>
      </c>
      <c r="P421" s="8">
        <v>10679.52850486587</v>
      </c>
      <c r="Q421" s="8">
        <f>P421-Table3[[#This Row],[paid]]</f>
        <v>3528.5870012839368</v>
      </c>
      <c r="R421" s="8">
        <v>11.57110275660507</v>
      </c>
      <c r="S421" s="8">
        <v>7000</v>
      </c>
      <c r="T421" s="10">
        <v>7.0000000000000007E-2</v>
      </c>
      <c r="U421" s="8">
        <v>3974.709826627015</v>
      </c>
      <c r="V421" s="10">
        <v>6.2030045377877784E-2</v>
      </c>
    </row>
    <row r="422" spans="1:22" x14ac:dyDescent="0.25">
      <c r="A422" s="6">
        <v>44717</v>
      </c>
      <c r="B422" s="7" t="str">
        <f t="shared" si="6"/>
        <v>6</v>
      </c>
      <c r="C422" s="17">
        <f>_xlfn.ISOWEEKNUM(Table3[[#This Row],[dt]])</f>
        <v>22</v>
      </c>
      <c r="D422" s="1">
        <v>10543</v>
      </c>
      <c r="E422" s="1" t="s">
        <v>10</v>
      </c>
      <c r="F422" s="1" t="s">
        <v>90</v>
      </c>
      <c r="G422" s="1" t="s">
        <v>60</v>
      </c>
      <c r="H422" s="1" t="s">
        <v>19</v>
      </c>
      <c r="I422" s="1" t="s">
        <v>18</v>
      </c>
      <c r="J422" s="1" t="s">
        <v>13</v>
      </c>
      <c r="K422" s="1" t="s">
        <v>14</v>
      </c>
      <c r="L422" s="1" t="s">
        <v>75</v>
      </c>
      <c r="M422" s="1">
        <v>254460</v>
      </c>
      <c r="N422" s="17">
        <v>120.49612064255273</v>
      </c>
      <c r="O422" s="8">
        <v>6330.8623687864902</v>
      </c>
      <c r="P422" s="8">
        <v>9780.0558430858218</v>
      </c>
      <c r="Q422" s="8">
        <f>P422-Table3[[#This Row],[paid]]</f>
        <v>3449.1934742993317</v>
      </c>
      <c r="R422" s="8">
        <v>81.164902163929369</v>
      </c>
      <c r="S422" s="8">
        <v>2800</v>
      </c>
      <c r="T422" s="10">
        <v>9.5000000000000001E-2</v>
      </c>
      <c r="U422" s="8">
        <v>4274.5248721070138</v>
      </c>
      <c r="V422" s="10">
        <v>7.284424787016873E-2</v>
      </c>
    </row>
    <row r="423" spans="1:22" x14ac:dyDescent="0.25">
      <c r="A423" s="6">
        <v>44717</v>
      </c>
      <c r="B423" s="7" t="str">
        <f t="shared" si="6"/>
        <v>6</v>
      </c>
      <c r="C423" s="17">
        <f>_xlfn.ISOWEEKNUM(Table3[[#This Row],[dt]])</f>
        <v>22</v>
      </c>
      <c r="D423" s="1">
        <v>16842</v>
      </c>
      <c r="E423" s="1" t="s">
        <v>10</v>
      </c>
      <c r="F423" s="1" t="s">
        <v>91</v>
      </c>
      <c r="G423" s="1" t="s">
        <v>33</v>
      </c>
      <c r="H423" s="1" t="s">
        <v>11</v>
      </c>
      <c r="I423" s="1" t="s">
        <v>12</v>
      </c>
      <c r="J423" s="1" t="s">
        <v>16</v>
      </c>
      <c r="K423" s="1" t="s">
        <v>14</v>
      </c>
      <c r="L423" s="1" t="s">
        <v>78</v>
      </c>
      <c r="M423" s="1">
        <v>797190</v>
      </c>
      <c r="N423" s="17">
        <v>2347.4477298663187</v>
      </c>
      <c r="O423" s="8">
        <v>9570.6116905899926</v>
      </c>
      <c r="P423" s="8">
        <v>12956.465217132371</v>
      </c>
      <c r="Q423" s="8">
        <f>P423-Table3[[#This Row],[paid]]</f>
        <v>3385.8535265423779</v>
      </c>
      <c r="R423" s="8">
        <v>5.5193839046078397</v>
      </c>
      <c r="S423" s="8">
        <v>22600</v>
      </c>
      <c r="T423" s="10">
        <v>0.14000000000000001</v>
      </c>
      <c r="U423" s="8">
        <v>10244.837822679385</v>
      </c>
      <c r="V423" s="10">
        <v>0.13178540148348236</v>
      </c>
    </row>
    <row r="424" spans="1:22" x14ac:dyDescent="0.25">
      <c r="A424" s="6">
        <v>44717</v>
      </c>
      <c r="B424" s="7" t="str">
        <f t="shared" si="6"/>
        <v>6</v>
      </c>
      <c r="C424" s="17">
        <f>_xlfn.ISOWEEKNUM(Table3[[#This Row],[dt]])</f>
        <v>22</v>
      </c>
      <c r="D424" s="1">
        <v>17268</v>
      </c>
      <c r="E424" s="1" t="s">
        <v>10</v>
      </c>
      <c r="F424" s="1" t="s">
        <v>90</v>
      </c>
      <c r="G424" s="1" t="s">
        <v>68</v>
      </c>
      <c r="H424" s="1" t="s">
        <v>11</v>
      </c>
      <c r="I424" s="1" t="s">
        <v>21</v>
      </c>
      <c r="J424" s="1" t="s">
        <v>16</v>
      </c>
      <c r="K424" s="1" t="s">
        <v>14</v>
      </c>
      <c r="L424" s="1" t="s">
        <v>80</v>
      </c>
      <c r="M424" s="1">
        <v>186640</v>
      </c>
      <c r="N424" s="17">
        <v>1175.9936991336308</v>
      </c>
      <c r="O424" s="8">
        <v>5231.7525742311327</v>
      </c>
      <c r="P424" s="8">
        <v>8545.1500871138396</v>
      </c>
      <c r="Q424" s="8">
        <f>P424-Table3[[#This Row],[paid]]</f>
        <v>3313.3975128827069</v>
      </c>
      <c r="R424" s="8">
        <v>7.2663230197654611</v>
      </c>
      <c r="S424" s="8">
        <v>12400</v>
      </c>
      <c r="T424" s="10">
        <v>0.15</v>
      </c>
      <c r="U424" s="8">
        <v>4844.5774200331243</v>
      </c>
      <c r="V424" s="10">
        <v>9.4489805535789409E-2</v>
      </c>
    </row>
    <row r="425" spans="1:22" x14ac:dyDescent="0.25">
      <c r="A425" s="6">
        <v>44717</v>
      </c>
      <c r="B425" s="7" t="str">
        <f t="shared" si="6"/>
        <v>6</v>
      </c>
      <c r="C425" s="17">
        <f>_xlfn.ISOWEEKNUM(Table3[[#This Row],[dt]])</f>
        <v>22</v>
      </c>
      <c r="D425" s="1">
        <v>17365</v>
      </c>
      <c r="E425" s="1" t="s">
        <v>10</v>
      </c>
      <c r="F425" s="1" t="s">
        <v>94</v>
      </c>
      <c r="G425" s="1" t="s">
        <v>71</v>
      </c>
      <c r="H425" s="1" t="s">
        <v>17</v>
      </c>
      <c r="I425" s="1" t="s">
        <v>12</v>
      </c>
      <c r="J425" s="1" t="s">
        <v>16</v>
      </c>
      <c r="K425" s="1" t="s">
        <v>15</v>
      </c>
      <c r="L425" s="1" t="s">
        <v>77</v>
      </c>
      <c r="M425" s="1">
        <v>219450</v>
      </c>
      <c r="N425" s="17">
        <v>495.08758736618597</v>
      </c>
      <c r="O425" s="8">
        <v>5350.2338960551706</v>
      </c>
      <c r="P425" s="8">
        <v>8656.3215406625604</v>
      </c>
      <c r="Q425" s="8">
        <f>P425-Table3[[#This Row],[paid]]</f>
        <v>3306.0876446073898</v>
      </c>
      <c r="R425" s="8">
        <v>17.484424496912322</v>
      </c>
      <c r="S425" s="8">
        <v>10400</v>
      </c>
      <c r="T425" s="10">
        <v>0.1</v>
      </c>
      <c r="U425" s="8">
        <v>1458.7122441814035</v>
      </c>
      <c r="V425" s="10">
        <v>2.8085683534458773E-2</v>
      </c>
    </row>
    <row r="426" spans="1:22" x14ac:dyDescent="0.25">
      <c r="A426" s="6">
        <v>44717</v>
      </c>
      <c r="B426" s="7" t="str">
        <f t="shared" si="6"/>
        <v>6</v>
      </c>
      <c r="C426" s="17">
        <f>_xlfn.ISOWEEKNUM(Table3[[#This Row],[dt]])</f>
        <v>22</v>
      </c>
      <c r="D426" s="1">
        <v>17100</v>
      </c>
      <c r="E426" s="1" t="s">
        <v>10</v>
      </c>
      <c r="F426" s="1" t="s">
        <v>92</v>
      </c>
      <c r="G426" s="1" t="s">
        <v>55</v>
      </c>
      <c r="H426" s="1" t="s">
        <v>11</v>
      </c>
      <c r="I426" s="1" t="s">
        <v>21</v>
      </c>
      <c r="J426" s="1" t="s">
        <v>13</v>
      </c>
      <c r="K426" s="1" t="s">
        <v>15</v>
      </c>
      <c r="L426" s="1" t="s">
        <v>81</v>
      </c>
      <c r="M426" s="1">
        <v>169810</v>
      </c>
      <c r="N426" s="17">
        <v>815.26192254347598</v>
      </c>
      <c r="O426" s="8">
        <v>5229.9567622851546</v>
      </c>
      <c r="P426" s="8">
        <v>7895.8974163700886</v>
      </c>
      <c r="Q426" s="8">
        <f>P426-Table3[[#This Row],[paid]]</f>
        <v>2665.9406540849341</v>
      </c>
      <c r="R426" s="8">
        <v>9.6851051153428784</v>
      </c>
      <c r="S426" s="8">
        <v>10400</v>
      </c>
      <c r="T426" s="10">
        <v>7.0000000000000007E-2</v>
      </c>
      <c r="U426" s="8">
        <v>1658.4828139298806</v>
      </c>
      <c r="V426" s="10">
        <v>3.5007268679627813E-2</v>
      </c>
    </row>
    <row r="427" spans="1:22" x14ac:dyDescent="0.25">
      <c r="A427" s="6">
        <v>44717</v>
      </c>
      <c r="B427" s="7" t="str">
        <f t="shared" si="6"/>
        <v>6</v>
      </c>
      <c r="C427" s="17">
        <f>_xlfn.ISOWEEKNUM(Table3[[#This Row],[dt]])</f>
        <v>22</v>
      </c>
      <c r="D427" s="1">
        <v>2370</v>
      </c>
      <c r="E427" s="1" t="s">
        <v>10</v>
      </c>
      <c r="F427" s="1" t="s">
        <v>94</v>
      </c>
      <c r="G427" s="1" t="s">
        <v>26</v>
      </c>
      <c r="H427" s="1" t="s">
        <v>17</v>
      </c>
      <c r="I427" s="1" t="s">
        <v>12</v>
      </c>
      <c r="J427" s="1" t="s">
        <v>13</v>
      </c>
      <c r="K427" s="1" t="s">
        <v>14</v>
      </c>
      <c r="L427" s="1" t="s">
        <v>78</v>
      </c>
      <c r="M427" s="1">
        <v>326730</v>
      </c>
      <c r="N427" s="17">
        <v>1027.8677861621852</v>
      </c>
      <c r="O427" s="8">
        <v>16867.030744207103</v>
      </c>
      <c r="P427" s="8">
        <v>19523.735979929806</v>
      </c>
      <c r="Q427" s="8">
        <f>P427-Table3[[#This Row],[paid]]</f>
        <v>2656.7052357227039</v>
      </c>
      <c r="R427" s="8">
        <v>18.994403991224214</v>
      </c>
      <c r="S427" s="8">
        <v>30000</v>
      </c>
      <c r="T427" s="10">
        <v>7.4999999999999997E-2</v>
      </c>
      <c r="U427" s="8">
        <v>7709.2051531021043</v>
      </c>
      <c r="V427" s="10">
        <v>6.5810535792834302E-2</v>
      </c>
    </row>
    <row r="428" spans="1:22" x14ac:dyDescent="0.25">
      <c r="A428" s="6">
        <v>44717</v>
      </c>
      <c r="B428" s="7" t="str">
        <f t="shared" si="6"/>
        <v>6</v>
      </c>
      <c r="C428" s="17">
        <f>_xlfn.ISOWEEKNUM(Table3[[#This Row],[dt]])</f>
        <v>22</v>
      </c>
      <c r="D428" s="1">
        <v>17247</v>
      </c>
      <c r="E428" s="1" t="s">
        <v>10</v>
      </c>
      <c r="F428" s="1" t="s">
        <v>91</v>
      </c>
      <c r="G428" s="1" t="s">
        <v>35</v>
      </c>
      <c r="H428" s="1" t="s">
        <v>11</v>
      </c>
      <c r="I428" s="1" t="s">
        <v>22</v>
      </c>
      <c r="J428" s="1" t="s">
        <v>16</v>
      </c>
      <c r="K428" s="1" t="s">
        <v>15</v>
      </c>
      <c r="L428" s="1" t="s">
        <v>78</v>
      </c>
      <c r="M428" s="1">
        <v>152930</v>
      </c>
      <c r="N428" s="17">
        <v>957.39642791382801</v>
      </c>
      <c r="O428" s="8">
        <v>3550.0346269881888</v>
      </c>
      <c r="P428" s="8">
        <v>5553.5792007334821</v>
      </c>
      <c r="Q428" s="8">
        <f>P428-Table3[[#This Row],[paid]]</f>
        <v>2003.5445737452933</v>
      </c>
      <c r="R428" s="8">
        <v>5.8007101748173024</v>
      </c>
      <c r="S428" s="8">
        <v>5600</v>
      </c>
      <c r="T428" s="10">
        <v>0.06</v>
      </c>
      <c r="U428" s="8">
        <v>86.082776967147524</v>
      </c>
      <c r="V428" s="10">
        <v>2.5834023385548741E-3</v>
      </c>
    </row>
    <row r="429" spans="1:22" x14ac:dyDescent="0.25">
      <c r="A429" s="6">
        <v>44717</v>
      </c>
      <c r="B429" s="7" t="str">
        <f t="shared" si="6"/>
        <v>6</v>
      </c>
      <c r="C429" s="17">
        <f>_xlfn.ISOWEEKNUM(Table3[[#This Row],[dt]])</f>
        <v>22</v>
      </c>
      <c r="D429" s="1">
        <v>7797</v>
      </c>
      <c r="E429" s="1" t="s">
        <v>10</v>
      </c>
      <c r="F429" s="1" t="s">
        <v>95</v>
      </c>
      <c r="G429" s="1" t="s">
        <v>31</v>
      </c>
      <c r="H429" s="1" t="s">
        <v>19</v>
      </c>
      <c r="I429" s="1" t="s">
        <v>18</v>
      </c>
      <c r="J429" s="1" t="s">
        <v>13</v>
      </c>
      <c r="K429" s="1" t="s">
        <v>14</v>
      </c>
      <c r="L429" s="1" t="s">
        <v>81</v>
      </c>
      <c r="M429" s="1">
        <v>115140</v>
      </c>
      <c r="N429" s="17">
        <v>338.87885010266939</v>
      </c>
      <c r="O429" s="8">
        <v>5327.2882302835123</v>
      </c>
      <c r="P429" s="8">
        <v>6997.30740172078</v>
      </c>
      <c r="Q429" s="8">
        <f>P429-Table3[[#This Row],[paid]]</f>
        <v>1670.0191714372677</v>
      </c>
      <c r="R429" s="8">
        <v>20.648403993346946</v>
      </c>
      <c r="S429" s="8">
        <v>4400</v>
      </c>
      <c r="T429" s="10">
        <v>0.12</v>
      </c>
      <c r="U429" s="8">
        <v>2432.7162347031835</v>
      </c>
      <c r="V429" s="10">
        <v>5.7944103711115344E-2</v>
      </c>
    </row>
    <row r="430" spans="1:22" x14ac:dyDescent="0.25">
      <c r="A430" s="6">
        <v>44717</v>
      </c>
      <c r="B430" s="7" t="str">
        <f t="shared" si="6"/>
        <v>6</v>
      </c>
      <c r="C430" s="17">
        <f>_xlfn.ISOWEEKNUM(Table3[[#This Row],[dt]])</f>
        <v>22</v>
      </c>
      <c r="D430" s="1">
        <v>10777</v>
      </c>
      <c r="E430" s="1" t="s">
        <v>10</v>
      </c>
      <c r="F430" s="1" t="s">
        <v>90</v>
      </c>
      <c r="G430" s="1" t="s">
        <v>40</v>
      </c>
      <c r="H430" s="1" t="s">
        <v>11</v>
      </c>
      <c r="I430" s="1" t="s">
        <v>18</v>
      </c>
      <c r="J430" s="1" t="s">
        <v>16</v>
      </c>
      <c r="K430" s="1" t="s">
        <v>15</v>
      </c>
      <c r="L430" s="1" t="s">
        <v>81</v>
      </c>
      <c r="M430" s="1">
        <v>159530</v>
      </c>
      <c r="N430" s="17">
        <v>842.19059540655269</v>
      </c>
      <c r="O430" s="8">
        <v>3619.6139859647724</v>
      </c>
      <c r="P430" s="8">
        <v>5237.809034332573</v>
      </c>
      <c r="Q430" s="8">
        <f>P430-Table3[[#This Row],[paid]]</f>
        <v>1618.1950483678006</v>
      </c>
      <c r="R430" s="8">
        <v>6.2192680171216024</v>
      </c>
      <c r="S430" s="8">
        <v>2800</v>
      </c>
      <c r="T430" s="10">
        <v>0.17</v>
      </c>
      <c r="U430" s="8">
        <v>3084.2430773234314</v>
      </c>
      <c r="V430" s="10">
        <v>9.8140369287583254E-2</v>
      </c>
    </row>
    <row r="431" spans="1:22" x14ac:dyDescent="0.25">
      <c r="A431" s="6">
        <v>44717</v>
      </c>
      <c r="B431" s="7" t="str">
        <f t="shared" si="6"/>
        <v>6</v>
      </c>
      <c r="C431" s="17">
        <f>_xlfn.ISOWEEKNUM(Table3[[#This Row],[dt]])</f>
        <v>22</v>
      </c>
      <c r="D431" s="1">
        <v>9288</v>
      </c>
      <c r="E431" s="1" t="s">
        <v>10</v>
      </c>
      <c r="F431" s="1" t="s">
        <v>92</v>
      </c>
      <c r="G431" s="1" t="s">
        <v>34</v>
      </c>
      <c r="H431" s="1" t="s">
        <v>19</v>
      </c>
      <c r="I431" s="1" t="s">
        <v>21</v>
      </c>
      <c r="J431" s="1" t="s">
        <v>13</v>
      </c>
      <c r="K431" s="1" t="s">
        <v>14</v>
      </c>
      <c r="L431" s="1" t="s">
        <v>77</v>
      </c>
      <c r="M431" s="1">
        <v>71260</v>
      </c>
      <c r="N431" s="17">
        <v>204.63011076165733</v>
      </c>
      <c r="O431" s="8">
        <v>2574.2654247641067</v>
      </c>
      <c r="P431" s="8">
        <v>4180.7318968205082</v>
      </c>
      <c r="Q431" s="8">
        <f>P431-Table3[[#This Row],[paid]]</f>
        <v>1606.4664720564015</v>
      </c>
      <c r="R431" s="8">
        <v>20.430677974318307</v>
      </c>
      <c r="S431" s="8">
        <v>1200</v>
      </c>
      <c r="T431" s="10">
        <v>8.5000000000000006E-2</v>
      </c>
      <c r="U431" s="8">
        <v>547.88896725822212</v>
      </c>
      <c r="V431" s="10">
        <v>2.1841828208552735E-2</v>
      </c>
    </row>
    <row r="432" spans="1:22" x14ac:dyDescent="0.25">
      <c r="A432" s="6">
        <v>44717</v>
      </c>
      <c r="B432" s="7" t="str">
        <f t="shared" si="6"/>
        <v>6</v>
      </c>
      <c r="C432" s="17">
        <f>_xlfn.ISOWEEKNUM(Table3[[#This Row],[dt]])</f>
        <v>22</v>
      </c>
      <c r="D432" s="1">
        <v>9363</v>
      </c>
      <c r="E432" s="1" t="s">
        <v>10</v>
      </c>
      <c r="F432" s="1" t="s">
        <v>95</v>
      </c>
      <c r="G432" s="1" t="s">
        <v>30</v>
      </c>
      <c r="H432" s="1" t="s">
        <v>11</v>
      </c>
      <c r="I432" s="1" t="s">
        <v>18</v>
      </c>
      <c r="J432" s="1" t="s">
        <v>13</v>
      </c>
      <c r="K432" s="1" t="s">
        <v>14</v>
      </c>
      <c r="L432" s="1" t="s">
        <v>75</v>
      </c>
      <c r="M432" s="1">
        <v>156950</v>
      </c>
      <c r="N432" s="17">
        <v>1541.611549851925</v>
      </c>
      <c r="O432" s="8">
        <v>5424.9704610944464</v>
      </c>
      <c r="P432" s="8">
        <v>7004.3526971764841</v>
      </c>
      <c r="Q432" s="8">
        <f>P432-Table3[[#This Row],[paid]]</f>
        <v>1579.3822360820377</v>
      </c>
      <c r="R432" s="8">
        <v>4.5435263493253322</v>
      </c>
      <c r="S432" s="8">
        <v>10600</v>
      </c>
      <c r="T432" s="10">
        <v>0.1</v>
      </c>
      <c r="U432" s="8">
        <v>2894.5455587992456</v>
      </c>
      <c r="V432" s="10">
        <v>6.8874924016082695E-2</v>
      </c>
    </row>
    <row r="433" spans="1:22" x14ac:dyDescent="0.25">
      <c r="A433" s="6">
        <v>44717</v>
      </c>
      <c r="B433" s="7" t="str">
        <f t="shared" si="6"/>
        <v>6</v>
      </c>
      <c r="C433" s="17">
        <f>_xlfn.ISOWEEKNUM(Table3[[#This Row],[dt]])</f>
        <v>22</v>
      </c>
      <c r="D433" s="1">
        <v>14706</v>
      </c>
      <c r="E433" s="1" t="s">
        <v>10</v>
      </c>
      <c r="F433" s="1" t="s">
        <v>92</v>
      </c>
      <c r="G433" s="1" t="s">
        <v>67</v>
      </c>
      <c r="H433" s="1" t="s">
        <v>17</v>
      </c>
      <c r="I433" s="1" t="s">
        <v>18</v>
      </c>
      <c r="J433" s="1" t="s">
        <v>13</v>
      </c>
      <c r="K433" s="1" t="s">
        <v>15</v>
      </c>
      <c r="L433" s="1" t="s">
        <v>78</v>
      </c>
      <c r="M433" s="1">
        <v>163850</v>
      </c>
      <c r="N433" s="17">
        <v>1007.0343085666176</v>
      </c>
      <c r="O433" s="8">
        <v>10528.577542126979</v>
      </c>
      <c r="P433" s="8">
        <v>12103.468955851438</v>
      </c>
      <c r="Q433" s="8">
        <f>P433-Table3[[#This Row],[paid]]</f>
        <v>1574.8914137244592</v>
      </c>
      <c r="R433" s="8">
        <v>12.018924134848149</v>
      </c>
      <c r="S433" s="8">
        <v>17000</v>
      </c>
      <c r="T433" s="10">
        <v>0.11</v>
      </c>
      <c r="U433" s="8">
        <v>1042.0060199563497</v>
      </c>
      <c r="V433" s="10">
        <v>1.4348586395040497E-2</v>
      </c>
    </row>
    <row r="434" spans="1:22" x14ac:dyDescent="0.25">
      <c r="A434" s="6">
        <v>44717</v>
      </c>
      <c r="B434" s="7" t="str">
        <f t="shared" si="6"/>
        <v>6</v>
      </c>
      <c r="C434" s="17">
        <f>_xlfn.ISOWEEKNUM(Table3[[#This Row],[dt]])</f>
        <v>22</v>
      </c>
      <c r="D434" s="1">
        <v>7799</v>
      </c>
      <c r="E434" s="1" t="s">
        <v>10</v>
      </c>
      <c r="F434" s="1" t="s">
        <v>93</v>
      </c>
      <c r="G434" s="1" t="s">
        <v>71</v>
      </c>
      <c r="H434" s="1" t="s">
        <v>19</v>
      </c>
      <c r="I434" s="1" t="s">
        <v>18</v>
      </c>
      <c r="J434" s="1" t="s">
        <v>16</v>
      </c>
      <c r="K434" s="1" t="s">
        <v>14</v>
      </c>
      <c r="L434" s="1" t="s">
        <v>78</v>
      </c>
      <c r="M434" s="1">
        <v>97150</v>
      </c>
      <c r="N434" s="17">
        <v>302.76587456174525</v>
      </c>
      <c r="O434" s="8">
        <v>2501.8014901151778</v>
      </c>
      <c r="P434" s="8">
        <v>3945.1047715343707</v>
      </c>
      <c r="Q434" s="8">
        <f>P434-Table3[[#This Row],[paid]]</f>
        <v>1443.3032814191929</v>
      </c>
      <c r="R434" s="8">
        <v>13.030216094349882</v>
      </c>
      <c r="S434" s="8">
        <v>5600</v>
      </c>
      <c r="T434" s="10">
        <v>0.05</v>
      </c>
      <c r="U434" s="8">
        <v>117.46054246229298</v>
      </c>
      <c r="V434" s="10">
        <v>4.9622907909324891E-3</v>
      </c>
    </row>
    <row r="435" spans="1:22" x14ac:dyDescent="0.25">
      <c r="A435" s="6">
        <v>44717</v>
      </c>
      <c r="B435" s="7" t="str">
        <f t="shared" si="6"/>
        <v>6</v>
      </c>
      <c r="C435" s="17">
        <f>_xlfn.ISOWEEKNUM(Table3[[#This Row],[dt]])</f>
        <v>22</v>
      </c>
      <c r="D435" s="1">
        <v>17435</v>
      </c>
      <c r="E435" s="1" t="s">
        <v>10</v>
      </c>
      <c r="F435" s="1" t="s">
        <v>90</v>
      </c>
      <c r="G435" s="1" t="s">
        <v>52</v>
      </c>
      <c r="H435" s="1" t="s">
        <v>11</v>
      </c>
      <c r="I435" s="1" t="s">
        <v>21</v>
      </c>
      <c r="J435" s="1" t="s">
        <v>13</v>
      </c>
      <c r="K435" s="1" t="s">
        <v>14</v>
      </c>
      <c r="L435" s="1" t="s">
        <v>80</v>
      </c>
      <c r="M435" s="1">
        <v>74000</v>
      </c>
      <c r="N435" s="17">
        <v>769.72740315638441</v>
      </c>
      <c r="O435" s="8">
        <v>2892.3219537744994</v>
      </c>
      <c r="P435" s="8">
        <v>4264.9415068410844</v>
      </c>
      <c r="Q435" s="8">
        <f>P435-Table3[[#This Row],[paid]]</f>
        <v>1372.619553066585</v>
      </c>
      <c r="R435" s="8">
        <v>5.540846654740422</v>
      </c>
      <c r="S435" s="8">
        <v>3600</v>
      </c>
      <c r="T435" s="10">
        <v>0.1</v>
      </c>
      <c r="U435" s="8">
        <v>2061.426477725835</v>
      </c>
      <c r="V435" s="10">
        <v>8.0557043764814817E-2</v>
      </c>
    </row>
    <row r="436" spans="1:22" x14ac:dyDescent="0.25">
      <c r="A436" s="6">
        <v>44717</v>
      </c>
      <c r="B436" s="7" t="str">
        <f t="shared" si="6"/>
        <v>6</v>
      </c>
      <c r="C436" s="17">
        <f>_xlfn.ISOWEEKNUM(Table3[[#This Row],[dt]])</f>
        <v>22</v>
      </c>
      <c r="D436" s="1">
        <v>16602</v>
      </c>
      <c r="E436" s="1" t="s">
        <v>10</v>
      </c>
      <c r="F436" s="1" t="s">
        <v>92</v>
      </c>
      <c r="G436" s="1" t="s">
        <v>67</v>
      </c>
      <c r="H436" s="1" t="s">
        <v>11</v>
      </c>
      <c r="I436" s="1" t="s">
        <v>12</v>
      </c>
      <c r="J436" s="1" t="s">
        <v>16</v>
      </c>
      <c r="K436" s="1" t="s">
        <v>15</v>
      </c>
      <c r="L436" s="1" t="s">
        <v>76</v>
      </c>
      <c r="M436" s="1">
        <v>141050</v>
      </c>
      <c r="N436" s="17">
        <v>532.2641509433962</v>
      </c>
      <c r="O436" s="8">
        <v>3348.745082821094</v>
      </c>
      <c r="P436" s="8">
        <v>4501.052924832431</v>
      </c>
      <c r="Q436" s="8">
        <f>P436-Table3[[#This Row],[paid]]</f>
        <v>1152.307842011337</v>
      </c>
      <c r="R436" s="8">
        <v>8.4564269768209446</v>
      </c>
      <c r="S436" s="8">
        <v>3600</v>
      </c>
      <c r="T436" s="10">
        <v>0.08</v>
      </c>
      <c r="U436" s="8">
        <v>1215.1274874028131</v>
      </c>
      <c r="V436" s="10">
        <v>4.4994193865873833E-2</v>
      </c>
    </row>
    <row r="437" spans="1:22" x14ac:dyDescent="0.25">
      <c r="A437" s="6">
        <v>44717</v>
      </c>
      <c r="B437" s="7" t="str">
        <f t="shared" si="6"/>
        <v>6</v>
      </c>
      <c r="C437" s="17">
        <f>_xlfn.ISOWEEKNUM(Table3[[#This Row],[dt]])</f>
        <v>22</v>
      </c>
      <c r="D437" s="1">
        <v>9121</v>
      </c>
      <c r="E437" s="1" t="s">
        <v>10</v>
      </c>
      <c r="F437" s="1" t="s">
        <v>92</v>
      </c>
      <c r="G437" s="1" t="s">
        <v>55</v>
      </c>
      <c r="H437" s="1" t="s">
        <v>11</v>
      </c>
      <c r="I437" s="1" t="s">
        <v>12</v>
      </c>
      <c r="J437" s="1" t="s">
        <v>13</v>
      </c>
      <c r="K437" s="1" t="s">
        <v>14</v>
      </c>
      <c r="L437" s="1" t="s">
        <v>75</v>
      </c>
      <c r="M437" s="1">
        <v>256450</v>
      </c>
      <c r="N437" s="17">
        <v>843.73033129255589</v>
      </c>
      <c r="O437" s="8">
        <v>5155.9660269810774</v>
      </c>
      <c r="P437" s="8">
        <v>6304.7027885187063</v>
      </c>
      <c r="Q437" s="8">
        <f>P437-Table3[[#This Row],[paid]]</f>
        <v>1148.7367615376288</v>
      </c>
      <c r="R437" s="8">
        <v>7.4724145318566331</v>
      </c>
      <c r="S437" s="8">
        <v>4200</v>
      </c>
      <c r="T437" s="10">
        <v>0.125</v>
      </c>
      <c r="U437" s="8">
        <v>1582.2858684746582</v>
      </c>
      <c r="V437" s="10">
        <v>4.1828190837589485E-2</v>
      </c>
    </row>
    <row r="438" spans="1:22" x14ac:dyDescent="0.25">
      <c r="A438" s="6">
        <v>44717</v>
      </c>
      <c r="B438" s="7" t="str">
        <f t="shared" si="6"/>
        <v>6</v>
      </c>
      <c r="C438" s="17">
        <f>_xlfn.ISOWEEKNUM(Table3[[#This Row],[dt]])</f>
        <v>22</v>
      </c>
      <c r="D438" s="1">
        <v>2612</v>
      </c>
      <c r="E438" s="1" t="s">
        <v>10</v>
      </c>
      <c r="F438" s="1" t="s">
        <v>93</v>
      </c>
      <c r="G438" s="1" t="s">
        <v>66</v>
      </c>
      <c r="H438" s="1" t="s">
        <v>17</v>
      </c>
      <c r="I438" s="1" t="s">
        <v>12</v>
      </c>
      <c r="J438" s="1" t="s">
        <v>16</v>
      </c>
      <c r="K438" s="1" t="s">
        <v>20</v>
      </c>
      <c r="L438" s="1" t="s">
        <v>78</v>
      </c>
      <c r="M438" s="1">
        <v>248570</v>
      </c>
      <c r="N438" s="17">
        <v>494.28413610251874</v>
      </c>
      <c r="O438" s="8">
        <v>3568.4604299930102</v>
      </c>
      <c r="P438" s="8">
        <v>4666.225875278089</v>
      </c>
      <c r="Q438" s="8">
        <f>P438-Table3[[#This Row],[paid]]</f>
        <v>1097.7654452850788</v>
      </c>
      <c r="R438" s="8">
        <v>9.4403715079180159</v>
      </c>
      <c r="S438" s="8">
        <v>6600</v>
      </c>
      <c r="T438" s="10">
        <v>7.0000000000000007E-2</v>
      </c>
      <c r="U438" s="8">
        <v>115.89846164848491</v>
      </c>
      <c r="V438" s="10">
        <v>4.1396217823673831E-3</v>
      </c>
    </row>
    <row r="439" spans="1:22" x14ac:dyDescent="0.25">
      <c r="A439" s="6">
        <v>44717</v>
      </c>
      <c r="B439" s="7" t="str">
        <f t="shared" si="6"/>
        <v>6</v>
      </c>
      <c r="C439" s="17">
        <f>_xlfn.ISOWEEKNUM(Table3[[#This Row],[dt]])</f>
        <v>22</v>
      </c>
      <c r="D439" s="1">
        <v>15102</v>
      </c>
      <c r="E439" s="1" t="s">
        <v>10</v>
      </c>
      <c r="F439" s="1" t="s">
        <v>89</v>
      </c>
      <c r="G439" s="1" t="s">
        <v>40</v>
      </c>
      <c r="H439" s="1" t="s">
        <v>17</v>
      </c>
      <c r="I439" s="1" t="s">
        <v>18</v>
      </c>
      <c r="J439" s="1" t="s">
        <v>13</v>
      </c>
      <c r="K439" s="1" t="s">
        <v>15</v>
      </c>
      <c r="L439" s="1" t="s">
        <v>75</v>
      </c>
      <c r="M439" s="1">
        <v>268790</v>
      </c>
      <c r="N439" s="17">
        <v>338.97153129947139</v>
      </c>
      <c r="O439" s="8">
        <v>4485.2139871178597</v>
      </c>
      <c r="P439" s="8">
        <v>5391.3469979402425</v>
      </c>
      <c r="Q439" s="8">
        <f>P439-Table3[[#This Row],[paid]]</f>
        <v>906.13301082238286</v>
      </c>
      <c r="R439" s="8">
        <v>15.905014138715813</v>
      </c>
      <c r="S439" s="8">
        <v>6200</v>
      </c>
      <c r="T439" s="10">
        <v>6.5000000000000002E-2</v>
      </c>
      <c r="U439" s="8">
        <v>929.46701278131229</v>
      </c>
      <c r="V439" s="10">
        <v>2.8733295938115095E-2</v>
      </c>
    </row>
    <row r="440" spans="1:22" x14ac:dyDescent="0.25">
      <c r="A440" s="6">
        <v>44717</v>
      </c>
      <c r="B440" s="7" t="str">
        <f t="shared" si="6"/>
        <v>6</v>
      </c>
      <c r="C440" s="17">
        <f>_xlfn.ISOWEEKNUM(Table3[[#This Row],[dt]])</f>
        <v>22</v>
      </c>
      <c r="D440" s="1">
        <v>17267</v>
      </c>
      <c r="E440" s="1" t="s">
        <v>10</v>
      </c>
      <c r="F440" s="1" t="s">
        <v>94</v>
      </c>
      <c r="G440" s="1" t="s">
        <v>37</v>
      </c>
      <c r="H440" s="1" t="s">
        <v>11</v>
      </c>
      <c r="I440" s="1" t="s">
        <v>12</v>
      </c>
      <c r="J440" s="1" t="s">
        <v>13</v>
      </c>
      <c r="K440" s="1" t="s">
        <v>15</v>
      </c>
      <c r="L440" s="1" t="s">
        <v>81</v>
      </c>
      <c r="M440" s="1">
        <v>147810</v>
      </c>
      <c r="N440" s="17">
        <v>714.09246823518049</v>
      </c>
      <c r="O440" s="8">
        <v>4246.498627506081</v>
      </c>
      <c r="P440" s="8">
        <v>5053.9878104552054</v>
      </c>
      <c r="Q440" s="8">
        <f>P440-Table3[[#This Row],[paid]]</f>
        <v>807.48918294912437</v>
      </c>
      <c r="R440" s="8">
        <v>7.0774977125101337</v>
      </c>
      <c r="S440" s="8">
        <v>4400</v>
      </c>
      <c r="T440" s="10">
        <v>0.08</v>
      </c>
      <c r="U440" s="8">
        <v>777.3552335985803</v>
      </c>
      <c r="V440" s="10">
        <v>2.5635045128471364E-2</v>
      </c>
    </row>
    <row r="441" spans="1:22" x14ac:dyDescent="0.25">
      <c r="A441" s="6">
        <v>44717</v>
      </c>
      <c r="B441" s="7" t="str">
        <f t="shared" si="6"/>
        <v>6</v>
      </c>
      <c r="C441" s="17">
        <f>_xlfn.ISOWEEKNUM(Table3[[#This Row],[dt]])</f>
        <v>22</v>
      </c>
      <c r="D441" s="1">
        <v>9559</v>
      </c>
      <c r="E441" s="1" t="s">
        <v>10</v>
      </c>
      <c r="F441" s="1" t="s">
        <v>91</v>
      </c>
      <c r="G441" s="1" t="s">
        <v>43</v>
      </c>
      <c r="H441" s="1" t="s">
        <v>17</v>
      </c>
      <c r="I441" s="1" t="s">
        <v>18</v>
      </c>
      <c r="J441" s="1" t="s">
        <v>16</v>
      </c>
      <c r="K441" s="1" t="s">
        <v>14</v>
      </c>
      <c r="L441" s="1" t="s">
        <v>79</v>
      </c>
      <c r="M441" s="1">
        <v>513730</v>
      </c>
      <c r="N441" s="17">
        <v>958.74155149803289</v>
      </c>
      <c r="O441" s="8">
        <v>10095.563047976922</v>
      </c>
      <c r="P441" s="8">
        <v>10899.815067413971</v>
      </c>
      <c r="Q441" s="8">
        <f>P441-Table3[[#This Row],[paid]]</f>
        <v>804.25201943704815</v>
      </c>
      <c r="R441" s="8">
        <v>11.36887730628032</v>
      </c>
      <c r="S441" s="8">
        <v>10800</v>
      </c>
      <c r="T441" s="10">
        <v>7.0000000000000007E-2</v>
      </c>
      <c r="U441" s="8">
        <v>3836.5534901297597</v>
      </c>
      <c r="V441" s="10">
        <v>5.8663892711346692E-2</v>
      </c>
    </row>
    <row r="442" spans="1:22" x14ac:dyDescent="0.25">
      <c r="A442" s="6">
        <v>44717</v>
      </c>
      <c r="B442" s="7" t="str">
        <f t="shared" si="6"/>
        <v>6</v>
      </c>
      <c r="C442" s="17">
        <f>_xlfn.ISOWEEKNUM(Table3[[#This Row],[dt]])</f>
        <v>22</v>
      </c>
      <c r="D442" s="1">
        <v>3010</v>
      </c>
      <c r="E442" s="1" t="s">
        <v>24</v>
      </c>
      <c r="F442" s="1" t="s">
        <v>89</v>
      </c>
      <c r="G442" s="1" t="s">
        <v>67</v>
      </c>
      <c r="H442" s="1" t="s">
        <v>11</v>
      </c>
      <c r="I442" s="1" t="s">
        <v>21</v>
      </c>
      <c r="J442" s="1" t="s">
        <v>13</v>
      </c>
      <c r="K442" s="1" t="s">
        <v>15</v>
      </c>
      <c r="L442" s="1" t="s">
        <v>78</v>
      </c>
      <c r="M442" s="1">
        <v>128420</v>
      </c>
      <c r="N442" s="17">
        <v>386.65341135033805</v>
      </c>
      <c r="O442" s="8">
        <v>3080.6127582806694</v>
      </c>
      <c r="P442" s="8">
        <v>3745.6900378572172</v>
      </c>
      <c r="Q442" s="8">
        <f>P442-Table3[[#This Row],[paid]]</f>
        <v>665.07727957654788</v>
      </c>
      <c r="R442" s="8">
        <v>9.6874615040272616</v>
      </c>
      <c r="S442" s="8">
        <v>5400</v>
      </c>
      <c r="T442" s="10">
        <v>0.06</v>
      </c>
      <c r="U442" s="8">
        <v>567.04352658866469</v>
      </c>
      <c r="V442" s="10">
        <v>2.5230933012681561E-2</v>
      </c>
    </row>
    <row r="443" spans="1:22" x14ac:dyDescent="0.25">
      <c r="A443" s="6">
        <v>44717</v>
      </c>
      <c r="B443" s="7" t="str">
        <f t="shared" si="6"/>
        <v>6</v>
      </c>
      <c r="C443" s="17">
        <f>_xlfn.ISOWEEKNUM(Table3[[#This Row],[dt]])</f>
        <v>22</v>
      </c>
      <c r="D443" s="1">
        <v>2647</v>
      </c>
      <c r="E443" s="1" t="s">
        <v>10</v>
      </c>
      <c r="F443" s="1" t="s">
        <v>91</v>
      </c>
      <c r="G443" s="1" t="s">
        <v>64</v>
      </c>
      <c r="H443" s="1" t="s">
        <v>11</v>
      </c>
      <c r="I443" s="1" t="s">
        <v>18</v>
      </c>
      <c r="J443" s="1" t="s">
        <v>13</v>
      </c>
      <c r="K443" s="1" t="s">
        <v>14</v>
      </c>
      <c r="L443" s="1" t="s">
        <v>80</v>
      </c>
      <c r="M443" s="1">
        <v>94870</v>
      </c>
      <c r="N443" s="17">
        <v>511.42857142857144</v>
      </c>
      <c r="O443" s="8">
        <v>2324.2872240303004</v>
      </c>
      <c r="P443" s="8">
        <v>2913.4972906262169</v>
      </c>
      <c r="Q443" s="8">
        <f>P443-Table3[[#This Row],[paid]]</f>
        <v>589.21006659591649</v>
      </c>
      <c r="R443" s="8">
        <v>5.6967824118389716</v>
      </c>
      <c r="S443" s="8">
        <v>5200</v>
      </c>
      <c r="T443" s="10">
        <v>8.5000000000000006E-2</v>
      </c>
      <c r="U443" s="8">
        <v>565.82939898249219</v>
      </c>
      <c r="V443" s="10">
        <v>3.2368281286489824E-2</v>
      </c>
    </row>
    <row r="444" spans="1:22" x14ac:dyDescent="0.25">
      <c r="A444" s="6">
        <v>44717</v>
      </c>
      <c r="B444" s="7" t="str">
        <f t="shared" si="6"/>
        <v>6</v>
      </c>
      <c r="C444" s="17">
        <f>_xlfn.ISOWEEKNUM(Table3[[#This Row],[dt]])</f>
        <v>22</v>
      </c>
      <c r="D444" s="1">
        <v>2973</v>
      </c>
      <c r="E444" s="1" t="s">
        <v>10</v>
      </c>
      <c r="F444" s="1" t="s">
        <v>93</v>
      </c>
      <c r="G444" s="1" t="s">
        <v>55</v>
      </c>
      <c r="H444" s="1" t="s">
        <v>11</v>
      </c>
      <c r="I444" s="1" t="s">
        <v>21</v>
      </c>
      <c r="J444" s="1" t="s">
        <v>16</v>
      </c>
      <c r="K444" s="1" t="s">
        <v>14</v>
      </c>
      <c r="L444" s="1" t="s">
        <v>81</v>
      </c>
      <c r="M444" s="1">
        <v>123540</v>
      </c>
      <c r="N444" s="17">
        <v>674.64308932518531</v>
      </c>
      <c r="O444" s="8">
        <v>1662.9792431560807</v>
      </c>
      <c r="P444" s="8">
        <v>2226.0266946160255</v>
      </c>
      <c r="Q444" s="8">
        <f>P444-Table3[[#This Row],[paid]]</f>
        <v>563.0474514599448</v>
      </c>
      <c r="R444" s="8">
        <v>3.2995619903890492</v>
      </c>
      <c r="S444" s="8">
        <v>3400</v>
      </c>
      <c r="T444" s="10">
        <v>0.04</v>
      </c>
      <c r="U444" s="8">
        <v>403.3162334594615</v>
      </c>
      <c r="V444" s="10">
        <v>3.0197019831713415E-2</v>
      </c>
    </row>
    <row r="445" spans="1:22" x14ac:dyDescent="0.25">
      <c r="A445" s="6">
        <v>44717</v>
      </c>
      <c r="B445" s="7" t="str">
        <f t="shared" si="6"/>
        <v>6</v>
      </c>
      <c r="C445" s="17">
        <f>_xlfn.ISOWEEKNUM(Table3[[#This Row],[dt]])</f>
        <v>22</v>
      </c>
      <c r="D445" s="1">
        <v>15720</v>
      </c>
      <c r="E445" s="1" t="s">
        <v>10</v>
      </c>
      <c r="F445" s="1" t="s">
        <v>95</v>
      </c>
      <c r="G445" s="1" t="s">
        <v>38</v>
      </c>
      <c r="H445" s="1" t="s">
        <v>17</v>
      </c>
      <c r="I445" s="1" t="s">
        <v>12</v>
      </c>
      <c r="J445" s="1" t="s">
        <v>13</v>
      </c>
      <c r="K445" s="1" t="s">
        <v>14</v>
      </c>
      <c r="L445" s="1" t="s">
        <v>78</v>
      </c>
      <c r="M445" s="1">
        <v>121010</v>
      </c>
      <c r="N445" s="17">
        <v>136.80316543147845</v>
      </c>
      <c r="O445" s="8">
        <v>1889.9350453442885</v>
      </c>
      <c r="P445" s="8">
        <v>2393.9731172498464</v>
      </c>
      <c r="Q445" s="8">
        <f>P445-Table3[[#This Row],[paid]]</f>
        <v>504.0380719055579</v>
      </c>
      <c r="R445" s="8">
        <v>17.499398568002672</v>
      </c>
      <c r="S445" s="8">
        <v>2400</v>
      </c>
      <c r="T445" s="10">
        <v>7.0000000000000007E-2</v>
      </c>
      <c r="U445" s="8">
        <v>414.66829396877472</v>
      </c>
      <c r="V445" s="10">
        <v>2.8868904930529477E-2</v>
      </c>
    </row>
    <row r="446" spans="1:22" x14ac:dyDescent="0.25">
      <c r="A446" s="6">
        <v>44717</v>
      </c>
      <c r="B446" s="7" t="str">
        <f t="shared" si="6"/>
        <v>6</v>
      </c>
      <c r="C446" s="17">
        <f>_xlfn.ISOWEEKNUM(Table3[[#This Row],[dt]])</f>
        <v>22</v>
      </c>
      <c r="D446" s="1">
        <v>16053</v>
      </c>
      <c r="E446" s="1" t="s">
        <v>10</v>
      </c>
      <c r="F446" s="1" t="s">
        <v>95</v>
      </c>
      <c r="G446" s="1" t="s">
        <v>30</v>
      </c>
      <c r="H446" s="1" t="s">
        <v>11</v>
      </c>
      <c r="I446" s="1" t="s">
        <v>12</v>
      </c>
      <c r="J446" s="1" t="s">
        <v>16</v>
      </c>
      <c r="K446" s="1" t="s">
        <v>15</v>
      </c>
      <c r="L446" s="1" t="s">
        <v>80</v>
      </c>
      <c r="M446" s="1">
        <v>383010</v>
      </c>
      <c r="N446" s="17">
        <v>3214.4246013993525</v>
      </c>
      <c r="O446" s="8">
        <v>3416.4037822029131</v>
      </c>
      <c r="P446" s="8">
        <v>3902.54881514813</v>
      </c>
      <c r="Q446" s="8">
        <f>P446-Table3[[#This Row],[paid]]</f>
        <v>486.14503294521683</v>
      </c>
      <c r="R446" s="8">
        <v>1.214073838735932</v>
      </c>
      <c r="S446" s="8">
        <v>4200</v>
      </c>
      <c r="T446" s="10">
        <v>0.08</v>
      </c>
      <c r="U446" s="8">
        <v>248.33134924443922</v>
      </c>
      <c r="V446" s="10">
        <v>1.060551966621218E-2</v>
      </c>
    </row>
    <row r="447" spans="1:22" x14ac:dyDescent="0.25">
      <c r="A447" s="6">
        <v>44717</v>
      </c>
      <c r="B447" s="7" t="str">
        <f t="shared" si="6"/>
        <v>6</v>
      </c>
      <c r="C447" s="17">
        <f>_xlfn.ISOWEEKNUM(Table3[[#This Row],[dt]])</f>
        <v>22</v>
      </c>
      <c r="D447" s="1">
        <v>16861</v>
      </c>
      <c r="E447" s="1" t="s">
        <v>10</v>
      </c>
      <c r="F447" s="1" t="s">
        <v>93</v>
      </c>
      <c r="G447" s="1" t="s">
        <v>31</v>
      </c>
      <c r="H447" s="1" t="s">
        <v>11</v>
      </c>
      <c r="I447" s="1" t="s">
        <v>18</v>
      </c>
      <c r="J447" s="1" t="s">
        <v>13</v>
      </c>
      <c r="K447" s="1" t="s">
        <v>15</v>
      </c>
      <c r="L447" s="1" t="s">
        <v>78</v>
      </c>
      <c r="M447" s="1">
        <v>220550</v>
      </c>
      <c r="N447" s="17">
        <v>1560.0067504108947</v>
      </c>
      <c r="O447" s="8">
        <v>5283.6993040520329</v>
      </c>
      <c r="P447" s="8">
        <v>5700.2811766684072</v>
      </c>
      <c r="Q447" s="8">
        <f>P447-Table3[[#This Row],[paid]]</f>
        <v>416.58187261637431</v>
      </c>
      <c r="R447" s="8">
        <v>3.6540105837150985</v>
      </c>
      <c r="S447" s="8">
        <v>7800</v>
      </c>
      <c r="T447" s="10">
        <v>7.0000000000000007E-2</v>
      </c>
      <c r="U447" s="8">
        <v>1045.2355216463366</v>
      </c>
      <c r="V447" s="10">
        <v>3.0560934605721679E-2</v>
      </c>
    </row>
    <row r="448" spans="1:22" x14ac:dyDescent="0.25">
      <c r="A448" s="6">
        <v>44717</v>
      </c>
      <c r="B448" s="7" t="str">
        <f t="shared" si="6"/>
        <v>6</v>
      </c>
      <c r="C448" s="17">
        <f>_xlfn.ISOWEEKNUM(Table3[[#This Row],[dt]])</f>
        <v>22</v>
      </c>
      <c r="D448" s="1">
        <v>12790</v>
      </c>
      <c r="E448" s="1" t="s">
        <v>10</v>
      </c>
      <c r="F448" s="1" t="s">
        <v>94</v>
      </c>
      <c r="G448" s="1" t="s">
        <v>51</v>
      </c>
      <c r="H448" s="1" t="s">
        <v>19</v>
      </c>
      <c r="I448" s="1" t="s">
        <v>21</v>
      </c>
      <c r="J448" s="1" t="s">
        <v>16</v>
      </c>
      <c r="K448" s="1" t="s">
        <v>14</v>
      </c>
      <c r="L448" s="1" t="s">
        <v>76</v>
      </c>
      <c r="M448" s="1">
        <v>66960</v>
      </c>
      <c r="N448" s="17">
        <v>63.974522292993633</v>
      </c>
      <c r="O448" s="8">
        <v>2124.1538197914319</v>
      </c>
      <c r="P448" s="8">
        <v>2516.5134425554543</v>
      </c>
      <c r="Q448" s="8">
        <f>P448-Table3[[#This Row],[paid]]</f>
        <v>392.35962276402233</v>
      </c>
      <c r="R448" s="8">
        <v>39.336181847989479</v>
      </c>
      <c r="S448" s="8">
        <v>1600</v>
      </c>
      <c r="T448" s="10">
        <v>0.04</v>
      </c>
      <c r="U448" s="8">
        <v>453.54555817549868</v>
      </c>
      <c r="V448" s="10">
        <v>3.0037958504136774E-2</v>
      </c>
    </row>
    <row r="449" spans="1:22" x14ac:dyDescent="0.25">
      <c r="A449" s="6">
        <v>44717</v>
      </c>
      <c r="B449" s="7" t="str">
        <f t="shared" si="6"/>
        <v>6</v>
      </c>
      <c r="C449" s="17">
        <f>_xlfn.ISOWEEKNUM(Table3[[#This Row],[dt]])</f>
        <v>22</v>
      </c>
      <c r="D449" s="1">
        <v>16845</v>
      </c>
      <c r="E449" s="1" t="s">
        <v>10</v>
      </c>
      <c r="F449" s="1" t="s">
        <v>89</v>
      </c>
      <c r="G449" s="1" t="s">
        <v>41</v>
      </c>
      <c r="H449" s="1" t="s">
        <v>11</v>
      </c>
      <c r="I449" s="1" t="s">
        <v>12</v>
      </c>
      <c r="J449" s="1" t="s">
        <v>13</v>
      </c>
      <c r="K449" s="1" t="s">
        <v>15</v>
      </c>
      <c r="L449" s="1" t="s">
        <v>78</v>
      </c>
      <c r="M449" s="1">
        <v>349130</v>
      </c>
      <c r="N449" s="17">
        <v>2182.1790693947328</v>
      </c>
      <c r="O449" s="8">
        <v>8692.4834565272304</v>
      </c>
      <c r="P449" s="8">
        <v>9006.9114244509492</v>
      </c>
      <c r="Q449" s="8">
        <f>P449-Table3[[#This Row],[paid]]</f>
        <v>314.42796792371882</v>
      </c>
      <c r="R449" s="8">
        <v>4.1274850220927011</v>
      </c>
      <c r="S449" s="8">
        <v>9000</v>
      </c>
      <c r="T449" s="10">
        <v>0.06</v>
      </c>
      <c r="U449" s="8">
        <v>718.61108024190628</v>
      </c>
      <c r="V449" s="10">
        <v>1.3297401043438373E-2</v>
      </c>
    </row>
    <row r="450" spans="1:22" x14ac:dyDescent="0.25">
      <c r="A450" s="6">
        <v>44717</v>
      </c>
      <c r="B450" s="7" t="str">
        <f t="shared" ref="B450:B513" si="7">TEXT(A450,"M")</f>
        <v>6</v>
      </c>
      <c r="C450" s="17">
        <f>_xlfn.ISOWEEKNUM(Table3[[#This Row],[dt]])</f>
        <v>22</v>
      </c>
      <c r="D450" s="1">
        <v>17260</v>
      </c>
      <c r="E450" s="1" t="s">
        <v>10</v>
      </c>
      <c r="F450" s="1" t="s">
        <v>95</v>
      </c>
      <c r="G450" s="1" t="s">
        <v>51</v>
      </c>
      <c r="H450" s="1" t="s">
        <v>17</v>
      </c>
      <c r="I450" s="1" t="s">
        <v>12</v>
      </c>
      <c r="J450" s="1" t="s">
        <v>13</v>
      </c>
      <c r="K450" s="1" t="s">
        <v>15</v>
      </c>
      <c r="L450" s="1" t="s">
        <v>81</v>
      </c>
      <c r="M450" s="1">
        <v>81430</v>
      </c>
      <c r="N450" s="17">
        <v>518.21026937494548</v>
      </c>
      <c r="O450" s="8">
        <v>1552.668631170857</v>
      </c>
      <c r="P450" s="8">
        <v>1837.0064602946979</v>
      </c>
      <c r="Q450" s="8">
        <f>P450-Table3[[#This Row],[paid]]</f>
        <v>284.33782912384095</v>
      </c>
      <c r="R450" s="8">
        <v>3.5449055506183949</v>
      </c>
      <c r="S450" s="8">
        <v>1600</v>
      </c>
      <c r="T450" s="10">
        <v>7.0000000000000007E-2</v>
      </c>
      <c r="U450" s="8">
        <v>345.80482528458532</v>
      </c>
      <c r="V450" s="10">
        <v>3.1373943855475088E-2</v>
      </c>
    </row>
    <row r="451" spans="1:22" x14ac:dyDescent="0.25">
      <c r="A451" s="6">
        <v>44717</v>
      </c>
      <c r="B451" s="7" t="str">
        <f t="shared" si="7"/>
        <v>6</v>
      </c>
      <c r="C451" s="17">
        <f>_xlfn.ISOWEEKNUM(Table3[[#This Row],[dt]])</f>
        <v>22</v>
      </c>
      <c r="D451" s="1">
        <v>13076</v>
      </c>
      <c r="E451" s="1" t="s">
        <v>10</v>
      </c>
      <c r="F451" s="1" t="s">
        <v>94</v>
      </c>
      <c r="G451" s="1" t="s">
        <v>56</v>
      </c>
      <c r="H451" s="1" t="s">
        <v>17</v>
      </c>
      <c r="I451" s="1" t="s">
        <v>18</v>
      </c>
      <c r="J451" s="1" t="s">
        <v>16</v>
      </c>
      <c r="K451" s="1" t="s">
        <v>15</v>
      </c>
      <c r="L451" s="1" t="s">
        <v>80</v>
      </c>
      <c r="M451" s="1">
        <v>87200</v>
      </c>
      <c r="N451" s="17">
        <v>152.04305966189068</v>
      </c>
      <c r="O451" s="8">
        <v>1403.4986427901565</v>
      </c>
      <c r="P451" s="8">
        <v>1546.3204918922199</v>
      </c>
      <c r="Q451" s="8">
        <f>P451-Table3[[#This Row],[paid]]</f>
        <v>142.82184910206342</v>
      </c>
      <c r="R451" s="8">
        <v>10.170280020218526</v>
      </c>
      <c r="S451" s="8">
        <v>1000</v>
      </c>
      <c r="T451" s="10">
        <v>7.0000000000000007E-2</v>
      </c>
      <c r="U451" s="8">
        <v>355.84415573139921</v>
      </c>
      <c r="V451" s="10">
        <v>3.8353859759041674E-2</v>
      </c>
    </row>
    <row r="452" spans="1:22" x14ac:dyDescent="0.25">
      <c r="A452" s="6">
        <v>44717</v>
      </c>
      <c r="B452" s="7" t="str">
        <f t="shared" si="7"/>
        <v>6</v>
      </c>
      <c r="C452" s="17">
        <f>_xlfn.ISOWEEKNUM(Table3[[#This Row],[dt]])</f>
        <v>22</v>
      </c>
      <c r="D452" s="1">
        <v>17631</v>
      </c>
      <c r="E452" s="1" t="s">
        <v>10</v>
      </c>
      <c r="F452" s="1" t="s">
        <v>91</v>
      </c>
      <c r="G452" s="1" t="s">
        <v>28</v>
      </c>
      <c r="H452" s="1" t="s">
        <v>17</v>
      </c>
      <c r="I452" s="1" t="s">
        <v>12</v>
      </c>
      <c r="J452" s="1" t="s">
        <v>16</v>
      </c>
      <c r="K452" s="1" t="s">
        <v>14</v>
      </c>
      <c r="L452" s="1" t="s">
        <v>76</v>
      </c>
      <c r="M452" s="1">
        <v>21940</v>
      </c>
      <c r="N452" s="17">
        <v>88.76057374034572</v>
      </c>
      <c r="O452" s="8">
        <v>354.1269919617007</v>
      </c>
      <c r="P452" s="8">
        <v>476.25022702217194</v>
      </c>
      <c r="Q452" s="8">
        <f>P452-Table3[[#This Row],[paid]]</f>
        <v>122.12323506047125</v>
      </c>
      <c r="R452" s="8">
        <v>5.3655604842681921</v>
      </c>
      <c r="S452" s="8">
        <v>200</v>
      </c>
      <c r="T452" s="10">
        <v>0.15</v>
      </c>
      <c r="U452" s="8">
        <v>139.93596764340032</v>
      </c>
      <c r="V452" s="10">
        <v>4.8971443897735424E-2</v>
      </c>
    </row>
    <row r="453" spans="1:22" x14ac:dyDescent="0.25">
      <c r="A453" s="6">
        <v>44717</v>
      </c>
      <c r="B453" s="7" t="str">
        <f t="shared" si="7"/>
        <v>6</v>
      </c>
      <c r="C453" s="17">
        <f>_xlfn.ISOWEEKNUM(Table3[[#This Row],[dt]])</f>
        <v>22</v>
      </c>
      <c r="D453" s="1">
        <v>13250</v>
      </c>
      <c r="E453" s="1" t="s">
        <v>10</v>
      </c>
      <c r="F453" s="1" t="s">
        <v>93</v>
      </c>
      <c r="G453" s="1" t="s">
        <v>50</v>
      </c>
      <c r="H453" s="1" t="s">
        <v>11</v>
      </c>
      <c r="I453" s="1" t="s">
        <v>18</v>
      </c>
      <c r="J453" s="1" t="s">
        <v>13</v>
      </c>
      <c r="K453" s="1" t="s">
        <v>15</v>
      </c>
      <c r="L453" s="1" t="s">
        <v>76</v>
      </c>
      <c r="M453" s="1">
        <v>82580</v>
      </c>
      <c r="N453" s="17">
        <v>396.34308716519581</v>
      </c>
      <c r="O453" s="8">
        <v>1667.2599202352983</v>
      </c>
      <c r="P453" s="8">
        <v>1776.3627524001513</v>
      </c>
      <c r="Q453" s="8">
        <f>P453-Table3[[#This Row],[paid]]</f>
        <v>109.102832164853</v>
      </c>
      <c r="R453" s="8">
        <v>4.4818815060088664</v>
      </c>
      <c r="S453" s="8">
        <v>2000</v>
      </c>
      <c r="T453" s="10">
        <v>0.06</v>
      </c>
      <c r="U453" s="8">
        <v>481.44045105485571</v>
      </c>
      <c r="V453" s="10">
        <v>4.5170996221009507E-2</v>
      </c>
    </row>
    <row r="454" spans="1:22" x14ac:dyDescent="0.25">
      <c r="A454" s="6">
        <v>44717</v>
      </c>
      <c r="B454" s="7" t="str">
        <f t="shared" si="7"/>
        <v>6</v>
      </c>
      <c r="C454" s="17">
        <f>_xlfn.ISOWEEKNUM(Table3[[#This Row],[dt]])</f>
        <v>22</v>
      </c>
      <c r="D454" s="1">
        <v>17638</v>
      </c>
      <c r="E454" s="1" t="s">
        <v>10</v>
      </c>
      <c r="F454" s="1" t="s">
        <v>94</v>
      </c>
      <c r="G454" s="1" t="s">
        <v>64</v>
      </c>
      <c r="H454" s="1" t="s">
        <v>19</v>
      </c>
      <c r="I454" s="1" t="s">
        <v>12</v>
      </c>
      <c r="J454" s="1" t="s">
        <v>13</v>
      </c>
      <c r="K454" s="1" t="s">
        <v>15</v>
      </c>
      <c r="L454" s="1" t="s">
        <v>75</v>
      </c>
      <c r="M454" s="1">
        <v>68400</v>
      </c>
      <c r="N454" s="17">
        <v>108.86621102892987</v>
      </c>
      <c r="O454" s="8">
        <v>1450.7570451786794</v>
      </c>
      <c r="P454" s="8">
        <v>1548.4159081581263</v>
      </c>
      <c r="Q454" s="8">
        <f>P454-Table3[[#This Row],[paid]]</f>
        <v>97.658862979446894</v>
      </c>
      <c r="R454" s="8">
        <v>14.223108286065488</v>
      </c>
      <c r="S454" s="8">
        <v>1000</v>
      </c>
      <c r="T454" s="10">
        <v>0.08</v>
      </c>
      <c r="U454" s="8">
        <v>689.94823546223995</v>
      </c>
      <c r="V454" s="10">
        <v>7.4263879601847216E-2</v>
      </c>
    </row>
    <row r="455" spans="1:22" x14ac:dyDescent="0.25">
      <c r="A455" s="6">
        <v>44717</v>
      </c>
      <c r="B455" s="7" t="str">
        <f t="shared" si="7"/>
        <v>6</v>
      </c>
      <c r="C455" s="17">
        <f>_xlfn.ISOWEEKNUM(Table3[[#This Row],[dt]])</f>
        <v>22</v>
      </c>
      <c r="D455" s="1">
        <v>16483</v>
      </c>
      <c r="E455" s="1" t="s">
        <v>10</v>
      </c>
      <c r="F455" s="1" t="s">
        <v>91</v>
      </c>
      <c r="G455" s="1" t="s">
        <v>50</v>
      </c>
      <c r="H455" s="1" t="s">
        <v>17</v>
      </c>
      <c r="I455" s="1" t="s">
        <v>12</v>
      </c>
      <c r="J455" s="1" t="s">
        <v>13</v>
      </c>
      <c r="K455" s="1" t="s">
        <v>15</v>
      </c>
      <c r="L455" s="1" t="s">
        <v>78</v>
      </c>
      <c r="M455" s="1">
        <v>92000</v>
      </c>
      <c r="N455" s="17">
        <v>328.77465466290977</v>
      </c>
      <c r="O455" s="8">
        <v>1074.2203275410077</v>
      </c>
      <c r="P455" s="8">
        <v>1131.9756962152967</v>
      </c>
      <c r="Q455" s="8">
        <f>P455-Table3[[#This Row],[paid]]</f>
        <v>57.755368674289002</v>
      </c>
      <c r="R455" s="8">
        <v>3.4430138703237421</v>
      </c>
      <c r="S455" s="8">
        <v>800</v>
      </c>
      <c r="T455" s="10">
        <v>0.06</v>
      </c>
      <c r="U455" s="8">
        <v>172.80754401975554</v>
      </c>
      <c r="V455" s="10">
        <v>2.5443353097528033E-2</v>
      </c>
    </row>
    <row r="456" spans="1:22" x14ac:dyDescent="0.25">
      <c r="A456" s="6">
        <v>44717</v>
      </c>
      <c r="B456" s="7" t="str">
        <f t="shared" si="7"/>
        <v>6</v>
      </c>
      <c r="C456" s="17">
        <f>_xlfn.ISOWEEKNUM(Table3[[#This Row],[dt]])</f>
        <v>22</v>
      </c>
      <c r="D456" s="1">
        <v>17249</v>
      </c>
      <c r="E456" s="1" t="s">
        <v>10</v>
      </c>
      <c r="F456" s="1" t="s">
        <v>94</v>
      </c>
      <c r="G456" s="1" t="s">
        <v>38</v>
      </c>
      <c r="H456" s="1" t="s">
        <v>11</v>
      </c>
      <c r="I456" s="1" t="s">
        <v>12</v>
      </c>
      <c r="J456" s="1" t="s">
        <v>13</v>
      </c>
      <c r="K456" s="1" t="s">
        <v>15</v>
      </c>
      <c r="L456" s="1" t="s">
        <v>80</v>
      </c>
      <c r="M456" s="1">
        <v>50</v>
      </c>
      <c r="N456" s="17">
        <v>0.23959698558322409</v>
      </c>
      <c r="O456" s="8">
        <v>0.59202104873125616</v>
      </c>
      <c r="P456" s="8">
        <v>2.0206048244704846E-4</v>
      </c>
      <c r="Q456" s="8">
        <f>P456-Table3[[#This Row],[paid]]</f>
        <v>-0.59181898824880907</v>
      </c>
      <c r="R456" s="8">
        <v>3</v>
      </c>
      <c r="S456" s="8">
        <v>200</v>
      </c>
      <c r="T456" s="10">
        <v>7.0000000000000007E-2</v>
      </c>
      <c r="U456" s="8">
        <v>6.8496177014718001E-6</v>
      </c>
      <c r="V456" s="10">
        <v>5.6498080991391579E-3</v>
      </c>
    </row>
    <row r="457" spans="1:22" x14ac:dyDescent="0.25">
      <c r="A457" s="6">
        <v>44717</v>
      </c>
      <c r="B457" s="7" t="str">
        <f t="shared" si="7"/>
        <v>6</v>
      </c>
      <c r="C457" s="17">
        <f>_xlfn.ISOWEEKNUM(Table3[[#This Row],[dt]])</f>
        <v>22</v>
      </c>
      <c r="D457" s="1">
        <v>15169</v>
      </c>
      <c r="E457" s="1" t="s">
        <v>10</v>
      </c>
      <c r="F457" s="1" t="s">
        <v>89</v>
      </c>
      <c r="G457" s="1" t="s">
        <v>49</v>
      </c>
      <c r="H457" s="1" t="s">
        <v>11</v>
      </c>
      <c r="I457" s="1" t="s">
        <v>12</v>
      </c>
      <c r="J457" s="1" t="s">
        <v>13</v>
      </c>
      <c r="K457" s="1" t="s">
        <v>14</v>
      </c>
      <c r="L457" s="1" t="s">
        <v>81</v>
      </c>
      <c r="M457" s="1">
        <v>97770</v>
      </c>
      <c r="N457" s="17">
        <v>686.8947974077887</v>
      </c>
      <c r="O457" s="8">
        <v>3244.7589514893398</v>
      </c>
      <c r="P457" s="8">
        <v>3202.3104060637629</v>
      </c>
      <c r="Q457" s="8">
        <f>P457-Table3[[#This Row],[paid]]</f>
        <v>-42.448545425576867</v>
      </c>
      <c r="R457" s="8">
        <v>4.6620099877720405</v>
      </c>
      <c r="S457" s="8">
        <v>2800</v>
      </c>
      <c r="T457" s="10">
        <v>0.09</v>
      </c>
      <c r="U457" s="8">
        <v>305.31890962367811</v>
      </c>
      <c r="V457" s="10">
        <v>1.5890553533137557E-2</v>
      </c>
    </row>
    <row r="458" spans="1:22" x14ac:dyDescent="0.25">
      <c r="A458" s="6">
        <v>44717</v>
      </c>
      <c r="B458" s="7" t="str">
        <f t="shared" si="7"/>
        <v>6</v>
      </c>
      <c r="C458" s="17">
        <f>_xlfn.ISOWEEKNUM(Table3[[#This Row],[dt]])</f>
        <v>22</v>
      </c>
      <c r="D458" s="1">
        <v>16857</v>
      </c>
      <c r="E458" s="1" t="s">
        <v>10</v>
      </c>
      <c r="F458" s="1" t="s">
        <v>95</v>
      </c>
      <c r="G458" s="1" t="s">
        <v>59</v>
      </c>
      <c r="H458" s="1" t="s">
        <v>11</v>
      </c>
      <c r="I458" s="1" t="s">
        <v>12</v>
      </c>
      <c r="J458" s="1" t="s">
        <v>13</v>
      </c>
      <c r="K458" s="1" t="s">
        <v>15</v>
      </c>
      <c r="L458" s="1" t="s">
        <v>80</v>
      </c>
      <c r="M458" s="1">
        <v>296130</v>
      </c>
      <c r="N458" s="17">
        <v>907.62815761533682</v>
      </c>
      <c r="O458" s="8">
        <v>3867.6365594276849</v>
      </c>
      <c r="P458" s="8">
        <v>3823.9388287135839</v>
      </c>
      <c r="Q458" s="8">
        <f>P458-Table3[[#This Row],[paid]]</f>
        <v>-43.697730714100999</v>
      </c>
      <c r="R458" s="8">
        <v>4.2131117205094606</v>
      </c>
      <c r="S458" s="8">
        <v>4400</v>
      </c>
      <c r="T458" s="10">
        <v>7.0000000000000007E-2</v>
      </c>
      <c r="U458" s="8">
        <v>375.31132271542646</v>
      </c>
      <c r="V458" s="10">
        <v>1.6357972739925054E-2</v>
      </c>
    </row>
    <row r="459" spans="1:22" x14ac:dyDescent="0.25">
      <c r="A459" s="6">
        <v>44717</v>
      </c>
      <c r="B459" s="7" t="str">
        <f t="shared" si="7"/>
        <v>6</v>
      </c>
      <c r="C459" s="17">
        <f>_xlfn.ISOWEEKNUM(Table3[[#This Row],[dt]])</f>
        <v>22</v>
      </c>
      <c r="D459" s="1">
        <v>16256</v>
      </c>
      <c r="E459" s="1" t="s">
        <v>10</v>
      </c>
      <c r="F459" s="1" t="s">
        <v>94</v>
      </c>
      <c r="G459" s="1" t="s">
        <v>74</v>
      </c>
      <c r="H459" s="1" t="s">
        <v>17</v>
      </c>
      <c r="I459" s="1" t="s">
        <v>12</v>
      </c>
      <c r="J459" s="1" t="s">
        <v>16</v>
      </c>
      <c r="K459" s="1" t="s">
        <v>14</v>
      </c>
      <c r="L459" s="1" t="s">
        <v>81</v>
      </c>
      <c r="M459" s="1">
        <v>78110</v>
      </c>
      <c r="N459" s="17">
        <v>491.32809149392426</v>
      </c>
      <c r="O459" s="8">
        <v>1612.3601737046017</v>
      </c>
      <c r="P459" s="8">
        <v>1500.3747101270721</v>
      </c>
      <c r="Q459" s="8">
        <f>P459-Table3[[#This Row],[paid]]</f>
        <v>-111.98546357752957</v>
      </c>
      <c r="R459" s="8">
        <v>3.053712450198109</v>
      </c>
      <c r="S459" s="8">
        <v>1600</v>
      </c>
      <c r="T459" s="10">
        <v>0.1</v>
      </c>
      <c r="U459" s="8">
        <v>785.05152558952204</v>
      </c>
      <c r="V459" s="10">
        <v>8.7206162599545237E-2</v>
      </c>
    </row>
    <row r="460" spans="1:22" x14ac:dyDescent="0.25">
      <c r="A460" s="6">
        <v>44717</v>
      </c>
      <c r="B460" s="7" t="str">
        <f t="shared" si="7"/>
        <v>6</v>
      </c>
      <c r="C460" s="17">
        <f>_xlfn.ISOWEEKNUM(Table3[[#This Row],[dt]])</f>
        <v>22</v>
      </c>
      <c r="D460" s="1">
        <v>17628</v>
      </c>
      <c r="E460" s="1" t="s">
        <v>10</v>
      </c>
      <c r="F460" s="1" t="s">
        <v>89</v>
      </c>
      <c r="G460" s="1" t="s">
        <v>37</v>
      </c>
      <c r="H460" s="1" t="s">
        <v>11</v>
      </c>
      <c r="I460" s="1" t="s">
        <v>21</v>
      </c>
      <c r="J460" s="1" t="s">
        <v>13</v>
      </c>
      <c r="K460" s="1" t="s">
        <v>15</v>
      </c>
      <c r="L460" s="1" t="s">
        <v>76</v>
      </c>
      <c r="M460" s="1">
        <v>3180</v>
      </c>
      <c r="N460" s="17">
        <v>60.349735664904429</v>
      </c>
      <c r="O460" s="8">
        <v>151.98931692223402</v>
      </c>
      <c r="P460" s="8">
        <v>10.919660833507393</v>
      </c>
      <c r="Q460" s="8">
        <f>P460-Table3[[#This Row],[paid]]</f>
        <v>-141.06965608872662</v>
      </c>
      <c r="R460" s="8">
        <v>0.18093966300265957</v>
      </c>
      <c r="S460" s="8">
        <v>200</v>
      </c>
      <c r="T460" s="10">
        <v>0.06</v>
      </c>
      <c r="U460" s="8">
        <v>3.4549858646709408</v>
      </c>
      <c r="V460" s="10">
        <v>5.2733412349053703E-2</v>
      </c>
    </row>
    <row r="461" spans="1:22" x14ac:dyDescent="0.25">
      <c r="A461" s="6">
        <v>44717</v>
      </c>
      <c r="B461" s="7" t="str">
        <f t="shared" si="7"/>
        <v>6</v>
      </c>
      <c r="C461" s="17">
        <f>_xlfn.ISOWEEKNUM(Table3[[#This Row],[dt]])</f>
        <v>22</v>
      </c>
      <c r="D461" s="1">
        <v>17473</v>
      </c>
      <c r="E461" s="1" t="s">
        <v>10</v>
      </c>
      <c r="F461" s="1" t="s">
        <v>95</v>
      </c>
      <c r="G461" s="1" t="s">
        <v>63</v>
      </c>
      <c r="H461" s="1" t="s">
        <v>17</v>
      </c>
      <c r="I461" s="1" t="s">
        <v>18</v>
      </c>
      <c r="J461" s="1" t="s">
        <v>16</v>
      </c>
      <c r="K461" s="1" t="s">
        <v>15</v>
      </c>
      <c r="L461" s="1" t="s">
        <v>76</v>
      </c>
      <c r="M461" s="1">
        <v>47320</v>
      </c>
      <c r="N461" s="17">
        <v>220.44206561601743</v>
      </c>
      <c r="O461" s="8">
        <v>660.70773119069963</v>
      </c>
      <c r="P461" s="8">
        <v>516.48147883741217</v>
      </c>
      <c r="Q461" s="8">
        <f>P461-Table3[[#This Row],[paid]]</f>
        <v>-144.22625235328746</v>
      </c>
      <c r="R461" s="8">
        <v>2.3429352169882969</v>
      </c>
      <c r="S461" s="8">
        <v>200</v>
      </c>
      <c r="T461" s="10">
        <v>7.0000000000000007E-2</v>
      </c>
      <c r="U461" s="8">
        <v>36.488017995851813</v>
      </c>
      <c r="V461" s="10">
        <v>1.1774548714371938E-2</v>
      </c>
    </row>
    <row r="462" spans="1:22" x14ac:dyDescent="0.25">
      <c r="A462" s="6">
        <v>44717</v>
      </c>
      <c r="B462" s="7" t="str">
        <f t="shared" si="7"/>
        <v>6</v>
      </c>
      <c r="C462" s="17">
        <f>_xlfn.ISOWEEKNUM(Table3[[#This Row],[dt]])</f>
        <v>22</v>
      </c>
      <c r="D462" s="1">
        <v>2851</v>
      </c>
      <c r="E462" s="1" t="s">
        <v>10</v>
      </c>
      <c r="F462" s="1" t="s">
        <v>94</v>
      </c>
      <c r="G462" s="1" t="s">
        <v>55</v>
      </c>
      <c r="H462" s="1" t="s">
        <v>11</v>
      </c>
      <c r="I462" s="1" t="s">
        <v>18</v>
      </c>
      <c r="J462" s="1" t="s">
        <v>13</v>
      </c>
      <c r="K462" s="1" t="s">
        <v>15</v>
      </c>
      <c r="L462" s="1" t="s">
        <v>77</v>
      </c>
      <c r="M462" s="1">
        <v>91510</v>
      </c>
      <c r="N462" s="17">
        <v>404.33194349368347</v>
      </c>
      <c r="O462" s="8">
        <v>3245.0315460880111</v>
      </c>
      <c r="P462" s="8">
        <v>3079.976318610512</v>
      </c>
      <c r="Q462" s="8">
        <f>P462-Table3[[#This Row],[paid]]</f>
        <v>-165.0552274774991</v>
      </c>
      <c r="R462" s="8">
        <v>7.6174449438685707</v>
      </c>
      <c r="S462" s="8">
        <v>4000</v>
      </c>
      <c r="T462" s="10">
        <v>0.08</v>
      </c>
      <c r="U462" s="8">
        <v>559.23673636323065</v>
      </c>
      <c r="V462" s="10">
        <v>3.0261960835222829E-2</v>
      </c>
    </row>
    <row r="463" spans="1:22" x14ac:dyDescent="0.25">
      <c r="A463" s="6">
        <v>44717</v>
      </c>
      <c r="B463" s="7" t="str">
        <f t="shared" si="7"/>
        <v>6</v>
      </c>
      <c r="C463" s="17">
        <f>_xlfn.ISOWEEKNUM(Table3[[#This Row],[dt]])</f>
        <v>22</v>
      </c>
      <c r="D463" s="1">
        <v>5435</v>
      </c>
      <c r="E463" s="1" t="s">
        <v>10</v>
      </c>
      <c r="F463" s="1" t="s">
        <v>95</v>
      </c>
      <c r="G463" s="1" t="s">
        <v>70</v>
      </c>
      <c r="H463" s="1" t="s">
        <v>17</v>
      </c>
      <c r="I463" s="1" t="s">
        <v>21</v>
      </c>
      <c r="J463" s="1" t="s">
        <v>16</v>
      </c>
      <c r="K463" s="1" t="s">
        <v>15</v>
      </c>
      <c r="L463" s="1" t="s">
        <v>79</v>
      </c>
      <c r="M463" s="1">
        <v>18090</v>
      </c>
      <c r="N463" s="17">
        <v>39.917252792718251</v>
      </c>
      <c r="O463" s="8">
        <v>232.3970921996108</v>
      </c>
      <c r="P463" s="8">
        <v>32.2106023528629</v>
      </c>
      <c r="Q463" s="8">
        <f>P463-Table3[[#This Row],[paid]]</f>
        <v>-200.18648984674789</v>
      </c>
      <c r="R463" s="8">
        <v>0.80693434791531526</v>
      </c>
      <c r="S463" s="8">
        <v>200</v>
      </c>
      <c r="T463" s="10">
        <v>0.08</v>
      </c>
      <c r="U463" s="8">
        <v>9.9464936917398035</v>
      </c>
      <c r="V463" s="10">
        <v>5.1465940638516464E-2</v>
      </c>
    </row>
    <row r="464" spans="1:22" x14ac:dyDescent="0.25">
      <c r="A464" s="6">
        <v>44717</v>
      </c>
      <c r="B464" s="7" t="str">
        <f t="shared" si="7"/>
        <v>6</v>
      </c>
      <c r="C464" s="17">
        <f>_xlfn.ISOWEEKNUM(Table3[[#This Row],[dt]])</f>
        <v>22</v>
      </c>
      <c r="D464" s="1">
        <v>2575</v>
      </c>
      <c r="E464" s="1" t="s">
        <v>10</v>
      </c>
      <c r="F464" s="1" t="s">
        <v>91</v>
      </c>
      <c r="G464" s="1" t="s">
        <v>68</v>
      </c>
      <c r="H464" s="1" t="s">
        <v>17</v>
      </c>
      <c r="I464" s="1" t="s">
        <v>18</v>
      </c>
      <c r="J464" s="1" t="s">
        <v>16</v>
      </c>
      <c r="K464" s="1" t="s">
        <v>20</v>
      </c>
      <c r="L464" s="1" t="s">
        <v>76</v>
      </c>
      <c r="M464" s="1">
        <v>9550</v>
      </c>
      <c r="N464" s="17">
        <v>18.453257269046741</v>
      </c>
      <c r="O464" s="8">
        <v>218.3416885094544</v>
      </c>
      <c r="P464" s="8">
        <v>10.659035319108542</v>
      </c>
      <c r="Q464" s="8">
        <f>P464-Table3[[#This Row],[paid]]</f>
        <v>-207.68265319034586</v>
      </c>
      <c r="R464" s="8">
        <v>0.57762351457527616</v>
      </c>
      <c r="S464" s="8">
        <v>10000</v>
      </c>
      <c r="T464" s="10">
        <v>7.4999999999999997E-2</v>
      </c>
      <c r="U464" s="8">
        <v>0.24352339757425154</v>
      </c>
      <c r="V464" s="10">
        <v>3.8077773188611966E-3</v>
      </c>
    </row>
    <row r="465" spans="1:22" x14ac:dyDescent="0.25">
      <c r="A465" s="6">
        <v>44717</v>
      </c>
      <c r="B465" s="7" t="str">
        <f t="shared" si="7"/>
        <v>6</v>
      </c>
      <c r="C465" s="17">
        <f>_xlfn.ISOWEEKNUM(Table3[[#This Row],[dt]])</f>
        <v>22</v>
      </c>
      <c r="D465" s="1">
        <v>16863</v>
      </c>
      <c r="E465" s="1" t="s">
        <v>10</v>
      </c>
      <c r="F465" s="1" t="s">
        <v>94</v>
      </c>
      <c r="G465" s="1" t="s">
        <v>58</v>
      </c>
      <c r="H465" s="1" t="s">
        <v>11</v>
      </c>
      <c r="I465" s="1" t="s">
        <v>18</v>
      </c>
      <c r="J465" s="1" t="s">
        <v>13</v>
      </c>
      <c r="K465" s="1" t="s">
        <v>14</v>
      </c>
      <c r="L465" s="1" t="s">
        <v>76</v>
      </c>
      <c r="M465" s="1">
        <v>128010</v>
      </c>
      <c r="N465" s="17">
        <v>228.89584264640143</v>
      </c>
      <c r="O465" s="8">
        <v>699.64502753700049</v>
      </c>
      <c r="P465" s="8">
        <v>444.84955036512906</v>
      </c>
      <c r="Q465" s="8">
        <f>P465-Table3[[#This Row],[paid]]</f>
        <v>-254.79547717187143</v>
      </c>
      <c r="R465" s="8">
        <v>1.9434584098250014</v>
      </c>
      <c r="S465" s="8">
        <v>400</v>
      </c>
      <c r="T465" s="10">
        <v>0.1</v>
      </c>
      <c r="U465" s="8">
        <v>217.13759429535892</v>
      </c>
      <c r="V465" s="10">
        <v>8.1352446056250582E-2</v>
      </c>
    </row>
    <row r="466" spans="1:22" x14ac:dyDescent="0.25">
      <c r="A466" s="6">
        <v>44717</v>
      </c>
      <c r="B466" s="7" t="str">
        <f t="shared" si="7"/>
        <v>6</v>
      </c>
      <c r="C466" s="17">
        <f>_xlfn.ISOWEEKNUM(Table3[[#This Row],[dt]])</f>
        <v>22</v>
      </c>
      <c r="D466" s="1">
        <v>16966</v>
      </c>
      <c r="E466" s="1" t="s">
        <v>10</v>
      </c>
      <c r="F466" s="1" t="s">
        <v>93</v>
      </c>
      <c r="G466" s="1" t="s">
        <v>60</v>
      </c>
      <c r="H466" s="1" t="s">
        <v>11</v>
      </c>
      <c r="I466" s="1" t="s">
        <v>12</v>
      </c>
      <c r="J466" s="1" t="s">
        <v>16</v>
      </c>
      <c r="K466" s="1" t="s">
        <v>15</v>
      </c>
      <c r="L466" s="1" t="s">
        <v>76</v>
      </c>
      <c r="M466" s="1">
        <v>278510</v>
      </c>
      <c r="N466" s="17">
        <v>680.87299396711489</v>
      </c>
      <c r="O466" s="8">
        <v>3459.7110552081672</v>
      </c>
      <c r="P466" s="8">
        <v>3166.1610543289121</v>
      </c>
      <c r="Q466" s="8">
        <f>P466-Table3[[#This Row],[paid]]</f>
        <v>-293.55000087925509</v>
      </c>
      <c r="R466" s="8">
        <v>4.6501492677529122</v>
      </c>
      <c r="S466" s="8">
        <v>4000</v>
      </c>
      <c r="T466" s="10">
        <v>0.2</v>
      </c>
      <c r="U466" s="8">
        <v>2380.2644749155629</v>
      </c>
      <c r="V466" s="10">
        <v>0.12529708344332655</v>
      </c>
    </row>
    <row r="467" spans="1:22" x14ac:dyDescent="0.25">
      <c r="A467" s="6">
        <v>44717</v>
      </c>
      <c r="B467" s="7" t="str">
        <f t="shared" si="7"/>
        <v>6</v>
      </c>
      <c r="C467" s="17">
        <f>_xlfn.ISOWEEKNUM(Table3[[#This Row],[dt]])</f>
        <v>22</v>
      </c>
      <c r="D467" s="1">
        <v>15673</v>
      </c>
      <c r="E467" s="1" t="s">
        <v>10</v>
      </c>
      <c r="F467" s="1" t="s">
        <v>91</v>
      </c>
      <c r="G467" s="1" t="s">
        <v>30</v>
      </c>
      <c r="H467" s="1" t="s">
        <v>19</v>
      </c>
      <c r="I467" s="1" t="s">
        <v>21</v>
      </c>
      <c r="J467" s="1" t="s">
        <v>16</v>
      </c>
      <c r="K467" s="1" t="s">
        <v>15</v>
      </c>
      <c r="L467" s="1" t="s">
        <v>76</v>
      </c>
      <c r="M467" s="1">
        <v>33650</v>
      </c>
      <c r="N467" s="17">
        <v>24.869690368756807</v>
      </c>
      <c r="O467" s="8">
        <v>467.74681680248273</v>
      </c>
      <c r="P467" s="8">
        <v>102.04139039341543</v>
      </c>
      <c r="Q467" s="8">
        <f>P467-Table3[[#This Row],[paid]]</f>
        <v>-365.70542640906729</v>
      </c>
      <c r="R467" s="8">
        <v>4.1030422526533572</v>
      </c>
      <c r="S467" s="8">
        <v>200</v>
      </c>
      <c r="T467" s="10">
        <v>0.06</v>
      </c>
      <c r="U467" s="8">
        <v>9.2610232001884025</v>
      </c>
      <c r="V467" s="10">
        <v>1.512625279552901E-2</v>
      </c>
    </row>
    <row r="468" spans="1:22" x14ac:dyDescent="0.25">
      <c r="A468" s="6">
        <v>44717</v>
      </c>
      <c r="B468" s="7" t="str">
        <f t="shared" si="7"/>
        <v>6</v>
      </c>
      <c r="C468" s="17">
        <f>_xlfn.ISOWEEKNUM(Table3[[#This Row],[dt]])</f>
        <v>22</v>
      </c>
      <c r="D468" s="1">
        <v>2796</v>
      </c>
      <c r="E468" s="1" t="s">
        <v>10</v>
      </c>
      <c r="F468" s="1" t="s">
        <v>95</v>
      </c>
      <c r="G468" s="1" t="s">
        <v>46</v>
      </c>
      <c r="H468" s="1" t="s">
        <v>17</v>
      </c>
      <c r="I468" s="1" t="s">
        <v>12</v>
      </c>
      <c r="J468" s="1" t="s">
        <v>13</v>
      </c>
      <c r="K468" s="1" t="s">
        <v>14</v>
      </c>
      <c r="L468" s="1" t="s">
        <v>75</v>
      </c>
      <c r="M468" s="1">
        <v>8240</v>
      </c>
      <c r="N468" s="17">
        <v>49.362264150943396</v>
      </c>
      <c r="O468" s="8">
        <v>402.05945612369612</v>
      </c>
      <c r="P468" s="8">
        <v>26.045360994176537</v>
      </c>
      <c r="Q468" s="8">
        <f>P468-Table3[[#This Row],[paid]]</f>
        <v>-376.0140951295196</v>
      </c>
      <c r="R468" s="8">
        <v>0.52763708152716016</v>
      </c>
      <c r="S468" s="8">
        <v>200</v>
      </c>
      <c r="T468" s="10">
        <v>0.12</v>
      </c>
      <c r="U468" s="8">
        <v>10.844639845357172</v>
      </c>
      <c r="V468" s="10">
        <v>6.9395850363921596E-2</v>
      </c>
    </row>
    <row r="469" spans="1:22" x14ac:dyDescent="0.25">
      <c r="A469" s="6">
        <v>44717</v>
      </c>
      <c r="B469" s="7" t="str">
        <f t="shared" si="7"/>
        <v>6</v>
      </c>
      <c r="C469" s="17">
        <f>_xlfn.ISOWEEKNUM(Table3[[#This Row],[dt]])</f>
        <v>22</v>
      </c>
      <c r="D469" s="1">
        <v>10601</v>
      </c>
      <c r="E469" s="1" t="s">
        <v>10</v>
      </c>
      <c r="F469" s="1" t="s">
        <v>90</v>
      </c>
      <c r="G469" s="1" t="s">
        <v>66</v>
      </c>
      <c r="H469" s="1" t="s">
        <v>11</v>
      </c>
      <c r="I469" s="1" t="s">
        <v>21</v>
      </c>
      <c r="J469" s="1" t="s">
        <v>16</v>
      </c>
      <c r="K469" s="1" t="s">
        <v>14</v>
      </c>
      <c r="L469" s="1" t="s">
        <v>80</v>
      </c>
      <c r="M469" s="1">
        <v>24200</v>
      </c>
      <c r="N469" s="17">
        <v>177.83221065523577</v>
      </c>
      <c r="O469" s="8">
        <v>695.30680868955665</v>
      </c>
      <c r="P469" s="8">
        <v>286.22209924282623</v>
      </c>
      <c r="Q469" s="8">
        <f>P469-Table3[[#This Row],[paid]]</f>
        <v>-409.08470944673041</v>
      </c>
      <c r="R469" s="8">
        <v>1.6095065015961956</v>
      </c>
      <c r="S469" s="8">
        <v>600</v>
      </c>
      <c r="T469" s="10">
        <v>7.4999999999999997E-2</v>
      </c>
      <c r="U469" s="8">
        <v>11.409682786159138</v>
      </c>
      <c r="V469" s="10">
        <v>6.6438398807210581E-3</v>
      </c>
    </row>
    <row r="470" spans="1:22" x14ac:dyDescent="0.25">
      <c r="A470" s="6">
        <v>44717</v>
      </c>
      <c r="B470" s="7" t="str">
        <f t="shared" si="7"/>
        <v>6</v>
      </c>
      <c r="C470" s="17">
        <f>_xlfn.ISOWEEKNUM(Table3[[#This Row],[dt]])</f>
        <v>22</v>
      </c>
      <c r="D470" s="1">
        <v>5247</v>
      </c>
      <c r="E470" s="1" t="s">
        <v>10</v>
      </c>
      <c r="F470" s="1" t="s">
        <v>92</v>
      </c>
      <c r="G470" s="1" t="s">
        <v>33</v>
      </c>
      <c r="H470" s="1" t="s">
        <v>11</v>
      </c>
      <c r="I470" s="1" t="s">
        <v>12</v>
      </c>
      <c r="J470" s="1" t="s">
        <v>13</v>
      </c>
      <c r="K470" s="1" t="s">
        <v>15</v>
      </c>
      <c r="L470" s="1" t="s">
        <v>79</v>
      </c>
      <c r="M470" s="1">
        <v>33940</v>
      </c>
      <c r="N470" s="17">
        <v>71.167749556999411</v>
      </c>
      <c r="O470" s="8">
        <v>513.51731494119076</v>
      </c>
      <c r="P470" s="8">
        <v>85.788431133609052</v>
      </c>
      <c r="Q470" s="8">
        <f>P470-Table3[[#This Row],[paid]]</f>
        <v>-427.72888380758172</v>
      </c>
      <c r="R470" s="8">
        <v>1.2054397064347202</v>
      </c>
      <c r="S470" s="8">
        <v>200</v>
      </c>
      <c r="T470" s="10">
        <v>7.0000000000000007E-2</v>
      </c>
      <c r="U470" s="8">
        <v>35.025055589581193</v>
      </c>
      <c r="V470" s="10">
        <v>6.8045413440871949E-2</v>
      </c>
    </row>
    <row r="471" spans="1:22" x14ac:dyDescent="0.25">
      <c r="A471" s="6">
        <v>44717</v>
      </c>
      <c r="B471" s="7" t="str">
        <f t="shared" si="7"/>
        <v>6</v>
      </c>
      <c r="C471" s="17">
        <f>_xlfn.ISOWEEKNUM(Table3[[#This Row],[dt]])</f>
        <v>22</v>
      </c>
      <c r="D471" s="1">
        <v>15031</v>
      </c>
      <c r="E471" s="1" t="s">
        <v>10</v>
      </c>
      <c r="F471" s="1" t="s">
        <v>94</v>
      </c>
      <c r="G471" s="1" t="s">
        <v>59</v>
      </c>
      <c r="H471" s="1" t="s">
        <v>19</v>
      </c>
      <c r="I471" s="1" t="s">
        <v>12</v>
      </c>
      <c r="J471" s="1" t="s">
        <v>13</v>
      </c>
      <c r="K471" s="1" t="s">
        <v>14</v>
      </c>
      <c r="L471" s="1" t="s">
        <v>76</v>
      </c>
      <c r="M471" s="1">
        <v>100550</v>
      </c>
      <c r="N471" s="17">
        <v>136.60179915549844</v>
      </c>
      <c r="O471" s="8">
        <v>1116.9374499782321</v>
      </c>
      <c r="P471" s="8">
        <v>687.27777122153611</v>
      </c>
      <c r="Q471" s="8">
        <f>P471-Table3[[#This Row],[paid]]</f>
        <v>-429.65967875669594</v>
      </c>
      <c r="R471" s="8">
        <v>5.03124977467672</v>
      </c>
      <c r="S471" s="8">
        <v>600</v>
      </c>
      <c r="T471" s="10">
        <v>0.1</v>
      </c>
      <c r="U471" s="8">
        <v>397.14498193726678</v>
      </c>
      <c r="V471" s="10">
        <v>9.6308702382783662E-2</v>
      </c>
    </row>
    <row r="472" spans="1:22" x14ac:dyDescent="0.25">
      <c r="A472" s="6">
        <v>44717</v>
      </c>
      <c r="B472" s="7" t="str">
        <f t="shared" si="7"/>
        <v>6</v>
      </c>
      <c r="C472" s="17">
        <f>_xlfn.ISOWEEKNUM(Table3[[#This Row],[dt]])</f>
        <v>22</v>
      </c>
      <c r="D472" s="1">
        <v>17434</v>
      </c>
      <c r="E472" s="1" t="s">
        <v>10</v>
      </c>
      <c r="F472" s="1" t="s">
        <v>90</v>
      </c>
      <c r="G472" s="1" t="s">
        <v>45</v>
      </c>
      <c r="H472" s="1" t="s">
        <v>11</v>
      </c>
      <c r="I472" s="1" t="s">
        <v>12</v>
      </c>
      <c r="J472" s="1" t="s">
        <v>13</v>
      </c>
      <c r="K472" s="1" t="s">
        <v>14</v>
      </c>
      <c r="L472" s="1" t="s">
        <v>76</v>
      </c>
      <c r="M472" s="1">
        <v>29030</v>
      </c>
      <c r="N472" s="17">
        <v>233.66290245074481</v>
      </c>
      <c r="O472" s="8">
        <v>1067.1914744396051</v>
      </c>
      <c r="P472" s="8">
        <v>620.30611290608965</v>
      </c>
      <c r="Q472" s="8">
        <f>P472-Table3[[#This Row],[paid]]</f>
        <v>-446.88536153351549</v>
      </c>
      <c r="R472" s="8">
        <v>2.6547051602975258</v>
      </c>
      <c r="S472" s="8">
        <v>600</v>
      </c>
      <c r="T472" s="10">
        <v>0.1</v>
      </c>
      <c r="U472" s="8">
        <v>364.41415497235107</v>
      </c>
      <c r="V472" s="10">
        <v>9.7912451984149385E-2</v>
      </c>
    </row>
    <row r="473" spans="1:22" x14ac:dyDescent="0.25">
      <c r="A473" s="6">
        <v>44717</v>
      </c>
      <c r="B473" s="7" t="str">
        <f t="shared" si="7"/>
        <v>6</v>
      </c>
      <c r="C473" s="17">
        <f>_xlfn.ISOWEEKNUM(Table3[[#This Row],[dt]])</f>
        <v>22</v>
      </c>
      <c r="D473" s="1">
        <v>17047</v>
      </c>
      <c r="E473" s="1" t="s">
        <v>10</v>
      </c>
      <c r="F473" s="1" t="s">
        <v>90</v>
      </c>
      <c r="G473" s="1" t="s">
        <v>45</v>
      </c>
      <c r="H473" s="1" t="s">
        <v>17</v>
      </c>
      <c r="I473" s="1" t="s">
        <v>12</v>
      </c>
      <c r="J473" s="1" t="s">
        <v>16</v>
      </c>
      <c r="K473" s="1" t="s">
        <v>20</v>
      </c>
      <c r="L473" s="1" t="s">
        <v>76</v>
      </c>
      <c r="M473" s="1">
        <v>36460</v>
      </c>
      <c r="N473" s="17">
        <v>89.429455049589421</v>
      </c>
      <c r="O473" s="8">
        <v>1336.5404774153549</v>
      </c>
      <c r="P473" s="8">
        <v>866.13106193458896</v>
      </c>
      <c r="Q473" s="8">
        <f>P473-Table3[[#This Row],[paid]]</f>
        <v>-470.40941548076592</v>
      </c>
      <c r="R473" s="8">
        <v>9.6850759232996744</v>
      </c>
      <c r="S473" s="8">
        <v>800</v>
      </c>
      <c r="T473" s="10">
        <v>7.0000000000000007E-2</v>
      </c>
      <c r="U473" s="8">
        <v>238.26983205023177</v>
      </c>
      <c r="V473" s="10">
        <v>4.5849456762743018E-2</v>
      </c>
    </row>
    <row r="474" spans="1:22" x14ac:dyDescent="0.25">
      <c r="A474" s="6">
        <v>44717</v>
      </c>
      <c r="B474" s="7" t="str">
        <f t="shared" si="7"/>
        <v>6</v>
      </c>
      <c r="C474" s="17">
        <f>_xlfn.ISOWEEKNUM(Table3[[#This Row],[dt]])</f>
        <v>22</v>
      </c>
      <c r="D474" s="1">
        <v>13948</v>
      </c>
      <c r="E474" s="1" t="s">
        <v>10</v>
      </c>
      <c r="F474" s="1" t="s">
        <v>92</v>
      </c>
      <c r="G474" s="1" t="s">
        <v>69</v>
      </c>
      <c r="H474" s="1" t="s">
        <v>11</v>
      </c>
      <c r="I474" s="1" t="s">
        <v>18</v>
      </c>
      <c r="J474" s="1" t="s">
        <v>13</v>
      </c>
      <c r="K474" s="1" t="s">
        <v>14</v>
      </c>
      <c r="L474" s="1" t="s">
        <v>81</v>
      </c>
      <c r="M474" s="1">
        <v>23640</v>
      </c>
      <c r="N474" s="17">
        <v>107.6626707846935</v>
      </c>
      <c r="O474" s="8">
        <v>646.65491187480745</v>
      </c>
      <c r="P474" s="8">
        <v>133.37278714268658</v>
      </c>
      <c r="Q474" s="8">
        <f>P474-Table3[[#This Row],[paid]]</f>
        <v>-513.28212473212091</v>
      </c>
      <c r="R474" s="8">
        <v>1.2388025131701295</v>
      </c>
      <c r="S474" s="8">
        <v>400</v>
      </c>
      <c r="T474" s="10">
        <v>0.1</v>
      </c>
      <c r="U474" s="8">
        <v>22.646243952537276</v>
      </c>
      <c r="V474" s="10">
        <v>2.829943103799426E-2</v>
      </c>
    </row>
    <row r="475" spans="1:22" x14ac:dyDescent="0.25">
      <c r="A475" s="6">
        <v>44717</v>
      </c>
      <c r="B475" s="7" t="str">
        <f t="shared" si="7"/>
        <v>6</v>
      </c>
      <c r="C475" s="17">
        <f>_xlfn.ISOWEEKNUM(Table3[[#This Row],[dt]])</f>
        <v>22</v>
      </c>
      <c r="D475" s="1">
        <v>16537</v>
      </c>
      <c r="E475" s="1" t="s">
        <v>10</v>
      </c>
      <c r="F475" s="1" t="s">
        <v>92</v>
      </c>
      <c r="G475" s="1" t="s">
        <v>56</v>
      </c>
      <c r="H475" s="1" t="s">
        <v>17</v>
      </c>
      <c r="I475" s="1" t="s">
        <v>18</v>
      </c>
      <c r="J475" s="1" t="s">
        <v>16</v>
      </c>
      <c r="K475" s="1" t="s">
        <v>15</v>
      </c>
      <c r="L475" s="1" t="s">
        <v>78</v>
      </c>
      <c r="M475" s="1">
        <v>179190</v>
      </c>
      <c r="N475" s="17">
        <v>577.14487823966772</v>
      </c>
      <c r="O475" s="8">
        <v>5353.7963030970377</v>
      </c>
      <c r="P475" s="8">
        <v>4812.9534508892875</v>
      </c>
      <c r="Q475" s="8">
        <f>P475-Table3[[#This Row],[paid]]</f>
        <v>-540.84285220775018</v>
      </c>
      <c r="R475" s="8">
        <v>8.3392465780327676</v>
      </c>
      <c r="S475" s="8">
        <v>6400</v>
      </c>
      <c r="T475" s="10">
        <v>0.1</v>
      </c>
      <c r="U475" s="8">
        <v>574.52721906894919</v>
      </c>
      <c r="V475" s="10">
        <v>1.9895171953886029E-2</v>
      </c>
    </row>
    <row r="476" spans="1:22" x14ac:dyDescent="0.25">
      <c r="A476" s="6">
        <v>44717</v>
      </c>
      <c r="B476" s="7" t="str">
        <f t="shared" si="7"/>
        <v>6</v>
      </c>
      <c r="C476" s="17">
        <f>_xlfn.ISOWEEKNUM(Table3[[#This Row],[dt]])</f>
        <v>22</v>
      </c>
      <c r="D476" s="1">
        <v>16862</v>
      </c>
      <c r="E476" s="1" t="s">
        <v>10</v>
      </c>
      <c r="F476" s="1" t="s">
        <v>89</v>
      </c>
      <c r="G476" s="1" t="s">
        <v>62</v>
      </c>
      <c r="H476" s="1" t="s">
        <v>17</v>
      </c>
      <c r="I476" s="1" t="s">
        <v>12</v>
      </c>
      <c r="J476" s="1" t="s">
        <v>13</v>
      </c>
      <c r="K476" s="1" t="s">
        <v>14</v>
      </c>
      <c r="L476" s="1" t="s">
        <v>80</v>
      </c>
      <c r="M476" s="1">
        <v>81740</v>
      </c>
      <c r="N476" s="17">
        <v>235.32667450058756</v>
      </c>
      <c r="O476" s="8">
        <v>2723.2026544788832</v>
      </c>
      <c r="P476" s="8">
        <v>2179.7354580601636</v>
      </c>
      <c r="Q476" s="8">
        <f>P476-Table3[[#This Row],[paid]]</f>
        <v>-543.4671964187196</v>
      </c>
      <c r="R476" s="8">
        <v>9.2625940628533439</v>
      </c>
      <c r="S476" s="8">
        <v>2600</v>
      </c>
      <c r="T476" s="10">
        <v>0.1</v>
      </c>
      <c r="U476" s="8">
        <v>1235.8750188668896</v>
      </c>
      <c r="V476" s="10">
        <v>9.4497324915959122E-2</v>
      </c>
    </row>
    <row r="477" spans="1:22" x14ac:dyDescent="0.25">
      <c r="A477" s="6">
        <v>44717</v>
      </c>
      <c r="B477" s="7" t="str">
        <f t="shared" si="7"/>
        <v>6</v>
      </c>
      <c r="C477" s="17">
        <f>_xlfn.ISOWEEKNUM(Table3[[#This Row],[dt]])</f>
        <v>22</v>
      </c>
      <c r="D477" s="1">
        <v>5638</v>
      </c>
      <c r="E477" s="1" t="s">
        <v>10</v>
      </c>
      <c r="F477" s="1" t="s">
        <v>90</v>
      </c>
      <c r="G477" s="1" t="s">
        <v>62</v>
      </c>
      <c r="H477" s="1" t="s">
        <v>11</v>
      </c>
      <c r="I477" s="1" t="s">
        <v>12</v>
      </c>
      <c r="J477" s="1" t="s">
        <v>16</v>
      </c>
      <c r="K477" s="1" t="s">
        <v>15</v>
      </c>
      <c r="L477" s="1" t="s">
        <v>76</v>
      </c>
      <c r="M477" s="1">
        <v>28380</v>
      </c>
      <c r="N477" s="17">
        <v>106.75036003941483</v>
      </c>
      <c r="O477" s="8">
        <v>607.52845586910428</v>
      </c>
      <c r="P477" s="8">
        <v>27.226650461048123</v>
      </c>
      <c r="Q477" s="8">
        <f>P477-Table3[[#This Row],[paid]]</f>
        <v>-580.30180540805611</v>
      </c>
      <c r="R477" s="8">
        <v>0.25504972958400685</v>
      </c>
      <c r="S477" s="8">
        <v>200</v>
      </c>
      <c r="T477" s="10">
        <v>0.04</v>
      </c>
      <c r="U477" s="8">
        <v>2.4755554452926982</v>
      </c>
      <c r="V477" s="10">
        <v>1.5153996809329386E-2</v>
      </c>
    </row>
    <row r="478" spans="1:22" x14ac:dyDescent="0.25">
      <c r="A478" s="6">
        <v>44717</v>
      </c>
      <c r="B478" s="7" t="str">
        <f t="shared" si="7"/>
        <v>6</v>
      </c>
      <c r="C478" s="17">
        <f>_xlfn.ISOWEEKNUM(Table3[[#This Row],[dt]])</f>
        <v>22</v>
      </c>
      <c r="D478" s="1">
        <v>14389</v>
      </c>
      <c r="E478" s="1" t="s">
        <v>10</v>
      </c>
      <c r="F478" s="1" t="s">
        <v>95</v>
      </c>
      <c r="G478" s="1" t="s">
        <v>28</v>
      </c>
      <c r="H478" s="1" t="s">
        <v>19</v>
      </c>
      <c r="I478" s="1" t="s">
        <v>18</v>
      </c>
      <c r="J478" s="1" t="s">
        <v>16</v>
      </c>
      <c r="K478" s="1" t="s">
        <v>20</v>
      </c>
      <c r="L478" s="1" t="s">
        <v>80</v>
      </c>
      <c r="M478" s="1">
        <v>153980</v>
      </c>
      <c r="N478" s="17">
        <v>96.769093374789136</v>
      </c>
      <c r="O478" s="8">
        <v>3849.0404691224917</v>
      </c>
      <c r="P478" s="8">
        <v>3267.2645312268119</v>
      </c>
      <c r="Q478" s="8">
        <f>P478-Table3[[#This Row],[paid]]</f>
        <v>-581.77593789567982</v>
      </c>
      <c r="R478" s="8">
        <v>33.763512887039397</v>
      </c>
      <c r="S478" s="8">
        <v>3000</v>
      </c>
      <c r="T478" s="10">
        <v>5.5E-2</v>
      </c>
      <c r="U478" s="8">
        <v>277.49816502159791</v>
      </c>
      <c r="V478" s="10">
        <v>1.4155478911559148E-2</v>
      </c>
    </row>
    <row r="479" spans="1:22" x14ac:dyDescent="0.25">
      <c r="A479" s="6">
        <v>44717</v>
      </c>
      <c r="B479" s="7" t="str">
        <f t="shared" si="7"/>
        <v>6</v>
      </c>
      <c r="C479" s="17">
        <f>_xlfn.ISOWEEKNUM(Table3[[#This Row],[dt]])</f>
        <v>22</v>
      </c>
      <c r="D479" s="1">
        <v>15909</v>
      </c>
      <c r="E479" s="1" t="s">
        <v>10</v>
      </c>
      <c r="F479" s="1" t="s">
        <v>94</v>
      </c>
      <c r="G479" s="1" t="s">
        <v>45</v>
      </c>
      <c r="H479" s="1" t="s">
        <v>11</v>
      </c>
      <c r="I479" s="1" t="s">
        <v>18</v>
      </c>
      <c r="J479" s="1" t="s">
        <v>13</v>
      </c>
      <c r="K479" s="1" t="s">
        <v>14</v>
      </c>
      <c r="L479" s="1" t="s">
        <v>79</v>
      </c>
      <c r="M479" s="1">
        <v>38250</v>
      </c>
      <c r="N479" s="17">
        <v>65.803136914540787</v>
      </c>
      <c r="O479" s="8">
        <v>660.59308734650028</v>
      </c>
      <c r="P479" s="8">
        <v>65.2689149721636</v>
      </c>
      <c r="Q479" s="8">
        <f>P479-Table3[[#This Row],[paid]]</f>
        <v>-595.32417237433674</v>
      </c>
      <c r="R479" s="8">
        <v>0.99188151253228263</v>
      </c>
      <c r="S479" s="8">
        <v>200</v>
      </c>
      <c r="T479" s="10">
        <v>0.06</v>
      </c>
      <c r="U479" s="8">
        <v>5.40068904645402</v>
      </c>
      <c r="V479" s="10">
        <v>1.379086570474717E-2</v>
      </c>
    </row>
    <row r="480" spans="1:22" x14ac:dyDescent="0.25">
      <c r="A480" s="6">
        <v>44717</v>
      </c>
      <c r="B480" s="7" t="str">
        <f t="shared" si="7"/>
        <v>6</v>
      </c>
      <c r="C480" s="17">
        <f>_xlfn.ISOWEEKNUM(Table3[[#This Row],[dt]])</f>
        <v>22</v>
      </c>
      <c r="D480" s="1">
        <v>12780</v>
      </c>
      <c r="E480" s="1" t="s">
        <v>10</v>
      </c>
      <c r="F480" s="1" t="s">
        <v>94</v>
      </c>
      <c r="G480" s="1" t="s">
        <v>36</v>
      </c>
      <c r="H480" s="1" t="s">
        <v>19</v>
      </c>
      <c r="I480" s="1" t="s">
        <v>18</v>
      </c>
      <c r="J480" s="1" t="s">
        <v>16</v>
      </c>
      <c r="K480" s="1" t="s">
        <v>15</v>
      </c>
      <c r="L480" s="1" t="s">
        <v>77</v>
      </c>
      <c r="M480" s="1">
        <v>56700</v>
      </c>
      <c r="N480" s="17">
        <v>58.012180267965888</v>
      </c>
      <c r="O480" s="8">
        <v>1321.8193888986084</v>
      </c>
      <c r="P480" s="8">
        <v>608.58432278157613</v>
      </c>
      <c r="Q480" s="8">
        <f>P480-Table3[[#This Row],[paid]]</f>
        <v>-713.23506611703226</v>
      </c>
      <c r="R480" s="8">
        <v>10.490630070623878</v>
      </c>
      <c r="S480" s="8">
        <v>600</v>
      </c>
      <c r="T480" s="10">
        <v>5.7000000000000002E-2</v>
      </c>
      <c r="U480" s="8">
        <v>128.41778618084254</v>
      </c>
      <c r="V480" s="10">
        <v>3.516844513123514E-2</v>
      </c>
    </row>
    <row r="481" spans="1:22" x14ac:dyDescent="0.25">
      <c r="A481" s="6">
        <v>44717</v>
      </c>
      <c r="B481" s="7" t="str">
        <f t="shared" si="7"/>
        <v>6</v>
      </c>
      <c r="C481" s="17">
        <f>_xlfn.ISOWEEKNUM(Table3[[#This Row],[dt]])</f>
        <v>22</v>
      </c>
      <c r="D481" s="1">
        <v>15372</v>
      </c>
      <c r="E481" s="1" t="s">
        <v>10</v>
      </c>
      <c r="F481" s="1" t="s">
        <v>93</v>
      </c>
      <c r="G481" s="1" t="s">
        <v>50</v>
      </c>
      <c r="H481" s="1" t="s">
        <v>11</v>
      </c>
      <c r="I481" s="1" t="s">
        <v>12</v>
      </c>
      <c r="J481" s="1" t="s">
        <v>16</v>
      </c>
      <c r="K481" s="1" t="s">
        <v>15</v>
      </c>
      <c r="L481" s="1" t="s">
        <v>79</v>
      </c>
      <c r="M481" s="1">
        <v>368810</v>
      </c>
      <c r="N481" s="17">
        <v>4687.9439288082003</v>
      </c>
      <c r="O481" s="8">
        <v>3405.0332231459765</v>
      </c>
      <c r="P481" s="8">
        <v>2668.4394560075893</v>
      </c>
      <c r="Q481" s="8">
        <f>P481-Table3[[#This Row],[paid]]</f>
        <v>-736.59376713838719</v>
      </c>
      <c r="R481" s="8">
        <v>0.56921317672115956</v>
      </c>
      <c r="S481" s="8">
        <v>2400</v>
      </c>
      <c r="T481" s="10">
        <v>0.105</v>
      </c>
      <c r="U481" s="8">
        <v>896.52076249929087</v>
      </c>
      <c r="V481" s="10">
        <v>5.59953221898358E-2</v>
      </c>
    </row>
    <row r="482" spans="1:22" x14ac:dyDescent="0.25">
      <c r="A482" s="6">
        <v>44717</v>
      </c>
      <c r="B482" s="7" t="str">
        <f t="shared" si="7"/>
        <v>6</v>
      </c>
      <c r="C482" s="17">
        <f>_xlfn.ISOWEEKNUM(Table3[[#This Row],[dt]])</f>
        <v>22</v>
      </c>
      <c r="D482" s="1">
        <v>17456</v>
      </c>
      <c r="E482" s="1" t="s">
        <v>10</v>
      </c>
      <c r="F482" s="1" t="s">
        <v>95</v>
      </c>
      <c r="G482" s="1" t="s">
        <v>34</v>
      </c>
      <c r="H482" s="1" t="s">
        <v>17</v>
      </c>
      <c r="I482" s="1" t="s">
        <v>18</v>
      </c>
      <c r="J482" s="1" t="s">
        <v>16</v>
      </c>
      <c r="K482" s="1" t="s">
        <v>15</v>
      </c>
      <c r="L482" s="1" t="s">
        <v>81</v>
      </c>
      <c r="M482" s="1">
        <v>110020</v>
      </c>
      <c r="N482" s="17">
        <v>225.23959887574168</v>
      </c>
      <c r="O482" s="8">
        <v>2087.3059791257338</v>
      </c>
      <c r="P482" s="8">
        <v>1328.0902866362078</v>
      </c>
      <c r="Q482" s="8">
        <f>P482-Table3[[#This Row],[paid]]</f>
        <v>-759.21569248952596</v>
      </c>
      <c r="R482" s="8">
        <v>5.8963445738015086</v>
      </c>
      <c r="S482" s="8">
        <v>2600</v>
      </c>
      <c r="T482" s="10">
        <v>0.05</v>
      </c>
      <c r="U482" s="8">
        <v>149.01285896481778</v>
      </c>
      <c r="V482" s="10">
        <v>1.8700141657567337E-2</v>
      </c>
    </row>
    <row r="483" spans="1:22" x14ac:dyDescent="0.25">
      <c r="A483" s="6">
        <v>44717</v>
      </c>
      <c r="B483" s="7" t="str">
        <f t="shared" si="7"/>
        <v>6</v>
      </c>
      <c r="C483" s="17">
        <f>_xlfn.ISOWEEKNUM(Table3[[#This Row],[dt]])</f>
        <v>22</v>
      </c>
      <c r="D483" s="1">
        <v>8767</v>
      </c>
      <c r="E483" s="1" t="s">
        <v>10</v>
      </c>
      <c r="F483" s="1" t="s">
        <v>91</v>
      </c>
      <c r="G483" s="1" t="s">
        <v>51</v>
      </c>
      <c r="H483" s="1" t="s">
        <v>17</v>
      </c>
      <c r="I483" s="1" t="s">
        <v>18</v>
      </c>
      <c r="J483" s="1" t="s">
        <v>13</v>
      </c>
      <c r="K483" s="1" t="s">
        <v>14</v>
      </c>
      <c r="L483" s="1" t="s">
        <v>76</v>
      </c>
      <c r="M483" s="1">
        <v>58550</v>
      </c>
      <c r="N483" s="17">
        <v>123.69137599173746</v>
      </c>
      <c r="O483" s="8">
        <v>1518.3540211097477</v>
      </c>
      <c r="P483" s="8">
        <v>695.58258560611966</v>
      </c>
      <c r="Q483" s="8">
        <f>P483-Table3[[#This Row],[paid]]</f>
        <v>-822.77143550362803</v>
      </c>
      <c r="R483" s="8">
        <v>5.6235334115175855</v>
      </c>
      <c r="S483" s="8">
        <v>800</v>
      </c>
      <c r="T483" s="10">
        <v>0.12</v>
      </c>
      <c r="U483" s="8">
        <v>419.39917773280837</v>
      </c>
      <c r="V483" s="10">
        <v>0.10049110544445046</v>
      </c>
    </row>
    <row r="484" spans="1:22" x14ac:dyDescent="0.25">
      <c r="A484" s="6">
        <v>44717</v>
      </c>
      <c r="B484" s="7" t="str">
        <f t="shared" si="7"/>
        <v>6</v>
      </c>
      <c r="C484" s="17">
        <f>_xlfn.ISOWEEKNUM(Table3[[#This Row],[dt]])</f>
        <v>22</v>
      </c>
      <c r="D484" s="1">
        <v>16533</v>
      </c>
      <c r="E484" s="1" t="s">
        <v>10</v>
      </c>
      <c r="F484" s="1" t="s">
        <v>95</v>
      </c>
      <c r="G484" s="1" t="s">
        <v>63</v>
      </c>
      <c r="H484" s="1" t="s">
        <v>11</v>
      </c>
      <c r="I484" s="1" t="s">
        <v>12</v>
      </c>
      <c r="J484" s="1" t="s">
        <v>16</v>
      </c>
      <c r="K484" s="1" t="s">
        <v>14</v>
      </c>
      <c r="L484" s="1" t="s">
        <v>75</v>
      </c>
      <c r="M484" s="1">
        <v>59670</v>
      </c>
      <c r="N484" s="17">
        <v>413.6627707115847</v>
      </c>
      <c r="O484" s="8">
        <v>1183.6383692428296</v>
      </c>
      <c r="P484" s="8">
        <v>337.20876538672911</v>
      </c>
      <c r="Q484" s="8">
        <f>P484-Table3[[#This Row],[paid]]</f>
        <v>-846.42960385610058</v>
      </c>
      <c r="R484" s="8">
        <v>0.81517794024988266</v>
      </c>
      <c r="S484" s="8">
        <v>600</v>
      </c>
      <c r="T484" s="10">
        <v>0.15</v>
      </c>
      <c r="U484" s="8">
        <v>53.40083381258016</v>
      </c>
      <c r="V484" s="10">
        <v>2.6393557589038951E-2</v>
      </c>
    </row>
    <row r="485" spans="1:22" x14ac:dyDescent="0.25">
      <c r="A485" s="6">
        <v>44717</v>
      </c>
      <c r="B485" s="7" t="str">
        <f t="shared" si="7"/>
        <v>6</v>
      </c>
      <c r="C485" s="17">
        <f>_xlfn.ISOWEEKNUM(Table3[[#This Row],[dt]])</f>
        <v>22</v>
      </c>
      <c r="D485" s="1">
        <v>17246</v>
      </c>
      <c r="E485" s="1" t="s">
        <v>10</v>
      </c>
      <c r="F485" s="1" t="s">
        <v>89</v>
      </c>
      <c r="G485" s="1" t="s">
        <v>35</v>
      </c>
      <c r="H485" s="1" t="s">
        <v>11</v>
      </c>
      <c r="I485" s="1" t="s">
        <v>12</v>
      </c>
      <c r="J485" s="1" t="s">
        <v>16</v>
      </c>
      <c r="K485" s="1" t="s">
        <v>14</v>
      </c>
      <c r="L485" s="1" t="s">
        <v>75</v>
      </c>
      <c r="M485" s="1">
        <v>37380</v>
      </c>
      <c r="N485" s="17">
        <v>160.21907369924992</v>
      </c>
      <c r="O485" s="8">
        <v>1193.1854911842511</v>
      </c>
      <c r="P485" s="8">
        <v>295.01708973599574</v>
      </c>
      <c r="Q485" s="8">
        <f>P485-Table3[[#This Row],[paid]]</f>
        <v>-898.16840144825528</v>
      </c>
      <c r="R485" s="8">
        <v>1.8413356345435974</v>
      </c>
      <c r="S485" s="8">
        <v>400</v>
      </c>
      <c r="T485" s="10">
        <v>0.12</v>
      </c>
      <c r="U485" s="8">
        <v>60.21346277444971</v>
      </c>
      <c r="V485" s="10">
        <v>3.4016934876740762E-2</v>
      </c>
    </row>
    <row r="486" spans="1:22" x14ac:dyDescent="0.25">
      <c r="A486" s="6">
        <v>44717</v>
      </c>
      <c r="B486" s="7" t="str">
        <f t="shared" si="7"/>
        <v>6</v>
      </c>
      <c r="C486" s="17">
        <f>_xlfn.ISOWEEKNUM(Table3[[#This Row],[dt]])</f>
        <v>22</v>
      </c>
      <c r="D486" s="1">
        <v>17144</v>
      </c>
      <c r="E486" s="1" t="s">
        <v>24</v>
      </c>
      <c r="F486" s="1" t="s">
        <v>95</v>
      </c>
      <c r="G486" s="1" t="s">
        <v>65</v>
      </c>
      <c r="H486" s="1" t="s">
        <v>19</v>
      </c>
      <c r="I486" s="1" t="s">
        <v>12</v>
      </c>
      <c r="J486" s="1" t="s">
        <v>13</v>
      </c>
      <c r="K486" s="1" t="s">
        <v>15</v>
      </c>
      <c r="L486" s="1" t="s">
        <v>76</v>
      </c>
      <c r="M486" s="1">
        <v>31140</v>
      </c>
      <c r="N486" s="17">
        <v>87.422796181920262</v>
      </c>
      <c r="O486" s="8">
        <v>1202.3192242448633</v>
      </c>
      <c r="P486" s="8">
        <v>291.97252357434218</v>
      </c>
      <c r="Q486" s="8">
        <f>P486-Table3[[#This Row],[paid]]</f>
        <v>-910.34670067052116</v>
      </c>
      <c r="R486" s="8">
        <v>3.3397756229023985</v>
      </c>
      <c r="S486" s="8">
        <v>400</v>
      </c>
      <c r="T486" s="10">
        <v>0.12</v>
      </c>
      <c r="U486" s="8">
        <v>130.77909535643977</v>
      </c>
      <c r="V486" s="10">
        <v>7.4652626986628501E-2</v>
      </c>
    </row>
    <row r="487" spans="1:22" x14ac:dyDescent="0.25">
      <c r="A487" s="6">
        <v>44717</v>
      </c>
      <c r="B487" s="7" t="str">
        <f t="shared" si="7"/>
        <v>6</v>
      </c>
      <c r="C487" s="17">
        <f>_xlfn.ISOWEEKNUM(Table3[[#This Row],[dt]])</f>
        <v>22</v>
      </c>
      <c r="D487" s="1">
        <v>16911</v>
      </c>
      <c r="E487" s="1" t="s">
        <v>10</v>
      </c>
      <c r="F487" s="1" t="s">
        <v>92</v>
      </c>
      <c r="G487" s="1" t="s">
        <v>47</v>
      </c>
      <c r="H487" s="1" t="s">
        <v>11</v>
      </c>
      <c r="I487" s="1" t="s">
        <v>18</v>
      </c>
      <c r="J487" s="1" t="s">
        <v>16</v>
      </c>
      <c r="K487" s="1" t="s">
        <v>15</v>
      </c>
      <c r="L487" s="1" t="s">
        <v>80</v>
      </c>
      <c r="M487" s="1">
        <v>43340</v>
      </c>
      <c r="N487" s="17">
        <v>170.65213146762119</v>
      </c>
      <c r="O487" s="8">
        <v>1218.2705233939471</v>
      </c>
      <c r="P487" s="8">
        <v>286.36427206797737</v>
      </c>
      <c r="Q487" s="8">
        <f>P487-Table3[[#This Row],[paid]]</f>
        <v>-931.90625132596972</v>
      </c>
      <c r="R487" s="8">
        <v>1.6780585721679715</v>
      </c>
      <c r="S487" s="8">
        <v>400</v>
      </c>
      <c r="T487" s="10">
        <v>0.11</v>
      </c>
      <c r="U487" s="8">
        <v>135.3835793227978</v>
      </c>
      <c r="V487" s="10">
        <v>7.8794500878855186E-2</v>
      </c>
    </row>
    <row r="488" spans="1:22" x14ac:dyDescent="0.25">
      <c r="A488" s="6">
        <v>44717</v>
      </c>
      <c r="B488" s="7" t="str">
        <f t="shared" si="7"/>
        <v>6</v>
      </c>
      <c r="C488" s="17">
        <f>_xlfn.ISOWEEKNUM(Table3[[#This Row],[dt]])</f>
        <v>22</v>
      </c>
      <c r="D488" s="1">
        <v>3534</v>
      </c>
      <c r="E488" s="1" t="s">
        <v>10</v>
      </c>
      <c r="F488" s="1" t="s">
        <v>95</v>
      </c>
      <c r="G488" s="1" t="s">
        <v>53</v>
      </c>
      <c r="H488" s="1" t="s">
        <v>11</v>
      </c>
      <c r="I488" s="1" t="s">
        <v>18</v>
      </c>
      <c r="J488" s="1" t="s">
        <v>13</v>
      </c>
      <c r="K488" s="1" t="s">
        <v>14</v>
      </c>
      <c r="L488" s="1" t="s">
        <v>76</v>
      </c>
      <c r="M488" s="1">
        <v>114380</v>
      </c>
      <c r="N488" s="17">
        <v>192.34818354109387</v>
      </c>
      <c r="O488" s="8">
        <v>1994.5062518787611</v>
      </c>
      <c r="P488" s="8">
        <v>1014.9197211910982</v>
      </c>
      <c r="Q488" s="8">
        <f>P488-Table3[[#This Row],[paid]]</f>
        <v>-979.58653068766284</v>
      </c>
      <c r="R488" s="8">
        <v>5.276471565816828</v>
      </c>
      <c r="S488" s="8">
        <v>1000</v>
      </c>
      <c r="T488" s="10">
        <v>0.08</v>
      </c>
      <c r="U488" s="8">
        <v>459.02229178509879</v>
      </c>
      <c r="V488" s="10">
        <v>7.5379080433802759E-2</v>
      </c>
    </row>
    <row r="489" spans="1:22" x14ac:dyDescent="0.25">
      <c r="A489" s="6">
        <v>44717</v>
      </c>
      <c r="B489" s="7" t="str">
        <f t="shared" si="7"/>
        <v>6</v>
      </c>
      <c r="C489" s="17">
        <f>_xlfn.ISOWEEKNUM(Table3[[#This Row],[dt]])</f>
        <v>22</v>
      </c>
      <c r="D489" s="1">
        <v>17282</v>
      </c>
      <c r="E489" s="1" t="s">
        <v>10</v>
      </c>
      <c r="F489" s="1" t="s">
        <v>93</v>
      </c>
      <c r="G489" s="1" t="s">
        <v>55</v>
      </c>
      <c r="H489" s="1" t="s">
        <v>17</v>
      </c>
      <c r="I489" s="1" t="s">
        <v>12</v>
      </c>
      <c r="J489" s="1" t="s">
        <v>13</v>
      </c>
      <c r="K489" s="1" t="s">
        <v>14</v>
      </c>
      <c r="L489" s="1" t="s">
        <v>77</v>
      </c>
      <c r="M489" s="1">
        <v>38080</v>
      </c>
      <c r="N489" s="17">
        <v>106.15221238938054</v>
      </c>
      <c r="O489" s="8">
        <v>1405.0305197633725</v>
      </c>
      <c r="P489" s="8">
        <v>394.56904271820963</v>
      </c>
      <c r="Q489" s="8">
        <f>P489-Table3[[#This Row],[paid]]</f>
        <v>-1010.4614770451628</v>
      </c>
      <c r="R489" s="8">
        <v>3.7170119570459588</v>
      </c>
      <c r="S489" s="8">
        <v>600</v>
      </c>
      <c r="T489" s="10">
        <v>7.0000000000000007E-2</v>
      </c>
      <c r="U489" s="8">
        <v>148.3585899651697</v>
      </c>
      <c r="V489" s="10">
        <v>6.26669327388681E-2</v>
      </c>
    </row>
    <row r="490" spans="1:22" x14ac:dyDescent="0.25">
      <c r="A490" s="6">
        <v>44717</v>
      </c>
      <c r="B490" s="7" t="str">
        <f t="shared" si="7"/>
        <v>6</v>
      </c>
      <c r="C490" s="17">
        <f>_xlfn.ISOWEEKNUM(Table3[[#This Row],[dt]])</f>
        <v>22</v>
      </c>
      <c r="D490" s="1">
        <v>15839</v>
      </c>
      <c r="E490" s="1" t="s">
        <v>10</v>
      </c>
      <c r="F490" s="1" t="s">
        <v>90</v>
      </c>
      <c r="G490" s="1" t="s">
        <v>62</v>
      </c>
      <c r="H490" s="1" t="s">
        <v>19</v>
      </c>
      <c r="I490" s="1" t="s">
        <v>12</v>
      </c>
      <c r="J490" s="1" t="s">
        <v>16</v>
      </c>
      <c r="K490" s="1" t="s">
        <v>14</v>
      </c>
      <c r="L490" s="1" t="s">
        <v>80</v>
      </c>
      <c r="M490" s="1">
        <v>478340</v>
      </c>
      <c r="N490" s="17">
        <v>533.17728362035336</v>
      </c>
      <c r="O490" s="8">
        <v>9224.4044796574381</v>
      </c>
      <c r="P490" s="8">
        <v>8197.0715391319536</v>
      </c>
      <c r="Q490" s="8">
        <f>P490-Table3[[#This Row],[paid]]</f>
        <v>-1027.3329405254844</v>
      </c>
      <c r="R490" s="8">
        <v>15.374007466095732</v>
      </c>
      <c r="S490" s="8">
        <v>9000</v>
      </c>
      <c r="T490" s="10">
        <v>7.4999999999999997E-2</v>
      </c>
      <c r="U490" s="8">
        <v>3028.9447995377768</v>
      </c>
      <c r="V490" s="10">
        <v>6.158591282829716E-2</v>
      </c>
    </row>
    <row r="491" spans="1:22" x14ac:dyDescent="0.25">
      <c r="A491" s="6">
        <v>44717</v>
      </c>
      <c r="B491" s="7" t="str">
        <f t="shared" si="7"/>
        <v>6</v>
      </c>
      <c r="C491" s="17">
        <f>_xlfn.ISOWEEKNUM(Table3[[#This Row],[dt]])</f>
        <v>22</v>
      </c>
      <c r="D491" s="1">
        <v>7282</v>
      </c>
      <c r="E491" s="1" t="s">
        <v>10</v>
      </c>
      <c r="F491" s="1" t="s">
        <v>95</v>
      </c>
      <c r="G491" s="1" t="s">
        <v>47</v>
      </c>
      <c r="H491" s="1" t="s">
        <v>19</v>
      </c>
      <c r="I491" s="1" t="s">
        <v>18</v>
      </c>
      <c r="J491" s="1" t="s">
        <v>13</v>
      </c>
      <c r="K491" s="1" t="s">
        <v>15</v>
      </c>
      <c r="L491" s="1" t="s">
        <v>78</v>
      </c>
      <c r="M491" s="1">
        <v>92000</v>
      </c>
      <c r="N491" s="17">
        <v>115.58966348602668</v>
      </c>
      <c r="O491" s="8">
        <v>2147.782023574563</v>
      </c>
      <c r="P491" s="8">
        <v>1118.2946006591044</v>
      </c>
      <c r="Q491" s="8">
        <f>P491-Table3[[#This Row],[paid]]</f>
        <v>-1029.4874229154586</v>
      </c>
      <c r="R491" s="8">
        <v>9.6746937998854197</v>
      </c>
      <c r="S491" s="8">
        <v>800</v>
      </c>
      <c r="T491" s="10">
        <v>0.02</v>
      </c>
      <c r="U491" s="8">
        <v>52.255301938180381</v>
      </c>
      <c r="V491" s="10">
        <v>7.7879451305261256E-3</v>
      </c>
    </row>
    <row r="492" spans="1:22" x14ac:dyDescent="0.25">
      <c r="A492" s="6">
        <v>44717</v>
      </c>
      <c r="B492" s="7" t="str">
        <f t="shared" si="7"/>
        <v>6</v>
      </c>
      <c r="C492" s="17">
        <f>_xlfn.ISOWEEKNUM(Table3[[#This Row],[dt]])</f>
        <v>22</v>
      </c>
      <c r="D492" s="1">
        <v>2789</v>
      </c>
      <c r="E492" s="1" t="s">
        <v>10</v>
      </c>
      <c r="F492" s="1" t="s">
        <v>89</v>
      </c>
      <c r="G492" s="1" t="s">
        <v>48</v>
      </c>
      <c r="H492" s="1" t="s">
        <v>17</v>
      </c>
      <c r="I492" s="1" t="s">
        <v>12</v>
      </c>
      <c r="J492" s="1" t="s">
        <v>13</v>
      </c>
      <c r="K492" s="1" t="s">
        <v>14</v>
      </c>
      <c r="L492" s="1" t="s">
        <v>76</v>
      </c>
      <c r="M492" s="1">
        <v>103910</v>
      </c>
      <c r="N492" s="17">
        <v>500.93676150864917</v>
      </c>
      <c r="O492" s="8">
        <v>5930.5095542831705</v>
      </c>
      <c r="P492" s="8">
        <v>4854.2651147364604</v>
      </c>
      <c r="Q492" s="8">
        <f>P492-Table3[[#This Row],[paid]]</f>
        <v>-1076.2444395467101</v>
      </c>
      <c r="R492" s="8">
        <v>9.6903750886979907</v>
      </c>
      <c r="S492" s="8">
        <v>8800</v>
      </c>
      <c r="T492" s="10">
        <v>0.12</v>
      </c>
      <c r="U492" s="8">
        <v>1008.8146457459827</v>
      </c>
      <c r="V492" s="10">
        <v>3.4636710257248744E-2</v>
      </c>
    </row>
    <row r="493" spans="1:22" x14ac:dyDescent="0.25">
      <c r="A493" s="6">
        <v>44717</v>
      </c>
      <c r="B493" s="7" t="str">
        <f t="shared" si="7"/>
        <v>6</v>
      </c>
      <c r="C493" s="17">
        <f>_xlfn.ISOWEEKNUM(Table3[[#This Row],[dt]])</f>
        <v>22</v>
      </c>
      <c r="D493" s="1">
        <v>16846</v>
      </c>
      <c r="E493" s="1" t="s">
        <v>10</v>
      </c>
      <c r="F493" s="1" t="s">
        <v>91</v>
      </c>
      <c r="G493" s="1" t="s">
        <v>67</v>
      </c>
      <c r="H493" s="1" t="s">
        <v>11</v>
      </c>
      <c r="I493" s="1" t="s">
        <v>18</v>
      </c>
      <c r="J493" s="1" t="s">
        <v>13</v>
      </c>
      <c r="K493" s="1" t="s">
        <v>15</v>
      </c>
      <c r="L493" s="1" t="s">
        <v>78</v>
      </c>
      <c r="M493" s="1">
        <v>43490</v>
      </c>
      <c r="N493" s="17">
        <v>221.79111816687504</v>
      </c>
      <c r="O493" s="8">
        <v>1291.9526073358861</v>
      </c>
      <c r="P493" s="8">
        <v>131.56272424225705</v>
      </c>
      <c r="Q493" s="8">
        <f>P493-Table3[[#This Row],[paid]]</f>
        <v>-1160.3898830936291</v>
      </c>
      <c r="R493" s="8">
        <v>0.59318301530573292</v>
      </c>
      <c r="S493" s="8">
        <v>200</v>
      </c>
      <c r="T493" s="10">
        <v>0.06</v>
      </c>
      <c r="U493" s="8">
        <v>2.5306012734783248</v>
      </c>
      <c r="V493" s="10">
        <v>3.2058235441858197E-3</v>
      </c>
    </row>
    <row r="494" spans="1:22" x14ac:dyDescent="0.25">
      <c r="A494" s="6">
        <v>44717</v>
      </c>
      <c r="B494" s="7" t="str">
        <f t="shared" si="7"/>
        <v>6</v>
      </c>
      <c r="C494" s="17">
        <f>_xlfn.ISOWEEKNUM(Table3[[#This Row],[dt]])</f>
        <v>22</v>
      </c>
      <c r="D494" s="1">
        <v>12392</v>
      </c>
      <c r="E494" s="1" t="s">
        <v>10</v>
      </c>
      <c r="F494" s="1" t="s">
        <v>91</v>
      </c>
      <c r="G494" s="1" t="s">
        <v>42</v>
      </c>
      <c r="H494" s="1" t="s">
        <v>11</v>
      </c>
      <c r="I494" s="1" t="s">
        <v>18</v>
      </c>
      <c r="J494" s="1" t="s">
        <v>13</v>
      </c>
      <c r="K494" s="1" t="s">
        <v>14</v>
      </c>
      <c r="L494" s="1" t="s">
        <v>77</v>
      </c>
      <c r="M494" s="1">
        <v>101410</v>
      </c>
      <c r="N494" s="17">
        <v>201.30795359301248</v>
      </c>
      <c r="O494" s="8">
        <v>1865.8817156746527</v>
      </c>
      <c r="P494" s="8">
        <v>695.58672190571008</v>
      </c>
      <c r="Q494" s="8">
        <f>P494-Table3[[#This Row],[paid]]</f>
        <v>-1170.2949937689427</v>
      </c>
      <c r="R494" s="8">
        <v>3.4553365105086153</v>
      </c>
      <c r="S494" s="8">
        <v>400</v>
      </c>
      <c r="T494" s="10">
        <v>0.09</v>
      </c>
      <c r="U494" s="8">
        <v>182.68266774744265</v>
      </c>
      <c r="V494" s="10">
        <v>4.3771840853752929E-2</v>
      </c>
    </row>
    <row r="495" spans="1:22" x14ac:dyDescent="0.25">
      <c r="A495" s="6">
        <v>44717</v>
      </c>
      <c r="B495" s="7" t="str">
        <f t="shared" si="7"/>
        <v>6</v>
      </c>
      <c r="C495" s="17">
        <f>_xlfn.ISOWEEKNUM(Table3[[#This Row],[dt]])</f>
        <v>22</v>
      </c>
      <c r="D495" s="1">
        <v>15242</v>
      </c>
      <c r="E495" s="1" t="s">
        <v>10</v>
      </c>
      <c r="F495" s="1" t="s">
        <v>89</v>
      </c>
      <c r="G495" s="1" t="s">
        <v>67</v>
      </c>
      <c r="H495" s="1" t="s">
        <v>11</v>
      </c>
      <c r="I495" s="1" t="s">
        <v>18</v>
      </c>
      <c r="J495" s="1" t="s">
        <v>13</v>
      </c>
      <c r="K495" s="1" t="s">
        <v>14</v>
      </c>
      <c r="L495" s="1" t="s">
        <v>80</v>
      </c>
      <c r="M495" s="1">
        <v>125140</v>
      </c>
      <c r="N495" s="17">
        <v>657.51781616137214</v>
      </c>
      <c r="O495" s="8">
        <v>3550.2487867592272</v>
      </c>
      <c r="P495" s="8">
        <v>2235.9691849611954</v>
      </c>
      <c r="Q495" s="8">
        <f>P495-Table3[[#This Row],[paid]]</f>
        <v>-1314.2796017980318</v>
      </c>
      <c r="R495" s="8">
        <v>3.4006214432559649</v>
      </c>
      <c r="S495" s="8">
        <v>3000</v>
      </c>
      <c r="T495" s="10">
        <v>0.09</v>
      </c>
      <c r="U495" s="8">
        <v>653.40194227110942</v>
      </c>
      <c r="V495" s="10">
        <v>4.8703857121242707E-2</v>
      </c>
    </row>
    <row r="496" spans="1:22" x14ac:dyDescent="0.25">
      <c r="A496" s="6">
        <v>44717</v>
      </c>
      <c r="B496" s="7" t="str">
        <f t="shared" si="7"/>
        <v>6</v>
      </c>
      <c r="C496" s="17">
        <f>_xlfn.ISOWEEKNUM(Table3[[#This Row],[dt]])</f>
        <v>22</v>
      </c>
      <c r="D496" s="1">
        <v>9315</v>
      </c>
      <c r="E496" s="1" t="s">
        <v>10</v>
      </c>
      <c r="F496" s="1" t="s">
        <v>94</v>
      </c>
      <c r="G496" s="1" t="s">
        <v>74</v>
      </c>
      <c r="H496" s="1" t="s">
        <v>17</v>
      </c>
      <c r="I496" s="1" t="s">
        <v>18</v>
      </c>
      <c r="J496" s="1" t="s">
        <v>16</v>
      </c>
      <c r="K496" s="1" t="s">
        <v>14</v>
      </c>
      <c r="L496" s="1" t="s">
        <v>75</v>
      </c>
      <c r="M496" s="1">
        <v>68120</v>
      </c>
      <c r="N496" s="17">
        <v>286.82596193345199</v>
      </c>
      <c r="O496" s="8">
        <v>2352.7474371536446</v>
      </c>
      <c r="P496" s="8">
        <v>914.40250250414363</v>
      </c>
      <c r="Q496" s="8">
        <f>P496-Table3[[#This Row],[paid]]</f>
        <v>-1438.3449346495008</v>
      </c>
      <c r="R496" s="8">
        <v>3.1880046573897625</v>
      </c>
      <c r="S496" s="8">
        <v>1400</v>
      </c>
      <c r="T496" s="10">
        <v>6.5000000000000002E-2</v>
      </c>
      <c r="U496" s="8">
        <v>258.60217110142241</v>
      </c>
      <c r="V496" s="10">
        <v>4.7134999884847498E-2</v>
      </c>
    </row>
    <row r="497" spans="1:22" x14ac:dyDescent="0.25">
      <c r="A497" s="6">
        <v>44717</v>
      </c>
      <c r="B497" s="7" t="str">
        <f t="shared" si="7"/>
        <v>6</v>
      </c>
      <c r="C497" s="17">
        <f>_xlfn.ISOWEEKNUM(Table3[[#This Row],[dt]])</f>
        <v>22</v>
      </c>
      <c r="D497" s="1">
        <v>7576</v>
      </c>
      <c r="E497" s="1" t="s">
        <v>10</v>
      </c>
      <c r="F497" s="1" t="s">
        <v>90</v>
      </c>
      <c r="G497" s="1" t="s">
        <v>32</v>
      </c>
      <c r="H497" s="1" t="s">
        <v>17</v>
      </c>
      <c r="I497" s="1" t="s">
        <v>12</v>
      </c>
      <c r="J497" s="1" t="s">
        <v>16</v>
      </c>
      <c r="K497" s="1" t="s">
        <v>14</v>
      </c>
      <c r="L497" s="1" t="s">
        <v>80</v>
      </c>
      <c r="M497" s="1">
        <v>91650</v>
      </c>
      <c r="N497" s="17">
        <v>253.90903278838249</v>
      </c>
      <c r="O497" s="8">
        <v>3045.1023181949649</v>
      </c>
      <c r="P497" s="8">
        <v>1416.0787259240751</v>
      </c>
      <c r="Q497" s="8">
        <f>P497-Table3[[#This Row],[paid]]</f>
        <v>-1629.0235922708898</v>
      </c>
      <c r="R497" s="8">
        <v>5.5771104728845522</v>
      </c>
      <c r="S497" s="8">
        <v>2000</v>
      </c>
      <c r="T497" s="10">
        <v>0.1</v>
      </c>
      <c r="U497" s="8">
        <v>61.355323422023986</v>
      </c>
      <c r="V497" s="10">
        <v>7.2212702936632293E-3</v>
      </c>
    </row>
    <row r="498" spans="1:22" x14ac:dyDescent="0.25">
      <c r="A498" s="6">
        <v>44717</v>
      </c>
      <c r="B498" s="7" t="str">
        <f t="shared" si="7"/>
        <v>6</v>
      </c>
      <c r="C498" s="17">
        <f>_xlfn.ISOWEEKNUM(Table3[[#This Row],[dt]])</f>
        <v>22</v>
      </c>
      <c r="D498" s="1">
        <v>15974</v>
      </c>
      <c r="E498" s="1" t="s">
        <v>10</v>
      </c>
      <c r="F498" s="1" t="s">
        <v>94</v>
      </c>
      <c r="G498" s="1" t="s">
        <v>51</v>
      </c>
      <c r="H498" s="1" t="s">
        <v>11</v>
      </c>
      <c r="I498" s="1" t="s">
        <v>12</v>
      </c>
      <c r="J498" s="1" t="s">
        <v>16</v>
      </c>
      <c r="K498" s="1" t="s">
        <v>14</v>
      </c>
      <c r="L498" s="1" t="s">
        <v>81</v>
      </c>
      <c r="M498" s="1">
        <v>145760</v>
      </c>
      <c r="N498" s="17">
        <v>625.68586664649592</v>
      </c>
      <c r="O498" s="8">
        <v>3046.6631564252798</v>
      </c>
      <c r="P498" s="8">
        <v>1399.5991757767254</v>
      </c>
      <c r="Q498" s="8">
        <f>P498-Table3[[#This Row],[paid]]</f>
        <v>-1647.0639806485544</v>
      </c>
      <c r="R498" s="8">
        <v>2.2369039327645224</v>
      </c>
      <c r="S498" s="8">
        <v>2400</v>
      </c>
      <c r="T498" s="10">
        <v>0.09</v>
      </c>
      <c r="U498" s="8">
        <v>482.25216033070171</v>
      </c>
      <c r="V498" s="10">
        <v>5.74274131095509E-2</v>
      </c>
    </row>
    <row r="499" spans="1:22" x14ac:dyDescent="0.25">
      <c r="A499" s="6">
        <v>44717</v>
      </c>
      <c r="B499" s="7" t="str">
        <f t="shared" si="7"/>
        <v>6</v>
      </c>
      <c r="C499" s="17">
        <f>_xlfn.ISOWEEKNUM(Table3[[#This Row],[dt]])</f>
        <v>22</v>
      </c>
      <c r="D499" s="1">
        <v>15672</v>
      </c>
      <c r="E499" s="1" t="s">
        <v>10</v>
      </c>
      <c r="F499" s="1" t="s">
        <v>94</v>
      </c>
      <c r="G499" s="1" t="s">
        <v>67</v>
      </c>
      <c r="H499" s="1" t="s">
        <v>11</v>
      </c>
      <c r="I499" s="1" t="s">
        <v>12</v>
      </c>
      <c r="J499" s="1" t="s">
        <v>13</v>
      </c>
      <c r="K499" s="1" t="s">
        <v>14</v>
      </c>
      <c r="L499" s="1" t="s">
        <v>78</v>
      </c>
      <c r="M499" s="1">
        <v>115410</v>
      </c>
      <c r="N499" s="17">
        <v>443.45253342896666</v>
      </c>
      <c r="O499" s="8">
        <v>3368.0524682855589</v>
      </c>
      <c r="P499" s="8">
        <v>1659.5237775365729</v>
      </c>
      <c r="Q499" s="8">
        <f>P499-Table3[[#This Row],[paid]]</f>
        <v>-1708.528690748986</v>
      </c>
      <c r="R499" s="8">
        <v>3.742280520317288</v>
      </c>
      <c r="S499" s="8">
        <v>2400</v>
      </c>
      <c r="T499" s="10">
        <v>0.08</v>
      </c>
      <c r="U499" s="8">
        <v>649.31612469266543</v>
      </c>
      <c r="V499" s="10">
        <v>6.5211089820048862E-2</v>
      </c>
    </row>
    <row r="500" spans="1:22" x14ac:dyDescent="0.25">
      <c r="A500" s="6">
        <v>44717</v>
      </c>
      <c r="B500" s="7" t="str">
        <f t="shared" si="7"/>
        <v>6</v>
      </c>
      <c r="C500" s="17">
        <f>_xlfn.ISOWEEKNUM(Table3[[#This Row],[dt]])</f>
        <v>22</v>
      </c>
      <c r="D500" s="1">
        <v>12446</v>
      </c>
      <c r="E500" s="1" t="s">
        <v>10</v>
      </c>
      <c r="F500" s="1" t="s">
        <v>94</v>
      </c>
      <c r="G500" s="1" t="s">
        <v>70</v>
      </c>
      <c r="H500" s="1" t="s">
        <v>11</v>
      </c>
      <c r="I500" s="1" t="s">
        <v>12</v>
      </c>
      <c r="J500" s="1" t="s">
        <v>13</v>
      </c>
      <c r="K500" s="1" t="s">
        <v>15</v>
      </c>
      <c r="L500" s="1" t="s">
        <v>81</v>
      </c>
      <c r="M500" s="1">
        <v>192460</v>
      </c>
      <c r="N500" s="17">
        <v>989.9698468693955</v>
      </c>
      <c r="O500" s="8">
        <v>5086.975600021543</v>
      </c>
      <c r="P500" s="8">
        <v>3215.8061658886836</v>
      </c>
      <c r="Q500" s="8">
        <f>P500-Table3[[#This Row],[paid]]</f>
        <v>-1871.1694341328594</v>
      </c>
      <c r="R500" s="8">
        <v>3.2483879949052001</v>
      </c>
      <c r="S500" s="8">
        <v>4200</v>
      </c>
      <c r="T500" s="10">
        <v>0.21</v>
      </c>
      <c r="U500" s="8">
        <v>1903.0029357170647</v>
      </c>
      <c r="V500" s="10">
        <v>9.8627572556194601E-2</v>
      </c>
    </row>
    <row r="501" spans="1:22" x14ac:dyDescent="0.25">
      <c r="A501" s="6">
        <v>44717</v>
      </c>
      <c r="B501" s="7" t="str">
        <f t="shared" si="7"/>
        <v>6</v>
      </c>
      <c r="C501" s="17">
        <f>_xlfn.ISOWEEKNUM(Table3[[#This Row],[dt]])</f>
        <v>22</v>
      </c>
      <c r="D501" s="1">
        <v>15911</v>
      </c>
      <c r="E501" s="1" t="s">
        <v>10</v>
      </c>
      <c r="F501" s="1" t="s">
        <v>90</v>
      </c>
      <c r="G501" s="1" t="s">
        <v>50</v>
      </c>
      <c r="H501" s="1" t="s">
        <v>11</v>
      </c>
      <c r="I501" s="1" t="s">
        <v>18</v>
      </c>
      <c r="J501" s="1" t="s">
        <v>16</v>
      </c>
      <c r="K501" s="1" t="s">
        <v>14</v>
      </c>
      <c r="L501" s="1" t="s">
        <v>75</v>
      </c>
      <c r="M501" s="1">
        <v>192490</v>
      </c>
      <c r="N501" s="17">
        <v>800.95098620361011</v>
      </c>
      <c r="O501" s="8">
        <v>3018.4969525741612</v>
      </c>
      <c r="P501" s="8">
        <v>1125.5438133225632</v>
      </c>
      <c r="Q501" s="8">
        <f>P501-Table3[[#This Row],[paid]]</f>
        <v>-1892.953139251598</v>
      </c>
      <c r="R501" s="8">
        <v>1.4052592889078961</v>
      </c>
      <c r="S501" s="8">
        <v>2400</v>
      </c>
      <c r="T501" s="10">
        <v>0.13</v>
      </c>
      <c r="U501" s="8">
        <v>740.78227518742563</v>
      </c>
      <c r="V501" s="10">
        <v>0.1096924980350408</v>
      </c>
    </row>
    <row r="502" spans="1:22" x14ac:dyDescent="0.25">
      <c r="A502" s="6">
        <v>44717</v>
      </c>
      <c r="B502" s="7" t="str">
        <f t="shared" si="7"/>
        <v>6</v>
      </c>
      <c r="C502" s="17">
        <f>_xlfn.ISOWEEKNUM(Table3[[#This Row],[dt]])</f>
        <v>22</v>
      </c>
      <c r="D502" s="1">
        <v>12657</v>
      </c>
      <c r="E502" s="1" t="s">
        <v>10</v>
      </c>
      <c r="F502" s="1" t="s">
        <v>95</v>
      </c>
      <c r="G502" s="1" t="s">
        <v>67</v>
      </c>
      <c r="H502" s="1" t="s">
        <v>19</v>
      </c>
      <c r="I502" s="1" t="s">
        <v>18</v>
      </c>
      <c r="J502" s="1" t="s">
        <v>16</v>
      </c>
      <c r="K502" s="1" t="s">
        <v>14</v>
      </c>
      <c r="L502" s="1" t="s">
        <v>80</v>
      </c>
      <c r="M502" s="1">
        <v>198260</v>
      </c>
      <c r="N502" s="17">
        <v>250.38458211511514</v>
      </c>
      <c r="O502" s="8">
        <v>4644.2180950766369</v>
      </c>
      <c r="P502" s="8">
        <v>2654.8872305644286</v>
      </c>
      <c r="Q502" s="8">
        <f>P502-Table3[[#This Row],[paid]]</f>
        <v>-1989.3308645122083</v>
      </c>
      <c r="R502" s="8">
        <v>10.60323765999232</v>
      </c>
      <c r="S502" s="8">
        <v>3000</v>
      </c>
      <c r="T502" s="10">
        <v>0.08</v>
      </c>
      <c r="U502" s="8">
        <v>561.77683516573506</v>
      </c>
      <c r="V502" s="10">
        <v>3.5266835988252837E-2</v>
      </c>
    </row>
    <row r="503" spans="1:22" x14ac:dyDescent="0.25">
      <c r="A503" s="6">
        <v>44717</v>
      </c>
      <c r="B503" s="7" t="str">
        <f t="shared" si="7"/>
        <v>6</v>
      </c>
      <c r="C503" s="17">
        <f>_xlfn.ISOWEEKNUM(Table3[[#This Row],[dt]])</f>
        <v>22</v>
      </c>
      <c r="D503" s="1">
        <v>15910</v>
      </c>
      <c r="E503" s="1" t="s">
        <v>10</v>
      </c>
      <c r="F503" s="1" t="s">
        <v>90</v>
      </c>
      <c r="G503" s="1" t="s">
        <v>28</v>
      </c>
      <c r="H503" s="1" t="s">
        <v>11</v>
      </c>
      <c r="I503" s="1" t="s">
        <v>12</v>
      </c>
      <c r="J503" s="1" t="s">
        <v>16</v>
      </c>
      <c r="K503" s="1" t="s">
        <v>14</v>
      </c>
      <c r="L503" s="1" t="s">
        <v>79</v>
      </c>
      <c r="M503" s="1">
        <v>175010</v>
      </c>
      <c r="N503" s="17">
        <v>490.72023493496152</v>
      </c>
      <c r="O503" s="8">
        <v>4231.1335671936331</v>
      </c>
      <c r="P503" s="8">
        <v>2047.6359547677137</v>
      </c>
      <c r="Q503" s="8">
        <f>P503-Table3[[#This Row],[paid]]</f>
        <v>-2183.4976124259192</v>
      </c>
      <c r="R503" s="8">
        <v>4.1727155495006247</v>
      </c>
      <c r="S503" s="8">
        <v>1200</v>
      </c>
      <c r="T503" s="10">
        <v>0.15</v>
      </c>
      <c r="U503" s="8">
        <v>14.199159507611503</v>
      </c>
      <c r="V503" s="10">
        <v>1.1557359984286752E-3</v>
      </c>
    </row>
    <row r="504" spans="1:22" x14ac:dyDescent="0.25">
      <c r="A504" s="6">
        <v>44717</v>
      </c>
      <c r="B504" s="7" t="str">
        <f t="shared" si="7"/>
        <v>6</v>
      </c>
      <c r="C504" s="17">
        <f>_xlfn.ISOWEEKNUM(Table3[[#This Row],[dt]])</f>
        <v>22</v>
      </c>
      <c r="D504" s="1">
        <v>14988</v>
      </c>
      <c r="E504" s="1" t="s">
        <v>10</v>
      </c>
      <c r="F504" s="1" t="s">
        <v>90</v>
      </c>
      <c r="G504" s="1" t="s">
        <v>29</v>
      </c>
      <c r="H504" s="1" t="s">
        <v>11</v>
      </c>
      <c r="I504" s="1" t="s">
        <v>12</v>
      </c>
      <c r="J504" s="1" t="s">
        <v>16</v>
      </c>
      <c r="K504" s="1" t="s">
        <v>14</v>
      </c>
      <c r="L504" s="1" t="s">
        <v>78</v>
      </c>
      <c r="M504" s="1">
        <v>414910</v>
      </c>
      <c r="N504" s="17">
        <v>1634.3481056995533</v>
      </c>
      <c r="O504" s="8">
        <v>10906.767520997706</v>
      </c>
      <c r="P504" s="8">
        <v>8661.5426808785287</v>
      </c>
      <c r="Q504" s="8">
        <f>P504-Table3[[#This Row],[paid]]</f>
        <v>-2245.2248401191773</v>
      </c>
      <c r="R504" s="8">
        <v>5.2996926729823635</v>
      </c>
      <c r="S504" s="8">
        <v>10000</v>
      </c>
      <c r="T504" s="10">
        <v>0.14000000000000001</v>
      </c>
      <c r="U504" s="8">
        <v>1462.370298881305</v>
      </c>
      <c r="V504" s="10">
        <v>2.8139142428397421E-2</v>
      </c>
    </row>
    <row r="505" spans="1:22" x14ac:dyDescent="0.25">
      <c r="A505" s="6">
        <v>44717</v>
      </c>
      <c r="B505" s="7" t="str">
        <f t="shared" si="7"/>
        <v>6</v>
      </c>
      <c r="C505" s="17">
        <f>_xlfn.ISOWEEKNUM(Table3[[#This Row],[dt]])</f>
        <v>22</v>
      </c>
      <c r="D505" s="1">
        <v>2480</v>
      </c>
      <c r="E505" s="1" t="s">
        <v>10</v>
      </c>
      <c r="F505" s="1" t="s">
        <v>90</v>
      </c>
      <c r="G505" s="1" t="s">
        <v>43</v>
      </c>
      <c r="H505" s="1" t="s">
        <v>17</v>
      </c>
      <c r="I505" s="1" t="s">
        <v>12</v>
      </c>
      <c r="J505" s="1" t="s">
        <v>13</v>
      </c>
      <c r="K505" s="1" t="s">
        <v>14</v>
      </c>
      <c r="L505" s="1" t="s">
        <v>77</v>
      </c>
      <c r="M505" s="1">
        <v>1061070</v>
      </c>
      <c r="N505" s="17">
        <v>1778.0396340511454</v>
      </c>
      <c r="O505" s="8">
        <v>28899.261668329458</v>
      </c>
      <c r="P505" s="8">
        <v>26596.290186907248</v>
      </c>
      <c r="Q505" s="8">
        <f>P505-Table3[[#This Row],[paid]]</f>
        <v>-2302.9714814222098</v>
      </c>
      <c r="R505" s="8">
        <v>14.958209973255412</v>
      </c>
      <c r="S505" s="8">
        <v>50000</v>
      </c>
      <c r="T505" s="10">
        <v>0.06</v>
      </c>
      <c r="U505" s="8">
        <v>5532.0526700240489</v>
      </c>
      <c r="V505" s="10">
        <v>3.4666819013398555E-2</v>
      </c>
    </row>
    <row r="506" spans="1:22" x14ac:dyDescent="0.25">
      <c r="A506" s="6">
        <v>44717</v>
      </c>
      <c r="B506" s="7" t="str">
        <f t="shared" si="7"/>
        <v>6</v>
      </c>
      <c r="C506" s="17">
        <f>_xlfn.ISOWEEKNUM(Table3[[#This Row],[dt]])</f>
        <v>22</v>
      </c>
      <c r="D506" s="1">
        <v>16205</v>
      </c>
      <c r="E506" s="1" t="s">
        <v>10</v>
      </c>
      <c r="F506" s="1" t="s">
        <v>92</v>
      </c>
      <c r="G506" s="1" t="s">
        <v>40</v>
      </c>
      <c r="H506" s="1" t="s">
        <v>17</v>
      </c>
      <c r="I506" s="1" t="s">
        <v>12</v>
      </c>
      <c r="J506" s="1" t="s">
        <v>13</v>
      </c>
      <c r="K506" s="1" t="s">
        <v>14</v>
      </c>
      <c r="L506" s="1" t="s">
        <v>80</v>
      </c>
      <c r="M506" s="1">
        <v>119370</v>
      </c>
      <c r="N506" s="17">
        <v>561.0735027958616</v>
      </c>
      <c r="O506" s="8">
        <v>5025.9796792961461</v>
      </c>
      <c r="P506" s="8">
        <v>2701.095808087653</v>
      </c>
      <c r="Q506" s="8">
        <f>P506-Table3[[#This Row],[paid]]</f>
        <v>-2324.883871208493</v>
      </c>
      <c r="R506" s="8">
        <v>4.8141567809350061</v>
      </c>
      <c r="S506" s="8">
        <v>2400</v>
      </c>
      <c r="T506" s="10">
        <v>0.1</v>
      </c>
      <c r="U506" s="8">
        <v>1604.1612091636784</v>
      </c>
      <c r="V506" s="10">
        <v>9.8982124486938466E-2</v>
      </c>
    </row>
    <row r="507" spans="1:22" x14ac:dyDescent="0.25">
      <c r="A507" s="6">
        <v>44717</v>
      </c>
      <c r="B507" s="7" t="str">
        <f t="shared" si="7"/>
        <v>6</v>
      </c>
      <c r="C507" s="17">
        <f>_xlfn.ISOWEEKNUM(Table3[[#This Row],[dt]])</f>
        <v>22</v>
      </c>
      <c r="D507" s="1">
        <v>15101</v>
      </c>
      <c r="E507" s="1" t="s">
        <v>10</v>
      </c>
      <c r="F507" s="1" t="s">
        <v>91</v>
      </c>
      <c r="G507" s="1" t="s">
        <v>61</v>
      </c>
      <c r="H507" s="1" t="s">
        <v>17</v>
      </c>
      <c r="I507" s="1" t="s">
        <v>12</v>
      </c>
      <c r="J507" s="1" t="s">
        <v>16</v>
      </c>
      <c r="K507" s="1" t="s">
        <v>14</v>
      </c>
      <c r="L507" s="1" t="s">
        <v>81</v>
      </c>
      <c r="M507" s="1">
        <v>56990</v>
      </c>
      <c r="N507" s="17">
        <v>343.03400032536194</v>
      </c>
      <c r="O507" s="8">
        <v>3565.3992772161123</v>
      </c>
      <c r="P507" s="8">
        <v>1101.8497088473848</v>
      </c>
      <c r="Q507" s="8">
        <f>P507-Table3[[#This Row],[paid]]</f>
        <v>-2463.5495683687277</v>
      </c>
      <c r="R507" s="8">
        <v>3.2120714209154166</v>
      </c>
      <c r="S507" s="8">
        <v>1600</v>
      </c>
      <c r="T507" s="10">
        <v>0.1</v>
      </c>
      <c r="U507" s="8">
        <v>135.64662164061099</v>
      </c>
      <c r="V507" s="10">
        <v>2.0518016288341667E-2</v>
      </c>
    </row>
    <row r="508" spans="1:22" x14ac:dyDescent="0.25">
      <c r="A508" s="6">
        <v>44717</v>
      </c>
      <c r="B508" s="7" t="str">
        <f t="shared" si="7"/>
        <v>6</v>
      </c>
      <c r="C508" s="17">
        <f>_xlfn.ISOWEEKNUM(Table3[[#This Row],[dt]])</f>
        <v>22</v>
      </c>
      <c r="D508" s="1">
        <v>10509</v>
      </c>
      <c r="E508" s="1" t="s">
        <v>10</v>
      </c>
      <c r="F508" s="1" t="s">
        <v>92</v>
      </c>
      <c r="G508" s="1" t="s">
        <v>37</v>
      </c>
      <c r="H508" s="1" t="s">
        <v>17</v>
      </c>
      <c r="I508" s="1" t="s">
        <v>12</v>
      </c>
      <c r="J508" s="1" t="s">
        <v>13</v>
      </c>
      <c r="K508" s="1" t="s">
        <v>14</v>
      </c>
      <c r="L508" s="1" t="s">
        <v>75</v>
      </c>
      <c r="M508" s="1">
        <v>112810</v>
      </c>
      <c r="N508" s="17">
        <v>256.87895822955954</v>
      </c>
      <c r="O508" s="8">
        <v>4728.4342687669232</v>
      </c>
      <c r="P508" s="8">
        <v>2108.7417864892295</v>
      </c>
      <c r="Q508" s="8">
        <f>P508-Table3[[#This Row],[paid]]</f>
        <v>-2619.6924822776937</v>
      </c>
      <c r="R508" s="8">
        <v>8.2090872721647958</v>
      </c>
      <c r="S508" s="8">
        <v>1400</v>
      </c>
      <c r="T508" s="10">
        <v>0.108</v>
      </c>
      <c r="U508" s="8">
        <v>1113.6805052776194</v>
      </c>
      <c r="V508" s="10">
        <v>8.8020932072148672E-2</v>
      </c>
    </row>
    <row r="509" spans="1:22" x14ac:dyDescent="0.25">
      <c r="A509" s="6">
        <v>44717</v>
      </c>
      <c r="B509" s="7" t="str">
        <f t="shared" si="7"/>
        <v>6</v>
      </c>
      <c r="C509" s="17">
        <f>_xlfn.ISOWEEKNUM(Table3[[#This Row],[dt]])</f>
        <v>22</v>
      </c>
      <c r="D509" s="1">
        <v>3016</v>
      </c>
      <c r="E509" s="1" t="s">
        <v>10</v>
      </c>
      <c r="F509" s="1" t="s">
        <v>90</v>
      </c>
      <c r="G509" s="1" t="s">
        <v>28</v>
      </c>
      <c r="H509" s="1" t="s">
        <v>11</v>
      </c>
      <c r="I509" s="1" t="s">
        <v>12</v>
      </c>
      <c r="J509" s="1" t="s">
        <v>16</v>
      </c>
      <c r="K509" s="1" t="s">
        <v>15</v>
      </c>
      <c r="L509" s="1" t="s">
        <v>81</v>
      </c>
      <c r="M509" s="1">
        <v>335420</v>
      </c>
      <c r="N509" s="17">
        <v>2080.3697742073632</v>
      </c>
      <c r="O509" s="8">
        <v>7031.0463414771766</v>
      </c>
      <c r="P509" s="8">
        <v>2902.2175178294401</v>
      </c>
      <c r="Q509" s="8">
        <f>P509-Table3[[#This Row],[paid]]</f>
        <v>-4128.8288236477365</v>
      </c>
      <c r="R509" s="8">
        <v>1.3950488772772174</v>
      </c>
      <c r="S509" s="8">
        <v>3000</v>
      </c>
      <c r="T509" s="10">
        <v>0.08</v>
      </c>
      <c r="U509" s="8">
        <v>944.48248000754393</v>
      </c>
      <c r="V509" s="10">
        <v>5.4239127736246749E-2</v>
      </c>
    </row>
    <row r="510" spans="1:22" x14ac:dyDescent="0.25">
      <c r="A510" s="6">
        <v>44717</v>
      </c>
      <c r="B510" s="7" t="str">
        <f t="shared" si="7"/>
        <v>6</v>
      </c>
      <c r="C510" s="17">
        <f>_xlfn.ISOWEEKNUM(Table3[[#This Row],[dt]])</f>
        <v>22</v>
      </c>
      <c r="D510" s="1">
        <v>5351</v>
      </c>
      <c r="E510" s="1" t="s">
        <v>10</v>
      </c>
      <c r="F510" s="1" t="s">
        <v>89</v>
      </c>
      <c r="G510" s="1" t="s">
        <v>40</v>
      </c>
      <c r="H510" s="1" t="s">
        <v>17</v>
      </c>
      <c r="I510" s="1" t="s">
        <v>12</v>
      </c>
      <c r="J510" s="1" t="s">
        <v>13</v>
      </c>
      <c r="K510" s="1" t="s">
        <v>14</v>
      </c>
      <c r="L510" s="1" t="s">
        <v>80</v>
      </c>
      <c r="M510" s="1">
        <v>192070</v>
      </c>
      <c r="N510" s="17">
        <v>624.1187907843921</v>
      </c>
      <c r="O510" s="8">
        <v>7567.6169399470691</v>
      </c>
      <c r="P510" s="8">
        <v>3226.1556924038564</v>
      </c>
      <c r="Q510" s="8">
        <f>P510-Table3[[#This Row],[paid]]</f>
        <v>-4341.4612475432132</v>
      </c>
      <c r="R510" s="8">
        <v>5.1691372540622051</v>
      </c>
      <c r="S510" s="8">
        <v>5800</v>
      </c>
      <c r="T510" s="10">
        <v>0.06</v>
      </c>
      <c r="U510" s="8">
        <v>592.78667467406751</v>
      </c>
      <c r="V510" s="10">
        <v>3.0623996028762299E-2</v>
      </c>
    </row>
    <row r="511" spans="1:22" x14ac:dyDescent="0.25">
      <c r="A511" s="6">
        <v>44717</v>
      </c>
      <c r="B511" s="7" t="str">
        <f t="shared" si="7"/>
        <v>6</v>
      </c>
      <c r="C511" s="17">
        <f>_xlfn.ISOWEEKNUM(Table3[[#This Row],[dt]])</f>
        <v>22</v>
      </c>
      <c r="D511" s="1">
        <v>5585</v>
      </c>
      <c r="E511" s="1" t="s">
        <v>10</v>
      </c>
      <c r="F511" s="1" t="s">
        <v>90</v>
      </c>
      <c r="G511" s="1" t="s">
        <v>71</v>
      </c>
      <c r="H511" s="1" t="s">
        <v>19</v>
      </c>
      <c r="I511" s="1" t="s">
        <v>12</v>
      </c>
      <c r="J511" s="1" t="s">
        <v>13</v>
      </c>
      <c r="K511" s="1" t="s">
        <v>14</v>
      </c>
      <c r="L511" s="1" t="s">
        <v>75</v>
      </c>
      <c r="M511" s="1">
        <v>968520</v>
      </c>
      <c r="N511" s="17">
        <v>615.23126614987086</v>
      </c>
      <c r="O511" s="8">
        <v>17517.121570578391</v>
      </c>
      <c r="P511" s="8">
        <v>10147.910436128206</v>
      </c>
      <c r="Q511" s="8">
        <f>P511-Table3[[#This Row],[paid]]</f>
        <v>-7369.2111344501845</v>
      </c>
      <c r="R511" s="8">
        <v>16.494464755723527</v>
      </c>
      <c r="S511" s="8">
        <v>11400</v>
      </c>
      <c r="T511" s="10">
        <v>7.0000000000000007E-2</v>
      </c>
      <c r="U511" s="8">
        <v>2747.3033387479768</v>
      </c>
      <c r="V511" s="10">
        <v>4.5121002266751246E-2</v>
      </c>
    </row>
    <row r="512" spans="1:22" x14ac:dyDescent="0.25">
      <c r="A512" s="6">
        <v>44718</v>
      </c>
      <c r="B512" s="7" t="str">
        <f t="shared" si="7"/>
        <v>6</v>
      </c>
      <c r="C512" s="17">
        <f>_xlfn.ISOWEEKNUM(Table3[[#This Row],[dt]])</f>
        <v>23</v>
      </c>
      <c r="D512" s="1">
        <v>3016</v>
      </c>
      <c r="E512" s="1" t="s">
        <v>10</v>
      </c>
      <c r="F512" s="1" t="s">
        <v>89</v>
      </c>
      <c r="G512" s="1" t="s">
        <v>72</v>
      </c>
      <c r="H512" s="1" t="s">
        <v>11</v>
      </c>
      <c r="I512" s="1" t="s">
        <v>12</v>
      </c>
      <c r="J512" s="1" t="s">
        <v>16</v>
      </c>
      <c r="K512" s="1" t="s">
        <v>15</v>
      </c>
      <c r="L512" s="1" t="s">
        <v>81</v>
      </c>
      <c r="M512" s="1">
        <v>1564140</v>
      </c>
      <c r="N512" s="17">
        <v>12348.571786071787</v>
      </c>
      <c r="O512" s="8">
        <v>27371.672065039857</v>
      </c>
      <c r="P512" s="8">
        <v>42515.856276724582</v>
      </c>
      <c r="Q512" s="8">
        <f>P512-Table3[[#This Row],[paid]]</f>
        <v>15144.184211684726</v>
      </c>
      <c r="R512" s="8">
        <v>3.4429776182440066</v>
      </c>
      <c r="S512" s="8">
        <v>67800</v>
      </c>
      <c r="T512" s="10">
        <v>0.08</v>
      </c>
      <c r="U512" s="8">
        <v>5848.1239178466658</v>
      </c>
      <c r="V512" s="10">
        <v>2.2925266124175562E-2</v>
      </c>
    </row>
    <row r="513" spans="1:22" x14ac:dyDescent="0.25">
      <c r="A513" s="6">
        <v>44718</v>
      </c>
      <c r="B513" s="7" t="str">
        <f t="shared" si="7"/>
        <v>6</v>
      </c>
      <c r="C513" s="17">
        <f>_xlfn.ISOWEEKNUM(Table3[[#This Row],[dt]])</f>
        <v>23</v>
      </c>
      <c r="D513" s="1">
        <v>12394</v>
      </c>
      <c r="E513" s="1" t="s">
        <v>10</v>
      </c>
      <c r="F513" s="1" t="s">
        <v>90</v>
      </c>
      <c r="G513" s="1" t="s">
        <v>46</v>
      </c>
      <c r="H513" s="1" t="s">
        <v>17</v>
      </c>
      <c r="I513" s="1" t="s">
        <v>12</v>
      </c>
      <c r="J513" s="1" t="s">
        <v>13</v>
      </c>
      <c r="K513" s="1" t="s">
        <v>14</v>
      </c>
      <c r="L513" s="1" t="s">
        <v>80</v>
      </c>
      <c r="M513" s="1">
        <v>866410</v>
      </c>
      <c r="N513" s="17">
        <v>2426.9675003263019</v>
      </c>
      <c r="O513" s="8">
        <v>29730.948097668377</v>
      </c>
      <c r="P513" s="8">
        <v>43103.96940676777</v>
      </c>
      <c r="Q513" s="8">
        <f>P513-Table3[[#This Row],[paid]]</f>
        <v>13373.021309099393</v>
      </c>
      <c r="R513" s="8">
        <v>17.760422997412412</v>
      </c>
      <c r="S513" s="8">
        <v>48800</v>
      </c>
      <c r="T513" s="10">
        <v>7.0000000000000007E-2</v>
      </c>
      <c r="U513" s="8">
        <v>4002.2190889798349</v>
      </c>
      <c r="V513" s="10">
        <v>1.5475060046911616E-2</v>
      </c>
    </row>
    <row r="514" spans="1:22" x14ac:dyDescent="0.25">
      <c r="A514" s="6">
        <v>44718</v>
      </c>
      <c r="B514" s="7" t="str">
        <f t="shared" ref="B514:B577" si="8">TEXT(A514,"M")</f>
        <v>6</v>
      </c>
      <c r="C514" s="17">
        <f>_xlfn.ISOWEEKNUM(Table3[[#This Row],[dt]])</f>
        <v>23</v>
      </c>
      <c r="D514" s="1">
        <v>16703</v>
      </c>
      <c r="E514" s="1" t="s">
        <v>10</v>
      </c>
      <c r="F514" s="1" t="s">
        <v>90</v>
      </c>
      <c r="G514" s="1" t="s">
        <v>37</v>
      </c>
      <c r="H514" s="1" t="s">
        <v>19</v>
      </c>
      <c r="I514" s="1" t="s">
        <v>21</v>
      </c>
      <c r="J514" s="1" t="s">
        <v>13</v>
      </c>
      <c r="K514" s="1" t="s">
        <v>14</v>
      </c>
      <c r="L514" s="1" t="s">
        <v>77</v>
      </c>
      <c r="M514" s="1">
        <v>1256180</v>
      </c>
      <c r="N514" s="17">
        <v>860.46409479623469</v>
      </c>
      <c r="O514" s="8">
        <v>25250.114473130576</v>
      </c>
      <c r="P514" s="8">
        <v>37331.300504507912</v>
      </c>
      <c r="Q514" s="8">
        <f>P514-Table3[[#This Row],[paid]]</f>
        <v>12081.186031377336</v>
      </c>
      <c r="R514" s="8">
        <v>43.385076414313701</v>
      </c>
      <c r="S514" s="8">
        <v>20000</v>
      </c>
      <c r="T514" s="10">
        <v>4.4999999999999998E-2</v>
      </c>
      <c r="U514" s="8">
        <v>9168.4334301659546</v>
      </c>
      <c r="V514" s="10">
        <v>4.0932735203705835E-2</v>
      </c>
    </row>
    <row r="515" spans="1:22" x14ac:dyDescent="0.25">
      <c r="A515" s="6">
        <v>44718</v>
      </c>
      <c r="B515" s="7" t="str">
        <f t="shared" si="8"/>
        <v>6</v>
      </c>
      <c r="C515" s="17">
        <f>_xlfn.ISOWEEKNUM(Table3[[#This Row],[dt]])</f>
        <v>23</v>
      </c>
      <c r="D515" s="1">
        <v>5585</v>
      </c>
      <c r="E515" s="1" t="s">
        <v>10</v>
      </c>
      <c r="F515" s="1" t="s">
        <v>93</v>
      </c>
      <c r="G515" s="1" t="s">
        <v>58</v>
      </c>
      <c r="H515" s="1" t="s">
        <v>19</v>
      </c>
      <c r="I515" s="1" t="s">
        <v>12</v>
      </c>
      <c r="J515" s="1" t="s">
        <v>13</v>
      </c>
      <c r="K515" s="1" t="s">
        <v>14</v>
      </c>
      <c r="L515" s="1" t="s">
        <v>81</v>
      </c>
      <c r="M515" s="1">
        <v>1844340</v>
      </c>
      <c r="N515" s="17">
        <v>1170.3675340597101</v>
      </c>
      <c r="O515" s="8">
        <v>34333.351301935836</v>
      </c>
      <c r="P515" s="8">
        <v>45558.548411850781</v>
      </c>
      <c r="Q515" s="8">
        <f>P515-Table3[[#This Row],[paid]]</f>
        <v>11225.197109914945</v>
      </c>
      <c r="R515" s="8">
        <v>38.926702156389844</v>
      </c>
      <c r="S515" s="8">
        <v>41800</v>
      </c>
      <c r="T515" s="10">
        <v>7.0000000000000007E-2</v>
      </c>
      <c r="U515" s="8">
        <v>7380.9239620535263</v>
      </c>
      <c r="V515" s="10">
        <v>2.7001606428610391E-2</v>
      </c>
    </row>
    <row r="516" spans="1:22" x14ac:dyDescent="0.25">
      <c r="A516" s="6">
        <v>44718</v>
      </c>
      <c r="B516" s="7" t="str">
        <f t="shared" si="8"/>
        <v>6</v>
      </c>
      <c r="C516" s="17">
        <f>_xlfn.ISOWEEKNUM(Table3[[#This Row],[dt]])</f>
        <v>23</v>
      </c>
      <c r="D516" s="1">
        <v>15910</v>
      </c>
      <c r="E516" s="1" t="s">
        <v>10</v>
      </c>
      <c r="F516" s="1" t="s">
        <v>92</v>
      </c>
      <c r="G516" s="1" t="s">
        <v>70</v>
      </c>
      <c r="H516" s="1" t="s">
        <v>11</v>
      </c>
      <c r="I516" s="1" t="s">
        <v>12</v>
      </c>
      <c r="J516" s="1" t="s">
        <v>16</v>
      </c>
      <c r="K516" s="1" t="s">
        <v>14</v>
      </c>
      <c r="L516" s="1" t="s">
        <v>81</v>
      </c>
      <c r="M516" s="1">
        <v>643680</v>
      </c>
      <c r="N516" s="17">
        <v>2667.6640550633374</v>
      </c>
      <c r="O516" s="8">
        <v>17351.040145163268</v>
      </c>
      <c r="P516" s="8">
        <v>27259.567793411665</v>
      </c>
      <c r="Q516" s="8">
        <f>P516-Table3[[#This Row],[paid]]</f>
        <v>9908.5276482483969</v>
      </c>
      <c r="R516" s="8">
        <v>10.218515986550807</v>
      </c>
      <c r="S516" s="8">
        <v>24800</v>
      </c>
      <c r="T516" s="10">
        <v>0.15</v>
      </c>
      <c r="U516" s="8">
        <v>15243.821377734663</v>
      </c>
      <c r="V516" s="10">
        <v>9.3201657324264484E-2</v>
      </c>
    </row>
    <row r="517" spans="1:22" x14ac:dyDescent="0.25">
      <c r="A517" s="6">
        <v>44718</v>
      </c>
      <c r="B517" s="7" t="str">
        <f t="shared" si="8"/>
        <v>6</v>
      </c>
      <c r="C517" s="17">
        <f>_xlfn.ISOWEEKNUM(Table3[[#This Row],[dt]])</f>
        <v>23</v>
      </c>
      <c r="D517" s="1">
        <v>12392</v>
      </c>
      <c r="E517" s="1" t="s">
        <v>10</v>
      </c>
      <c r="F517" s="1" t="s">
        <v>92</v>
      </c>
      <c r="G517" s="1" t="s">
        <v>62</v>
      </c>
      <c r="H517" s="1" t="s">
        <v>11</v>
      </c>
      <c r="I517" s="1" t="s">
        <v>18</v>
      </c>
      <c r="J517" s="1" t="s">
        <v>13</v>
      </c>
      <c r="K517" s="1" t="s">
        <v>14</v>
      </c>
      <c r="L517" s="1" t="s">
        <v>76</v>
      </c>
      <c r="M517" s="1">
        <v>434700</v>
      </c>
      <c r="N517" s="17">
        <v>567.59394502722091</v>
      </c>
      <c r="O517" s="8">
        <v>10186.813584909871</v>
      </c>
      <c r="P517" s="8">
        <v>16333.259067558982</v>
      </c>
      <c r="Q517" s="8">
        <f>P517-Table3[[#This Row],[paid]]</f>
        <v>6146.445482649111</v>
      </c>
      <c r="R517" s="8">
        <v>28.776309561892287</v>
      </c>
      <c r="S517" s="8">
        <v>5400</v>
      </c>
      <c r="T517" s="10">
        <v>0.09</v>
      </c>
      <c r="U517" s="8">
        <v>7790.7039183175957</v>
      </c>
      <c r="V517" s="10">
        <v>7.9497340223538562E-2</v>
      </c>
    </row>
    <row r="518" spans="1:22" x14ac:dyDescent="0.25">
      <c r="A518" s="6">
        <v>44718</v>
      </c>
      <c r="B518" s="7" t="str">
        <f t="shared" si="8"/>
        <v>6</v>
      </c>
      <c r="C518" s="17">
        <f>_xlfn.ISOWEEKNUM(Table3[[#This Row],[dt]])</f>
        <v>23</v>
      </c>
      <c r="D518" s="1">
        <v>5638</v>
      </c>
      <c r="E518" s="1" t="s">
        <v>10</v>
      </c>
      <c r="F518" s="1" t="s">
        <v>89</v>
      </c>
      <c r="G518" s="1" t="s">
        <v>27</v>
      </c>
      <c r="H518" s="1" t="s">
        <v>11</v>
      </c>
      <c r="I518" s="1" t="s">
        <v>12</v>
      </c>
      <c r="J518" s="1" t="s">
        <v>16</v>
      </c>
      <c r="K518" s="1" t="s">
        <v>15</v>
      </c>
      <c r="L518" s="1" t="s">
        <v>75</v>
      </c>
      <c r="M518" s="1">
        <v>638220</v>
      </c>
      <c r="N518" s="17">
        <v>2578.4881628132352</v>
      </c>
      <c r="O518" s="8">
        <v>16522.81401037977</v>
      </c>
      <c r="P518" s="8">
        <v>22120.394777844715</v>
      </c>
      <c r="Q518" s="8">
        <f>P518-Table3[[#This Row],[paid]]</f>
        <v>5597.5807674649441</v>
      </c>
      <c r="R518" s="8">
        <v>8.5788234737174314</v>
      </c>
      <c r="S518" s="8">
        <v>22000</v>
      </c>
      <c r="T518" s="10">
        <v>0.04</v>
      </c>
      <c r="U518" s="8">
        <v>2821.3888364743011</v>
      </c>
      <c r="V518" s="10">
        <v>2.1257824621497716E-2</v>
      </c>
    </row>
    <row r="519" spans="1:22" x14ac:dyDescent="0.25">
      <c r="A519" s="6">
        <v>44718</v>
      </c>
      <c r="B519" s="7" t="str">
        <f t="shared" si="8"/>
        <v>6</v>
      </c>
      <c r="C519" s="17">
        <f>_xlfn.ISOWEEKNUM(Table3[[#This Row],[dt]])</f>
        <v>23</v>
      </c>
      <c r="D519" s="1">
        <v>15909</v>
      </c>
      <c r="E519" s="1" t="s">
        <v>10</v>
      </c>
      <c r="F519" s="1" t="s">
        <v>93</v>
      </c>
      <c r="G519" s="1" t="s">
        <v>30</v>
      </c>
      <c r="H519" s="1" t="s">
        <v>11</v>
      </c>
      <c r="I519" s="1" t="s">
        <v>18</v>
      </c>
      <c r="J519" s="1" t="s">
        <v>13</v>
      </c>
      <c r="K519" s="1" t="s">
        <v>14</v>
      </c>
      <c r="L519" s="1" t="s">
        <v>81</v>
      </c>
      <c r="M519" s="1">
        <v>488220</v>
      </c>
      <c r="N519" s="17">
        <v>688.30595135155454</v>
      </c>
      <c r="O519" s="8">
        <v>9518.9948943972631</v>
      </c>
      <c r="P519" s="8">
        <v>14559.957414885997</v>
      </c>
      <c r="Q519" s="8">
        <f>P519-Table3[[#This Row],[paid]]</f>
        <v>5040.9625204887343</v>
      </c>
      <c r="R519" s="8">
        <v>21.153321987549475</v>
      </c>
      <c r="S519" s="8">
        <v>13200</v>
      </c>
      <c r="T519" s="10">
        <v>0.06</v>
      </c>
      <c r="U519" s="8">
        <v>4244.6822474609908</v>
      </c>
      <c r="V519" s="10">
        <v>4.8588537801642857E-2</v>
      </c>
    </row>
    <row r="520" spans="1:22" x14ac:dyDescent="0.25">
      <c r="A520" s="6">
        <v>44718</v>
      </c>
      <c r="B520" s="7" t="str">
        <f t="shared" si="8"/>
        <v>6</v>
      </c>
      <c r="C520" s="17">
        <f>_xlfn.ISOWEEKNUM(Table3[[#This Row],[dt]])</f>
        <v>23</v>
      </c>
      <c r="D520" s="1">
        <v>17100</v>
      </c>
      <c r="E520" s="1" t="s">
        <v>10</v>
      </c>
      <c r="F520" s="1" t="s">
        <v>89</v>
      </c>
      <c r="G520" s="1" t="s">
        <v>29</v>
      </c>
      <c r="H520" s="1" t="s">
        <v>11</v>
      </c>
      <c r="I520" s="1" t="s">
        <v>21</v>
      </c>
      <c r="J520" s="1" t="s">
        <v>13</v>
      </c>
      <c r="K520" s="1" t="s">
        <v>15</v>
      </c>
      <c r="L520" s="1" t="s">
        <v>80</v>
      </c>
      <c r="M520" s="1">
        <v>158270</v>
      </c>
      <c r="N520" s="17">
        <v>974.90853658536594</v>
      </c>
      <c r="O520" s="8">
        <v>5590.8940475401287</v>
      </c>
      <c r="P520" s="8">
        <v>9176.1116735541746</v>
      </c>
      <c r="Q520" s="8">
        <f>P520-Table3[[#This Row],[paid]]</f>
        <v>3585.2176260140459</v>
      </c>
      <c r="R520" s="8">
        <v>9.4122795413133478</v>
      </c>
      <c r="S520" s="8">
        <v>11800</v>
      </c>
      <c r="T520" s="10">
        <v>7.0000000000000007E-2</v>
      </c>
      <c r="U520" s="8">
        <v>1916.9592475766958</v>
      </c>
      <c r="V520" s="10">
        <v>3.4817929346940946E-2</v>
      </c>
    </row>
    <row r="521" spans="1:22" x14ac:dyDescent="0.25">
      <c r="A521" s="6">
        <v>44718</v>
      </c>
      <c r="B521" s="7" t="str">
        <f t="shared" si="8"/>
        <v>6</v>
      </c>
      <c r="C521" s="17">
        <f>_xlfn.ISOWEEKNUM(Table3[[#This Row],[dt]])</f>
        <v>23</v>
      </c>
      <c r="D521" s="1">
        <v>16846</v>
      </c>
      <c r="E521" s="1" t="s">
        <v>10</v>
      </c>
      <c r="F521" s="1" t="s">
        <v>93</v>
      </c>
      <c r="G521" s="1" t="s">
        <v>61</v>
      </c>
      <c r="H521" s="1" t="s">
        <v>11</v>
      </c>
      <c r="I521" s="1" t="s">
        <v>18</v>
      </c>
      <c r="J521" s="1" t="s">
        <v>13</v>
      </c>
      <c r="K521" s="1" t="s">
        <v>15</v>
      </c>
      <c r="L521" s="1" t="s">
        <v>76</v>
      </c>
      <c r="M521" s="1">
        <v>697960</v>
      </c>
      <c r="N521" s="17">
        <v>3966.4316477236921</v>
      </c>
      <c r="O521" s="8">
        <v>15305.417496513192</v>
      </c>
      <c r="P521" s="8">
        <v>18702.369790447887</v>
      </c>
      <c r="Q521" s="8">
        <f>P521-Table3[[#This Row],[paid]]</f>
        <v>3396.9522939346953</v>
      </c>
      <c r="R521" s="8">
        <v>4.7151625066276006</v>
      </c>
      <c r="S521" s="8">
        <v>24400</v>
      </c>
      <c r="T521" s="10">
        <v>0.06</v>
      </c>
      <c r="U521" s="8">
        <v>1475.0650425102119</v>
      </c>
      <c r="V521" s="10">
        <v>1.3145081425845044E-2</v>
      </c>
    </row>
    <row r="522" spans="1:22" x14ac:dyDescent="0.25">
      <c r="A522" s="6">
        <v>44718</v>
      </c>
      <c r="B522" s="7" t="str">
        <f t="shared" si="8"/>
        <v>6</v>
      </c>
      <c r="C522" s="17">
        <f>_xlfn.ISOWEEKNUM(Table3[[#This Row],[dt]])</f>
        <v>23</v>
      </c>
      <c r="D522" s="1">
        <v>8767</v>
      </c>
      <c r="E522" s="1" t="s">
        <v>10</v>
      </c>
      <c r="F522" s="1" t="s">
        <v>91</v>
      </c>
      <c r="G522" s="1" t="s">
        <v>26</v>
      </c>
      <c r="H522" s="1" t="s">
        <v>17</v>
      </c>
      <c r="I522" s="1" t="s">
        <v>18</v>
      </c>
      <c r="J522" s="1" t="s">
        <v>13</v>
      </c>
      <c r="K522" s="1" t="s">
        <v>14</v>
      </c>
      <c r="L522" s="1" t="s">
        <v>81</v>
      </c>
      <c r="M522" s="1">
        <v>284430</v>
      </c>
      <c r="N522" s="17">
        <v>445.60551464828455</v>
      </c>
      <c r="O522" s="8">
        <v>6939.4895432844069</v>
      </c>
      <c r="P522" s="8">
        <v>10307.582697772123</v>
      </c>
      <c r="Q522" s="8">
        <f>P522-Table3[[#This Row],[paid]]</f>
        <v>3368.0931544877158</v>
      </c>
      <c r="R522" s="8">
        <v>23.131631810948019</v>
      </c>
      <c r="S522" s="8">
        <v>11600</v>
      </c>
      <c r="T522" s="10">
        <v>0.12</v>
      </c>
      <c r="U522" s="8">
        <v>5599.9083583536458</v>
      </c>
      <c r="V522" s="10">
        <v>9.0546744769492329E-2</v>
      </c>
    </row>
    <row r="523" spans="1:22" x14ac:dyDescent="0.25">
      <c r="A523" s="6">
        <v>44718</v>
      </c>
      <c r="B523" s="7" t="str">
        <f t="shared" si="8"/>
        <v>6</v>
      </c>
      <c r="C523" s="17">
        <f>_xlfn.ISOWEEKNUM(Table3[[#This Row],[dt]])</f>
        <v>23</v>
      </c>
      <c r="D523" s="1">
        <v>7581</v>
      </c>
      <c r="E523" s="1" t="s">
        <v>10</v>
      </c>
      <c r="F523" s="1" t="s">
        <v>92</v>
      </c>
      <c r="G523" s="1" t="s">
        <v>56</v>
      </c>
      <c r="H523" s="1" t="s">
        <v>11</v>
      </c>
      <c r="I523" s="1" t="s">
        <v>12</v>
      </c>
      <c r="J523" s="1" t="s">
        <v>13</v>
      </c>
      <c r="K523" s="1" t="s">
        <v>14</v>
      </c>
      <c r="L523" s="1" t="s">
        <v>76</v>
      </c>
      <c r="M523" s="1">
        <v>910290</v>
      </c>
      <c r="N523" s="17">
        <v>5263.7433300787907</v>
      </c>
      <c r="O523" s="8">
        <v>22185.976980745403</v>
      </c>
      <c r="P523" s="8">
        <v>25475.848244694633</v>
      </c>
      <c r="Q523" s="8">
        <f>P523-Table3[[#This Row],[paid]]</f>
        <v>3289.8712639492296</v>
      </c>
      <c r="R523" s="8">
        <v>4.8398728142987348</v>
      </c>
      <c r="S523" s="8">
        <v>43000</v>
      </c>
      <c r="T523" s="10">
        <v>0.17</v>
      </c>
      <c r="U523" s="8">
        <v>6887.8475458681169</v>
      </c>
      <c r="V523" s="10">
        <v>4.5061290205207834E-2</v>
      </c>
    </row>
    <row r="524" spans="1:22" x14ac:dyDescent="0.25">
      <c r="A524" s="6">
        <v>44718</v>
      </c>
      <c r="B524" s="7" t="str">
        <f t="shared" si="8"/>
        <v>6</v>
      </c>
      <c r="C524" s="17">
        <f>_xlfn.ISOWEEKNUM(Table3[[#This Row],[dt]])</f>
        <v>23</v>
      </c>
      <c r="D524" s="1">
        <v>16205</v>
      </c>
      <c r="E524" s="1" t="s">
        <v>10</v>
      </c>
      <c r="F524" s="1" t="s">
        <v>91</v>
      </c>
      <c r="G524" s="1" t="s">
        <v>63</v>
      </c>
      <c r="H524" s="1" t="s">
        <v>17</v>
      </c>
      <c r="I524" s="1" t="s">
        <v>12</v>
      </c>
      <c r="J524" s="1" t="s">
        <v>13</v>
      </c>
      <c r="K524" s="1" t="s">
        <v>14</v>
      </c>
      <c r="L524" s="1" t="s">
        <v>80</v>
      </c>
      <c r="M524" s="1">
        <v>304700</v>
      </c>
      <c r="N524" s="17">
        <v>1015.2007532774813</v>
      </c>
      <c r="O524" s="8">
        <v>11533.350895451467</v>
      </c>
      <c r="P524" s="8">
        <v>14140.901590429763</v>
      </c>
      <c r="Q524" s="8">
        <f>P524-Table3[[#This Row],[paid]]</f>
        <v>2607.5506949782957</v>
      </c>
      <c r="R524" s="8">
        <v>13.929167748129792</v>
      </c>
      <c r="S524" s="8">
        <v>10000</v>
      </c>
      <c r="T524" s="10">
        <v>0.1</v>
      </c>
      <c r="U524" s="8">
        <v>5957.8831064752476</v>
      </c>
      <c r="V524" s="10">
        <v>7.0220453158227267E-2</v>
      </c>
    </row>
    <row r="525" spans="1:22" x14ac:dyDescent="0.25">
      <c r="A525" s="6">
        <v>44718</v>
      </c>
      <c r="B525" s="7" t="str">
        <f t="shared" si="8"/>
        <v>6</v>
      </c>
      <c r="C525" s="17">
        <f>_xlfn.ISOWEEKNUM(Table3[[#This Row],[dt]])</f>
        <v>23</v>
      </c>
      <c r="D525" s="1">
        <v>13250</v>
      </c>
      <c r="E525" s="1" t="s">
        <v>10</v>
      </c>
      <c r="F525" s="1" t="s">
        <v>93</v>
      </c>
      <c r="G525" s="1" t="s">
        <v>62</v>
      </c>
      <c r="H525" s="1" t="s">
        <v>11</v>
      </c>
      <c r="I525" s="1" t="s">
        <v>18</v>
      </c>
      <c r="J525" s="1" t="s">
        <v>13</v>
      </c>
      <c r="K525" s="1" t="s">
        <v>15</v>
      </c>
      <c r="L525" s="1" t="s">
        <v>78</v>
      </c>
      <c r="M525" s="1">
        <v>177510</v>
      </c>
      <c r="N525" s="17">
        <v>556.79550743701304</v>
      </c>
      <c r="O525" s="8">
        <v>4191.5318578509941</v>
      </c>
      <c r="P525" s="8">
        <v>6273.726096049867</v>
      </c>
      <c r="Q525" s="8">
        <f>P525-Table3[[#This Row],[paid]]</f>
        <v>2082.1942381988729</v>
      </c>
      <c r="R525" s="8">
        <v>11.267558757663965</v>
      </c>
      <c r="S525" s="8">
        <v>7200</v>
      </c>
      <c r="T525" s="10">
        <v>0.06</v>
      </c>
      <c r="U525" s="8">
        <v>970.4151898643297</v>
      </c>
      <c r="V525" s="10">
        <v>2.5779873475704051E-2</v>
      </c>
    </row>
    <row r="526" spans="1:22" x14ac:dyDescent="0.25">
      <c r="A526" s="6">
        <v>44718</v>
      </c>
      <c r="B526" s="7" t="str">
        <f t="shared" si="8"/>
        <v>6</v>
      </c>
      <c r="C526" s="17">
        <f>_xlfn.ISOWEEKNUM(Table3[[#This Row],[dt]])</f>
        <v>23</v>
      </c>
      <c r="D526" s="1">
        <v>5289</v>
      </c>
      <c r="E526" s="1" t="s">
        <v>10</v>
      </c>
      <c r="F526" s="1" t="s">
        <v>90</v>
      </c>
      <c r="G526" s="1" t="s">
        <v>60</v>
      </c>
      <c r="H526" s="1" t="s">
        <v>17</v>
      </c>
      <c r="I526" s="1" t="s">
        <v>12</v>
      </c>
      <c r="J526" s="1" t="s">
        <v>16</v>
      </c>
      <c r="K526" s="1" t="s">
        <v>14</v>
      </c>
      <c r="L526" s="1" t="s">
        <v>75</v>
      </c>
      <c r="M526" s="1">
        <v>931550</v>
      </c>
      <c r="N526" s="17">
        <v>2118.6897517773223</v>
      </c>
      <c r="O526" s="8">
        <v>12148.702339463469</v>
      </c>
      <c r="P526" s="8">
        <v>14204.928887425185</v>
      </c>
      <c r="Q526" s="8">
        <f>P526-Table3[[#This Row],[paid]]</f>
        <v>2056.2265479617163</v>
      </c>
      <c r="R526" s="8">
        <v>6.704581865046066</v>
      </c>
      <c r="S526" s="8">
        <v>13800</v>
      </c>
      <c r="T526" s="10">
        <v>0.04</v>
      </c>
      <c r="U526" s="8">
        <v>2438.1367339485087</v>
      </c>
      <c r="V526" s="10">
        <v>2.8606698811739592E-2</v>
      </c>
    </row>
    <row r="527" spans="1:22" x14ac:dyDescent="0.25">
      <c r="A527" s="6">
        <v>44718</v>
      </c>
      <c r="B527" s="7" t="str">
        <f t="shared" si="8"/>
        <v>6</v>
      </c>
      <c r="C527" s="17">
        <f>_xlfn.ISOWEEKNUM(Table3[[#This Row],[dt]])</f>
        <v>23</v>
      </c>
      <c r="D527" s="1">
        <v>16857</v>
      </c>
      <c r="E527" s="1" t="s">
        <v>10</v>
      </c>
      <c r="F527" s="1" t="s">
        <v>93</v>
      </c>
      <c r="G527" s="1" t="s">
        <v>69</v>
      </c>
      <c r="H527" s="1" t="s">
        <v>11</v>
      </c>
      <c r="I527" s="1" t="s">
        <v>12</v>
      </c>
      <c r="J527" s="1" t="s">
        <v>13</v>
      </c>
      <c r="K527" s="1" t="s">
        <v>15</v>
      </c>
      <c r="L527" s="1" t="s">
        <v>76</v>
      </c>
      <c r="M527" s="1">
        <v>249610</v>
      </c>
      <c r="N527" s="17">
        <v>836.27277168981641</v>
      </c>
      <c r="O527" s="8">
        <v>4075.2254251649001</v>
      </c>
      <c r="P527" s="8">
        <v>5916.6667735476758</v>
      </c>
      <c r="Q527" s="8">
        <f>P527-Table3[[#This Row],[paid]]</f>
        <v>1841.4413483827757</v>
      </c>
      <c r="R527" s="8">
        <v>7.0750441409112845</v>
      </c>
      <c r="S527" s="8">
        <v>4200</v>
      </c>
      <c r="T527" s="10">
        <v>7.0000000000000007E-2</v>
      </c>
      <c r="U527" s="8">
        <v>1313.8348086926337</v>
      </c>
      <c r="V527" s="10">
        <v>3.7009430562225408E-2</v>
      </c>
    </row>
    <row r="528" spans="1:22" x14ac:dyDescent="0.25">
      <c r="A528" s="6">
        <v>44718</v>
      </c>
      <c r="B528" s="7" t="str">
        <f t="shared" si="8"/>
        <v>6</v>
      </c>
      <c r="C528" s="17">
        <f>_xlfn.ISOWEEKNUM(Table3[[#This Row],[dt]])</f>
        <v>23</v>
      </c>
      <c r="D528" s="1">
        <v>17268</v>
      </c>
      <c r="E528" s="1" t="s">
        <v>10</v>
      </c>
      <c r="F528" s="1" t="s">
        <v>89</v>
      </c>
      <c r="G528" s="1" t="s">
        <v>63</v>
      </c>
      <c r="H528" s="1" t="s">
        <v>11</v>
      </c>
      <c r="I528" s="1" t="s">
        <v>21</v>
      </c>
      <c r="J528" s="1" t="s">
        <v>16</v>
      </c>
      <c r="K528" s="1" t="s">
        <v>14</v>
      </c>
      <c r="L528" s="1" t="s">
        <v>75</v>
      </c>
      <c r="M528" s="1">
        <v>137200</v>
      </c>
      <c r="N528" s="17">
        <v>905.88738766277436</v>
      </c>
      <c r="O528" s="8">
        <v>4614.6882110920515</v>
      </c>
      <c r="P528" s="8">
        <v>6451.2158154697217</v>
      </c>
      <c r="Q528" s="8">
        <f>P528-Table3[[#This Row],[paid]]</f>
        <v>1836.5276043776703</v>
      </c>
      <c r="R528" s="8">
        <v>7.1214324245247704</v>
      </c>
      <c r="S528" s="8">
        <v>8400</v>
      </c>
      <c r="T528" s="10">
        <v>0.15</v>
      </c>
      <c r="U528" s="8">
        <v>5586.3715878364173</v>
      </c>
      <c r="V528" s="10">
        <v>0.14432348226103758</v>
      </c>
    </row>
    <row r="529" spans="1:22" x14ac:dyDescent="0.25">
      <c r="A529" s="6">
        <v>44718</v>
      </c>
      <c r="B529" s="7" t="str">
        <f t="shared" si="8"/>
        <v>6</v>
      </c>
      <c r="C529" s="17">
        <f>_xlfn.ISOWEEKNUM(Table3[[#This Row],[dt]])</f>
        <v>23</v>
      </c>
      <c r="D529" s="1">
        <v>7799</v>
      </c>
      <c r="E529" s="1" t="s">
        <v>10</v>
      </c>
      <c r="F529" s="1" t="s">
        <v>95</v>
      </c>
      <c r="G529" s="1" t="s">
        <v>27</v>
      </c>
      <c r="H529" s="1" t="s">
        <v>19</v>
      </c>
      <c r="I529" s="1" t="s">
        <v>18</v>
      </c>
      <c r="J529" s="1" t="s">
        <v>16</v>
      </c>
      <c r="K529" s="1" t="s">
        <v>14</v>
      </c>
      <c r="L529" s="1" t="s">
        <v>77</v>
      </c>
      <c r="M529" s="1">
        <v>109590</v>
      </c>
      <c r="N529" s="17">
        <v>173.35858796103571</v>
      </c>
      <c r="O529" s="8">
        <v>3392.3108249053575</v>
      </c>
      <c r="P529" s="8">
        <v>5158.6510046537642</v>
      </c>
      <c r="Q529" s="8">
        <f>P529-Table3[[#This Row],[paid]]</f>
        <v>1766.3401797484066</v>
      </c>
      <c r="R529" s="8">
        <v>29.757112499169807</v>
      </c>
      <c r="S529" s="8">
        <v>4400</v>
      </c>
      <c r="T529" s="10">
        <v>0.05</v>
      </c>
      <c r="U529" s="8">
        <v>133.33511987770081</v>
      </c>
      <c r="V529" s="10">
        <v>4.3078161247134652E-3</v>
      </c>
    </row>
    <row r="530" spans="1:22" x14ac:dyDescent="0.25">
      <c r="A530" s="6">
        <v>44718</v>
      </c>
      <c r="B530" s="7" t="str">
        <f t="shared" si="8"/>
        <v>6</v>
      </c>
      <c r="C530" s="17">
        <f>_xlfn.ISOWEEKNUM(Table3[[#This Row],[dt]])</f>
        <v>23</v>
      </c>
      <c r="D530" s="1">
        <v>13076</v>
      </c>
      <c r="E530" s="1" t="s">
        <v>10</v>
      </c>
      <c r="F530" s="1" t="s">
        <v>91</v>
      </c>
      <c r="G530" s="1" t="s">
        <v>45</v>
      </c>
      <c r="H530" s="1" t="s">
        <v>17</v>
      </c>
      <c r="I530" s="1" t="s">
        <v>18</v>
      </c>
      <c r="J530" s="1" t="s">
        <v>16</v>
      </c>
      <c r="K530" s="1" t="s">
        <v>15</v>
      </c>
      <c r="L530" s="1" t="s">
        <v>79</v>
      </c>
      <c r="M530" s="1">
        <v>135090</v>
      </c>
      <c r="N530" s="17">
        <v>207.42048694889229</v>
      </c>
      <c r="O530" s="8">
        <v>2190.9885695962453</v>
      </c>
      <c r="P530" s="8">
        <v>3606.7929841675414</v>
      </c>
      <c r="Q530" s="8">
        <f>P530-Table3[[#This Row],[paid]]</f>
        <v>1415.8044145712961</v>
      </c>
      <c r="R530" s="8">
        <v>17.388798171398772</v>
      </c>
      <c r="S530" s="8">
        <v>2000</v>
      </c>
      <c r="T530" s="10">
        <v>7.0000000000000007E-2</v>
      </c>
      <c r="U530" s="8">
        <v>905.26585835284072</v>
      </c>
      <c r="V530" s="10">
        <v>4.1831522829589234E-2</v>
      </c>
    </row>
    <row r="531" spans="1:22" x14ac:dyDescent="0.25">
      <c r="A531" s="6">
        <v>44718</v>
      </c>
      <c r="B531" s="7" t="str">
        <f t="shared" si="8"/>
        <v>6</v>
      </c>
      <c r="C531" s="17">
        <f>_xlfn.ISOWEEKNUM(Table3[[#This Row],[dt]])</f>
        <v>23</v>
      </c>
      <c r="D531" s="1">
        <v>2612</v>
      </c>
      <c r="E531" s="1" t="s">
        <v>10</v>
      </c>
      <c r="F531" s="1" t="s">
        <v>91</v>
      </c>
      <c r="G531" s="1" t="s">
        <v>68</v>
      </c>
      <c r="H531" s="1" t="s">
        <v>17</v>
      </c>
      <c r="I531" s="1" t="s">
        <v>12</v>
      </c>
      <c r="J531" s="1" t="s">
        <v>16</v>
      </c>
      <c r="K531" s="1" t="s">
        <v>20</v>
      </c>
      <c r="L531" s="1" t="s">
        <v>77</v>
      </c>
      <c r="M531" s="1">
        <v>260270</v>
      </c>
      <c r="N531" s="17">
        <v>400.12643930599569</v>
      </c>
      <c r="O531" s="8">
        <v>3760.5006605841945</v>
      </c>
      <c r="P531" s="8">
        <v>5117.9446915897906</v>
      </c>
      <c r="Q531" s="8">
        <f>P531-Table3[[#This Row],[paid]]</f>
        <v>1357.4440310055961</v>
      </c>
      <c r="R531" s="8">
        <v>12.790818573415628</v>
      </c>
      <c r="S531" s="8">
        <v>5600</v>
      </c>
      <c r="T531" s="10">
        <v>7.0000000000000007E-2</v>
      </c>
      <c r="U531" s="8">
        <v>1442.8201308816745</v>
      </c>
      <c r="V531" s="10">
        <v>4.6985662468914849E-2</v>
      </c>
    </row>
    <row r="532" spans="1:22" x14ac:dyDescent="0.25">
      <c r="A532" s="6">
        <v>44718</v>
      </c>
      <c r="B532" s="7" t="str">
        <f t="shared" si="8"/>
        <v>6</v>
      </c>
      <c r="C532" s="17">
        <f>_xlfn.ISOWEEKNUM(Table3[[#This Row],[dt]])</f>
        <v>23</v>
      </c>
      <c r="D532" s="1">
        <v>15911</v>
      </c>
      <c r="E532" s="1" t="s">
        <v>10</v>
      </c>
      <c r="F532" s="1" t="s">
        <v>93</v>
      </c>
      <c r="G532" s="1" t="s">
        <v>66</v>
      </c>
      <c r="H532" s="1" t="s">
        <v>11</v>
      </c>
      <c r="I532" s="1" t="s">
        <v>18</v>
      </c>
      <c r="J532" s="1" t="s">
        <v>16</v>
      </c>
      <c r="K532" s="1" t="s">
        <v>14</v>
      </c>
      <c r="L532" s="1" t="s">
        <v>81</v>
      </c>
      <c r="M532" s="1">
        <v>142380</v>
      </c>
      <c r="N532" s="17">
        <v>570.96420357374541</v>
      </c>
      <c r="O532" s="8">
        <v>2945.3050977390312</v>
      </c>
      <c r="P532" s="8">
        <v>4121.7249495398491</v>
      </c>
      <c r="Q532" s="8">
        <f>P532-Table3[[#This Row],[paid]]</f>
        <v>1176.4198518008179</v>
      </c>
      <c r="R532" s="8">
        <v>7.2188850434780178</v>
      </c>
      <c r="S532" s="8">
        <v>1600</v>
      </c>
      <c r="T532" s="10">
        <v>0.13</v>
      </c>
      <c r="U532" s="8">
        <v>2618.5387633228979</v>
      </c>
      <c r="V532" s="10">
        <v>0.10588361245919756</v>
      </c>
    </row>
    <row r="533" spans="1:22" x14ac:dyDescent="0.25">
      <c r="A533" s="6">
        <v>44718</v>
      </c>
      <c r="B533" s="7" t="str">
        <f t="shared" si="8"/>
        <v>6</v>
      </c>
      <c r="C533" s="17">
        <f>_xlfn.ISOWEEKNUM(Table3[[#This Row],[dt]])</f>
        <v>23</v>
      </c>
      <c r="D533" s="1">
        <v>16483</v>
      </c>
      <c r="E533" s="1" t="s">
        <v>10</v>
      </c>
      <c r="F533" s="1" t="s">
        <v>92</v>
      </c>
      <c r="G533" s="1" t="s">
        <v>31</v>
      </c>
      <c r="H533" s="1" t="s">
        <v>17</v>
      </c>
      <c r="I533" s="1" t="s">
        <v>12</v>
      </c>
      <c r="J533" s="1" t="s">
        <v>13</v>
      </c>
      <c r="K533" s="1" t="s">
        <v>15</v>
      </c>
      <c r="L533" s="1" t="s">
        <v>76</v>
      </c>
      <c r="M533" s="1">
        <v>145150</v>
      </c>
      <c r="N533" s="17">
        <v>593.97399511583399</v>
      </c>
      <c r="O533" s="8">
        <v>1845.7775124532884</v>
      </c>
      <c r="P533" s="8">
        <v>2947.16086872808</v>
      </c>
      <c r="Q533" s="8">
        <f>P533-Table3[[#This Row],[paid]]</f>
        <v>1101.3833562747916</v>
      </c>
      <c r="R533" s="8">
        <v>4.9617675065948612</v>
      </c>
      <c r="S533" s="8">
        <v>2000</v>
      </c>
      <c r="T533" s="10">
        <v>0.06</v>
      </c>
      <c r="U533" s="8">
        <v>793.01808151346506</v>
      </c>
      <c r="V533" s="10">
        <v>4.4846442437085313E-2</v>
      </c>
    </row>
    <row r="534" spans="1:22" x14ac:dyDescent="0.25">
      <c r="A534" s="6">
        <v>44718</v>
      </c>
      <c r="B534" s="7" t="str">
        <f t="shared" si="8"/>
        <v>6</v>
      </c>
      <c r="C534" s="17">
        <f>_xlfn.ISOWEEKNUM(Table3[[#This Row],[dt]])</f>
        <v>23</v>
      </c>
      <c r="D534" s="1">
        <v>2973</v>
      </c>
      <c r="E534" s="1" t="s">
        <v>10</v>
      </c>
      <c r="F534" s="1" t="s">
        <v>93</v>
      </c>
      <c r="G534" s="1" t="s">
        <v>25</v>
      </c>
      <c r="H534" s="1" t="s">
        <v>11</v>
      </c>
      <c r="I534" s="1" t="s">
        <v>21</v>
      </c>
      <c r="J534" s="1" t="s">
        <v>16</v>
      </c>
      <c r="K534" s="1" t="s">
        <v>14</v>
      </c>
      <c r="L534" s="1" t="s">
        <v>78</v>
      </c>
      <c r="M534" s="1">
        <v>126360</v>
      </c>
      <c r="N534" s="17">
        <v>299.79794887494262</v>
      </c>
      <c r="O534" s="8">
        <v>1701.6719116666941</v>
      </c>
      <c r="P534" s="8">
        <v>2742.7835955686955</v>
      </c>
      <c r="Q534" s="8">
        <f>P534-Table3[[#This Row],[paid]]</f>
        <v>1041.1116839020015</v>
      </c>
      <c r="R534" s="8">
        <v>9.1487737186381395</v>
      </c>
      <c r="S534" s="8">
        <v>1600</v>
      </c>
      <c r="T534" s="10">
        <v>0.04</v>
      </c>
      <c r="U534" s="8">
        <v>521.1444784804313</v>
      </c>
      <c r="V534" s="10">
        <v>3.1667614324513503E-2</v>
      </c>
    </row>
    <row r="535" spans="1:22" x14ac:dyDescent="0.25">
      <c r="A535" s="6">
        <v>44718</v>
      </c>
      <c r="B535" s="7" t="str">
        <f t="shared" si="8"/>
        <v>6</v>
      </c>
      <c r="C535" s="17">
        <f>_xlfn.ISOWEEKNUM(Table3[[#This Row],[dt]])</f>
        <v>23</v>
      </c>
      <c r="D535" s="1">
        <v>15974</v>
      </c>
      <c r="E535" s="1" t="s">
        <v>10</v>
      </c>
      <c r="F535" s="1" t="s">
        <v>90</v>
      </c>
      <c r="G535" s="1" t="s">
        <v>38</v>
      </c>
      <c r="H535" s="1" t="s">
        <v>11</v>
      </c>
      <c r="I535" s="1" t="s">
        <v>12</v>
      </c>
      <c r="J535" s="1" t="s">
        <v>16</v>
      </c>
      <c r="K535" s="1" t="s">
        <v>14</v>
      </c>
      <c r="L535" s="1" t="s">
        <v>77</v>
      </c>
      <c r="M535" s="1">
        <v>329130</v>
      </c>
      <c r="N535" s="17">
        <v>1154.6092741935483</v>
      </c>
      <c r="O535" s="8">
        <v>8133.4692580869887</v>
      </c>
      <c r="P535" s="8">
        <v>8995.1906482330996</v>
      </c>
      <c r="Q535" s="8">
        <f>P535-Table3[[#This Row],[paid]]</f>
        <v>861.72139014611093</v>
      </c>
      <c r="R535" s="8">
        <v>7.7906793659837055</v>
      </c>
      <c r="S535" s="8">
        <v>11400</v>
      </c>
      <c r="T535" s="10">
        <v>0.09</v>
      </c>
      <c r="U535" s="8">
        <v>3402.8402612984637</v>
      </c>
      <c r="V535" s="10">
        <v>6.3049252175788592E-2</v>
      </c>
    </row>
    <row r="536" spans="1:22" x14ac:dyDescent="0.25">
      <c r="A536" s="6">
        <v>44718</v>
      </c>
      <c r="B536" s="7" t="str">
        <f t="shared" si="8"/>
        <v>6</v>
      </c>
      <c r="C536" s="17">
        <f>_xlfn.ISOWEEKNUM(Table3[[#This Row],[dt]])</f>
        <v>23</v>
      </c>
      <c r="D536" s="1">
        <v>17434</v>
      </c>
      <c r="E536" s="1" t="s">
        <v>10</v>
      </c>
      <c r="F536" s="1" t="s">
        <v>92</v>
      </c>
      <c r="G536" s="1" t="s">
        <v>55</v>
      </c>
      <c r="H536" s="1" t="s">
        <v>11</v>
      </c>
      <c r="I536" s="1" t="s">
        <v>12</v>
      </c>
      <c r="J536" s="1" t="s">
        <v>13</v>
      </c>
      <c r="K536" s="1" t="s">
        <v>14</v>
      </c>
      <c r="L536" s="1" t="s">
        <v>81</v>
      </c>
      <c r="M536" s="1">
        <v>97050</v>
      </c>
      <c r="N536" s="17">
        <v>721.44721233689199</v>
      </c>
      <c r="O536" s="8">
        <v>2949.2738617936702</v>
      </c>
      <c r="P536" s="8">
        <v>3772.5982376047937</v>
      </c>
      <c r="Q536" s="8">
        <f>P536-Table3[[#This Row],[paid]]</f>
        <v>823.32437581112345</v>
      </c>
      <c r="R536" s="8">
        <v>5.2292089748114723</v>
      </c>
      <c r="S536" s="8">
        <v>5200</v>
      </c>
      <c r="T536" s="10">
        <v>0.1</v>
      </c>
      <c r="U536" s="8">
        <v>1980.0038178200498</v>
      </c>
      <c r="V536" s="10">
        <v>8.7473039936756591E-2</v>
      </c>
    </row>
    <row r="537" spans="1:22" x14ac:dyDescent="0.25">
      <c r="A537" s="6">
        <v>44718</v>
      </c>
      <c r="B537" s="7" t="str">
        <f t="shared" si="8"/>
        <v>6</v>
      </c>
      <c r="C537" s="17">
        <f>_xlfn.ISOWEEKNUM(Table3[[#This Row],[dt]])</f>
        <v>23</v>
      </c>
      <c r="D537" s="1">
        <v>16845</v>
      </c>
      <c r="E537" s="1" t="s">
        <v>10</v>
      </c>
      <c r="F537" s="1" t="s">
        <v>90</v>
      </c>
      <c r="G537" s="1" t="s">
        <v>50</v>
      </c>
      <c r="H537" s="1" t="s">
        <v>11</v>
      </c>
      <c r="I537" s="1" t="s">
        <v>12</v>
      </c>
      <c r="J537" s="1" t="s">
        <v>13</v>
      </c>
      <c r="K537" s="1" t="s">
        <v>15</v>
      </c>
      <c r="L537" s="1" t="s">
        <v>75</v>
      </c>
      <c r="M537" s="1">
        <v>347920</v>
      </c>
      <c r="N537" s="17">
        <v>2381.1318768096867</v>
      </c>
      <c r="O537" s="8">
        <v>8688.1430826125743</v>
      </c>
      <c r="P537" s="8">
        <v>9472.3509360313074</v>
      </c>
      <c r="Q537" s="8">
        <f>P537-Table3[[#This Row],[paid]]</f>
        <v>784.20785341873307</v>
      </c>
      <c r="R537" s="8">
        <v>3.9780874920387244</v>
      </c>
      <c r="S537" s="8">
        <v>10200</v>
      </c>
      <c r="T537" s="10">
        <v>0.06</v>
      </c>
      <c r="U537" s="8">
        <v>2791.6781676153901</v>
      </c>
      <c r="V537" s="10">
        <v>4.9119769500168699E-2</v>
      </c>
    </row>
    <row r="538" spans="1:22" x14ac:dyDescent="0.25">
      <c r="A538" s="6">
        <v>44718</v>
      </c>
      <c r="B538" s="7" t="str">
        <f t="shared" si="8"/>
        <v>6</v>
      </c>
      <c r="C538" s="17">
        <f>_xlfn.ISOWEEKNUM(Table3[[#This Row],[dt]])</f>
        <v>23</v>
      </c>
      <c r="D538" s="1">
        <v>15673</v>
      </c>
      <c r="E538" s="1" t="s">
        <v>10</v>
      </c>
      <c r="F538" s="1" t="s">
        <v>92</v>
      </c>
      <c r="G538" s="1" t="s">
        <v>30</v>
      </c>
      <c r="H538" s="1" t="s">
        <v>19</v>
      </c>
      <c r="I538" s="1" t="s">
        <v>21</v>
      </c>
      <c r="J538" s="1" t="s">
        <v>16</v>
      </c>
      <c r="K538" s="1" t="s">
        <v>15</v>
      </c>
      <c r="L538" s="1" t="s">
        <v>79</v>
      </c>
      <c r="M538" s="1">
        <v>291500</v>
      </c>
      <c r="N538" s="17">
        <v>292.01664483316637</v>
      </c>
      <c r="O538" s="8">
        <v>3085.3811623664819</v>
      </c>
      <c r="P538" s="8">
        <v>3850.353226776559</v>
      </c>
      <c r="Q538" s="8">
        <f>P538-Table3[[#This Row],[paid]]</f>
        <v>764.97206441007711</v>
      </c>
      <c r="R538" s="8">
        <v>13.185389582762742</v>
      </c>
      <c r="S538" s="8">
        <v>5600</v>
      </c>
      <c r="T538" s="10">
        <v>0.06</v>
      </c>
      <c r="U538" s="8">
        <v>160.35295898446219</v>
      </c>
      <c r="V538" s="10">
        <v>6.9410497141456015E-3</v>
      </c>
    </row>
    <row r="539" spans="1:22" x14ac:dyDescent="0.25">
      <c r="A539" s="6">
        <v>44718</v>
      </c>
      <c r="B539" s="7" t="str">
        <f t="shared" si="8"/>
        <v>6</v>
      </c>
      <c r="C539" s="17">
        <f>_xlfn.ISOWEEKNUM(Table3[[#This Row],[dt]])</f>
        <v>23</v>
      </c>
      <c r="D539" s="1">
        <v>15372</v>
      </c>
      <c r="E539" s="1" t="s">
        <v>10</v>
      </c>
      <c r="F539" s="1" t="s">
        <v>93</v>
      </c>
      <c r="G539" s="1" t="s">
        <v>43</v>
      </c>
      <c r="H539" s="1" t="s">
        <v>11</v>
      </c>
      <c r="I539" s="1" t="s">
        <v>12</v>
      </c>
      <c r="J539" s="1" t="s">
        <v>16</v>
      </c>
      <c r="K539" s="1" t="s">
        <v>15</v>
      </c>
      <c r="L539" s="1" t="s">
        <v>80</v>
      </c>
      <c r="M539" s="1">
        <v>575170</v>
      </c>
      <c r="N539" s="17">
        <v>7451.6441963345269</v>
      </c>
      <c r="O539" s="8">
        <v>5217.4495120607917</v>
      </c>
      <c r="P539" s="8">
        <v>5853.4443505293893</v>
      </c>
      <c r="Q539" s="8">
        <f>P539-Table3[[#This Row],[paid]]</f>
        <v>635.99483846859766</v>
      </c>
      <c r="R539" s="8">
        <v>0.78552386511002581</v>
      </c>
      <c r="S539" s="8">
        <v>5800</v>
      </c>
      <c r="T539" s="10">
        <v>0.105</v>
      </c>
      <c r="U539" s="8">
        <v>214.1374499738385</v>
      </c>
      <c r="V539" s="10">
        <v>6.0971921587350464E-3</v>
      </c>
    </row>
    <row r="540" spans="1:22" x14ac:dyDescent="0.25">
      <c r="A540" s="6">
        <v>44718</v>
      </c>
      <c r="B540" s="7" t="str">
        <f t="shared" si="8"/>
        <v>6</v>
      </c>
      <c r="C540" s="17">
        <f>_xlfn.ISOWEEKNUM(Table3[[#This Row],[dt]])</f>
        <v>23</v>
      </c>
      <c r="D540" s="1">
        <v>17260</v>
      </c>
      <c r="E540" s="1" t="s">
        <v>10</v>
      </c>
      <c r="F540" s="1" t="s">
        <v>89</v>
      </c>
      <c r="G540" s="1" t="s">
        <v>52</v>
      </c>
      <c r="H540" s="1" t="s">
        <v>17</v>
      </c>
      <c r="I540" s="1" t="s">
        <v>12</v>
      </c>
      <c r="J540" s="1" t="s">
        <v>13</v>
      </c>
      <c r="K540" s="1" t="s">
        <v>15</v>
      </c>
      <c r="L540" s="1" t="s">
        <v>77</v>
      </c>
      <c r="M540" s="1">
        <v>105890</v>
      </c>
      <c r="N540" s="17">
        <v>631.02168294083856</v>
      </c>
      <c r="O540" s="8">
        <v>2278.0122412589708</v>
      </c>
      <c r="P540" s="8">
        <v>2886.4962213635886</v>
      </c>
      <c r="Q540" s="8">
        <f>P540-Table3[[#This Row],[paid]]</f>
        <v>608.48398010461779</v>
      </c>
      <c r="R540" s="8">
        <v>4.5743217695963265</v>
      </c>
      <c r="S540" s="8">
        <v>2600</v>
      </c>
      <c r="T540" s="10">
        <v>7.0000000000000007E-2</v>
      </c>
      <c r="U540" s="8">
        <v>940.18083915562045</v>
      </c>
      <c r="V540" s="10">
        <v>5.4286163746271161E-2</v>
      </c>
    </row>
    <row r="541" spans="1:22" x14ac:dyDescent="0.25">
      <c r="A541" s="6">
        <v>44718</v>
      </c>
      <c r="B541" s="7" t="str">
        <f t="shared" si="8"/>
        <v>6</v>
      </c>
      <c r="C541" s="17">
        <f>_xlfn.ISOWEEKNUM(Table3[[#This Row],[dt]])</f>
        <v>23</v>
      </c>
      <c r="D541" s="1">
        <v>17435</v>
      </c>
      <c r="E541" s="1" t="s">
        <v>10</v>
      </c>
      <c r="F541" s="1" t="s">
        <v>95</v>
      </c>
      <c r="G541" s="1" t="s">
        <v>70</v>
      </c>
      <c r="H541" s="1" t="s">
        <v>11</v>
      </c>
      <c r="I541" s="1" t="s">
        <v>12</v>
      </c>
      <c r="J541" s="1" t="s">
        <v>13</v>
      </c>
      <c r="K541" s="1" t="s">
        <v>14</v>
      </c>
      <c r="L541" s="1" t="s">
        <v>80</v>
      </c>
      <c r="M541" s="1">
        <v>77840</v>
      </c>
      <c r="N541" s="17">
        <v>666.0667243534275</v>
      </c>
      <c r="O541" s="8">
        <v>2448.0565794674299</v>
      </c>
      <c r="P541" s="8">
        <v>3053.5000504077293</v>
      </c>
      <c r="Q541" s="8">
        <f>P541-Table3[[#This Row],[paid]]</f>
        <v>605.44347094029945</v>
      </c>
      <c r="R541" s="8">
        <v>4.5843756169802061</v>
      </c>
      <c r="S541" s="8">
        <v>2800</v>
      </c>
      <c r="T541" s="10">
        <v>0.1</v>
      </c>
      <c r="U541" s="8">
        <v>1646.3488600923286</v>
      </c>
      <c r="V541" s="10">
        <v>8.9861297577321364E-2</v>
      </c>
    </row>
    <row r="542" spans="1:22" x14ac:dyDescent="0.25">
      <c r="A542" s="6">
        <v>44718</v>
      </c>
      <c r="B542" s="7" t="str">
        <f t="shared" si="8"/>
        <v>6</v>
      </c>
      <c r="C542" s="17">
        <f>_xlfn.ISOWEEKNUM(Table3[[#This Row],[dt]])</f>
        <v>23</v>
      </c>
      <c r="D542" s="1">
        <v>16911</v>
      </c>
      <c r="E542" s="1" t="s">
        <v>10</v>
      </c>
      <c r="F542" s="1" t="s">
        <v>95</v>
      </c>
      <c r="G542" s="1" t="s">
        <v>53</v>
      </c>
      <c r="H542" s="1" t="s">
        <v>11</v>
      </c>
      <c r="I542" s="1" t="s">
        <v>18</v>
      </c>
      <c r="J542" s="1" t="s">
        <v>16</v>
      </c>
      <c r="K542" s="1" t="s">
        <v>15</v>
      </c>
      <c r="L542" s="1" t="s">
        <v>76</v>
      </c>
      <c r="M542" s="1">
        <v>160490</v>
      </c>
      <c r="N542" s="17">
        <v>675.19848377556536</v>
      </c>
      <c r="O542" s="8">
        <v>5278.8739744306395</v>
      </c>
      <c r="P542" s="8">
        <v>5881.6628771911901</v>
      </c>
      <c r="Q542" s="8">
        <f>P542-Table3[[#This Row],[paid]]</f>
        <v>602.78890276055063</v>
      </c>
      <c r="R542" s="8">
        <v>8.7110131591264697</v>
      </c>
      <c r="S542" s="8">
        <v>6000</v>
      </c>
      <c r="T542" s="10">
        <v>0.11</v>
      </c>
      <c r="U542" s="8">
        <v>780.09670667198702</v>
      </c>
      <c r="V542" s="10">
        <v>2.2105333218410194E-2</v>
      </c>
    </row>
    <row r="543" spans="1:22" x14ac:dyDescent="0.25">
      <c r="A543" s="6">
        <v>44718</v>
      </c>
      <c r="B543" s="7" t="str">
        <f t="shared" si="8"/>
        <v>6</v>
      </c>
      <c r="C543" s="17">
        <f>_xlfn.ISOWEEKNUM(Table3[[#This Row],[dt]])</f>
        <v>23</v>
      </c>
      <c r="D543" s="1">
        <v>12780</v>
      </c>
      <c r="E543" s="1" t="s">
        <v>10</v>
      </c>
      <c r="F543" s="1" t="s">
        <v>90</v>
      </c>
      <c r="G543" s="1" t="s">
        <v>67</v>
      </c>
      <c r="H543" s="1" t="s">
        <v>19</v>
      </c>
      <c r="I543" s="1" t="s">
        <v>18</v>
      </c>
      <c r="J543" s="1" t="s">
        <v>16</v>
      </c>
      <c r="K543" s="1" t="s">
        <v>15</v>
      </c>
      <c r="L543" s="1" t="s">
        <v>80</v>
      </c>
      <c r="M543" s="1">
        <v>351380</v>
      </c>
      <c r="N543" s="17">
        <v>284.24621267833504</v>
      </c>
      <c r="O543" s="8">
        <v>5926.5049156668629</v>
      </c>
      <c r="P543" s="8">
        <v>6381.0097602190954</v>
      </c>
      <c r="Q543" s="8">
        <f>P543-Table3[[#This Row],[paid]]</f>
        <v>454.5048445522325</v>
      </c>
      <c r="R543" s="8">
        <v>22.448882256313876</v>
      </c>
      <c r="S543" s="8">
        <v>10800</v>
      </c>
      <c r="T543" s="10">
        <v>5.7000000000000002E-2</v>
      </c>
      <c r="U543" s="8">
        <v>313.80762568201163</v>
      </c>
      <c r="V543" s="10">
        <v>8.1963941307631131E-3</v>
      </c>
    </row>
    <row r="544" spans="1:22" x14ac:dyDescent="0.25">
      <c r="A544" s="6">
        <v>44718</v>
      </c>
      <c r="B544" s="7" t="str">
        <f t="shared" si="8"/>
        <v>6</v>
      </c>
      <c r="C544" s="17">
        <f>_xlfn.ISOWEEKNUM(Table3[[#This Row],[dt]])</f>
        <v>23</v>
      </c>
      <c r="D544" s="1">
        <v>15720</v>
      </c>
      <c r="E544" s="1" t="s">
        <v>10</v>
      </c>
      <c r="F544" s="1" t="s">
        <v>89</v>
      </c>
      <c r="G544" s="1" t="s">
        <v>27</v>
      </c>
      <c r="H544" s="1" t="s">
        <v>17</v>
      </c>
      <c r="I544" s="1" t="s">
        <v>12</v>
      </c>
      <c r="J544" s="1" t="s">
        <v>13</v>
      </c>
      <c r="K544" s="1" t="s">
        <v>14</v>
      </c>
      <c r="L544" s="1" t="s">
        <v>77</v>
      </c>
      <c r="M544" s="1">
        <v>190710</v>
      </c>
      <c r="N544" s="17">
        <v>96.891421106111181</v>
      </c>
      <c r="O544" s="8">
        <v>2844.7990237963459</v>
      </c>
      <c r="P544" s="8">
        <v>3281.3883354393547</v>
      </c>
      <c r="Q544" s="8">
        <f>P544-Table3[[#This Row],[paid]]</f>
        <v>436.58931164300884</v>
      </c>
      <c r="R544" s="8">
        <v>33.866655045194598</v>
      </c>
      <c r="S544" s="8">
        <v>2400</v>
      </c>
      <c r="T544" s="10">
        <v>7.0000000000000007E-2</v>
      </c>
      <c r="U544" s="8">
        <v>1302.1782786368947</v>
      </c>
      <c r="V544" s="10">
        <v>6.6139600352144959E-2</v>
      </c>
    </row>
    <row r="545" spans="1:22" x14ac:dyDescent="0.25">
      <c r="A545" s="6">
        <v>44718</v>
      </c>
      <c r="B545" s="7" t="str">
        <f t="shared" si="8"/>
        <v>6</v>
      </c>
      <c r="C545" s="17">
        <f>_xlfn.ISOWEEKNUM(Table3[[#This Row],[dt]])</f>
        <v>23</v>
      </c>
      <c r="D545" s="1">
        <v>16842</v>
      </c>
      <c r="E545" s="1" t="s">
        <v>10</v>
      </c>
      <c r="F545" s="1" t="s">
        <v>92</v>
      </c>
      <c r="G545" s="1" t="s">
        <v>32</v>
      </c>
      <c r="H545" s="1" t="s">
        <v>11</v>
      </c>
      <c r="I545" s="1" t="s">
        <v>12</v>
      </c>
      <c r="J545" s="1" t="s">
        <v>16</v>
      </c>
      <c r="K545" s="1" t="s">
        <v>14</v>
      </c>
      <c r="L545" s="1" t="s">
        <v>81</v>
      </c>
      <c r="M545" s="1">
        <v>223540</v>
      </c>
      <c r="N545" s="17">
        <v>1734.6678205682967</v>
      </c>
      <c r="O545" s="8">
        <v>4521.1062219295882</v>
      </c>
      <c r="P545" s="8">
        <v>4859.1186347908078</v>
      </c>
      <c r="Q545" s="8">
        <f>P545-Table3[[#This Row],[paid]]</f>
        <v>338.01241286121967</v>
      </c>
      <c r="R545" s="8">
        <v>2.8011810544792985</v>
      </c>
      <c r="S545" s="8">
        <v>8000</v>
      </c>
      <c r="T545" s="10">
        <v>0.14000000000000001</v>
      </c>
      <c r="U545" s="8">
        <v>2321.4083984389854</v>
      </c>
      <c r="V545" s="10">
        <v>7.9623781351962727E-2</v>
      </c>
    </row>
    <row r="546" spans="1:22" x14ac:dyDescent="0.25">
      <c r="A546" s="6">
        <v>44718</v>
      </c>
      <c r="B546" s="7" t="str">
        <f t="shared" si="8"/>
        <v>6</v>
      </c>
      <c r="C546" s="17">
        <f>_xlfn.ISOWEEKNUM(Table3[[#This Row],[dt]])</f>
        <v>23</v>
      </c>
      <c r="D546" s="1">
        <v>17267</v>
      </c>
      <c r="E546" s="1" t="s">
        <v>10</v>
      </c>
      <c r="F546" s="1" t="s">
        <v>92</v>
      </c>
      <c r="G546" s="1" t="s">
        <v>65</v>
      </c>
      <c r="H546" s="1" t="s">
        <v>11</v>
      </c>
      <c r="I546" s="1" t="s">
        <v>12</v>
      </c>
      <c r="J546" s="1" t="s">
        <v>13</v>
      </c>
      <c r="K546" s="1" t="s">
        <v>15</v>
      </c>
      <c r="L546" s="1" t="s">
        <v>75</v>
      </c>
      <c r="M546" s="1">
        <v>138050</v>
      </c>
      <c r="N546" s="17">
        <v>642.36463620981385</v>
      </c>
      <c r="O546" s="8">
        <v>3984.0181586150115</v>
      </c>
      <c r="P546" s="8">
        <v>4308.4046719057651</v>
      </c>
      <c r="Q546" s="8">
        <f>P546-Table3[[#This Row],[paid]]</f>
        <v>324.38651329075356</v>
      </c>
      <c r="R546" s="8">
        <v>6.7071012771296497</v>
      </c>
      <c r="S546" s="8">
        <v>3600</v>
      </c>
      <c r="T546" s="10">
        <v>0.08</v>
      </c>
      <c r="U546" s="8">
        <v>204.57633529375792</v>
      </c>
      <c r="V546" s="10">
        <v>7.9138471148326589E-3</v>
      </c>
    </row>
    <row r="547" spans="1:22" x14ac:dyDescent="0.25">
      <c r="A547" s="6">
        <v>44718</v>
      </c>
      <c r="B547" s="7" t="str">
        <f t="shared" si="8"/>
        <v>6</v>
      </c>
      <c r="C547" s="17">
        <f>_xlfn.ISOWEEKNUM(Table3[[#This Row],[dt]])</f>
        <v>23</v>
      </c>
      <c r="D547" s="1">
        <v>2370</v>
      </c>
      <c r="E547" s="1" t="s">
        <v>10</v>
      </c>
      <c r="F547" s="1" t="s">
        <v>89</v>
      </c>
      <c r="G547" s="1" t="s">
        <v>26</v>
      </c>
      <c r="H547" s="1" t="s">
        <v>17</v>
      </c>
      <c r="I547" s="1" t="s">
        <v>12</v>
      </c>
      <c r="J547" s="1" t="s">
        <v>13</v>
      </c>
      <c r="K547" s="1" t="s">
        <v>14</v>
      </c>
      <c r="L547" s="1" t="s">
        <v>77</v>
      </c>
      <c r="M547" s="1">
        <v>279700</v>
      </c>
      <c r="N547" s="17">
        <v>796.0810071154898</v>
      </c>
      <c r="O547" s="8">
        <v>15565.452634523932</v>
      </c>
      <c r="P547" s="8">
        <v>15886.360525000344</v>
      </c>
      <c r="Q547" s="8">
        <f>P547-Table3[[#This Row],[paid]]</f>
        <v>320.90789047641192</v>
      </c>
      <c r="R547" s="8">
        <v>19.955708505799915</v>
      </c>
      <c r="S547" s="8">
        <v>30000</v>
      </c>
      <c r="T547" s="10">
        <v>7.4999999999999997E-2</v>
      </c>
      <c r="U547" s="8">
        <v>4005.6617367498125</v>
      </c>
      <c r="V547" s="10">
        <v>4.2024118010395441E-2</v>
      </c>
    </row>
    <row r="548" spans="1:22" x14ac:dyDescent="0.25">
      <c r="A548" s="6">
        <v>44718</v>
      </c>
      <c r="B548" s="7" t="str">
        <f t="shared" si="8"/>
        <v>6</v>
      </c>
      <c r="C548" s="17">
        <f>_xlfn.ISOWEEKNUM(Table3[[#This Row],[dt]])</f>
        <v>23</v>
      </c>
      <c r="D548" s="1">
        <v>17638</v>
      </c>
      <c r="E548" s="1" t="s">
        <v>10</v>
      </c>
      <c r="F548" s="1" t="s">
        <v>91</v>
      </c>
      <c r="G548" s="1" t="s">
        <v>58</v>
      </c>
      <c r="H548" s="1" t="s">
        <v>19</v>
      </c>
      <c r="I548" s="1" t="s">
        <v>12</v>
      </c>
      <c r="J548" s="1" t="s">
        <v>13</v>
      </c>
      <c r="K548" s="1" t="s">
        <v>15</v>
      </c>
      <c r="L548" s="1" t="s">
        <v>76</v>
      </c>
      <c r="M548" s="1">
        <v>68040</v>
      </c>
      <c r="N548" s="17">
        <v>101.31461391193363</v>
      </c>
      <c r="O548" s="8">
        <v>1319.9253587453534</v>
      </c>
      <c r="P548" s="8">
        <v>1591.9967632601899</v>
      </c>
      <c r="Q548" s="8">
        <f>P548-Table3[[#This Row],[paid]]</f>
        <v>272.07140451483656</v>
      </c>
      <c r="R548" s="8">
        <v>15.713397127920871</v>
      </c>
      <c r="S548" s="8">
        <v>800</v>
      </c>
      <c r="T548" s="10">
        <v>0.08</v>
      </c>
      <c r="U548" s="8">
        <v>113.24797143887993</v>
      </c>
      <c r="V548" s="10">
        <v>1.185596751329273E-2</v>
      </c>
    </row>
    <row r="549" spans="1:22" x14ac:dyDescent="0.25">
      <c r="A549" s="6">
        <v>44718</v>
      </c>
      <c r="B549" s="7" t="str">
        <f t="shared" si="8"/>
        <v>6</v>
      </c>
      <c r="C549" s="17">
        <f>_xlfn.ISOWEEKNUM(Table3[[#This Row],[dt]])</f>
        <v>23</v>
      </c>
      <c r="D549" s="1">
        <v>16053</v>
      </c>
      <c r="E549" s="1" t="s">
        <v>10</v>
      </c>
      <c r="F549" s="1" t="s">
        <v>92</v>
      </c>
      <c r="G549" s="1" t="s">
        <v>45</v>
      </c>
      <c r="H549" s="1" t="s">
        <v>11</v>
      </c>
      <c r="I549" s="1" t="s">
        <v>12</v>
      </c>
      <c r="J549" s="1" t="s">
        <v>16</v>
      </c>
      <c r="K549" s="1" t="s">
        <v>15</v>
      </c>
      <c r="L549" s="1" t="s">
        <v>78</v>
      </c>
      <c r="M549" s="1">
        <v>388430</v>
      </c>
      <c r="N549" s="17">
        <v>3864.49685690244</v>
      </c>
      <c r="O549" s="8">
        <v>3965.5640678437048</v>
      </c>
      <c r="P549" s="8">
        <v>4235.7407064751942</v>
      </c>
      <c r="Q549" s="8">
        <f>P549-Table3[[#This Row],[paid]]</f>
        <v>270.17663863148937</v>
      </c>
      <c r="R549" s="8">
        <v>1.096065248160228</v>
      </c>
      <c r="S549" s="8">
        <v>6200</v>
      </c>
      <c r="T549" s="10">
        <v>0.08</v>
      </c>
      <c r="U549" s="8">
        <v>518.11992180189691</v>
      </c>
      <c r="V549" s="10">
        <v>2.0386828723558896E-2</v>
      </c>
    </row>
    <row r="550" spans="1:22" x14ac:dyDescent="0.25">
      <c r="A550" s="6">
        <v>44718</v>
      </c>
      <c r="B550" s="7" t="str">
        <f t="shared" si="8"/>
        <v>6</v>
      </c>
      <c r="C550" s="17">
        <f>_xlfn.ISOWEEKNUM(Table3[[#This Row],[dt]])</f>
        <v>23</v>
      </c>
      <c r="D550" s="1">
        <v>16966</v>
      </c>
      <c r="E550" s="1" t="s">
        <v>10</v>
      </c>
      <c r="F550" s="1" t="s">
        <v>90</v>
      </c>
      <c r="G550" s="1" t="s">
        <v>38</v>
      </c>
      <c r="H550" s="1" t="s">
        <v>11</v>
      </c>
      <c r="I550" s="1" t="s">
        <v>12</v>
      </c>
      <c r="J550" s="1" t="s">
        <v>16</v>
      </c>
      <c r="K550" s="1" t="s">
        <v>15</v>
      </c>
      <c r="L550" s="1" t="s">
        <v>76</v>
      </c>
      <c r="M550" s="1">
        <v>189970</v>
      </c>
      <c r="N550" s="17">
        <v>662.31966963409275</v>
      </c>
      <c r="O550" s="8">
        <v>3146.7182106160799</v>
      </c>
      <c r="P550" s="8">
        <v>3372.3840868718853</v>
      </c>
      <c r="Q550" s="8">
        <f>P550-Table3[[#This Row],[paid]]</f>
        <v>225.66587625580541</v>
      </c>
      <c r="R550" s="8">
        <v>5.0917770398318432</v>
      </c>
      <c r="S550" s="8">
        <v>2600</v>
      </c>
      <c r="T550" s="10">
        <v>0.2</v>
      </c>
      <c r="U550" s="8">
        <v>1392.6908320232308</v>
      </c>
      <c r="V550" s="10">
        <v>6.8828203636152538E-2</v>
      </c>
    </row>
    <row r="551" spans="1:22" x14ac:dyDescent="0.25">
      <c r="A551" s="6">
        <v>44718</v>
      </c>
      <c r="B551" s="7" t="str">
        <f t="shared" si="8"/>
        <v>6</v>
      </c>
      <c r="C551" s="17">
        <f>_xlfn.ISOWEEKNUM(Table3[[#This Row],[dt]])</f>
        <v>23</v>
      </c>
      <c r="D551" s="1">
        <v>2647</v>
      </c>
      <c r="E551" s="1" t="s">
        <v>10</v>
      </c>
      <c r="F551" s="1" t="s">
        <v>91</v>
      </c>
      <c r="G551" s="1" t="s">
        <v>27</v>
      </c>
      <c r="H551" s="1" t="s">
        <v>11</v>
      </c>
      <c r="I551" s="1" t="s">
        <v>18</v>
      </c>
      <c r="J551" s="1" t="s">
        <v>13</v>
      </c>
      <c r="K551" s="1" t="s">
        <v>14</v>
      </c>
      <c r="L551" s="1" t="s">
        <v>79</v>
      </c>
      <c r="M551" s="1">
        <v>70510</v>
      </c>
      <c r="N551" s="17">
        <v>415.03172997332848</v>
      </c>
      <c r="O551" s="8">
        <v>1941.8005683325716</v>
      </c>
      <c r="P551" s="8">
        <v>2098.7209612975507</v>
      </c>
      <c r="Q551" s="8">
        <f>P551-Table3[[#This Row],[paid]]</f>
        <v>156.9203929649791</v>
      </c>
      <c r="R551" s="8">
        <v>5.0567723133660705</v>
      </c>
      <c r="S551" s="8">
        <v>3600</v>
      </c>
      <c r="T551" s="10">
        <v>8.5000000000000006E-2</v>
      </c>
      <c r="U551" s="8">
        <v>929.79733443478131</v>
      </c>
      <c r="V551" s="10">
        <v>7.3838411710524771E-2</v>
      </c>
    </row>
    <row r="552" spans="1:22" x14ac:dyDescent="0.25">
      <c r="A552" s="6">
        <v>44718</v>
      </c>
      <c r="B552" s="7" t="str">
        <f t="shared" si="8"/>
        <v>6</v>
      </c>
      <c r="C552" s="17">
        <f>_xlfn.ISOWEEKNUM(Table3[[#This Row],[dt]])</f>
        <v>23</v>
      </c>
      <c r="D552" s="1">
        <v>15408</v>
      </c>
      <c r="E552" s="1" t="s">
        <v>10</v>
      </c>
      <c r="F552" s="1" t="s">
        <v>95</v>
      </c>
      <c r="G552" s="1" t="s">
        <v>35</v>
      </c>
      <c r="H552" s="1" t="s">
        <v>17</v>
      </c>
      <c r="I552" s="1" t="s">
        <v>18</v>
      </c>
      <c r="J552" s="1" t="s">
        <v>16</v>
      </c>
      <c r="K552" s="1" t="s">
        <v>20</v>
      </c>
      <c r="L552" s="1" t="s">
        <v>78</v>
      </c>
      <c r="M552" s="1">
        <v>114640</v>
      </c>
      <c r="N552" s="17">
        <v>342.24544194477022</v>
      </c>
      <c r="O552" s="8">
        <v>6145.2659782778092</v>
      </c>
      <c r="P552" s="8">
        <v>6259.4918767971722</v>
      </c>
      <c r="Q552" s="8">
        <f>P552-Table3[[#This Row],[paid]]</f>
        <v>114.225898519363</v>
      </c>
      <c r="R552" s="8">
        <v>18.289482078207769</v>
      </c>
      <c r="S552" s="8">
        <v>7600</v>
      </c>
      <c r="T552" s="10">
        <v>0.1</v>
      </c>
      <c r="U552" s="8">
        <v>175.46721805234466</v>
      </c>
      <c r="V552" s="10">
        <v>4.6720304008160407E-3</v>
      </c>
    </row>
    <row r="553" spans="1:22" x14ac:dyDescent="0.25">
      <c r="A553" s="6">
        <v>44718</v>
      </c>
      <c r="B553" s="7" t="str">
        <f t="shared" si="8"/>
        <v>6</v>
      </c>
      <c r="C553" s="17">
        <f>_xlfn.ISOWEEKNUM(Table3[[#This Row],[dt]])</f>
        <v>23</v>
      </c>
      <c r="D553" s="1">
        <v>9288</v>
      </c>
      <c r="E553" s="1" t="s">
        <v>10</v>
      </c>
      <c r="F553" s="1" t="s">
        <v>94</v>
      </c>
      <c r="G553" s="1" t="s">
        <v>43</v>
      </c>
      <c r="H553" s="1" t="s">
        <v>19</v>
      </c>
      <c r="I553" s="1" t="s">
        <v>21</v>
      </c>
      <c r="J553" s="1" t="s">
        <v>13</v>
      </c>
      <c r="K553" s="1" t="s">
        <v>14</v>
      </c>
      <c r="L553" s="1" t="s">
        <v>75</v>
      </c>
      <c r="M553" s="1">
        <v>54380</v>
      </c>
      <c r="N553" s="17">
        <v>43.301103401205779</v>
      </c>
      <c r="O553" s="8">
        <v>1945.2531153943771</v>
      </c>
      <c r="P553" s="8">
        <v>2005.5144355049904</v>
      </c>
      <c r="Q553" s="8">
        <f>P553-Table3[[#This Row],[paid]]</f>
        <v>60.261320110613269</v>
      </c>
      <c r="R553" s="8">
        <v>46.315550366532783</v>
      </c>
      <c r="S553" s="8">
        <v>200</v>
      </c>
      <c r="T553" s="10">
        <v>8.5000000000000006E-2</v>
      </c>
      <c r="U553" s="8">
        <v>654.69108929566073</v>
      </c>
      <c r="V553" s="10">
        <v>5.4407577236810806E-2</v>
      </c>
    </row>
    <row r="554" spans="1:22" x14ac:dyDescent="0.25">
      <c r="A554" s="6">
        <v>44718</v>
      </c>
      <c r="B554" s="7" t="str">
        <f t="shared" si="8"/>
        <v>6</v>
      </c>
      <c r="C554" s="17">
        <f>_xlfn.ISOWEEKNUM(Table3[[#This Row],[dt]])</f>
        <v>23</v>
      </c>
      <c r="D554" s="1">
        <v>17473</v>
      </c>
      <c r="E554" s="1" t="s">
        <v>10</v>
      </c>
      <c r="F554" s="1" t="s">
        <v>90</v>
      </c>
      <c r="G554" s="1" t="s">
        <v>58</v>
      </c>
      <c r="H554" s="1" t="s">
        <v>17</v>
      </c>
      <c r="I554" s="1" t="s">
        <v>18</v>
      </c>
      <c r="J554" s="1" t="s">
        <v>16</v>
      </c>
      <c r="K554" s="1" t="s">
        <v>15</v>
      </c>
      <c r="L554" s="1" t="s">
        <v>76</v>
      </c>
      <c r="M554" s="1">
        <v>1270</v>
      </c>
      <c r="N554" s="17">
        <v>5.3235525281634795</v>
      </c>
      <c r="O554" s="8">
        <v>22.690276484187805</v>
      </c>
      <c r="P554" s="8">
        <v>0.62912957678190795</v>
      </c>
      <c r="Q554" s="8">
        <f>P554-Table3[[#This Row],[paid]]</f>
        <v>-22.061146907405899</v>
      </c>
      <c r="R554" s="8">
        <v>0.11817852335514481</v>
      </c>
      <c r="S554" s="8">
        <v>200</v>
      </c>
      <c r="T554" s="10">
        <v>7.0000000000000007E-2</v>
      </c>
      <c r="U554" s="8">
        <v>5.4863285456416541E-2</v>
      </c>
      <c r="V554" s="10">
        <v>1.453417745224295E-2</v>
      </c>
    </row>
    <row r="555" spans="1:22" x14ac:dyDescent="0.25">
      <c r="A555" s="6">
        <v>44718</v>
      </c>
      <c r="B555" s="7" t="str">
        <f t="shared" si="8"/>
        <v>6</v>
      </c>
      <c r="C555" s="17">
        <f>_xlfn.ISOWEEKNUM(Table3[[#This Row],[dt]])</f>
        <v>23</v>
      </c>
      <c r="D555" s="1">
        <v>17249</v>
      </c>
      <c r="E555" s="1" t="s">
        <v>10</v>
      </c>
      <c r="F555" s="1" t="s">
        <v>91</v>
      </c>
      <c r="G555" s="1" t="s">
        <v>54</v>
      </c>
      <c r="H555" s="1" t="s">
        <v>11</v>
      </c>
      <c r="I555" s="1" t="s">
        <v>12</v>
      </c>
      <c r="J555" s="1" t="s">
        <v>13</v>
      </c>
      <c r="K555" s="1" t="s">
        <v>15</v>
      </c>
      <c r="L555" s="1" t="s">
        <v>79</v>
      </c>
      <c r="M555" s="1">
        <v>12050</v>
      </c>
      <c r="N555" s="17">
        <v>48.147132560325915</v>
      </c>
      <c r="O555" s="8">
        <v>134.31498979458408</v>
      </c>
      <c r="P555" s="8">
        <v>21.133600060387785</v>
      </c>
      <c r="Q555" s="8">
        <f>P555-Table3[[#This Row],[paid]]</f>
        <v>-113.1813897341963</v>
      </c>
      <c r="R555" s="8">
        <v>0.4389378751456996</v>
      </c>
      <c r="S555" s="8">
        <v>200</v>
      </c>
      <c r="T555" s="10">
        <v>7.0000000000000007E-2</v>
      </c>
      <c r="U555" s="8">
        <v>3.3582058764254801</v>
      </c>
      <c r="V555" s="10">
        <v>2.6483939215511804E-2</v>
      </c>
    </row>
    <row r="556" spans="1:22" x14ac:dyDescent="0.25">
      <c r="A556" s="6">
        <v>44718</v>
      </c>
      <c r="B556" s="7" t="str">
        <f t="shared" si="8"/>
        <v>6</v>
      </c>
      <c r="C556" s="17">
        <f>_xlfn.ISOWEEKNUM(Table3[[#This Row],[dt]])</f>
        <v>23</v>
      </c>
      <c r="D556" s="1">
        <v>12790</v>
      </c>
      <c r="E556" s="1" t="s">
        <v>10</v>
      </c>
      <c r="F556" s="1" t="s">
        <v>95</v>
      </c>
      <c r="G556" s="1" t="s">
        <v>37</v>
      </c>
      <c r="H556" s="1" t="s">
        <v>19</v>
      </c>
      <c r="I556" s="1" t="s">
        <v>21</v>
      </c>
      <c r="J556" s="1" t="s">
        <v>16</v>
      </c>
      <c r="K556" s="1" t="s">
        <v>14</v>
      </c>
      <c r="L556" s="1" t="s">
        <v>75</v>
      </c>
      <c r="M556" s="1">
        <v>73130</v>
      </c>
      <c r="N556" s="17">
        <v>95.396715776550025</v>
      </c>
      <c r="O556" s="8">
        <v>1754.3275208603081</v>
      </c>
      <c r="P556" s="8">
        <v>1640.7557243773574</v>
      </c>
      <c r="Q556" s="8">
        <f>P556-Table3[[#This Row],[paid]]</f>
        <v>-113.57179648295073</v>
      </c>
      <c r="R556" s="8">
        <v>17.199289420199101</v>
      </c>
      <c r="S556" s="8">
        <v>2000</v>
      </c>
      <c r="T556" s="10">
        <v>0.04</v>
      </c>
      <c r="U556" s="8">
        <v>86.596254148633477</v>
      </c>
      <c r="V556" s="10">
        <v>8.7963788943959016E-3</v>
      </c>
    </row>
    <row r="557" spans="1:22" x14ac:dyDescent="0.25">
      <c r="A557" s="6">
        <v>44718</v>
      </c>
      <c r="B557" s="7" t="str">
        <f t="shared" si="8"/>
        <v>6</v>
      </c>
      <c r="C557" s="17">
        <f>_xlfn.ISOWEEKNUM(Table3[[#This Row],[dt]])</f>
        <v>23</v>
      </c>
      <c r="D557" s="1">
        <v>15031</v>
      </c>
      <c r="E557" s="1" t="s">
        <v>10</v>
      </c>
      <c r="F557" s="1" t="s">
        <v>94</v>
      </c>
      <c r="G557" s="1" t="s">
        <v>68</v>
      </c>
      <c r="H557" s="1" t="s">
        <v>19</v>
      </c>
      <c r="I557" s="1" t="s">
        <v>12</v>
      </c>
      <c r="J557" s="1" t="s">
        <v>13</v>
      </c>
      <c r="K557" s="1" t="s">
        <v>14</v>
      </c>
      <c r="L557" s="1" t="s">
        <v>80</v>
      </c>
      <c r="M557" s="1">
        <v>211390</v>
      </c>
      <c r="N557" s="17">
        <v>252.65737051792829</v>
      </c>
      <c r="O557" s="8">
        <v>1876.7820393095928</v>
      </c>
      <c r="P557" s="8">
        <v>1756.2326484712476</v>
      </c>
      <c r="Q557" s="8">
        <f>P557-Table3[[#This Row],[paid]]</f>
        <v>-120.54939083834529</v>
      </c>
      <c r="R557" s="8">
        <v>6.9510445900355293</v>
      </c>
      <c r="S557" s="8">
        <v>1600</v>
      </c>
      <c r="T557" s="10">
        <v>0.1</v>
      </c>
      <c r="U557" s="8">
        <v>241.10497854102391</v>
      </c>
      <c r="V557" s="10">
        <v>2.2880888318042525E-2</v>
      </c>
    </row>
    <row r="558" spans="1:22" x14ac:dyDescent="0.25">
      <c r="A558" s="6">
        <v>44718</v>
      </c>
      <c r="B558" s="7" t="str">
        <f t="shared" si="8"/>
        <v>6</v>
      </c>
      <c r="C558" s="17">
        <f>_xlfn.ISOWEEKNUM(Table3[[#This Row],[dt]])</f>
        <v>23</v>
      </c>
      <c r="D558" s="1">
        <v>10601</v>
      </c>
      <c r="E558" s="1" t="s">
        <v>10</v>
      </c>
      <c r="F558" s="1" t="s">
        <v>91</v>
      </c>
      <c r="G558" s="1" t="s">
        <v>37</v>
      </c>
      <c r="H558" s="1" t="s">
        <v>11</v>
      </c>
      <c r="I558" s="1" t="s">
        <v>21</v>
      </c>
      <c r="J558" s="1" t="s">
        <v>16</v>
      </c>
      <c r="K558" s="1" t="s">
        <v>14</v>
      </c>
      <c r="L558" s="1" t="s">
        <v>76</v>
      </c>
      <c r="M558" s="1">
        <v>57380</v>
      </c>
      <c r="N558" s="17">
        <v>366.21079504011669</v>
      </c>
      <c r="O558" s="8">
        <v>1582.5945859288495</v>
      </c>
      <c r="P558" s="8">
        <v>1379.9124322361624</v>
      </c>
      <c r="Q558" s="8">
        <f>P558-Table3[[#This Row],[paid]]</f>
        <v>-202.68215369268705</v>
      </c>
      <c r="R558" s="8">
        <v>3.7680823474496417</v>
      </c>
      <c r="S558" s="8">
        <v>2200</v>
      </c>
      <c r="T558" s="10">
        <v>7.4999999999999997E-2</v>
      </c>
      <c r="U558" s="8">
        <v>1.7288880732403686</v>
      </c>
      <c r="V558" s="10">
        <v>2.0881615780486972E-4</v>
      </c>
    </row>
    <row r="559" spans="1:22" x14ac:dyDescent="0.25">
      <c r="A559" s="6">
        <v>44718</v>
      </c>
      <c r="B559" s="7" t="str">
        <f t="shared" si="8"/>
        <v>6</v>
      </c>
      <c r="C559" s="17">
        <f>_xlfn.ISOWEEKNUM(Table3[[#This Row],[dt]])</f>
        <v>23</v>
      </c>
      <c r="D559" s="1">
        <v>17644</v>
      </c>
      <c r="E559" s="1" t="s">
        <v>10</v>
      </c>
      <c r="F559" s="1" t="s">
        <v>90</v>
      </c>
      <c r="G559" s="1" t="s">
        <v>74</v>
      </c>
      <c r="H559" s="1" t="s">
        <v>17</v>
      </c>
      <c r="I559" s="1" t="s">
        <v>12</v>
      </c>
      <c r="J559" s="1" t="s">
        <v>13</v>
      </c>
      <c r="K559" s="1" t="s">
        <v>14</v>
      </c>
      <c r="L559" s="1" t="s">
        <v>80</v>
      </c>
      <c r="M559" s="1">
        <v>27540</v>
      </c>
      <c r="N559" s="17">
        <v>87.151898734177209</v>
      </c>
      <c r="O559" s="8">
        <v>1112.0553393125674</v>
      </c>
      <c r="P559" s="8">
        <v>897.38642887564765</v>
      </c>
      <c r="Q559" s="8">
        <f>P559-Table3[[#This Row],[paid]]</f>
        <v>-214.66891043691976</v>
      </c>
      <c r="R559" s="8">
        <v>10.296808697338587</v>
      </c>
      <c r="S559" s="8">
        <v>600</v>
      </c>
      <c r="T559" s="10">
        <v>0.1</v>
      </c>
      <c r="U559" s="8">
        <v>499.6351281804707</v>
      </c>
      <c r="V559" s="10">
        <v>9.2794495976215613E-2</v>
      </c>
    </row>
    <row r="560" spans="1:22" x14ac:dyDescent="0.25">
      <c r="A560" s="6">
        <v>44718</v>
      </c>
      <c r="B560" s="7" t="str">
        <f t="shared" si="8"/>
        <v>6</v>
      </c>
      <c r="C560" s="17">
        <f>_xlfn.ISOWEEKNUM(Table3[[#This Row],[dt]])</f>
        <v>23</v>
      </c>
      <c r="D560" s="1">
        <v>16533</v>
      </c>
      <c r="E560" s="1" t="s">
        <v>10</v>
      </c>
      <c r="F560" s="1" t="s">
        <v>94</v>
      </c>
      <c r="G560" s="1" t="s">
        <v>72</v>
      </c>
      <c r="H560" s="1" t="s">
        <v>11</v>
      </c>
      <c r="I560" s="1" t="s">
        <v>12</v>
      </c>
      <c r="J560" s="1" t="s">
        <v>16</v>
      </c>
      <c r="K560" s="1" t="s">
        <v>14</v>
      </c>
      <c r="L560" s="1" t="s">
        <v>79</v>
      </c>
      <c r="M560" s="1">
        <v>155360</v>
      </c>
      <c r="N560" s="17">
        <v>1229.2435910961071</v>
      </c>
      <c r="O560" s="8">
        <v>2404.4209023099179</v>
      </c>
      <c r="P560" s="8">
        <v>2189.347395897767</v>
      </c>
      <c r="Q560" s="8">
        <f>P560-Table3[[#This Row],[paid]]</f>
        <v>-215.07350641215089</v>
      </c>
      <c r="R560" s="8">
        <v>1.7810525202295686</v>
      </c>
      <c r="S560" s="8">
        <v>3000</v>
      </c>
      <c r="T560" s="10">
        <v>0.15</v>
      </c>
      <c r="U560" s="8">
        <v>1202.4813148937253</v>
      </c>
      <c r="V560" s="10">
        <v>9.1540316012802367E-2</v>
      </c>
    </row>
    <row r="561" spans="1:22" x14ac:dyDescent="0.25">
      <c r="A561" s="6">
        <v>44718</v>
      </c>
      <c r="B561" s="7" t="str">
        <f t="shared" si="8"/>
        <v>6</v>
      </c>
      <c r="C561" s="17">
        <f>_xlfn.ISOWEEKNUM(Table3[[#This Row],[dt]])</f>
        <v>23</v>
      </c>
      <c r="D561" s="1">
        <v>5435</v>
      </c>
      <c r="E561" s="1" t="s">
        <v>10</v>
      </c>
      <c r="F561" s="1" t="s">
        <v>95</v>
      </c>
      <c r="G561" s="1" t="s">
        <v>37</v>
      </c>
      <c r="H561" s="1" t="s">
        <v>17</v>
      </c>
      <c r="I561" s="1" t="s">
        <v>21</v>
      </c>
      <c r="J561" s="1" t="s">
        <v>16</v>
      </c>
      <c r="K561" s="1" t="s">
        <v>15</v>
      </c>
      <c r="L561" s="1" t="s">
        <v>77</v>
      </c>
      <c r="M561" s="1">
        <v>106690</v>
      </c>
      <c r="N561" s="17">
        <v>148.52911526090921</v>
      </c>
      <c r="O561" s="8">
        <v>1581.1512775639967</v>
      </c>
      <c r="P561" s="8">
        <v>1349.6954043117055</v>
      </c>
      <c r="Q561" s="8">
        <f>P561-Table3[[#This Row],[paid]]</f>
        <v>-231.45587325229121</v>
      </c>
      <c r="R561" s="8">
        <v>9.0870763078390624</v>
      </c>
      <c r="S561" s="8">
        <v>1000</v>
      </c>
      <c r="T561" s="10">
        <v>0.08</v>
      </c>
      <c r="U561" s="8">
        <v>448.52476483194903</v>
      </c>
      <c r="V561" s="10">
        <v>5.5385924285719368E-2</v>
      </c>
    </row>
    <row r="562" spans="1:22" x14ac:dyDescent="0.25">
      <c r="A562" s="6">
        <v>44718</v>
      </c>
      <c r="B562" s="7" t="str">
        <f t="shared" si="8"/>
        <v>6</v>
      </c>
      <c r="C562" s="17">
        <f>_xlfn.ISOWEEKNUM(Table3[[#This Row],[dt]])</f>
        <v>23</v>
      </c>
      <c r="D562" s="1">
        <v>2865</v>
      </c>
      <c r="E562" s="1" t="s">
        <v>10</v>
      </c>
      <c r="F562" s="1" t="s">
        <v>92</v>
      </c>
      <c r="G562" s="1" t="s">
        <v>61</v>
      </c>
      <c r="H562" s="1" t="s">
        <v>17</v>
      </c>
      <c r="I562" s="1" t="s">
        <v>12</v>
      </c>
      <c r="J562" s="1" t="s">
        <v>16</v>
      </c>
      <c r="K562" s="1" t="s">
        <v>15</v>
      </c>
      <c r="L562" s="1" t="s">
        <v>77</v>
      </c>
      <c r="M562" s="1">
        <v>12960</v>
      </c>
      <c r="N562" s="17">
        <v>14.585773535357745</v>
      </c>
      <c r="O562" s="8">
        <v>254.53528182020739</v>
      </c>
      <c r="P562" s="8">
        <v>11.458623387000019</v>
      </c>
      <c r="Q562" s="8">
        <f>P562-Table3[[#This Row],[paid]]</f>
        <v>-243.07665843320737</v>
      </c>
      <c r="R562" s="8">
        <v>0.78560272166730671</v>
      </c>
      <c r="S562" s="8">
        <v>200</v>
      </c>
      <c r="T562" s="10">
        <v>0.12</v>
      </c>
      <c r="U562" s="8">
        <v>5.8027123945449999</v>
      </c>
      <c r="V562" s="10">
        <v>8.4400952868507517E-2</v>
      </c>
    </row>
    <row r="563" spans="1:22" x14ac:dyDescent="0.25">
      <c r="A563" s="6">
        <v>44718</v>
      </c>
      <c r="B563" s="7" t="str">
        <f t="shared" si="8"/>
        <v>6</v>
      </c>
      <c r="C563" s="17">
        <f>_xlfn.ISOWEEKNUM(Table3[[#This Row],[dt]])</f>
        <v>23</v>
      </c>
      <c r="D563" s="1">
        <v>16863</v>
      </c>
      <c r="E563" s="1" t="s">
        <v>10</v>
      </c>
      <c r="F563" s="1" t="s">
        <v>91</v>
      </c>
      <c r="G563" s="1" t="s">
        <v>26</v>
      </c>
      <c r="H563" s="1" t="s">
        <v>11</v>
      </c>
      <c r="I563" s="1" t="s">
        <v>18</v>
      </c>
      <c r="J563" s="1" t="s">
        <v>13</v>
      </c>
      <c r="K563" s="1" t="s">
        <v>14</v>
      </c>
      <c r="L563" s="1" t="s">
        <v>79</v>
      </c>
      <c r="M563" s="1">
        <v>77610</v>
      </c>
      <c r="N563" s="17">
        <v>126.06125899161334</v>
      </c>
      <c r="O563" s="8">
        <v>437.33484972568675</v>
      </c>
      <c r="P563" s="8">
        <v>187.52034611336089</v>
      </c>
      <c r="Q563" s="8">
        <f>P563-Table3[[#This Row],[paid]]</f>
        <v>-249.81450361232586</v>
      </c>
      <c r="R563" s="8">
        <v>1.4875335024683223</v>
      </c>
      <c r="S563" s="8">
        <v>200</v>
      </c>
      <c r="T563" s="10">
        <v>0.1</v>
      </c>
      <c r="U563" s="8">
        <v>95.779221738038061</v>
      </c>
      <c r="V563" s="10">
        <v>8.512784854479831E-2</v>
      </c>
    </row>
    <row r="564" spans="1:22" x14ac:dyDescent="0.25">
      <c r="A564" s="6">
        <v>44718</v>
      </c>
      <c r="B564" s="7" t="str">
        <f t="shared" si="8"/>
        <v>6</v>
      </c>
      <c r="C564" s="17">
        <f>_xlfn.ISOWEEKNUM(Table3[[#This Row],[dt]])</f>
        <v>23</v>
      </c>
      <c r="D564" s="1">
        <v>9121</v>
      </c>
      <c r="E564" s="1" t="s">
        <v>10</v>
      </c>
      <c r="F564" s="1" t="s">
        <v>89</v>
      </c>
      <c r="G564" s="1" t="s">
        <v>67</v>
      </c>
      <c r="H564" s="1" t="s">
        <v>11</v>
      </c>
      <c r="I564" s="1" t="s">
        <v>12</v>
      </c>
      <c r="J564" s="1" t="s">
        <v>13</v>
      </c>
      <c r="K564" s="1" t="s">
        <v>14</v>
      </c>
      <c r="L564" s="1" t="s">
        <v>77</v>
      </c>
      <c r="M564" s="1">
        <v>12860</v>
      </c>
      <c r="N564" s="17">
        <v>41.933358241907541</v>
      </c>
      <c r="O564" s="8">
        <v>277.48775057299093</v>
      </c>
      <c r="P564" s="8">
        <v>20.201377174510963</v>
      </c>
      <c r="Q564" s="8">
        <f>P564-Table3[[#This Row],[paid]]</f>
        <v>-257.28637339847995</v>
      </c>
      <c r="R564" s="8">
        <v>0.48174956696699822</v>
      </c>
      <c r="S564" s="8">
        <v>200</v>
      </c>
      <c r="T564" s="10">
        <v>0.125</v>
      </c>
      <c r="U564" s="8">
        <v>10.474959346232216</v>
      </c>
      <c r="V564" s="10">
        <v>8.6421165380158413E-2</v>
      </c>
    </row>
    <row r="565" spans="1:22" x14ac:dyDescent="0.25">
      <c r="A565" s="6">
        <v>44718</v>
      </c>
      <c r="B565" s="7" t="str">
        <f t="shared" si="8"/>
        <v>6</v>
      </c>
      <c r="C565" s="17">
        <f>_xlfn.ISOWEEKNUM(Table3[[#This Row],[dt]])</f>
        <v>23</v>
      </c>
      <c r="D565" s="1">
        <v>16656</v>
      </c>
      <c r="E565" s="1" t="s">
        <v>10</v>
      </c>
      <c r="F565" s="1" t="s">
        <v>89</v>
      </c>
      <c r="G565" s="1" t="s">
        <v>35</v>
      </c>
      <c r="H565" s="1" t="s">
        <v>11</v>
      </c>
      <c r="I565" s="1" t="s">
        <v>18</v>
      </c>
      <c r="J565" s="1" t="s">
        <v>13</v>
      </c>
      <c r="K565" s="1" t="s">
        <v>14</v>
      </c>
      <c r="L565" s="1" t="s">
        <v>81</v>
      </c>
      <c r="M565" s="1">
        <v>21220</v>
      </c>
      <c r="N565" s="17">
        <v>95.373307952622682</v>
      </c>
      <c r="O565" s="8">
        <v>388.85672018195709</v>
      </c>
      <c r="P565" s="8">
        <v>72.718728869334541</v>
      </c>
      <c r="Q565" s="8">
        <f>P565-Table3[[#This Row],[paid]]</f>
        <v>-316.13799131262255</v>
      </c>
      <c r="R565" s="8">
        <v>0.76246415721952365</v>
      </c>
      <c r="S565" s="8">
        <v>200</v>
      </c>
      <c r="T565" s="10">
        <v>0.12</v>
      </c>
      <c r="U565" s="8">
        <v>9.6561709470427513</v>
      </c>
      <c r="V565" s="10">
        <v>2.2131325031807488E-2</v>
      </c>
    </row>
    <row r="566" spans="1:22" x14ac:dyDescent="0.25">
      <c r="A566" s="6">
        <v>44718</v>
      </c>
      <c r="B566" s="7" t="str">
        <f t="shared" si="8"/>
        <v>6</v>
      </c>
      <c r="C566" s="17">
        <f>_xlfn.ISOWEEKNUM(Table3[[#This Row],[dt]])</f>
        <v>23</v>
      </c>
      <c r="D566" s="1">
        <v>16602</v>
      </c>
      <c r="E566" s="1" t="s">
        <v>10</v>
      </c>
      <c r="F566" s="1" t="s">
        <v>93</v>
      </c>
      <c r="G566" s="1" t="s">
        <v>74</v>
      </c>
      <c r="H566" s="1" t="s">
        <v>11</v>
      </c>
      <c r="I566" s="1" t="s">
        <v>12</v>
      </c>
      <c r="J566" s="1" t="s">
        <v>16</v>
      </c>
      <c r="K566" s="1" t="s">
        <v>15</v>
      </c>
      <c r="L566" s="1" t="s">
        <v>80</v>
      </c>
      <c r="M566" s="1">
        <v>84970</v>
      </c>
      <c r="N566" s="17">
        <v>388.42852054143913</v>
      </c>
      <c r="O566" s="8">
        <v>2460.7330013767123</v>
      </c>
      <c r="P566" s="8">
        <v>2068.872032840371</v>
      </c>
      <c r="Q566" s="8">
        <f>P566-Table3[[#This Row],[paid]]</f>
        <v>-391.86096853634126</v>
      </c>
      <c r="R566" s="8">
        <v>5.3262619077418014</v>
      </c>
      <c r="S566" s="8">
        <v>2000</v>
      </c>
      <c r="T566" s="10">
        <v>0.08</v>
      </c>
      <c r="U566" s="8">
        <v>338.95310530198242</v>
      </c>
      <c r="V566" s="10">
        <v>2.7305789493146417E-2</v>
      </c>
    </row>
    <row r="567" spans="1:22" x14ac:dyDescent="0.25">
      <c r="A567" s="6">
        <v>44718</v>
      </c>
      <c r="B567" s="7" t="str">
        <f t="shared" si="8"/>
        <v>6</v>
      </c>
      <c r="C567" s="17">
        <f>_xlfn.ISOWEEKNUM(Table3[[#This Row],[dt]])</f>
        <v>23</v>
      </c>
      <c r="D567" s="1">
        <v>7282</v>
      </c>
      <c r="E567" s="1" t="s">
        <v>10</v>
      </c>
      <c r="F567" s="1" t="s">
        <v>89</v>
      </c>
      <c r="G567" s="1" t="s">
        <v>62</v>
      </c>
      <c r="H567" s="1" t="s">
        <v>19</v>
      </c>
      <c r="I567" s="1" t="s">
        <v>18</v>
      </c>
      <c r="J567" s="1" t="s">
        <v>13</v>
      </c>
      <c r="K567" s="1" t="s">
        <v>15</v>
      </c>
      <c r="L567" s="1" t="s">
        <v>80</v>
      </c>
      <c r="M567" s="1">
        <v>32970</v>
      </c>
      <c r="N567" s="17">
        <v>23.437883716421446</v>
      </c>
      <c r="O567" s="8">
        <v>445.10930375057274</v>
      </c>
      <c r="P567" s="8">
        <v>52.688990416177965</v>
      </c>
      <c r="Q567" s="8">
        <f>P567-Table3[[#This Row],[paid]]</f>
        <v>-392.42031333439479</v>
      </c>
      <c r="R567" s="8">
        <v>2.2480267866190546</v>
      </c>
      <c r="S567" s="8">
        <v>200</v>
      </c>
      <c r="T567" s="10">
        <v>0.02</v>
      </c>
      <c r="U567" s="8">
        <v>4.1938589117671707</v>
      </c>
      <c r="V567" s="10">
        <v>1.3266082340418317E-2</v>
      </c>
    </row>
    <row r="568" spans="1:22" x14ac:dyDescent="0.25">
      <c r="A568" s="6">
        <v>44718</v>
      </c>
      <c r="B568" s="7" t="str">
        <f t="shared" si="8"/>
        <v>6</v>
      </c>
      <c r="C568" s="17">
        <f>_xlfn.ISOWEEKNUM(Table3[[#This Row],[dt]])</f>
        <v>23</v>
      </c>
      <c r="D568" s="1">
        <v>3010</v>
      </c>
      <c r="E568" s="1" t="s">
        <v>24</v>
      </c>
      <c r="F568" s="1" t="s">
        <v>92</v>
      </c>
      <c r="G568" s="1" t="s">
        <v>40</v>
      </c>
      <c r="H568" s="1" t="s">
        <v>11</v>
      </c>
      <c r="I568" s="1" t="s">
        <v>21</v>
      </c>
      <c r="J568" s="1" t="s">
        <v>13</v>
      </c>
      <c r="K568" s="1" t="s">
        <v>15</v>
      </c>
      <c r="L568" s="1" t="s">
        <v>78</v>
      </c>
      <c r="M568" s="1">
        <v>15580</v>
      </c>
      <c r="N568" s="17">
        <v>75.738302612922837</v>
      </c>
      <c r="O568" s="8">
        <v>524.44059965209749</v>
      </c>
      <c r="P568" s="8">
        <v>91.945001942021463</v>
      </c>
      <c r="Q568" s="8">
        <f>P568-Table3[[#This Row],[paid]]</f>
        <v>-432.49559771007603</v>
      </c>
      <c r="R568" s="8">
        <v>1.2139828695650403</v>
      </c>
      <c r="S568" s="8">
        <v>200</v>
      </c>
      <c r="T568" s="10">
        <v>0.06</v>
      </c>
      <c r="U568" s="8">
        <v>7.8582741910577374</v>
      </c>
      <c r="V568" s="10">
        <v>1.4244519413922749E-2</v>
      </c>
    </row>
    <row r="569" spans="1:22" x14ac:dyDescent="0.25">
      <c r="A569" s="6">
        <v>44718</v>
      </c>
      <c r="B569" s="7" t="str">
        <f t="shared" si="8"/>
        <v>6</v>
      </c>
      <c r="C569" s="17">
        <f>_xlfn.ISOWEEKNUM(Table3[[#This Row],[dt]])</f>
        <v>23</v>
      </c>
      <c r="D569" s="1">
        <v>15169</v>
      </c>
      <c r="E569" s="1" t="s">
        <v>10</v>
      </c>
      <c r="F569" s="1" t="s">
        <v>91</v>
      </c>
      <c r="G569" s="1" t="s">
        <v>37</v>
      </c>
      <c r="H569" s="1" t="s">
        <v>11</v>
      </c>
      <c r="I569" s="1" t="s">
        <v>12</v>
      </c>
      <c r="J569" s="1" t="s">
        <v>13</v>
      </c>
      <c r="K569" s="1" t="s">
        <v>14</v>
      </c>
      <c r="L569" s="1" t="s">
        <v>77</v>
      </c>
      <c r="M569" s="1">
        <v>115480</v>
      </c>
      <c r="N569" s="17">
        <v>763.99522190572452</v>
      </c>
      <c r="O569" s="8">
        <v>3760.0644843990635</v>
      </c>
      <c r="P569" s="8">
        <v>3324.8510418267319</v>
      </c>
      <c r="Q569" s="8">
        <f>P569-Table3[[#This Row],[paid]]</f>
        <v>-435.21344257233159</v>
      </c>
      <c r="R569" s="8">
        <v>4.3519264865729905</v>
      </c>
      <c r="S569" s="8">
        <v>3400</v>
      </c>
      <c r="T569" s="10">
        <v>0.09</v>
      </c>
      <c r="U569" s="8">
        <v>1563.0123163862188</v>
      </c>
      <c r="V569" s="10">
        <v>7.8349992060971263E-2</v>
      </c>
    </row>
    <row r="570" spans="1:22" x14ac:dyDescent="0.25">
      <c r="A570" s="6">
        <v>44718</v>
      </c>
      <c r="B570" s="7" t="str">
        <f t="shared" si="8"/>
        <v>6</v>
      </c>
      <c r="C570" s="17">
        <f>_xlfn.ISOWEEKNUM(Table3[[#This Row],[dt]])</f>
        <v>23</v>
      </c>
      <c r="D570" s="1">
        <v>16256</v>
      </c>
      <c r="E570" s="1" t="s">
        <v>10</v>
      </c>
      <c r="F570" s="1" t="s">
        <v>95</v>
      </c>
      <c r="G570" s="1" t="s">
        <v>48</v>
      </c>
      <c r="H570" s="1" t="s">
        <v>17</v>
      </c>
      <c r="I570" s="1" t="s">
        <v>12</v>
      </c>
      <c r="J570" s="1" t="s">
        <v>16</v>
      </c>
      <c r="K570" s="1" t="s">
        <v>14</v>
      </c>
      <c r="L570" s="1" t="s">
        <v>81</v>
      </c>
      <c r="M570" s="1">
        <v>36900</v>
      </c>
      <c r="N570" s="17">
        <v>208.24777316923914</v>
      </c>
      <c r="O570" s="8">
        <v>765.74840582565434</v>
      </c>
      <c r="P570" s="8">
        <v>320.21164723109911</v>
      </c>
      <c r="Q570" s="8">
        <f>P570-Table3[[#This Row],[paid]]</f>
        <v>-445.53675859455524</v>
      </c>
      <c r="R570" s="8">
        <v>1.5376474012563341</v>
      </c>
      <c r="S570" s="8">
        <v>400</v>
      </c>
      <c r="T570" s="10">
        <v>0.1</v>
      </c>
      <c r="U570" s="8">
        <v>168.73872703329633</v>
      </c>
      <c r="V570" s="10">
        <v>8.7826665317765257E-2</v>
      </c>
    </row>
    <row r="571" spans="1:22" x14ac:dyDescent="0.25">
      <c r="A571" s="6">
        <v>44718</v>
      </c>
      <c r="B571" s="7" t="str">
        <f t="shared" si="8"/>
        <v>6</v>
      </c>
      <c r="C571" s="17">
        <f>_xlfn.ISOWEEKNUM(Table3[[#This Row],[dt]])</f>
        <v>23</v>
      </c>
      <c r="D571" s="1">
        <v>17456</v>
      </c>
      <c r="E571" s="1" t="s">
        <v>10</v>
      </c>
      <c r="F571" s="1" t="s">
        <v>91</v>
      </c>
      <c r="G571" s="1" t="s">
        <v>66</v>
      </c>
      <c r="H571" s="1" t="s">
        <v>17</v>
      </c>
      <c r="I571" s="1" t="s">
        <v>18</v>
      </c>
      <c r="J571" s="1" t="s">
        <v>16</v>
      </c>
      <c r="K571" s="1" t="s">
        <v>15</v>
      </c>
      <c r="L571" s="1" t="s">
        <v>78</v>
      </c>
      <c r="M571" s="1">
        <v>259490</v>
      </c>
      <c r="N571" s="17">
        <v>275.45584452700768</v>
      </c>
      <c r="O571" s="8">
        <v>3875.3923279040569</v>
      </c>
      <c r="P571" s="8">
        <v>3421.4726492189052</v>
      </c>
      <c r="Q571" s="8">
        <f>P571-Table3[[#This Row],[paid]]</f>
        <v>-453.91967868515167</v>
      </c>
      <c r="R571" s="8">
        <v>12.421129256102748</v>
      </c>
      <c r="S571" s="8">
        <v>6000</v>
      </c>
      <c r="T571" s="10">
        <v>0.05</v>
      </c>
      <c r="U571" s="8">
        <v>789.77262126262065</v>
      </c>
      <c r="V571" s="10">
        <v>3.8471378761565311E-2</v>
      </c>
    </row>
    <row r="572" spans="1:22" x14ac:dyDescent="0.25">
      <c r="A572" s="6">
        <v>44718</v>
      </c>
      <c r="B572" s="7" t="str">
        <f t="shared" si="8"/>
        <v>6</v>
      </c>
      <c r="C572" s="17">
        <f>_xlfn.ISOWEEKNUM(Table3[[#This Row],[dt]])</f>
        <v>23</v>
      </c>
      <c r="D572" s="1">
        <v>17047</v>
      </c>
      <c r="E572" s="1" t="s">
        <v>10</v>
      </c>
      <c r="F572" s="1" t="s">
        <v>92</v>
      </c>
      <c r="G572" s="1" t="s">
        <v>70</v>
      </c>
      <c r="H572" s="1" t="s">
        <v>17</v>
      </c>
      <c r="I572" s="1" t="s">
        <v>12</v>
      </c>
      <c r="J572" s="1" t="s">
        <v>16</v>
      </c>
      <c r="K572" s="1" t="s">
        <v>20</v>
      </c>
      <c r="L572" s="1" t="s">
        <v>80</v>
      </c>
      <c r="M572" s="1">
        <v>25010</v>
      </c>
      <c r="N572" s="17">
        <v>45.428998824660752</v>
      </c>
      <c r="O572" s="8">
        <v>820.12532726221366</v>
      </c>
      <c r="P572" s="8">
        <v>365.26933851244729</v>
      </c>
      <c r="Q572" s="8">
        <f>P572-Table3[[#This Row],[paid]]</f>
        <v>-454.85598874976637</v>
      </c>
      <c r="R572" s="8">
        <v>8.0404443849236635</v>
      </c>
      <c r="S572" s="8">
        <v>400</v>
      </c>
      <c r="T572" s="10">
        <v>7.0000000000000007E-2</v>
      </c>
      <c r="U572" s="8">
        <v>133.11045160226695</v>
      </c>
      <c r="V572" s="10">
        <v>6.0736210045422387E-2</v>
      </c>
    </row>
    <row r="573" spans="1:22" x14ac:dyDescent="0.25">
      <c r="A573" s="6">
        <v>44718</v>
      </c>
      <c r="B573" s="7" t="str">
        <f t="shared" si="8"/>
        <v>6</v>
      </c>
      <c r="C573" s="17">
        <f>_xlfn.ISOWEEKNUM(Table3[[#This Row],[dt]])</f>
        <v>23</v>
      </c>
      <c r="D573" s="1">
        <v>17247</v>
      </c>
      <c r="E573" s="1" t="s">
        <v>10</v>
      </c>
      <c r="F573" s="1" t="s">
        <v>95</v>
      </c>
      <c r="G573" s="1" t="s">
        <v>40</v>
      </c>
      <c r="H573" s="1" t="s">
        <v>11</v>
      </c>
      <c r="I573" s="1" t="s">
        <v>22</v>
      </c>
      <c r="J573" s="1" t="s">
        <v>16</v>
      </c>
      <c r="K573" s="1" t="s">
        <v>15</v>
      </c>
      <c r="L573" s="1" t="s">
        <v>80</v>
      </c>
      <c r="M573" s="1">
        <v>29450</v>
      </c>
      <c r="N573" s="17">
        <v>198.73408087675682</v>
      </c>
      <c r="O573" s="8">
        <v>659.89465174951999</v>
      </c>
      <c r="P573" s="8">
        <v>164.3402971064265</v>
      </c>
      <c r="Q573" s="8">
        <f>P573-Table3[[#This Row],[paid]]</f>
        <v>-495.55435464309346</v>
      </c>
      <c r="R573" s="8">
        <v>0.8269356538214534</v>
      </c>
      <c r="S573" s="8">
        <v>400</v>
      </c>
      <c r="T573" s="10">
        <v>0.06</v>
      </c>
      <c r="U573" s="8">
        <v>41.854245345582719</v>
      </c>
      <c r="V573" s="10">
        <v>4.2446725972995307E-2</v>
      </c>
    </row>
    <row r="574" spans="1:22" x14ac:dyDescent="0.25">
      <c r="A574" s="6">
        <v>44718</v>
      </c>
      <c r="B574" s="7" t="str">
        <f t="shared" si="8"/>
        <v>6</v>
      </c>
      <c r="C574" s="17">
        <f>_xlfn.ISOWEEKNUM(Table3[[#This Row],[dt]])</f>
        <v>23</v>
      </c>
      <c r="D574" s="1">
        <v>16862</v>
      </c>
      <c r="E574" s="1" t="s">
        <v>10</v>
      </c>
      <c r="F574" s="1" t="s">
        <v>92</v>
      </c>
      <c r="G574" s="1" t="s">
        <v>50</v>
      </c>
      <c r="H574" s="1" t="s">
        <v>17</v>
      </c>
      <c r="I574" s="1" t="s">
        <v>12</v>
      </c>
      <c r="J574" s="1" t="s">
        <v>13</v>
      </c>
      <c r="K574" s="1" t="s">
        <v>14</v>
      </c>
      <c r="L574" s="1" t="s">
        <v>76</v>
      </c>
      <c r="M574" s="1">
        <v>19880</v>
      </c>
      <c r="N574" s="17">
        <v>61.777501553760104</v>
      </c>
      <c r="O574" s="8">
        <v>722.59995029063873</v>
      </c>
      <c r="P574" s="8">
        <v>212.57342643727097</v>
      </c>
      <c r="Q574" s="8">
        <f>P574-Table3[[#This Row],[paid]]</f>
        <v>-510.02652385336773</v>
      </c>
      <c r="R574" s="8">
        <v>3.4409521442411366</v>
      </c>
      <c r="S574" s="8">
        <v>200</v>
      </c>
      <c r="T574" s="10">
        <v>0.1</v>
      </c>
      <c r="U574" s="8">
        <v>111.1066395583653</v>
      </c>
      <c r="V574" s="10">
        <v>8.7112361926348428E-2</v>
      </c>
    </row>
    <row r="575" spans="1:22" x14ac:dyDescent="0.25">
      <c r="A575" s="6">
        <v>44718</v>
      </c>
      <c r="B575" s="7" t="str">
        <f t="shared" si="8"/>
        <v>6</v>
      </c>
      <c r="C575" s="17">
        <f>_xlfn.ISOWEEKNUM(Table3[[#This Row],[dt]])</f>
        <v>23</v>
      </c>
      <c r="D575" s="1">
        <v>17628</v>
      </c>
      <c r="E575" s="1" t="s">
        <v>10</v>
      </c>
      <c r="F575" s="1" t="s">
        <v>90</v>
      </c>
      <c r="G575" s="1" t="s">
        <v>44</v>
      </c>
      <c r="H575" s="1" t="s">
        <v>11</v>
      </c>
      <c r="I575" s="1" t="s">
        <v>18</v>
      </c>
      <c r="J575" s="1" t="s">
        <v>13</v>
      </c>
      <c r="K575" s="1" t="s">
        <v>15</v>
      </c>
      <c r="L575" s="1" t="s">
        <v>80</v>
      </c>
      <c r="M575" s="1">
        <v>37410</v>
      </c>
      <c r="N575" s="17">
        <v>610.60935799782374</v>
      </c>
      <c r="O575" s="8">
        <v>2086.3088615974843</v>
      </c>
      <c r="P575" s="8">
        <v>1572.7403883521117</v>
      </c>
      <c r="Q575" s="8">
        <f>P575-Table3[[#This Row],[paid]]</f>
        <v>-513.56847324537262</v>
      </c>
      <c r="R575" s="8">
        <v>2.575689952589487</v>
      </c>
      <c r="S575" s="8">
        <v>5200</v>
      </c>
      <c r="T575" s="10">
        <v>0.06</v>
      </c>
      <c r="U575" s="8">
        <v>188.50749755846425</v>
      </c>
      <c r="V575" s="10">
        <v>1.9976543167854393E-2</v>
      </c>
    </row>
    <row r="576" spans="1:22" x14ac:dyDescent="0.25">
      <c r="A576" s="6">
        <v>44718</v>
      </c>
      <c r="B576" s="7" t="str">
        <f t="shared" si="8"/>
        <v>6</v>
      </c>
      <c r="C576" s="17">
        <f>_xlfn.ISOWEEKNUM(Table3[[#This Row],[dt]])</f>
        <v>23</v>
      </c>
      <c r="D576" s="1">
        <v>2575</v>
      </c>
      <c r="E576" s="1" t="s">
        <v>10</v>
      </c>
      <c r="F576" s="1" t="s">
        <v>91</v>
      </c>
      <c r="G576" s="1" t="s">
        <v>49</v>
      </c>
      <c r="H576" s="1" t="s">
        <v>17</v>
      </c>
      <c r="I576" s="1" t="s">
        <v>18</v>
      </c>
      <c r="J576" s="1" t="s">
        <v>16</v>
      </c>
      <c r="K576" s="1" t="s">
        <v>20</v>
      </c>
      <c r="L576" s="1" t="s">
        <v>79</v>
      </c>
      <c r="M576" s="1">
        <v>68840</v>
      </c>
      <c r="N576" s="17">
        <v>144.2826488347722</v>
      </c>
      <c r="O576" s="8">
        <v>1261.8580108916894</v>
      </c>
      <c r="P576" s="8">
        <v>722.47704866995946</v>
      </c>
      <c r="Q576" s="8">
        <f>P576-Table3[[#This Row],[paid]]</f>
        <v>-539.38096222172999</v>
      </c>
      <c r="R576" s="8">
        <v>5.0073730590940055</v>
      </c>
      <c r="S576" s="8">
        <v>10000</v>
      </c>
      <c r="T576" s="10">
        <v>7.4999999999999997E-2</v>
      </c>
      <c r="U576" s="8">
        <v>30.632218696594073</v>
      </c>
      <c r="V576" s="10">
        <v>7.0664802323677743E-3</v>
      </c>
    </row>
    <row r="577" spans="1:22" x14ac:dyDescent="0.25">
      <c r="A577" s="6">
        <v>44718</v>
      </c>
      <c r="B577" s="7" t="str">
        <f t="shared" si="8"/>
        <v>6</v>
      </c>
      <c r="C577" s="17">
        <f>_xlfn.ISOWEEKNUM(Table3[[#This Row],[dt]])</f>
        <v>23</v>
      </c>
      <c r="D577" s="1">
        <v>17631</v>
      </c>
      <c r="E577" s="1" t="s">
        <v>10</v>
      </c>
      <c r="F577" s="1" t="s">
        <v>95</v>
      </c>
      <c r="G577" s="1" t="s">
        <v>43</v>
      </c>
      <c r="H577" s="1" t="s">
        <v>17</v>
      </c>
      <c r="I577" s="1" t="s">
        <v>12</v>
      </c>
      <c r="J577" s="1" t="s">
        <v>16</v>
      </c>
      <c r="K577" s="1" t="s">
        <v>14</v>
      </c>
      <c r="L577" s="1" t="s">
        <v>79</v>
      </c>
      <c r="M577" s="1">
        <v>23480</v>
      </c>
      <c r="N577" s="17">
        <v>94.94440010641128</v>
      </c>
      <c r="O577" s="8">
        <v>684.46797988534411</v>
      </c>
      <c r="P577" s="8">
        <v>142.51403890846751</v>
      </c>
      <c r="Q577" s="8">
        <f>P577-Table3[[#This Row],[paid]]</f>
        <v>-541.95394097687654</v>
      </c>
      <c r="R577" s="8">
        <v>1.5010262716783864</v>
      </c>
      <c r="S577" s="8">
        <v>200</v>
      </c>
      <c r="T577" s="10">
        <v>0.15</v>
      </c>
      <c r="U577" s="8">
        <v>101.63305395368573</v>
      </c>
      <c r="V577" s="10">
        <v>0.11885735928439722</v>
      </c>
    </row>
    <row r="578" spans="1:22" x14ac:dyDescent="0.25">
      <c r="A578" s="6">
        <v>44718</v>
      </c>
      <c r="B578" s="7" t="str">
        <f t="shared" ref="B578:B641" si="9">TEXT(A578,"M")</f>
        <v>6</v>
      </c>
      <c r="C578" s="17">
        <f>_xlfn.ISOWEEKNUM(Table3[[#This Row],[dt]])</f>
        <v>23</v>
      </c>
      <c r="D578" s="1">
        <v>2796</v>
      </c>
      <c r="E578" s="1" t="s">
        <v>10</v>
      </c>
      <c r="F578" s="1" t="s">
        <v>92</v>
      </c>
      <c r="G578" s="1" t="s">
        <v>31</v>
      </c>
      <c r="H578" s="1" t="s">
        <v>17</v>
      </c>
      <c r="I578" s="1" t="s">
        <v>12</v>
      </c>
      <c r="J578" s="1" t="s">
        <v>13</v>
      </c>
      <c r="K578" s="1" t="s">
        <v>14</v>
      </c>
      <c r="L578" s="1" t="s">
        <v>77</v>
      </c>
      <c r="M578" s="1">
        <v>60680</v>
      </c>
      <c r="N578" s="17">
        <v>339.70953346855981</v>
      </c>
      <c r="O578" s="8">
        <v>3145.7366681582253</v>
      </c>
      <c r="P578" s="8">
        <v>2581.2481544806101</v>
      </c>
      <c r="Q578" s="8">
        <f>P578-Table3[[#This Row],[paid]]</f>
        <v>-564.48851367761517</v>
      </c>
      <c r="R578" s="8">
        <v>7.5983977491744579</v>
      </c>
      <c r="S578" s="8">
        <v>1800</v>
      </c>
      <c r="T578" s="10">
        <v>0.12</v>
      </c>
      <c r="U578" s="8">
        <v>848.84606897293907</v>
      </c>
      <c r="V578" s="10">
        <v>5.4808502074179748E-2</v>
      </c>
    </row>
    <row r="579" spans="1:22" x14ac:dyDescent="0.25">
      <c r="A579" s="6">
        <v>44718</v>
      </c>
      <c r="B579" s="7" t="str">
        <f t="shared" si="9"/>
        <v>6</v>
      </c>
      <c r="C579" s="17">
        <f>_xlfn.ISOWEEKNUM(Table3[[#This Row],[dt]])</f>
        <v>23</v>
      </c>
      <c r="D579" s="1">
        <v>15242</v>
      </c>
      <c r="E579" s="1" t="s">
        <v>10</v>
      </c>
      <c r="F579" s="1" t="s">
        <v>90</v>
      </c>
      <c r="G579" s="1" t="s">
        <v>29</v>
      </c>
      <c r="H579" s="1" t="s">
        <v>11</v>
      </c>
      <c r="I579" s="1" t="s">
        <v>18</v>
      </c>
      <c r="J579" s="1" t="s">
        <v>13</v>
      </c>
      <c r="K579" s="1" t="s">
        <v>14</v>
      </c>
      <c r="L579" s="1" t="s">
        <v>77</v>
      </c>
      <c r="M579" s="1">
        <v>150920</v>
      </c>
      <c r="N579" s="17">
        <v>833.46462436177967</v>
      </c>
      <c r="O579" s="8">
        <v>4834.9402379794392</v>
      </c>
      <c r="P579" s="8">
        <v>4224.0583325567995</v>
      </c>
      <c r="Q579" s="8">
        <f>P579-Table3[[#This Row],[paid]]</f>
        <v>-610.88190542263965</v>
      </c>
      <c r="R579" s="8">
        <v>5.0680715282803348</v>
      </c>
      <c r="S579" s="8">
        <v>5000</v>
      </c>
      <c r="T579" s="10">
        <v>0.09</v>
      </c>
      <c r="U579" s="8">
        <v>1756.7513801970606</v>
      </c>
      <c r="V579" s="10">
        <v>6.9315306193294152E-2</v>
      </c>
    </row>
    <row r="580" spans="1:22" x14ac:dyDescent="0.25">
      <c r="A580" s="6">
        <v>44718</v>
      </c>
      <c r="B580" s="7" t="str">
        <f t="shared" si="9"/>
        <v>6</v>
      </c>
      <c r="C580" s="17">
        <f>_xlfn.ISOWEEKNUM(Table3[[#This Row],[dt]])</f>
        <v>23</v>
      </c>
      <c r="D580" s="1">
        <v>17365</v>
      </c>
      <c r="E580" s="1" t="s">
        <v>10</v>
      </c>
      <c r="F580" s="1" t="s">
        <v>91</v>
      </c>
      <c r="G580" s="1" t="s">
        <v>72</v>
      </c>
      <c r="H580" s="1" t="s">
        <v>17</v>
      </c>
      <c r="I580" s="1" t="s">
        <v>12</v>
      </c>
      <c r="J580" s="1" t="s">
        <v>16</v>
      </c>
      <c r="K580" s="1" t="s">
        <v>15</v>
      </c>
      <c r="L580" s="1" t="s">
        <v>75</v>
      </c>
      <c r="M580" s="1">
        <v>106360</v>
      </c>
      <c r="N580" s="17">
        <v>197.42208408875075</v>
      </c>
      <c r="O580" s="8">
        <v>2607.227523137185</v>
      </c>
      <c r="P580" s="8">
        <v>1995.0553926794371</v>
      </c>
      <c r="Q580" s="8">
        <f>P580-Table3[[#This Row],[paid]]</f>
        <v>-612.17213045774793</v>
      </c>
      <c r="R580" s="8">
        <v>10.105533035415448</v>
      </c>
      <c r="S580" s="8">
        <v>2200</v>
      </c>
      <c r="T580" s="10">
        <v>0.1</v>
      </c>
      <c r="U580" s="8">
        <v>389.73918450671835</v>
      </c>
      <c r="V580" s="10">
        <v>3.2558760518363643E-2</v>
      </c>
    </row>
    <row r="581" spans="1:22" x14ac:dyDescent="0.25">
      <c r="A581" s="6">
        <v>44718</v>
      </c>
      <c r="B581" s="7" t="str">
        <f t="shared" si="9"/>
        <v>6</v>
      </c>
      <c r="C581" s="17">
        <f>_xlfn.ISOWEEKNUM(Table3[[#This Row],[dt]])</f>
        <v>23</v>
      </c>
      <c r="D581" s="1">
        <v>10777</v>
      </c>
      <c r="E581" s="1" t="s">
        <v>10</v>
      </c>
      <c r="F581" s="1" t="s">
        <v>95</v>
      </c>
      <c r="G581" s="1" t="s">
        <v>52</v>
      </c>
      <c r="H581" s="1" t="s">
        <v>11</v>
      </c>
      <c r="I581" s="1" t="s">
        <v>18</v>
      </c>
      <c r="J581" s="1" t="s">
        <v>16</v>
      </c>
      <c r="K581" s="1" t="s">
        <v>15</v>
      </c>
      <c r="L581" s="1" t="s">
        <v>81</v>
      </c>
      <c r="M581" s="1">
        <v>80380</v>
      </c>
      <c r="N581" s="17">
        <v>691.94815358278311</v>
      </c>
      <c r="O581" s="8">
        <v>1823.9890009882527</v>
      </c>
      <c r="P581" s="8">
        <v>1195.1759672245516</v>
      </c>
      <c r="Q581" s="8">
        <f>P581-Table3[[#This Row],[paid]]</f>
        <v>-628.81303376370101</v>
      </c>
      <c r="R581" s="8">
        <v>1.7272623115419059</v>
      </c>
      <c r="S581" s="8">
        <v>1400</v>
      </c>
      <c r="T581" s="10">
        <v>0.17</v>
      </c>
      <c r="U581" s="8">
        <v>21.657434033530286</v>
      </c>
      <c r="V581" s="10">
        <v>3.0201179055699186E-3</v>
      </c>
    </row>
    <row r="582" spans="1:22" x14ac:dyDescent="0.25">
      <c r="A582" s="6">
        <v>44718</v>
      </c>
      <c r="B582" s="7" t="str">
        <f t="shared" si="9"/>
        <v>6</v>
      </c>
      <c r="C582" s="17">
        <f>_xlfn.ISOWEEKNUM(Table3[[#This Row],[dt]])</f>
        <v>23</v>
      </c>
      <c r="D582" s="1">
        <v>7797</v>
      </c>
      <c r="E582" s="1" t="s">
        <v>10</v>
      </c>
      <c r="F582" s="1" t="s">
        <v>89</v>
      </c>
      <c r="G582" s="1" t="s">
        <v>45</v>
      </c>
      <c r="H582" s="1" t="s">
        <v>19</v>
      </c>
      <c r="I582" s="1" t="s">
        <v>18</v>
      </c>
      <c r="J582" s="1" t="s">
        <v>13</v>
      </c>
      <c r="K582" s="1" t="s">
        <v>14</v>
      </c>
      <c r="L582" s="1" t="s">
        <v>76</v>
      </c>
      <c r="M582" s="1">
        <v>16140</v>
      </c>
      <c r="N582" s="17">
        <v>72.736430512293722</v>
      </c>
      <c r="O582" s="8">
        <v>777.60373096612113</v>
      </c>
      <c r="P582" s="8">
        <v>138.62774446940591</v>
      </c>
      <c r="Q582" s="8">
        <f>P582-Table3[[#This Row],[paid]]</f>
        <v>-638.97598649671522</v>
      </c>
      <c r="R582" s="8">
        <v>1.9058914974659831</v>
      </c>
      <c r="S582" s="8">
        <v>200</v>
      </c>
      <c r="T582" s="10">
        <v>0.12</v>
      </c>
      <c r="U582" s="8">
        <v>46.428723400564699</v>
      </c>
      <c r="V582" s="10">
        <v>5.5819421980630488E-2</v>
      </c>
    </row>
    <row r="583" spans="1:22" x14ac:dyDescent="0.25">
      <c r="A583" s="6">
        <v>44718</v>
      </c>
      <c r="B583" s="7" t="str">
        <f t="shared" si="9"/>
        <v>6</v>
      </c>
      <c r="C583" s="17">
        <f>_xlfn.ISOWEEKNUM(Table3[[#This Row],[dt]])</f>
        <v>23</v>
      </c>
      <c r="D583" s="1">
        <v>13948</v>
      </c>
      <c r="E583" s="1" t="s">
        <v>10</v>
      </c>
      <c r="F583" s="1" t="s">
        <v>93</v>
      </c>
      <c r="G583" s="1" t="s">
        <v>66</v>
      </c>
      <c r="H583" s="1" t="s">
        <v>11</v>
      </c>
      <c r="I583" s="1" t="s">
        <v>18</v>
      </c>
      <c r="J583" s="1" t="s">
        <v>13</v>
      </c>
      <c r="K583" s="1" t="s">
        <v>14</v>
      </c>
      <c r="L583" s="1" t="s">
        <v>81</v>
      </c>
      <c r="M583" s="1">
        <v>56320</v>
      </c>
      <c r="N583" s="17">
        <v>242.68478150664097</v>
      </c>
      <c r="O583" s="8">
        <v>1358.1112864641573</v>
      </c>
      <c r="P583" s="8">
        <v>646.26066826913154</v>
      </c>
      <c r="Q583" s="8">
        <f>P583-Table3[[#This Row],[paid]]</f>
        <v>-711.85061819502573</v>
      </c>
      <c r="R583" s="8">
        <v>2.6629633067924652</v>
      </c>
      <c r="S583" s="8">
        <v>1400</v>
      </c>
      <c r="T583" s="10">
        <v>0.1</v>
      </c>
      <c r="U583" s="8">
        <v>308.06451105393779</v>
      </c>
      <c r="V583" s="10">
        <v>7.9447949870089185E-2</v>
      </c>
    </row>
    <row r="584" spans="1:22" x14ac:dyDescent="0.25">
      <c r="A584" s="6">
        <v>44718</v>
      </c>
      <c r="B584" s="7" t="str">
        <f t="shared" si="9"/>
        <v>6</v>
      </c>
      <c r="C584" s="17">
        <f>_xlfn.ISOWEEKNUM(Table3[[#This Row],[dt]])</f>
        <v>23</v>
      </c>
      <c r="D584" s="1">
        <v>16537</v>
      </c>
      <c r="E584" s="1" t="s">
        <v>10</v>
      </c>
      <c r="F584" s="1" t="s">
        <v>90</v>
      </c>
      <c r="G584" s="1" t="s">
        <v>44</v>
      </c>
      <c r="H584" s="1" t="s">
        <v>17</v>
      </c>
      <c r="I584" s="1" t="s">
        <v>18</v>
      </c>
      <c r="J584" s="1" t="s">
        <v>16</v>
      </c>
      <c r="K584" s="1" t="s">
        <v>15</v>
      </c>
      <c r="L584" s="1" t="s">
        <v>78</v>
      </c>
      <c r="M584" s="1">
        <v>118770</v>
      </c>
      <c r="N584" s="17">
        <v>269.16149068322983</v>
      </c>
      <c r="O584" s="8">
        <v>4257.2985141830832</v>
      </c>
      <c r="P584" s="8">
        <v>3536.7309085216607</v>
      </c>
      <c r="Q584" s="8">
        <f>P584-Table3[[#This Row],[paid]]</f>
        <v>-720.56760566142248</v>
      </c>
      <c r="R584" s="8">
        <v>13.139810228960133</v>
      </c>
      <c r="S584" s="8">
        <v>2600</v>
      </c>
      <c r="T584" s="10">
        <v>0.1</v>
      </c>
      <c r="U584" s="8">
        <v>1720.4842704560181</v>
      </c>
      <c r="V584" s="10">
        <v>8.1076956609400508E-2</v>
      </c>
    </row>
    <row r="585" spans="1:22" x14ac:dyDescent="0.25">
      <c r="A585" s="6">
        <v>44718</v>
      </c>
      <c r="B585" s="7" t="str">
        <f t="shared" si="9"/>
        <v>6</v>
      </c>
      <c r="C585" s="17">
        <f>_xlfn.ISOWEEKNUM(Table3[[#This Row],[dt]])</f>
        <v>23</v>
      </c>
      <c r="D585" s="1">
        <v>17144</v>
      </c>
      <c r="E585" s="1" t="s">
        <v>24</v>
      </c>
      <c r="F585" s="1" t="s">
        <v>92</v>
      </c>
      <c r="G585" s="1" t="s">
        <v>40</v>
      </c>
      <c r="H585" s="1" t="s">
        <v>19</v>
      </c>
      <c r="I585" s="1" t="s">
        <v>12</v>
      </c>
      <c r="J585" s="1" t="s">
        <v>13</v>
      </c>
      <c r="K585" s="1" t="s">
        <v>15</v>
      </c>
      <c r="L585" s="1" t="s">
        <v>77</v>
      </c>
      <c r="M585" s="1">
        <v>60750</v>
      </c>
      <c r="N585" s="17">
        <v>132.759680393362</v>
      </c>
      <c r="O585" s="8">
        <v>2389.883374598252</v>
      </c>
      <c r="P585" s="8">
        <v>1652.5007968180905</v>
      </c>
      <c r="Q585" s="8">
        <f>P585-Table3[[#This Row],[paid]]</f>
        <v>-737.38257778016145</v>
      </c>
      <c r="R585" s="8">
        <v>12.447309242699228</v>
      </c>
      <c r="S585" s="8">
        <v>1200</v>
      </c>
      <c r="T585" s="10">
        <v>0.12</v>
      </c>
      <c r="U585" s="8">
        <v>571.41687677979041</v>
      </c>
      <c r="V585" s="10">
        <v>5.7631528113840175E-2</v>
      </c>
    </row>
    <row r="586" spans="1:22" x14ac:dyDescent="0.25">
      <c r="A586" s="6">
        <v>44718</v>
      </c>
      <c r="B586" s="7" t="str">
        <f t="shared" si="9"/>
        <v>6</v>
      </c>
      <c r="C586" s="17">
        <f>_xlfn.ISOWEEKNUM(Table3[[#This Row],[dt]])</f>
        <v>23</v>
      </c>
      <c r="D586" s="1">
        <v>2851</v>
      </c>
      <c r="E586" s="1" t="s">
        <v>10</v>
      </c>
      <c r="F586" s="1" t="s">
        <v>93</v>
      </c>
      <c r="G586" s="1" t="s">
        <v>45</v>
      </c>
      <c r="H586" s="1" t="s">
        <v>11</v>
      </c>
      <c r="I586" s="1" t="s">
        <v>18</v>
      </c>
      <c r="J586" s="1" t="s">
        <v>13</v>
      </c>
      <c r="K586" s="1" t="s">
        <v>15</v>
      </c>
      <c r="L586" s="1" t="s">
        <v>75</v>
      </c>
      <c r="M586" s="1">
        <v>79240</v>
      </c>
      <c r="N586" s="17">
        <v>318.3675195601607</v>
      </c>
      <c r="O586" s="8">
        <v>2816.1254318394458</v>
      </c>
      <c r="P586" s="8">
        <v>1966.1466414583567</v>
      </c>
      <c r="Q586" s="8">
        <f>P586-Table3[[#This Row],[paid]]</f>
        <v>-849.97879038108908</v>
      </c>
      <c r="R586" s="8">
        <v>6.1757136663145733</v>
      </c>
      <c r="S586" s="8">
        <v>2800</v>
      </c>
      <c r="T586" s="10">
        <v>0.08</v>
      </c>
      <c r="U586" s="8">
        <v>208.57646159980482</v>
      </c>
      <c r="V586" s="10">
        <v>1.7680646431429334E-2</v>
      </c>
    </row>
    <row r="587" spans="1:22" x14ac:dyDescent="0.25">
      <c r="A587" s="6">
        <v>44718</v>
      </c>
      <c r="B587" s="7" t="str">
        <f t="shared" si="9"/>
        <v>6</v>
      </c>
      <c r="C587" s="17">
        <f>_xlfn.ISOWEEKNUM(Table3[[#This Row],[dt]])</f>
        <v>23</v>
      </c>
      <c r="D587" s="1">
        <v>14706</v>
      </c>
      <c r="E587" s="1" t="s">
        <v>10</v>
      </c>
      <c r="F587" s="1" t="s">
        <v>91</v>
      </c>
      <c r="G587" s="1" t="s">
        <v>58</v>
      </c>
      <c r="H587" s="1" t="s">
        <v>17</v>
      </c>
      <c r="I587" s="1" t="s">
        <v>18</v>
      </c>
      <c r="J587" s="1" t="s">
        <v>13</v>
      </c>
      <c r="K587" s="1" t="s">
        <v>15</v>
      </c>
      <c r="L587" s="1" t="s">
        <v>81</v>
      </c>
      <c r="M587" s="1">
        <v>14510</v>
      </c>
      <c r="N587" s="17">
        <v>80.00418282759145</v>
      </c>
      <c r="O587" s="8">
        <v>967.02458254742771</v>
      </c>
      <c r="P587" s="8">
        <v>88.926450001034141</v>
      </c>
      <c r="Q587" s="8">
        <f>P587-Table3[[#This Row],[paid]]</f>
        <v>-878.09813254639357</v>
      </c>
      <c r="R587" s="8">
        <v>1.1115225086752043</v>
      </c>
      <c r="S587" s="8">
        <v>200</v>
      </c>
      <c r="T587" s="10">
        <v>0.11</v>
      </c>
      <c r="U587" s="8">
        <v>32.15694448967394</v>
      </c>
      <c r="V587" s="10">
        <v>6.0268803581124214E-2</v>
      </c>
    </row>
    <row r="588" spans="1:22" x14ac:dyDescent="0.25">
      <c r="A588" s="6">
        <v>44718</v>
      </c>
      <c r="B588" s="7" t="str">
        <f t="shared" si="9"/>
        <v>6</v>
      </c>
      <c r="C588" s="17">
        <f>_xlfn.ISOWEEKNUM(Table3[[#This Row],[dt]])</f>
        <v>23</v>
      </c>
      <c r="D588" s="1">
        <v>17282</v>
      </c>
      <c r="E588" s="1" t="s">
        <v>10</v>
      </c>
      <c r="F588" s="1" t="s">
        <v>90</v>
      </c>
      <c r="G588" s="1" t="s">
        <v>52</v>
      </c>
      <c r="H588" s="1" t="s">
        <v>17</v>
      </c>
      <c r="I588" s="1" t="s">
        <v>12</v>
      </c>
      <c r="J588" s="1" t="s">
        <v>13</v>
      </c>
      <c r="K588" s="1" t="s">
        <v>14</v>
      </c>
      <c r="L588" s="1" t="s">
        <v>81</v>
      </c>
      <c r="M588" s="1">
        <v>37870</v>
      </c>
      <c r="N588" s="17">
        <v>66.100363636363639</v>
      </c>
      <c r="O588" s="8">
        <v>1437.5993140938658</v>
      </c>
      <c r="P588" s="8">
        <v>439.93443252310868</v>
      </c>
      <c r="Q588" s="8">
        <f>P588-Table3[[#This Row],[paid]]</f>
        <v>-997.66488157075719</v>
      </c>
      <c r="R588" s="8">
        <v>6.6555523800641936</v>
      </c>
      <c r="S588" s="8">
        <v>400</v>
      </c>
      <c r="T588" s="10">
        <v>7.0000000000000007E-2</v>
      </c>
      <c r="U588" s="8">
        <v>158.4272290531942</v>
      </c>
      <c r="V588" s="10">
        <v>6.0019257924634938E-2</v>
      </c>
    </row>
    <row r="589" spans="1:22" x14ac:dyDescent="0.25">
      <c r="A589" s="6">
        <v>44718</v>
      </c>
      <c r="B589" s="7" t="str">
        <f t="shared" si="9"/>
        <v>6</v>
      </c>
      <c r="C589" s="17">
        <f>_xlfn.ISOWEEKNUM(Table3[[#This Row],[dt]])</f>
        <v>23</v>
      </c>
      <c r="D589" s="1">
        <v>12657</v>
      </c>
      <c r="E589" s="1" t="s">
        <v>10</v>
      </c>
      <c r="F589" s="1" t="s">
        <v>91</v>
      </c>
      <c r="G589" s="1" t="s">
        <v>56</v>
      </c>
      <c r="H589" s="1" t="s">
        <v>19</v>
      </c>
      <c r="I589" s="1" t="s">
        <v>18</v>
      </c>
      <c r="J589" s="1" t="s">
        <v>16</v>
      </c>
      <c r="K589" s="1" t="s">
        <v>14</v>
      </c>
      <c r="L589" s="1" t="s">
        <v>79</v>
      </c>
      <c r="M589" s="1">
        <v>185960</v>
      </c>
      <c r="N589" s="17">
        <v>257.01959895774331</v>
      </c>
      <c r="O589" s="8">
        <v>3446.1134360899437</v>
      </c>
      <c r="P589" s="8">
        <v>2419.9964297998035</v>
      </c>
      <c r="Q589" s="8">
        <f>P589-Table3[[#This Row],[paid]]</f>
        <v>-1026.1170062901401</v>
      </c>
      <c r="R589" s="8">
        <v>9.4156104811200638</v>
      </c>
      <c r="S589" s="8">
        <v>2400</v>
      </c>
      <c r="T589" s="10">
        <v>0.08</v>
      </c>
      <c r="U589" s="8">
        <v>1097.9015854986319</v>
      </c>
      <c r="V589" s="10">
        <v>7.5613168403823969E-2</v>
      </c>
    </row>
    <row r="590" spans="1:22" x14ac:dyDescent="0.25">
      <c r="A590" s="6">
        <v>44718</v>
      </c>
      <c r="B590" s="7" t="str">
        <f t="shared" si="9"/>
        <v>6</v>
      </c>
      <c r="C590" s="17">
        <f>_xlfn.ISOWEEKNUM(Table3[[#This Row],[dt]])</f>
        <v>23</v>
      </c>
      <c r="D590" s="1">
        <v>3534</v>
      </c>
      <c r="E590" s="1" t="s">
        <v>10</v>
      </c>
      <c r="F590" s="1" t="s">
        <v>90</v>
      </c>
      <c r="G590" s="1" t="s">
        <v>37</v>
      </c>
      <c r="H590" s="1" t="s">
        <v>11</v>
      </c>
      <c r="I590" s="1" t="s">
        <v>18</v>
      </c>
      <c r="J590" s="1" t="s">
        <v>13</v>
      </c>
      <c r="K590" s="1" t="s">
        <v>14</v>
      </c>
      <c r="L590" s="1" t="s">
        <v>76</v>
      </c>
      <c r="M590" s="1">
        <v>176740</v>
      </c>
      <c r="N590" s="17">
        <v>261.25934914506342</v>
      </c>
      <c r="O590" s="8">
        <v>2933.1520555373404</v>
      </c>
      <c r="P590" s="8">
        <v>1906.2522312765932</v>
      </c>
      <c r="Q590" s="8">
        <f>P590-Table3[[#This Row],[paid]]</f>
        <v>-1026.8998242607472</v>
      </c>
      <c r="R590" s="8">
        <v>7.2963981481028366</v>
      </c>
      <c r="S590" s="8">
        <v>1800</v>
      </c>
      <c r="T590" s="10">
        <v>0.08</v>
      </c>
      <c r="U590" s="8">
        <v>750.00234970072688</v>
      </c>
      <c r="V590" s="10">
        <v>6.5573899175491918E-2</v>
      </c>
    </row>
    <row r="591" spans="1:22" x14ac:dyDescent="0.25">
      <c r="A591" s="6">
        <v>44718</v>
      </c>
      <c r="B591" s="7" t="str">
        <f t="shared" si="9"/>
        <v>6</v>
      </c>
      <c r="C591" s="17">
        <f>_xlfn.ISOWEEKNUM(Table3[[#This Row],[dt]])</f>
        <v>23</v>
      </c>
      <c r="D591" s="1">
        <v>2917</v>
      </c>
      <c r="E591" s="1" t="s">
        <v>10</v>
      </c>
      <c r="F591" s="1" t="s">
        <v>94</v>
      </c>
      <c r="G591" s="1" t="s">
        <v>41</v>
      </c>
      <c r="H591" s="1" t="s">
        <v>17</v>
      </c>
      <c r="I591" s="1" t="s">
        <v>12</v>
      </c>
      <c r="J591" s="1" t="s">
        <v>13</v>
      </c>
      <c r="K591" s="1" t="s">
        <v>15</v>
      </c>
      <c r="L591" s="1" t="s">
        <v>78</v>
      </c>
      <c r="M591" s="1">
        <v>48050</v>
      </c>
      <c r="N591" s="17">
        <v>212.59319950839821</v>
      </c>
      <c r="O591" s="8">
        <v>1587.8015972956071</v>
      </c>
      <c r="P591" s="8">
        <v>520.91947801484309</v>
      </c>
      <c r="Q591" s="8">
        <f>P591-Table3[[#This Row],[paid]]</f>
        <v>-1066.8821192807641</v>
      </c>
      <c r="R591" s="8">
        <v>2.4503111069376651</v>
      </c>
      <c r="S591" s="8">
        <v>400</v>
      </c>
      <c r="T591" s="10">
        <v>7.0000000000000007E-2</v>
      </c>
      <c r="U591" s="8">
        <v>83.693052506530378</v>
      </c>
      <c r="V591" s="10">
        <v>2.6777347887967193E-2</v>
      </c>
    </row>
    <row r="592" spans="1:22" x14ac:dyDescent="0.25">
      <c r="A592" s="6">
        <v>44718</v>
      </c>
      <c r="B592" s="7" t="str">
        <f t="shared" si="9"/>
        <v>6</v>
      </c>
      <c r="C592" s="17">
        <f>_xlfn.ISOWEEKNUM(Table3[[#This Row],[dt]])</f>
        <v>23</v>
      </c>
      <c r="D592" s="1">
        <v>10543</v>
      </c>
      <c r="E592" s="1" t="s">
        <v>10</v>
      </c>
      <c r="F592" s="1" t="s">
        <v>94</v>
      </c>
      <c r="G592" s="1" t="s">
        <v>45</v>
      </c>
      <c r="H592" s="1" t="s">
        <v>19</v>
      </c>
      <c r="I592" s="1" t="s">
        <v>18</v>
      </c>
      <c r="J592" s="1" t="s">
        <v>13</v>
      </c>
      <c r="K592" s="1" t="s">
        <v>14</v>
      </c>
      <c r="L592" s="1" t="s">
        <v>79</v>
      </c>
      <c r="M592" s="1">
        <v>167400</v>
      </c>
      <c r="N592" s="17">
        <v>108.37919270898179</v>
      </c>
      <c r="O592" s="8">
        <v>3624.1824288250205</v>
      </c>
      <c r="P592" s="8">
        <v>2517.8587555521322</v>
      </c>
      <c r="Q592" s="8">
        <f>P592-Table3[[#This Row],[paid]]</f>
        <v>-1106.3236732728883</v>
      </c>
      <c r="R592" s="8">
        <v>23.231938646314237</v>
      </c>
      <c r="S592" s="8">
        <v>1400</v>
      </c>
      <c r="T592" s="10">
        <v>9.5000000000000001E-2</v>
      </c>
      <c r="U592" s="8">
        <v>1352.803662513154</v>
      </c>
      <c r="V592" s="10">
        <v>8.9547229997849406E-2</v>
      </c>
    </row>
    <row r="593" spans="1:22" x14ac:dyDescent="0.25">
      <c r="A593" s="6">
        <v>44718</v>
      </c>
      <c r="B593" s="7" t="str">
        <f t="shared" si="9"/>
        <v>6</v>
      </c>
      <c r="C593" s="17">
        <f>_xlfn.ISOWEEKNUM(Table3[[#This Row],[dt]])</f>
        <v>23</v>
      </c>
      <c r="D593" s="1">
        <v>9363</v>
      </c>
      <c r="E593" s="1" t="s">
        <v>10</v>
      </c>
      <c r="F593" s="1" t="s">
        <v>90</v>
      </c>
      <c r="G593" s="1" t="s">
        <v>72</v>
      </c>
      <c r="H593" s="1" t="s">
        <v>11</v>
      </c>
      <c r="I593" s="1" t="s">
        <v>18</v>
      </c>
      <c r="J593" s="1" t="s">
        <v>13</v>
      </c>
      <c r="K593" s="1" t="s">
        <v>14</v>
      </c>
      <c r="L593" s="1" t="s">
        <v>77</v>
      </c>
      <c r="M593" s="1">
        <v>56890</v>
      </c>
      <c r="N593" s="17">
        <v>498.65362075115939</v>
      </c>
      <c r="O593" s="8">
        <v>2143.8940839499101</v>
      </c>
      <c r="P593" s="8">
        <v>1035.91138320602</v>
      </c>
      <c r="Q593" s="8">
        <f>P593-Table3[[#This Row],[paid]]</f>
        <v>-1107.9827007438901</v>
      </c>
      <c r="R593" s="8">
        <v>2.0774167480134786</v>
      </c>
      <c r="S593" s="8">
        <v>2000</v>
      </c>
      <c r="T593" s="10">
        <v>0.1</v>
      </c>
      <c r="U593" s="8">
        <v>497.35646570912104</v>
      </c>
      <c r="V593" s="10">
        <v>8.0019146066636043E-2</v>
      </c>
    </row>
    <row r="594" spans="1:22" x14ac:dyDescent="0.25">
      <c r="A594" s="6">
        <v>44718</v>
      </c>
      <c r="B594" s="7" t="str">
        <f t="shared" si="9"/>
        <v>6</v>
      </c>
      <c r="C594" s="17">
        <f>_xlfn.ISOWEEKNUM(Table3[[#This Row],[dt]])</f>
        <v>23</v>
      </c>
      <c r="D594" s="1">
        <v>15102</v>
      </c>
      <c r="E594" s="1" t="s">
        <v>10</v>
      </c>
      <c r="F594" s="1" t="s">
        <v>93</v>
      </c>
      <c r="G594" s="1" t="s">
        <v>62</v>
      </c>
      <c r="H594" s="1" t="s">
        <v>17</v>
      </c>
      <c r="I594" s="1" t="s">
        <v>18</v>
      </c>
      <c r="J594" s="1" t="s">
        <v>13</v>
      </c>
      <c r="K594" s="1" t="s">
        <v>15</v>
      </c>
      <c r="L594" s="1" t="s">
        <v>75</v>
      </c>
      <c r="M594" s="1">
        <v>108970</v>
      </c>
      <c r="N594" s="17">
        <v>141.79971711456861</v>
      </c>
      <c r="O594" s="8">
        <v>2293.6020189804212</v>
      </c>
      <c r="P594" s="8">
        <v>1178.3772371914026</v>
      </c>
      <c r="Q594" s="8">
        <f>P594-Table3[[#This Row],[paid]]</f>
        <v>-1115.2247817890186</v>
      </c>
      <c r="R594" s="8">
        <v>8.310152242682685</v>
      </c>
      <c r="S594" s="8">
        <v>1200</v>
      </c>
      <c r="T594" s="10">
        <v>6.5000000000000002E-2</v>
      </c>
      <c r="U594" s="8">
        <v>321.66975706984232</v>
      </c>
      <c r="V594" s="10">
        <v>4.5496148844564765E-2</v>
      </c>
    </row>
    <row r="595" spans="1:22" x14ac:dyDescent="0.25">
      <c r="A595" s="6">
        <v>44718</v>
      </c>
      <c r="B595" s="7" t="str">
        <f t="shared" si="9"/>
        <v>6</v>
      </c>
      <c r="C595" s="17">
        <f>_xlfn.ISOWEEKNUM(Table3[[#This Row],[dt]])</f>
        <v>23</v>
      </c>
      <c r="D595" s="1">
        <v>10778</v>
      </c>
      <c r="E595" s="1" t="s">
        <v>10</v>
      </c>
      <c r="F595" s="1" t="s">
        <v>94</v>
      </c>
      <c r="G595" s="1" t="s">
        <v>51</v>
      </c>
      <c r="H595" s="1" t="s">
        <v>17</v>
      </c>
      <c r="I595" s="1" t="s">
        <v>12</v>
      </c>
      <c r="J595" s="1" t="s">
        <v>16</v>
      </c>
      <c r="K595" s="1" t="s">
        <v>20</v>
      </c>
      <c r="L595" s="1" t="s">
        <v>76</v>
      </c>
      <c r="M595" s="1">
        <v>81570</v>
      </c>
      <c r="N595" s="17">
        <v>72.423356139342971</v>
      </c>
      <c r="O595" s="8">
        <v>1524.7064488696742</v>
      </c>
      <c r="P595" s="8">
        <v>360.86391553739008</v>
      </c>
      <c r="Q595" s="8">
        <f>P595-Table3[[#This Row],[paid]]</f>
        <v>-1163.8425333322841</v>
      </c>
      <c r="R595" s="8">
        <v>4.9827008132995898</v>
      </c>
      <c r="S595" s="8">
        <v>400</v>
      </c>
      <c r="T595" s="10">
        <v>0.09</v>
      </c>
      <c r="U595" s="8">
        <v>110.58339241635996</v>
      </c>
      <c r="V595" s="10">
        <v>5.1073450708642602E-2</v>
      </c>
    </row>
    <row r="596" spans="1:22" x14ac:dyDescent="0.25">
      <c r="A596" s="6">
        <v>44718</v>
      </c>
      <c r="B596" s="7" t="str">
        <f t="shared" si="9"/>
        <v>6</v>
      </c>
      <c r="C596" s="17">
        <f>_xlfn.ISOWEEKNUM(Table3[[#This Row],[dt]])</f>
        <v>23</v>
      </c>
      <c r="D596" s="1">
        <v>15101</v>
      </c>
      <c r="E596" s="1" t="s">
        <v>10</v>
      </c>
      <c r="F596" s="1" t="s">
        <v>91</v>
      </c>
      <c r="G596" s="1" t="s">
        <v>52</v>
      </c>
      <c r="H596" s="1" t="s">
        <v>17</v>
      </c>
      <c r="I596" s="1" t="s">
        <v>12</v>
      </c>
      <c r="J596" s="1" t="s">
        <v>16</v>
      </c>
      <c r="K596" s="1" t="s">
        <v>14</v>
      </c>
      <c r="L596" s="1" t="s">
        <v>76</v>
      </c>
      <c r="M596" s="1">
        <v>27340</v>
      </c>
      <c r="N596" s="17">
        <v>131.41947066658946</v>
      </c>
      <c r="O596" s="8">
        <v>1601.9266686418155</v>
      </c>
      <c r="P596" s="8">
        <v>422.73966835261132</v>
      </c>
      <c r="Q596" s="8">
        <f>P596-Table3[[#This Row],[paid]]</f>
        <v>-1179.1870002892042</v>
      </c>
      <c r="R596" s="8">
        <v>3.2167202181562558</v>
      </c>
      <c r="S596" s="8">
        <v>400</v>
      </c>
      <c r="T596" s="10">
        <v>0.1</v>
      </c>
      <c r="U596" s="8">
        <v>5.9407805152455602</v>
      </c>
      <c r="V596" s="10">
        <v>2.3421745343481294E-3</v>
      </c>
    </row>
    <row r="597" spans="1:22" x14ac:dyDescent="0.25">
      <c r="A597" s="6">
        <v>44718</v>
      </c>
      <c r="B597" s="7" t="str">
        <f t="shared" si="9"/>
        <v>6</v>
      </c>
      <c r="C597" s="17">
        <f>_xlfn.ISOWEEKNUM(Table3[[#This Row],[dt]])</f>
        <v>23</v>
      </c>
      <c r="D597" s="1">
        <v>14389</v>
      </c>
      <c r="E597" s="1" t="s">
        <v>10</v>
      </c>
      <c r="F597" s="1" t="s">
        <v>95</v>
      </c>
      <c r="G597" s="1" t="s">
        <v>45</v>
      </c>
      <c r="H597" s="1" t="s">
        <v>19</v>
      </c>
      <c r="I597" s="1" t="s">
        <v>18</v>
      </c>
      <c r="J597" s="1" t="s">
        <v>16</v>
      </c>
      <c r="K597" s="1" t="s">
        <v>20</v>
      </c>
      <c r="L597" s="1" t="s">
        <v>75</v>
      </c>
      <c r="M597" s="1">
        <v>132160</v>
      </c>
      <c r="N597" s="17">
        <v>64.181822596702531</v>
      </c>
      <c r="O597" s="8">
        <v>2548.9167774549464</v>
      </c>
      <c r="P597" s="8">
        <v>1363.2843702031005</v>
      </c>
      <c r="Q597" s="8">
        <f>P597-Table3[[#This Row],[paid]]</f>
        <v>-1185.632407251846</v>
      </c>
      <c r="R597" s="8">
        <v>21.240973145457883</v>
      </c>
      <c r="S597" s="8">
        <v>1400</v>
      </c>
      <c r="T597" s="10">
        <v>5.5E-2</v>
      </c>
      <c r="U597" s="8">
        <v>151.25396606979677</v>
      </c>
      <c r="V597" s="10">
        <v>1.8491369002646543E-2</v>
      </c>
    </row>
    <row r="598" spans="1:22" x14ac:dyDescent="0.25">
      <c r="A598" s="6">
        <v>44718</v>
      </c>
      <c r="B598" s="7" t="str">
        <f t="shared" si="9"/>
        <v>6</v>
      </c>
      <c r="C598" s="17">
        <f>_xlfn.ISOWEEKNUM(Table3[[#This Row],[dt]])</f>
        <v>23</v>
      </c>
      <c r="D598" s="1">
        <v>17246</v>
      </c>
      <c r="E598" s="1" t="s">
        <v>10</v>
      </c>
      <c r="F598" s="1" t="s">
        <v>90</v>
      </c>
      <c r="G598" s="1" t="s">
        <v>43</v>
      </c>
      <c r="H598" s="1" t="s">
        <v>11</v>
      </c>
      <c r="I598" s="1" t="s">
        <v>12</v>
      </c>
      <c r="J598" s="1" t="s">
        <v>16</v>
      </c>
      <c r="K598" s="1" t="s">
        <v>14</v>
      </c>
      <c r="L598" s="1" t="s">
        <v>77</v>
      </c>
      <c r="M598" s="1">
        <v>87830</v>
      </c>
      <c r="N598" s="17">
        <v>350.57211282597126</v>
      </c>
      <c r="O598" s="8">
        <v>2685.4565566056322</v>
      </c>
      <c r="P598" s="8">
        <v>1494.3590142088794</v>
      </c>
      <c r="Q598" s="8">
        <f>P598-Table3[[#This Row],[paid]]</f>
        <v>-1191.0975423967527</v>
      </c>
      <c r="R598" s="8">
        <v>4.2626294549295753</v>
      </c>
      <c r="S598" s="8">
        <v>2000</v>
      </c>
      <c r="T598" s="10">
        <v>0.12</v>
      </c>
      <c r="U598" s="8">
        <v>565.1752298073028</v>
      </c>
      <c r="V598" s="10">
        <v>6.3034298143152839E-2</v>
      </c>
    </row>
    <row r="599" spans="1:22" x14ac:dyDescent="0.25">
      <c r="A599" s="6">
        <v>44718</v>
      </c>
      <c r="B599" s="7" t="str">
        <f t="shared" si="9"/>
        <v>6</v>
      </c>
      <c r="C599" s="17">
        <f>_xlfn.ISOWEEKNUM(Table3[[#This Row],[dt]])</f>
        <v>23</v>
      </c>
      <c r="D599" s="1">
        <v>15810</v>
      </c>
      <c r="E599" s="1" t="s">
        <v>10</v>
      </c>
      <c r="F599" s="1" t="s">
        <v>95</v>
      </c>
      <c r="G599" s="1" t="s">
        <v>72</v>
      </c>
      <c r="H599" s="1" t="s">
        <v>11</v>
      </c>
      <c r="I599" s="1" t="s">
        <v>12</v>
      </c>
      <c r="J599" s="1" t="s">
        <v>16</v>
      </c>
      <c r="K599" s="1" t="s">
        <v>14</v>
      </c>
      <c r="L599" s="1" t="s">
        <v>76</v>
      </c>
      <c r="M599" s="1">
        <v>86450</v>
      </c>
      <c r="N599" s="17">
        <v>379.80736735383579</v>
      </c>
      <c r="O599" s="8">
        <v>2368.3039161652905</v>
      </c>
      <c r="P599" s="8">
        <v>1153.2041993493824</v>
      </c>
      <c r="Q599" s="8">
        <f>P599-Table3[[#This Row],[paid]]</f>
        <v>-1215.0997168159081</v>
      </c>
      <c r="R599" s="8">
        <v>3.0362870720067825</v>
      </c>
      <c r="S599" s="8">
        <v>1000</v>
      </c>
      <c r="T599" s="10">
        <v>0.1</v>
      </c>
      <c r="U599" s="8">
        <v>374.64037709937446</v>
      </c>
      <c r="V599" s="10">
        <v>5.414484519317856E-2</v>
      </c>
    </row>
    <row r="600" spans="1:22" x14ac:dyDescent="0.25">
      <c r="A600" s="6">
        <v>44718</v>
      </c>
      <c r="B600" s="7" t="str">
        <f t="shared" si="9"/>
        <v>6</v>
      </c>
      <c r="C600" s="17">
        <f>_xlfn.ISOWEEKNUM(Table3[[#This Row],[dt]])</f>
        <v>23</v>
      </c>
      <c r="D600" s="1">
        <v>15672</v>
      </c>
      <c r="E600" s="1" t="s">
        <v>10</v>
      </c>
      <c r="F600" s="1" t="s">
        <v>94</v>
      </c>
      <c r="G600" s="1" t="s">
        <v>35</v>
      </c>
      <c r="H600" s="1" t="s">
        <v>11</v>
      </c>
      <c r="I600" s="1" t="s">
        <v>12</v>
      </c>
      <c r="J600" s="1" t="s">
        <v>13</v>
      </c>
      <c r="K600" s="1" t="s">
        <v>14</v>
      </c>
      <c r="L600" s="1" t="s">
        <v>77</v>
      </c>
      <c r="M600" s="1">
        <v>70370</v>
      </c>
      <c r="N600" s="17">
        <v>311.19050389852208</v>
      </c>
      <c r="O600" s="8">
        <v>2232.4104965092406</v>
      </c>
      <c r="P600" s="8">
        <v>1015.6505077734802</v>
      </c>
      <c r="Q600" s="8">
        <f>P600-Table3[[#This Row],[paid]]</f>
        <v>-1216.7599887357605</v>
      </c>
      <c r="R600" s="8">
        <v>3.2637580358322231</v>
      </c>
      <c r="S600" s="8">
        <v>1200</v>
      </c>
      <c r="T600" s="10">
        <v>0.08</v>
      </c>
      <c r="U600" s="8">
        <v>305.99736243504498</v>
      </c>
      <c r="V600" s="10">
        <v>5.0213690649988062E-2</v>
      </c>
    </row>
    <row r="601" spans="1:22" x14ac:dyDescent="0.25">
      <c r="A601" s="6">
        <v>44718</v>
      </c>
      <c r="B601" s="7" t="str">
        <f t="shared" si="9"/>
        <v>6</v>
      </c>
      <c r="C601" s="17">
        <f>_xlfn.ISOWEEKNUM(Table3[[#This Row],[dt]])</f>
        <v>23</v>
      </c>
      <c r="D601" s="1">
        <v>16861</v>
      </c>
      <c r="E601" s="1" t="s">
        <v>10</v>
      </c>
      <c r="F601" s="1" t="s">
        <v>92</v>
      </c>
      <c r="G601" s="1" t="s">
        <v>46</v>
      </c>
      <c r="H601" s="1" t="s">
        <v>11</v>
      </c>
      <c r="I601" s="1" t="s">
        <v>18</v>
      </c>
      <c r="J601" s="1" t="s">
        <v>13</v>
      </c>
      <c r="K601" s="1" t="s">
        <v>15</v>
      </c>
      <c r="L601" s="1" t="s">
        <v>78</v>
      </c>
      <c r="M601" s="1">
        <v>89960</v>
      </c>
      <c r="N601" s="17">
        <v>553.49355893097481</v>
      </c>
      <c r="O601" s="8">
        <v>2129.7310484297695</v>
      </c>
      <c r="P601" s="8">
        <v>877.07769163778983</v>
      </c>
      <c r="Q601" s="8">
        <f>P601-Table3[[#This Row],[paid]]</f>
        <v>-1252.6533567919796</v>
      </c>
      <c r="R601" s="8">
        <v>1.5846213157959597</v>
      </c>
      <c r="S601" s="8">
        <v>1200</v>
      </c>
      <c r="T601" s="10">
        <v>7.0000000000000007E-2</v>
      </c>
      <c r="U601" s="8">
        <v>312.09065772172312</v>
      </c>
      <c r="V601" s="10">
        <v>5.9305019516752308E-2</v>
      </c>
    </row>
    <row r="602" spans="1:22" x14ac:dyDescent="0.25">
      <c r="A602" s="6">
        <v>44718</v>
      </c>
      <c r="B602" s="7" t="str">
        <f t="shared" si="9"/>
        <v>6</v>
      </c>
      <c r="C602" s="17">
        <f>_xlfn.ISOWEEKNUM(Table3[[#This Row],[dt]])</f>
        <v>23</v>
      </c>
      <c r="D602" s="1">
        <v>2789</v>
      </c>
      <c r="E602" s="1" t="s">
        <v>10</v>
      </c>
      <c r="F602" s="1" t="s">
        <v>91</v>
      </c>
      <c r="G602" s="1" t="s">
        <v>71</v>
      </c>
      <c r="H602" s="1" t="s">
        <v>17</v>
      </c>
      <c r="I602" s="1" t="s">
        <v>12</v>
      </c>
      <c r="J602" s="1" t="s">
        <v>13</v>
      </c>
      <c r="K602" s="1" t="s">
        <v>14</v>
      </c>
      <c r="L602" s="1" t="s">
        <v>77</v>
      </c>
      <c r="M602" s="1">
        <v>27590</v>
      </c>
      <c r="N602" s="17">
        <v>164.04238947957469</v>
      </c>
      <c r="O602" s="8">
        <v>1872.0035631750443</v>
      </c>
      <c r="P602" s="8">
        <v>602.13321101472991</v>
      </c>
      <c r="Q602" s="8">
        <f>P602-Table3[[#This Row],[paid]]</f>
        <v>-1269.8703521603143</v>
      </c>
      <c r="R602" s="8">
        <v>3.6705952219118521</v>
      </c>
      <c r="S602" s="8">
        <v>1000</v>
      </c>
      <c r="T602" s="10">
        <v>0.12</v>
      </c>
      <c r="U602" s="8">
        <v>147.0594801632181</v>
      </c>
      <c r="V602" s="10">
        <v>4.0705134531994397E-2</v>
      </c>
    </row>
    <row r="603" spans="1:22" x14ac:dyDescent="0.25">
      <c r="A603" s="6">
        <v>44718</v>
      </c>
      <c r="B603" s="7" t="str">
        <f t="shared" si="9"/>
        <v>6</v>
      </c>
      <c r="C603" s="17">
        <f>_xlfn.ISOWEEKNUM(Table3[[#This Row],[dt]])</f>
        <v>23</v>
      </c>
      <c r="D603" s="1">
        <v>5247</v>
      </c>
      <c r="E603" s="1" t="s">
        <v>10</v>
      </c>
      <c r="F603" s="1" t="s">
        <v>93</v>
      </c>
      <c r="G603" s="1" t="s">
        <v>68</v>
      </c>
      <c r="H603" s="1" t="s">
        <v>11</v>
      </c>
      <c r="I603" s="1" t="s">
        <v>12</v>
      </c>
      <c r="J603" s="1" t="s">
        <v>13</v>
      </c>
      <c r="K603" s="1" t="s">
        <v>15</v>
      </c>
      <c r="L603" s="1" t="s">
        <v>81</v>
      </c>
      <c r="M603" s="1">
        <v>146720</v>
      </c>
      <c r="N603" s="17">
        <v>316.93776596893701</v>
      </c>
      <c r="O603" s="8">
        <v>2802.1892524631462</v>
      </c>
      <c r="P603" s="8">
        <v>1480.1993358297252</v>
      </c>
      <c r="Q603" s="8">
        <f>P603-Table3[[#This Row],[paid]]</f>
        <v>-1321.989916633421</v>
      </c>
      <c r="R603" s="8">
        <v>4.6703154207719102</v>
      </c>
      <c r="S603" s="8">
        <v>1800</v>
      </c>
      <c r="T603" s="10">
        <v>7.0000000000000007E-2</v>
      </c>
      <c r="U603" s="8">
        <v>426.75365127261369</v>
      </c>
      <c r="V603" s="10">
        <v>4.8051371746877715E-2</v>
      </c>
    </row>
    <row r="604" spans="1:22" x14ac:dyDescent="0.25">
      <c r="A604" s="6">
        <v>44718</v>
      </c>
      <c r="B604" s="7" t="str">
        <f t="shared" si="9"/>
        <v>6</v>
      </c>
      <c r="C604" s="17">
        <f>_xlfn.ISOWEEKNUM(Table3[[#This Row],[dt]])</f>
        <v>23</v>
      </c>
      <c r="D604" s="1">
        <v>9315</v>
      </c>
      <c r="E604" s="1" t="s">
        <v>10</v>
      </c>
      <c r="F604" s="1" t="s">
        <v>95</v>
      </c>
      <c r="G604" s="1" t="s">
        <v>55</v>
      </c>
      <c r="H604" s="1" t="s">
        <v>17</v>
      </c>
      <c r="I604" s="1" t="s">
        <v>18</v>
      </c>
      <c r="J604" s="1" t="s">
        <v>16</v>
      </c>
      <c r="K604" s="1" t="s">
        <v>14</v>
      </c>
      <c r="L604" s="1" t="s">
        <v>77</v>
      </c>
      <c r="M604" s="1">
        <v>97860</v>
      </c>
      <c r="N604" s="17">
        <v>480.63690735532936</v>
      </c>
      <c r="O604" s="8">
        <v>4159.0865109454353</v>
      </c>
      <c r="P604" s="8">
        <v>2686.8420403818295</v>
      </c>
      <c r="Q604" s="8">
        <f>P604-Table3[[#This Row],[paid]]</f>
        <v>-1472.2444705636058</v>
      </c>
      <c r="R604" s="8">
        <v>5.5901700415933266</v>
      </c>
      <c r="S604" s="8">
        <v>4000</v>
      </c>
      <c r="T604" s="10">
        <v>6.5000000000000002E-2</v>
      </c>
      <c r="U604" s="8">
        <v>124.14498075976364</v>
      </c>
      <c r="V604" s="10">
        <v>7.7007988618813189E-3</v>
      </c>
    </row>
    <row r="605" spans="1:22" x14ac:dyDescent="0.25">
      <c r="A605" s="6">
        <v>44718</v>
      </c>
      <c r="B605" s="7" t="str">
        <f t="shared" si="9"/>
        <v>6</v>
      </c>
      <c r="C605" s="17">
        <f>_xlfn.ISOWEEKNUM(Table3[[#This Row],[dt]])</f>
        <v>23</v>
      </c>
      <c r="D605" s="1">
        <v>7576</v>
      </c>
      <c r="E605" s="1" t="s">
        <v>10</v>
      </c>
      <c r="F605" s="1" t="s">
        <v>91</v>
      </c>
      <c r="G605" s="1" t="s">
        <v>45</v>
      </c>
      <c r="H605" s="1" t="s">
        <v>17</v>
      </c>
      <c r="I605" s="1" t="s">
        <v>12</v>
      </c>
      <c r="J605" s="1" t="s">
        <v>16</v>
      </c>
      <c r="K605" s="1" t="s">
        <v>14</v>
      </c>
      <c r="L605" s="1" t="s">
        <v>79</v>
      </c>
      <c r="M605" s="1">
        <v>95360</v>
      </c>
      <c r="N605" s="17">
        <v>203.63144318998687</v>
      </c>
      <c r="O605" s="8">
        <v>2315.9399874628793</v>
      </c>
      <c r="P605" s="8">
        <v>778.21485476644591</v>
      </c>
      <c r="Q605" s="8">
        <f>P605-Table3[[#This Row],[paid]]</f>
        <v>-1537.7251326964333</v>
      </c>
      <c r="R605" s="8">
        <v>3.821683147628514</v>
      </c>
      <c r="S605" s="8">
        <v>1200</v>
      </c>
      <c r="T605" s="10">
        <v>0.1</v>
      </c>
      <c r="U605" s="8">
        <v>234.1105939689138</v>
      </c>
      <c r="V605" s="10">
        <v>5.0138380280420537E-2</v>
      </c>
    </row>
    <row r="606" spans="1:22" x14ac:dyDescent="0.25">
      <c r="A606" s="6">
        <v>44718</v>
      </c>
      <c r="B606" s="7" t="str">
        <f t="shared" si="9"/>
        <v>6</v>
      </c>
      <c r="C606" s="17">
        <f>_xlfn.ISOWEEKNUM(Table3[[#This Row],[dt]])</f>
        <v>23</v>
      </c>
      <c r="D606" s="1">
        <v>9559</v>
      </c>
      <c r="E606" s="1" t="s">
        <v>10</v>
      </c>
      <c r="F606" s="1" t="s">
        <v>89</v>
      </c>
      <c r="G606" s="1" t="s">
        <v>63</v>
      </c>
      <c r="H606" s="1" t="s">
        <v>17</v>
      </c>
      <c r="I606" s="1" t="s">
        <v>18</v>
      </c>
      <c r="J606" s="1" t="s">
        <v>16</v>
      </c>
      <c r="K606" s="1" t="s">
        <v>14</v>
      </c>
      <c r="L606" s="1" t="s">
        <v>79</v>
      </c>
      <c r="M606" s="1">
        <v>260870</v>
      </c>
      <c r="N606" s="17">
        <v>345.1232015875641</v>
      </c>
      <c r="O606" s="8">
        <v>5698.6980647407745</v>
      </c>
      <c r="P606" s="8">
        <v>4097.4019187170661</v>
      </c>
      <c r="Q606" s="8">
        <f>P606-Table3[[#This Row],[paid]]</f>
        <v>-1601.2961460237084</v>
      </c>
      <c r="R606" s="8">
        <v>11.872287634876614</v>
      </c>
      <c r="S606" s="8">
        <v>2200</v>
      </c>
      <c r="T606" s="10">
        <v>7.0000000000000007E-2</v>
      </c>
      <c r="U606" s="8">
        <v>474.73424151045367</v>
      </c>
      <c r="V606" s="10">
        <v>1.9310376466521877E-2</v>
      </c>
    </row>
    <row r="607" spans="1:22" x14ac:dyDescent="0.25">
      <c r="A607" s="6">
        <v>44718</v>
      </c>
      <c r="B607" s="7" t="str">
        <f t="shared" si="9"/>
        <v>6</v>
      </c>
      <c r="C607" s="17">
        <f>_xlfn.ISOWEEKNUM(Table3[[#This Row],[dt]])</f>
        <v>23</v>
      </c>
      <c r="D607" s="1">
        <v>12446</v>
      </c>
      <c r="E607" s="1" t="s">
        <v>10</v>
      </c>
      <c r="F607" s="1" t="s">
        <v>90</v>
      </c>
      <c r="G607" s="1" t="s">
        <v>30</v>
      </c>
      <c r="H607" s="1" t="s">
        <v>11</v>
      </c>
      <c r="I607" s="1" t="s">
        <v>12</v>
      </c>
      <c r="J607" s="1" t="s">
        <v>13</v>
      </c>
      <c r="K607" s="1" t="s">
        <v>15</v>
      </c>
      <c r="L607" s="1" t="s">
        <v>81</v>
      </c>
      <c r="M607" s="1">
        <v>69140</v>
      </c>
      <c r="N607" s="17">
        <v>405.07110083045768</v>
      </c>
      <c r="O607" s="8">
        <v>2113.5605434584613</v>
      </c>
      <c r="P607" s="8">
        <v>461.78117368421755</v>
      </c>
      <c r="Q607" s="8">
        <f>P607-Table3[[#This Row],[paid]]</f>
        <v>-1651.7793697742438</v>
      </c>
      <c r="R607" s="8">
        <v>1.1400002931275413</v>
      </c>
      <c r="S607" s="8">
        <v>800</v>
      </c>
      <c r="T607" s="10">
        <v>0.21</v>
      </c>
      <c r="U607" s="8">
        <v>257.06446896929987</v>
      </c>
      <c r="V607" s="10">
        <v>9.2780045188347773E-2</v>
      </c>
    </row>
    <row r="608" spans="1:22" x14ac:dyDescent="0.25">
      <c r="A608" s="6">
        <v>44718</v>
      </c>
      <c r="B608" s="7" t="str">
        <f t="shared" si="9"/>
        <v>6</v>
      </c>
      <c r="C608" s="17">
        <f>_xlfn.ISOWEEKNUM(Table3[[#This Row],[dt]])</f>
        <v>23</v>
      </c>
      <c r="D608" s="1">
        <v>14315</v>
      </c>
      <c r="E608" s="1" t="s">
        <v>10</v>
      </c>
      <c r="F608" s="1" t="s">
        <v>92</v>
      </c>
      <c r="G608" s="1" t="s">
        <v>30</v>
      </c>
      <c r="H608" s="1" t="s">
        <v>11</v>
      </c>
      <c r="I608" s="1" t="s">
        <v>12</v>
      </c>
      <c r="J608" s="1" t="s">
        <v>16</v>
      </c>
      <c r="K608" s="1" t="s">
        <v>14</v>
      </c>
      <c r="L608" s="1" t="s">
        <v>75</v>
      </c>
      <c r="M608" s="1">
        <v>139130</v>
      </c>
      <c r="N608" s="17">
        <v>829.56558773424194</v>
      </c>
      <c r="O608" s="8">
        <v>3678.2102150314849</v>
      </c>
      <c r="P608" s="8">
        <v>2018.0665468536281</v>
      </c>
      <c r="Q608" s="8">
        <f>P608-Table3[[#This Row],[paid]]</f>
        <v>-1660.1436681778569</v>
      </c>
      <c r="R608" s="8">
        <v>2.4326787136451617</v>
      </c>
      <c r="S608" s="8">
        <v>1800</v>
      </c>
      <c r="T608" s="10">
        <v>0.15</v>
      </c>
      <c r="U608" s="8">
        <v>1432.0968430091461</v>
      </c>
      <c r="V608" s="10">
        <v>0.11827301113549596</v>
      </c>
    </row>
    <row r="609" spans="1:22" x14ac:dyDescent="0.25">
      <c r="A609" s="6">
        <v>44718</v>
      </c>
      <c r="B609" s="7" t="str">
        <f t="shared" si="9"/>
        <v>6</v>
      </c>
      <c r="C609" s="17">
        <f>_xlfn.ISOWEEKNUM(Table3[[#This Row],[dt]])</f>
        <v>23</v>
      </c>
      <c r="D609" s="1">
        <v>15839</v>
      </c>
      <c r="E609" s="1" t="s">
        <v>10</v>
      </c>
      <c r="F609" s="1" t="s">
        <v>95</v>
      </c>
      <c r="G609" s="1" t="s">
        <v>63</v>
      </c>
      <c r="H609" s="1" t="s">
        <v>19</v>
      </c>
      <c r="I609" s="1" t="s">
        <v>12</v>
      </c>
      <c r="J609" s="1" t="s">
        <v>16</v>
      </c>
      <c r="K609" s="1" t="s">
        <v>14</v>
      </c>
      <c r="L609" s="1" t="s">
        <v>78</v>
      </c>
      <c r="M609" s="1">
        <v>389790</v>
      </c>
      <c r="N609" s="17">
        <v>492.514440433213</v>
      </c>
      <c r="O609" s="8">
        <v>8489.8692239211377</v>
      </c>
      <c r="P609" s="8">
        <v>6222.2964139444566</v>
      </c>
      <c r="Q609" s="8">
        <f>P609-Table3[[#This Row],[paid]]</f>
        <v>-2267.5728099766811</v>
      </c>
      <c r="R609" s="8">
        <v>12.633733964168359</v>
      </c>
      <c r="S609" s="8">
        <v>7600</v>
      </c>
      <c r="T609" s="10">
        <v>7.4999999999999997E-2</v>
      </c>
      <c r="U609" s="8">
        <v>2573.5545779854406</v>
      </c>
      <c r="V609" s="10">
        <v>6.8933675682233769E-2</v>
      </c>
    </row>
    <row r="610" spans="1:22" x14ac:dyDescent="0.25">
      <c r="A610" s="6">
        <v>44718</v>
      </c>
      <c r="B610" s="7" t="str">
        <f t="shared" si="9"/>
        <v>6</v>
      </c>
      <c r="C610" s="17">
        <f>_xlfn.ISOWEEKNUM(Table3[[#This Row],[dt]])</f>
        <v>23</v>
      </c>
      <c r="D610" s="1">
        <v>10509</v>
      </c>
      <c r="E610" s="1" t="s">
        <v>10</v>
      </c>
      <c r="F610" s="1" t="s">
        <v>91</v>
      </c>
      <c r="G610" s="1" t="s">
        <v>34</v>
      </c>
      <c r="H610" s="1" t="s">
        <v>17</v>
      </c>
      <c r="I610" s="1" t="s">
        <v>12</v>
      </c>
      <c r="J610" s="1" t="s">
        <v>13</v>
      </c>
      <c r="K610" s="1" t="s">
        <v>14</v>
      </c>
      <c r="L610" s="1" t="s">
        <v>79</v>
      </c>
      <c r="M610" s="1">
        <v>185230</v>
      </c>
      <c r="N610" s="17">
        <v>476.032523207125</v>
      </c>
      <c r="O610" s="8">
        <v>8051.6073133416112</v>
      </c>
      <c r="P610" s="8">
        <v>5506.9352661536605</v>
      </c>
      <c r="Q610" s="8">
        <f>P610-Table3[[#This Row],[paid]]</f>
        <v>-2544.6720471879507</v>
      </c>
      <c r="R610" s="8">
        <v>11.56840131227243</v>
      </c>
      <c r="S610" s="8">
        <v>4200</v>
      </c>
      <c r="T610" s="10">
        <v>0.108</v>
      </c>
      <c r="U610" s="8">
        <v>3407.8435223002821</v>
      </c>
      <c r="V610" s="10">
        <v>0.10313793297593707</v>
      </c>
    </row>
    <row r="611" spans="1:22" x14ac:dyDescent="0.25">
      <c r="A611" s="6">
        <v>44718</v>
      </c>
      <c r="B611" s="7" t="str">
        <f t="shared" si="9"/>
        <v>6</v>
      </c>
      <c r="C611" s="17">
        <f>_xlfn.ISOWEEKNUM(Table3[[#This Row],[dt]])</f>
        <v>23</v>
      </c>
      <c r="D611" s="1">
        <v>5351</v>
      </c>
      <c r="E611" s="1" t="s">
        <v>10</v>
      </c>
      <c r="F611" s="1" t="s">
        <v>89</v>
      </c>
      <c r="G611" s="1" t="s">
        <v>31</v>
      </c>
      <c r="H611" s="1" t="s">
        <v>17</v>
      </c>
      <c r="I611" s="1" t="s">
        <v>12</v>
      </c>
      <c r="J611" s="1" t="s">
        <v>13</v>
      </c>
      <c r="K611" s="1" t="s">
        <v>14</v>
      </c>
      <c r="L611" s="1" t="s">
        <v>75</v>
      </c>
      <c r="M611" s="1">
        <v>97240</v>
      </c>
      <c r="N611" s="17">
        <v>336.1583668419425</v>
      </c>
      <c r="O611" s="8">
        <v>4359.2794044399088</v>
      </c>
      <c r="P611" s="8">
        <v>1285.4458291265223</v>
      </c>
      <c r="Q611" s="8">
        <f>P611-Table3[[#This Row],[paid]]</f>
        <v>-3073.8335753133865</v>
      </c>
      <c r="R611" s="8">
        <v>3.8239293021402707</v>
      </c>
      <c r="S611" s="8">
        <v>1800</v>
      </c>
      <c r="T611" s="10">
        <v>0.06</v>
      </c>
      <c r="U611" s="8">
        <v>274.85030394248048</v>
      </c>
      <c r="V611" s="10">
        <v>3.563618392347255E-2</v>
      </c>
    </row>
    <row r="612" spans="1:22" x14ac:dyDescent="0.25">
      <c r="A612" s="6">
        <v>44718</v>
      </c>
      <c r="B612" s="7" t="str">
        <f t="shared" si="9"/>
        <v>6</v>
      </c>
      <c r="C612" s="17">
        <f>_xlfn.ISOWEEKNUM(Table3[[#This Row],[dt]])</f>
        <v>23</v>
      </c>
      <c r="D612" s="1">
        <v>13549</v>
      </c>
      <c r="E612" s="1" t="s">
        <v>10</v>
      </c>
      <c r="F612" s="1" t="s">
        <v>93</v>
      </c>
      <c r="G612" s="1" t="s">
        <v>36</v>
      </c>
      <c r="H612" s="1" t="s">
        <v>19</v>
      </c>
      <c r="I612" s="1" t="s">
        <v>12</v>
      </c>
      <c r="J612" s="1" t="s">
        <v>13</v>
      </c>
      <c r="K612" s="1" t="s">
        <v>14</v>
      </c>
      <c r="L612" s="1" t="s">
        <v>76</v>
      </c>
      <c r="M612" s="1">
        <v>280020</v>
      </c>
      <c r="N612" s="17">
        <v>269.49034813657664</v>
      </c>
      <c r="O612" s="8">
        <v>5028.6691941695171</v>
      </c>
      <c r="P612" s="8">
        <v>1091.1254523352829</v>
      </c>
      <c r="Q612" s="8">
        <f>P612-Table3[[#This Row],[paid]]</f>
        <v>-3937.5437418342344</v>
      </c>
      <c r="R612" s="8">
        <v>4.0488479824231218</v>
      </c>
      <c r="S612" s="8">
        <v>1600</v>
      </c>
      <c r="T612" s="10">
        <v>0.05</v>
      </c>
      <c r="U612" s="8">
        <v>104.8698731301543</v>
      </c>
      <c r="V612" s="10">
        <v>1.601860918096179E-2</v>
      </c>
    </row>
    <row r="613" spans="1:22" x14ac:dyDescent="0.25">
      <c r="A613" s="6">
        <v>44718</v>
      </c>
      <c r="B613" s="7" t="str">
        <f t="shared" si="9"/>
        <v>6</v>
      </c>
      <c r="C613" s="17">
        <f>_xlfn.ISOWEEKNUM(Table3[[#This Row],[dt]])</f>
        <v>23</v>
      </c>
      <c r="D613" s="1">
        <v>14988</v>
      </c>
      <c r="E613" s="1" t="s">
        <v>10</v>
      </c>
      <c r="F613" s="1" t="s">
        <v>91</v>
      </c>
      <c r="G613" s="1" t="s">
        <v>42</v>
      </c>
      <c r="H613" s="1" t="s">
        <v>11</v>
      </c>
      <c r="I613" s="1" t="s">
        <v>12</v>
      </c>
      <c r="J613" s="1" t="s">
        <v>16</v>
      </c>
      <c r="K613" s="1" t="s">
        <v>14</v>
      </c>
      <c r="L613" s="1" t="s">
        <v>79</v>
      </c>
      <c r="M613" s="1">
        <v>312470</v>
      </c>
      <c r="N613" s="17">
        <v>1292.8653918488924</v>
      </c>
      <c r="O613" s="8">
        <v>9492.1572490116232</v>
      </c>
      <c r="P613" s="8">
        <v>5025.4224411280584</v>
      </c>
      <c r="Q613" s="8">
        <f>P613-Table3[[#This Row],[paid]]</f>
        <v>-4466.7348078835648</v>
      </c>
      <c r="R613" s="8">
        <v>3.8870422805125409</v>
      </c>
      <c r="S613" s="8">
        <v>7000</v>
      </c>
      <c r="T613" s="10">
        <v>0.14000000000000001</v>
      </c>
      <c r="U613" s="8">
        <v>2126.1939643054761</v>
      </c>
      <c r="V613" s="10">
        <v>7.0514601482544181E-2</v>
      </c>
    </row>
    <row r="614" spans="1:22" x14ac:dyDescent="0.25">
      <c r="A614" s="6">
        <v>44718</v>
      </c>
      <c r="B614" s="7" t="str">
        <f t="shared" si="9"/>
        <v>6</v>
      </c>
      <c r="C614" s="17">
        <f>_xlfn.ISOWEEKNUM(Table3[[#This Row],[dt]])</f>
        <v>23</v>
      </c>
      <c r="D614" s="1">
        <v>2480</v>
      </c>
      <c r="E614" s="1" t="s">
        <v>10</v>
      </c>
      <c r="F614" s="1" t="s">
        <v>91</v>
      </c>
      <c r="G614" s="1" t="s">
        <v>66</v>
      </c>
      <c r="H614" s="1" t="s">
        <v>17</v>
      </c>
      <c r="I614" s="1" t="s">
        <v>12</v>
      </c>
      <c r="J614" s="1" t="s">
        <v>13</v>
      </c>
      <c r="K614" s="1" t="s">
        <v>14</v>
      </c>
      <c r="L614" s="1" t="s">
        <v>76</v>
      </c>
      <c r="M614" s="1">
        <v>221160</v>
      </c>
      <c r="N614" s="17">
        <v>416.28361318629965</v>
      </c>
      <c r="O614" s="8">
        <v>5946.7645772936394</v>
      </c>
      <c r="P614" s="8">
        <v>1422.7245086230425</v>
      </c>
      <c r="Q614" s="8">
        <f>P614-Table3[[#This Row],[paid]]</f>
        <v>-4524.0400686705971</v>
      </c>
      <c r="R614" s="8">
        <v>3.4176807915480687</v>
      </c>
      <c r="S614" s="8">
        <v>50000</v>
      </c>
      <c r="T614" s="10">
        <v>0.06</v>
      </c>
      <c r="U614" s="8">
        <v>208.55048116383307</v>
      </c>
      <c r="V614" s="10">
        <v>2.4430881253986264E-2</v>
      </c>
    </row>
    <row r="615" spans="1:22" x14ac:dyDescent="0.25">
      <c r="A615" s="6">
        <v>44718</v>
      </c>
      <c r="B615" s="7" t="str">
        <f t="shared" si="9"/>
        <v>6</v>
      </c>
      <c r="C615" s="17">
        <f>_xlfn.ISOWEEKNUM(Table3[[#This Row],[dt]])</f>
        <v>23</v>
      </c>
      <c r="D615" s="1">
        <v>3015</v>
      </c>
      <c r="E615" s="1" t="s">
        <v>10</v>
      </c>
      <c r="F615" s="1" t="s">
        <v>93</v>
      </c>
      <c r="G615" s="1" t="s">
        <v>42</v>
      </c>
      <c r="H615" s="1" t="s">
        <v>11</v>
      </c>
      <c r="I615" s="1" t="s">
        <v>12</v>
      </c>
      <c r="J615" s="1" t="s">
        <v>16</v>
      </c>
      <c r="K615" s="1" t="s">
        <v>15</v>
      </c>
      <c r="L615" s="1" t="s">
        <v>75</v>
      </c>
      <c r="M615" s="1">
        <v>529490</v>
      </c>
      <c r="N615" s="17">
        <v>9003.5321105547937</v>
      </c>
      <c r="O615" s="8">
        <v>9604.8949051187246</v>
      </c>
      <c r="P615" s="8">
        <v>4278.1230680093286</v>
      </c>
      <c r="Q615" s="8">
        <f>P615-Table3[[#This Row],[paid]]</f>
        <v>-5326.7718371093961</v>
      </c>
      <c r="R615" s="8">
        <v>0.47516052761050381</v>
      </c>
      <c r="S615" s="8">
        <v>8800</v>
      </c>
      <c r="T615" s="10">
        <v>0.13</v>
      </c>
      <c r="U615" s="8">
        <v>603.75467160593757</v>
      </c>
      <c r="V615" s="10">
        <v>2.3521010733291551E-2</v>
      </c>
    </row>
    <row r="616" spans="1:22" x14ac:dyDescent="0.25">
      <c r="A616" s="6">
        <v>44719</v>
      </c>
      <c r="B616" s="7" t="str">
        <f t="shared" si="9"/>
        <v>6</v>
      </c>
      <c r="C616" s="17">
        <f>_xlfn.ISOWEEKNUM(Table3[[#This Row],[dt]])</f>
        <v>23</v>
      </c>
      <c r="D616" s="1">
        <v>13549</v>
      </c>
      <c r="E616" s="1" t="s">
        <v>10</v>
      </c>
      <c r="F616" s="1" t="s">
        <v>93</v>
      </c>
      <c r="G616" s="1" t="s">
        <v>32</v>
      </c>
      <c r="H616" s="1" t="s">
        <v>19</v>
      </c>
      <c r="I616" s="1" t="s">
        <v>12</v>
      </c>
      <c r="J616" s="1" t="s">
        <v>13</v>
      </c>
      <c r="K616" s="1" t="s">
        <v>14</v>
      </c>
      <c r="L616" s="1" t="s">
        <v>78</v>
      </c>
      <c r="M616" s="1">
        <v>1898100</v>
      </c>
      <c r="N616" s="17">
        <v>2009.7141231688238</v>
      </c>
      <c r="O616" s="8">
        <v>42378.037347419908</v>
      </c>
      <c r="P616" s="8">
        <v>70620.016724117493</v>
      </c>
      <c r="Q616" s="8">
        <f>P616-Table3[[#This Row],[paid]]</f>
        <v>28241.979376697585</v>
      </c>
      <c r="R616" s="8">
        <v>35.139334450596948</v>
      </c>
      <c r="S616" s="8">
        <v>94800</v>
      </c>
      <c r="T616" s="10">
        <v>0.05</v>
      </c>
      <c r="U616" s="8">
        <v>5564.8594659280598</v>
      </c>
      <c r="V616" s="10">
        <v>1.3133338402877124E-2</v>
      </c>
    </row>
    <row r="617" spans="1:22" x14ac:dyDescent="0.25">
      <c r="A617" s="6">
        <v>44719</v>
      </c>
      <c r="B617" s="7" t="str">
        <f t="shared" si="9"/>
        <v>6</v>
      </c>
      <c r="C617" s="17">
        <f>_xlfn.ISOWEEKNUM(Table3[[#This Row],[dt]])</f>
        <v>23</v>
      </c>
      <c r="D617" s="1">
        <v>5351</v>
      </c>
      <c r="E617" s="1" t="s">
        <v>10</v>
      </c>
      <c r="F617" s="1" t="s">
        <v>92</v>
      </c>
      <c r="G617" s="1" t="s">
        <v>52</v>
      </c>
      <c r="H617" s="1" t="s">
        <v>17</v>
      </c>
      <c r="I617" s="1" t="s">
        <v>12</v>
      </c>
      <c r="J617" s="1" t="s">
        <v>13</v>
      </c>
      <c r="K617" s="1" t="s">
        <v>14</v>
      </c>
      <c r="L617" s="1" t="s">
        <v>80</v>
      </c>
      <c r="M617" s="1">
        <v>528930</v>
      </c>
      <c r="N617" s="17">
        <v>1783.223528082269</v>
      </c>
      <c r="O617" s="8">
        <v>25578.642713603029</v>
      </c>
      <c r="P617" s="8">
        <v>42469.681101775626</v>
      </c>
      <c r="Q617" s="8">
        <f>P617-Table3[[#This Row],[paid]]</f>
        <v>16891.038388172597</v>
      </c>
      <c r="R617" s="8">
        <v>23.816240887898541</v>
      </c>
      <c r="S617" s="8">
        <v>54800</v>
      </c>
      <c r="T617" s="10">
        <v>0.06</v>
      </c>
      <c r="U617" s="8">
        <v>8684.6536501199444</v>
      </c>
      <c r="V617" s="10">
        <v>3.4081778752971949E-2</v>
      </c>
    </row>
    <row r="618" spans="1:22" x14ac:dyDescent="0.25">
      <c r="A618" s="6">
        <v>44719</v>
      </c>
      <c r="B618" s="7" t="str">
        <f t="shared" si="9"/>
        <v>6</v>
      </c>
      <c r="C618" s="17">
        <f>_xlfn.ISOWEEKNUM(Table3[[#This Row],[dt]])</f>
        <v>23</v>
      </c>
      <c r="D618" s="1">
        <v>9559</v>
      </c>
      <c r="E618" s="1" t="s">
        <v>10</v>
      </c>
      <c r="F618" s="1" t="s">
        <v>90</v>
      </c>
      <c r="G618" s="1" t="s">
        <v>63</v>
      </c>
      <c r="H618" s="1" t="s">
        <v>17</v>
      </c>
      <c r="I618" s="1" t="s">
        <v>18</v>
      </c>
      <c r="J618" s="1" t="s">
        <v>16</v>
      </c>
      <c r="K618" s="1" t="s">
        <v>14</v>
      </c>
      <c r="L618" s="1" t="s">
        <v>79</v>
      </c>
      <c r="M618" s="1">
        <v>769670</v>
      </c>
      <c r="N618" s="17">
        <v>1477.6963462472888</v>
      </c>
      <c r="O618" s="8">
        <v>21084.87398822395</v>
      </c>
      <c r="P618" s="8">
        <v>32054.569190826169</v>
      </c>
      <c r="Q618" s="8">
        <f>P618-Table3[[#This Row],[paid]]</f>
        <v>10969.695202602219</v>
      </c>
      <c r="R618" s="8">
        <v>21.692257189530817</v>
      </c>
      <c r="S618" s="8">
        <v>34400</v>
      </c>
      <c r="T618" s="10">
        <v>7.0000000000000007E-2</v>
      </c>
      <c r="U618" s="8">
        <v>13052.4185101618</v>
      </c>
      <c r="V618" s="10">
        <v>6.7865616039836041E-2</v>
      </c>
    </row>
    <row r="619" spans="1:22" x14ac:dyDescent="0.25">
      <c r="A619" s="6">
        <v>44719</v>
      </c>
      <c r="B619" s="7" t="str">
        <f t="shared" si="9"/>
        <v>6</v>
      </c>
      <c r="C619" s="17">
        <f>_xlfn.ISOWEEKNUM(Table3[[#This Row],[dt]])</f>
        <v>23</v>
      </c>
      <c r="D619" s="1">
        <v>16703</v>
      </c>
      <c r="E619" s="1" t="s">
        <v>10</v>
      </c>
      <c r="F619" s="1" t="s">
        <v>92</v>
      </c>
      <c r="G619" s="1" t="s">
        <v>47</v>
      </c>
      <c r="H619" s="1" t="s">
        <v>19</v>
      </c>
      <c r="I619" s="1" t="s">
        <v>12</v>
      </c>
      <c r="J619" s="1" t="s">
        <v>13</v>
      </c>
      <c r="K619" s="1" t="s">
        <v>14</v>
      </c>
      <c r="L619" s="1" t="s">
        <v>80</v>
      </c>
      <c r="M619" s="1">
        <v>1310210</v>
      </c>
      <c r="N619" s="17">
        <v>1008.1501754737164</v>
      </c>
      <c r="O619" s="8">
        <v>24869.955313998864</v>
      </c>
      <c r="P619" s="8">
        <v>33973.780235543956</v>
      </c>
      <c r="Q619" s="8">
        <f>P619-Table3[[#This Row],[paid]]</f>
        <v>9103.8249215450924</v>
      </c>
      <c r="R619" s="8">
        <v>33.699126441732872</v>
      </c>
      <c r="S619" s="8">
        <v>20000</v>
      </c>
      <c r="T619" s="10">
        <v>4.4999999999999998E-2</v>
      </c>
      <c r="U619" s="8">
        <v>8005.8584949249143</v>
      </c>
      <c r="V619" s="10">
        <v>3.9274691833032296E-2</v>
      </c>
    </row>
    <row r="620" spans="1:22" x14ac:dyDescent="0.25">
      <c r="A620" s="6">
        <v>44719</v>
      </c>
      <c r="B620" s="7" t="str">
        <f t="shared" si="9"/>
        <v>6</v>
      </c>
      <c r="C620" s="17">
        <f>_xlfn.ISOWEEKNUM(Table3[[#This Row],[dt]])</f>
        <v>23</v>
      </c>
      <c r="D620" s="1">
        <v>14315</v>
      </c>
      <c r="E620" s="1" t="s">
        <v>10</v>
      </c>
      <c r="F620" s="1" t="s">
        <v>94</v>
      </c>
      <c r="G620" s="1" t="s">
        <v>39</v>
      </c>
      <c r="H620" s="1" t="s">
        <v>11</v>
      </c>
      <c r="I620" s="1" t="s">
        <v>12</v>
      </c>
      <c r="J620" s="1" t="s">
        <v>16</v>
      </c>
      <c r="K620" s="1" t="s">
        <v>14</v>
      </c>
      <c r="L620" s="1" t="s">
        <v>77</v>
      </c>
      <c r="M620" s="1">
        <v>446030</v>
      </c>
      <c r="N620" s="17">
        <v>2176.6448103878238</v>
      </c>
      <c r="O620" s="8">
        <v>10208.800911744751</v>
      </c>
      <c r="P620" s="8">
        <v>16314.929166543094</v>
      </c>
      <c r="Q620" s="8">
        <f>P620-Table3[[#This Row],[paid]]</f>
        <v>6106.1282547983428</v>
      </c>
      <c r="R620" s="8">
        <v>7.4954485401943831</v>
      </c>
      <c r="S620" s="8">
        <v>12600</v>
      </c>
      <c r="T620" s="10">
        <v>0.15</v>
      </c>
      <c r="U620" s="8">
        <v>152.87865148773244</v>
      </c>
      <c r="V620" s="10">
        <v>1.5617459927565358E-3</v>
      </c>
    </row>
    <row r="621" spans="1:22" x14ac:dyDescent="0.25">
      <c r="A621" s="6">
        <v>44719</v>
      </c>
      <c r="B621" s="7" t="str">
        <f t="shared" si="9"/>
        <v>6</v>
      </c>
      <c r="C621" s="17">
        <f>_xlfn.ISOWEEKNUM(Table3[[#This Row],[dt]])</f>
        <v>23</v>
      </c>
      <c r="D621" s="1">
        <v>15242</v>
      </c>
      <c r="E621" s="1" t="s">
        <v>10</v>
      </c>
      <c r="F621" s="1" t="s">
        <v>89</v>
      </c>
      <c r="G621" s="1" t="s">
        <v>58</v>
      </c>
      <c r="H621" s="1" t="s">
        <v>11</v>
      </c>
      <c r="I621" s="1" t="s">
        <v>18</v>
      </c>
      <c r="J621" s="1" t="s">
        <v>13</v>
      </c>
      <c r="K621" s="1" t="s">
        <v>14</v>
      </c>
      <c r="L621" s="1" t="s">
        <v>76</v>
      </c>
      <c r="M621" s="1">
        <v>265160</v>
      </c>
      <c r="N621" s="17">
        <v>1390.547361520813</v>
      </c>
      <c r="O621" s="8">
        <v>9714.6348293952833</v>
      </c>
      <c r="P621" s="8">
        <v>15635.022951566903</v>
      </c>
      <c r="Q621" s="8">
        <f>P621-Table3[[#This Row],[paid]]</f>
        <v>5920.3881221716201</v>
      </c>
      <c r="R621" s="8">
        <v>11.243790311800097</v>
      </c>
      <c r="S621" s="8">
        <v>16800</v>
      </c>
      <c r="T621" s="10">
        <v>0.09</v>
      </c>
      <c r="U621" s="8">
        <v>8245.0635948581257</v>
      </c>
      <c r="V621" s="10">
        <v>8.7890965690713682E-2</v>
      </c>
    </row>
    <row r="622" spans="1:22" x14ac:dyDescent="0.25">
      <c r="A622" s="6">
        <v>44719</v>
      </c>
      <c r="B622" s="7" t="str">
        <f t="shared" si="9"/>
        <v>6</v>
      </c>
      <c r="C622" s="17">
        <f>_xlfn.ISOWEEKNUM(Table3[[#This Row],[dt]])</f>
        <v>23</v>
      </c>
      <c r="D622" s="1">
        <v>2917</v>
      </c>
      <c r="E622" s="1" t="s">
        <v>10</v>
      </c>
      <c r="F622" s="1" t="s">
        <v>90</v>
      </c>
      <c r="G622" s="1" t="s">
        <v>74</v>
      </c>
      <c r="H622" s="1" t="s">
        <v>17</v>
      </c>
      <c r="I622" s="1" t="s">
        <v>12</v>
      </c>
      <c r="J622" s="1" t="s">
        <v>13</v>
      </c>
      <c r="K622" s="1" t="s">
        <v>15</v>
      </c>
      <c r="L622" s="1" t="s">
        <v>78</v>
      </c>
      <c r="M622" s="1">
        <v>283790</v>
      </c>
      <c r="N622" s="17">
        <v>1136.8511835788777</v>
      </c>
      <c r="O622" s="8">
        <v>10447.100591387172</v>
      </c>
      <c r="P622" s="8">
        <v>16359.226821330716</v>
      </c>
      <c r="Q622" s="8">
        <f>P622-Table3[[#This Row],[paid]]</f>
        <v>5912.1262299435439</v>
      </c>
      <c r="R622" s="8">
        <v>14.389945718164149</v>
      </c>
      <c r="S622" s="8">
        <v>12400</v>
      </c>
      <c r="T622" s="10">
        <v>7.0000000000000007E-2</v>
      </c>
      <c r="U622" s="8">
        <v>6395.7029247566734</v>
      </c>
      <c r="V622" s="10">
        <v>6.5158977199922308E-2</v>
      </c>
    </row>
    <row r="623" spans="1:22" x14ac:dyDescent="0.25">
      <c r="A623" s="6">
        <v>44719</v>
      </c>
      <c r="B623" s="7" t="str">
        <f t="shared" si="9"/>
        <v>6</v>
      </c>
      <c r="C623" s="17">
        <f>_xlfn.ISOWEEKNUM(Table3[[#This Row],[dt]])</f>
        <v>23</v>
      </c>
      <c r="D623" s="1">
        <v>17282</v>
      </c>
      <c r="E623" s="1" t="s">
        <v>10</v>
      </c>
      <c r="F623" s="1" t="s">
        <v>92</v>
      </c>
      <c r="G623" s="1" t="s">
        <v>58</v>
      </c>
      <c r="H623" s="1" t="s">
        <v>17</v>
      </c>
      <c r="I623" s="1" t="s">
        <v>12</v>
      </c>
      <c r="J623" s="1" t="s">
        <v>13</v>
      </c>
      <c r="K623" s="1" t="s">
        <v>14</v>
      </c>
      <c r="L623" s="1" t="s">
        <v>79</v>
      </c>
      <c r="M623" s="1">
        <v>223250</v>
      </c>
      <c r="N623" s="17">
        <v>642.16483241620813</v>
      </c>
      <c r="O623" s="8">
        <v>8981.3180180566833</v>
      </c>
      <c r="P623" s="8">
        <v>13931.127004690918</v>
      </c>
      <c r="Q623" s="8">
        <f>P623-Table3[[#This Row],[paid]]</f>
        <v>4949.8089866342343</v>
      </c>
      <c r="R623" s="8">
        <v>21.69400487453305</v>
      </c>
      <c r="S623" s="8">
        <v>19400</v>
      </c>
      <c r="T623" s="10">
        <v>7.0000000000000007E-2</v>
      </c>
      <c r="U623" s="8">
        <v>321.83352536335178</v>
      </c>
      <c r="V623" s="10">
        <v>3.8502930075815516E-3</v>
      </c>
    </row>
    <row r="624" spans="1:22" x14ac:dyDescent="0.25">
      <c r="A624" s="6">
        <v>44719</v>
      </c>
      <c r="B624" s="7" t="str">
        <f t="shared" si="9"/>
        <v>6</v>
      </c>
      <c r="C624" s="17">
        <f>_xlfn.ISOWEEKNUM(Table3[[#This Row],[dt]])</f>
        <v>23</v>
      </c>
      <c r="D624" s="1">
        <v>16205</v>
      </c>
      <c r="E624" s="1" t="s">
        <v>10</v>
      </c>
      <c r="F624" s="1" t="s">
        <v>95</v>
      </c>
      <c r="G624" s="1" t="s">
        <v>40</v>
      </c>
      <c r="H624" s="1" t="s">
        <v>17</v>
      </c>
      <c r="I624" s="1" t="s">
        <v>12</v>
      </c>
      <c r="J624" s="1" t="s">
        <v>13</v>
      </c>
      <c r="K624" s="1" t="s">
        <v>14</v>
      </c>
      <c r="L624" s="1" t="s">
        <v>80</v>
      </c>
      <c r="M624" s="1">
        <v>302850</v>
      </c>
      <c r="N624" s="17">
        <v>1178.1350114416477</v>
      </c>
      <c r="O624" s="8">
        <v>14207.251989399514</v>
      </c>
      <c r="P624" s="8">
        <v>18233.181900964672</v>
      </c>
      <c r="Q624" s="8">
        <f>P624-Table3[[#This Row],[paid]]</f>
        <v>4025.9299115651575</v>
      </c>
      <c r="R624" s="8">
        <v>15.47630935664435</v>
      </c>
      <c r="S624" s="8">
        <v>14400</v>
      </c>
      <c r="T624" s="10">
        <v>0.1</v>
      </c>
      <c r="U624" s="8">
        <v>3452.1687661437718</v>
      </c>
      <c r="V624" s="10">
        <v>3.1555735260531848E-2</v>
      </c>
    </row>
    <row r="625" spans="1:22" x14ac:dyDescent="0.25">
      <c r="A625" s="6">
        <v>44719</v>
      </c>
      <c r="B625" s="7" t="str">
        <f t="shared" si="9"/>
        <v>6</v>
      </c>
      <c r="C625" s="17">
        <f>_xlfn.ISOWEEKNUM(Table3[[#This Row],[dt]])</f>
        <v>23</v>
      </c>
      <c r="D625" s="1">
        <v>7576</v>
      </c>
      <c r="E625" s="1" t="s">
        <v>10</v>
      </c>
      <c r="F625" s="1" t="s">
        <v>92</v>
      </c>
      <c r="G625" s="1" t="s">
        <v>26</v>
      </c>
      <c r="H625" s="1" t="s">
        <v>17</v>
      </c>
      <c r="I625" s="1" t="s">
        <v>12</v>
      </c>
      <c r="J625" s="1" t="s">
        <v>16</v>
      </c>
      <c r="K625" s="1" t="s">
        <v>14</v>
      </c>
      <c r="L625" s="1" t="s">
        <v>80</v>
      </c>
      <c r="M625" s="1">
        <v>285860</v>
      </c>
      <c r="N625" s="17">
        <v>922.26936539339522</v>
      </c>
      <c r="O625" s="8">
        <v>8937.1483024634326</v>
      </c>
      <c r="P625" s="8">
        <v>12959.839769401902</v>
      </c>
      <c r="Q625" s="8">
        <f>P625-Table3[[#This Row],[paid]]</f>
        <v>4022.6914669384696</v>
      </c>
      <c r="R625" s="8">
        <v>14.052119972426782</v>
      </c>
      <c r="S625" s="8">
        <v>20800</v>
      </c>
      <c r="T625" s="10">
        <v>0.1</v>
      </c>
      <c r="U625" s="8">
        <v>2128.1414799520167</v>
      </c>
      <c r="V625" s="10">
        <v>2.7368412956469631E-2</v>
      </c>
    </row>
    <row r="626" spans="1:22" x14ac:dyDescent="0.25">
      <c r="A626" s="6">
        <v>44719</v>
      </c>
      <c r="B626" s="7" t="str">
        <f t="shared" si="9"/>
        <v>6</v>
      </c>
      <c r="C626" s="17">
        <f>_xlfn.ISOWEEKNUM(Table3[[#This Row],[dt]])</f>
        <v>23</v>
      </c>
      <c r="D626" s="1">
        <v>12392</v>
      </c>
      <c r="E626" s="1" t="s">
        <v>10</v>
      </c>
      <c r="F626" s="1" t="s">
        <v>90</v>
      </c>
      <c r="G626" s="1" t="s">
        <v>73</v>
      </c>
      <c r="H626" s="1" t="s">
        <v>11</v>
      </c>
      <c r="I626" s="1" t="s">
        <v>22</v>
      </c>
      <c r="J626" s="1" t="s">
        <v>13</v>
      </c>
      <c r="K626" s="1" t="s">
        <v>14</v>
      </c>
      <c r="L626" s="1" t="s">
        <v>80</v>
      </c>
      <c r="M626" s="1">
        <v>395780</v>
      </c>
      <c r="N626" s="17">
        <v>735.30887134231307</v>
      </c>
      <c r="O626" s="8">
        <v>9148.719258215262</v>
      </c>
      <c r="P626" s="8">
        <v>12740.784909064294</v>
      </c>
      <c r="Q626" s="8">
        <f>P626-Table3[[#This Row],[paid]]</f>
        <v>3592.065650849032</v>
      </c>
      <c r="R626" s="8">
        <v>17.327119807225873</v>
      </c>
      <c r="S626" s="8">
        <v>6200</v>
      </c>
      <c r="T626" s="10">
        <v>0.09</v>
      </c>
      <c r="U626" s="8">
        <v>4689.0445019247991</v>
      </c>
      <c r="V626" s="10">
        <v>6.1339032293957922E-2</v>
      </c>
    </row>
    <row r="627" spans="1:22" x14ac:dyDescent="0.25">
      <c r="A627" s="6">
        <v>44719</v>
      </c>
      <c r="B627" s="7" t="str">
        <f t="shared" si="9"/>
        <v>6</v>
      </c>
      <c r="C627" s="17">
        <f>_xlfn.ISOWEEKNUM(Table3[[#This Row],[dt]])</f>
        <v>23</v>
      </c>
      <c r="D627" s="1">
        <v>2865</v>
      </c>
      <c r="E627" s="1" t="s">
        <v>10</v>
      </c>
      <c r="F627" s="1" t="s">
        <v>91</v>
      </c>
      <c r="G627" s="1" t="s">
        <v>45</v>
      </c>
      <c r="H627" s="1" t="s">
        <v>17</v>
      </c>
      <c r="I627" s="1" t="s">
        <v>12</v>
      </c>
      <c r="J627" s="1" t="s">
        <v>16</v>
      </c>
      <c r="K627" s="1" t="s">
        <v>15</v>
      </c>
      <c r="L627" s="1" t="s">
        <v>77</v>
      </c>
      <c r="M627" s="1">
        <v>329520</v>
      </c>
      <c r="N627" s="17">
        <v>440.10248582642822</v>
      </c>
      <c r="O627" s="8">
        <v>6582.8150384048713</v>
      </c>
      <c r="P627" s="8">
        <v>9854.1267419645537</v>
      </c>
      <c r="Q627" s="8">
        <f>P627-Table3[[#This Row],[paid]]</f>
        <v>3271.3117035596824</v>
      </c>
      <c r="R627" s="8">
        <v>22.39052734151317</v>
      </c>
      <c r="S627" s="8">
        <v>6400</v>
      </c>
      <c r="T627" s="10">
        <v>0.12</v>
      </c>
      <c r="U627" s="8">
        <v>4054.0884532368673</v>
      </c>
      <c r="V627" s="10">
        <v>6.8568370040885535E-2</v>
      </c>
    </row>
    <row r="628" spans="1:22" x14ac:dyDescent="0.25">
      <c r="A628" s="6">
        <v>44719</v>
      </c>
      <c r="B628" s="7" t="str">
        <f t="shared" si="9"/>
        <v>6</v>
      </c>
      <c r="C628" s="17">
        <f>_xlfn.ISOWEEKNUM(Table3[[#This Row],[dt]])</f>
        <v>23</v>
      </c>
      <c r="D628" s="1">
        <v>16966</v>
      </c>
      <c r="E628" s="1" t="s">
        <v>10</v>
      </c>
      <c r="F628" s="1" t="s">
        <v>91</v>
      </c>
      <c r="G628" s="1" t="s">
        <v>58</v>
      </c>
      <c r="H628" s="1" t="s">
        <v>11</v>
      </c>
      <c r="I628" s="1" t="s">
        <v>12</v>
      </c>
      <c r="J628" s="1" t="s">
        <v>16</v>
      </c>
      <c r="K628" s="1" t="s">
        <v>15</v>
      </c>
      <c r="L628" s="1" t="s">
        <v>78</v>
      </c>
      <c r="M628" s="1">
        <v>328500</v>
      </c>
      <c r="N628" s="17">
        <v>1161.18769883351</v>
      </c>
      <c r="O628" s="8">
        <v>4991.9986528316995</v>
      </c>
      <c r="P628" s="8">
        <v>8050.8992059189213</v>
      </c>
      <c r="Q628" s="8">
        <f>P628-Table3[[#This Row],[paid]]</f>
        <v>3058.9005530872219</v>
      </c>
      <c r="R628" s="8">
        <v>6.9333314622662492</v>
      </c>
      <c r="S628" s="8">
        <v>7200</v>
      </c>
      <c r="T628" s="10">
        <v>0.2</v>
      </c>
      <c r="U628" s="8">
        <v>7387.3346909553875</v>
      </c>
      <c r="V628" s="10">
        <v>0.15292980535483355</v>
      </c>
    </row>
    <row r="629" spans="1:22" x14ac:dyDescent="0.25">
      <c r="A629" s="6">
        <v>44719</v>
      </c>
      <c r="B629" s="7" t="str">
        <f t="shared" si="9"/>
        <v>6</v>
      </c>
      <c r="C629" s="17">
        <f>_xlfn.ISOWEEKNUM(Table3[[#This Row],[dt]])</f>
        <v>23</v>
      </c>
      <c r="D629" s="1">
        <v>5247</v>
      </c>
      <c r="E629" s="1" t="s">
        <v>10</v>
      </c>
      <c r="F629" s="1" t="s">
        <v>90</v>
      </c>
      <c r="G629" s="1" t="s">
        <v>48</v>
      </c>
      <c r="H629" s="1" t="s">
        <v>11</v>
      </c>
      <c r="I629" s="1" t="s">
        <v>12</v>
      </c>
      <c r="J629" s="1" t="s">
        <v>13</v>
      </c>
      <c r="K629" s="1" t="s">
        <v>15</v>
      </c>
      <c r="L629" s="1" t="s">
        <v>81</v>
      </c>
      <c r="M629" s="1">
        <v>395130</v>
      </c>
      <c r="N629" s="17">
        <v>925.34311619113089</v>
      </c>
      <c r="O629" s="8">
        <v>7332.5810928573173</v>
      </c>
      <c r="P629" s="8">
        <v>10374.85235197058</v>
      </c>
      <c r="Q629" s="8">
        <f>P629-Table3[[#This Row],[paid]]</f>
        <v>3042.2712591132622</v>
      </c>
      <c r="R629" s="8">
        <v>11.211897695500486</v>
      </c>
      <c r="S629" s="8">
        <v>11400</v>
      </c>
      <c r="T629" s="10">
        <v>7.0000000000000007E-2</v>
      </c>
      <c r="U629" s="8">
        <v>2396.7846735864441</v>
      </c>
      <c r="V629" s="10">
        <v>3.8503112980546067E-2</v>
      </c>
    </row>
    <row r="630" spans="1:22" x14ac:dyDescent="0.25">
      <c r="A630" s="6">
        <v>44719</v>
      </c>
      <c r="B630" s="7" t="str">
        <f t="shared" si="9"/>
        <v>6</v>
      </c>
      <c r="C630" s="17">
        <f>_xlfn.ISOWEEKNUM(Table3[[#This Row],[dt]])</f>
        <v>23</v>
      </c>
      <c r="D630" s="1">
        <v>16656</v>
      </c>
      <c r="E630" s="1" t="s">
        <v>10</v>
      </c>
      <c r="F630" s="1" t="s">
        <v>95</v>
      </c>
      <c r="G630" s="1" t="s">
        <v>31</v>
      </c>
      <c r="H630" s="1" t="s">
        <v>11</v>
      </c>
      <c r="I630" s="1" t="s">
        <v>18</v>
      </c>
      <c r="J630" s="1" t="s">
        <v>13</v>
      </c>
      <c r="K630" s="1" t="s">
        <v>14</v>
      </c>
      <c r="L630" s="1" t="s">
        <v>81</v>
      </c>
      <c r="M630" s="1">
        <v>180950</v>
      </c>
      <c r="N630" s="17">
        <v>1088.3473313465186</v>
      </c>
      <c r="O630" s="8">
        <v>4362.7638860699899</v>
      </c>
      <c r="P630" s="8">
        <v>7129.4330821309914</v>
      </c>
      <c r="Q630" s="8">
        <f>P630-Table3[[#This Row],[paid]]</f>
        <v>2766.6691960610015</v>
      </c>
      <c r="R630" s="8">
        <v>6.5506965256306158</v>
      </c>
      <c r="S630" s="8">
        <v>9600</v>
      </c>
      <c r="T630" s="10">
        <v>0.12</v>
      </c>
      <c r="U630" s="8">
        <v>519.72824335832854</v>
      </c>
      <c r="V630" s="10">
        <v>1.2149826345962922E-2</v>
      </c>
    </row>
    <row r="631" spans="1:22" x14ac:dyDescent="0.25">
      <c r="A631" s="6">
        <v>44719</v>
      </c>
      <c r="B631" s="7" t="str">
        <f t="shared" si="9"/>
        <v>6</v>
      </c>
      <c r="C631" s="17">
        <f>_xlfn.ISOWEEKNUM(Table3[[#This Row],[dt]])</f>
        <v>23</v>
      </c>
      <c r="D631" s="1">
        <v>15909</v>
      </c>
      <c r="E631" s="1" t="s">
        <v>10</v>
      </c>
      <c r="F631" s="1" t="s">
        <v>95</v>
      </c>
      <c r="G631" s="1" t="s">
        <v>44</v>
      </c>
      <c r="H631" s="1" t="s">
        <v>11</v>
      </c>
      <c r="I631" s="1" t="s">
        <v>18</v>
      </c>
      <c r="J631" s="1" t="s">
        <v>13</v>
      </c>
      <c r="K631" s="1" t="s">
        <v>14</v>
      </c>
      <c r="L631" s="1" t="s">
        <v>77</v>
      </c>
      <c r="M631" s="1">
        <v>527100</v>
      </c>
      <c r="N631" s="17">
        <v>760.53746956443331</v>
      </c>
      <c r="O631" s="8">
        <v>7851.0176502373561</v>
      </c>
      <c r="P631" s="8">
        <v>10366.307460446564</v>
      </c>
      <c r="Q631" s="8">
        <f>P631-Table3[[#This Row],[paid]]</f>
        <v>2515.2898102092076</v>
      </c>
      <c r="R631" s="8">
        <v>13.630238976106519</v>
      </c>
      <c r="S631" s="8">
        <v>12000</v>
      </c>
      <c r="T631" s="10">
        <v>0.06</v>
      </c>
      <c r="U631" s="8">
        <v>1783.3766210575491</v>
      </c>
      <c r="V631" s="10">
        <v>2.8672643366697968E-2</v>
      </c>
    </row>
    <row r="632" spans="1:22" x14ac:dyDescent="0.25">
      <c r="A632" s="6">
        <v>44719</v>
      </c>
      <c r="B632" s="7" t="str">
        <f t="shared" si="9"/>
        <v>6</v>
      </c>
      <c r="C632" s="17">
        <f>_xlfn.ISOWEEKNUM(Table3[[#This Row],[dt]])</f>
        <v>23</v>
      </c>
      <c r="D632" s="1">
        <v>16053</v>
      </c>
      <c r="E632" s="1" t="s">
        <v>10</v>
      </c>
      <c r="F632" s="1" t="s">
        <v>92</v>
      </c>
      <c r="G632" s="1" t="s">
        <v>29</v>
      </c>
      <c r="H632" s="1" t="s">
        <v>11</v>
      </c>
      <c r="I632" s="1" t="s">
        <v>12</v>
      </c>
      <c r="J632" s="1" t="s">
        <v>16</v>
      </c>
      <c r="K632" s="1" t="s">
        <v>15</v>
      </c>
      <c r="L632" s="1" t="s">
        <v>80</v>
      </c>
      <c r="M632" s="1">
        <v>537600</v>
      </c>
      <c r="N632" s="17">
        <v>4332.2322753602375</v>
      </c>
      <c r="O632" s="8">
        <v>5080.7157758285166</v>
      </c>
      <c r="P632" s="8">
        <v>7264.3039161637716</v>
      </c>
      <c r="Q632" s="8">
        <f>P632-Table3[[#This Row],[paid]]</f>
        <v>2183.588140335255</v>
      </c>
      <c r="R632" s="8">
        <v>1.6768038864120516</v>
      </c>
      <c r="S632" s="8">
        <v>8600</v>
      </c>
      <c r="T632" s="10">
        <v>0.08</v>
      </c>
      <c r="U632" s="8">
        <v>1041.4393306555751</v>
      </c>
      <c r="V632" s="10">
        <v>2.3893992291499831E-2</v>
      </c>
    </row>
    <row r="633" spans="1:22" x14ac:dyDescent="0.25">
      <c r="A633" s="6">
        <v>44719</v>
      </c>
      <c r="B633" s="7" t="str">
        <f t="shared" si="9"/>
        <v>6</v>
      </c>
      <c r="C633" s="17">
        <f>_xlfn.ISOWEEKNUM(Table3[[#This Row],[dt]])</f>
        <v>23</v>
      </c>
      <c r="D633" s="1">
        <v>15372</v>
      </c>
      <c r="E633" s="1" t="s">
        <v>10</v>
      </c>
      <c r="F633" s="1" t="s">
        <v>95</v>
      </c>
      <c r="G633" s="1" t="s">
        <v>36</v>
      </c>
      <c r="H633" s="1" t="s">
        <v>11</v>
      </c>
      <c r="I633" s="1" t="s">
        <v>12</v>
      </c>
      <c r="J633" s="1" t="s">
        <v>16</v>
      </c>
      <c r="K633" s="1" t="s">
        <v>15</v>
      </c>
      <c r="L633" s="1" t="s">
        <v>75</v>
      </c>
      <c r="M633" s="1">
        <v>808320</v>
      </c>
      <c r="N633" s="17">
        <v>8381.9062464357667</v>
      </c>
      <c r="O633" s="8">
        <v>6653.4839351988376</v>
      </c>
      <c r="P633" s="8">
        <v>8519.5353738165559</v>
      </c>
      <c r="Q633" s="8">
        <f>P633-Table3[[#This Row],[paid]]</f>
        <v>1866.0514386177183</v>
      </c>
      <c r="R633" s="8">
        <v>1.0164197884507851</v>
      </c>
      <c r="S633" s="8">
        <v>9000</v>
      </c>
      <c r="T633" s="10">
        <v>0.105</v>
      </c>
      <c r="U633" s="8">
        <v>1327.9660298882909</v>
      </c>
      <c r="V633" s="10">
        <v>2.5978842969331881E-2</v>
      </c>
    </row>
    <row r="634" spans="1:22" x14ac:dyDescent="0.25">
      <c r="A634" s="6">
        <v>44719</v>
      </c>
      <c r="B634" s="7" t="str">
        <f t="shared" si="9"/>
        <v>6</v>
      </c>
      <c r="C634" s="17">
        <f>_xlfn.ISOWEEKNUM(Table3[[#This Row],[dt]])</f>
        <v>23</v>
      </c>
      <c r="D634" s="1">
        <v>10777</v>
      </c>
      <c r="E634" s="1" t="s">
        <v>10</v>
      </c>
      <c r="F634" s="1" t="s">
        <v>94</v>
      </c>
      <c r="G634" s="1" t="s">
        <v>26</v>
      </c>
      <c r="H634" s="1" t="s">
        <v>11</v>
      </c>
      <c r="I634" s="1" t="s">
        <v>18</v>
      </c>
      <c r="J634" s="1" t="s">
        <v>16</v>
      </c>
      <c r="K634" s="1" t="s">
        <v>15</v>
      </c>
      <c r="L634" s="1" t="s">
        <v>77</v>
      </c>
      <c r="M634" s="1">
        <v>105730</v>
      </c>
      <c r="N634" s="17">
        <v>860.14351005484457</v>
      </c>
      <c r="O634" s="8">
        <v>2840.4221472986155</v>
      </c>
      <c r="P634" s="8">
        <v>4575.2259846721909</v>
      </c>
      <c r="Q634" s="8">
        <f>P634-Table3[[#This Row],[paid]]</f>
        <v>1734.8038373735753</v>
      </c>
      <c r="R634" s="8">
        <v>5.319142597937482</v>
      </c>
      <c r="S634" s="8">
        <v>3000</v>
      </c>
      <c r="T634" s="10">
        <v>0.17</v>
      </c>
      <c r="U634" s="8">
        <v>1445.5401094574095</v>
      </c>
      <c r="V634" s="10">
        <v>5.2658240791464805E-2</v>
      </c>
    </row>
    <row r="635" spans="1:22" x14ac:dyDescent="0.25">
      <c r="A635" s="6">
        <v>44719</v>
      </c>
      <c r="B635" s="7" t="str">
        <f t="shared" si="9"/>
        <v>6</v>
      </c>
      <c r="C635" s="17">
        <f>_xlfn.ISOWEEKNUM(Table3[[#This Row],[dt]])</f>
        <v>23</v>
      </c>
      <c r="D635" s="1">
        <v>16537</v>
      </c>
      <c r="E635" s="1" t="s">
        <v>10</v>
      </c>
      <c r="F635" s="1" t="s">
        <v>94</v>
      </c>
      <c r="G635" s="1" t="s">
        <v>53</v>
      </c>
      <c r="H635" s="1" t="s">
        <v>17</v>
      </c>
      <c r="I635" s="1" t="s">
        <v>18</v>
      </c>
      <c r="J635" s="1" t="s">
        <v>16</v>
      </c>
      <c r="K635" s="1" t="s">
        <v>15</v>
      </c>
      <c r="L635" s="1" t="s">
        <v>77</v>
      </c>
      <c r="M635" s="1">
        <v>213840</v>
      </c>
      <c r="N635" s="17">
        <v>687.31217356368018</v>
      </c>
      <c r="O635" s="8">
        <v>8896.5325163923098</v>
      </c>
      <c r="P635" s="8">
        <v>10615.790105940201</v>
      </c>
      <c r="Q635" s="8">
        <f>P635-Table3[[#This Row],[paid]]</f>
        <v>1719.2575895478913</v>
      </c>
      <c r="R635" s="8">
        <v>15.445368952069982</v>
      </c>
      <c r="S635" s="8">
        <v>13400</v>
      </c>
      <c r="T635" s="10">
        <v>0.1</v>
      </c>
      <c r="U635" s="8">
        <v>5588.7673452921908</v>
      </c>
      <c r="V635" s="10">
        <v>8.7742995567909182E-2</v>
      </c>
    </row>
    <row r="636" spans="1:22" x14ac:dyDescent="0.25">
      <c r="A636" s="6">
        <v>44719</v>
      </c>
      <c r="B636" s="7" t="str">
        <f t="shared" si="9"/>
        <v>6</v>
      </c>
      <c r="C636" s="17">
        <f>_xlfn.ISOWEEKNUM(Table3[[#This Row],[dt]])</f>
        <v>23</v>
      </c>
      <c r="D636" s="1">
        <v>17144</v>
      </c>
      <c r="E636" s="1" t="s">
        <v>24</v>
      </c>
      <c r="F636" s="1" t="s">
        <v>90</v>
      </c>
      <c r="G636" s="1" t="s">
        <v>51</v>
      </c>
      <c r="H636" s="1" t="s">
        <v>19</v>
      </c>
      <c r="I636" s="1" t="s">
        <v>12</v>
      </c>
      <c r="J636" s="1" t="s">
        <v>13</v>
      </c>
      <c r="K636" s="1" t="s">
        <v>15</v>
      </c>
      <c r="L636" s="1" t="s">
        <v>76</v>
      </c>
      <c r="M636" s="1">
        <v>129590</v>
      </c>
      <c r="N636" s="17">
        <v>305.41515591007976</v>
      </c>
      <c r="O636" s="8">
        <v>5558.2683831277027</v>
      </c>
      <c r="P636" s="8">
        <v>7254.6128411239924</v>
      </c>
      <c r="Q636" s="8">
        <f>P636-Table3[[#This Row],[paid]]</f>
        <v>1696.3444579962897</v>
      </c>
      <c r="R636" s="8">
        <v>23.753283688579927</v>
      </c>
      <c r="S636" s="8">
        <v>6000</v>
      </c>
      <c r="T636" s="10">
        <v>0.12</v>
      </c>
      <c r="U636" s="8">
        <v>3077.9359842132067</v>
      </c>
      <c r="V636" s="10">
        <v>7.0712158172553996E-2</v>
      </c>
    </row>
    <row r="637" spans="1:22" x14ac:dyDescent="0.25">
      <c r="A637" s="6">
        <v>44719</v>
      </c>
      <c r="B637" s="7" t="str">
        <f t="shared" si="9"/>
        <v>6</v>
      </c>
      <c r="C637" s="17">
        <f>_xlfn.ISOWEEKNUM(Table3[[#This Row],[dt]])</f>
        <v>23</v>
      </c>
      <c r="D637" s="1">
        <v>12780</v>
      </c>
      <c r="E637" s="1" t="s">
        <v>10</v>
      </c>
      <c r="F637" s="1" t="s">
        <v>89</v>
      </c>
      <c r="G637" s="1" t="s">
        <v>68</v>
      </c>
      <c r="H637" s="1" t="s">
        <v>19</v>
      </c>
      <c r="I637" s="1" t="s">
        <v>18</v>
      </c>
      <c r="J637" s="1" t="s">
        <v>16</v>
      </c>
      <c r="K637" s="1" t="s">
        <v>15</v>
      </c>
      <c r="L637" s="1" t="s">
        <v>78</v>
      </c>
      <c r="M637" s="1">
        <v>262300</v>
      </c>
      <c r="N637" s="17">
        <v>150.8077962398666</v>
      </c>
      <c r="O637" s="8">
        <v>4929.9342123771512</v>
      </c>
      <c r="P637" s="8">
        <v>6195.6042848010065</v>
      </c>
      <c r="Q637" s="8">
        <f>P637-Table3[[#This Row],[paid]]</f>
        <v>1265.6700724238553</v>
      </c>
      <c r="R637" s="8">
        <v>41.082785103142932</v>
      </c>
      <c r="S637" s="8">
        <v>4800</v>
      </c>
      <c r="T637" s="10">
        <v>5.7000000000000002E-2</v>
      </c>
      <c r="U637" s="8">
        <v>590.73118361752529</v>
      </c>
      <c r="V637" s="10">
        <v>1.5891137126222997E-2</v>
      </c>
    </row>
    <row r="638" spans="1:22" x14ac:dyDescent="0.25">
      <c r="A638" s="6">
        <v>44719</v>
      </c>
      <c r="B638" s="7" t="str">
        <f t="shared" si="9"/>
        <v>6</v>
      </c>
      <c r="C638" s="17">
        <f>_xlfn.ISOWEEKNUM(Table3[[#This Row],[dt]])</f>
        <v>23</v>
      </c>
      <c r="D638" s="1">
        <v>12790</v>
      </c>
      <c r="E638" s="1" t="s">
        <v>10</v>
      </c>
      <c r="F638" s="1" t="s">
        <v>93</v>
      </c>
      <c r="G638" s="1" t="s">
        <v>53</v>
      </c>
      <c r="H638" s="1" t="s">
        <v>19</v>
      </c>
      <c r="I638" s="1" t="s">
        <v>21</v>
      </c>
      <c r="J638" s="1" t="s">
        <v>16</v>
      </c>
      <c r="K638" s="1" t="s">
        <v>14</v>
      </c>
      <c r="L638" s="1" t="s">
        <v>75</v>
      </c>
      <c r="M638" s="1">
        <v>111560</v>
      </c>
      <c r="N638" s="17">
        <v>141.20401866940907</v>
      </c>
      <c r="O638" s="8">
        <v>2404.2898491947558</v>
      </c>
      <c r="P638" s="8">
        <v>3536.4102995038229</v>
      </c>
      <c r="Q638" s="8">
        <f>P638-Table3[[#This Row],[paid]]</f>
        <v>1132.1204503090671</v>
      </c>
      <c r="R638" s="8">
        <v>25.044685929112038</v>
      </c>
      <c r="S638" s="8">
        <v>4000</v>
      </c>
      <c r="T638" s="10">
        <v>0.04</v>
      </c>
      <c r="U638" s="8">
        <v>219.25369677408992</v>
      </c>
      <c r="V638" s="10">
        <v>1.0333156987131479E-2</v>
      </c>
    </row>
    <row r="639" spans="1:22" x14ac:dyDescent="0.25">
      <c r="A639" s="6">
        <v>44719</v>
      </c>
      <c r="B639" s="7" t="str">
        <f t="shared" si="9"/>
        <v>6</v>
      </c>
      <c r="C639" s="17">
        <f>_xlfn.ISOWEEKNUM(Table3[[#This Row],[dt]])</f>
        <v>23</v>
      </c>
      <c r="D639" s="1">
        <v>17047</v>
      </c>
      <c r="E639" s="1" t="s">
        <v>10</v>
      </c>
      <c r="F639" s="1" t="s">
        <v>89</v>
      </c>
      <c r="G639" s="1" t="s">
        <v>56</v>
      </c>
      <c r="H639" s="1" t="s">
        <v>17</v>
      </c>
      <c r="I639" s="1" t="s">
        <v>12</v>
      </c>
      <c r="J639" s="1" t="s">
        <v>16</v>
      </c>
      <c r="K639" s="1" t="s">
        <v>20</v>
      </c>
      <c r="L639" s="1" t="s">
        <v>80</v>
      </c>
      <c r="M639" s="1">
        <v>64900</v>
      </c>
      <c r="N639" s="17">
        <v>69.486081370449682</v>
      </c>
      <c r="O639" s="8">
        <v>2365.116109968943</v>
      </c>
      <c r="P639" s="8">
        <v>3423.8052180804866</v>
      </c>
      <c r="Q639" s="8">
        <f>P639-Table3[[#This Row],[paid]]</f>
        <v>1058.6891081115436</v>
      </c>
      <c r="R639" s="8">
        <v>49.273252291019638</v>
      </c>
      <c r="S639" s="8">
        <v>1000</v>
      </c>
      <c r="T639" s="10">
        <v>7.0000000000000007E-2</v>
      </c>
      <c r="U639" s="8">
        <v>566.92413282816813</v>
      </c>
      <c r="V639" s="10">
        <v>2.7597176081276754E-2</v>
      </c>
    </row>
    <row r="640" spans="1:22" x14ac:dyDescent="0.25">
      <c r="A640" s="6">
        <v>44719</v>
      </c>
      <c r="B640" s="7" t="str">
        <f t="shared" si="9"/>
        <v>6</v>
      </c>
      <c r="C640" s="17">
        <f>_xlfn.ISOWEEKNUM(Table3[[#This Row],[dt]])</f>
        <v>23</v>
      </c>
      <c r="D640" s="1">
        <v>3534</v>
      </c>
      <c r="E640" s="1" t="s">
        <v>10</v>
      </c>
      <c r="F640" s="1" t="s">
        <v>89</v>
      </c>
      <c r="G640" s="1" t="s">
        <v>49</v>
      </c>
      <c r="H640" s="1" t="s">
        <v>11</v>
      </c>
      <c r="I640" s="1" t="s">
        <v>18</v>
      </c>
      <c r="J640" s="1" t="s">
        <v>13</v>
      </c>
      <c r="K640" s="1" t="s">
        <v>14</v>
      </c>
      <c r="L640" s="1" t="s">
        <v>77</v>
      </c>
      <c r="M640" s="1">
        <v>297000</v>
      </c>
      <c r="N640" s="17">
        <v>757.34321249007678</v>
      </c>
      <c r="O640" s="8">
        <v>5523.2056728162088</v>
      </c>
      <c r="P640" s="8">
        <v>6576.9847916573008</v>
      </c>
      <c r="Q640" s="8">
        <f>P640-Table3[[#This Row],[paid]]</f>
        <v>1053.779118841092</v>
      </c>
      <c r="R640" s="8">
        <v>8.6842856490820886</v>
      </c>
      <c r="S640" s="8">
        <v>9600</v>
      </c>
      <c r="T640" s="10">
        <v>0.08</v>
      </c>
      <c r="U640" s="8">
        <v>2893.142150391951</v>
      </c>
      <c r="V640" s="10">
        <v>7.3314805138412653E-2</v>
      </c>
    </row>
    <row r="641" spans="1:22" x14ac:dyDescent="0.25">
      <c r="A641" s="6">
        <v>44719</v>
      </c>
      <c r="B641" s="7" t="str">
        <f t="shared" si="9"/>
        <v>6</v>
      </c>
      <c r="C641" s="17">
        <f>_xlfn.ISOWEEKNUM(Table3[[#This Row],[dt]])</f>
        <v>23</v>
      </c>
      <c r="D641" s="1">
        <v>15673</v>
      </c>
      <c r="E641" s="1" t="s">
        <v>10</v>
      </c>
      <c r="F641" s="1" t="s">
        <v>92</v>
      </c>
      <c r="G641" s="1" t="s">
        <v>32</v>
      </c>
      <c r="H641" s="1" t="s">
        <v>19</v>
      </c>
      <c r="I641" s="1" t="s">
        <v>21</v>
      </c>
      <c r="J641" s="1" t="s">
        <v>16</v>
      </c>
      <c r="K641" s="1" t="s">
        <v>15</v>
      </c>
      <c r="L641" s="1" t="s">
        <v>81</v>
      </c>
      <c r="M641" s="1">
        <v>123280</v>
      </c>
      <c r="N641" s="17">
        <v>115.77398653936453</v>
      </c>
      <c r="O641" s="8">
        <v>1692.9699525107917</v>
      </c>
      <c r="P641" s="8">
        <v>2722.2483401879585</v>
      </c>
      <c r="Q641" s="8">
        <f>P641-Table3[[#This Row],[paid]]</f>
        <v>1029.2783876771668</v>
      </c>
      <c r="R641" s="8">
        <v>23.513471562649887</v>
      </c>
      <c r="S641" s="8">
        <v>1200</v>
      </c>
      <c r="T641" s="10">
        <v>0.06</v>
      </c>
      <c r="U641" s="8">
        <v>31.843982746879426</v>
      </c>
      <c r="V641" s="10">
        <v>1.9496128914699938E-3</v>
      </c>
    </row>
    <row r="642" spans="1:22" x14ac:dyDescent="0.25">
      <c r="A642" s="6">
        <v>44719</v>
      </c>
      <c r="B642" s="7" t="str">
        <f t="shared" ref="B642:B705" si="10">TEXT(A642,"M")</f>
        <v>6</v>
      </c>
      <c r="C642" s="17">
        <f>_xlfn.ISOWEEKNUM(Table3[[#This Row],[dt]])</f>
        <v>23</v>
      </c>
      <c r="D642" s="1">
        <v>7797</v>
      </c>
      <c r="E642" s="1" t="s">
        <v>10</v>
      </c>
      <c r="F642" s="1" t="s">
        <v>92</v>
      </c>
      <c r="G642" s="1" t="s">
        <v>65</v>
      </c>
      <c r="H642" s="1" t="s">
        <v>19</v>
      </c>
      <c r="I642" s="1" t="s">
        <v>18</v>
      </c>
      <c r="J642" s="1" t="s">
        <v>13</v>
      </c>
      <c r="K642" s="1" t="s">
        <v>14</v>
      </c>
      <c r="L642" s="1" t="s">
        <v>76</v>
      </c>
      <c r="M642" s="1">
        <v>142330</v>
      </c>
      <c r="N642" s="17">
        <v>414.62280261175289</v>
      </c>
      <c r="O642" s="8">
        <v>5250.592193084155</v>
      </c>
      <c r="P642" s="8">
        <v>6255.7909496205239</v>
      </c>
      <c r="Q642" s="8">
        <f>P642-Table3[[#This Row],[paid]]</f>
        <v>1005.1987565363688</v>
      </c>
      <c r="R642" s="8">
        <v>15.087908600816537</v>
      </c>
      <c r="S642" s="8">
        <v>5400</v>
      </c>
      <c r="T642" s="10">
        <v>0.12</v>
      </c>
      <c r="U642" s="8">
        <v>2926.7041124528509</v>
      </c>
      <c r="V642" s="10">
        <v>7.7973196782052126E-2</v>
      </c>
    </row>
    <row r="643" spans="1:22" x14ac:dyDescent="0.25">
      <c r="A643" s="6">
        <v>44719</v>
      </c>
      <c r="B643" s="7" t="str">
        <f t="shared" si="10"/>
        <v>6</v>
      </c>
      <c r="C643" s="17">
        <f>_xlfn.ISOWEEKNUM(Table3[[#This Row],[dt]])</f>
        <v>23</v>
      </c>
      <c r="D643" s="1">
        <v>16911</v>
      </c>
      <c r="E643" s="1" t="s">
        <v>10</v>
      </c>
      <c r="F643" s="1" t="s">
        <v>92</v>
      </c>
      <c r="G643" s="1" t="s">
        <v>42</v>
      </c>
      <c r="H643" s="1" t="s">
        <v>11</v>
      </c>
      <c r="I643" s="1" t="s">
        <v>18</v>
      </c>
      <c r="J643" s="1" t="s">
        <v>16</v>
      </c>
      <c r="K643" s="1" t="s">
        <v>15</v>
      </c>
      <c r="L643" s="1" t="s">
        <v>79</v>
      </c>
      <c r="M643" s="1">
        <v>217300</v>
      </c>
      <c r="N643" s="17">
        <v>1031.4314509574433</v>
      </c>
      <c r="O643" s="8">
        <v>5534.0629501926423</v>
      </c>
      <c r="P643" s="8">
        <v>6515.9892447568791</v>
      </c>
      <c r="Q643" s="8">
        <f>P643-Table3[[#This Row],[paid]]</f>
        <v>981.92629456423674</v>
      </c>
      <c r="R643" s="8">
        <v>6.3174234591240204</v>
      </c>
      <c r="S643" s="8">
        <v>9600</v>
      </c>
      <c r="T643" s="10">
        <v>0.11</v>
      </c>
      <c r="U643" s="8">
        <v>2377.4134291946311</v>
      </c>
      <c r="V643" s="10">
        <v>6.0809733817665718E-2</v>
      </c>
    </row>
    <row r="644" spans="1:22" x14ac:dyDescent="0.25">
      <c r="A644" s="6">
        <v>44719</v>
      </c>
      <c r="B644" s="7" t="str">
        <f t="shared" si="10"/>
        <v>6</v>
      </c>
      <c r="C644" s="17">
        <f>_xlfn.ISOWEEKNUM(Table3[[#This Row],[dt]])</f>
        <v>23</v>
      </c>
      <c r="D644" s="1">
        <v>9288</v>
      </c>
      <c r="E644" s="1" t="s">
        <v>10</v>
      </c>
      <c r="F644" s="1" t="s">
        <v>91</v>
      </c>
      <c r="G644" s="1" t="s">
        <v>74</v>
      </c>
      <c r="H644" s="1" t="s">
        <v>19</v>
      </c>
      <c r="I644" s="1" t="s">
        <v>21</v>
      </c>
      <c r="J644" s="1" t="s">
        <v>13</v>
      </c>
      <c r="K644" s="1" t="s">
        <v>14</v>
      </c>
      <c r="L644" s="1" t="s">
        <v>80</v>
      </c>
      <c r="M644" s="1">
        <v>130310</v>
      </c>
      <c r="N644" s="17">
        <v>107.69421487603306</v>
      </c>
      <c r="O644" s="8">
        <v>3204.3715074748402</v>
      </c>
      <c r="P644" s="8">
        <v>4108.2413531980174</v>
      </c>
      <c r="Q644" s="8">
        <f>P644-Table3[[#This Row],[paid]]</f>
        <v>903.86984572317715</v>
      </c>
      <c r="R644" s="8">
        <v>38.147279850890961</v>
      </c>
      <c r="S644" s="8">
        <v>800</v>
      </c>
      <c r="T644" s="10">
        <v>8.5000000000000006E-2</v>
      </c>
      <c r="U644" s="8">
        <v>1110.466066056691</v>
      </c>
      <c r="V644" s="10">
        <v>4.5050341926002817E-2</v>
      </c>
    </row>
    <row r="645" spans="1:22" x14ac:dyDescent="0.25">
      <c r="A645" s="6">
        <v>44719</v>
      </c>
      <c r="B645" s="7" t="str">
        <f t="shared" si="10"/>
        <v>6</v>
      </c>
      <c r="C645" s="17">
        <f>_xlfn.ISOWEEKNUM(Table3[[#This Row],[dt]])</f>
        <v>23</v>
      </c>
      <c r="D645" s="1">
        <v>17260</v>
      </c>
      <c r="E645" s="1" t="s">
        <v>10</v>
      </c>
      <c r="F645" s="1" t="s">
        <v>91</v>
      </c>
      <c r="G645" s="1" t="s">
        <v>60</v>
      </c>
      <c r="H645" s="1" t="s">
        <v>17</v>
      </c>
      <c r="I645" s="1" t="s">
        <v>12</v>
      </c>
      <c r="J645" s="1" t="s">
        <v>13</v>
      </c>
      <c r="K645" s="1" t="s">
        <v>15</v>
      </c>
      <c r="L645" s="1" t="s">
        <v>81</v>
      </c>
      <c r="M645" s="1">
        <v>169600</v>
      </c>
      <c r="N645" s="17">
        <v>875.52716773121006</v>
      </c>
      <c r="O645" s="8">
        <v>3780.9338995379176</v>
      </c>
      <c r="P645" s="8">
        <v>4675.5795881940003</v>
      </c>
      <c r="Q645" s="8">
        <f>P645-Table3[[#This Row],[paid]]</f>
        <v>894.64568865608271</v>
      </c>
      <c r="R645" s="8">
        <v>5.340302117991409</v>
      </c>
      <c r="S645" s="8">
        <v>6000</v>
      </c>
      <c r="T645" s="10">
        <v>7.0000000000000007E-2</v>
      </c>
      <c r="U645" s="8">
        <v>263.8582536523088</v>
      </c>
      <c r="V645" s="10">
        <v>9.4055452974771293E-3</v>
      </c>
    </row>
    <row r="646" spans="1:22" x14ac:dyDescent="0.25">
      <c r="A646" s="6">
        <v>44719</v>
      </c>
      <c r="B646" s="7" t="str">
        <f t="shared" si="10"/>
        <v>6</v>
      </c>
      <c r="C646" s="17">
        <f>_xlfn.ISOWEEKNUM(Table3[[#This Row],[dt]])</f>
        <v>23</v>
      </c>
      <c r="D646" s="1">
        <v>16533</v>
      </c>
      <c r="E646" s="1" t="s">
        <v>10</v>
      </c>
      <c r="F646" s="1" t="s">
        <v>90</v>
      </c>
      <c r="G646" s="1" t="s">
        <v>34</v>
      </c>
      <c r="H646" s="1" t="s">
        <v>11</v>
      </c>
      <c r="I646" s="1" t="s">
        <v>12</v>
      </c>
      <c r="J646" s="1" t="s">
        <v>16</v>
      </c>
      <c r="K646" s="1" t="s">
        <v>14</v>
      </c>
      <c r="L646" s="1" t="s">
        <v>78</v>
      </c>
      <c r="M646" s="1">
        <v>219990</v>
      </c>
      <c r="N646" s="17">
        <v>1530.0459034636249</v>
      </c>
      <c r="O646" s="8">
        <v>2814.5469611037197</v>
      </c>
      <c r="P646" s="8">
        <v>3588.6550399522839</v>
      </c>
      <c r="Q646" s="8">
        <f>P646-Table3[[#This Row],[paid]]</f>
        <v>774.10807884856422</v>
      </c>
      <c r="R646" s="8">
        <v>2.3454558009197664</v>
      </c>
      <c r="S646" s="8">
        <v>4400</v>
      </c>
      <c r="T646" s="10">
        <v>0.15</v>
      </c>
      <c r="U646" s="8">
        <v>1554.7980342422707</v>
      </c>
      <c r="V646" s="10">
        <v>7.2208948149691934E-2</v>
      </c>
    </row>
    <row r="647" spans="1:22" x14ac:dyDescent="0.25">
      <c r="A647" s="6">
        <v>44719</v>
      </c>
      <c r="B647" s="7" t="str">
        <f t="shared" si="10"/>
        <v>6</v>
      </c>
      <c r="C647" s="17">
        <f>_xlfn.ISOWEEKNUM(Table3[[#This Row],[dt]])</f>
        <v>23</v>
      </c>
      <c r="D647" s="1">
        <v>2612</v>
      </c>
      <c r="E647" s="1" t="s">
        <v>10</v>
      </c>
      <c r="F647" s="1" t="s">
        <v>89</v>
      </c>
      <c r="G647" s="1" t="s">
        <v>44</v>
      </c>
      <c r="H647" s="1" t="s">
        <v>17</v>
      </c>
      <c r="I647" s="1" t="s">
        <v>12</v>
      </c>
      <c r="J647" s="1" t="s">
        <v>16</v>
      </c>
      <c r="K647" s="1" t="s">
        <v>20</v>
      </c>
      <c r="L647" s="1" t="s">
        <v>80</v>
      </c>
      <c r="M647" s="1">
        <v>205240</v>
      </c>
      <c r="N647" s="17">
        <v>395.39636104174099</v>
      </c>
      <c r="O647" s="8">
        <v>3351.7019740983669</v>
      </c>
      <c r="P647" s="8">
        <v>4090.2801353546729</v>
      </c>
      <c r="Q647" s="8">
        <f>P647-Table3[[#This Row],[paid]]</f>
        <v>738.57816125630598</v>
      </c>
      <c r="R647" s="8">
        <v>10.344759179315949</v>
      </c>
      <c r="S647" s="8">
        <v>5000</v>
      </c>
      <c r="T647" s="10">
        <v>7.0000000000000007E-2</v>
      </c>
      <c r="U647" s="8">
        <v>1185.4691469580389</v>
      </c>
      <c r="V647" s="10">
        <v>4.8304317704767896E-2</v>
      </c>
    </row>
    <row r="648" spans="1:22" x14ac:dyDescent="0.25">
      <c r="A648" s="6">
        <v>44719</v>
      </c>
      <c r="B648" s="7" t="str">
        <f t="shared" si="10"/>
        <v>6</v>
      </c>
      <c r="C648" s="17">
        <f>_xlfn.ISOWEEKNUM(Table3[[#This Row],[dt]])</f>
        <v>23</v>
      </c>
      <c r="D648" s="1">
        <v>17365</v>
      </c>
      <c r="E648" s="1" t="s">
        <v>10</v>
      </c>
      <c r="F648" s="1" t="s">
        <v>92</v>
      </c>
      <c r="G648" s="1" t="s">
        <v>40</v>
      </c>
      <c r="H648" s="1" t="s">
        <v>17</v>
      </c>
      <c r="I648" s="1" t="s">
        <v>12</v>
      </c>
      <c r="J648" s="1" t="s">
        <v>16</v>
      </c>
      <c r="K648" s="1" t="s">
        <v>15</v>
      </c>
      <c r="L648" s="1" t="s">
        <v>80</v>
      </c>
      <c r="M648" s="1">
        <v>208910</v>
      </c>
      <c r="N648" s="17">
        <v>394.7862635214388</v>
      </c>
      <c r="O648" s="8">
        <v>4847.4254093040781</v>
      </c>
      <c r="P648" s="8">
        <v>5499.1292098794211</v>
      </c>
      <c r="Q648" s="8">
        <f>P648-Table3[[#This Row],[paid]]</f>
        <v>651.70380057534294</v>
      </c>
      <c r="R648" s="8">
        <v>13.929383360069194</v>
      </c>
      <c r="S648" s="8">
        <v>7800</v>
      </c>
      <c r="T648" s="10">
        <v>0.1</v>
      </c>
      <c r="U648" s="8">
        <v>427.1120729216986</v>
      </c>
      <c r="V648" s="10">
        <v>1.2944839586431656E-2</v>
      </c>
    </row>
    <row r="649" spans="1:22" x14ac:dyDescent="0.25">
      <c r="A649" s="6">
        <v>44719</v>
      </c>
      <c r="B649" s="7" t="str">
        <f t="shared" si="10"/>
        <v>6</v>
      </c>
      <c r="C649" s="17">
        <f>_xlfn.ISOWEEKNUM(Table3[[#This Row],[dt]])</f>
        <v>23</v>
      </c>
      <c r="D649" s="1">
        <v>13250</v>
      </c>
      <c r="E649" s="1" t="s">
        <v>10</v>
      </c>
      <c r="F649" s="1" t="s">
        <v>94</v>
      </c>
      <c r="G649" s="1" t="s">
        <v>66</v>
      </c>
      <c r="H649" s="1" t="s">
        <v>11</v>
      </c>
      <c r="I649" s="1" t="s">
        <v>18</v>
      </c>
      <c r="J649" s="1" t="s">
        <v>13</v>
      </c>
      <c r="K649" s="1" t="s">
        <v>15</v>
      </c>
      <c r="L649" s="1" t="s">
        <v>75</v>
      </c>
      <c r="M649" s="1">
        <v>83580</v>
      </c>
      <c r="N649" s="17">
        <v>425.75715476521253</v>
      </c>
      <c r="O649" s="8">
        <v>2221.0725201644568</v>
      </c>
      <c r="P649" s="8">
        <v>2865.568232461877</v>
      </c>
      <c r="Q649" s="8">
        <f>P649-Table3[[#This Row],[paid]]</f>
        <v>644.49571229742014</v>
      </c>
      <c r="R649" s="8">
        <v>6.7305227883771428</v>
      </c>
      <c r="S649" s="8">
        <v>3000</v>
      </c>
      <c r="T649" s="10">
        <v>0.06</v>
      </c>
      <c r="U649" s="8">
        <v>444.75339375429667</v>
      </c>
      <c r="V649" s="10">
        <v>2.5867667287068262E-2</v>
      </c>
    </row>
    <row r="650" spans="1:22" x14ac:dyDescent="0.25">
      <c r="A650" s="6">
        <v>44719</v>
      </c>
      <c r="B650" s="7" t="str">
        <f t="shared" si="10"/>
        <v>6</v>
      </c>
      <c r="C650" s="17">
        <f>_xlfn.ISOWEEKNUM(Table3[[#This Row],[dt]])</f>
        <v>23</v>
      </c>
      <c r="D650" s="1">
        <v>2647</v>
      </c>
      <c r="E650" s="1" t="s">
        <v>10</v>
      </c>
      <c r="F650" s="1" t="s">
        <v>91</v>
      </c>
      <c r="G650" s="1" t="s">
        <v>73</v>
      </c>
      <c r="H650" s="1" t="s">
        <v>11</v>
      </c>
      <c r="I650" s="1" t="s">
        <v>18</v>
      </c>
      <c r="J650" s="1" t="s">
        <v>13</v>
      </c>
      <c r="K650" s="1" t="s">
        <v>14</v>
      </c>
      <c r="L650" s="1" t="s">
        <v>76</v>
      </c>
      <c r="M650" s="1">
        <v>70520</v>
      </c>
      <c r="N650" s="17">
        <v>578.22236798950473</v>
      </c>
      <c r="O650" s="8">
        <v>2112.4481522351348</v>
      </c>
      <c r="P650" s="8">
        <v>2714.3661618676742</v>
      </c>
      <c r="Q650" s="8">
        <f>P650-Table3[[#This Row],[paid]]</f>
        <v>601.91800963253945</v>
      </c>
      <c r="R650" s="8">
        <v>4.6943292271891881</v>
      </c>
      <c r="S650" s="8">
        <v>4800</v>
      </c>
      <c r="T650" s="10">
        <v>8.5000000000000006E-2</v>
      </c>
      <c r="U650" s="8">
        <v>1156.2328108249717</v>
      </c>
      <c r="V650" s="10">
        <v>7.0994647361148119E-2</v>
      </c>
    </row>
    <row r="651" spans="1:22" x14ac:dyDescent="0.25">
      <c r="A651" s="6">
        <v>44719</v>
      </c>
      <c r="B651" s="7" t="str">
        <f t="shared" si="10"/>
        <v>6</v>
      </c>
      <c r="C651" s="17">
        <f>_xlfn.ISOWEEKNUM(Table3[[#This Row],[dt]])</f>
        <v>23</v>
      </c>
      <c r="D651" s="1">
        <v>16863</v>
      </c>
      <c r="E651" s="1" t="s">
        <v>10</v>
      </c>
      <c r="F651" s="1" t="s">
        <v>94</v>
      </c>
      <c r="G651" s="1" t="s">
        <v>72</v>
      </c>
      <c r="H651" s="1" t="s">
        <v>11</v>
      </c>
      <c r="I651" s="1" t="s">
        <v>18</v>
      </c>
      <c r="J651" s="1" t="s">
        <v>13</v>
      </c>
      <c r="K651" s="1" t="s">
        <v>14</v>
      </c>
      <c r="L651" s="1" t="s">
        <v>81</v>
      </c>
      <c r="M651" s="1">
        <v>202710</v>
      </c>
      <c r="N651" s="17">
        <v>489.13133402275076</v>
      </c>
      <c r="O651" s="8">
        <v>1125.0542288143499</v>
      </c>
      <c r="P651" s="8">
        <v>1637.7954636544646</v>
      </c>
      <c r="Q651" s="8">
        <f>P651-Table3[[#This Row],[paid]]</f>
        <v>512.74123484011466</v>
      </c>
      <c r="R651" s="8">
        <v>3.3483756809950891</v>
      </c>
      <c r="S651" s="8">
        <v>1200</v>
      </c>
      <c r="T651" s="10">
        <v>0.1</v>
      </c>
      <c r="U651" s="8">
        <v>12.234262414244004</v>
      </c>
      <c r="V651" s="10">
        <v>1.2449929072080536E-3</v>
      </c>
    </row>
    <row r="652" spans="1:22" x14ac:dyDescent="0.25">
      <c r="A652" s="6">
        <v>44719</v>
      </c>
      <c r="B652" s="7" t="str">
        <f t="shared" si="10"/>
        <v>6</v>
      </c>
      <c r="C652" s="17">
        <f>_xlfn.ISOWEEKNUM(Table3[[#This Row],[dt]])</f>
        <v>23</v>
      </c>
      <c r="D652" s="1">
        <v>16845</v>
      </c>
      <c r="E652" s="1" t="s">
        <v>10</v>
      </c>
      <c r="F652" s="1" t="s">
        <v>92</v>
      </c>
      <c r="G652" s="1" t="s">
        <v>44</v>
      </c>
      <c r="H652" s="1" t="s">
        <v>11</v>
      </c>
      <c r="I652" s="1" t="s">
        <v>12</v>
      </c>
      <c r="J652" s="1" t="s">
        <v>13</v>
      </c>
      <c r="K652" s="1" t="s">
        <v>15</v>
      </c>
      <c r="L652" s="1" t="s">
        <v>75</v>
      </c>
      <c r="M652" s="1">
        <v>394560</v>
      </c>
      <c r="N652" s="17">
        <v>2570.6909137478387</v>
      </c>
      <c r="O652" s="8">
        <v>9358.9595352791202</v>
      </c>
      <c r="P652" s="8">
        <v>9852.1671742324852</v>
      </c>
      <c r="Q652" s="8">
        <f>P652-Table3[[#This Row],[paid]]</f>
        <v>493.20763895336495</v>
      </c>
      <c r="R652" s="8">
        <v>3.8324977621945617</v>
      </c>
      <c r="S652" s="8">
        <v>12400</v>
      </c>
      <c r="T652" s="10">
        <v>0.06</v>
      </c>
      <c r="U652" s="8">
        <v>623.94831859853105</v>
      </c>
      <c r="V652" s="10">
        <v>1.0555178834669922E-2</v>
      </c>
    </row>
    <row r="653" spans="1:22" x14ac:dyDescent="0.25">
      <c r="A653" s="6">
        <v>44719</v>
      </c>
      <c r="B653" s="7" t="str">
        <f t="shared" si="10"/>
        <v>6</v>
      </c>
      <c r="C653" s="17">
        <f>_xlfn.ISOWEEKNUM(Table3[[#This Row],[dt]])</f>
        <v>23</v>
      </c>
      <c r="D653" s="1">
        <v>15169</v>
      </c>
      <c r="E653" s="1" t="s">
        <v>10</v>
      </c>
      <c r="F653" s="1" t="s">
        <v>90</v>
      </c>
      <c r="G653" s="1" t="s">
        <v>47</v>
      </c>
      <c r="H653" s="1" t="s">
        <v>11</v>
      </c>
      <c r="I653" s="1" t="s">
        <v>12</v>
      </c>
      <c r="J653" s="1" t="s">
        <v>13</v>
      </c>
      <c r="K653" s="1" t="s">
        <v>14</v>
      </c>
      <c r="L653" s="1" t="s">
        <v>78</v>
      </c>
      <c r="M653" s="1">
        <v>93360</v>
      </c>
      <c r="N653" s="17">
        <v>640.22858775626833</v>
      </c>
      <c r="O653" s="8">
        <v>3147.8124383401077</v>
      </c>
      <c r="P653" s="8">
        <v>3498.8185970835116</v>
      </c>
      <c r="Q653" s="8">
        <f>P653-Table3[[#This Row],[paid]]</f>
        <v>351.00615874340383</v>
      </c>
      <c r="R653" s="8">
        <v>5.4649521498960203</v>
      </c>
      <c r="S653" s="8">
        <v>2400</v>
      </c>
      <c r="T653" s="10">
        <v>0.09</v>
      </c>
      <c r="U653" s="8">
        <v>1595.7423171228181</v>
      </c>
      <c r="V653" s="10">
        <v>7.6013387226046863E-2</v>
      </c>
    </row>
    <row r="654" spans="1:22" x14ac:dyDescent="0.25">
      <c r="A654" s="6">
        <v>44719</v>
      </c>
      <c r="B654" s="7" t="str">
        <f t="shared" si="10"/>
        <v>6</v>
      </c>
      <c r="C654" s="17">
        <f>_xlfn.ISOWEEKNUM(Table3[[#This Row],[dt]])</f>
        <v>23</v>
      </c>
      <c r="D654" s="1">
        <v>17267</v>
      </c>
      <c r="E654" s="1" t="s">
        <v>10</v>
      </c>
      <c r="F654" s="1" t="s">
        <v>95</v>
      </c>
      <c r="G654" s="1" t="s">
        <v>52</v>
      </c>
      <c r="H654" s="1" t="s">
        <v>11</v>
      </c>
      <c r="I654" s="1" t="s">
        <v>12</v>
      </c>
      <c r="J654" s="1" t="s">
        <v>13</v>
      </c>
      <c r="K654" s="1" t="s">
        <v>15</v>
      </c>
      <c r="L654" s="1" t="s">
        <v>81</v>
      </c>
      <c r="M654" s="1">
        <v>125340</v>
      </c>
      <c r="N654" s="17">
        <v>799.47554925584689</v>
      </c>
      <c r="O654" s="8">
        <v>3877.0924120417399</v>
      </c>
      <c r="P654" s="8">
        <v>4100.0536846994</v>
      </c>
      <c r="Q654" s="8">
        <f>P654-Table3[[#This Row],[paid]]</f>
        <v>222.96127265766017</v>
      </c>
      <c r="R654" s="8">
        <v>5.1284291164573279</v>
      </c>
      <c r="S654" s="8">
        <v>4400</v>
      </c>
      <c r="T654" s="10">
        <v>0.08</v>
      </c>
      <c r="U654" s="8">
        <v>1243.1562183298329</v>
      </c>
      <c r="V654" s="10">
        <v>5.0534143937718393E-2</v>
      </c>
    </row>
    <row r="655" spans="1:22" x14ac:dyDescent="0.25">
      <c r="A655" s="6">
        <v>44719</v>
      </c>
      <c r="B655" s="7" t="str">
        <f t="shared" si="10"/>
        <v>6</v>
      </c>
      <c r="C655" s="17">
        <f>_xlfn.ISOWEEKNUM(Table3[[#This Row],[dt]])</f>
        <v>23</v>
      </c>
      <c r="D655" s="1">
        <v>17434</v>
      </c>
      <c r="E655" s="1" t="s">
        <v>10</v>
      </c>
      <c r="F655" s="1" t="s">
        <v>92</v>
      </c>
      <c r="G655" s="1" t="s">
        <v>45</v>
      </c>
      <c r="H655" s="1" t="s">
        <v>11</v>
      </c>
      <c r="I655" s="1" t="s">
        <v>21</v>
      </c>
      <c r="J655" s="1" t="s">
        <v>13</v>
      </c>
      <c r="K655" s="1" t="s">
        <v>14</v>
      </c>
      <c r="L655" s="1" t="s">
        <v>79</v>
      </c>
      <c r="M655" s="1">
        <v>46260</v>
      </c>
      <c r="N655" s="17">
        <v>254.63052153570936</v>
      </c>
      <c r="O655" s="8">
        <v>1737.6942134887167</v>
      </c>
      <c r="P655" s="8">
        <v>1843.6249327092344</v>
      </c>
      <c r="Q655" s="8">
        <f>P655-Table3[[#This Row],[paid]]</f>
        <v>105.93071922051763</v>
      </c>
      <c r="R655" s="8">
        <v>7.2403925562029867</v>
      </c>
      <c r="S655" s="8">
        <v>1200</v>
      </c>
      <c r="T655" s="10">
        <v>0.1</v>
      </c>
      <c r="U655" s="8">
        <v>670.72158649044786</v>
      </c>
      <c r="V655" s="10">
        <v>6.0634312922568663E-2</v>
      </c>
    </row>
    <row r="656" spans="1:22" x14ac:dyDescent="0.25">
      <c r="A656" s="6">
        <v>44719</v>
      </c>
      <c r="B656" s="7" t="str">
        <f t="shared" si="10"/>
        <v>6</v>
      </c>
      <c r="C656" s="17">
        <f>_xlfn.ISOWEEKNUM(Table3[[#This Row],[dt]])</f>
        <v>23</v>
      </c>
      <c r="D656" s="1">
        <v>10778</v>
      </c>
      <c r="E656" s="1" t="s">
        <v>10</v>
      </c>
      <c r="F656" s="1" t="s">
        <v>94</v>
      </c>
      <c r="G656" s="1" t="s">
        <v>72</v>
      </c>
      <c r="H656" s="1" t="s">
        <v>17</v>
      </c>
      <c r="I656" s="1" t="s">
        <v>12</v>
      </c>
      <c r="J656" s="1" t="s">
        <v>16</v>
      </c>
      <c r="K656" s="1" t="s">
        <v>20</v>
      </c>
      <c r="L656" s="1" t="s">
        <v>78</v>
      </c>
      <c r="M656" s="1">
        <v>199840</v>
      </c>
      <c r="N656" s="17">
        <v>157.44015514211259</v>
      </c>
      <c r="O656" s="8">
        <v>3709.8430414155278</v>
      </c>
      <c r="P656" s="8">
        <v>3744.0914358547921</v>
      </c>
      <c r="Q656" s="8">
        <f>P656-Table3[[#This Row],[paid]]</f>
        <v>34.248394439264302</v>
      </c>
      <c r="R656" s="8">
        <v>23.781045137279026</v>
      </c>
      <c r="S656" s="8">
        <v>1200</v>
      </c>
      <c r="T656" s="10">
        <v>0.09</v>
      </c>
      <c r="U656" s="8">
        <v>104.50936768557602</v>
      </c>
      <c r="V656" s="10">
        <v>4.6521908575182401E-3</v>
      </c>
    </row>
    <row r="657" spans="1:22" x14ac:dyDescent="0.25">
      <c r="A657" s="6">
        <v>44719</v>
      </c>
      <c r="B657" s="7" t="str">
        <f t="shared" si="10"/>
        <v>6</v>
      </c>
      <c r="C657" s="17">
        <f>_xlfn.ISOWEEKNUM(Table3[[#This Row],[dt]])</f>
        <v>23</v>
      </c>
      <c r="D657" s="1">
        <v>16602</v>
      </c>
      <c r="E657" s="1" t="s">
        <v>10</v>
      </c>
      <c r="F657" s="1" t="s">
        <v>93</v>
      </c>
      <c r="G657" s="1" t="s">
        <v>34</v>
      </c>
      <c r="H657" s="1" t="s">
        <v>11</v>
      </c>
      <c r="I657" s="1" t="s">
        <v>12</v>
      </c>
      <c r="J657" s="1" t="s">
        <v>16</v>
      </c>
      <c r="K657" s="1" t="s">
        <v>15</v>
      </c>
      <c r="L657" s="1" t="s">
        <v>77</v>
      </c>
      <c r="M657" s="1">
        <v>170510</v>
      </c>
      <c r="N657" s="17">
        <v>525.27778761375305</v>
      </c>
      <c r="O657" s="8">
        <v>4111.0152789936001</v>
      </c>
      <c r="P657" s="8">
        <v>4136.8295222147399</v>
      </c>
      <c r="Q657" s="8">
        <f>P657-Table3[[#This Row],[paid]]</f>
        <v>25.814243221139805</v>
      </c>
      <c r="R657" s="8">
        <v>7.8755081973057477</v>
      </c>
      <c r="S657" s="8">
        <v>4400</v>
      </c>
      <c r="T657" s="10">
        <v>0.08</v>
      </c>
      <c r="U657" s="8">
        <v>577.38113010297297</v>
      </c>
      <c r="V657" s="10">
        <v>2.3261821120193666E-2</v>
      </c>
    </row>
    <row r="658" spans="1:22" x14ac:dyDescent="0.25">
      <c r="A658" s="6">
        <v>44719</v>
      </c>
      <c r="B658" s="7" t="str">
        <f t="shared" si="10"/>
        <v>6</v>
      </c>
      <c r="C658" s="17">
        <f>_xlfn.ISOWEEKNUM(Table3[[#This Row],[dt]])</f>
        <v>23</v>
      </c>
      <c r="D658" s="1">
        <v>15031</v>
      </c>
      <c r="E658" s="1" t="s">
        <v>10</v>
      </c>
      <c r="F658" s="1" t="s">
        <v>94</v>
      </c>
      <c r="G658" s="1" t="s">
        <v>49</v>
      </c>
      <c r="H658" s="1" t="s">
        <v>19</v>
      </c>
      <c r="I658" s="1" t="s">
        <v>12</v>
      </c>
      <c r="J658" s="1" t="s">
        <v>13</v>
      </c>
      <c r="K658" s="1" t="s">
        <v>14</v>
      </c>
      <c r="L658" s="1" t="s">
        <v>75</v>
      </c>
      <c r="M658" s="1">
        <v>87330</v>
      </c>
      <c r="N658" s="17">
        <v>295.70658558496302</v>
      </c>
      <c r="O658" s="8">
        <v>2517.3234731813282</v>
      </c>
      <c r="P658" s="8">
        <v>2531.9358131541862</v>
      </c>
      <c r="Q658" s="8">
        <f>P658-Table3[[#This Row],[paid]]</f>
        <v>14.612339972858081</v>
      </c>
      <c r="R658" s="8">
        <v>8.5623247387120003</v>
      </c>
      <c r="S658" s="8">
        <v>2800</v>
      </c>
      <c r="T658" s="10">
        <v>0.1</v>
      </c>
      <c r="U658" s="8">
        <v>1385.7276696197414</v>
      </c>
      <c r="V658" s="10">
        <v>9.1216613945507577E-2</v>
      </c>
    </row>
    <row r="659" spans="1:22" x14ac:dyDescent="0.25">
      <c r="A659" s="6">
        <v>44719</v>
      </c>
      <c r="B659" s="7" t="str">
        <f t="shared" si="10"/>
        <v>6</v>
      </c>
      <c r="C659" s="17">
        <f>_xlfn.ISOWEEKNUM(Table3[[#This Row],[dt]])</f>
        <v>23</v>
      </c>
      <c r="D659" s="1">
        <v>15672</v>
      </c>
      <c r="E659" s="1" t="s">
        <v>10</v>
      </c>
      <c r="F659" s="1" t="s">
        <v>95</v>
      </c>
      <c r="G659" s="1" t="s">
        <v>53</v>
      </c>
      <c r="H659" s="1" t="s">
        <v>11</v>
      </c>
      <c r="I659" s="1" t="s">
        <v>12</v>
      </c>
      <c r="J659" s="1" t="s">
        <v>13</v>
      </c>
      <c r="K659" s="1" t="s">
        <v>14</v>
      </c>
      <c r="L659" s="1" t="s">
        <v>80</v>
      </c>
      <c r="M659" s="1">
        <v>217180</v>
      </c>
      <c r="N659" s="17">
        <v>1039.8001881884097</v>
      </c>
      <c r="O659" s="8">
        <v>3257.6820775301439</v>
      </c>
      <c r="P659" s="8">
        <v>3263.3318278168149</v>
      </c>
      <c r="Q659" s="8">
        <f>P659-Table3[[#This Row],[paid]]</f>
        <v>5.649750286670951</v>
      </c>
      <c r="R659" s="8">
        <v>3.1384220400097731</v>
      </c>
      <c r="S659" s="8">
        <v>5600</v>
      </c>
      <c r="T659" s="10">
        <v>0.08</v>
      </c>
      <c r="U659" s="8">
        <v>1160.1360954084987</v>
      </c>
      <c r="V659" s="10">
        <v>5.9251104730827384E-2</v>
      </c>
    </row>
    <row r="660" spans="1:22" x14ac:dyDescent="0.25">
      <c r="A660" s="6">
        <v>44719</v>
      </c>
      <c r="B660" s="7" t="str">
        <f t="shared" si="10"/>
        <v>6</v>
      </c>
      <c r="C660" s="17">
        <f>_xlfn.ISOWEEKNUM(Table3[[#This Row],[dt]])</f>
        <v>23</v>
      </c>
      <c r="D660" s="1">
        <v>10601</v>
      </c>
      <c r="E660" s="1" t="s">
        <v>10</v>
      </c>
      <c r="F660" s="1" t="s">
        <v>89</v>
      </c>
      <c r="G660" s="1" t="s">
        <v>69</v>
      </c>
      <c r="H660" s="1" t="s">
        <v>11</v>
      </c>
      <c r="I660" s="1" t="s">
        <v>21</v>
      </c>
      <c r="J660" s="1" t="s">
        <v>16</v>
      </c>
      <c r="K660" s="1" t="s">
        <v>14</v>
      </c>
      <c r="L660" s="1" t="s">
        <v>79</v>
      </c>
      <c r="M660" s="1">
        <v>60590</v>
      </c>
      <c r="N660" s="17">
        <v>367.7782059928702</v>
      </c>
      <c r="O660" s="8">
        <v>1569.9439486290191</v>
      </c>
      <c r="P660" s="8">
        <v>1527.4898649104325</v>
      </c>
      <c r="Q660" s="8">
        <f>P660-Table3[[#This Row],[paid]]</f>
        <v>-42.454083718586617</v>
      </c>
      <c r="R660" s="8">
        <v>4.1532908693889397</v>
      </c>
      <c r="S660" s="8">
        <v>2200</v>
      </c>
      <c r="T660" s="10">
        <v>7.4999999999999997E-2</v>
      </c>
      <c r="U660" s="8">
        <v>390.99963955118466</v>
      </c>
      <c r="V660" s="10">
        <v>4.266254597747219E-2</v>
      </c>
    </row>
    <row r="661" spans="1:22" x14ac:dyDescent="0.25">
      <c r="A661" s="6">
        <v>44719</v>
      </c>
      <c r="B661" s="7" t="str">
        <f t="shared" si="10"/>
        <v>6</v>
      </c>
      <c r="C661" s="17">
        <f>_xlfn.ISOWEEKNUM(Table3[[#This Row],[dt]])</f>
        <v>23</v>
      </c>
      <c r="D661" s="1">
        <v>17638</v>
      </c>
      <c r="E661" s="1" t="s">
        <v>10</v>
      </c>
      <c r="F661" s="1" t="s">
        <v>95</v>
      </c>
      <c r="G661" s="1" t="s">
        <v>55</v>
      </c>
      <c r="H661" s="1" t="s">
        <v>19</v>
      </c>
      <c r="I661" s="1" t="s">
        <v>12</v>
      </c>
      <c r="J661" s="1" t="s">
        <v>13</v>
      </c>
      <c r="K661" s="1" t="s">
        <v>15</v>
      </c>
      <c r="L661" s="1" t="s">
        <v>75</v>
      </c>
      <c r="M661" s="1">
        <v>2380</v>
      </c>
      <c r="N661" s="17">
        <v>9.8843073272026096</v>
      </c>
      <c r="O661" s="8">
        <v>45.304081807267153</v>
      </c>
      <c r="P661" s="8">
        <v>2.6654730223795071</v>
      </c>
      <c r="Q661" s="8">
        <f>P661-Table3[[#This Row],[paid]]</f>
        <v>-42.638608784887644</v>
      </c>
      <c r="R661" s="8">
        <v>0.26966715361468546</v>
      </c>
      <c r="S661" s="8">
        <v>200</v>
      </c>
      <c r="T661" s="10">
        <v>0.08</v>
      </c>
      <c r="U661" s="8">
        <v>0.96552299953146903</v>
      </c>
      <c r="V661" s="10">
        <v>6.0372211075036653E-2</v>
      </c>
    </row>
    <row r="662" spans="1:22" x14ac:dyDescent="0.25">
      <c r="A662" s="6">
        <v>44719</v>
      </c>
      <c r="B662" s="7" t="str">
        <f t="shared" si="10"/>
        <v>6</v>
      </c>
      <c r="C662" s="17">
        <f>_xlfn.ISOWEEKNUM(Table3[[#This Row],[dt]])</f>
        <v>23</v>
      </c>
      <c r="D662" s="1">
        <v>17631</v>
      </c>
      <c r="E662" s="1" t="s">
        <v>10</v>
      </c>
      <c r="F662" s="1" t="s">
        <v>93</v>
      </c>
      <c r="G662" s="1" t="s">
        <v>30</v>
      </c>
      <c r="H662" s="1" t="s">
        <v>17</v>
      </c>
      <c r="I662" s="1" t="s">
        <v>12</v>
      </c>
      <c r="J662" s="1" t="s">
        <v>16</v>
      </c>
      <c r="K662" s="1" t="s">
        <v>14</v>
      </c>
      <c r="L662" s="1" t="s">
        <v>80</v>
      </c>
      <c r="M662" s="1">
        <v>233720</v>
      </c>
      <c r="N662" s="17">
        <v>771.11821734937314</v>
      </c>
      <c r="O662" s="8">
        <v>8411.3424651205714</v>
      </c>
      <c r="P662" s="8">
        <v>8315.5633425882788</v>
      </c>
      <c r="Q662" s="8">
        <f>P662-Table3[[#This Row],[paid]]</f>
        <v>-95.779122532292604</v>
      </c>
      <c r="R662" s="8">
        <v>10.783772391180221</v>
      </c>
      <c r="S662" s="8">
        <v>9200</v>
      </c>
      <c r="T662" s="10">
        <v>0.15</v>
      </c>
      <c r="U662" s="8">
        <v>3551.8572321643264</v>
      </c>
      <c r="V662" s="10">
        <v>7.1188947876676775E-2</v>
      </c>
    </row>
    <row r="663" spans="1:22" x14ac:dyDescent="0.25">
      <c r="A663" s="6">
        <v>44719</v>
      </c>
      <c r="B663" s="7" t="str">
        <f t="shared" si="10"/>
        <v>6</v>
      </c>
      <c r="C663" s="17">
        <f>_xlfn.ISOWEEKNUM(Table3[[#This Row],[dt]])</f>
        <v>23</v>
      </c>
      <c r="D663" s="1">
        <v>7799</v>
      </c>
      <c r="E663" s="1" t="s">
        <v>10</v>
      </c>
      <c r="F663" s="1" t="s">
        <v>94</v>
      </c>
      <c r="G663" s="1" t="s">
        <v>69</v>
      </c>
      <c r="H663" s="1" t="s">
        <v>19</v>
      </c>
      <c r="I663" s="1" t="s">
        <v>18</v>
      </c>
      <c r="J663" s="1" t="s">
        <v>16</v>
      </c>
      <c r="K663" s="1" t="s">
        <v>14</v>
      </c>
      <c r="L663" s="1" t="s">
        <v>79</v>
      </c>
      <c r="M663" s="1">
        <v>4880</v>
      </c>
      <c r="N663" s="17">
        <v>4.1515854601701472</v>
      </c>
      <c r="O663" s="8">
        <v>125.07641741417228</v>
      </c>
      <c r="P663" s="8">
        <v>3.9338290602034078</v>
      </c>
      <c r="Q663" s="8">
        <f>P663-Table3[[#This Row],[paid]]</f>
        <v>-121.14258835396888</v>
      </c>
      <c r="R663" s="8">
        <v>0.94754861677403246</v>
      </c>
      <c r="S663" s="8">
        <v>200</v>
      </c>
      <c r="T663" s="10">
        <v>0.05</v>
      </c>
      <c r="U663" s="8">
        <v>0.63383875359953112</v>
      </c>
      <c r="V663" s="10">
        <v>2.6854189810964019E-2</v>
      </c>
    </row>
    <row r="664" spans="1:22" x14ac:dyDescent="0.25">
      <c r="A664" s="6">
        <v>44719</v>
      </c>
      <c r="B664" s="7" t="str">
        <f t="shared" si="10"/>
        <v>6</v>
      </c>
      <c r="C664" s="17">
        <f>_xlfn.ISOWEEKNUM(Table3[[#This Row],[dt]])</f>
        <v>23</v>
      </c>
      <c r="D664" s="1">
        <v>16483</v>
      </c>
      <c r="E664" s="1" t="s">
        <v>10</v>
      </c>
      <c r="F664" s="1" t="s">
        <v>92</v>
      </c>
      <c r="G664" s="1" t="s">
        <v>67</v>
      </c>
      <c r="H664" s="1" t="s">
        <v>17</v>
      </c>
      <c r="I664" s="1" t="s">
        <v>12</v>
      </c>
      <c r="J664" s="1" t="s">
        <v>13</v>
      </c>
      <c r="K664" s="1" t="s">
        <v>15</v>
      </c>
      <c r="L664" s="1" t="s">
        <v>78</v>
      </c>
      <c r="M664" s="1">
        <v>104670</v>
      </c>
      <c r="N664" s="17">
        <v>413.03151495760682</v>
      </c>
      <c r="O664" s="8">
        <v>1862.5128342134233</v>
      </c>
      <c r="P664" s="8">
        <v>1732.6047241962976</v>
      </c>
      <c r="Q664" s="8">
        <f>P664-Table3[[#This Row],[paid]]</f>
        <v>-129.90811001712564</v>
      </c>
      <c r="R664" s="8">
        <v>4.1948487257059082</v>
      </c>
      <c r="S664" s="8">
        <v>1400</v>
      </c>
      <c r="T664" s="10">
        <v>0.06</v>
      </c>
      <c r="U664" s="8">
        <v>400.46143293959807</v>
      </c>
      <c r="V664" s="10">
        <v>3.8522099832989883E-2</v>
      </c>
    </row>
    <row r="665" spans="1:22" x14ac:dyDescent="0.25">
      <c r="A665" s="6">
        <v>44719</v>
      </c>
      <c r="B665" s="7" t="str">
        <f t="shared" si="10"/>
        <v>6</v>
      </c>
      <c r="C665" s="17">
        <f>_xlfn.ISOWEEKNUM(Table3[[#This Row],[dt]])</f>
        <v>23</v>
      </c>
      <c r="D665" s="1">
        <v>15720</v>
      </c>
      <c r="E665" s="1" t="s">
        <v>10</v>
      </c>
      <c r="F665" s="1" t="s">
        <v>92</v>
      </c>
      <c r="G665" s="1" t="s">
        <v>46</v>
      </c>
      <c r="H665" s="1" t="s">
        <v>17</v>
      </c>
      <c r="I665" s="1" t="s">
        <v>12</v>
      </c>
      <c r="J665" s="1" t="s">
        <v>13</v>
      </c>
      <c r="K665" s="1" t="s">
        <v>14</v>
      </c>
      <c r="L665" s="1" t="s">
        <v>78</v>
      </c>
      <c r="M665" s="1">
        <v>7810</v>
      </c>
      <c r="N665" s="17">
        <v>8.133106125153839</v>
      </c>
      <c r="O665" s="8">
        <v>167.33153147292202</v>
      </c>
      <c r="P665" s="8">
        <v>20.620077326572645</v>
      </c>
      <c r="Q665" s="8">
        <f>P665-Table3[[#This Row],[paid]]</f>
        <v>-146.71145414634938</v>
      </c>
      <c r="R665" s="8">
        <v>2.5353262344382124</v>
      </c>
      <c r="S665" s="8">
        <v>200</v>
      </c>
      <c r="T665" s="10">
        <v>7.0000000000000007E-2</v>
      </c>
      <c r="U665" s="8">
        <v>6.6380132488070247</v>
      </c>
      <c r="V665" s="10">
        <v>5.3653316810899E-2</v>
      </c>
    </row>
    <row r="666" spans="1:22" x14ac:dyDescent="0.25">
      <c r="A666" s="6">
        <v>44719</v>
      </c>
      <c r="B666" s="7" t="str">
        <f t="shared" si="10"/>
        <v>6</v>
      </c>
      <c r="C666" s="17">
        <f>_xlfn.ISOWEEKNUM(Table3[[#This Row],[dt]])</f>
        <v>23</v>
      </c>
      <c r="D666" s="1">
        <v>12657</v>
      </c>
      <c r="E666" s="1" t="s">
        <v>10</v>
      </c>
      <c r="F666" s="1" t="s">
        <v>92</v>
      </c>
      <c r="G666" s="1" t="s">
        <v>46</v>
      </c>
      <c r="H666" s="1" t="s">
        <v>19</v>
      </c>
      <c r="I666" s="1" t="s">
        <v>18</v>
      </c>
      <c r="J666" s="1" t="s">
        <v>16</v>
      </c>
      <c r="K666" s="1" t="s">
        <v>14</v>
      </c>
      <c r="L666" s="1" t="s">
        <v>76</v>
      </c>
      <c r="M666" s="1">
        <v>227750</v>
      </c>
      <c r="N666" s="17">
        <v>441.35346014585139</v>
      </c>
      <c r="O666" s="8">
        <v>6064.4605812183127</v>
      </c>
      <c r="P666" s="8">
        <v>5869.6725031553142</v>
      </c>
      <c r="Q666" s="8">
        <f>P666-Table3[[#This Row],[paid]]</f>
        <v>-194.78807806299847</v>
      </c>
      <c r="R666" s="8">
        <v>13.299255660566475</v>
      </c>
      <c r="S666" s="8">
        <v>6800</v>
      </c>
      <c r="T666" s="10">
        <v>0.08</v>
      </c>
      <c r="U666" s="8">
        <v>947.38988116862333</v>
      </c>
      <c r="V666" s="10">
        <v>2.690070245711728E-2</v>
      </c>
    </row>
    <row r="667" spans="1:22" x14ac:dyDescent="0.25">
      <c r="A667" s="6">
        <v>44719</v>
      </c>
      <c r="B667" s="7" t="str">
        <f t="shared" si="10"/>
        <v>6</v>
      </c>
      <c r="C667" s="17">
        <f>_xlfn.ISOWEEKNUM(Table3[[#This Row],[dt]])</f>
        <v>23</v>
      </c>
      <c r="D667" s="1">
        <v>17249</v>
      </c>
      <c r="E667" s="1" t="s">
        <v>10</v>
      </c>
      <c r="F667" s="1" t="s">
        <v>91</v>
      </c>
      <c r="G667" s="1" t="s">
        <v>29</v>
      </c>
      <c r="H667" s="1" t="s">
        <v>11</v>
      </c>
      <c r="I667" s="1" t="s">
        <v>12</v>
      </c>
      <c r="J667" s="1" t="s">
        <v>13</v>
      </c>
      <c r="K667" s="1" t="s">
        <v>15</v>
      </c>
      <c r="L667" s="1" t="s">
        <v>77</v>
      </c>
      <c r="M667" s="1">
        <v>38430</v>
      </c>
      <c r="N667" s="17">
        <v>159.16592328278324</v>
      </c>
      <c r="O667" s="8">
        <v>342.77633502335954</v>
      </c>
      <c r="P667" s="8">
        <v>139.89310729097858</v>
      </c>
      <c r="Q667" s="8">
        <f>P667-Table3[[#This Row],[paid]]</f>
        <v>-202.88322773238096</v>
      </c>
      <c r="R667" s="8">
        <v>0.87891367954707567</v>
      </c>
      <c r="S667" s="8">
        <v>200</v>
      </c>
      <c r="T667" s="10">
        <v>7.0000000000000007E-2</v>
      </c>
      <c r="U667" s="8">
        <v>31.927620087490716</v>
      </c>
      <c r="V667" s="10">
        <v>3.8038114369091179E-2</v>
      </c>
    </row>
    <row r="668" spans="1:22" x14ac:dyDescent="0.25">
      <c r="A668" s="6">
        <v>44719</v>
      </c>
      <c r="B668" s="7" t="str">
        <f t="shared" si="10"/>
        <v>6</v>
      </c>
      <c r="C668" s="17">
        <f>_xlfn.ISOWEEKNUM(Table3[[#This Row],[dt]])</f>
        <v>23</v>
      </c>
      <c r="D668" s="1">
        <v>16857</v>
      </c>
      <c r="E668" s="1" t="s">
        <v>10</v>
      </c>
      <c r="F668" s="1" t="s">
        <v>89</v>
      </c>
      <c r="G668" s="1" t="s">
        <v>47</v>
      </c>
      <c r="H668" s="1" t="s">
        <v>11</v>
      </c>
      <c r="I668" s="1" t="s">
        <v>12</v>
      </c>
      <c r="J668" s="1" t="s">
        <v>13</v>
      </c>
      <c r="K668" s="1" t="s">
        <v>15</v>
      </c>
      <c r="L668" s="1" t="s">
        <v>81</v>
      </c>
      <c r="M668" s="1">
        <v>17050</v>
      </c>
      <c r="N668" s="17">
        <v>38.206084290913005</v>
      </c>
      <c r="O668" s="8">
        <v>216.61933039580273</v>
      </c>
      <c r="P668" s="8">
        <v>11.034901861524231</v>
      </c>
      <c r="Q668" s="8">
        <f>P668-Table3[[#This Row],[paid]]</f>
        <v>-205.58442853427852</v>
      </c>
      <c r="R668" s="8">
        <v>0.28882577386107033</v>
      </c>
      <c r="S668" s="8">
        <v>200</v>
      </c>
      <c r="T668" s="10">
        <v>7.0000000000000007E-2</v>
      </c>
      <c r="U668" s="8">
        <v>1.2933946396353506</v>
      </c>
      <c r="V668" s="10">
        <v>1.9534906243632213E-2</v>
      </c>
    </row>
    <row r="669" spans="1:22" x14ac:dyDescent="0.25">
      <c r="A669" s="6">
        <v>44719</v>
      </c>
      <c r="B669" s="7" t="str">
        <f t="shared" si="10"/>
        <v>6</v>
      </c>
      <c r="C669" s="17">
        <f>_xlfn.ISOWEEKNUM(Table3[[#This Row],[dt]])</f>
        <v>23</v>
      </c>
      <c r="D669" s="1">
        <v>5435</v>
      </c>
      <c r="E669" s="1" t="s">
        <v>10</v>
      </c>
      <c r="F669" s="1" t="s">
        <v>92</v>
      </c>
      <c r="G669" s="1" t="s">
        <v>63</v>
      </c>
      <c r="H669" s="1" t="s">
        <v>17</v>
      </c>
      <c r="I669" s="1" t="s">
        <v>21</v>
      </c>
      <c r="J669" s="1" t="s">
        <v>16</v>
      </c>
      <c r="K669" s="1" t="s">
        <v>15</v>
      </c>
      <c r="L669" s="1" t="s">
        <v>77</v>
      </c>
      <c r="M669" s="1">
        <v>54290</v>
      </c>
      <c r="N669" s="17">
        <v>117.93627805937727</v>
      </c>
      <c r="O669" s="8">
        <v>819.86987089041543</v>
      </c>
      <c r="P669" s="8">
        <v>596.86667324591212</v>
      </c>
      <c r="Q669" s="8">
        <f>P669-Table3[[#This Row],[paid]]</f>
        <v>-223.0031976445033</v>
      </c>
      <c r="R669" s="8">
        <v>5.0609251289531807</v>
      </c>
      <c r="S669" s="8">
        <v>400</v>
      </c>
      <c r="T669" s="10">
        <v>0.08</v>
      </c>
      <c r="U669" s="8">
        <v>106.51207439866214</v>
      </c>
      <c r="V669" s="10">
        <v>2.9742006373445318E-2</v>
      </c>
    </row>
    <row r="670" spans="1:22" x14ac:dyDescent="0.25">
      <c r="A670" s="6">
        <v>44719</v>
      </c>
      <c r="B670" s="7" t="str">
        <f t="shared" si="10"/>
        <v>6</v>
      </c>
      <c r="C670" s="17">
        <f>_xlfn.ISOWEEKNUM(Table3[[#This Row],[dt]])</f>
        <v>23</v>
      </c>
      <c r="D670" s="1">
        <v>17247</v>
      </c>
      <c r="E670" s="1" t="s">
        <v>10</v>
      </c>
      <c r="F670" s="1" t="s">
        <v>90</v>
      </c>
      <c r="G670" s="1" t="s">
        <v>62</v>
      </c>
      <c r="H670" s="1" t="s">
        <v>11</v>
      </c>
      <c r="I670" s="1" t="s">
        <v>22</v>
      </c>
      <c r="J670" s="1" t="s">
        <v>16</v>
      </c>
      <c r="K670" s="1" t="s">
        <v>15</v>
      </c>
      <c r="L670" s="1" t="s">
        <v>79</v>
      </c>
      <c r="M670" s="1">
        <v>103120</v>
      </c>
      <c r="N670" s="17">
        <v>613.96981250326428</v>
      </c>
      <c r="O670" s="8">
        <v>2376.2811097495523</v>
      </c>
      <c r="P670" s="8">
        <v>2132.9895722338906</v>
      </c>
      <c r="Q670" s="8">
        <f>P670-Table3[[#This Row],[paid]]</f>
        <v>-243.29153751566173</v>
      </c>
      <c r="R670" s="8">
        <v>3.4740951896923273</v>
      </c>
      <c r="S670" s="8">
        <v>2400</v>
      </c>
      <c r="T670" s="10">
        <v>0.06</v>
      </c>
      <c r="U670" s="8">
        <v>271.95912079668312</v>
      </c>
      <c r="V670" s="10">
        <v>2.1250230532214854E-2</v>
      </c>
    </row>
    <row r="671" spans="1:22" x14ac:dyDescent="0.25">
      <c r="A671" s="6">
        <v>44719</v>
      </c>
      <c r="B671" s="7" t="str">
        <f t="shared" si="10"/>
        <v>6</v>
      </c>
      <c r="C671" s="17">
        <f>_xlfn.ISOWEEKNUM(Table3[[#This Row],[dt]])</f>
        <v>23</v>
      </c>
      <c r="D671" s="1">
        <v>17473</v>
      </c>
      <c r="E671" s="1" t="s">
        <v>10</v>
      </c>
      <c r="F671" s="1" t="s">
        <v>89</v>
      </c>
      <c r="G671" s="1" t="s">
        <v>29</v>
      </c>
      <c r="H671" s="1" t="s">
        <v>17</v>
      </c>
      <c r="I671" s="1" t="s">
        <v>18</v>
      </c>
      <c r="J671" s="1" t="s">
        <v>16</v>
      </c>
      <c r="K671" s="1" t="s">
        <v>15</v>
      </c>
      <c r="L671" s="1" t="s">
        <v>79</v>
      </c>
      <c r="M671" s="1">
        <v>33260</v>
      </c>
      <c r="N671" s="17">
        <v>79.601116872756279</v>
      </c>
      <c r="O671" s="8">
        <v>557.51400969606652</v>
      </c>
      <c r="P671" s="8">
        <v>308.18567947233038</v>
      </c>
      <c r="Q671" s="8">
        <f>P671-Table3[[#This Row],[paid]]</f>
        <v>-249.32833022373615</v>
      </c>
      <c r="R671" s="8">
        <v>3.8716250673337957</v>
      </c>
      <c r="S671" s="8">
        <v>200</v>
      </c>
      <c r="T671" s="10">
        <v>7.0000000000000007E-2</v>
      </c>
      <c r="U671" s="8">
        <v>123.7412433179786</v>
      </c>
      <c r="V671" s="10">
        <v>6.6919204644121252E-2</v>
      </c>
    </row>
    <row r="672" spans="1:22" x14ac:dyDescent="0.25">
      <c r="A672" s="6">
        <v>44719</v>
      </c>
      <c r="B672" s="7" t="str">
        <f t="shared" si="10"/>
        <v>6</v>
      </c>
      <c r="C672" s="17">
        <f>_xlfn.ISOWEEKNUM(Table3[[#This Row],[dt]])</f>
        <v>23</v>
      </c>
      <c r="D672" s="1">
        <v>2973</v>
      </c>
      <c r="E672" s="1" t="s">
        <v>10</v>
      </c>
      <c r="F672" s="1" t="s">
        <v>93</v>
      </c>
      <c r="G672" s="1" t="s">
        <v>74</v>
      </c>
      <c r="H672" s="1" t="s">
        <v>11</v>
      </c>
      <c r="I672" s="1" t="s">
        <v>21</v>
      </c>
      <c r="J672" s="1" t="s">
        <v>16</v>
      </c>
      <c r="K672" s="1" t="s">
        <v>14</v>
      </c>
      <c r="L672" s="1" t="s">
        <v>81</v>
      </c>
      <c r="M672" s="1">
        <v>69960</v>
      </c>
      <c r="N672" s="17">
        <v>407.73651396042288</v>
      </c>
      <c r="O672" s="8">
        <v>1297.1827214033569</v>
      </c>
      <c r="P672" s="8">
        <v>1025.0169782843006</v>
      </c>
      <c r="Q672" s="8">
        <f>P672-Table3[[#This Row],[paid]]</f>
        <v>-272.16574311905629</v>
      </c>
      <c r="R672" s="8">
        <v>2.5139200027196837</v>
      </c>
      <c r="S672" s="8">
        <v>1600</v>
      </c>
      <c r="T672" s="10">
        <v>0.04</v>
      </c>
      <c r="U672" s="8">
        <v>229.36376006707221</v>
      </c>
      <c r="V672" s="10">
        <v>3.7294302586575533E-2</v>
      </c>
    </row>
    <row r="673" spans="1:22" x14ac:dyDescent="0.25">
      <c r="A673" s="6">
        <v>44719</v>
      </c>
      <c r="B673" s="7" t="str">
        <f t="shared" si="10"/>
        <v>6</v>
      </c>
      <c r="C673" s="17">
        <f>_xlfn.ISOWEEKNUM(Table3[[#This Row],[dt]])</f>
        <v>23</v>
      </c>
      <c r="D673" s="1">
        <v>17644</v>
      </c>
      <c r="E673" s="1" t="s">
        <v>10</v>
      </c>
      <c r="F673" s="1" t="s">
        <v>92</v>
      </c>
      <c r="G673" s="1" t="s">
        <v>40</v>
      </c>
      <c r="H673" s="1" t="s">
        <v>17</v>
      </c>
      <c r="I673" s="1" t="s">
        <v>18</v>
      </c>
      <c r="J673" s="1" t="s">
        <v>13</v>
      </c>
      <c r="K673" s="1" t="s">
        <v>14</v>
      </c>
      <c r="L673" s="1" t="s">
        <v>79</v>
      </c>
      <c r="M673" s="1">
        <v>28960</v>
      </c>
      <c r="N673" s="17">
        <v>190.03841229193341</v>
      </c>
      <c r="O673" s="8">
        <v>1211.1280271161957</v>
      </c>
      <c r="P673" s="8">
        <v>935.6132006318029</v>
      </c>
      <c r="Q673" s="8">
        <f>P673-Table3[[#This Row],[paid]]</f>
        <v>-275.51482648439276</v>
      </c>
      <c r="R673" s="8">
        <v>4.9232846630739662</v>
      </c>
      <c r="S673" s="8">
        <v>1200</v>
      </c>
      <c r="T673" s="10">
        <v>0.1</v>
      </c>
      <c r="U673" s="8">
        <v>524.9075483434807</v>
      </c>
      <c r="V673" s="10">
        <v>9.3505084506613781E-2</v>
      </c>
    </row>
    <row r="674" spans="1:22" x14ac:dyDescent="0.25">
      <c r="A674" s="6">
        <v>44719</v>
      </c>
      <c r="B674" s="7" t="str">
        <f t="shared" si="10"/>
        <v>6</v>
      </c>
      <c r="C674" s="17">
        <f>_xlfn.ISOWEEKNUM(Table3[[#This Row],[dt]])</f>
        <v>23</v>
      </c>
      <c r="D674" s="1">
        <v>13948</v>
      </c>
      <c r="E674" s="1" t="s">
        <v>10</v>
      </c>
      <c r="F674" s="1" t="s">
        <v>93</v>
      </c>
      <c r="G674" s="1" t="s">
        <v>39</v>
      </c>
      <c r="H674" s="1" t="s">
        <v>11</v>
      </c>
      <c r="I674" s="1" t="s">
        <v>18</v>
      </c>
      <c r="J674" s="1" t="s">
        <v>13</v>
      </c>
      <c r="K674" s="1" t="s">
        <v>14</v>
      </c>
      <c r="L674" s="1" t="s">
        <v>81</v>
      </c>
      <c r="M674" s="1">
        <v>93000</v>
      </c>
      <c r="N674" s="17">
        <v>365.80286904211016</v>
      </c>
      <c r="O674" s="8">
        <v>2725.4534040974891</v>
      </c>
      <c r="P674" s="8">
        <v>2443.5751829888409</v>
      </c>
      <c r="Q674" s="8">
        <f>P674-Table3[[#This Row],[paid]]</f>
        <v>-281.87822110864818</v>
      </c>
      <c r="R674" s="8">
        <v>6.6800328531801201</v>
      </c>
      <c r="S674" s="8">
        <v>4000</v>
      </c>
      <c r="T674" s="10">
        <v>0.1</v>
      </c>
      <c r="U674" s="8">
        <v>92.832261834680452</v>
      </c>
      <c r="V674" s="10">
        <v>6.3317240029377338E-3</v>
      </c>
    </row>
    <row r="675" spans="1:22" x14ac:dyDescent="0.25">
      <c r="A675" s="6">
        <v>44719</v>
      </c>
      <c r="B675" s="7" t="str">
        <f t="shared" si="10"/>
        <v>6</v>
      </c>
      <c r="C675" s="17">
        <f>_xlfn.ISOWEEKNUM(Table3[[#This Row],[dt]])</f>
        <v>23</v>
      </c>
      <c r="D675" s="1">
        <v>12446</v>
      </c>
      <c r="E675" s="1" t="s">
        <v>10</v>
      </c>
      <c r="F675" s="1" t="s">
        <v>94</v>
      </c>
      <c r="G675" s="1" t="s">
        <v>74</v>
      </c>
      <c r="H675" s="1" t="s">
        <v>11</v>
      </c>
      <c r="I675" s="1" t="s">
        <v>12</v>
      </c>
      <c r="J675" s="1" t="s">
        <v>13</v>
      </c>
      <c r="K675" s="1" t="s">
        <v>15</v>
      </c>
      <c r="L675" s="1" t="s">
        <v>75</v>
      </c>
      <c r="M675" s="1">
        <v>261000</v>
      </c>
      <c r="N675" s="17">
        <v>1377.901968147379</v>
      </c>
      <c r="O675" s="8">
        <v>7862.2849650425405</v>
      </c>
      <c r="P675" s="8">
        <v>7554.7126411908393</v>
      </c>
      <c r="Q675" s="8">
        <f>P675-Table3[[#This Row],[paid]]</f>
        <v>-307.57232385170119</v>
      </c>
      <c r="R675" s="8">
        <v>5.4827649686489126</v>
      </c>
      <c r="S675" s="8">
        <v>8800</v>
      </c>
      <c r="T675" s="10">
        <v>0.21</v>
      </c>
      <c r="U675" s="8">
        <v>4371.9911723798359</v>
      </c>
      <c r="V675" s="10">
        <v>9.6451742111766256E-2</v>
      </c>
    </row>
    <row r="676" spans="1:22" x14ac:dyDescent="0.25">
      <c r="A676" s="6">
        <v>44719</v>
      </c>
      <c r="B676" s="7" t="str">
        <f t="shared" si="10"/>
        <v>6</v>
      </c>
      <c r="C676" s="17">
        <f>_xlfn.ISOWEEKNUM(Table3[[#This Row],[dt]])</f>
        <v>23</v>
      </c>
      <c r="D676" s="1">
        <v>17628</v>
      </c>
      <c r="E676" s="1" t="s">
        <v>10</v>
      </c>
      <c r="F676" s="1" t="s">
        <v>90</v>
      </c>
      <c r="G676" s="1" t="s">
        <v>61</v>
      </c>
      <c r="H676" s="1" t="s">
        <v>11</v>
      </c>
      <c r="I676" s="1" t="s">
        <v>18</v>
      </c>
      <c r="J676" s="1" t="s">
        <v>13</v>
      </c>
      <c r="K676" s="1" t="s">
        <v>15</v>
      </c>
      <c r="L676" s="1" t="s">
        <v>79</v>
      </c>
      <c r="M676" s="1">
        <v>7640</v>
      </c>
      <c r="N676" s="17">
        <v>110.34222919937206</v>
      </c>
      <c r="O676" s="8">
        <v>403.67294431554177</v>
      </c>
      <c r="P676" s="8">
        <v>53.794894375906836</v>
      </c>
      <c r="Q676" s="8">
        <f>P676-Table3[[#This Row],[paid]]</f>
        <v>-349.87804993963493</v>
      </c>
      <c r="R676" s="8">
        <v>0.48752771052601657</v>
      </c>
      <c r="S676" s="8">
        <v>200</v>
      </c>
      <c r="T676" s="10">
        <v>0.06</v>
      </c>
      <c r="U676" s="8">
        <v>7.8635641381805721</v>
      </c>
      <c r="V676" s="10">
        <v>2.4362795730612535E-2</v>
      </c>
    </row>
    <row r="677" spans="1:22" x14ac:dyDescent="0.25">
      <c r="A677" s="6">
        <v>44719</v>
      </c>
      <c r="B677" s="7" t="str">
        <f t="shared" si="10"/>
        <v>6</v>
      </c>
      <c r="C677" s="17">
        <f>_xlfn.ISOWEEKNUM(Table3[[#This Row],[dt]])</f>
        <v>23</v>
      </c>
      <c r="D677" s="1">
        <v>17435</v>
      </c>
      <c r="E677" s="1" t="s">
        <v>10</v>
      </c>
      <c r="F677" s="1" t="s">
        <v>90</v>
      </c>
      <c r="G677" s="1" t="s">
        <v>43</v>
      </c>
      <c r="H677" s="1" t="s">
        <v>11</v>
      </c>
      <c r="I677" s="1" t="s">
        <v>12</v>
      </c>
      <c r="J677" s="1" t="s">
        <v>13</v>
      </c>
      <c r="K677" s="1" t="s">
        <v>14</v>
      </c>
      <c r="L677" s="1" t="s">
        <v>80</v>
      </c>
      <c r="M677" s="1">
        <v>63500</v>
      </c>
      <c r="N677" s="17">
        <v>563.04400878548768</v>
      </c>
      <c r="O677" s="8">
        <v>2546.9295575847864</v>
      </c>
      <c r="P677" s="8">
        <v>2192.7116639094597</v>
      </c>
      <c r="Q677" s="8">
        <f>P677-Table3[[#This Row],[paid]]</f>
        <v>-354.21789367532665</v>
      </c>
      <c r="R677" s="8">
        <v>3.894387702729031</v>
      </c>
      <c r="S677" s="8">
        <v>2400</v>
      </c>
      <c r="T677" s="10">
        <v>0.1</v>
      </c>
      <c r="U677" s="8">
        <v>598.30441237265302</v>
      </c>
      <c r="V677" s="10">
        <v>4.5476750866695947E-2</v>
      </c>
    </row>
    <row r="678" spans="1:22" x14ac:dyDescent="0.25">
      <c r="A678" s="6">
        <v>44719</v>
      </c>
      <c r="B678" s="7" t="str">
        <f t="shared" si="10"/>
        <v>6</v>
      </c>
      <c r="C678" s="17">
        <f>_xlfn.ISOWEEKNUM(Table3[[#This Row],[dt]])</f>
        <v>23</v>
      </c>
      <c r="D678" s="1">
        <v>7282</v>
      </c>
      <c r="E678" s="1" t="s">
        <v>10</v>
      </c>
      <c r="F678" s="1" t="s">
        <v>89</v>
      </c>
      <c r="G678" s="1" t="s">
        <v>42</v>
      </c>
      <c r="H678" s="1" t="s">
        <v>19</v>
      </c>
      <c r="I678" s="1" t="s">
        <v>18</v>
      </c>
      <c r="J678" s="1" t="s">
        <v>13</v>
      </c>
      <c r="K678" s="1" t="s">
        <v>15</v>
      </c>
      <c r="L678" s="1" t="s">
        <v>76</v>
      </c>
      <c r="M678" s="1">
        <v>231790</v>
      </c>
      <c r="N678" s="17">
        <v>233.39663731734731</v>
      </c>
      <c r="O678" s="8">
        <v>4020.0615654159169</v>
      </c>
      <c r="P678" s="8">
        <v>3636.7009735534357</v>
      </c>
      <c r="Q678" s="8">
        <f>P678-Table3[[#This Row],[paid]]</f>
        <v>-383.36059186248121</v>
      </c>
      <c r="R678" s="8">
        <v>15.581633974480301</v>
      </c>
      <c r="S678" s="8">
        <v>2600</v>
      </c>
      <c r="T678" s="10">
        <v>0.02</v>
      </c>
      <c r="U678" s="8">
        <v>433.50054942600531</v>
      </c>
      <c r="V678" s="10">
        <v>1.9866932171881325E-2</v>
      </c>
    </row>
    <row r="679" spans="1:22" x14ac:dyDescent="0.25">
      <c r="A679" s="6">
        <v>44719</v>
      </c>
      <c r="B679" s="7" t="str">
        <f t="shared" si="10"/>
        <v>6</v>
      </c>
      <c r="C679" s="17">
        <f>_xlfn.ISOWEEKNUM(Table3[[#This Row],[dt]])</f>
        <v>23</v>
      </c>
      <c r="D679" s="1">
        <v>17100</v>
      </c>
      <c r="E679" s="1" t="s">
        <v>10</v>
      </c>
      <c r="F679" s="1" t="s">
        <v>93</v>
      </c>
      <c r="G679" s="1" t="s">
        <v>28</v>
      </c>
      <c r="H679" s="1" t="s">
        <v>11</v>
      </c>
      <c r="I679" s="1" t="s">
        <v>21</v>
      </c>
      <c r="J679" s="1" t="s">
        <v>13</v>
      </c>
      <c r="K679" s="1" t="s">
        <v>15</v>
      </c>
      <c r="L679" s="1" t="s">
        <v>75</v>
      </c>
      <c r="M679" s="1">
        <v>64890</v>
      </c>
      <c r="N679" s="17">
        <v>281.28699551569503</v>
      </c>
      <c r="O679" s="8">
        <v>2184.6898850077814</v>
      </c>
      <c r="P679" s="8">
        <v>1765.8760169177247</v>
      </c>
      <c r="Q679" s="8">
        <f>P679-Table3[[#This Row],[paid]]</f>
        <v>-418.81386809005676</v>
      </c>
      <c r="R679" s="8">
        <v>6.2778444971487977</v>
      </c>
      <c r="S679" s="8">
        <v>1400</v>
      </c>
      <c r="T679" s="10">
        <v>7.0000000000000007E-2</v>
      </c>
      <c r="U679" s="8">
        <v>703.7684246844583</v>
      </c>
      <c r="V679" s="10">
        <v>6.6422974389868897E-2</v>
      </c>
    </row>
    <row r="680" spans="1:22" x14ac:dyDescent="0.25">
      <c r="A680" s="6">
        <v>44719</v>
      </c>
      <c r="B680" s="7" t="str">
        <f t="shared" si="10"/>
        <v>6</v>
      </c>
      <c r="C680" s="17">
        <f>_xlfn.ISOWEEKNUM(Table3[[#This Row],[dt]])</f>
        <v>23</v>
      </c>
      <c r="D680" s="1">
        <v>3010</v>
      </c>
      <c r="E680" s="1" t="s">
        <v>24</v>
      </c>
      <c r="F680" s="1" t="s">
        <v>93</v>
      </c>
      <c r="G680" s="1" t="s">
        <v>27</v>
      </c>
      <c r="H680" s="1" t="s">
        <v>11</v>
      </c>
      <c r="I680" s="1" t="s">
        <v>21</v>
      </c>
      <c r="J680" s="1" t="s">
        <v>13</v>
      </c>
      <c r="K680" s="1" t="s">
        <v>15</v>
      </c>
      <c r="L680" s="1" t="s">
        <v>79</v>
      </c>
      <c r="M680" s="1">
        <v>20840</v>
      </c>
      <c r="N680" s="17">
        <v>109.9992237832803</v>
      </c>
      <c r="O680" s="8">
        <v>638.79892637755609</v>
      </c>
      <c r="P680" s="8">
        <v>172.22398542922545</v>
      </c>
      <c r="Q680" s="8">
        <f>P680-Table3[[#This Row],[paid]]</f>
        <v>-466.57494094833066</v>
      </c>
      <c r="R680" s="8">
        <v>1.5656836430822452</v>
      </c>
      <c r="S680" s="8">
        <v>400</v>
      </c>
      <c r="T680" s="10">
        <v>0.06</v>
      </c>
      <c r="U680" s="8">
        <v>28.722648723821905</v>
      </c>
      <c r="V680" s="10">
        <v>2.7795827095199937E-2</v>
      </c>
    </row>
    <row r="681" spans="1:22" x14ac:dyDescent="0.25">
      <c r="A681" s="6">
        <v>44719</v>
      </c>
      <c r="B681" s="7" t="str">
        <f t="shared" si="10"/>
        <v>6</v>
      </c>
      <c r="C681" s="17">
        <f>_xlfn.ISOWEEKNUM(Table3[[#This Row],[dt]])</f>
        <v>23</v>
      </c>
      <c r="D681" s="1">
        <v>16256</v>
      </c>
      <c r="E681" s="1" t="s">
        <v>10</v>
      </c>
      <c r="F681" s="1" t="s">
        <v>92</v>
      </c>
      <c r="G681" s="1" t="s">
        <v>54</v>
      </c>
      <c r="H681" s="1" t="s">
        <v>17</v>
      </c>
      <c r="I681" s="1" t="s">
        <v>12</v>
      </c>
      <c r="J681" s="1" t="s">
        <v>16</v>
      </c>
      <c r="K681" s="1" t="s">
        <v>14</v>
      </c>
      <c r="L681" s="1" t="s">
        <v>80</v>
      </c>
      <c r="M681" s="1">
        <v>71840</v>
      </c>
      <c r="N681" s="17">
        <v>448.89511796309273</v>
      </c>
      <c r="O681" s="8">
        <v>1558.3963612889106</v>
      </c>
      <c r="P681" s="8">
        <v>1089.6518978723363</v>
      </c>
      <c r="Q681" s="8">
        <f>P681-Table3[[#This Row],[paid]]</f>
        <v>-468.74446341657426</v>
      </c>
      <c r="R681" s="8">
        <v>2.4274086624437858</v>
      </c>
      <c r="S681" s="8">
        <v>1400</v>
      </c>
      <c r="T681" s="10">
        <v>0.1</v>
      </c>
      <c r="U681" s="8">
        <v>230.66386795547717</v>
      </c>
      <c r="V681" s="10">
        <v>3.5280971902720094E-2</v>
      </c>
    </row>
    <row r="682" spans="1:22" x14ac:dyDescent="0.25">
      <c r="A682" s="6">
        <v>44719</v>
      </c>
      <c r="B682" s="7" t="str">
        <f t="shared" si="10"/>
        <v>6</v>
      </c>
      <c r="C682" s="17">
        <f>_xlfn.ISOWEEKNUM(Table3[[#This Row],[dt]])</f>
        <v>23</v>
      </c>
      <c r="D682" s="1">
        <v>15408</v>
      </c>
      <c r="E682" s="1" t="s">
        <v>10</v>
      </c>
      <c r="F682" s="1" t="s">
        <v>91</v>
      </c>
      <c r="G682" s="1" t="s">
        <v>43</v>
      </c>
      <c r="H682" s="1" t="s">
        <v>17</v>
      </c>
      <c r="I682" s="1" t="s">
        <v>18</v>
      </c>
      <c r="J682" s="1" t="s">
        <v>16</v>
      </c>
      <c r="K682" s="1" t="s">
        <v>20</v>
      </c>
      <c r="L682" s="1" t="s">
        <v>77</v>
      </c>
      <c r="M682" s="1">
        <v>10380</v>
      </c>
      <c r="N682" s="17">
        <v>30.036170725825897</v>
      </c>
      <c r="O682" s="8">
        <v>557.86661309225826</v>
      </c>
      <c r="P682" s="8">
        <v>46.544935647437029</v>
      </c>
      <c r="Q682" s="8">
        <f>P682-Table3[[#This Row],[paid]]</f>
        <v>-511.32167744482126</v>
      </c>
      <c r="R682" s="8">
        <v>1.5496294808118285</v>
      </c>
      <c r="S682" s="8">
        <v>200</v>
      </c>
      <c r="T682" s="10">
        <v>0.1</v>
      </c>
      <c r="U682" s="8">
        <v>7.7023202191513516</v>
      </c>
      <c r="V682" s="10">
        <v>2.7580230129632E-2</v>
      </c>
    </row>
    <row r="683" spans="1:22" x14ac:dyDescent="0.25">
      <c r="A683" s="6">
        <v>44719</v>
      </c>
      <c r="B683" s="7" t="str">
        <f t="shared" si="10"/>
        <v>6</v>
      </c>
      <c r="C683" s="17">
        <f>_xlfn.ISOWEEKNUM(Table3[[#This Row],[dt]])</f>
        <v>23</v>
      </c>
      <c r="D683" s="1">
        <v>9363</v>
      </c>
      <c r="E683" s="1" t="s">
        <v>10</v>
      </c>
      <c r="F683" s="1" t="s">
        <v>95</v>
      </c>
      <c r="G683" s="1" t="s">
        <v>50</v>
      </c>
      <c r="H683" s="1" t="s">
        <v>11</v>
      </c>
      <c r="I683" s="1" t="s">
        <v>18</v>
      </c>
      <c r="J683" s="1" t="s">
        <v>13</v>
      </c>
      <c r="K683" s="1" t="s">
        <v>14</v>
      </c>
      <c r="L683" s="1" t="s">
        <v>78</v>
      </c>
      <c r="M683" s="1">
        <v>20550</v>
      </c>
      <c r="N683" s="17">
        <v>179.17505030181087</v>
      </c>
      <c r="O683" s="8">
        <v>716.14883869272921</v>
      </c>
      <c r="P683" s="8">
        <v>149.55245244330209</v>
      </c>
      <c r="Q683" s="8">
        <f>P683-Table3[[#This Row],[paid]]</f>
        <v>-566.59638624942716</v>
      </c>
      <c r="R683" s="8">
        <v>0.83467230616868204</v>
      </c>
      <c r="S683" s="8">
        <v>400</v>
      </c>
      <c r="T683" s="10">
        <v>0.1</v>
      </c>
      <c r="U683" s="8">
        <v>24.444193845068657</v>
      </c>
      <c r="V683" s="10">
        <v>2.7241494478707919E-2</v>
      </c>
    </row>
    <row r="684" spans="1:22" x14ac:dyDescent="0.25">
      <c r="A684" s="6">
        <v>44719</v>
      </c>
      <c r="B684" s="7" t="str">
        <f t="shared" si="10"/>
        <v>6</v>
      </c>
      <c r="C684" s="17">
        <f>_xlfn.ISOWEEKNUM(Table3[[#This Row],[dt]])</f>
        <v>23</v>
      </c>
      <c r="D684" s="1">
        <v>10543</v>
      </c>
      <c r="E684" s="1" t="s">
        <v>10</v>
      </c>
      <c r="F684" s="1" t="s">
        <v>92</v>
      </c>
      <c r="G684" s="1" t="s">
        <v>43</v>
      </c>
      <c r="H684" s="1" t="s">
        <v>19</v>
      </c>
      <c r="I684" s="1" t="s">
        <v>18</v>
      </c>
      <c r="J684" s="1" t="s">
        <v>13</v>
      </c>
      <c r="K684" s="1" t="s">
        <v>14</v>
      </c>
      <c r="L684" s="1" t="s">
        <v>78</v>
      </c>
      <c r="M684" s="1">
        <v>32140</v>
      </c>
      <c r="N684" s="17">
        <v>18.088189774038327</v>
      </c>
      <c r="O684" s="8">
        <v>687.49789904825161</v>
      </c>
      <c r="P684" s="8">
        <v>103.6299372269785</v>
      </c>
      <c r="Q684" s="8">
        <f>P684-Table3[[#This Row],[paid]]</f>
        <v>-583.86796182127307</v>
      </c>
      <c r="R684" s="8">
        <v>5.7291491587354306</v>
      </c>
      <c r="S684" s="8">
        <v>200</v>
      </c>
      <c r="T684" s="10">
        <v>9.5000000000000001E-2</v>
      </c>
      <c r="U684" s="8">
        <v>30.376080346337453</v>
      </c>
      <c r="V684" s="10">
        <v>4.8853450973672073E-2</v>
      </c>
    </row>
    <row r="685" spans="1:22" x14ac:dyDescent="0.25">
      <c r="A685" s="6">
        <v>44719</v>
      </c>
      <c r="B685" s="7" t="str">
        <f t="shared" si="10"/>
        <v>6</v>
      </c>
      <c r="C685" s="17">
        <f>_xlfn.ISOWEEKNUM(Table3[[#This Row],[dt]])</f>
        <v>23</v>
      </c>
      <c r="D685" s="1">
        <v>13076</v>
      </c>
      <c r="E685" s="1" t="s">
        <v>10</v>
      </c>
      <c r="F685" s="1" t="s">
        <v>94</v>
      </c>
      <c r="G685" s="1" t="s">
        <v>48</v>
      </c>
      <c r="H685" s="1" t="s">
        <v>17</v>
      </c>
      <c r="I685" s="1" t="s">
        <v>18</v>
      </c>
      <c r="J685" s="1" t="s">
        <v>16</v>
      </c>
      <c r="K685" s="1" t="s">
        <v>15</v>
      </c>
      <c r="L685" s="1" t="s">
        <v>78</v>
      </c>
      <c r="M685" s="1">
        <v>63580</v>
      </c>
      <c r="N685" s="17">
        <v>41.456655690672576</v>
      </c>
      <c r="O685" s="8">
        <v>912.02701048488461</v>
      </c>
      <c r="P685" s="8">
        <v>315.07991461887741</v>
      </c>
      <c r="Q685" s="8">
        <f>P685-Table3[[#This Row],[paid]]</f>
        <v>-596.9470958660072</v>
      </c>
      <c r="R685" s="8">
        <v>7.6002250873740387</v>
      </c>
      <c r="S685" s="8">
        <v>200</v>
      </c>
      <c r="T685" s="10">
        <v>7.0000000000000007E-2</v>
      </c>
      <c r="U685" s="8">
        <v>85.301466821755099</v>
      </c>
      <c r="V685" s="10">
        <v>4.5121604003720915E-2</v>
      </c>
    </row>
    <row r="686" spans="1:22" x14ac:dyDescent="0.25">
      <c r="A686" s="6">
        <v>44719</v>
      </c>
      <c r="B686" s="7" t="str">
        <f t="shared" si="10"/>
        <v>6</v>
      </c>
      <c r="C686" s="17">
        <f>_xlfn.ISOWEEKNUM(Table3[[#This Row],[dt]])</f>
        <v>23</v>
      </c>
      <c r="D686" s="1">
        <v>16861</v>
      </c>
      <c r="E686" s="1" t="s">
        <v>10</v>
      </c>
      <c r="F686" s="1" t="s">
        <v>92</v>
      </c>
      <c r="G686" s="1" t="s">
        <v>28</v>
      </c>
      <c r="H686" s="1" t="s">
        <v>11</v>
      </c>
      <c r="I686" s="1" t="s">
        <v>18</v>
      </c>
      <c r="J686" s="1" t="s">
        <v>13</v>
      </c>
      <c r="K686" s="1" t="s">
        <v>15</v>
      </c>
      <c r="L686" s="1" t="s">
        <v>81</v>
      </c>
      <c r="M686" s="1">
        <v>195720</v>
      </c>
      <c r="N686" s="17">
        <v>1167.3564649136456</v>
      </c>
      <c r="O686" s="8">
        <v>4022.983713207012</v>
      </c>
      <c r="P686" s="8">
        <v>3403.0840911989194</v>
      </c>
      <c r="Q686" s="8">
        <f>P686-Table3[[#This Row],[paid]]</f>
        <v>-619.89962200809259</v>
      </c>
      <c r="R686" s="8">
        <v>2.9152055892804434</v>
      </c>
      <c r="S686" s="8">
        <v>4400</v>
      </c>
      <c r="T686" s="10">
        <v>7.0000000000000007E-2</v>
      </c>
      <c r="U686" s="8">
        <v>575.23861791525394</v>
      </c>
      <c r="V686" s="10">
        <v>2.8172416671637168E-2</v>
      </c>
    </row>
    <row r="687" spans="1:22" x14ac:dyDescent="0.25">
      <c r="A687" s="6">
        <v>44719</v>
      </c>
      <c r="B687" s="7" t="str">
        <f t="shared" si="10"/>
        <v>6</v>
      </c>
      <c r="C687" s="17">
        <f>_xlfn.ISOWEEKNUM(Table3[[#This Row],[dt]])</f>
        <v>23</v>
      </c>
      <c r="D687" s="1">
        <v>9121</v>
      </c>
      <c r="E687" s="1" t="s">
        <v>10</v>
      </c>
      <c r="F687" s="1" t="s">
        <v>92</v>
      </c>
      <c r="G687" s="1" t="s">
        <v>55</v>
      </c>
      <c r="H687" s="1" t="s">
        <v>11</v>
      </c>
      <c r="I687" s="1" t="s">
        <v>12</v>
      </c>
      <c r="J687" s="1" t="s">
        <v>13</v>
      </c>
      <c r="K687" s="1" t="s">
        <v>14</v>
      </c>
      <c r="L687" s="1" t="s">
        <v>80</v>
      </c>
      <c r="M687" s="1">
        <v>100070</v>
      </c>
      <c r="N687" s="17">
        <v>299.22505087420575</v>
      </c>
      <c r="O687" s="8">
        <v>2076.8973094789612</v>
      </c>
      <c r="P687" s="8">
        <v>1438.5641275216276</v>
      </c>
      <c r="Q687" s="8">
        <f>P687-Table3[[#This Row],[paid]]</f>
        <v>-638.33318195733364</v>
      </c>
      <c r="R687" s="8">
        <v>4.8076326608309277</v>
      </c>
      <c r="S687" s="8">
        <v>600</v>
      </c>
      <c r="T687" s="10">
        <v>0.125</v>
      </c>
      <c r="U687" s="8">
        <v>130.50208069736294</v>
      </c>
      <c r="V687" s="10">
        <v>1.5119483634257956E-2</v>
      </c>
    </row>
    <row r="688" spans="1:22" x14ac:dyDescent="0.25">
      <c r="A688" s="6">
        <v>44719</v>
      </c>
      <c r="B688" s="7" t="str">
        <f t="shared" si="10"/>
        <v>6</v>
      </c>
      <c r="C688" s="17">
        <f>_xlfn.ISOWEEKNUM(Table3[[#This Row],[dt]])</f>
        <v>23</v>
      </c>
      <c r="D688" s="1">
        <v>16862</v>
      </c>
      <c r="E688" s="1" t="s">
        <v>10</v>
      </c>
      <c r="F688" s="1" t="s">
        <v>89</v>
      </c>
      <c r="G688" s="1" t="s">
        <v>63</v>
      </c>
      <c r="H688" s="1" t="s">
        <v>17</v>
      </c>
      <c r="I688" s="1" t="s">
        <v>12</v>
      </c>
      <c r="J688" s="1" t="s">
        <v>13</v>
      </c>
      <c r="K688" s="1" t="s">
        <v>14</v>
      </c>
      <c r="L688" s="1" t="s">
        <v>78</v>
      </c>
      <c r="M688" s="1">
        <v>57020</v>
      </c>
      <c r="N688" s="17">
        <v>216.44207606394627</v>
      </c>
      <c r="O688" s="8">
        <v>2167.580952073602</v>
      </c>
      <c r="P688" s="8">
        <v>1503.7042349470373</v>
      </c>
      <c r="Q688" s="8">
        <f>P688-Table3[[#This Row],[paid]]</f>
        <v>-663.8767171265647</v>
      </c>
      <c r="R688" s="8">
        <v>6.9473748463897502</v>
      </c>
      <c r="S688" s="8">
        <v>1600</v>
      </c>
      <c r="T688" s="10">
        <v>0.1</v>
      </c>
      <c r="U688" s="8">
        <v>695.49678978868803</v>
      </c>
      <c r="V688" s="10">
        <v>7.7087055377968491E-2</v>
      </c>
    </row>
    <row r="689" spans="1:22" x14ac:dyDescent="0.25">
      <c r="A689" s="6">
        <v>44719</v>
      </c>
      <c r="B689" s="7" t="str">
        <f t="shared" si="10"/>
        <v>6</v>
      </c>
      <c r="C689" s="17">
        <f>_xlfn.ISOWEEKNUM(Table3[[#This Row],[dt]])</f>
        <v>23</v>
      </c>
      <c r="D689" s="1">
        <v>2575</v>
      </c>
      <c r="E689" s="1" t="s">
        <v>10</v>
      </c>
      <c r="F689" s="1" t="s">
        <v>90</v>
      </c>
      <c r="G689" s="1" t="s">
        <v>72</v>
      </c>
      <c r="H689" s="1" t="s">
        <v>17</v>
      </c>
      <c r="I689" s="1" t="s">
        <v>18</v>
      </c>
      <c r="J689" s="1" t="s">
        <v>16</v>
      </c>
      <c r="K689" s="1" t="s">
        <v>20</v>
      </c>
      <c r="L689" s="1" t="s">
        <v>76</v>
      </c>
      <c r="M689" s="1">
        <v>106750</v>
      </c>
      <c r="N689" s="17">
        <v>270.12968755491517</v>
      </c>
      <c r="O689" s="8">
        <v>1852.9004631177504</v>
      </c>
      <c r="P689" s="8">
        <v>1158.6190351211933</v>
      </c>
      <c r="Q689" s="8">
        <f>P689-Table3[[#This Row],[paid]]</f>
        <v>-694.28142799655711</v>
      </c>
      <c r="R689" s="8">
        <v>4.2891214424021999</v>
      </c>
      <c r="S689" s="8">
        <v>10000</v>
      </c>
      <c r="T689" s="10">
        <v>7.4999999999999997E-2</v>
      </c>
      <c r="U689" s="8">
        <v>111.52602204397124</v>
      </c>
      <c r="V689" s="10">
        <v>1.604295266797302E-2</v>
      </c>
    </row>
    <row r="690" spans="1:22" x14ac:dyDescent="0.25">
      <c r="A690" s="6">
        <v>44719</v>
      </c>
      <c r="B690" s="7" t="str">
        <f t="shared" si="10"/>
        <v>6</v>
      </c>
      <c r="C690" s="17">
        <f>_xlfn.ISOWEEKNUM(Table3[[#This Row],[dt]])</f>
        <v>23</v>
      </c>
      <c r="D690" s="1">
        <v>17268</v>
      </c>
      <c r="E690" s="1" t="s">
        <v>10</v>
      </c>
      <c r="F690" s="1" t="s">
        <v>94</v>
      </c>
      <c r="G690" s="1" t="s">
        <v>56</v>
      </c>
      <c r="H690" s="1" t="s">
        <v>11</v>
      </c>
      <c r="I690" s="1" t="s">
        <v>21</v>
      </c>
      <c r="J690" s="1" t="s">
        <v>16</v>
      </c>
      <c r="K690" s="1" t="s">
        <v>14</v>
      </c>
      <c r="L690" s="1" t="s">
        <v>81</v>
      </c>
      <c r="M690" s="1">
        <v>63810</v>
      </c>
      <c r="N690" s="17">
        <v>447.57286249848835</v>
      </c>
      <c r="O690" s="8">
        <v>1270.2248320051588</v>
      </c>
      <c r="P690" s="8">
        <v>544.55762842644674</v>
      </c>
      <c r="Q690" s="8">
        <f>P690-Table3[[#This Row],[paid]]</f>
        <v>-725.66720357871202</v>
      </c>
      <c r="R690" s="8">
        <v>1.216690452112221</v>
      </c>
      <c r="S690" s="8">
        <v>1200</v>
      </c>
      <c r="T690" s="10">
        <v>0.15</v>
      </c>
      <c r="U690" s="8">
        <v>330.38075487544086</v>
      </c>
      <c r="V690" s="10">
        <v>0.10111594489093494</v>
      </c>
    </row>
    <row r="691" spans="1:22" x14ac:dyDescent="0.25">
      <c r="A691" s="6">
        <v>44719</v>
      </c>
      <c r="B691" s="7" t="str">
        <f t="shared" si="10"/>
        <v>6</v>
      </c>
      <c r="C691" s="17">
        <f>_xlfn.ISOWEEKNUM(Table3[[#This Row],[dt]])</f>
        <v>23</v>
      </c>
      <c r="D691" s="1">
        <v>15911</v>
      </c>
      <c r="E691" s="1" t="s">
        <v>10</v>
      </c>
      <c r="F691" s="1" t="s">
        <v>92</v>
      </c>
      <c r="G691" s="1" t="s">
        <v>56</v>
      </c>
      <c r="H691" s="1" t="s">
        <v>11</v>
      </c>
      <c r="I691" s="1" t="s">
        <v>18</v>
      </c>
      <c r="J691" s="1" t="s">
        <v>16</v>
      </c>
      <c r="K691" s="1" t="s">
        <v>14</v>
      </c>
      <c r="L691" s="1" t="s">
        <v>75</v>
      </c>
      <c r="M691" s="1">
        <v>447550</v>
      </c>
      <c r="N691" s="17">
        <v>1529.1710432588407</v>
      </c>
      <c r="O691" s="8">
        <v>7519.2842533109942</v>
      </c>
      <c r="P691" s="8">
        <v>6771.6559164872479</v>
      </c>
      <c r="Q691" s="8">
        <f>P691-Table3[[#This Row],[paid]]</f>
        <v>-747.62833682374639</v>
      </c>
      <c r="R691" s="8">
        <v>4.4283181703833892</v>
      </c>
      <c r="S691" s="8">
        <v>10400</v>
      </c>
      <c r="T691" s="10">
        <v>0.13</v>
      </c>
      <c r="U691" s="8">
        <v>4742.4448938022406</v>
      </c>
      <c r="V691" s="10">
        <v>0.11672292450299102</v>
      </c>
    </row>
    <row r="692" spans="1:22" x14ac:dyDescent="0.25">
      <c r="A692" s="6">
        <v>44719</v>
      </c>
      <c r="B692" s="7" t="str">
        <f t="shared" si="10"/>
        <v>6</v>
      </c>
      <c r="C692" s="17">
        <f>_xlfn.ISOWEEKNUM(Table3[[#This Row],[dt]])</f>
        <v>23</v>
      </c>
      <c r="D692" s="1">
        <v>14389</v>
      </c>
      <c r="E692" s="1" t="s">
        <v>10</v>
      </c>
      <c r="F692" s="1" t="s">
        <v>90</v>
      </c>
      <c r="G692" s="1" t="s">
        <v>53</v>
      </c>
      <c r="H692" s="1" t="s">
        <v>19</v>
      </c>
      <c r="I692" s="1" t="s">
        <v>18</v>
      </c>
      <c r="J692" s="1" t="s">
        <v>16</v>
      </c>
      <c r="K692" s="1" t="s">
        <v>20</v>
      </c>
      <c r="L692" s="1" t="s">
        <v>80</v>
      </c>
      <c r="M692" s="1">
        <v>162090</v>
      </c>
      <c r="N692" s="17">
        <v>91.939875212705616</v>
      </c>
      <c r="O692" s="8">
        <v>3369.0168677890083</v>
      </c>
      <c r="P692" s="8">
        <v>2581.2249201168479</v>
      </c>
      <c r="Q692" s="8">
        <f>P692-Table3[[#This Row],[paid]]</f>
        <v>-787.7919476721604</v>
      </c>
      <c r="R692" s="8">
        <v>28.075140564908402</v>
      </c>
      <c r="S692" s="8">
        <v>2600</v>
      </c>
      <c r="T692" s="10">
        <v>5.5E-2</v>
      </c>
      <c r="U692" s="8">
        <v>40.824307550469591</v>
      </c>
      <c r="V692" s="10">
        <v>2.6359776729970473E-3</v>
      </c>
    </row>
    <row r="693" spans="1:22" x14ac:dyDescent="0.25">
      <c r="A693" s="6">
        <v>44719</v>
      </c>
      <c r="B693" s="7" t="str">
        <f t="shared" si="10"/>
        <v>6</v>
      </c>
      <c r="C693" s="17">
        <f>_xlfn.ISOWEEKNUM(Table3[[#This Row],[dt]])</f>
        <v>23</v>
      </c>
      <c r="D693" s="1">
        <v>15102</v>
      </c>
      <c r="E693" s="1" t="s">
        <v>10</v>
      </c>
      <c r="F693" s="1" t="s">
        <v>90</v>
      </c>
      <c r="G693" s="1" t="s">
        <v>65</v>
      </c>
      <c r="H693" s="1" t="s">
        <v>17</v>
      </c>
      <c r="I693" s="1" t="s">
        <v>18</v>
      </c>
      <c r="J693" s="1" t="s">
        <v>13</v>
      </c>
      <c r="K693" s="1" t="s">
        <v>15</v>
      </c>
      <c r="L693" s="1" t="s">
        <v>77</v>
      </c>
      <c r="M693" s="1">
        <v>77110</v>
      </c>
      <c r="N693" s="17">
        <v>186.09489549656209</v>
      </c>
      <c r="O693" s="8">
        <v>1939.7862355140005</v>
      </c>
      <c r="P693" s="8">
        <v>1135.1708074957469</v>
      </c>
      <c r="Q693" s="8">
        <f>P693-Table3[[#This Row],[paid]]</f>
        <v>-804.61542801825362</v>
      </c>
      <c r="R693" s="8">
        <v>6.0999567154528318</v>
      </c>
      <c r="S693" s="8">
        <v>1400</v>
      </c>
      <c r="T693" s="10">
        <v>6.5000000000000002E-2</v>
      </c>
      <c r="U693" s="8">
        <v>167.65519506653354</v>
      </c>
      <c r="V693" s="10">
        <v>2.461526699469288E-2</v>
      </c>
    </row>
    <row r="694" spans="1:22" x14ac:dyDescent="0.25">
      <c r="A694" s="6">
        <v>44719</v>
      </c>
      <c r="B694" s="7" t="str">
        <f t="shared" si="10"/>
        <v>6</v>
      </c>
      <c r="C694" s="17">
        <f>_xlfn.ISOWEEKNUM(Table3[[#This Row],[dt]])</f>
        <v>23</v>
      </c>
      <c r="D694" s="1">
        <v>15974</v>
      </c>
      <c r="E694" s="1" t="s">
        <v>10</v>
      </c>
      <c r="F694" s="1" t="s">
        <v>91</v>
      </c>
      <c r="G694" s="1" t="s">
        <v>53</v>
      </c>
      <c r="H694" s="1" t="s">
        <v>11</v>
      </c>
      <c r="I694" s="1" t="s">
        <v>12</v>
      </c>
      <c r="J694" s="1" t="s">
        <v>16</v>
      </c>
      <c r="K694" s="1" t="s">
        <v>14</v>
      </c>
      <c r="L694" s="1" t="s">
        <v>81</v>
      </c>
      <c r="M694" s="1">
        <v>285530</v>
      </c>
      <c r="N694" s="17">
        <v>972.12043834450469</v>
      </c>
      <c r="O694" s="8">
        <v>5339.9207521158323</v>
      </c>
      <c r="P694" s="8">
        <v>4506.1164082220139</v>
      </c>
      <c r="Q694" s="8">
        <f>P694-Table3[[#This Row],[paid]]</f>
        <v>-833.80434389381844</v>
      </c>
      <c r="R694" s="8">
        <v>4.6353478751005488</v>
      </c>
      <c r="S694" s="8">
        <v>6400</v>
      </c>
      <c r="T694" s="10">
        <v>0.09</v>
      </c>
      <c r="U694" s="8">
        <v>339.1733419912029</v>
      </c>
      <c r="V694" s="10">
        <v>1.2544924544941318E-2</v>
      </c>
    </row>
    <row r="695" spans="1:22" x14ac:dyDescent="0.25">
      <c r="A695" s="6">
        <v>44719</v>
      </c>
      <c r="B695" s="7" t="str">
        <f t="shared" si="10"/>
        <v>6</v>
      </c>
      <c r="C695" s="17">
        <f>_xlfn.ISOWEEKNUM(Table3[[#This Row],[dt]])</f>
        <v>23</v>
      </c>
      <c r="D695" s="1">
        <v>2789</v>
      </c>
      <c r="E695" s="1" t="s">
        <v>10</v>
      </c>
      <c r="F695" s="1" t="s">
        <v>92</v>
      </c>
      <c r="G695" s="1" t="s">
        <v>45</v>
      </c>
      <c r="H695" s="1" t="s">
        <v>17</v>
      </c>
      <c r="I695" s="1" t="s">
        <v>12</v>
      </c>
      <c r="J695" s="1" t="s">
        <v>13</v>
      </c>
      <c r="K695" s="1" t="s">
        <v>14</v>
      </c>
      <c r="L695" s="1" t="s">
        <v>76</v>
      </c>
      <c r="M695" s="1">
        <v>95890</v>
      </c>
      <c r="N695" s="17">
        <v>477.16902717777657</v>
      </c>
      <c r="O695" s="8">
        <v>6624.2122946514191</v>
      </c>
      <c r="P695" s="8">
        <v>5789.137246259862</v>
      </c>
      <c r="Q695" s="8">
        <f>P695-Table3[[#This Row],[paid]]</f>
        <v>-835.07504839155717</v>
      </c>
      <c r="R695" s="8">
        <v>12.132256949911024</v>
      </c>
      <c r="S695" s="8">
        <v>9600</v>
      </c>
      <c r="T695" s="10">
        <v>0.12</v>
      </c>
      <c r="U695" s="8">
        <v>1137.7974223949559</v>
      </c>
      <c r="V695" s="10">
        <v>3.275667783744584E-2</v>
      </c>
    </row>
    <row r="696" spans="1:22" x14ac:dyDescent="0.25">
      <c r="A696" s="6">
        <v>44719</v>
      </c>
      <c r="B696" s="7" t="str">
        <f t="shared" si="10"/>
        <v>6</v>
      </c>
      <c r="C696" s="17">
        <f>_xlfn.ISOWEEKNUM(Table3[[#This Row],[dt]])</f>
        <v>23</v>
      </c>
      <c r="D696" s="1">
        <v>3016</v>
      </c>
      <c r="E696" s="1" t="s">
        <v>10</v>
      </c>
      <c r="F696" s="1" t="s">
        <v>91</v>
      </c>
      <c r="G696" s="1" t="s">
        <v>43</v>
      </c>
      <c r="H696" s="1" t="s">
        <v>11</v>
      </c>
      <c r="I696" s="1" t="s">
        <v>12</v>
      </c>
      <c r="J696" s="1" t="s">
        <v>16</v>
      </c>
      <c r="K696" s="1" t="s">
        <v>15</v>
      </c>
      <c r="L696" s="1" t="s">
        <v>77</v>
      </c>
      <c r="M696" s="1">
        <v>782250</v>
      </c>
      <c r="N696" s="17">
        <v>5465.7025059358639</v>
      </c>
      <c r="O696" s="8">
        <v>13100.836345387132</v>
      </c>
      <c r="P696" s="8">
        <v>12215.161044496434</v>
      </c>
      <c r="Q696" s="8">
        <f>P696-Table3[[#This Row],[paid]]</f>
        <v>-885.67530089069805</v>
      </c>
      <c r="R696" s="8">
        <v>2.2348748456818717</v>
      </c>
      <c r="S696" s="8">
        <v>14400</v>
      </c>
      <c r="T696" s="10">
        <v>0.08</v>
      </c>
      <c r="U696" s="8">
        <v>4428.5094172188174</v>
      </c>
      <c r="V696" s="10">
        <v>6.0423673513690476E-2</v>
      </c>
    </row>
    <row r="697" spans="1:22" x14ac:dyDescent="0.25">
      <c r="A697" s="6">
        <v>44719</v>
      </c>
      <c r="B697" s="7" t="str">
        <f t="shared" si="10"/>
        <v>6</v>
      </c>
      <c r="C697" s="17">
        <f>_xlfn.ISOWEEKNUM(Table3[[#This Row],[dt]])</f>
        <v>23</v>
      </c>
      <c r="D697" s="1">
        <v>2851</v>
      </c>
      <c r="E697" s="1" t="s">
        <v>10</v>
      </c>
      <c r="F697" s="1" t="s">
        <v>94</v>
      </c>
      <c r="G697" s="1" t="s">
        <v>48</v>
      </c>
      <c r="H697" s="1" t="s">
        <v>11</v>
      </c>
      <c r="I697" s="1" t="s">
        <v>18</v>
      </c>
      <c r="J697" s="1" t="s">
        <v>13</v>
      </c>
      <c r="K697" s="1" t="s">
        <v>15</v>
      </c>
      <c r="L697" s="1" t="s">
        <v>81</v>
      </c>
      <c r="M697" s="1">
        <v>59710</v>
      </c>
      <c r="N697" s="17">
        <v>256.48859845542199</v>
      </c>
      <c r="O697" s="8">
        <v>1639.8654239019693</v>
      </c>
      <c r="P697" s="8">
        <v>745.75670963142318</v>
      </c>
      <c r="Q697" s="8">
        <f>P697-Table3[[#This Row],[paid]]</f>
        <v>-894.1087142705461</v>
      </c>
      <c r="R697" s="8">
        <v>2.9075628083368255</v>
      </c>
      <c r="S697" s="8">
        <v>1400</v>
      </c>
      <c r="T697" s="10">
        <v>0.08</v>
      </c>
      <c r="U697" s="8">
        <v>228.7434644765064</v>
      </c>
      <c r="V697" s="10">
        <v>5.1121109946066001E-2</v>
      </c>
    </row>
    <row r="698" spans="1:22" x14ac:dyDescent="0.25">
      <c r="A698" s="6">
        <v>44719</v>
      </c>
      <c r="B698" s="7" t="str">
        <f t="shared" si="10"/>
        <v>6</v>
      </c>
      <c r="C698" s="17">
        <f>_xlfn.ISOWEEKNUM(Table3[[#This Row],[dt]])</f>
        <v>23</v>
      </c>
      <c r="D698" s="1">
        <v>17456</v>
      </c>
      <c r="E698" s="1" t="s">
        <v>10</v>
      </c>
      <c r="F698" s="1" t="s">
        <v>93</v>
      </c>
      <c r="G698" s="1" t="s">
        <v>37</v>
      </c>
      <c r="H698" s="1" t="s">
        <v>17</v>
      </c>
      <c r="I698" s="1" t="s">
        <v>18</v>
      </c>
      <c r="J698" s="1" t="s">
        <v>16</v>
      </c>
      <c r="K698" s="1" t="s">
        <v>15</v>
      </c>
      <c r="L698" s="1" t="s">
        <v>79</v>
      </c>
      <c r="M698" s="1">
        <v>145180</v>
      </c>
      <c r="N698" s="17">
        <v>256.7911927053155</v>
      </c>
      <c r="O698" s="8">
        <v>3436.4621675834874</v>
      </c>
      <c r="P698" s="8">
        <v>2535.7851112082112</v>
      </c>
      <c r="Q698" s="8">
        <f>P698-Table3[[#This Row],[paid]]</f>
        <v>-900.67705637527615</v>
      </c>
      <c r="R698" s="8">
        <v>9.8748912861594462</v>
      </c>
      <c r="S698" s="8">
        <v>5000</v>
      </c>
      <c r="T698" s="10">
        <v>0.05</v>
      </c>
      <c r="U698" s="8">
        <v>213.91040715319875</v>
      </c>
      <c r="V698" s="10">
        <v>1.4059446270881504E-2</v>
      </c>
    </row>
    <row r="699" spans="1:22" x14ac:dyDescent="0.25">
      <c r="A699" s="6">
        <v>44719</v>
      </c>
      <c r="B699" s="7" t="str">
        <f t="shared" si="10"/>
        <v>6</v>
      </c>
      <c r="C699" s="17">
        <f>_xlfn.ISOWEEKNUM(Table3[[#This Row],[dt]])</f>
        <v>23</v>
      </c>
      <c r="D699" s="1">
        <v>16842</v>
      </c>
      <c r="E699" s="1" t="s">
        <v>10</v>
      </c>
      <c r="F699" s="1" t="s">
        <v>93</v>
      </c>
      <c r="G699" s="1" t="s">
        <v>52</v>
      </c>
      <c r="H699" s="1" t="s">
        <v>11</v>
      </c>
      <c r="I699" s="1" t="s">
        <v>12</v>
      </c>
      <c r="J699" s="1" t="s">
        <v>16</v>
      </c>
      <c r="K699" s="1" t="s">
        <v>14</v>
      </c>
      <c r="L699" s="1" t="s">
        <v>78</v>
      </c>
      <c r="M699" s="1">
        <v>412300</v>
      </c>
      <c r="N699" s="17">
        <v>1243.1795249231354</v>
      </c>
      <c r="O699" s="8">
        <v>5041.6322740601854</v>
      </c>
      <c r="P699" s="8">
        <v>4112.6338683092445</v>
      </c>
      <c r="Q699" s="8">
        <f>P699-Table3[[#This Row],[paid]]</f>
        <v>-928.99840575094095</v>
      </c>
      <c r="R699" s="8">
        <v>3.3081576601444787</v>
      </c>
      <c r="S699" s="8">
        <v>6400</v>
      </c>
      <c r="T699" s="10">
        <v>0.14000000000000001</v>
      </c>
      <c r="U699" s="8">
        <v>818.72910463344351</v>
      </c>
      <c r="V699" s="10">
        <v>3.3179430783693592E-2</v>
      </c>
    </row>
    <row r="700" spans="1:22" x14ac:dyDescent="0.25">
      <c r="A700" s="6">
        <v>44719</v>
      </c>
      <c r="B700" s="7" t="str">
        <f t="shared" si="10"/>
        <v>6</v>
      </c>
      <c r="C700" s="17">
        <f>_xlfn.ISOWEEKNUM(Table3[[#This Row],[dt]])</f>
        <v>23</v>
      </c>
      <c r="D700" s="1">
        <v>17246</v>
      </c>
      <c r="E700" s="1" t="s">
        <v>10</v>
      </c>
      <c r="F700" s="1" t="s">
        <v>91</v>
      </c>
      <c r="G700" s="1" t="s">
        <v>58</v>
      </c>
      <c r="H700" s="1" t="s">
        <v>11</v>
      </c>
      <c r="I700" s="1" t="s">
        <v>12</v>
      </c>
      <c r="J700" s="1" t="s">
        <v>16</v>
      </c>
      <c r="K700" s="1" t="s">
        <v>14</v>
      </c>
      <c r="L700" s="1" t="s">
        <v>79</v>
      </c>
      <c r="M700" s="1">
        <v>43780</v>
      </c>
      <c r="N700" s="17">
        <v>170.34394156297031</v>
      </c>
      <c r="O700" s="8">
        <v>1326.6111938475765</v>
      </c>
      <c r="P700" s="8">
        <v>355.31474792697145</v>
      </c>
      <c r="Q700" s="8">
        <f>P700-Table3[[#This Row],[paid]]</f>
        <v>-971.29644592060504</v>
      </c>
      <c r="R700" s="8">
        <v>2.0858666569930446</v>
      </c>
      <c r="S700" s="8">
        <v>600</v>
      </c>
      <c r="T700" s="10">
        <v>0.12</v>
      </c>
      <c r="U700" s="8">
        <v>179.57841417922927</v>
      </c>
      <c r="V700" s="10">
        <v>8.4234431222341866E-2</v>
      </c>
    </row>
    <row r="701" spans="1:22" x14ac:dyDescent="0.25">
      <c r="A701" s="6">
        <v>44719</v>
      </c>
      <c r="B701" s="7" t="str">
        <f t="shared" si="10"/>
        <v>6</v>
      </c>
      <c r="C701" s="17">
        <f>_xlfn.ISOWEEKNUM(Table3[[#This Row],[dt]])</f>
        <v>23</v>
      </c>
      <c r="D701" s="1">
        <v>8767</v>
      </c>
      <c r="E701" s="1" t="s">
        <v>10</v>
      </c>
      <c r="F701" s="1" t="s">
        <v>92</v>
      </c>
      <c r="G701" s="1" t="s">
        <v>71</v>
      </c>
      <c r="H701" s="1" t="s">
        <v>17</v>
      </c>
      <c r="I701" s="1" t="s">
        <v>18</v>
      </c>
      <c r="J701" s="1" t="s">
        <v>13</v>
      </c>
      <c r="K701" s="1" t="s">
        <v>14</v>
      </c>
      <c r="L701" s="1" t="s">
        <v>77</v>
      </c>
      <c r="M701" s="1">
        <v>43770</v>
      </c>
      <c r="N701" s="17">
        <v>106.45382604907797</v>
      </c>
      <c r="O701" s="8">
        <v>1459.4051936653514</v>
      </c>
      <c r="P701" s="8">
        <v>386.46583736709516</v>
      </c>
      <c r="Q701" s="8">
        <f>P701-Table3[[#This Row],[paid]]</f>
        <v>-1072.9393562982561</v>
      </c>
      <c r="R701" s="8">
        <v>3.6303611782720182</v>
      </c>
      <c r="S701" s="8">
        <v>600</v>
      </c>
      <c r="T701" s="10">
        <v>0.12</v>
      </c>
      <c r="U701" s="8">
        <v>249.14300695978429</v>
      </c>
      <c r="V701" s="10">
        <v>0.1074450325963866</v>
      </c>
    </row>
    <row r="702" spans="1:22" x14ac:dyDescent="0.25">
      <c r="A702" s="6">
        <v>44719</v>
      </c>
      <c r="B702" s="7" t="str">
        <f t="shared" si="10"/>
        <v>6</v>
      </c>
      <c r="C702" s="17">
        <f>_xlfn.ISOWEEKNUM(Table3[[#This Row],[dt]])</f>
        <v>23</v>
      </c>
      <c r="D702" s="1">
        <v>15810</v>
      </c>
      <c r="E702" s="1" t="s">
        <v>10</v>
      </c>
      <c r="F702" s="1" t="s">
        <v>90</v>
      </c>
      <c r="G702" s="1" t="s">
        <v>63</v>
      </c>
      <c r="H702" s="1" t="s">
        <v>11</v>
      </c>
      <c r="I702" s="1" t="s">
        <v>12</v>
      </c>
      <c r="J702" s="1" t="s">
        <v>16</v>
      </c>
      <c r="K702" s="1" t="s">
        <v>14</v>
      </c>
      <c r="L702" s="1" t="s">
        <v>79</v>
      </c>
      <c r="M702" s="1">
        <v>105090</v>
      </c>
      <c r="N702" s="17">
        <v>417.43793445878845</v>
      </c>
      <c r="O702" s="8">
        <v>2579.0178089811511</v>
      </c>
      <c r="P702" s="8">
        <v>1150.1921657195749</v>
      </c>
      <c r="Q702" s="8">
        <f>P702-Table3[[#This Row],[paid]]</f>
        <v>-1428.8256432615763</v>
      </c>
      <c r="R702" s="8">
        <v>2.7553609070311449</v>
      </c>
      <c r="S702" s="8">
        <v>1000</v>
      </c>
      <c r="T702" s="10">
        <v>0.1</v>
      </c>
      <c r="U702" s="8">
        <v>465.80743399214742</v>
      </c>
      <c r="V702" s="10">
        <v>6.7497044968529582E-2</v>
      </c>
    </row>
    <row r="703" spans="1:22" x14ac:dyDescent="0.25">
      <c r="A703" s="6">
        <v>44719</v>
      </c>
      <c r="B703" s="7" t="str">
        <f t="shared" si="10"/>
        <v>6</v>
      </c>
      <c r="C703" s="17">
        <f>_xlfn.ISOWEEKNUM(Table3[[#This Row],[dt]])</f>
        <v>23</v>
      </c>
      <c r="D703" s="1">
        <v>15910</v>
      </c>
      <c r="E703" s="1" t="s">
        <v>10</v>
      </c>
      <c r="F703" s="1" t="s">
        <v>90</v>
      </c>
      <c r="G703" s="1" t="s">
        <v>56</v>
      </c>
      <c r="H703" s="1" t="s">
        <v>11</v>
      </c>
      <c r="I703" s="1" t="s">
        <v>12</v>
      </c>
      <c r="J703" s="1" t="s">
        <v>16</v>
      </c>
      <c r="K703" s="1" t="s">
        <v>14</v>
      </c>
      <c r="L703" s="1" t="s">
        <v>76</v>
      </c>
      <c r="M703" s="1">
        <v>328670</v>
      </c>
      <c r="N703" s="17">
        <v>1163.8251733926429</v>
      </c>
      <c r="O703" s="8">
        <v>8288.9926100576613</v>
      </c>
      <c r="P703" s="8">
        <v>6643.8968744150779</v>
      </c>
      <c r="Q703" s="8">
        <f>P703-Table3[[#This Row],[paid]]</f>
        <v>-1645.0957356425833</v>
      </c>
      <c r="R703" s="8">
        <v>5.7086725964584444</v>
      </c>
      <c r="S703" s="8">
        <v>5200</v>
      </c>
      <c r="T703" s="10">
        <v>0.15</v>
      </c>
      <c r="U703" s="8">
        <v>2373.1940186298134</v>
      </c>
      <c r="V703" s="10">
        <v>5.9533184201195855E-2</v>
      </c>
    </row>
    <row r="704" spans="1:22" x14ac:dyDescent="0.25">
      <c r="A704" s="6">
        <v>44719</v>
      </c>
      <c r="B704" s="7" t="str">
        <f t="shared" si="10"/>
        <v>6</v>
      </c>
      <c r="C704" s="17">
        <f>_xlfn.ISOWEEKNUM(Table3[[#This Row],[dt]])</f>
        <v>23</v>
      </c>
      <c r="D704" s="1">
        <v>2796</v>
      </c>
      <c r="E704" s="1" t="s">
        <v>10</v>
      </c>
      <c r="F704" s="1" t="s">
        <v>89</v>
      </c>
      <c r="G704" s="1" t="s">
        <v>73</v>
      </c>
      <c r="H704" s="1" t="s">
        <v>17</v>
      </c>
      <c r="I704" s="1" t="s">
        <v>12</v>
      </c>
      <c r="J704" s="1" t="s">
        <v>13</v>
      </c>
      <c r="K704" s="1" t="s">
        <v>14</v>
      </c>
      <c r="L704" s="1" t="s">
        <v>78</v>
      </c>
      <c r="M704" s="1">
        <v>96810</v>
      </c>
      <c r="N704" s="17">
        <v>484.64553900980013</v>
      </c>
      <c r="O704" s="8">
        <v>5323.9811571135224</v>
      </c>
      <c r="P704" s="8">
        <v>3644.412030462292</v>
      </c>
      <c r="Q704" s="8">
        <f>P704-Table3[[#This Row],[paid]]</f>
        <v>-1679.5691266512304</v>
      </c>
      <c r="R704" s="8">
        <v>7.5197473970529982</v>
      </c>
      <c r="S704" s="8">
        <v>4400</v>
      </c>
      <c r="T704" s="10">
        <v>0.12</v>
      </c>
      <c r="U704" s="8">
        <v>542.08018017250959</v>
      </c>
      <c r="V704" s="10">
        <v>2.4790472630493932E-2</v>
      </c>
    </row>
    <row r="705" spans="1:22" x14ac:dyDescent="0.25">
      <c r="A705" s="6">
        <v>44719</v>
      </c>
      <c r="B705" s="7" t="str">
        <f t="shared" si="10"/>
        <v>6</v>
      </c>
      <c r="C705" s="17">
        <f>_xlfn.ISOWEEKNUM(Table3[[#This Row],[dt]])</f>
        <v>23</v>
      </c>
      <c r="D705" s="1">
        <v>5289</v>
      </c>
      <c r="E705" s="1" t="s">
        <v>10</v>
      </c>
      <c r="F705" s="1" t="s">
        <v>94</v>
      </c>
      <c r="G705" s="1" t="s">
        <v>31</v>
      </c>
      <c r="H705" s="1" t="s">
        <v>17</v>
      </c>
      <c r="I705" s="1" t="s">
        <v>12</v>
      </c>
      <c r="J705" s="1" t="s">
        <v>16</v>
      </c>
      <c r="K705" s="1" t="s">
        <v>14</v>
      </c>
      <c r="L705" s="1" t="s">
        <v>78</v>
      </c>
      <c r="M705" s="1">
        <v>118610</v>
      </c>
      <c r="N705" s="17">
        <v>336.07247601531043</v>
      </c>
      <c r="O705" s="8">
        <v>1986.9162697294148</v>
      </c>
      <c r="P705" s="8">
        <v>216.94212813614971</v>
      </c>
      <c r="Q705" s="8">
        <f>P705-Table3[[#This Row],[paid]]</f>
        <v>-1769.9741415932651</v>
      </c>
      <c r="R705" s="8">
        <v>0.64552185501280535</v>
      </c>
      <c r="S705" s="8">
        <v>400</v>
      </c>
      <c r="T705" s="10">
        <v>0.04</v>
      </c>
      <c r="U705" s="8">
        <v>7.3988094550317163</v>
      </c>
      <c r="V705" s="10">
        <v>5.6841652645633458E-3</v>
      </c>
    </row>
    <row r="706" spans="1:22" x14ac:dyDescent="0.25">
      <c r="A706" s="6">
        <v>44719</v>
      </c>
      <c r="B706" s="7" t="str">
        <f t="shared" ref="B706:B769" si="11">TEXT(A706,"M")</f>
        <v>6</v>
      </c>
      <c r="C706" s="17">
        <f>_xlfn.ISOWEEKNUM(Table3[[#This Row],[dt]])</f>
        <v>23</v>
      </c>
      <c r="D706" s="1">
        <v>9315</v>
      </c>
      <c r="E706" s="1" t="s">
        <v>10</v>
      </c>
      <c r="F706" s="1" t="s">
        <v>91</v>
      </c>
      <c r="G706" s="1" t="s">
        <v>26</v>
      </c>
      <c r="H706" s="1" t="s">
        <v>17</v>
      </c>
      <c r="I706" s="1" t="s">
        <v>18</v>
      </c>
      <c r="J706" s="1" t="s">
        <v>16</v>
      </c>
      <c r="K706" s="1" t="s">
        <v>14</v>
      </c>
      <c r="L706" s="1" t="s">
        <v>76</v>
      </c>
      <c r="M706" s="1">
        <v>67010</v>
      </c>
      <c r="N706" s="17">
        <v>340.98008849557522</v>
      </c>
      <c r="O706" s="8">
        <v>3529.2747515815663</v>
      </c>
      <c r="P706" s="8">
        <v>1744.0759668398284</v>
      </c>
      <c r="Q706" s="8">
        <f>P706-Table3[[#This Row],[paid]]</f>
        <v>-1785.1987847417379</v>
      </c>
      <c r="R706" s="8">
        <v>5.1148909443211101</v>
      </c>
      <c r="S706" s="8">
        <v>2600</v>
      </c>
      <c r="T706" s="10">
        <v>6.5000000000000002E-2</v>
      </c>
      <c r="U706" s="8">
        <v>543.41338272398116</v>
      </c>
      <c r="V706" s="10">
        <v>5.1929445071575341E-2</v>
      </c>
    </row>
    <row r="707" spans="1:22" x14ac:dyDescent="0.25">
      <c r="A707" s="6">
        <v>44719</v>
      </c>
      <c r="B707" s="7" t="str">
        <f t="shared" si="11"/>
        <v>6</v>
      </c>
      <c r="C707" s="17">
        <f>_xlfn.ISOWEEKNUM(Table3[[#This Row],[dt]])</f>
        <v>23</v>
      </c>
      <c r="D707" s="1">
        <v>7581</v>
      </c>
      <c r="E707" s="1" t="s">
        <v>10</v>
      </c>
      <c r="F707" s="1" t="s">
        <v>94</v>
      </c>
      <c r="G707" s="1" t="s">
        <v>36</v>
      </c>
      <c r="H707" s="1" t="s">
        <v>11</v>
      </c>
      <c r="I707" s="1" t="s">
        <v>12</v>
      </c>
      <c r="J707" s="1" t="s">
        <v>13</v>
      </c>
      <c r="K707" s="1" t="s">
        <v>14</v>
      </c>
      <c r="L707" s="1" t="s">
        <v>76</v>
      </c>
      <c r="M707" s="1">
        <v>92880</v>
      </c>
      <c r="N707" s="17">
        <v>556.11777633260829</v>
      </c>
      <c r="O707" s="8">
        <v>2209.8101346000453</v>
      </c>
      <c r="P707" s="8">
        <v>383.55639768134796</v>
      </c>
      <c r="Q707" s="8">
        <f>P707-Table3[[#This Row],[paid]]</f>
        <v>-1826.2537369186973</v>
      </c>
      <c r="R707" s="8">
        <v>0.68970353764046355</v>
      </c>
      <c r="S707" s="8">
        <v>600</v>
      </c>
      <c r="T707" s="10">
        <v>0.17</v>
      </c>
      <c r="U707" s="8">
        <v>378.37408884825822</v>
      </c>
      <c r="V707" s="10">
        <v>0.16441479929052699</v>
      </c>
    </row>
    <row r="708" spans="1:22" x14ac:dyDescent="0.25">
      <c r="A708" s="6">
        <v>44719</v>
      </c>
      <c r="B708" s="7" t="str">
        <f t="shared" si="11"/>
        <v>6</v>
      </c>
      <c r="C708" s="17">
        <f>_xlfn.ISOWEEKNUM(Table3[[#This Row],[dt]])</f>
        <v>23</v>
      </c>
      <c r="D708" s="1">
        <v>14706</v>
      </c>
      <c r="E708" s="1" t="s">
        <v>10</v>
      </c>
      <c r="F708" s="1" t="s">
        <v>92</v>
      </c>
      <c r="G708" s="1" t="s">
        <v>26</v>
      </c>
      <c r="H708" s="1" t="s">
        <v>17</v>
      </c>
      <c r="I708" s="1" t="s">
        <v>18</v>
      </c>
      <c r="J708" s="1" t="s">
        <v>13</v>
      </c>
      <c r="K708" s="1" t="s">
        <v>15</v>
      </c>
      <c r="L708" s="1" t="s">
        <v>78</v>
      </c>
      <c r="M708" s="1">
        <v>53440</v>
      </c>
      <c r="N708" s="17">
        <v>350.54650852370241</v>
      </c>
      <c r="O708" s="8">
        <v>2822.5294062780854</v>
      </c>
      <c r="P708" s="8">
        <v>958.74789590723014</v>
      </c>
      <c r="Q708" s="8">
        <f>P708-Table3[[#This Row],[paid]]</f>
        <v>-1863.7815103708554</v>
      </c>
      <c r="R708" s="8">
        <v>2.7350091146105475</v>
      </c>
      <c r="S708" s="8">
        <v>1600</v>
      </c>
      <c r="T708" s="10">
        <v>0.11</v>
      </c>
      <c r="U708" s="8">
        <v>61.16974792110063</v>
      </c>
      <c r="V708" s="10">
        <v>1.0633617064893755E-2</v>
      </c>
    </row>
    <row r="709" spans="1:22" x14ac:dyDescent="0.25">
      <c r="A709" s="6">
        <v>44719</v>
      </c>
      <c r="B709" s="7" t="str">
        <f t="shared" si="11"/>
        <v>6</v>
      </c>
      <c r="C709" s="17">
        <f>_xlfn.ISOWEEKNUM(Table3[[#This Row],[dt]])</f>
        <v>23</v>
      </c>
      <c r="D709" s="1">
        <v>15101</v>
      </c>
      <c r="E709" s="1" t="s">
        <v>10</v>
      </c>
      <c r="F709" s="1" t="s">
        <v>92</v>
      </c>
      <c r="G709" s="1" t="s">
        <v>74</v>
      </c>
      <c r="H709" s="1" t="s">
        <v>17</v>
      </c>
      <c r="I709" s="1" t="s">
        <v>12</v>
      </c>
      <c r="J709" s="1" t="s">
        <v>16</v>
      </c>
      <c r="K709" s="1" t="s">
        <v>14</v>
      </c>
      <c r="L709" s="1" t="s">
        <v>77</v>
      </c>
      <c r="M709" s="1">
        <v>42200</v>
      </c>
      <c r="N709" s="17">
        <v>251.90650256547841</v>
      </c>
      <c r="O709" s="8">
        <v>2441.8749509407603</v>
      </c>
      <c r="P709" s="8">
        <v>575.9589687207266</v>
      </c>
      <c r="Q709" s="8">
        <f>P709-Table3[[#This Row],[paid]]</f>
        <v>-1865.9159822200336</v>
      </c>
      <c r="R709" s="8">
        <v>2.2863997667984646</v>
      </c>
      <c r="S709" s="8">
        <v>800</v>
      </c>
      <c r="T709" s="10">
        <v>0.1</v>
      </c>
      <c r="U709" s="8">
        <v>191.03976541212688</v>
      </c>
      <c r="V709" s="10">
        <v>5.5281647879781237E-2</v>
      </c>
    </row>
    <row r="710" spans="1:22" x14ac:dyDescent="0.25">
      <c r="A710" s="6">
        <v>44719</v>
      </c>
      <c r="B710" s="7" t="str">
        <f t="shared" si="11"/>
        <v>6</v>
      </c>
      <c r="C710" s="17">
        <f>_xlfn.ISOWEEKNUM(Table3[[#This Row],[dt]])</f>
        <v>23</v>
      </c>
      <c r="D710" s="1">
        <v>10509</v>
      </c>
      <c r="E710" s="1" t="s">
        <v>10</v>
      </c>
      <c r="F710" s="1" t="s">
        <v>89</v>
      </c>
      <c r="G710" s="1" t="s">
        <v>45</v>
      </c>
      <c r="H710" s="1" t="s">
        <v>17</v>
      </c>
      <c r="I710" s="1" t="s">
        <v>12</v>
      </c>
      <c r="J710" s="1" t="s">
        <v>13</v>
      </c>
      <c r="K710" s="1" t="s">
        <v>14</v>
      </c>
      <c r="L710" s="1" t="s">
        <v>79</v>
      </c>
      <c r="M710" s="1">
        <v>129410</v>
      </c>
      <c r="N710" s="17">
        <v>330.01653402084969</v>
      </c>
      <c r="O710" s="8">
        <v>5845.5287226539631</v>
      </c>
      <c r="P710" s="8">
        <v>3533.1888801640762</v>
      </c>
      <c r="Q710" s="8">
        <f>P710-Table3[[#This Row],[paid]]</f>
        <v>-2312.3398424898869</v>
      </c>
      <c r="R710" s="8">
        <v>10.706096561637295</v>
      </c>
      <c r="S710" s="8">
        <v>2200</v>
      </c>
      <c r="T710" s="10">
        <v>0.108</v>
      </c>
      <c r="U710" s="8">
        <v>1653.8430770135085</v>
      </c>
      <c r="V710" s="10">
        <v>7.8014655367868252E-2</v>
      </c>
    </row>
    <row r="711" spans="1:22" x14ac:dyDescent="0.25">
      <c r="A711" s="6">
        <v>44719</v>
      </c>
      <c r="B711" s="7" t="str">
        <f t="shared" si="11"/>
        <v>6</v>
      </c>
      <c r="C711" s="17">
        <f>_xlfn.ISOWEEKNUM(Table3[[#This Row],[dt]])</f>
        <v>23</v>
      </c>
      <c r="D711" s="1">
        <v>5638</v>
      </c>
      <c r="E711" s="1" t="s">
        <v>10</v>
      </c>
      <c r="F711" s="1" t="s">
        <v>92</v>
      </c>
      <c r="G711" s="1" t="s">
        <v>47</v>
      </c>
      <c r="H711" s="1" t="s">
        <v>11</v>
      </c>
      <c r="I711" s="1" t="s">
        <v>12</v>
      </c>
      <c r="J711" s="1" t="s">
        <v>16</v>
      </c>
      <c r="K711" s="1" t="s">
        <v>15</v>
      </c>
      <c r="L711" s="1" t="s">
        <v>81</v>
      </c>
      <c r="M711" s="1">
        <v>298470</v>
      </c>
      <c r="N711" s="17">
        <v>1114.9729512846409</v>
      </c>
      <c r="O711" s="8">
        <v>7421.6574698937966</v>
      </c>
      <c r="P711" s="8">
        <v>5107.9921806365355</v>
      </c>
      <c r="Q711" s="8">
        <f>P711-Table3[[#This Row],[paid]]</f>
        <v>-2313.6652892572611</v>
      </c>
      <c r="R711" s="8">
        <v>4.5812700431443192</v>
      </c>
      <c r="S711" s="8">
        <v>4400</v>
      </c>
      <c r="T711" s="10">
        <v>0.04</v>
      </c>
      <c r="U711" s="8">
        <v>34.836981973085066</v>
      </c>
      <c r="V711" s="10">
        <v>1.1366821750806411E-3</v>
      </c>
    </row>
    <row r="712" spans="1:22" x14ac:dyDescent="0.25">
      <c r="A712" s="6">
        <v>44719</v>
      </c>
      <c r="B712" s="7" t="str">
        <f t="shared" si="11"/>
        <v>6</v>
      </c>
      <c r="C712" s="17">
        <f>_xlfn.ISOWEEKNUM(Table3[[#This Row],[dt]])</f>
        <v>23</v>
      </c>
      <c r="D712" s="1">
        <v>3015</v>
      </c>
      <c r="E712" s="1" t="s">
        <v>10</v>
      </c>
      <c r="F712" s="1" t="s">
        <v>95</v>
      </c>
      <c r="G712" s="1" t="s">
        <v>35</v>
      </c>
      <c r="H712" s="1" t="s">
        <v>11</v>
      </c>
      <c r="I712" s="1" t="s">
        <v>12</v>
      </c>
      <c r="J712" s="1" t="s">
        <v>16</v>
      </c>
      <c r="K712" s="1" t="s">
        <v>15</v>
      </c>
      <c r="L712" s="1" t="s">
        <v>81</v>
      </c>
      <c r="M712" s="1">
        <v>200250</v>
      </c>
      <c r="N712" s="17">
        <v>2826.7202785607692</v>
      </c>
      <c r="O712" s="8">
        <v>3798.3220321263125</v>
      </c>
      <c r="P712" s="8">
        <v>1401.3043477832937</v>
      </c>
      <c r="Q712" s="8">
        <f>P712-Table3[[#This Row],[paid]]</f>
        <v>-2397.017684343019</v>
      </c>
      <c r="R712" s="8">
        <v>0.49573506031405795</v>
      </c>
      <c r="S712" s="8">
        <v>1200</v>
      </c>
      <c r="T712" s="10">
        <v>0.13</v>
      </c>
      <c r="U712" s="8">
        <v>421.73355464601303</v>
      </c>
      <c r="V712" s="10">
        <v>5.0159642968013833E-2</v>
      </c>
    </row>
    <row r="713" spans="1:22" x14ac:dyDescent="0.25">
      <c r="A713" s="6">
        <v>44719</v>
      </c>
      <c r="B713" s="7" t="str">
        <f t="shared" si="11"/>
        <v>6</v>
      </c>
      <c r="C713" s="17">
        <f>_xlfn.ISOWEEKNUM(Table3[[#This Row],[dt]])</f>
        <v>23</v>
      </c>
      <c r="D713" s="1">
        <v>15839</v>
      </c>
      <c r="E713" s="1" t="s">
        <v>10</v>
      </c>
      <c r="F713" s="1" t="s">
        <v>91</v>
      </c>
      <c r="G713" s="1" t="s">
        <v>30</v>
      </c>
      <c r="H713" s="1" t="s">
        <v>19</v>
      </c>
      <c r="I713" s="1" t="s">
        <v>12</v>
      </c>
      <c r="J713" s="1" t="s">
        <v>16</v>
      </c>
      <c r="K713" s="1" t="s">
        <v>14</v>
      </c>
      <c r="L713" s="1" t="s">
        <v>75</v>
      </c>
      <c r="M713" s="1">
        <v>394160</v>
      </c>
      <c r="N713" s="17">
        <v>399.27650197896759</v>
      </c>
      <c r="O713" s="8">
        <v>7843.1788514256195</v>
      </c>
      <c r="P713" s="8">
        <v>5380.7508869289313</v>
      </c>
      <c r="Q713" s="8">
        <f>P713-Table3[[#This Row],[paid]]</f>
        <v>-2462.4279644966882</v>
      </c>
      <c r="R713" s="8">
        <v>13.476252322037146</v>
      </c>
      <c r="S713" s="8">
        <v>5800</v>
      </c>
      <c r="T713" s="10">
        <v>7.4999999999999997E-2</v>
      </c>
      <c r="U713" s="8">
        <v>1406.06976353307</v>
      </c>
      <c r="V713" s="10">
        <v>4.3552464240283313E-2</v>
      </c>
    </row>
    <row r="714" spans="1:22" x14ac:dyDescent="0.25">
      <c r="A714" s="6">
        <v>44719</v>
      </c>
      <c r="B714" s="7" t="str">
        <f t="shared" si="11"/>
        <v>6</v>
      </c>
      <c r="C714" s="17">
        <f>_xlfn.ISOWEEKNUM(Table3[[#This Row],[dt]])</f>
        <v>23</v>
      </c>
      <c r="D714" s="1">
        <v>16846</v>
      </c>
      <c r="E714" s="1" t="s">
        <v>10</v>
      </c>
      <c r="F714" s="1" t="s">
        <v>94</v>
      </c>
      <c r="G714" s="1" t="s">
        <v>50</v>
      </c>
      <c r="H714" s="1" t="s">
        <v>11</v>
      </c>
      <c r="I714" s="1" t="s">
        <v>18</v>
      </c>
      <c r="J714" s="1" t="s">
        <v>13</v>
      </c>
      <c r="K714" s="1" t="s">
        <v>15</v>
      </c>
      <c r="L714" s="1" t="s">
        <v>80</v>
      </c>
      <c r="M714" s="1">
        <v>195310</v>
      </c>
      <c r="N714" s="17">
        <v>886.44706853190826</v>
      </c>
      <c r="O714" s="8">
        <v>3695.3237570942697</v>
      </c>
      <c r="P714" s="8">
        <v>1181.713171627898</v>
      </c>
      <c r="Q714" s="8">
        <f>P714-Table3[[#This Row],[paid]]</f>
        <v>-2513.610585466372</v>
      </c>
      <c r="R714" s="8">
        <v>1.3330893784611364</v>
      </c>
      <c r="S714" s="8">
        <v>1400</v>
      </c>
      <c r="T714" s="10">
        <v>0.06</v>
      </c>
      <c r="U714" s="8">
        <v>61.594867598093487</v>
      </c>
      <c r="V714" s="10">
        <v>8.6872275885754874E-3</v>
      </c>
    </row>
    <row r="715" spans="1:22" x14ac:dyDescent="0.25">
      <c r="A715" s="6">
        <v>44719</v>
      </c>
      <c r="B715" s="7" t="str">
        <f t="shared" si="11"/>
        <v>6</v>
      </c>
      <c r="C715" s="17">
        <f>_xlfn.ISOWEEKNUM(Table3[[#This Row],[dt]])</f>
        <v>23</v>
      </c>
      <c r="D715" s="1">
        <v>2480</v>
      </c>
      <c r="E715" s="1" t="s">
        <v>10</v>
      </c>
      <c r="F715" s="1" t="s">
        <v>91</v>
      </c>
      <c r="G715" s="1" t="s">
        <v>27</v>
      </c>
      <c r="H715" s="1" t="s">
        <v>17</v>
      </c>
      <c r="I715" s="1" t="s">
        <v>12</v>
      </c>
      <c r="J715" s="1" t="s">
        <v>13</v>
      </c>
      <c r="K715" s="1" t="s">
        <v>14</v>
      </c>
      <c r="L715" s="1" t="s">
        <v>79</v>
      </c>
      <c r="M715" s="1">
        <v>843680</v>
      </c>
      <c r="N715" s="17">
        <v>1500.4458074368272</v>
      </c>
      <c r="O715" s="8">
        <v>22164.191057165783</v>
      </c>
      <c r="P715" s="8">
        <v>19585.493254978337</v>
      </c>
      <c r="Q715" s="8">
        <f>P715-Table3[[#This Row],[paid]]</f>
        <v>-2578.6978021874456</v>
      </c>
      <c r="R715" s="8">
        <v>13.053116052512239</v>
      </c>
      <c r="S715" s="8">
        <v>50000</v>
      </c>
      <c r="T715" s="10">
        <v>0.06</v>
      </c>
      <c r="U715" s="8">
        <v>3517.5532789946396</v>
      </c>
      <c r="V715" s="10">
        <v>2.9933322189035078E-2</v>
      </c>
    </row>
    <row r="716" spans="1:22" x14ac:dyDescent="0.25">
      <c r="A716" s="6">
        <v>44719</v>
      </c>
      <c r="B716" s="7" t="str">
        <f t="shared" si="11"/>
        <v>6</v>
      </c>
      <c r="C716" s="17">
        <f>_xlfn.ISOWEEKNUM(Table3[[#This Row],[dt]])</f>
        <v>23</v>
      </c>
      <c r="D716" s="1">
        <v>14988</v>
      </c>
      <c r="E716" s="1" t="s">
        <v>10</v>
      </c>
      <c r="F716" s="1" t="s">
        <v>95</v>
      </c>
      <c r="G716" s="1" t="s">
        <v>49</v>
      </c>
      <c r="H716" s="1" t="s">
        <v>11</v>
      </c>
      <c r="I716" s="1" t="s">
        <v>12</v>
      </c>
      <c r="J716" s="1" t="s">
        <v>16</v>
      </c>
      <c r="K716" s="1" t="s">
        <v>14</v>
      </c>
      <c r="L716" s="1" t="s">
        <v>77</v>
      </c>
      <c r="M716" s="1">
        <v>311430</v>
      </c>
      <c r="N716" s="17">
        <v>1252.0823729701413</v>
      </c>
      <c r="O716" s="8">
        <v>8491.1993393346911</v>
      </c>
      <c r="P716" s="8">
        <v>5771.8137992164375</v>
      </c>
      <c r="Q716" s="8">
        <f>P716-Table3[[#This Row],[paid]]</f>
        <v>-2719.3855401182536</v>
      </c>
      <c r="R716" s="8">
        <v>4.6097716283033074</v>
      </c>
      <c r="S716" s="8">
        <v>6000</v>
      </c>
      <c r="T716" s="10">
        <v>0.14000000000000001</v>
      </c>
      <c r="U716" s="8">
        <v>2545.3604966498765</v>
      </c>
      <c r="V716" s="10">
        <v>7.349972888925102E-2</v>
      </c>
    </row>
    <row r="717" spans="1:22" x14ac:dyDescent="0.25">
      <c r="A717" s="6">
        <v>44719</v>
      </c>
      <c r="B717" s="7" t="str">
        <f t="shared" si="11"/>
        <v>6</v>
      </c>
      <c r="C717" s="17">
        <f>_xlfn.ISOWEEKNUM(Table3[[#This Row],[dt]])</f>
        <v>23</v>
      </c>
      <c r="D717" s="1">
        <v>2370</v>
      </c>
      <c r="E717" s="1" t="s">
        <v>10</v>
      </c>
      <c r="F717" s="1" t="s">
        <v>90</v>
      </c>
      <c r="G717" s="1" t="s">
        <v>61</v>
      </c>
      <c r="H717" s="1" t="s">
        <v>17</v>
      </c>
      <c r="I717" s="1" t="s">
        <v>12</v>
      </c>
      <c r="J717" s="1" t="s">
        <v>13</v>
      </c>
      <c r="K717" s="1" t="s">
        <v>14</v>
      </c>
      <c r="L717" s="1" t="s">
        <v>79</v>
      </c>
      <c r="M717" s="1">
        <v>66580</v>
      </c>
      <c r="N717" s="17">
        <v>235.4064845102944</v>
      </c>
      <c r="O717" s="8">
        <v>3769.1832266280499</v>
      </c>
      <c r="P717" s="8">
        <v>1005.9979284077975</v>
      </c>
      <c r="Q717" s="8">
        <f>P717-Table3[[#This Row],[paid]]</f>
        <v>-2763.1852982202522</v>
      </c>
      <c r="R717" s="8">
        <v>4.2734503703265867</v>
      </c>
      <c r="S717" s="8">
        <v>30000</v>
      </c>
      <c r="T717" s="10">
        <v>7.4999999999999997E-2</v>
      </c>
      <c r="U717" s="8">
        <v>269.17581608471562</v>
      </c>
      <c r="V717" s="10">
        <v>4.4595157452385403E-2</v>
      </c>
    </row>
    <row r="718" spans="1:22" x14ac:dyDescent="0.25">
      <c r="A718" s="6">
        <v>44719</v>
      </c>
      <c r="B718" s="7" t="str">
        <f t="shared" si="11"/>
        <v>6</v>
      </c>
      <c r="C718" s="17">
        <f>_xlfn.ISOWEEKNUM(Table3[[#This Row],[dt]])</f>
        <v>23</v>
      </c>
      <c r="D718" s="1">
        <v>12394</v>
      </c>
      <c r="E718" s="1" t="s">
        <v>10</v>
      </c>
      <c r="F718" s="1" t="s">
        <v>94</v>
      </c>
      <c r="G718" s="1" t="s">
        <v>45</v>
      </c>
      <c r="H718" s="1" t="s">
        <v>17</v>
      </c>
      <c r="I718" s="1" t="s">
        <v>12</v>
      </c>
      <c r="J718" s="1" t="s">
        <v>13</v>
      </c>
      <c r="K718" s="1" t="s">
        <v>14</v>
      </c>
      <c r="L718" s="1" t="s">
        <v>81</v>
      </c>
      <c r="M718" s="1">
        <v>121040</v>
      </c>
      <c r="N718" s="17">
        <v>417.68143821829108</v>
      </c>
      <c r="O718" s="8">
        <v>5076.3491864064363</v>
      </c>
      <c r="P718" s="8">
        <v>1015.467830017477</v>
      </c>
      <c r="Q718" s="8">
        <f>P718-Table3[[#This Row],[paid]]</f>
        <v>-4060.8813563889594</v>
      </c>
      <c r="R718" s="8">
        <v>2.4312017176276033</v>
      </c>
      <c r="S718" s="8">
        <v>1600</v>
      </c>
      <c r="T718" s="10">
        <v>7.0000000000000007E-2</v>
      </c>
      <c r="U718" s="8">
        <v>288.76551214420442</v>
      </c>
      <c r="V718" s="10">
        <v>4.7394495359384343E-2</v>
      </c>
    </row>
    <row r="719" spans="1:22" x14ac:dyDescent="0.25">
      <c r="A719" s="6">
        <v>44719</v>
      </c>
      <c r="B719" s="7" t="str">
        <f t="shared" si="11"/>
        <v>6</v>
      </c>
      <c r="C719" s="17">
        <f>_xlfn.ISOWEEKNUM(Table3[[#This Row],[dt]])</f>
        <v>23</v>
      </c>
      <c r="D719" s="1">
        <v>5585</v>
      </c>
      <c r="E719" s="1" t="s">
        <v>10</v>
      </c>
      <c r="F719" s="1" t="s">
        <v>91</v>
      </c>
      <c r="G719" s="1" t="s">
        <v>59</v>
      </c>
      <c r="H719" s="1" t="s">
        <v>19</v>
      </c>
      <c r="I719" s="1" t="s">
        <v>12</v>
      </c>
      <c r="J719" s="1" t="s">
        <v>13</v>
      </c>
      <c r="K719" s="1" t="s">
        <v>14</v>
      </c>
      <c r="L719" s="1" t="s">
        <v>80</v>
      </c>
      <c r="M719" s="1">
        <v>917810</v>
      </c>
      <c r="N719" s="17">
        <v>681.39006246977863</v>
      </c>
      <c r="O719" s="8">
        <v>17709.096688549067</v>
      </c>
      <c r="P719" s="8">
        <v>13231.143090892323</v>
      </c>
      <c r="Q719" s="8">
        <f>P719-Table3[[#This Row],[paid]]</f>
        <v>-4477.953597656744</v>
      </c>
      <c r="R719" s="8">
        <v>19.417869176040643</v>
      </c>
      <c r="S719" s="8">
        <v>12600</v>
      </c>
      <c r="T719" s="10">
        <v>7.0000000000000007E-2</v>
      </c>
      <c r="U719" s="8">
        <v>1061.1187928526037</v>
      </c>
      <c r="V719" s="10">
        <v>1.3366428805674223E-2</v>
      </c>
    </row>
    <row r="720" spans="1:22" x14ac:dyDescent="0.25">
      <c r="A720" s="6">
        <v>44720</v>
      </c>
      <c r="B720" s="7" t="str">
        <f t="shared" si="11"/>
        <v>6</v>
      </c>
      <c r="C720" s="17">
        <f>_xlfn.ISOWEEKNUM(Table3[[#This Row],[dt]])</f>
        <v>23</v>
      </c>
      <c r="D720" s="1">
        <v>7581</v>
      </c>
      <c r="E720" s="1" t="s">
        <v>10</v>
      </c>
      <c r="F720" s="1" t="s">
        <v>95</v>
      </c>
      <c r="G720" s="1" t="s">
        <v>33</v>
      </c>
      <c r="H720" s="1" t="s">
        <v>11</v>
      </c>
      <c r="I720" s="1" t="s">
        <v>12</v>
      </c>
      <c r="J720" s="1" t="s">
        <v>13</v>
      </c>
      <c r="K720" s="1" t="s">
        <v>14</v>
      </c>
      <c r="L720" s="1" t="s">
        <v>79</v>
      </c>
      <c r="M720" s="1">
        <v>1276140</v>
      </c>
      <c r="N720" s="17">
        <v>6027.487365575601</v>
      </c>
      <c r="O720" s="8">
        <v>26647.530979082079</v>
      </c>
      <c r="P720" s="8">
        <v>41632.362960135208</v>
      </c>
      <c r="Q720" s="8">
        <f>P720-Table3[[#This Row],[paid]]</f>
        <v>14984.831981053128</v>
      </c>
      <c r="R720" s="8">
        <v>6.9070842351171784</v>
      </c>
      <c r="S720" s="8">
        <v>59000</v>
      </c>
      <c r="T720" s="10">
        <v>0.17</v>
      </c>
      <c r="U720" s="8">
        <v>26970.795010180216</v>
      </c>
      <c r="V720" s="10">
        <v>0.10797207225544672</v>
      </c>
    </row>
    <row r="721" spans="1:22" x14ac:dyDescent="0.25">
      <c r="A721" s="6">
        <v>44720</v>
      </c>
      <c r="B721" s="7" t="str">
        <f t="shared" si="11"/>
        <v>6</v>
      </c>
      <c r="C721" s="17">
        <f>_xlfn.ISOWEEKNUM(Table3[[#This Row],[dt]])</f>
        <v>23</v>
      </c>
      <c r="D721" s="1">
        <v>13549</v>
      </c>
      <c r="E721" s="1" t="s">
        <v>10</v>
      </c>
      <c r="F721" s="1" t="s">
        <v>89</v>
      </c>
      <c r="G721" s="1" t="s">
        <v>42</v>
      </c>
      <c r="H721" s="1" t="s">
        <v>19</v>
      </c>
      <c r="I721" s="1" t="s">
        <v>12</v>
      </c>
      <c r="J721" s="1" t="s">
        <v>13</v>
      </c>
      <c r="K721" s="1" t="s">
        <v>14</v>
      </c>
      <c r="L721" s="1" t="s">
        <v>77</v>
      </c>
      <c r="M721" s="1">
        <v>1393930</v>
      </c>
      <c r="N721" s="17">
        <v>1512.3268620649976</v>
      </c>
      <c r="O721" s="8">
        <v>25163.291844934607</v>
      </c>
      <c r="P721" s="8">
        <v>32032.931140636112</v>
      </c>
      <c r="Q721" s="8">
        <f>P721-Table3[[#This Row],[paid]]</f>
        <v>6869.639295701505</v>
      </c>
      <c r="R721" s="8">
        <v>21.181222091695798</v>
      </c>
      <c r="S721" s="8">
        <v>42400</v>
      </c>
      <c r="T721" s="10">
        <v>0.05</v>
      </c>
      <c r="U721" s="8">
        <v>6984.5613305003108</v>
      </c>
      <c r="V721" s="10">
        <v>3.634052562884723E-2</v>
      </c>
    </row>
    <row r="722" spans="1:22" x14ac:dyDescent="0.25">
      <c r="A722" s="6">
        <v>44720</v>
      </c>
      <c r="B722" s="7" t="str">
        <f t="shared" si="11"/>
        <v>6</v>
      </c>
      <c r="C722" s="17">
        <f>_xlfn.ISOWEEKNUM(Table3[[#This Row],[dt]])</f>
        <v>23</v>
      </c>
      <c r="D722" s="1">
        <v>15810</v>
      </c>
      <c r="E722" s="1" t="s">
        <v>10</v>
      </c>
      <c r="F722" s="1" t="s">
        <v>93</v>
      </c>
      <c r="G722" s="1" t="s">
        <v>51</v>
      </c>
      <c r="H722" s="1" t="s">
        <v>11</v>
      </c>
      <c r="I722" s="1" t="s">
        <v>12</v>
      </c>
      <c r="J722" s="1" t="s">
        <v>16</v>
      </c>
      <c r="K722" s="1" t="s">
        <v>14</v>
      </c>
      <c r="L722" s="1" t="s">
        <v>79</v>
      </c>
      <c r="M722" s="1">
        <v>362370</v>
      </c>
      <c r="N722" s="17">
        <v>1488.2287283630226</v>
      </c>
      <c r="O722" s="8">
        <v>8162.8363908005012</v>
      </c>
      <c r="P722" s="8">
        <v>12421.439286008623</v>
      </c>
      <c r="Q722" s="8">
        <f>P722-Table3[[#This Row],[paid]]</f>
        <v>4258.6028952081215</v>
      </c>
      <c r="R722" s="8">
        <v>8.346458477301125</v>
      </c>
      <c r="S722" s="8">
        <v>10600</v>
      </c>
      <c r="T722" s="10">
        <v>0.1</v>
      </c>
      <c r="U722" s="8">
        <v>315.81454237432052</v>
      </c>
      <c r="V722" s="10">
        <v>4.2374926005294021E-3</v>
      </c>
    </row>
    <row r="723" spans="1:22" x14ac:dyDescent="0.25">
      <c r="A723" s="6">
        <v>44720</v>
      </c>
      <c r="B723" s="7" t="str">
        <f t="shared" si="11"/>
        <v>6</v>
      </c>
      <c r="C723" s="17">
        <f>_xlfn.ISOWEEKNUM(Table3[[#This Row],[dt]])</f>
        <v>23</v>
      </c>
      <c r="D723" s="1">
        <v>12392</v>
      </c>
      <c r="E723" s="1" t="s">
        <v>10</v>
      </c>
      <c r="F723" s="1" t="s">
        <v>92</v>
      </c>
      <c r="G723" s="1" t="s">
        <v>35</v>
      </c>
      <c r="H723" s="1" t="s">
        <v>11</v>
      </c>
      <c r="I723" s="1" t="s">
        <v>18</v>
      </c>
      <c r="J723" s="1" t="s">
        <v>13</v>
      </c>
      <c r="K723" s="1" t="s">
        <v>14</v>
      </c>
      <c r="L723" s="1" t="s">
        <v>81</v>
      </c>
      <c r="M723" s="1">
        <v>322410</v>
      </c>
      <c r="N723" s="17">
        <v>631.69478611080876</v>
      </c>
      <c r="O723" s="8">
        <v>6366.5813353980811</v>
      </c>
      <c r="P723" s="8">
        <v>9309.5746178735135</v>
      </c>
      <c r="Q723" s="8">
        <f>P723-Table3[[#This Row],[paid]]</f>
        <v>2942.9932824754324</v>
      </c>
      <c r="R723" s="8">
        <v>14.737456794902965</v>
      </c>
      <c r="S723" s="8">
        <v>3800</v>
      </c>
      <c r="T723" s="10">
        <v>0.09</v>
      </c>
      <c r="U723" s="8">
        <v>3893.4815886161764</v>
      </c>
      <c r="V723" s="10">
        <v>6.9703893543840614E-2</v>
      </c>
    </row>
    <row r="724" spans="1:22" x14ac:dyDescent="0.25">
      <c r="A724" s="6">
        <v>44720</v>
      </c>
      <c r="B724" s="7" t="str">
        <f t="shared" si="11"/>
        <v>6</v>
      </c>
      <c r="C724" s="17">
        <f>_xlfn.ISOWEEKNUM(Table3[[#This Row],[dt]])</f>
        <v>23</v>
      </c>
      <c r="D724" s="1">
        <v>16533</v>
      </c>
      <c r="E724" s="1" t="s">
        <v>10</v>
      </c>
      <c r="F724" s="1" t="s">
        <v>89</v>
      </c>
      <c r="G724" s="1" t="s">
        <v>59</v>
      </c>
      <c r="H724" s="1" t="s">
        <v>11</v>
      </c>
      <c r="I724" s="1" t="s">
        <v>12</v>
      </c>
      <c r="J724" s="1" t="s">
        <v>16</v>
      </c>
      <c r="K724" s="1" t="s">
        <v>14</v>
      </c>
      <c r="L724" s="1" t="s">
        <v>78</v>
      </c>
      <c r="M724" s="1">
        <v>339960</v>
      </c>
      <c r="N724" s="17">
        <v>1623.3811758960305</v>
      </c>
      <c r="O724" s="8">
        <v>5100.9900435098789</v>
      </c>
      <c r="P724" s="8">
        <v>7841.7151657831555</v>
      </c>
      <c r="Q724" s="8">
        <f>P724-Table3[[#This Row],[paid]]</f>
        <v>2740.7251222732766</v>
      </c>
      <c r="R724" s="8">
        <v>4.8304829957479924</v>
      </c>
      <c r="S724" s="8">
        <v>8400</v>
      </c>
      <c r="T724" s="10">
        <v>0.15</v>
      </c>
      <c r="U724" s="8">
        <v>1371.897238497196</v>
      </c>
      <c r="V724" s="10">
        <v>2.9158103159271961E-2</v>
      </c>
    </row>
    <row r="725" spans="1:22" x14ac:dyDescent="0.25">
      <c r="A725" s="6">
        <v>44720</v>
      </c>
      <c r="B725" s="7" t="str">
        <f t="shared" si="11"/>
        <v>6</v>
      </c>
      <c r="C725" s="17">
        <f>_xlfn.ISOWEEKNUM(Table3[[#This Row],[dt]])</f>
        <v>23</v>
      </c>
      <c r="D725" s="1">
        <v>9559</v>
      </c>
      <c r="E725" s="1" t="s">
        <v>10</v>
      </c>
      <c r="F725" s="1" t="s">
        <v>93</v>
      </c>
      <c r="G725" s="1" t="s">
        <v>68</v>
      </c>
      <c r="H725" s="1" t="s">
        <v>17</v>
      </c>
      <c r="I725" s="1" t="s">
        <v>18</v>
      </c>
      <c r="J725" s="1" t="s">
        <v>16</v>
      </c>
      <c r="K725" s="1" t="s">
        <v>14</v>
      </c>
      <c r="L725" s="1" t="s">
        <v>78</v>
      </c>
      <c r="M725" s="1">
        <v>410590</v>
      </c>
      <c r="N725" s="17">
        <v>962.44158790170127</v>
      </c>
      <c r="O725" s="8">
        <v>9316.8480240970093</v>
      </c>
      <c r="P725" s="8">
        <v>12052.31452493381</v>
      </c>
      <c r="Q725" s="8">
        <f>P725-Table3[[#This Row],[paid]]</f>
        <v>2735.4665008368011</v>
      </c>
      <c r="R725" s="8">
        <v>12.522645193678779</v>
      </c>
      <c r="S725" s="8">
        <v>10400</v>
      </c>
      <c r="T725" s="10">
        <v>7.0000000000000007E-2</v>
      </c>
      <c r="U725" s="8">
        <v>3555.2466861123194</v>
      </c>
      <c r="V725" s="10">
        <v>4.9164093181123435E-2</v>
      </c>
    </row>
    <row r="726" spans="1:22" x14ac:dyDescent="0.25">
      <c r="A726" s="6">
        <v>44720</v>
      </c>
      <c r="B726" s="7" t="str">
        <f t="shared" si="11"/>
        <v>6</v>
      </c>
      <c r="C726" s="17">
        <f>_xlfn.ISOWEEKNUM(Table3[[#This Row],[dt]])</f>
        <v>23</v>
      </c>
      <c r="D726" s="1">
        <v>9363</v>
      </c>
      <c r="E726" s="1" t="s">
        <v>10</v>
      </c>
      <c r="F726" s="1" t="s">
        <v>94</v>
      </c>
      <c r="G726" s="1" t="s">
        <v>59</v>
      </c>
      <c r="H726" s="1" t="s">
        <v>11</v>
      </c>
      <c r="I726" s="1" t="s">
        <v>18</v>
      </c>
      <c r="J726" s="1" t="s">
        <v>13</v>
      </c>
      <c r="K726" s="1" t="s">
        <v>14</v>
      </c>
      <c r="L726" s="1" t="s">
        <v>80</v>
      </c>
      <c r="M726" s="1">
        <v>202600</v>
      </c>
      <c r="N726" s="17">
        <v>1292.3412648453566</v>
      </c>
      <c r="O726" s="8">
        <v>6497.0532387214207</v>
      </c>
      <c r="P726" s="8">
        <v>9206.5899126062086</v>
      </c>
      <c r="Q726" s="8">
        <f>P726-Table3[[#This Row],[paid]]</f>
        <v>2709.5366738847879</v>
      </c>
      <c r="R726" s="8">
        <v>7.123961884562962</v>
      </c>
      <c r="S726" s="8">
        <v>14000</v>
      </c>
      <c r="T726" s="10">
        <v>0.1</v>
      </c>
      <c r="U726" s="8">
        <v>4688.1440112782047</v>
      </c>
      <c r="V726" s="10">
        <v>8.4869353651035706E-2</v>
      </c>
    </row>
    <row r="727" spans="1:22" x14ac:dyDescent="0.25">
      <c r="A727" s="6">
        <v>44720</v>
      </c>
      <c r="B727" s="7" t="str">
        <f t="shared" si="11"/>
        <v>6</v>
      </c>
      <c r="C727" s="17">
        <f>_xlfn.ISOWEEKNUM(Table3[[#This Row],[dt]])</f>
        <v>23</v>
      </c>
      <c r="D727" s="1">
        <v>17456</v>
      </c>
      <c r="E727" s="1" t="s">
        <v>10</v>
      </c>
      <c r="F727" s="1" t="s">
        <v>89</v>
      </c>
      <c r="G727" s="1" t="s">
        <v>67</v>
      </c>
      <c r="H727" s="1" t="s">
        <v>17</v>
      </c>
      <c r="I727" s="1" t="s">
        <v>18</v>
      </c>
      <c r="J727" s="1" t="s">
        <v>16</v>
      </c>
      <c r="K727" s="1" t="s">
        <v>15</v>
      </c>
      <c r="L727" s="1" t="s">
        <v>75</v>
      </c>
      <c r="M727" s="1">
        <v>280050</v>
      </c>
      <c r="N727" s="17">
        <v>442.12215829357285</v>
      </c>
      <c r="O727" s="8">
        <v>4051.9144900966476</v>
      </c>
      <c r="P727" s="8">
        <v>6634.9673317871539</v>
      </c>
      <c r="Q727" s="8">
        <f>P727-Table3[[#This Row],[paid]]</f>
        <v>2583.0528416905063</v>
      </c>
      <c r="R727" s="8">
        <v>15.007090704061657</v>
      </c>
      <c r="S727" s="8">
        <v>10000</v>
      </c>
      <c r="T727" s="10">
        <v>0.05</v>
      </c>
      <c r="U727" s="8">
        <v>1808.0608167992261</v>
      </c>
      <c r="V727" s="10">
        <v>4.5417475987085176E-2</v>
      </c>
    </row>
    <row r="728" spans="1:22" x14ac:dyDescent="0.25">
      <c r="A728" s="6">
        <v>44720</v>
      </c>
      <c r="B728" s="7" t="str">
        <f t="shared" si="11"/>
        <v>6</v>
      </c>
      <c r="C728" s="17">
        <f>_xlfn.ISOWEEKNUM(Table3[[#This Row],[dt]])</f>
        <v>23</v>
      </c>
      <c r="D728" s="1">
        <v>2789</v>
      </c>
      <c r="E728" s="1" t="s">
        <v>10</v>
      </c>
      <c r="F728" s="1" t="s">
        <v>93</v>
      </c>
      <c r="G728" s="1" t="s">
        <v>65</v>
      </c>
      <c r="H728" s="1" t="s">
        <v>17</v>
      </c>
      <c r="I728" s="1" t="s">
        <v>12</v>
      </c>
      <c r="J728" s="1" t="s">
        <v>13</v>
      </c>
      <c r="K728" s="1" t="s">
        <v>14</v>
      </c>
      <c r="L728" s="1" t="s">
        <v>78</v>
      </c>
      <c r="M728" s="1">
        <v>141240</v>
      </c>
      <c r="N728" s="17">
        <v>754.05970799738509</v>
      </c>
      <c r="O728" s="8">
        <v>8890.6786955520529</v>
      </c>
      <c r="P728" s="8">
        <v>11401.535001813865</v>
      </c>
      <c r="Q728" s="8">
        <f>P728-Table3[[#This Row],[paid]]</f>
        <v>2510.8563062618123</v>
      </c>
      <c r="R728" s="8">
        <v>15.120201863183761</v>
      </c>
      <c r="S728" s="8">
        <v>20200</v>
      </c>
      <c r="T728" s="10">
        <v>0.13</v>
      </c>
      <c r="U728" s="8">
        <v>3557.1620780925896</v>
      </c>
      <c r="V728" s="10">
        <v>5.1998292006685681E-2</v>
      </c>
    </row>
    <row r="729" spans="1:22" x14ac:dyDescent="0.25">
      <c r="A729" s="6">
        <v>44720</v>
      </c>
      <c r="B729" s="7" t="str">
        <f t="shared" si="11"/>
        <v>6</v>
      </c>
      <c r="C729" s="17">
        <f>_xlfn.ISOWEEKNUM(Table3[[#This Row],[dt]])</f>
        <v>23</v>
      </c>
      <c r="D729" s="1">
        <v>16053</v>
      </c>
      <c r="E729" s="1" t="s">
        <v>10</v>
      </c>
      <c r="F729" s="1" t="s">
        <v>89</v>
      </c>
      <c r="G729" s="1" t="s">
        <v>25</v>
      </c>
      <c r="H729" s="1" t="s">
        <v>11</v>
      </c>
      <c r="I729" s="1" t="s">
        <v>12</v>
      </c>
      <c r="J729" s="1" t="s">
        <v>16</v>
      </c>
      <c r="K729" s="1" t="s">
        <v>15</v>
      </c>
      <c r="L729" s="1" t="s">
        <v>75</v>
      </c>
      <c r="M729" s="1">
        <v>450520</v>
      </c>
      <c r="N729" s="17">
        <v>2910.2742772424017</v>
      </c>
      <c r="O729" s="8">
        <v>4049.8783515861069</v>
      </c>
      <c r="P729" s="8">
        <v>6440.5774822851954</v>
      </c>
      <c r="Q729" s="8">
        <f>P729-Table3[[#This Row],[paid]]</f>
        <v>2390.6991306990885</v>
      </c>
      <c r="R729" s="8">
        <v>2.2130482795552497</v>
      </c>
      <c r="S729" s="8">
        <v>4800</v>
      </c>
      <c r="T729" s="10">
        <v>0.08</v>
      </c>
      <c r="U729" s="8">
        <v>149.39237994176244</v>
      </c>
      <c r="V729" s="10">
        <v>3.86591575969355E-3</v>
      </c>
    </row>
    <row r="730" spans="1:22" x14ac:dyDescent="0.25">
      <c r="A730" s="6">
        <v>44720</v>
      </c>
      <c r="B730" s="7" t="str">
        <f t="shared" si="11"/>
        <v>6</v>
      </c>
      <c r="C730" s="17">
        <f>_xlfn.ISOWEEKNUM(Table3[[#This Row],[dt]])</f>
        <v>23</v>
      </c>
      <c r="D730" s="1">
        <v>5638</v>
      </c>
      <c r="E730" s="1" t="s">
        <v>10</v>
      </c>
      <c r="F730" s="1" t="s">
        <v>90</v>
      </c>
      <c r="G730" s="1" t="s">
        <v>47</v>
      </c>
      <c r="H730" s="1" t="s">
        <v>11</v>
      </c>
      <c r="I730" s="1" t="s">
        <v>12</v>
      </c>
      <c r="J730" s="1" t="s">
        <v>16</v>
      </c>
      <c r="K730" s="1" t="s">
        <v>15</v>
      </c>
      <c r="L730" s="1" t="s">
        <v>78</v>
      </c>
      <c r="M730" s="1">
        <v>323450</v>
      </c>
      <c r="N730" s="17">
        <v>1417.9910875587138</v>
      </c>
      <c r="O730" s="8">
        <v>7940.722951625653</v>
      </c>
      <c r="P730" s="8">
        <v>10311.240269393864</v>
      </c>
      <c r="Q730" s="8">
        <f>P730-Table3[[#This Row],[paid]]</f>
        <v>2370.5173177682109</v>
      </c>
      <c r="R730" s="8">
        <v>7.271724314675506</v>
      </c>
      <c r="S730" s="8">
        <v>5800</v>
      </c>
      <c r="T730" s="10">
        <v>0.04</v>
      </c>
      <c r="U730" s="8">
        <v>839.6912154832753</v>
      </c>
      <c r="V730" s="10">
        <v>1.3572425067940538E-2</v>
      </c>
    </row>
    <row r="731" spans="1:22" x14ac:dyDescent="0.25">
      <c r="A731" s="6">
        <v>44720</v>
      </c>
      <c r="B731" s="7" t="str">
        <f t="shared" si="11"/>
        <v>6</v>
      </c>
      <c r="C731" s="17">
        <f>_xlfn.ISOWEEKNUM(Table3[[#This Row],[dt]])</f>
        <v>23</v>
      </c>
      <c r="D731" s="1">
        <v>15372</v>
      </c>
      <c r="E731" s="1" t="s">
        <v>10</v>
      </c>
      <c r="F731" s="1" t="s">
        <v>94</v>
      </c>
      <c r="G731" s="1" t="s">
        <v>57</v>
      </c>
      <c r="H731" s="1" t="s">
        <v>11</v>
      </c>
      <c r="I731" s="1" t="s">
        <v>12</v>
      </c>
      <c r="J731" s="1" t="s">
        <v>16</v>
      </c>
      <c r="K731" s="1" t="s">
        <v>15</v>
      </c>
      <c r="L731" s="1" t="s">
        <v>77</v>
      </c>
      <c r="M731" s="1">
        <v>514930</v>
      </c>
      <c r="N731" s="17">
        <v>5607.5741644761547</v>
      </c>
      <c r="O731" s="8">
        <v>4809.9971341627133</v>
      </c>
      <c r="P731" s="8">
        <v>7046.0855958033362</v>
      </c>
      <c r="Q731" s="8">
        <f>P731-Table3[[#This Row],[paid]]</f>
        <v>2236.0884616406229</v>
      </c>
      <c r="R731" s="8">
        <v>1.2565300768450136</v>
      </c>
      <c r="S731" s="8">
        <v>4600</v>
      </c>
      <c r="T731" s="10">
        <v>0.105</v>
      </c>
      <c r="U731" s="8">
        <v>1785.2369979766172</v>
      </c>
      <c r="V731" s="10">
        <v>4.2227630592507233E-2</v>
      </c>
    </row>
    <row r="732" spans="1:22" x14ac:dyDescent="0.25">
      <c r="A732" s="6">
        <v>44720</v>
      </c>
      <c r="B732" s="7" t="str">
        <f t="shared" si="11"/>
        <v>6</v>
      </c>
      <c r="C732" s="17">
        <f>_xlfn.ISOWEEKNUM(Table3[[#This Row],[dt]])</f>
        <v>23</v>
      </c>
      <c r="D732" s="1">
        <v>16483</v>
      </c>
      <c r="E732" s="1" t="s">
        <v>10</v>
      </c>
      <c r="F732" s="1" t="s">
        <v>90</v>
      </c>
      <c r="G732" s="1" t="s">
        <v>73</v>
      </c>
      <c r="H732" s="1" t="s">
        <v>17</v>
      </c>
      <c r="I732" s="1" t="s">
        <v>12</v>
      </c>
      <c r="J732" s="1" t="s">
        <v>13</v>
      </c>
      <c r="K732" s="1" t="s">
        <v>15</v>
      </c>
      <c r="L732" s="1" t="s">
        <v>76</v>
      </c>
      <c r="M732" s="1">
        <v>192340</v>
      </c>
      <c r="N732" s="17">
        <v>603.28223807355698</v>
      </c>
      <c r="O732" s="8">
        <v>3230.6152308435862</v>
      </c>
      <c r="P732" s="8">
        <v>5239.1741581124716</v>
      </c>
      <c r="Q732" s="8">
        <f>P732-Table3[[#This Row],[paid]]</f>
        <v>2008.5589272688853</v>
      </c>
      <c r="R732" s="8">
        <v>8.684449545278456</v>
      </c>
      <c r="S732" s="8">
        <v>3000</v>
      </c>
      <c r="T732" s="10">
        <v>0.06</v>
      </c>
      <c r="U732" s="8">
        <v>1571.6150795845315</v>
      </c>
      <c r="V732" s="10">
        <v>4.9995636467215686E-2</v>
      </c>
    </row>
    <row r="733" spans="1:22" x14ac:dyDescent="0.25">
      <c r="A733" s="6">
        <v>44720</v>
      </c>
      <c r="B733" s="7" t="str">
        <f t="shared" si="11"/>
        <v>6</v>
      </c>
      <c r="C733" s="17">
        <f>_xlfn.ISOWEEKNUM(Table3[[#This Row],[dt]])</f>
        <v>23</v>
      </c>
      <c r="D733" s="1">
        <v>3534</v>
      </c>
      <c r="E733" s="1" t="s">
        <v>10</v>
      </c>
      <c r="F733" s="1" t="s">
        <v>90</v>
      </c>
      <c r="G733" s="1" t="s">
        <v>69</v>
      </c>
      <c r="H733" s="1" t="s">
        <v>11</v>
      </c>
      <c r="I733" s="1" t="s">
        <v>18</v>
      </c>
      <c r="J733" s="1" t="s">
        <v>13</v>
      </c>
      <c r="K733" s="1" t="s">
        <v>14</v>
      </c>
      <c r="L733" s="1" t="s">
        <v>81</v>
      </c>
      <c r="M733" s="1">
        <v>198650</v>
      </c>
      <c r="N733" s="17">
        <v>534.55621832533529</v>
      </c>
      <c r="O733" s="8">
        <v>4081.6443090799371</v>
      </c>
      <c r="P733" s="8">
        <v>6060.7454066969367</v>
      </c>
      <c r="Q733" s="8">
        <f>P733-Table3[[#This Row],[paid]]</f>
        <v>1979.1010976169996</v>
      </c>
      <c r="R733" s="8">
        <v>11.337900858555381</v>
      </c>
      <c r="S733" s="8">
        <v>5000</v>
      </c>
      <c r="T733" s="10">
        <v>0.08</v>
      </c>
      <c r="U733" s="8">
        <v>706.57511109965276</v>
      </c>
      <c r="V733" s="10">
        <v>1.9430368810160685E-2</v>
      </c>
    </row>
    <row r="734" spans="1:22" x14ac:dyDescent="0.25">
      <c r="A734" s="6">
        <v>44720</v>
      </c>
      <c r="B734" s="7" t="str">
        <f t="shared" si="11"/>
        <v>6</v>
      </c>
      <c r="C734" s="17">
        <f>_xlfn.ISOWEEKNUM(Table3[[#This Row],[dt]])</f>
        <v>23</v>
      </c>
      <c r="D734" s="1">
        <v>15911</v>
      </c>
      <c r="E734" s="1" t="s">
        <v>10</v>
      </c>
      <c r="F734" s="1" t="s">
        <v>92</v>
      </c>
      <c r="G734" s="1" t="s">
        <v>60</v>
      </c>
      <c r="H734" s="1" t="s">
        <v>11</v>
      </c>
      <c r="I734" s="1" t="s">
        <v>18</v>
      </c>
      <c r="J734" s="1" t="s">
        <v>16</v>
      </c>
      <c r="K734" s="1" t="s">
        <v>14</v>
      </c>
      <c r="L734" s="1" t="s">
        <v>77</v>
      </c>
      <c r="M734" s="1">
        <v>332610</v>
      </c>
      <c r="N734" s="17">
        <v>1162.9998802538619</v>
      </c>
      <c r="O734" s="8">
        <v>5631.7443233602071</v>
      </c>
      <c r="P734" s="8">
        <v>7476.8470019272681</v>
      </c>
      <c r="Q734" s="8">
        <f>P734-Table3[[#This Row],[paid]]</f>
        <v>1845.102678567061</v>
      </c>
      <c r="R734" s="8">
        <v>6.4289318759819709</v>
      </c>
      <c r="S734" s="8">
        <v>6000</v>
      </c>
      <c r="T734" s="10">
        <v>0.13</v>
      </c>
      <c r="U734" s="8">
        <v>257.53414524947755</v>
      </c>
      <c r="V734" s="10">
        <v>5.7407029367480327E-3</v>
      </c>
    </row>
    <row r="735" spans="1:22" x14ac:dyDescent="0.25">
      <c r="A735" s="6">
        <v>44720</v>
      </c>
      <c r="B735" s="7" t="str">
        <f t="shared" si="11"/>
        <v>6</v>
      </c>
      <c r="C735" s="17">
        <f>_xlfn.ISOWEEKNUM(Table3[[#This Row],[dt]])</f>
        <v>23</v>
      </c>
      <c r="D735" s="1">
        <v>7576</v>
      </c>
      <c r="E735" s="1" t="s">
        <v>10</v>
      </c>
      <c r="F735" s="1" t="s">
        <v>89</v>
      </c>
      <c r="G735" s="1" t="s">
        <v>27</v>
      </c>
      <c r="H735" s="1" t="s">
        <v>17</v>
      </c>
      <c r="I735" s="1" t="s">
        <v>12</v>
      </c>
      <c r="J735" s="1" t="s">
        <v>16</v>
      </c>
      <c r="K735" s="1" t="s">
        <v>14</v>
      </c>
      <c r="L735" s="1" t="s">
        <v>81</v>
      </c>
      <c r="M735" s="1">
        <v>243240</v>
      </c>
      <c r="N735" s="17">
        <v>740.23128423615333</v>
      </c>
      <c r="O735" s="8">
        <v>5819.9620293286653</v>
      </c>
      <c r="P735" s="8">
        <v>7558.10169679931</v>
      </c>
      <c r="Q735" s="8">
        <f>P735-Table3[[#This Row],[paid]]</f>
        <v>1738.1396674706448</v>
      </c>
      <c r="R735" s="8">
        <v>10.210459700576605</v>
      </c>
      <c r="S735" s="8">
        <v>10800</v>
      </c>
      <c r="T735" s="10">
        <v>0.1</v>
      </c>
      <c r="U735" s="8">
        <v>4411.0938202517846</v>
      </c>
      <c r="V735" s="10">
        <v>9.7270760948695745E-2</v>
      </c>
    </row>
    <row r="736" spans="1:22" x14ac:dyDescent="0.25">
      <c r="A736" s="6">
        <v>44720</v>
      </c>
      <c r="B736" s="7" t="str">
        <f t="shared" si="11"/>
        <v>6</v>
      </c>
      <c r="C736" s="17">
        <f>_xlfn.ISOWEEKNUM(Table3[[#This Row],[dt]])</f>
        <v>23</v>
      </c>
      <c r="D736" s="1">
        <v>7282</v>
      </c>
      <c r="E736" s="1" t="s">
        <v>10</v>
      </c>
      <c r="F736" s="1" t="s">
        <v>89</v>
      </c>
      <c r="G736" s="1" t="s">
        <v>44</v>
      </c>
      <c r="H736" s="1" t="s">
        <v>19</v>
      </c>
      <c r="I736" s="1" t="s">
        <v>18</v>
      </c>
      <c r="J736" s="1" t="s">
        <v>13</v>
      </c>
      <c r="K736" s="1" t="s">
        <v>15</v>
      </c>
      <c r="L736" s="1" t="s">
        <v>77</v>
      </c>
      <c r="M736" s="1">
        <v>337400</v>
      </c>
      <c r="N736" s="17">
        <v>380.12282406998321</v>
      </c>
      <c r="O736" s="8">
        <v>6435.8243201539753</v>
      </c>
      <c r="P736" s="8">
        <v>7994.7833849516637</v>
      </c>
      <c r="Q736" s="8">
        <f>P736-Table3[[#This Row],[paid]]</f>
        <v>1558.9590647976884</v>
      </c>
      <c r="R736" s="8">
        <v>21.032105621418221</v>
      </c>
      <c r="S736" s="8">
        <v>7600</v>
      </c>
      <c r="T736" s="10">
        <v>0.02</v>
      </c>
      <c r="U736" s="8">
        <v>593.10079603241036</v>
      </c>
      <c r="V736" s="10">
        <v>1.2364329077149355E-2</v>
      </c>
    </row>
    <row r="737" spans="1:22" x14ac:dyDescent="0.25">
      <c r="A737" s="6">
        <v>44720</v>
      </c>
      <c r="B737" s="7" t="str">
        <f t="shared" si="11"/>
        <v>6</v>
      </c>
      <c r="C737" s="17">
        <f>_xlfn.ISOWEEKNUM(Table3[[#This Row],[dt]])</f>
        <v>23</v>
      </c>
      <c r="D737" s="1">
        <v>13076</v>
      </c>
      <c r="E737" s="1" t="s">
        <v>10</v>
      </c>
      <c r="F737" s="1" t="s">
        <v>92</v>
      </c>
      <c r="G737" s="1" t="s">
        <v>51</v>
      </c>
      <c r="H737" s="1" t="s">
        <v>17</v>
      </c>
      <c r="I737" s="1" t="s">
        <v>18</v>
      </c>
      <c r="J737" s="1" t="s">
        <v>16</v>
      </c>
      <c r="K737" s="1" t="s">
        <v>15</v>
      </c>
      <c r="L737" s="1" t="s">
        <v>80</v>
      </c>
      <c r="M737" s="1">
        <v>321270</v>
      </c>
      <c r="N737" s="17">
        <v>214.85906073516298</v>
      </c>
      <c r="O737" s="8">
        <v>4667.9617792869258</v>
      </c>
      <c r="P737" s="8">
        <v>6191.0733546001793</v>
      </c>
      <c r="Q737" s="8">
        <f>P737-Table3[[#This Row],[paid]]</f>
        <v>1523.1115753132535</v>
      </c>
      <c r="R737" s="8">
        <v>28.814578884487197</v>
      </c>
      <c r="S737" s="8">
        <v>4200</v>
      </c>
      <c r="T737" s="10">
        <v>7.0000000000000007E-2</v>
      </c>
      <c r="U737" s="8">
        <v>1230.6621228556273</v>
      </c>
      <c r="V737" s="10">
        <v>3.313001511391675E-2</v>
      </c>
    </row>
    <row r="738" spans="1:22" x14ac:dyDescent="0.25">
      <c r="A738" s="6">
        <v>44720</v>
      </c>
      <c r="B738" s="7" t="str">
        <f t="shared" si="11"/>
        <v>6</v>
      </c>
      <c r="C738" s="17">
        <f>_xlfn.ISOWEEKNUM(Table3[[#This Row],[dt]])</f>
        <v>23</v>
      </c>
      <c r="D738" s="1">
        <v>16857</v>
      </c>
      <c r="E738" s="1" t="s">
        <v>10</v>
      </c>
      <c r="F738" s="1" t="s">
        <v>89</v>
      </c>
      <c r="G738" s="1" t="s">
        <v>70</v>
      </c>
      <c r="H738" s="1" t="s">
        <v>11</v>
      </c>
      <c r="I738" s="1" t="s">
        <v>12</v>
      </c>
      <c r="J738" s="1" t="s">
        <v>13</v>
      </c>
      <c r="K738" s="1" t="s">
        <v>15</v>
      </c>
      <c r="L738" s="1" t="s">
        <v>75</v>
      </c>
      <c r="M738" s="1">
        <v>276950</v>
      </c>
      <c r="N738" s="17">
        <v>600.14348882836975</v>
      </c>
      <c r="O738" s="8">
        <v>3649.9425185803552</v>
      </c>
      <c r="P738" s="8">
        <v>4933.5343178464445</v>
      </c>
      <c r="Q738" s="8">
        <f>P738-Table3[[#This Row],[paid]]</f>
        <v>1283.5917992660893</v>
      </c>
      <c r="R738" s="8">
        <v>8.2205912580638643</v>
      </c>
      <c r="S738" s="8">
        <v>2800</v>
      </c>
      <c r="T738" s="10">
        <v>7.0000000000000007E-2</v>
      </c>
      <c r="U738" s="8">
        <v>251.73773165882417</v>
      </c>
      <c r="V738" s="10">
        <v>8.5043066302452567E-3</v>
      </c>
    </row>
    <row r="739" spans="1:22" x14ac:dyDescent="0.25">
      <c r="A739" s="6">
        <v>44720</v>
      </c>
      <c r="B739" s="7" t="str">
        <f t="shared" si="11"/>
        <v>6</v>
      </c>
      <c r="C739" s="17">
        <f>_xlfn.ISOWEEKNUM(Table3[[#This Row],[dt]])</f>
        <v>23</v>
      </c>
      <c r="D739" s="1">
        <v>17047</v>
      </c>
      <c r="E739" s="1" t="s">
        <v>10</v>
      </c>
      <c r="F739" s="1" t="s">
        <v>92</v>
      </c>
      <c r="G739" s="1" t="s">
        <v>56</v>
      </c>
      <c r="H739" s="1" t="s">
        <v>17</v>
      </c>
      <c r="I739" s="1" t="s">
        <v>12</v>
      </c>
      <c r="J739" s="1" t="s">
        <v>16</v>
      </c>
      <c r="K739" s="1" t="s">
        <v>20</v>
      </c>
      <c r="L739" s="1" t="s">
        <v>78</v>
      </c>
      <c r="M739" s="1">
        <v>71650</v>
      </c>
      <c r="N739" s="17">
        <v>115.06485484867203</v>
      </c>
      <c r="O739" s="8">
        <v>2571.6060952303078</v>
      </c>
      <c r="P739" s="8">
        <v>3793.6087445594308</v>
      </c>
      <c r="Q739" s="8">
        <f>P739-Table3[[#This Row],[paid]]</f>
        <v>1222.002649329123</v>
      </c>
      <c r="R739" s="8">
        <v>32.969308913209069</v>
      </c>
      <c r="S739" s="8">
        <v>1800</v>
      </c>
      <c r="T739" s="10">
        <v>7.0000000000000007E-2</v>
      </c>
      <c r="U739" s="8">
        <v>1453.5555456255461</v>
      </c>
      <c r="V739" s="10">
        <v>6.3859842676631209E-2</v>
      </c>
    </row>
    <row r="740" spans="1:22" x14ac:dyDescent="0.25">
      <c r="A740" s="6">
        <v>44720</v>
      </c>
      <c r="B740" s="7" t="str">
        <f t="shared" si="11"/>
        <v>6</v>
      </c>
      <c r="C740" s="17">
        <f>_xlfn.ISOWEEKNUM(Table3[[#This Row],[dt]])</f>
        <v>23</v>
      </c>
      <c r="D740" s="1">
        <v>17246</v>
      </c>
      <c r="E740" s="1" t="s">
        <v>10</v>
      </c>
      <c r="F740" s="1" t="s">
        <v>95</v>
      </c>
      <c r="G740" s="1" t="s">
        <v>70</v>
      </c>
      <c r="H740" s="1" t="s">
        <v>11</v>
      </c>
      <c r="I740" s="1" t="s">
        <v>12</v>
      </c>
      <c r="J740" s="1" t="s">
        <v>16</v>
      </c>
      <c r="K740" s="1" t="s">
        <v>14</v>
      </c>
      <c r="L740" s="1" t="s">
        <v>77</v>
      </c>
      <c r="M740" s="1">
        <v>90100</v>
      </c>
      <c r="N740" s="17">
        <v>287.97094430992735</v>
      </c>
      <c r="O740" s="8">
        <v>2338.7604925049736</v>
      </c>
      <c r="P740" s="8">
        <v>3401.4902401081213</v>
      </c>
      <c r="Q740" s="8">
        <f>P740-Table3[[#This Row],[paid]]</f>
        <v>1062.7297476031476</v>
      </c>
      <c r="R740" s="8">
        <v>11.811921679318049</v>
      </c>
      <c r="S740" s="8">
        <v>2800</v>
      </c>
      <c r="T740" s="10">
        <v>0.15</v>
      </c>
      <c r="U740" s="8">
        <v>980.17498085570628</v>
      </c>
      <c r="V740" s="10">
        <v>4.802674277380601E-2</v>
      </c>
    </row>
    <row r="741" spans="1:22" x14ac:dyDescent="0.25">
      <c r="A741" s="6">
        <v>44720</v>
      </c>
      <c r="B741" s="7" t="str">
        <f t="shared" si="11"/>
        <v>6</v>
      </c>
      <c r="C741" s="17">
        <f>_xlfn.ISOWEEKNUM(Table3[[#This Row],[dt]])</f>
        <v>23</v>
      </c>
      <c r="D741" s="1">
        <v>16537</v>
      </c>
      <c r="E741" s="1" t="s">
        <v>10</v>
      </c>
      <c r="F741" s="1" t="s">
        <v>91</v>
      </c>
      <c r="G741" s="1" t="s">
        <v>64</v>
      </c>
      <c r="H741" s="1" t="s">
        <v>17</v>
      </c>
      <c r="I741" s="1" t="s">
        <v>18</v>
      </c>
      <c r="J741" s="1" t="s">
        <v>16</v>
      </c>
      <c r="K741" s="1" t="s">
        <v>15</v>
      </c>
      <c r="L741" s="1" t="s">
        <v>80</v>
      </c>
      <c r="M741" s="1">
        <v>223420</v>
      </c>
      <c r="N741" s="17">
        <v>879.98522986029923</v>
      </c>
      <c r="O741" s="8">
        <v>6532.4854677341445</v>
      </c>
      <c r="P741" s="8">
        <v>7485.0139659936131</v>
      </c>
      <c r="Q741" s="8">
        <f>P741-Table3[[#This Row],[paid]]</f>
        <v>952.52849825946851</v>
      </c>
      <c r="R741" s="8">
        <v>8.5058404527788323</v>
      </c>
      <c r="S741" s="8">
        <v>13000</v>
      </c>
      <c r="T741" s="10">
        <v>0.1</v>
      </c>
      <c r="U741" s="8">
        <v>1697.9073309364401</v>
      </c>
      <c r="V741" s="10">
        <v>3.7806817254015371E-2</v>
      </c>
    </row>
    <row r="742" spans="1:22" x14ac:dyDescent="0.25">
      <c r="A742" s="6">
        <v>44720</v>
      </c>
      <c r="B742" s="7" t="str">
        <f t="shared" si="11"/>
        <v>6</v>
      </c>
      <c r="C742" s="17">
        <f>_xlfn.ISOWEEKNUM(Table3[[#This Row],[dt]])</f>
        <v>23</v>
      </c>
      <c r="D742" s="1">
        <v>5435</v>
      </c>
      <c r="E742" s="1" t="s">
        <v>10</v>
      </c>
      <c r="F742" s="1" t="s">
        <v>91</v>
      </c>
      <c r="G742" s="1" t="s">
        <v>73</v>
      </c>
      <c r="H742" s="1" t="s">
        <v>17</v>
      </c>
      <c r="I742" s="1" t="s">
        <v>21</v>
      </c>
      <c r="J742" s="1" t="s">
        <v>16</v>
      </c>
      <c r="K742" s="1" t="s">
        <v>15</v>
      </c>
      <c r="L742" s="1" t="s">
        <v>78</v>
      </c>
      <c r="M742" s="1">
        <v>165950</v>
      </c>
      <c r="N742" s="17">
        <v>495.71274668233684</v>
      </c>
      <c r="O742" s="8">
        <v>2311.4417520520669</v>
      </c>
      <c r="P742" s="8">
        <v>3130.631529251265</v>
      </c>
      <c r="Q742" s="8">
        <f>P742-Table3[[#This Row],[paid]]</f>
        <v>819.18977719919803</v>
      </c>
      <c r="R742" s="8">
        <v>6.3154146230930781</v>
      </c>
      <c r="S742" s="8">
        <v>4200</v>
      </c>
      <c r="T742" s="10">
        <v>0.08</v>
      </c>
      <c r="U742" s="8">
        <v>1192.5941088997608</v>
      </c>
      <c r="V742" s="10">
        <v>6.3490603400446946E-2</v>
      </c>
    </row>
    <row r="743" spans="1:22" x14ac:dyDescent="0.25">
      <c r="A743" s="6">
        <v>44720</v>
      </c>
      <c r="B743" s="7" t="str">
        <f t="shared" si="11"/>
        <v>6</v>
      </c>
      <c r="C743" s="17">
        <f>_xlfn.ISOWEEKNUM(Table3[[#This Row],[dt]])</f>
        <v>23</v>
      </c>
      <c r="D743" s="1">
        <v>12780</v>
      </c>
      <c r="E743" s="1" t="s">
        <v>10</v>
      </c>
      <c r="F743" s="1" t="s">
        <v>92</v>
      </c>
      <c r="G743" s="1" t="s">
        <v>35</v>
      </c>
      <c r="H743" s="1" t="s">
        <v>19</v>
      </c>
      <c r="I743" s="1" t="s">
        <v>18</v>
      </c>
      <c r="J743" s="1" t="s">
        <v>16</v>
      </c>
      <c r="K743" s="1" t="s">
        <v>15</v>
      </c>
      <c r="L743" s="1" t="s">
        <v>79</v>
      </c>
      <c r="M743" s="1">
        <v>138720</v>
      </c>
      <c r="N743" s="17">
        <v>97.489458319818354</v>
      </c>
      <c r="O743" s="8">
        <v>2823.6409587440212</v>
      </c>
      <c r="P743" s="8">
        <v>3529.1695840718871</v>
      </c>
      <c r="Q743" s="8">
        <f>P743-Table3[[#This Row],[paid]]</f>
        <v>705.52862532786594</v>
      </c>
      <c r="R743" s="8">
        <v>36.200525112102838</v>
      </c>
      <c r="S743" s="8">
        <v>1800</v>
      </c>
      <c r="T743" s="10">
        <v>5.7000000000000002E-2</v>
      </c>
      <c r="U743" s="8">
        <v>175.38949514964622</v>
      </c>
      <c r="V743" s="10">
        <v>8.2828500667327543E-3</v>
      </c>
    </row>
    <row r="744" spans="1:22" x14ac:dyDescent="0.25">
      <c r="A744" s="6">
        <v>44720</v>
      </c>
      <c r="B744" s="7" t="str">
        <f t="shared" si="11"/>
        <v>6</v>
      </c>
      <c r="C744" s="17">
        <f>_xlfn.ISOWEEKNUM(Table3[[#This Row],[dt]])</f>
        <v>23</v>
      </c>
      <c r="D744" s="1">
        <v>2973</v>
      </c>
      <c r="E744" s="1" t="s">
        <v>10</v>
      </c>
      <c r="F744" s="1" t="s">
        <v>89</v>
      </c>
      <c r="G744" s="1" t="s">
        <v>40</v>
      </c>
      <c r="H744" s="1" t="s">
        <v>11</v>
      </c>
      <c r="I744" s="1" t="s">
        <v>21</v>
      </c>
      <c r="J744" s="1" t="s">
        <v>16</v>
      </c>
      <c r="K744" s="1" t="s">
        <v>14</v>
      </c>
      <c r="L744" s="1" t="s">
        <v>79</v>
      </c>
      <c r="M744" s="1">
        <v>74120</v>
      </c>
      <c r="N744" s="17">
        <v>325.34716679968074</v>
      </c>
      <c r="O744" s="8">
        <v>1030.0273538016304</v>
      </c>
      <c r="P744" s="8">
        <v>1692.5074812400651</v>
      </c>
      <c r="Q744" s="8">
        <f>P744-Table3[[#This Row],[paid]]</f>
        <v>662.48012743843469</v>
      </c>
      <c r="R744" s="8">
        <v>5.2021583525334885</v>
      </c>
      <c r="S744" s="8">
        <v>1200</v>
      </c>
      <c r="T744" s="10">
        <v>0.04</v>
      </c>
      <c r="U744" s="8">
        <v>199.16193209509908</v>
      </c>
      <c r="V744" s="10">
        <v>1.9612117356706087E-2</v>
      </c>
    </row>
    <row r="745" spans="1:22" x14ac:dyDescent="0.25">
      <c r="A745" s="6">
        <v>44720</v>
      </c>
      <c r="B745" s="7" t="str">
        <f t="shared" si="11"/>
        <v>6</v>
      </c>
      <c r="C745" s="17">
        <f>_xlfn.ISOWEEKNUM(Table3[[#This Row],[dt]])</f>
        <v>23</v>
      </c>
      <c r="D745" s="1">
        <v>16861</v>
      </c>
      <c r="E745" s="1" t="s">
        <v>10</v>
      </c>
      <c r="F745" s="1" t="s">
        <v>92</v>
      </c>
      <c r="G745" s="1" t="s">
        <v>53</v>
      </c>
      <c r="H745" s="1" t="s">
        <v>11</v>
      </c>
      <c r="I745" s="1" t="s">
        <v>18</v>
      </c>
      <c r="J745" s="1" t="s">
        <v>13</v>
      </c>
      <c r="K745" s="1" t="s">
        <v>15</v>
      </c>
      <c r="L745" s="1" t="s">
        <v>75</v>
      </c>
      <c r="M745" s="1">
        <v>251210</v>
      </c>
      <c r="N745" s="17">
        <v>1545.3701722477801</v>
      </c>
      <c r="O745" s="8">
        <v>4937.8360824121301</v>
      </c>
      <c r="P745" s="8">
        <v>5529.5540559482151</v>
      </c>
      <c r="Q745" s="8">
        <f>P745-Table3[[#This Row],[paid]]</f>
        <v>591.71797353608508</v>
      </c>
      <c r="R745" s="8">
        <v>3.5781420887044417</v>
      </c>
      <c r="S745" s="8">
        <v>7200</v>
      </c>
      <c r="T745" s="10">
        <v>7.0000000000000007E-2</v>
      </c>
      <c r="U745" s="8">
        <v>928.1752366508648</v>
      </c>
      <c r="V745" s="10">
        <v>2.797619323546276E-2</v>
      </c>
    </row>
    <row r="746" spans="1:22" x14ac:dyDescent="0.25">
      <c r="A746" s="6">
        <v>44720</v>
      </c>
      <c r="B746" s="7" t="str">
        <f t="shared" si="11"/>
        <v>6</v>
      </c>
      <c r="C746" s="17">
        <f>_xlfn.ISOWEEKNUM(Table3[[#This Row],[dt]])</f>
        <v>23</v>
      </c>
      <c r="D746" s="1">
        <v>15909</v>
      </c>
      <c r="E746" s="1" t="s">
        <v>10</v>
      </c>
      <c r="F746" s="1" t="s">
        <v>95</v>
      </c>
      <c r="G746" s="1" t="s">
        <v>25</v>
      </c>
      <c r="H746" s="1" t="s">
        <v>11</v>
      </c>
      <c r="I746" s="1" t="s">
        <v>18</v>
      </c>
      <c r="J746" s="1" t="s">
        <v>13</v>
      </c>
      <c r="K746" s="1" t="s">
        <v>14</v>
      </c>
      <c r="L746" s="1" t="s">
        <v>76</v>
      </c>
      <c r="M746" s="1">
        <v>263930</v>
      </c>
      <c r="N746" s="17">
        <v>522.17555722514396</v>
      </c>
      <c r="O746" s="8">
        <v>4524.9498877657352</v>
      </c>
      <c r="P746" s="8">
        <v>4984.8485845146106</v>
      </c>
      <c r="Q746" s="8">
        <f>P746-Table3[[#This Row],[paid]]</f>
        <v>459.89869674887541</v>
      </c>
      <c r="R746" s="8">
        <v>9.5463077800964875</v>
      </c>
      <c r="S746" s="8">
        <v>4800</v>
      </c>
      <c r="T746" s="10">
        <v>0.06</v>
      </c>
      <c r="U746" s="8">
        <v>612.34561048275543</v>
      </c>
      <c r="V746" s="10">
        <v>2.0473561035367648E-2</v>
      </c>
    </row>
    <row r="747" spans="1:22" x14ac:dyDescent="0.25">
      <c r="A747" s="6">
        <v>44720</v>
      </c>
      <c r="B747" s="7" t="str">
        <f t="shared" si="11"/>
        <v>6</v>
      </c>
      <c r="C747" s="17">
        <f>_xlfn.ISOWEEKNUM(Table3[[#This Row],[dt]])</f>
        <v>23</v>
      </c>
      <c r="D747" s="1">
        <v>15974</v>
      </c>
      <c r="E747" s="1" t="s">
        <v>10</v>
      </c>
      <c r="F747" s="1" t="s">
        <v>92</v>
      </c>
      <c r="G747" s="1" t="s">
        <v>44</v>
      </c>
      <c r="H747" s="1" t="s">
        <v>11</v>
      </c>
      <c r="I747" s="1" t="s">
        <v>12</v>
      </c>
      <c r="J747" s="1" t="s">
        <v>16</v>
      </c>
      <c r="K747" s="1" t="s">
        <v>14</v>
      </c>
      <c r="L747" s="1" t="s">
        <v>81</v>
      </c>
      <c r="M747" s="1">
        <v>259650</v>
      </c>
      <c r="N747" s="17">
        <v>1066.0193087660803</v>
      </c>
      <c r="O747" s="8">
        <v>5370.5181611035696</v>
      </c>
      <c r="P747" s="8">
        <v>5782.9051089043505</v>
      </c>
      <c r="Q747" s="8">
        <f>P747-Table3[[#This Row],[paid]]</f>
        <v>412.38694780078094</v>
      </c>
      <c r="R747" s="8">
        <v>5.4247658192965345</v>
      </c>
      <c r="S747" s="8">
        <v>7000</v>
      </c>
      <c r="T747" s="10">
        <v>0.09</v>
      </c>
      <c r="U747" s="8">
        <v>937.30147548732623</v>
      </c>
      <c r="V747" s="10">
        <v>2.7013570106948968E-2</v>
      </c>
    </row>
    <row r="748" spans="1:22" x14ac:dyDescent="0.25">
      <c r="A748" s="6">
        <v>44720</v>
      </c>
      <c r="B748" s="7" t="str">
        <f t="shared" si="11"/>
        <v>6</v>
      </c>
      <c r="C748" s="17">
        <f>_xlfn.ISOWEEKNUM(Table3[[#This Row],[dt]])</f>
        <v>23</v>
      </c>
      <c r="D748" s="1">
        <v>15031</v>
      </c>
      <c r="E748" s="1" t="s">
        <v>10</v>
      </c>
      <c r="F748" s="1" t="s">
        <v>89</v>
      </c>
      <c r="G748" s="1" t="s">
        <v>74</v>
      </c>
      <c r="H748" s="1" t="s">
        <v>19</v>
      </c>
      <c r="I748" s="1" t="s">
        <v>12</v>
      </c>
      <c r="J748" s="1" t="s">
        <v>13</v>
      </c>
      <c r="K748" s="1" t="s">
        <v>14</v>
      </c>
      <c r="L748" s="1" t="s">
        <v>75</v>
      </c>
      <c r="M748" s="1">
        <v>48120</v>
      </c>
      <c r="N748" s="17">
        <v>154.95089357591371</v>
      </c>
      <c r="O748" s="8">
        <v>1303.4035189436647</v>
      </c>
      <c r="P748" s="8">
        <v>1683.0294995859267</v>
      </c>
      <c r="Q748" s="8">
        <f>P748-Table3[[#This Row],[paid]]</f>
        <v>379.62598064226199</v>
      </c>
      <c r="R748" s="8">
        <v>10.861695991197205</v>
      </c>
      <c r="S748" s="8">
        <v>800</v>
      </c>
      <c r="T748" s="10">
        <v>0.1</v>
      </c>
      <c r="U748" s="8">
        <v>149.00007602180031</v>
      </c>
      <c r="V748" s="10">
        <v>1.475514600887453E-2</v>
      </c>
    </row>
    <row r="749" spans="1:22" x14ac:dyDescent="0.25">
      <c r="A749" s="6">
        <v>44720</v>
      </c>
      <c r="B749" s="7" t="str">
        <f t="shared" si="11"/>
        <v>6</v>
      </c>
      <c r="C749" s="17">
        <f>_xlfn.ISOWEEKNUM(Table3[[#This Row],[dt]])</f>
        <v>23</v>
      </c>
      <c r="D749" s="1">
        <v>17268</v>
      </c>
      <c r="E749" s="1" t="s">
        <v>10</v>
      </c>
      <c r="F749" s="1" t="s">
        <v>94</v>
      </c>
      <c r="G749" s="1" t="s">
        <v>46</v>
      </c>
      <c r="H749" s="1" t="s">
        <v>11</v>
      </c>
      <c r="I749" s="1" t="s">
        <v>21</v>
      </c>
      <c r="J749" s="1" t="s">
        <v>16</v>
      </c>
      <c r="K749" s="1" t="s">
        <v>14</v>
      </c>
      <c r="L749" s="1" t="s">
        <v>81</v>
      </c>
      <c r="M749" s="1">
        <v>101870</v>
      </c>
      <c r="N749" s="17">
        <v>706.50484166448575</v>
      </c>
      <c r="O749" s="8">
        <v>3387.107276880246</v>
      </c>
      <c r="P749" s="8">
        <v>3762.5907081020528</v>
      </c>
      <c r="Q749" s="8">
        <f>P749-Table3[[#This Row],[paid]]</f>
        <v>375.48343122180677</v>
      </c>
      <c r="R749" s="8">
        <v>5.3256403724532166</v>
      </c>
      <c r="S749" s="8">
        <v>4800</v>
      </c>
      <c r="T749" s="10">
        <v>0.15</v>
      </c>
      <c r="U749" s="8">
        <v>868.38576611989311</v>
      </c>
      <c r="V749" s="10">
        <v>3.8465773252543904E-2</v>
      </c>
    </row>
    <row r="750" spans="1:22" x14ac:dyDescent="0.25">
      <c r="A750" s="6">
        <v>44720</v>
      </c>
      <c r="B750" s="7" t="str">
        <f t="shared" si="11"/>
        <v>6</v>
      </c>
      <c r="C750" s="17">
        <f>_xlfn.ISOWEEKNUM(Table3[[#This Row],[dt]])</f>
        <v>23</v>
      </c>
      <c r="D750" s="1">
        <v>16256</v>
      </c>
      <c r="E750" s="1" t="s">
        <v>10</v>
      </c>
      <c r="F750" s="1" t="s">
        <v>89</v>
      </c>
      <c r="G750" s="1" t="s">
        <v>72</v>
      </c>
      <c r="H750" s="1" t="s">
        <v>17</v>
      </c>
      <c r="I750" s="1" t="s">
        <v>12</v>
      </c>
      <c r="J750" s="1" t="s">
        <v>16</v>
      </c>
      <c r="K750" s="1" t="s">
        <v>14</v>
      </c>
      <c r="L750" s="1" t="s">
        <v>80</v>
      </c>
      <c r="M750" s="1">
        <v>111090</v>
      </c>
      <c r="N750" s="17">
        <v>612.71531607976249</v>
      </c>
      <c r="O750" s="8">
        <v>2360.6204588037049</v>
      </c>
      <c r="P750" s="8">
        <v>2649.0628398539666</v>
      </c>
      <c r="Q750" s="8">
        <f>P750-Table3[[#This Row],[paid]]</f>
        <v>288.4423810502617</v>
      </c>
      <c r="R750" s="8">
        <v>4.323480693779679</v>
      </c>
      <c r="S750" s="8">
        <v>2600</v>
      </c>
      <c r="T750" s="10">
        <v>0.1</v>
      </c>
      <c r="U750" s="8">
        <v>470.95538615289729</v>
      </c>
      <c r="V750" s="10">
        <v>2.9630314229594959E-2</v>
      </c>
    </row>
    <row r="751" spans="1:22" x14ac:dyDescent="0.25">
      <c r="A751" s="6">
        <v>44720</v>
      </c>
      <c r="B751" s="7" t="str">
        <f t="shared" si="11"/>
        <v>6</v>
      </c>
      <c r="C751" s="17">
        <f>_xlfn.ISOWEEKNUM(Table3[[#This Row],[dt]])</f>
        <v>23</v>
      </c>
      <c r="D751" s="1">
        <v>16656</v>
      </c>
      <c r="E751" s="1" t="s">
        <v>10</v>
      </c>
      <c r="F751" s="1" t="s">
        <v>90</v>
      </c>
      <c r="G751" s="1" t="s">
        <v>70</v>
      </c>
      <c r="H751" s="1" t="s">
        <v>11</v>
      </c>
      <c r="I751" s="1" t="s">
        <v>18</v>
      </c>
      <c r="J751" s="1" t="s">
        <v>13</v>
      </c>
      <c r="K751" s="1" t="s">
        <v>14</v>
      </c>
      <c r="L751" s="1" t="s">
        <v>81</v>
      </c>
      <c r="M751" s="1">
        <v>165270</v>
      </c>
      <c r="N751" s="17">
        <v>668.87719703977803</v>
      </c>
      <c r="O751" s="8">
        <v>3536.8288793653878</v>
      </c>
      <c r="P751" s="8">
        <v>3755.0860114908883</v>
      </c>
      <c r="Q751" s="8">
        <f>P751-Table3[[#This Row],[paid]]</f>
        <v>218.25713212550045</v>
      </c>
      <c r="R751" s="8">
        <v>5.6140140942307735</v>
      </c>
      <c r="S751" s="8">
        <v>4800</v>
      </c>
      <c r="T751" s="10">
        <v>0.12</v>
      </c>
      <c r="U751" s="8">
        <v>1429.7985579007068</v>
      </c>
      <c r="V751" s="10">
        <v>6.3460532973385941E-2</v>
      </c>
    </row>
    <row r="752" spans="1:22" x14ac:dyDescent="0.25">
      <c r="A752" s="6">
        <v>44720</v>
      </c>
      <c r="B752" s="7" t="str">
        <f t="shared" si="11"/>
        <v>6</v>
      </c>
      <c r="C752" s="17">
        <f>_xlfn.ISOWEEKNUM(Table3[[#This Row],[dt]])</f>
        <v>23</v>
      </c>
      <c r="D752" s="1">
        <v>3010</v>
      </c>
      <c r="E752" s="1" t="s">
        <v>24</v>
      </c>
      <c r="F752" s="1" t="s">
        <v>90</v>
      </c>
      <c r="G752" s="1" t="s">
        <v>71</v>
      </c>
      <c r="H752" s="1" t="s">
        <v>11</v>
      </c>
      <c r="I752" s="1" t="s">
        <v>21</v>
      </c>
      <c r="J752" s="1" t="s">
        <v>13</v>
      </c>
      <c r="K752" s="1" t="s">
        <v>15</v>
      </c>
      <c r="L752" s="1" t="s">
        <v>79</v>
      </c>
      <c r="M752" s="1">
        <v>71600</v>
      </c>
      <c r="N752" s="17">
        <v>214.84423263613095</v>
      </c>
      <c r="O752" s="8">
        <v>2167.3358305991596</v>
      </c>
      <c r="P752" s="8">
        <v>2282.5470754405296</v>
      </c>
      <c r="Q752" s="8">
        <f>P752-Table3[[#This Row],[paid]]</f>
        <v>115.21124484136999</v>
      </c>
      <c r="R752" s="8">
        <v>10.624195248035099</v>
      </c>
      <c r="S752" s="8">
        <v>2200</v>
      </c>
      <c r="T752" s="10">
        <v>0.06</v>
      </c>
      <c r="U752" s="8">
        <v>645.59438278624418</v>
      </c>
      <c r="V752" s="10">
        <v>4.7139910039726493E-2</v>
      </c>
    </row>
    <row r="753" spans="1:22" x14ac:dyDescent="0.25">
      <c r="A753" s="6">
        <v>44720</v>
      </c>
      <c r="B753" s="7" t="str">
        <f t="shared" si="11"/>
        <v>6</v>
      </c>
      <c r="C753" s="17">
        <f>_xlfn.ISOWEEKNUM(Table3[[#This Row],[dt]])</f>
        <v>23</v>
      </c>
      <c r="D753" s="1">
        <v>17473</v>
      </c>
      <c r="E753" s="1" t="s">
        <v>10</v>
      </c>
      <c r="F753" s="1" t="s">
        <v>92</v>
      </c>
      <c r="G753" s="1" t="s">
        <v>28</v>
      </c>
      <c r="H753" s="1" t="s">
        <v>17</v>
      </c>
      <c r="I753" s="1" t="s">
        <v>18</v>
      </c>
      <c r="J753" s="1" t="s">
        <v>16</v>
      </c>
      <c r="K753" s="1" t="s">
        <v>15</v>
      </c>
      <c r="L753" s="1" t="s">
        <v>76</v>
      </c>
      <c r="M753" s="1">
        <v>129010</v>
      </c>
      <c r="N753" s="17">
        <v>565.17231308411215</v>
      </c>
      <c r="O753" s="8">
        <v>2460.5100974575043</v>
      </c>
      <c r="P753" s="8">
        <v>2575.2077465682814</v>
      </c>
      <c r="Q753" s="8">
        <f>P753-Table3[[#This Row],[paid]]</f>
        <v>114.69764911077709</v>
      </c>
      <c r="R753" s="8">
        <v>4.5565001804768599</v>
      </c>
      <c r="S753" s="8">
        <v>1800</v>
      </c>
      <c r="T753" s="10">
        <v>7.0000000000000007E-2</v>
      </c>
      <c r="U753" s="8">
        <v>390.11290150332854</v>
      </c>
      <c r="V753" s="10">
        <v>2.5247989022969281E-2</v>
      </c>
    </row>
    <row r="754" spans="1:22" x14ac:dyDescent="0.25">
      <c r="A754" s="6">
        <v>44720</v>
      </c>
      <c r="B754" s="7" t="str">
        <f t="shared" si="11"/>
        <v>6</v>
      </c>
      <c r="C754" s="17">
        <f>_xlfn.ISOWEEKNUM(Table3[[#This Row],[dt]])</f>
        <v>23</v>
      </c>
      <c r="D754" s="1">
        <v>5351</v>
      </c>
      <c r="E754" s="1" t="s">
        <v>10</v>
      </c>
      <c r="F754" s="1" t="s">
        <v>94</v>
      </c>
      <c r="G754" s="1" t="s">
        <v>27</v>
      </c>
      <c r="H754" s="1" t="s">
        <v>17</v>
      </c>
      <c r="I754" s="1" t="s">
        <v>12</v>
      </c>
      <c r="J754" s="1" t="s">
        <v>13</v>
      </c>
      <c r="K754" s="1" t="s">
        <v>14</v>
      </c>
      <c r="L754" s="1" t="s">
        <v>81</v>
      </c>
      <c r="M754" s="1">
        <v>335000</v>
      </c>
      <c r="N754" s="17">
        <v>1321.8204421382629</v>
      </c>
      <c r="O754" s="8">
        <v>16397.785419044194</v>
      </c>
      <c r="P754" s="8">
        <v>16495.378974649433</v>
      </c>
      <c r="Q754" s="8">
        <f>P754-Table3[[#This Row],[paid]]</f>
        <v>97.593555605239089</v>
      </c>
      <c r="R754" s="8">
        <v>12.479288751175185</v>
      </c>
      <c r="S754" s="8">
        <v>23800</v>
      </c>
      <c r="T754" s="10">
        <v>0.06</v>
      </c>
      <c r="U754" s="8">
        <v>86.949118308776704</v>
      </c>
      <c r="V754" s="10">
        <v>8.7851996249376451E-4</v>
      </c>
    </row>
    <row r="755" spans="1:22" x14ac:dyDescent="0.25">
      <c r="A755" s="6">
        <v>44720</v>
      </c>
      <c r="B755" s="7" t="str">
        <f t="shared" si="11"/>
        <v>6</v>
      </c>
      <c r="C755" s="17">
        <f>_xlfn.ISOWEEKNUM(Table3[[#This Row],[dt]])</f>
        <v>23</v>
      </c>
      <c r="D755" s="1">
        <v>17249</v>
      </c>
      <c r="E755" s="1" t="s">
        <v>10</v>
      </c>
      <c r="F755" s="1" t="s">
        <v>95</v>
      </c>
      <c r="G755" s="1" t="s">
        <v>70</v>
      </c>
      <c r="H755" s="1" t="s">
        <v>11</v>
      </c>
      <c r="I755" s="1" t="s">
        <v>12</v>
      </c>
      <c r="J755" s="1" t="s">
        <v>13</v>
      </c>
      <c r="K755" s="1" t="s">
        <v>15</v>
      </c>
      <c r="L755" s="1" t="s">
        <v>80</v>
      </c>
      <c r="M755" s="1">
        <v>58500</v>
      </c>
      <c r="N755" s="17">
        <v>233.74730021598273</v>
      </c>
      <c r="O755" s="8">
        <v>584.3566723717081</v>
      </c>
      <c r="P755" s="8">
        <v>615.27835373910955</v>
      </c>
      <c r="Q755" s="8">
        <f>P755-Table3[[#This Row],[paid]]</f>
        <v>30.921681367401447</v>
      </c>
      <c r="R755" s="8">
        <v>2.6322372629356221</v>
      </c>
      <c r="S755" s="8">
        <v>400</v>
      </c>
      <c r="T755" s="10">
        <v>7.0000000000000007E-2</v>
      </c>
      <c r="U755" s="8">
        <v>170.85537040744197</v>
      </c>
      <c r="V755" s="10">
        <v>4.6281321120523855E-2</v>
      </c>
    </row>
    <row r="756" spans="1:22" x14ac:dyDescent="0.25">
      <c r="A756" s="6">
        <v>44720</v>
      </c>
      <c r="B756" s="7" t="str">
        <f t="shared" si="11"/>
        <v>6</v>
      </c>
      <c r="C756" s="17">
        <f>_xlfn.ISOWEEKNUM(Table3[[#This Row],[dt]])</f>
        <v>23</v>
      </c>
      <c r="D756" s="1">
        <v>13250</v>
      </c>
      <c r="E756" s="1" t="s">
        <v>10</v>
      </c>
      <c r="F756" s="1" t="s">
        <v>93</v>
      </c>
      <c r="G756" s="1" t="s">
        <v>44</v>
      </c>
      <c r="H756" s="1" t="s">
        <v>11</v>
      </c>
      <c r="I756" s="1" t="s">
        <v>18</v>
      </c>
      <c r="J756" s="1" t="s">
        <v>13</v>
      </c>
      <c r="K756" s="1" t="s">
        <v>15</v>
      </c>
      <c r="L756" s="1" t="s">
        <v>77</v>
      </c>
      <c r="M756" s="1">
        <v>104310</v>
      </c>
      <c r="N756" s="17">
        <v>404.20879120879124</v>
      </c>
      <c r="O756" s="8">
        <v>2761.5923283821708</v>
      </c>
      <c r="P756" s="8">
        <v>2776.7659126040508</v>
      </c>
      <c r="Q756" s="8">
        <f>P756-Table3[[#This Row],[paid]]</f>
        <v>15.173584221879992</v>
      </c>
      <c r="R756" s="8">
        <v>6.8696326576670907</v>
      </c>
      <c r="S756" s="8">
        <v>3000</v>
      </c>
      <c r="T756" s="10">
        <v>0.06</v>
      </c>
      <c r="U756" s="8">
        <v>941.7720763743547</v>
      </c>
      <c r="V756" s="10">
        <v>5.6526915724725298E-2</v>
      </c>
    </row>
    <row r="757" spans="1:22" x14ac:dyDescent="0.25">
      <c r="A757" s="6">
        <v>44720</v>
      </c>
      <c r="B757" s="7" t="str">
        <f t="shared" si="11"/>
        <v>6</v>
      </c>
      <c r="C757" s="17">
        <f>_xlfn.ISOWEEKNUM(Table3[[#This Row],[dt]])</f>
        <v>23</v>
      </c>
      <c r="D757" s="1">
        <v>16863</v>
      </c>
      <c r="E757" s="1" t="s">
        <v>10</v>
      </c>
      <c r="F757" s="1" t="s">
        <v>95</v>
      </c>
      <c r="G757" s="1" t="s">
        <v>74</v>
      </c>
      <c r="H757" s="1" t="s">
        <v>11</v>
      </c>
      <c r="I757" s="1" t="s">
        <v>18</v>
      </c>
      <c r="J757" s="1" t="s">
        <v>13</v>
      </c>
      <c r="K757" s="1" t="s">
        <v>14</v>
      </c>
      <c r="L757" s="1" t="s">
        <v>75</v>
      </c>
      <c r="M757" s="1">
        <v>99500</v>
      </c>
      <c r="N757" s="17">
        <v>157.42712833931722</v>
      </c>
      <c r="O757" s="8">
        <v>653.13755224350973</v>
      </c>
      <c r="P757" s="8">
        <v>659.1126234632469</v>
      </c>
      <c r="Q757" s="8">
        <f>P757-Table3[[#This Row],[paid]]</f>
        <v>5.975071219737174</v>
      </c>
      <c r="R757" s="8">
        <v>4.1867791810481396</v>
      </c>
      <c r="S757" s="8">
        <v>400</v>
      </c>
      <c r="T757" s="10">
        <v>0.1</v>
      </c>
      <c r="U757" s="8">
        <v>80.159619189282395</v>
      </c>
      <c r="V757" s="10">
        <v>2.0269580730146699E-2</v>
      </c>
    </row>
    <row r="758" spans="1:22" x14ac:dyDescent="0.25">
      <c r="A758" s="6">
        <v>44720</v>
      </c>
      <c r="B758" s="7" t="str">
        <f t="shared" si="11"/>
        <v>6</v>
      </c>
      <c r="C758" s="17">
        <f>_xlfn.ISOWEEKNUM(Table3[[#This Row],[dt]])</f>
        <v>23</v>
      </c>
      <c r="D758" s="1">
        <v>2612</v>
      </c>
      <c r="E758" s="1" t="s">
        <v>10</v>
      </c>
      <c r="F758" s="1" t="s">
        <v>89</v>
      </c>
      <c r="G758" s="1" t="s">
        <v>27</v>
      </c>
      <c r="H758" s="1" t="s">
        <v>17</v>
      </c>
      <c r="I758" s="1" t="s">
        <v>12</v>
      </c>
      <c r="J758" s="1" t="s">
        <v>16</v>
      </c>
      <c r="K758" s="1" t="s">
        <v>20</v>
      </c>
      <c r="L758" s="1" t="s">
        <v>78</v>
      </c>
      <c r="M758" s="1">
        <v>520</v>
      </c>
      <c r="N758" s="17">
        <v>0.99371496517750979</v>
      </c>
      <c r="O758" s="8">
        <v>9.1517176324251981</v>
      </c>
      <c r="P758" s="8">
        <v>3.3682217660814105E-2</v>
      </c>
      <c r="Q758" s="8">
        <f>P758-Table3[[#This Row],[paid]]</f>
        <v>-9.1180354147643836</v>
      </c>
      <c r="R758" s="8">
        <v>3.3895250490463699E-2</v>
      </c>
      <c r="S758" s="8">
        <v>200</v>
      </c>
      <c r="T758" s="10">
        <v>7.0000000000000007E-2</v>
      </c>
      <c r="U758" s="8">
        <v>5.2749190436086821E-3</v>
      </c>
      <c r="V758" s="10">
        <v>2.610140409363803E-2</v>
      </c>
    </row>
    <row r="759" spans="1:22" x14ac:dyDescent="0.25">
      <c r="A759" s="6">
        <v>44720</v>
      </c>
      <c r="B759" s="7" t="str">
        <f t="shared" si="11"/>
        <v>6</v>
      </c>
      <c r="C759" s="17">
        <f>_xlfn.ISOWEEKNUM(Table3[[#This Row],[dt]])</f>
        <v>23</v>
      </c>
      <c r="D759" s="1">
        <v>17267</v>
      </c>
      <c r="E759" s="1" t="s">
        <v>10</v>
      </c>
      <c r="F759" s="1" t="s">
        <v>91</v>
      </c>
      <c r="G759" s="1" t="s">
        <v>38</v>
      </c>
      <c r="H759" s="1" t="s">
        <v>11</v>
      </c>
      <c r="I759" s="1" t="s">
        <v>12</v>
      </c>
      <c r="J759" s="1" t="s">
        <v>13</v>
      </c>
      <c r="K759" s="1" t="s">
        <v>15</v>
      </c>
      <c r="L759" s="1" t="s">
        <v>81</v>
      </c>
      <c r="M759" s="1">
        <v>2130</v>
      </c>
      <c r="N759" s="17">
        <v>14.585294872892236</v>
      </c>
      <c r="O759" s="8">
        <v>47.041880758246734</v>
      </c>
      <c r="P759" s="8">
        <v>1.4294160463218002</v>
      </c>
      <c r="Q759" s="8">
        <f>P759-Table3[[#This Row],[paid]]</f>
        <v>-45.612464711924936</v>
      </c>
      <c r="R759" s="8">
        <v>9.8003918246347368E-2</v>
      </c>
      <c r="S759" s="8">
        <v>200</v>
      </c>
      <c r="T759" s="10">
        <v>0.08</v>
      </c>
      <c r="U759" s="8">
        <v>0.25405511065865433</v>
      </c>
      <c r="V759" s="10">
        <v>2.9622249275895293E-2</v>
      </c>
    </row>
    <row r="760" spans="1:22" x14ac:dyDescent="0.25">
      <c r="A760" s="6">
        <v>44720</v>
      </c>
      <c r="B760" s="7" t="str">
        <f t="shared" si="11"/>
        <v>6</v>
      </c>
      <c r="C760" s="17">
        <f>_xlfn.ISOWEEKNUM(Table3[[#This Row],[dt]])</f>
        <v>23</v>
      </c>
      <c r="D760" s="1">
        <v>17628</v>
      </c>
      <c r="E760" s="1" t="s">
        <v>10</v>
      </c>
      <c r="F760" s="1" t="s">
        <v>95</v>
      </c>
      <c r="G760" s="1" t="s">
        <v>36</v>
      </c>
      <c r="H760" s="1" t="s">
        <v>11</v>
      </c>
      <c r="I760" s="1" t="s">
        <v>18</v>
      </c>
      <c r="J760" s="1" t="s">
        <v>13</v>
      </c>
      <c r="K760" s="1" t="s">
        <v>15</v>
      </c>
      <c r="L760" s="1" t="s">
        <v>80</v>
      </c>
      <c r="M760" s="1">
        <v>11230</v>
      </c>
      <c r="N760" s="17">
        <v>121.26291079812206</v>
      </c>
      <c r="O760" s="8">
        <v>386.23275875162204</v>
      </c>
      <c r="P760" s="8">
        <v>339.38919254935178</v>
      </c>
      <c r="Q760" s="8">
        <f>P760-Table3[[#This Row],[paid]]</f>
        <v>-46.843566202270267</v>
      </c>
      <c r="R760" s="8">
        <v>2.7987881068958123</v>
      </c>
      <c r="S760" s="8">
        <v>200</v>
      </c>
      <c r="T760" s="10">
        <v>0.06</v>
      </c>
      <c r="U760" s="8">
        <v>22.087626609652474</v>
      </c>
      <c r="V760" s="10">
        <v>1.0846754058243736E-2</v>
      </c>
    </row>
    <row r="761" spans="1:22" x14ac:dyDescent="0.25">
      <c r="A761" s="6">
        <v>44720</v>
      </c>
      <c r="B761" s="7" t="str">
        <f t="shared" si="11"/>
        <v>6</v>
      </c>
      <c r="C761" s="17">
        <f>_xlfn.ISOWEEKNUM(Table3[[#This Row],[dt]])</f>
        <v>23</v>
      </c>
      <c r="D761" s="1">
        <v>17631</v>
      </c>
      <c r="E761" s="1" t="s">
        <v>10</v>
      </c>
      <c r="F761" s="1" t="s">
        <v>94</v>
      </c>
      <c r="G761" s="1" t="s">
        <v>67</v>
      </c>
      <c r="H761" s="1" t="s">
        <v>17</v>
      </c>
      <c r="I761" s="1" t="s">
        <v>12</v>
      </c>
      <c r="J761" s="1" t="s">
        <v>16</v>
      </c>
      <c r="K761" s="1" t="s">
        <v>14</v>
      </c>
      <c r="L761" s="1" t="s">
        <v>79</v>
      </c>
      <c r="M761" s="1">
        <v>2020</v>
      </c>
      <c r="N761" s="17">
        <v>9.1960914945591821</v>
      </c>
      <c r="O761" s="8">
        <v>59.217188230707436</v>
      </c>
      <c r="P761" s="8">
        <v>1.1068428476018675</v>
      </c>
      <c r="Q761" s="8">
        <f>P761-Table3[[#This Row],[paid]]</f>
        <v>-58.110345383105567</v>
      </c>
      <c r="R761" s="8">
        <v>0.12036013868029967</v>
      </c>
      <c r="S761" s="8">
        <v>200</v>
      </c>
      <c r="T761" s="10">
        <v>0.15</v>
      </c>
      <c r="U761" s="8">
        <v>5.3816643920294116E-2</v>
      </c>
      <c r="V761" s="10">
        <v>8.1036261586872275E-3</v>
      </c>
    </row>
    <row r="762" spans="1:22" x14ac:dyDescent="0.25">
      <c r="A762" s="6">
        <v>44720</v>
      </c>
      <c r="B762" s="7" t="str">
        <f t="shared" si="11"/>
        <v>6</v>
      </c>
      <c r="C762" s="17">
        <f>_xlfn.ISOWEEKNUM(Table3[[#This Row],[dt]])</f>
        <v>23</v>
      </c>
      <c r="D762" s="1">
        <v>17435</v>
      </c>
      <c r="E762" s="1" t="s">
        <v>10</v>
      </c>
      <c r="F762" s="1" t="s">
        <v>93</v>
      </c>
      <c r="G762" s="1" t="s">
        <v>63</v>
      </c>
      <c r="H762" s="1" t="s">
        <v>11</v>
      </c>
      <c r="I762" s="1" t="s">
        <v>12</v>
      </c>
      <c r="J762" s="1" t="s">
        <v>13</v>
      </c>
      <c r="K762" s="1" t="s">
        <v>14</v>
      </c>
      <c r="L762" s="1" t="s">
        <v>77</v>
      </c>
      <c r="M762" s="1">
        <v>2730</v>
      </c>
      <c r="N762" s="17">
        <v>23.639391299892399</v>
      </c>
      <c r="O762" s="8">
        <v>74.925690172230276</v>
      </c>
      <c r="P762" s="8">
        <v>1.7467433021655365</v>
      </c>
      <c r="Q762" s="8">
        <f>P762-Table3[[#This Row],[paid]]</f>
        <v>-73.178946870064735</v>
      </c>
      <c r="R762" s="8">
        <v>7.3891213187603833E-2</v>
      </c>
      <c r="S762" s="8">
        <v>200</v>
      </c>
      <c r="T762" s="10">
        <v>0.1</v>
      </c>
      <c r="U762" s="8">
        <v>0.21789465332787242</v>
      </c>
      <c r="V762" s="10">
        <v>2.0790562362324606E-2</v>
      </c>
    </row>
    <row r="763" spans="1:22" x14ac:dyDescent="0.25">
      <c r="A763" s="6">
        <v>44720</v>
      </c>
      <c r="B763" s="7" t="str">
        <f t="shared" si="11"/>
        <v>6</v>
      </c>
      <c r="C763" s="17">
        <f>_xlfn.ISOWEEKNUM(Table3[[#This Row],[dt]])</f>
        <v>23</v>
      </c>
      <c r="D763" s="1">
        <v>12446</v>
      </c>
      <c r="E763" s="1" t="s">
        <v>10</v>
      </c>
      <c r="F763" s="1" t="s">
        <v>89</v>
      </c>
      <c r="G763" s="1" t="s">
        <v>40</v>
      </c>
      <c r="H763" s="1" t="s">
        <v>11</v>
      </c>
      <c r="I763" s="1" t="s">
        <v>12</v>
      </c>
      <c r="J763" s="1" t="s">
        <v>13</v>
      </c>
      <c r="K763" s="1" t="s">
        <v>15</v>
      </c>
      <c r="L763" s="1" t="s">
        <v>77</v>
      </c>
      <c r="M763" s="1">
        <v>3380</v>
      </c>
      <c r="N763" s="17">
        <v>14.76543209876543</v>
      </c>
      <c r="O763" s="8">
        <v>80.639191644236718</v>
      </c>
      <c r="P763" s="8">
        <v>1.4380102762346738</v>
      </c>
      <c r="Q763" s="8">
        <f>P763-Table3[[#This Row],[paid]]</f>
        <v>-79.20118136800204</v>
      </c>
      <c r="R763" s="8">
        <v>9.7390328072749666E-2</v>
      </c>
      <c r="S763" s="8">
        <v>200</v>
      </c>
      <c r="T763" s="10">
        <v>0.21</v>
      </c>
      <c r="U763" s="8">
        <v>0.72547999793859264</v>
      </c>
      <c r="V763" s="10">
        <v>8.4083775330429683E-2</v>
      </c>
    </row>
    <row r="764" spans="1:22" x14ac:dyDescent="0.25">
      <c r="A764" s="6">
        <v>44720</v>
      </c>
      <c r="B764" s="7" t="str">
        <f t="shared" si="11"/>
        <v>6</v>
      </c>
      <c r="C764" s="17">
        <f>_xlfn.ISOWEEKNUM(Table3[[#This Row],[dt]])</f>
        <v>23</v>
      </c>
      <c r="D764" s="1">
        <v>17638</v>
      </c>
      <c r="E764" s="1" t="s">
        <v>10</v>
      </c>
      <c r="F764" s="1" t="s">
        <v>94</v>
      </c>
      <c r="G764" s="1" t="s">
        <v>45</v>
      </c>
      <c r="H764" s="1" t="s">
        <v>19</v>
      </c>
      <c r="I764" s="1" t="s">
        <v>12</v>
      </c>
      <c r="J764" s="1" t="s">
        <v>13</v>
      </c>
      <c r="K764" s="1" t="s">
        <v>15</v>
      </c>
      <c r="L764" s="1" t="s">
        <v>78</v>
      </c>
      <c r="M764" s="1">
        <v>4910</v>
      </c>
      <c r="N764" s="17">
        <v>7.0822171852462397</v>
      </c>
      <c r="O764" s="8">
        <v>100.98411176594273</v>
      </c>
      <c r="P764" s="8">
        <v>17.02836694727587</v>
      </c>
      <c r="Q764" s="8">
        <f>P764-Table3[[#This Row],[paid]]</f>
        <v>-83.955744818666858</v>
      </c>
      <c r="R764" s="8">
        <v>2.4043836134748267</v>
      </c>
      <c r="S764" s="8">
        <v>200</v>
      </c>
      <c r="T764" s="10">
        <v>0.08</v>
      </c>
      <c r="U764" s="8">
        <v>4.6428372953938979</v>
      </c>
      <c r="V764" s="10">
        <v>4.5442185871075173E-2</v>
      </c>
    </row>
    <row r="765" spans="1:22" x14ac:dyDescent="0.25">
      <c r="A765" s="6">
        <v>44720</v>
      </c>
      <c r="B765" s="7" t="str">
        <f t="shared" si="11"/>
        <v>6</v>
      </c>
      <c r="C765" s="17">
        <f>_xlfn.ISOWEEKNUM(Table3[[#This Row],[dt]])</f>
        <v>23</v>
      </c>
      <c r="D765" s="1">
        <v>15672</v>
      </c>
      <c r="E765" s="1" t="s">
        <v>10</v>
      </c>
      <c r="F765" s="1" t="s">
        <v>92</v>
      </c>
      <c r="G765" s="1" t="s">
        <v>67</v>
      </c>
      <c r="H765" s="1" t="s">
        <v>11</v>
      </c>
      <c r="I765" s="1" t="s">
        <v>12</v>
      </c>
      <c r="J765" s="1" t="s">
        <v>13</v>
      </c>
      <c r="K765" s="1" t="s">
        <v>14</v>
      </c>
      <c r="L765" s="1" t="s">
        <v>80</v>
      </c>
      <c r="M765" s="1">
        <v>2770</v>
      </c>
      <c r="N765" s="17">
        <v>12.721779066956731</v>
      </c>
      <c r="O765" s="8">
        <v>92.989964173836015</v>
      </c>
      <c r="P765" s="8">
        <v>3.4590578352741623</v>
      </c>
      <c r="Q765" s="8">
        <f>P765-Table3[[#This Row],[paid]]</f>
        <v>-89.530906338561849</v>
      </c>
      <c r="R765" s="8">
        <v>0.27190048004045619</v>
      </c>
      <c r="S765" s="8">
        <v>200</v>
      </c>
      <c r="T765" s="10">
        <v>0.08</v>
      </c>
      <c r="U765" s="8">
        <v>7.8374955169783059E-2</v>
      </c>
      <c r="V765" s="10">
        <v>3.7763151558470121E-3</v>
      </c>
    </row>
    <row r="766" spans="1:22" x14ac:dyDescent="0.25">
      <c r="A766" s="6">
        <v>44720</v>
      </c>
      <c r="B766" s="7" t="str">
        <f t="shared" si="11"/>
        <v>6</v>
      </c>
      <c r="C766" s="17">
        <f>_xlfn.ISOWEEKNUM(Table3[[#This Row],[dt]])</f>
        <v>23</v>
      </c>
      <c r="D766" s="1">
        <v>7799</v>
      </c>
      <c r="E766" s="1" t="s">
        <v>10</v>
      </c>
      <c r="F766" s="1" t="s">
        <v>92</v>
      </c>
      <c r="G766" s="1" t="s">
        <v>57</v>
      </c>
      <c r="H766" s="1" t="s">
        <v>19</v>
      </c>
      <c r="I766" s="1" t="s">
        <v>18</v>
      </c>
      <c r="J766" s="1" t="s">
        <v>16</v>
      </c>
      <c r="K766" s="1" t="s">
        <v>14</v>
      </c>
      <c r="L766" s="1" t="s">
        <v>77</v>
      </c>
      <c r="M766" s="1">
        <v>59100</v>
      </c>
      <c r="N766" s="17">
        <v>50.589689937226559</v>
      </c>
      <c r="O766" s="8">
        <v>1709.8064660256987</v>
      </c>
      <c r="P766" s="8">
        <v>1601.8255364612071</v>
      </c>
      <c r="Q766" s="8">
        <f>P766-Table3[[#This Row],[paid]]</f>
        <v>-107.98092956449159</v>
      </c>
      <c r="R766" s="8">
        <v>31.663082704179601</v>
      </c>
      <c r="S766" s="8">
        <v>800</v>
      </c>
      <c r="T766" s="10">
        <v>0.05</v>
      </c>
      <c r="U766" s="8">
        <v>60.36284562625589</v>
      </c>
      <c r="V766" s="10">
        <v>6.2806304694508104E-3</v>
      </c>
    </row>
    <row r="767" spans="1:22" x14ac:dyDescent="0.25">
      <c r="A767" s="6">
        <v>44720</v>
      </c>
      <c r="B767" s="7" t="str">
        <f t="shared" si="11"/>
        <v>6</v>
      </c>
      <c r="C767" s="17">
        <f>_xlfn.ISOWEEKNUM(Table3[[#This Row],[dt]])</f>
        <v>23</v>
      </c>
      <c r="D767" s="1">
        <v>7797</v>
      </c>
      <c r="E767" s="1" t="s">
        <v>10</v>
      </c>
      <c r="F767" s="1" t="s">
        <v>93</v>
      </c>
      <c r="G767" s="1" t="s">
        <v>39</v>
      </c>
      <c r="H767" s="1" t="s">
        <v>19</v>
      </c>
      <c r="I767" s="1" t="s">
        <v>18</v>
      </c>
      <c r="J767" s="1" t="s">
        <v>13</v>
      </c>
      <c r="K767" s="1" t="s">
        <v>14</v>
      </c>
      <c r="L767" s="1" t="s">
        <v>75</v>
      </c>
      <c r="M767" s="1">
        <v>85150</v>
      </c>
      <c r="N767" s="17">
        <v>255.35714285714286</v>
      </c>
      <c r="O767" s="8">
        <v>3565.1685658649935</v>
      </c>
      <c r="P767" s="8">
        <v>3448.4517378158416</v>
      </c>
      <c r="Q767" s="8">
        <f>P767-Table3[[#This Row],[paid]]</f>
        <v>-116.7168280491519</v>
      </c>
      <c r="R767" s="8">
        <v>13.504426385852247</v>
      </c>
      <c r="S767" s="8">
        <v>2200</v>
      </c>
      <c r="T767" s="10">
        <v>0.12</v>
      </c>
      <c r="U767" s="8">
        <v>1718.5482259954767</v>
      </c>
      <c r="V767" s="10">
        <v>8.3058927921662987E-2</v>
      </c>
    </row>
    <row r="768" spans="1:22" x14ac:dyDescent="0.25">
      <c r="A768" s="6">
        <v>44720</v>
      </c>
      <c r="B768" s="7" t="str">
        <f t="shared" si="11"/>
        <v>6</v>
      </c>
      <c r="C768" s="17">
        <f>_xlfn.ISOWEEKNUM(Table3[[#This Row],[dt]])</f>
        <v>23</v>
      </c>
      <c r="D768" s="1">
        <v>12790</v>
      </c>
      <c r="E768" s="1" t="s">
        <v>10</v>
      </c>
      <c r="F768" s="1" t="s">
        <v>94</v>
      </c>
      <c r="G768" s="1" t="s">
        <v>26</v>
      </c>
      <c r="H768" s="1" t="s">
        <v>19</v>
      </c>
      <c r="I768" s="1" t="s">
        <v>21</v>
      </c>
      <c r="J768" s="1" t="s">
        <v>16</v>
      </c>
      <c r="K768" s="1" t="s">
        <v>14</v>
      </c>
      <c r="L768" s="1" t="s">
        <v>79</v>
      </c>
      <c r="M768" s="1">
        <v>66760</v>
      </c>
      <c r="N768" s="17">
        <v>79.086139786765955</v>
      </c>
      <c r="O768" s="8">
        <v>2242.1764493309192</v>
      </c>
      <c r="P768" s="8">
        <v>2111.0128583140431</v>
      </c>
      <c r="Q768" s="8">
        <f>P768-Table3[[#This Row],[paid]]</f>
        <v>-131.16359101687613</v>
      </c>
      <c r="R768" s="8">
        <v>26.692576777749036</v>
      </c>
      <c r="S768" s="8">
        <v>2200</v>
      </c>
      <c r="T768" s="10">
        <v>0.04</v>
      </c>
      <c r="U768" s="8">
        <v>350.96837950433644</v>
      </c>
      <c r="V768" s="10">
        <v>2.7709319574730645E-2</v>
      </c>
    </row>
    <row r="769" spans="1:22" x14ac:dyDescent="0.25">
      <c r="A769" s="6">
        <v>44720</v>
      </c>
      <c r="B769" s="7" t="str">
        <f t="shared" si="11"/>
        <v>6</v>
      </c>
      <c r="C769" s="17">
        <f>_xlfn.ISOWEEKNUM(Table3[[#This Row],[dt]])</f>
        <v>23</v>
      </c>
      <c r="D769" s="1">
        <v>15720</v>
      </c>
      <c r="E769" s="1" t="s">
        <v>10</v>
      </c>
      <c r="F769" s="1" t="s">
        <v>94</v>
      </c>
      <c r="G769" s="1" t="s">
        <v>37</v>
      </c>
      <c r="H769" s="1" t="s">
        <v>17</v>
      </c>
      <c r="I769" s="1" t="s">
        <v>12</v>
      </c>
      <c r="J769" s="1" t="s">
        <v>13</v>
      </c>
      <c r="K769" s="1" t="s">
        <v>14</v>
      </c>
      <c r="L769" s="1" t="s">
        <v>76</v>
      </c>
      <c r="M769" s="1">
        <v>32940</v>
      </c>
      <c r="N769" s="17">
        <v>46.416157820573034</v>
      </c>
      <c r="O769" s="8">
        <v>501.70209325966266</v>
      </c>
      <c r="P769" s="8">
        <v>323.43171582850493</v>
      </c>
      <c r="Q769" s="8">
        <f>P769-Table3[[#This Row],[paid]]</f>
        <v>-178.27037743115773</v>
      </c>
      <c r="R769" s="8">
        <v>6.9680846286064266</v>
      </c>
      <c r="S769" s="8">
        <v>200</v>
      </c>
      <c r="T769" s="10">
        <v>7.0000000000000007E-2</v>
      </c>
      <c r="U769" s="8">
        <v>89.646827858731129</v>
      </c>
      <c r="V769" s="10">
        <v>4.6195648865733109E-2</v>
      </c>
    </row>
    <row r="770" spans="1:22" x14ac:dyDescent="0.25">
      <c r="A770" s="6">
        <v>44720</v>
      </c>
      <c r="B770" s="7" t="str">
        <f t="shared" ref="B770:B833" si="12">TEXT(A770,"M")</f>
        <v>6</v>
      </c>
      <c r="C770" s="17">
        <f>_xlfn.ISOWEEKNUM(Table3[[#This Row],[dt]])</f>
        <v>23</v>
      </c>
      <c r="D770" s="1">
        <v>16911</v>
      </c>
      <c r="E770" s="1" t="s">
        <v>10</v>
      </c>
      <c r="F770" s="1" t="s">
        <v>90</v>
      </c>
      <c r="G770" s="1" t="s">
        <v>74</v>
      </c>
      <c r="H770" s="1" t="s">
        <v>11</v>
      </c>
      <c r="I770" s="1" t="s">
        <v>18</v>
      </c>
      <c r="J770" s="1" t="s">
        <v>16</v>
      </c>
      <c r="K770" s="1" t="s">
        <v>15</v>
      </c>
      <c r="L770" s="1" t="s">
        <v>78</v>
      </c>
      <c r="M770" s="1">
        <v>101560</v>
      </c>
      <c r="N770" s="17">
        <v>321.51735628991946</v>
      </c>
      <c r="O770" s="8">
        <v>3093.8881697409311</v>
      </c>
      <c r="P770" s="8">
        <v>2908.5928216133384</v>
      </c>
      <c r="Q770" s="8">
        <f>P770-Table3[[#This Row],[paid]]</f>
        <v>-185.29534812759266</v>
      </c>
      <c r="R770" s="8">
        <v>9.0464566366693884</v>
      </c>
      <c r="S770" s="8">
        <v>1800</v>
      </c>
      <c r="T770" s="10">
        <v>0.11</v>
      </c>
      <c r="U770" s="8">
        <v>908.85211905663164</v>
      </c>
      <c r="V770" s="10">
        <v>5.2078569420413036E-2</v>
      </c>
    </row>
    <row r="771" spans="1:22" x14ac:dyDescent="0.25">
      <c r="A771" s="6">
        <v>44720</v>
      </c>
      <c r="B771" s="7" t="str">
        <f t="shared" si="12"/>
        <v>6</v>
      </c>
      <c r="C771" s="17">
        <f>_xlfn.ISOWEEKNUM(Table3[[#This Row],[dt]])</f>
        <v>23</v>
      </c>
      <c r="D771" s="1">
        <v>16966</v>
      </c>
      <c r="E771" s="1" t="s">
        <v>10</v>
      </c>
      <c r="F771" s="1" t="s">
        <v>95</v>
      </c>
      <c r="G771" s="1" t="s">
        <v>70</v>
      </c>
      <c r="H771" s="1" t="s">
        <v>11</v>
      </c>
      <c r="I771" s="1" t="s">
        <v>12</v>
      </c>
      <c r="J771" s="1" t="s">
        <v>16</v>
      </c>
      <c r="K771" s="1" t="s">
        <v>15</v>
      </c>
      <c r="L771" s="1" t="s">
        <v>80</v>
      </c>
      <c r="M771" s="1">
        <v>19130</v>
      </c>
      <c r="N771" s="17">
        <v>71.886729147560786</v>
      </c>
      <c r="O771" s="8">
        <v>228.9694178548373</v>
      </c>
      <c r="P771" s="8">
        <v>16.329228694846584</v>
      </c>
      <c r="Q771" s="8">
        <f>P771-Table3[[#This Row],[paid]]</f>
        <v>-212.64018915999071</v>
      </c>
      <c r="R771" s="8">
        <v>0.22715220025281477</v>
      </c>
      <c r="S771" s="8">
        <v>200</v>
      </c>
      <c r="T771" s="10">
        <v>0.2</v>
      </c>
      <c r="U771" s="8">
        <v>3.3527126269406491</v>
      </c>
      <c r="V771" s="10">
        <v>3.4219952960778309E-2</v>
      </c>
    </row>
    <row r="772" spans="1:22" x14ac:dyDescent="0.25">
      <c r="A772" s="6">
        <v>44720</v>
      </c>
      <c r="B772" s="7" t="str">
        <f t="shared" si="12"/>
        <v>6</v>
      </c>
      <c r="C772" s="17">
        <f>_xlfn.ISOWEEKNUM(Table3[[#This Row],[dt]])</f>
        <v>23</v>
      </c>
      <c r="D772" s="1">
        <v>17365</v>
      </c>
      <c r="E772" s="1" t="s">
        <v>10</v>
      </c>
      <c r="F772" s="1" t="s">
        <v>94</v>
      </c>
      <c r="G772" s="1" t="s">
        <v>57</v>
      </c>
      <c r="H772" s="1" t="s">
        <v>17</v>
      </c>
      <c r="I772" s="1" t="s">
        <v>12</v>
      </c>
      <c r="J772" s="1" t="s">
        <v>16</v>
      </c>
      <c r="K772" s="1" t="s">
        <v>15</v>
      </c>
      <c r="L772" s="1" t="s">
        <v>77</v>
      </c>
      <c r="M772" s="1">
        <v>12400</v>
      </c>
      <c r="N772" s="17">
        <v>30.069896818981505</v>
      </c>
      <c r="O772" s="8">
        <v>244.14708676251635</v>
      </c>
      <c r="P772" s="8">
        <v>23.99175721439148</v>
      </c>
      <c r="Q772" s="8">
        <f>P772-Table3[[#This Row],[paid]]</f>
        <v>-220.15532954812488</v>
      </c>
      <c r="R772" s="8">
        <v>0.79786629660953068</v>
      </c>
      <c r="S772" s="8">
        <v>200</v>
      </c>
      <c r="T772" s="10">
        <v>0.1</v>
      </c>
      <c r="U772" s="8">
        <v>4.4944856690099106</v>
      </c>
      <c r="V772" s="10">
        <v>3.1222429359432171E-2</v>
      </c>
    </row>
    <row r="773" spans="1:22" x14ac:dyDescent="0.25">
      <c r="A773" s="6">
        <v>44720</v>
      </c>
      <c r="B773" s="7" t="str">
        <f t="shared" si="12"/>
        <v>6</v>
      </c>
      <c r="C773" s="17">
        <f>_xlfn.ISOWEEKNUM(Table3[[#This Row],[dt]])</f>
        <v>23</v>
      </c>
      <c r="D773" s="1">
        <v>15673</v>
      </c>
      <c r="E773" s="1" t="s">
        <v>10</v>
      </c>
      <c r="F773" s="1" t="s">
        <v>91</v>
      </c>
      <c r="G773" s="1" t="s">
        <v>70</v>
      </c>
      <c r="H773" s="1" t="s">
        <v>19</v>
      </c>
      <c r="I773" s="1" t="s">
        <v>21</v>
      </c>
      <c r="J773" s="1" t="s">
        <v>16</v>
      </c>
      <c r="K773" s="1" t="s">
        <v>15</v>
      </c>
      <c r="L773" s="1" t="s">
        <v>78</v>
      </c>
      <c r="M773" s="1">
        <v>249120</v>
      </c>
      <c r="N773" s="17">
        <v>131.19084144247282</v>
      </c>
      <c r="O773" s="8">
        <v>5155.9436420327402</v>
      </c>
      <c r="P773" s="8">
        <v>4901.5404697698768</v>
      </c>
      <c r="Q773" s="8">
        <f>P773-Table3[[#This Row],[paid]]</f>
        <v>-254.40317226286334</v>
      </c>
      <c r="R773" s="8">
        <v>37.361910449512607</v>
      </c>
      <c r="S773" s="8">
        <v>4400</v>
      </c>
      <c r="T773" s="10">
        <v>0.06</v>
      </c>
      <c r="U773" s="8">
        <v>422.90387852208937</v>
      </c>
      <c r="V773" s="10">
        <v>1.4379964867859333E-2</v>
      </c>
    </row>
    <row r="774" spans="1:22" x14ac:dyDescent="0.25">
      <c r="A774" s="6">
        <v>44720</v>
      </c>
      <c r="B774" s="7" t="str">
        <f t="shared" si="12"/>
        <v>6</v>
      </c>
      <c r="C774" s="17">
        <f>_xlfn.ISOWEEKNUM(Table3[[#This Row],[dt]])</f>
        <v>23</v>
      </c>
      <c r="D774" s="1">
        <v>10777</v>
      </c>
      <c r="E774" s="1" t="s">
        <v>10</v>
      </c>
      <c r="F774" s="1" t="s">
        <v>92</v>
      </c>
      <c r="G774" s="1" t="s">
        <v>47</v>
      </c>
      <c r="H774" s="1" t="s">
        <v>11</v>
      </c>
      <c r="I774" s="1" t="s">
        <v>18</v>
      </c>
      <c r="J774" s="1" t="s">
        <v>16</v>
      </c>
      <c r="K774" s="1" t="s">
        <v>15</v>
      </c>
      <c r="L774" s="1" t="s">
        <v>76</v>
      </c>
      <c r="M774" s="1">
        <v>19750</v>
      </c>
      <c r="N774" s="17">
        <v>90.234151913192463</v>
      </c>
      <c r="O774" s="8">
        <v>410.68865445441213</v>
      </c>
      <c r="P774" s="8">
        <v>154.40892681276679</v>
      </c>
      <c r="Q774" s="8">
        <f>P774-Table3[[#This Row],[paid]]</f>
        <v>-256.27972764164531</v>
      </c>
      <c r="R774" s="8">
        <v>1.7112027268933838</v>
      </c>
      <c r="S774" s="8">
        <v>200</v>
      </c>
      <c r="T774" s="10">
        <v>0.17</v>
      </c>
      <c r="U774" s="8">
        <v>15.558224206399409</v>
      </c>
      <c r="V774" s="10">
        <v>1.6793312545184E-2</v>
      </c>
    </row>
    <row r="775" spans="1:22" x14ac:dyDescent="0.25">
      <c r="A775" s="6">
        <v>44720</v>
      </c>
      <c r="B775" s="7" t="str">
        <f t="shared" si="12"/>
        <v>6</v>
      </c>
      <c r="C775" s="17">
        <f>_xlfn.ISOWEEKNUM(Table3[[#This Row],[dt]])</f>
        <v>23</v>
      </c>
      <c r="D775" s="1">
        <v>15169</v>
      </c>
      <c r="E775" s="1" t="s">
        <v>10</v>
      </c>
      <c r="F775" s="1" t="s">
        <v>89</v>
      </c>
      <c r="G775" s="1" t="s">
        <v>28</v>
      </c>
      <c r="H775" s="1" t="s">
        <v>11</v>
      </c>
      <c r="I775" s="1" t="s">
        <v>12</v>
      </c>
      <c r="J775" s="1" t="s">
        <v>13</v>
      </c>
      <c r="K775" s="1" t="s">
        <v>14</v>
      </c>
      <c r="L775" s="1" t="s">
        <v>79</v>
      </c>
      <c r="M775" s="1">
        <v>123040</v>
      </c>
      <c r="N775" s="17">
        <v>686.53238976592274</v>
      </c>
      <c r="O775" s="8">
        <v>3850.7692091653289</v>
      </c>
      <c r="P775" s="8">
        <v>3582.2192243974332</v>
      </c>
      <c r="Q775" s="8">
        <f>P775-Table3[[#This Row],[paid]]</f>
        <v>-268.54998476789569</v>
      </c>
      <c r="R775" s="8">
        <v>5.2178444568635891</v>
      </c>
      <c r="S775" s="8">
        <v>3000</v>
      </c>
      <c r="T775" s="10">
        <v>0.09</v>
      </c>
      <c r="U775" s="8">
        <v>472.05423601384638</v>
      </c>
      <c r="V775" s="10">
        <v>2.1962839534350891E-2</v>
      </c>
    </row>
    <row r="776" spans="1:22" x14ac:dyDescent="0.25">
      <c r="A776" s="6">
        <v>44720</v>
      </c>
      <c r="B776" s="7" t="str">
        <f t="shared" si="12"/>
        <v>6</v>
      </c>
      <c r="C776" s="17">
        <f>_xlfn.ISOWEEKNUM(Table3[[#This Row],[dt]])</f>
        <v>23</v>
      </c>
      <c r="D776" s="1">
        <v>17100</v>
      </c>
      <c r="E776" s="1" t="s">
        <v>10</v>
      </c>
      <c r="F776" s="1" t="s">
        <v>90</v>
      </c>
      <c r="G776" s="1" t="s">
        <v>28</v>
      </c>
      <c r="H776" s="1" t="s">
        <v>11</v>
      </c>
      <c r="I776" s="1" t="s">
        <v>21</v>
      </c>
      <c r="J776" s="1" t="s">
        <v>13</v>
      </c>
      <c r="K776" s="1" t="s">
        <v>15</v>
      </c>
      <c r="L776" s="1" t="s">
        <v>75</v>
      </c>
      <c r="M776" s="1">
        <v>20970</v>
      </c>
      <c r="N776" s="17">
        <v>114.32002357448063</v>
      </c>
      <c r="O776" s="8">
        <v>583.47322050210812</v>
      </c>
      <c r="P776" s="8">
        <v>300.46248794089701</v>
      </c>
      <c r="Q776" s="8">
        <f>P776-Table3[[#This Row],[paid]]</f>
        <v>-283.01073256121111</v>
      </c>
      <c r="R776" s="8">
        <v>2.6282577500094959</v>
      </c>
      <c r="S776" s="8">
        <v>200</v>
      </c>
      <c r="T776" s="10">
        <v>7.0000000000000007E-2</v>
      </c>
      <c r="U776" s="8">
        <v>62.944057317018057</v>
      </c>
      <c r="V776" s="10">
        <v>3.4915094697500461E-2</v>
      </c>
    </row>
    <row r="777" spans="1:22" x14ac:dyDescent="0.25">
      <c r="A777" s="6">
        <v>44720</v>
      </c>
      <c r="B777" s="7" t="str">
        <f t="shared" si="12"/>
        <v>6</v>
      </c>
      <c r="C777" s="17">
        <f>_xlfn.ISOWEEKNUM(Table3[[#This Row],[dt]])</f>
        <v>23</v>
      </c>
      <c r="D777" s="1">
        <v>9288</v>
      </c>
      <c r="E777" s="1" t="s">
        <v>10</v>
      </c>
      <c r="F777" s="1" t="s">
        <v>91</v>
      </c>
      <c r="G777" s="1" t="s">
        <v>33</v>
      </c>
      <c r="H777" s="1" t="s">
        <v>19</v>
      </c>
      <c r="I777" s="1" t="s">
        <v>21</v>
      </c>
      <c r="J777" s="1" t="s">
        <v>13</v>
      </c>
      <c r="K777" s="1" t="s">
        <v>14</v>
      </c>
      <c r="L777" s="1" t="s">
        <v>75</v>
      </c>
      <c r="M777" s="1">
        <v>15760</v>
      </c>
      <c r="N777" s="17">
        <v>9.5160872940567582</v>
      </c>
      <c r="O777" s="8">
        <v>466.85237794069673</v>
      </c>
      <c r="P777" s="8">
        <v>105.77638052194398</v>
      </c>
      <c r="Q777" s="8">
        <f>P777-Table3[[#This Row],[paid]]</f>
        <v>-361.07599741875276</v>
      </c>
      <c r="R777" s="8">
        <v>11.115532808111825</v>
      </c>
      <c r="S777" s="8">
        <v>200</v>
      </c>
      <c r="T777" s="10">
        <v>8.5000000000000006E-2</v>
      </c>
      <c r="U777" s="8">
        <v>16.882854570944943</v>
      </c>
      <c r="V777" s="10">
        <v>2.6601487792199015E-2</v>
      </c>
    </row>
    <row r="778" spans="1:22" x14ac:dyDescent="0.25">
      <c r="A778" s="6">
        <v>44720</v>
      </c>
      <c r="B778" s="7" t="str">
        <f t="shared" si="12"/>
        <v>6</v>
      </c>
      <c r="C778" s="17">
        <f>_xlfn.ISOWEEKNUM(Table3[[#This Row],[dt]])</f>
        <v>23</v>
      </c>
      <c r="D778" s="1">
        <v>9121</v>
      </c>
      <c r="E778" s="1" t="s">
        <v>10</v>
      </c>
      <c r="F778" s="1" t="s">
        <v>95</v>
      </c>
      <c r="G778" s="1" t="s">
        <v>42</v>
      </c>
      <c r="H778" s="1" t="s">
        <v>11</v>
      </c>
      <c r="I778" s="1" t="s">
        <v>12</v>
      </c>
      <c r="J778" s="1" t="s">
        <v>13</v>
      </c>
      <c r="K778" s="1" t="s">
        <v>14</v>
      </c>
      <c r="L778" s="1" t="s">
        <v>79</v>
      </c>
      <c r="M778" s="1">
        <v>27000</v>
      </c>
      <c r="N778" s="17">
        <v>53.066651251517428</v>
      </c>
      <c r="O778" s="8">
        <v>496.96916741396285</v>
      </c>
      <c r="P778" s="8">
        <v>129.27690926428306</v>
      </c>
      <c r="Q778" s="8">
        <f>P778-Table3[[#This Row],[paid]]</f>
        <v>-367.69225814967979</v>
      </c>
      <c r="R778" s="8">
        <v>2.4361233696762885</v>
      </c>
      <c r="S778" s="8">
        <v>200</v>
      </c>
      <c r="T778" s="10">
        <v>0.125</v>
      </c>
      <c r="U778" s="8">
        <v>33.488656802810887</v>
      </c>
      <c r="V778" s="10">
        <v>4.3174321170211763E-2</v>
      </c>
    </row>
    <row r="779" spans="1:22" x14ac:dyDescent="0.25">
      <c r="A779" s="6">
        <v>44720</v>
      </c>
      <c r="B779" s="7" t="str">
        <f t="shared" si="12"/>
        <v>6</v>
      </c>
      <c r="C779" s="17">
        <f>_xlfn.ISOWEEKNUM(Table3[[#This Row],[dt]])</f>
        <v>23</v>
      </c>
      <c r="D779" s="1">
        <v>2647</v>
      </c>
      <c r="E779" s="1" t="s">
        <v>10</v>
      </c>
      <c r="F779" s="1" t="s">
        <v>93</v>
      </c>
      <c r="G779" s="1" t="s">
        <v>50</v>
      </c>
      <c r="H779" s="1" t="s">
        <v>11</v>
      </c>
      <c r="I779" s="1" t="s">
        <v>18</v>
      </c>
      <c r="J779" s="1" t="s">
        <v>13</v>
      </c>
      <c r="K779" s="1" t="s">
        <v>14</v>
      </c>
      <c r="L779" s="1" t="s">
        <v>78</v>
      </c>
      <c r="M779" s="1">
        <v>35750</v>
      </c>
      <c r="N779" s="17">
        <v>150.80853058354816</v>
      </c>
      <c r="O779" s="8">
        <v>747.70095239357931</v>
      </c>
      <c r="P779" s="8">
        <v>348.02370971109627</v>
      </c>
      <c r="Q779" s="8">
        <f>P779-Table3[[#This Row],[paid]]</f>
        <v>-399.67724268248304</v>
      </c>
      <c r="R779" s="8">
        <v>2.3077189888690719</v>
      </c>
      <c r="S779" s="8">
        <v>600</v>
      </c>
      <c r="T779" s="10">
        <v>8.5000000000000006E-2</v>
      </c>
      <c r="U779" s="8">
        <v>61.099229601769423</v>
      </c>
      <c r="V779" s="10">
        <v>2.9260089613094422E-2</v>
      </c>
    </row>
    <row r="780" spans="1:22" x14ac:dyDescent="0.25">
      <c r="A780" s="6">
        <v>44720</v>
      </c>
      <c r="B780" s="7" t="str">
        <f t="shared" si="12"/>
        <v>6</v>
      </c>
      <c r="C780" s="17">
        <f>_xlfn.ISOWEEKNUM(Table3[[#This Row],[dt]])</f>
        <v>23</v>
      </c>
      <c r="D780" s="1">
        <v>10601</v>
      </c>
      <c r="E780" s="1" t="s">
        <v>10</v>
      </c>
      <c r="F780" s="1" t="s">
        <v>91</v>
      </c>
      <c r="G780" s="1" t="s">
        <v>31</v>
      </c>
      <c r="H780" s="1" t="s">
        <v>11</v>
      </c>
      <c r="I780" s="1" t="s">
        <v>21</v>
      </c>
      <c r="J780" s="1" t="s">
        <v>16</v>
      </c>
      <c r="K780" s="1" t="s">
        <v>14</v>
      </c>
      <c r="L780" s="1" t="s">
        <v>81</v>
      </c>
      <c r="M780" s="1">
        <v>48750</v>
      </c>
      <c r="N780" s="17">
        <v>211.8895211000474</v>
      </c>
      <c r="O780" s="8">
        <v>1162.1211669861818</v>
      </c>
      <c r="P780" s="8">
        <v>746.18575009978883</v>
      </c>
      <c r="Q780" s="8">
        <f>P780-Table3[[#This Row],[paid]]</f>
        <v>-415.935416886393</v>
      </c>
      <c r="R780" s="8">
        <v>3.521579293897521</v>
      </c>
      <c r="S780" s="8">
        <v>1000</v>
      </c>
      <c r="T780" s="10">
        <v>7.4999999999999997E-2</v>
      </c>
      <c r="U780" s="8">
        <v>316.61561959549056</v>
      </c>
      <c r="V780" s="10">
        <v>7.0718678191756978E-2</v>
      </c>
    </row>
    <row r="781" spans="1:22" x14ac:dyDescent="0.25">
      <c r="A781" s="6">
        <v>44720</v>
      </c>
      <c r="B781" s="7" t="str">
        <f t="shared" si="12"/>
        <v>6</v>
      </c>
      <c r="C781" s="17">
        <f>_xlfn.ISOWEEKNUM(Table3[[#This Row],[dt]])</f>
        <v>23</v>
      </c>
      <c r="D781" s="1">
        <v>17644</v>
      </c>
      <c r="E781" s="1" t="s">
        <v>10</v>
      </c>
      <c r="F781" s="1" t="s">
        <v>95</v>
      </c>
      <c r="G781" s="1" t="s">
        <v>34</v>
      </c>
      <c r="H781" s="1" t="s">
        <v>17</v>
      </c>
      <c r="I781" s="1" t="s">
        <v>18</v>
      </c>
      <c r="J781" s="1" t="s">
        <v>13</v>
      </c>
      <c r="K781" s="1" t="s">
        <v>14</v>
      </c>
      <c r="L781" s="1" t="s">
        <v>77</v>
      </c>
      <c r="M781" s="1">
        <v>24270</v>
      </c>
      <c r="N781" s="17">
        <v>184.72041006523767</v>
      </c>
      <c r="O781" s="8">
        <v>1119.0876141797435</v>
      </c>
      <c r="P781" s="8">
        <v>703.12354758575066</v>
      </c>
      <c r="Q781" s="8">
        <f>P781-Table3[[#This Row],[paid]]</f>
        <v>-415.96406659399281</v>
      </c>
      <c r="R781" s="8">
        <v>3.8064204563936852</v>
      </c>
      <c r="S781" s="8">
        <v>1000</v>
      </c>
      <c r="T781" s="10">
        <v>0.1</v>
      </c>
      <c r="U781" s="8">
        <v>177.04394200042486</v>
      </c>
      <c r="V781" s="10">
        <v>4.1966058124570008E-2</v>
      </c>
    </row>
    <row r="782" spans="1:22" x14ac:dyDescent="0.25">
      <c r="A782" s="6">
        <v>44720</v>
      </c>
      <c r="B782" s="7" t="str">
        <f t="shared" si="12"/>
        <v>6</v>
      </c>
      <c r="C782" s="17">
        <f>_xlfn.ISOWEEKNUM(Table3[[#This Row],[dt]])</f>
        <v>23</v>
      </c>
      <c r="D782" s="1">
        <v>16602</v>
      </c>
      <c r="E782" s="1" t="s">
        <v>10</v>
      </c>
      <c r="F782" s="1" t="s">
        <v>90</v>
      </c>
      <c r="G782" s="1" t="s">
        <v>66</v>
      </c>
      <c r="H782" s="1" t="s">
        <v>11</v>
      </c>
      <c r="I782" s="1" t="s">
        <v>12</v>
      </c>
      <c r="J782" s="1" t="s">
        <v>16</v>
      </c>
      <c r="K782" s="1" t="s">
        <v>15</v>
      </c>
      <c r="L782" s="1" t="s">
        <v>81</v>
      </c>
      <c r="M782" s="1">
        <v>31670</v>
      </c>
      <c r="N782" s="17">
        <v>181.47452626801316</v>
      </c>
      <c r="O782" s="8">
        <v>618.45089446678071</v>
      </c>
      <c r="P782" s="8">
        <v>185.20310741483175</v>
      </c>
      <c r="Q782" s="8">
        <f>P782-Table3[[#This Row],[paid]]</f>
        <v>-433.24778705194899</v>
      </c>
      <c r="R782" s="8">
        <v>1.0205460304732354</v>
      </c>
      <c r="S782" s="8">
        <v>400</v>
      </c>
      <c r="T782" s="10">
        <v>0.08</v>
      </c>
      <c r="U782" s="8">
        <v>6.6657154558156941</v>
      </c>
      <c r="V782" s="10">
        <v>5.9985633690307783E-3</v>
      </c>
    </row>
    <row r="783" spans="1:22" x14ac:dyDescent="0.25">
      <c r="A783" s="6">
        <v>44720</v>
      </c>
      <c r="B783" s="7" t="str">
        <f t="shared" si="12"/>
        <v>6</v>
      </c>
      <c r="C783" s="17">
        <f>_xlfn.ISOWEEKNUM(Table3[[#This Row],[dt]])</f>
        <v>23</v>
      </c>
      <c r="D783" s="1">
        <v>15408</v>
      </c>
      <c r="E783" s="1" t="s">
        <v>10</v>
      </c>
      <c r="F783" s="1" t="s">
        <v>92</v>
      </c>
      <c r="G783" s="1" t="s">
        <v>67</v>
      </c>
      <c r="H783" s="1" t="s">
        <v>17</v>
      </c>
      <c r="I783" s="1" t="s">
        <v>18</v>
      </c>
      <c r="J783" s="1" t="s">
        <v>16</v>
      </c>
      <c r="K783" s="1" t="s">
        <v>20</v>
      </c>
      <c r="L783" s="1" t="s">
        <v>80</v>
      </c>
      <c r="M783" s="1">
        <v>10070</v>
      </c>
      <c r="N783" s="17">
        <v>41.203407880724171</v>
      </c>
      <c r="O783" s="8">
        <v>509.13558486696621</v>
      </c>
      <c r="P783" s="8">
        <v>47.895253812476419</v>
      </c>
      <c r="Q783" s="8">
        <f>P783-Table3[[#This Row],[paid]]</f>
        <v>-461.24033105448979</v>
      </c>
      <c r="R783" s="8">
        <v>1.1624100111117954</v>
      </c>
      <c r="S783" s="8">
        <v>200</v>
      </c>
      <c r="T783" s="10">
        <v>0.1</v>
      </c>
      <c r="U783" s="8">
        <v>18.521811196531246</v>
      </c>
      <c r="V783" s="10">
        <v>6.4452493452515566E-2</v>
      </c>
    </row>
    <row r="784" spans="1:22" x14ac:dyDescent="0.25">
      <c r="A784" s="6">
        <v>44720</v>
      </c>
      <c r="B784" s="7" t="str">
        <f t="shared" si="12"/>
        <v>6</v>
      </c>
      <c r="C784" s="17">
        <f>_xlfn.ISOWEEKNUM(Table3[[#This Row],[dt]])</f>
        <v>23</v>
      </c>
      <c r="D784" s="1">
        <v>10778</v>
      </c>
      <c r="E784" s="1" t="s">
        <v>10</v>
      </c>
      <c r="F784" s="1" t="s">
        <v>93</v>
      </c>
      <c r="G784" s="1" t="s">
        <v>59</v>
      </c>
      <c r="H784" s="1" t="s">
        <v>17</v>
      </c>
      <c r="I784" s="1" t="s">
        <v>12</v>
      </c>
      <c r="J784" s="1" t="s">
        <v>16</v>
      </c>
      <c r="K784" s="1" t="s">
        <v>20</v>
      </c>
      <c r="L784" s="1" t="s">
        <v>79</v>
      </c>
      <c r="M784" s="1">
        <v>215820</v>
      </c>
      <c r="N784" s="17">
        <v>320.35337211807803</v>
      </c>
      <c r="O784" s="8">
        <v>3505.3793885143036</v>
      </c>
      <c r="P784" s="8">
        <v>3018.7099668380738</v>
      </c>
      <c r="Q784" s="8">
        <f>P784-Table3[[#This Row],[paid]]</f>
        <v>-486.66942167622983</v>
      </c>
      <c r="R784" s="8">
        <v>9.4230628723502772</v>
      </c>
      <c r="S784" s="8">
        <v>2200</v>
      </c>
      <c r="T784" s="10">
        <v>0.09</v>
      </c>
      <c r="U784" s="8">
        <v>429.62486758590495</v>
      </c>
      <c r="V784" s="10">
        <v>2.3720114016999149E-2</v>
      </c>
    </row>
    <row r="785" spans="1:22" x14ac:dyDescent="0.25">
      <c r="A785" s="6">
        <v>44720</v>
      </c>
      <c r="B785" s="7" t="str">
        <f t="shared" si="12"/>
        <v>6</v>
      </c>
      <c r="C785" s="17">
        <f>_xlfn.ISOWEEKNUM(Table3[[#This Row],[dt]])</f>
        <v>23</v>
      </c>
      <c r="D785" s="1">
        <v>16862</v>
      </c>
      <c r="E785" s="1" t="s">
        <v>10</v>
      </c>
      <c r="F785" s="1" t="s">
        <v>92</v>
      </c>
      <c r="G785" s="1" t="s">
        <v>51</v>
      </c>
      <c r="H785" s="1" t="s">
        <v>17</v>
      </c>
      <c r="I785" s="1" t="s">
        <v>12</v>
      </c>
      <c r="J785" s="1" t="s">
        <v>13</v>
      </c>
      <c r="K785" s="1" t="s">
        <v>14</v>
      </c>
      <c r="L785" s="1" t="s">
        <v>77</v>
      </c>
      <c r="M785" s="1">
        <v>23770</v>
      </c>
      <c r="N785" s="17">
        <v>103.47549855873876</v>
      </c>
      <c r="O785" s="8">
        <v>653.96316079045141</v>
      </c>
      <c r="P785" s="8">
        <v>152.40802725639773</v>
      </c>
      <c r="Q785" s="8">
        <f>P785-Table3[[#This Row],[paid]]</f>
        <v>-501.55513353405365</v>
      </c>
      <c r="R785" s="8">
        <v>1.4728900017802957</v>
      </c>
      <c r="S785" s="8">
        <v>400</v>
      </c>
      <c r="T785" s="10">
        <v>0.1</v>
      </c>
      <c r="U785" s="8">
        <v>50.090558276681733</v>
      </c>
      <c r="V785" s="10">
        <v>5.4776815432446384E-2</v>
      </c>
    </row>
    <row r="786" spans="1:22" x14ac:dyDescent="0.25">
      <c r="A786" s="6">
        <v>44720</v>
      </c>
      <c r="B786" s="7" t="str">
        <f t="shared" si="12"/>
        <v>6</v>
      </c>
      <c r="C786" s="17">
        <f>_xlfn.ISOWEEKNUM(Table3[[#This Row],[dt]])</f>
        <v>23</v>
      </c>
      <c r="D786" s="1">
        <v>17434</v>
      </c>
      <c r="E786" s="1" t="s">
        <v>10</v>
      </c>
      <c r="F786" s="1" t="s">
        <v>91</v>
      </c>
      <c r="G786" s="1" t="s">
        <v>39</v>
      </c>
      <c r="H786" s="1" t="s">
        <v>11</v>
      </c>
      <c r="I786" s="1" t="s">
        <v>12</v>
      </c>
      <c r="J786" s="1" t="s">
        <v>13</v>
      </c>
      <c r="K786" s="1" t="s">
        <v>14</v>
      </c>
      <c r="L786" s="1" t="s">
        <v>79</v>
      </c>
      <c r="M786" s="1">
        <v>38820</v>
      </c>
      <c r="N786" s="17">
        <v>285.66522762951331</v>
      </c>
      <c r="O786" s="8">
        <v>1375.2123985804876</v>
      </c>
      <c r="P786" s="8">
        <v>873.0008063987201</v>
      </c>
      <c r="Q786" s="8">
        <f>P786-Table3[[#This Row],[paid]]</f>
        <v>-502.21159218176751</v>
      </c>
      <c r="R786" s="8">
        <v>3.0560275524010843</v>
      </c>
      <c r="S786" s="8">
        <v>1000</v>
      </c>
      <c r="T786" s="10">
        <v>0.1</v>
      </c>
      <c r="U786" s="8">
        <v>54.763075535290668</v>
      </c>
      <c r="V786" s="10">
        <v>1.045494939865288E-2</v>
      </c>
    </row>
    <row r="787" spans="1:22" x14ac:dyDescent="0.25">
      <c r="A787" s="6">
        <v>44720</v>
      </c>
      <c r="B787" s="7" t="str">
        <f t="shared" si="12"/>
        <v>6</v>
      </c>
      <c r="C787" s="17">
        <f>_xlfn.ISOWEEKNUM(Table3[[#This Row],[dt]])</f>
        <v>23</v>
      </c>
      <c r="D787" s="1">
        <v>17247</v>
      </c>
      <c r="E787" s="1" t="s">
        <v>10</v>
      </c>
      <c r="F787" s="1" t="s">
        <v>93</v>
      </c>
      <c r="G787" s="1" t="s">
        <v>27</v>
      </c>
      <c r="H787" s="1" t="s">
        <v>11</v>
      </c>
      <c r="I787" s="1" t="s">
        <v>22</v>
      </c>
      <c r="J787" s="1" t="s">
        <v>16</v>
      </c>
      <c r="K787" s="1" t="s">
        <v>15</v>
      </c>
      <c r="L787" s="1" t="s">
        <v>80</v>
      </c>
      <c r="M787" s="1">
        <v>46820</v>
      </c>
      <c r="N787" s="17">
        <v>331.54956956400997</v>
      </c>
      <c r="O787" s="8">
        <v>1121.9090345395607</v>
      </c>
      <c r="P787" s="8">
        <v>607.79159720844018</v>
      </c>
      <c r="Q787" s="8">
        <f>P787-Table3[[#This Row],[paid]]</f>
        <v>-514.11743733112053</v>
      </c>
      <c r="R787" s="8">
        <v>1.8331846969600667</v>
      </c>
      <c r="S787" s="8">
        <v>600</v>
      </c>
      <c r="T787" s="10">
        <v>0.06</v>
      </c>
      <c r="U787" s="8">
        <v>159.32395288233818</v>
      </c>
      <c r="V787" s="10">
        <v>4.3689304473799359E-2</v>
      </c>
    </row>
    <row r="788" spans="1:22" x14ac:dyDescent="0.25">
      <c r="A788" s="6">
        <v>44720</v>
      </c>
      <c r="B788" s="7" t="str">
        <f t="shared" si="12"/>
        <v>6</v>
      </c>
      <c r="C788" s="17">
        <f>_xlfn.ISOWEEKNUM(Table3[[#This Row],[dt]])</f>
        <v>23</v>
      </c>
      <c r="D788" s="1">
        <v>2917</v>
      </c>
      <c r="E788" s="1" t="s">
        <v>10</v>
      </c>
      <c r="F788" s="1" t="s">
        <v>89</v>
      </c>
      <c r="G788" s="1" t="s">
        <v>38</v>
      </c>
      <c r="H788" s="1" t="s">
        <v>17</v>
      </c>
      <c r="I788" s="1" t="s">
        <v>12</v>
      </c>
      <c r="J788" s="1" t="s">
        <v>13</v>
      </c>
      <c r="K788" s="1" t="s">
        <v>15</v>
      </c>
      <c r="L788" s="1" t="s">
        <v>79</v>
      </c>
      <c r="M788" s="1">
        <v>16930</v>
      </c>
      <c r="N788" s="17">
        <v>76.295628661559263</v>
      </c>
      <c r="O788" s="8">
        <v>630.01811047289891</v>
      </c>
      <c r="P788" s="8">
        <v>89.014125567958374</v>
      </c>
      <c r="Q788" s="8">
        <f>P788-Table3[[#This Row],[paid]]</f>
        <v>-541.00398490494058</v>
      </c>
      <c r="R788" s="8">
        <v>1.1667002045794426</v>
      </c>
      <c r="S788" s="8">
        <v>200</v>
      </c>
      <c r="T788" s="10">
        <v>7.0000000000000007E-2</v>
      </c>
      <c r="U788" s="8">
        <v>12.956453735830198</v>
      </c>
      <c r="V788" s="10">
        <v>2.4259171701047449E-2</v>
      </c>
    </row>
    <row r="789" spans="1:22" x14ac:dyDescent="0.25">
      <c r="A789" s="6">
        <v>44720</v>
      </c>
      <c r="B789" s="7" t="str">
        <f t="shared" si="12"/>
        <v>6</v>
      </c>
      <c r="C789" s="17">
        <f>_xlfn.ISOWEEKNUM(Table3[[#This Row],[dt]])</f>
        <v>23</v>
      </c>
      <c r="D789" s="1">
        <v>17144</v>
      </c>
      <c r="E789" s="1" t="s">
        <v>24</v>
      </c>
      <c r="F789" s="1" t="s">
        <v>90</v>
      </c>
      <c r="G789" s="1" t="s">
        <v>58</v>
      </c>
      <c r="H789" s="1" t="s">
        <v>19</v>
      </c>
      <c r="I789" s="1" t="s">
        <v>12</v>
      </c>
      <c r="J789" s="1" t="s">
        <v>13</v>
      </c>
      <c r="K789" s="1" t="s">
        <v>15</v>
      </c>
      <c r="L789" s="1" t="s">
        <v>76</v>
      </c>
      <c r="M789" s="1">
        <v>20280</v>
      </c>
      <c r="N789" s="17">
        <v>78.198719272877511</v>
      </c>
      <c r="O789" s="8">
        <v>737.94359126645315</v>
      </c>
      <c r="P789" s="8">
        <v>171.74477301388222</v>
      </c>
      <c r="Q789" s="8">
        <f>P789-Table3[[#This Row],[paid]]</f>
        <v>-566.19881825257096</v>
      </c>
      <c r="R789" s="8">
        <v>2.1962606882930151</v>
      </c>
      <c r="S789" s="8">
        <v>200</v>
      </c>
      <c r="T789" s="10">
        <v>0.12</v>
      </c>
      <c r="U789" s="8">
        <v>6.9634608032534615</v>
      </c>
      <c r="V789" s="10">
        <v>6.7575669417807172E-3</v>
      </c>
    </row>
    <row r="790" spans="1:22" x14ac:dyDescent="0.25">
      <c r="A790" s="6">
        <v>44720</v>
      </c>
      <c r="B790" s="7" t="str">
        <f t="shared" si="12"/>
        <v>6</v>
      </c>
      <c r="C790" s="17">
        <f>_xlfn.ISOWEEKNUM(Table3[[#This Row],[dt]])</f>
        <v>23</v>
      </c>
      <c r="D790" s="1">
        <v>2865</v>
      </c>
      <c r="E790" s="1" t="s">
        <v>10</v>
      </c>
      <c r="F790" s="1" t="s">
        <v>91</v>
      </c>
      <c r="G790" s="1" t="s">
        <v>46</v>
      </c>
      <c r="H790" s="1" t="s">
        <v>17</v>
      </c>
      <c r="I790" s="1" t="s">
        <v>12</v>
      </c>
      <c r="J790" s="1" t="s">
        <v>16</v>
      </c>
      <c r="K790" s="1" t="s">
        <v>15</v>
      </c>
      <c r="L790" s="1" t="s">
        <v>80</v>
      </c>
      <c r="M790" s="1">
        <v>22350</v>
      </c>
      <c r="N790" s="17">
        <v>26.729292851356043</v>
      </c>
      <c r="O790" s="8">
        <v>619.74870183711778</v>
      </c>
      <c r="P790" s="8">
        <v>44.530764907666821</v>
      </c>
      <c r="Q790" s="8">
        <f>P790-Table3[[#This Row],[paid]]</f>
        <v>-575.21793692945096</v>
      </c>
      <c r="R790" s="8">
        <v>1.6659911339707465</v>
      </c>
      <c r="S790" s="8">
        <v>200</v>
      </c>
      <c r="T790" s="10">
        <v>0.12</v>
      </c>
      <c r="U790" s="8">
        <v>17.487036987575607</v>
      </c>
      <c r="V790" s="10">
        <v>6.5449272444321888E-2</v>
      </c>
    </row>
    <row r="791" spans="1:22" x14ac:dyDescent="0.25">
      <c r="A791" s="6">
        <v>44720</v>
      </c>
      <c r="B791" s="7" t="str">
        <f t="shared" si="12"/>
        <v>6</v>
      </c>
      <c r="C791" s="17">
        <f>_xlfn.ISOWEEKNUM(Table3[[#This Row],[dt]])</f>
        <v>23</v>
      </c>
      <c r="D791" s="1">
        <v>17260</v>
      </c>
      <c r="E791" s="1" t="s">
        <v>10</v>
      </c>
      <c r="F791" s="1" t="s">
        <v>89</v>
      </c>
      <c r="G791" s="1" t="s">
        <v>64</v>
      </c>
      <c r="H791" s="1" t="s">
        <v>17</v>
      </c>
      <c r="I791" s="1" t="s">
        <v>12</v>
      </c>
      <c r="J791" s="1" t="s">
        <v>13</v>
      </c>
      <c r="K791" s="1" t="s">
        <v>15</v>
      </c>
      <c r="L791" s="1" t="s">
        <v>75</v>
      </c>
      <c r="M791" s="1">
        <v>39930</v>
      </c>
      <c r="N791" s="17">
        <v>205.26842969950712</v>
      </c>
      <c r="O791" s="8">
        <v>907.47478382279212</v>
      </c>
      <c r="P791" s="8">
        <v>320.06172485773925</v>
      </c>
      <c r="Q791" s="8">
        <f>P791-Table3[[#This Row],[paid]]</f>
        <v>-587.41305896505287</v>
      </c>
      <c r="R791" s="8">
        <v>1.5592350237505022</v>
      </c>
      <c r="S791" s="8">
        <v>400</v>
      </c>
      <c r="T791" s="10">
        <v>7.0000000000000007E-2</v>
      </c>
      <c r="U791" s="8">
        <v>25.964357790630874</v>
      </c>
      <c r="V791" s="10">
        <v>1.3520495045224734E-2</v>
      </c>
    </row>
    <row r="792" spans="1:22" x14ac:dyDescent="0.25">
      <c r="A792" s="6">
        <v>44720</v>
      </c>
      <c r="B792" s="7" t="str">
        <f t="shared" si="12"/>
        <v>6</v>
      </c>
      <c r="C792" s="17">
        <f>_xlfn.ISOWEEKNUM(Table3[[#This Row],[dt]])</f>
        <v>23</v>
      </c>
      <c r="D792" s="1">
        <v>15910</v>
      </c>
      <c r="E792" s="1" t="s">
        <v>10</v>
      </c>
      <c r="F792" s="1" t="s">
        <v>90</v>
      </c>
      <c r="G792" s="1" t="s">
        <v>39</v>
      </c>
      <c r="H792" s="1" t="s">
        <v>11</v>
      </c>
      <c r="I792" s="1" t="s">
        <v>12</v>
      </c>
      <c r="J792" s="1" t="s">
        <v>16</v>
      </c>
      <c r="K792" s="1" t="s">
        <v>14</v>
      </c>
      <c r="L792" s="1" t="s">
        <v>77</v>
      </c>
      <c r="M792" s="1">
        <v>313560</v>
      </c>
      <c r="N792" s="17">
        <v>955.42316784869979</v>
      </c>
      <c r="O792" s="8">
        <v>7624.4735134700177</v>
      </c>
      <c r="P792" s="8">
        <v>6977.5849017414075</v>
      </c>
      <c r="Q792" s="8">
        <f>P792-Table3[[#This Row],[paid]]</f>
        <v>-646.88861172861016</v>
      </c>
      <c r="R792" s="8">
        <v>7.3031355493007819</v>
      </c>
      <c r="S792" s="8">
        <v>4000</v>
      </c>
      <c r="T792" s="10">
        <v>0.15</v>
      </c>
      <c r="U792" s="8">
        <v>897.18612683924334</v>
      </c>
      <c r="V792" s="10">
        <v>2.1430197302587488E-2</v>
      </c>
    </row>
    <row r="793" spans="1:22" x14ac:dyDescent="0.25">
      <c r="A793" s="6">
        <v>44720</v>
      </c>
      <c r="B793" s="7" t="str">
        <f t="shared" si="12"/>
        <v>6</v>
      </c>
      <c r="C793" s="17">
        <f>_xlfn.ISOWEEKNUM(Table3[[#This Row],[dt]])</f>
        <v>23</v>
      </c>
      <c r="D793" s="1">
        <v>10543</v>
      </c>
      <c r="E793" s="1" t="s">
        <v>10</v>
      </c>
      <c r="F793" s="1" t="s">
        <v>94</v>
      </c>
      <c r="G793" s="1" t="s">
        <v>41</v>
      </c>
      <c r="H793" s="1" t="s">
        <v>19</v>
      </c>
      <c r="I793" s="1" t="s">
        <v>18</v>
      </c>
      <c r="J793" s="1" t="s">
        <v>13</v>
      </c>
      <c r="K793" s="1" t="s">
        <v>14</v>
      </c>
      <c r="L793" s="1" t="s">
        <v>79</v>
      </c>
      <c r="M793" s="1">
        <v>71540</v>
      </c>
      <c r="N793" s="17">
        <v>57.718190878458543</v>
      </c>
      <c r="O793" s="8">
        <v>1495.7479207386193</v>
      </c>
      <c r="P793" s="8">
        <v>846.39082348283443</v>
      </c>
      <c r="Q793" s="8">
        <f>P793-Table3[[#This Row],[paid]]</f>
        <v>-649.35709725578488</v>
      </c>
      <c r="R793" s="8">
        <v>14.664195301359014</v>
      </c>
      <c r="S793" s="8">
        <v>400</v>
      </c>
      <c r="T793" s="10">
        <v>9.5000000000000001E-2</v>
      </c>
      <c r="U793" s="8">
        <v>313.99481041050728</v>
      </c>
      <c r="V793" s="10">
        <v>6.183014625135827E-2</v>
      </c>
    </row>
    <row r="794" spans="1:22" x14ac:dyDescent="0.25">
      <c r="A794" s="6">
        <v>44720</v>
      </c>
      <c r="B794" s="7" t="str">
        <f t="shared" si="12"/>
        <v>6</v>
      </c>
      <c r="C794" s="17">
        <f>_xlfn.ISOWEEKNUM(Table3[[#This Row],[dt]])</f>
        <v>23</v>
      </c>
      <c r="D794" s="1">
        <v>5247</v>
      </c>
      <c r="E794" s="1" t="s">
        <v>10</v>
      </c>
      <c r="F794" s="1" t="s">
        <v>89</v>
      </c>
      <c r="G794" s="1" t="s">
        <v>28</v>
      </c>
      <c r="H794" s="1" t="s">
        <v>11</v>
      </c>
      <c r="I794" s="1" t="s">
        <v>12</v>
      </c>
      <c r="J794" s="1" t="s">
        <v>13</v>
      </c>
      <c r="K794" s="1" t="s">
        <v>15</v>
      </c>
      <c r="L794" s="1" t="s">
        <v>81</v>
      </c>
      <c r="M794" s="1">
        <v>49090</v>
      </c>
      <c r="N794" s="17">
        <v>101.73023786641038</v>
      </c>
      <c r="O794" s="8">
        <v>867.52907203765767</v>
      </c>
      <c r="P794" s="8">
        <v>213.17376534883377</v>
      </c>
      <c r="Q794" s="8">
        <f>P794-Table3[[#This Row],[paid]]</f>
        <v>-654.35530668882393</v>
      </c>
      <c r="R794" s="8">
        <v>2.0954808503325064</v>
      </c>
      <c r="S794" s="8">
        <v>200</v>
      </c>
      <c r="T794" s="10">
        <v>7.0000000000000007E-2</v>
      </c>
      <c r="U794" s="8">
        <v>69.884729773449536</v>
      </c>
      <c r="V794" s="10">
        <v>5.4638313223871145E-2</v>
      </c>
    </row>
    <row r="795" spans="1:22" x14ac:dyDescent="0.25">
      <c r="A795" s="6">
        <v>44720</v>
      </c>
      <c r="B795" s="7" t="str">
        <f t="shared" si="12"/>
        <v>6</v>
      </c>
      <c r="C795" s="17">
        <f>_xlfn.ISOWEEKNUM(Table3[[#This Row],[dt]])</f>
        <v>23</v>
      </c>
      <c r="D795" s="1">
        <v>9315</v>
      </c>
      <c r="E795" s="1" t="s">
        <v>10</v>
      </c>
      <c r="F795" s="1" t="s">
        <v>92</v>
      </c>
      <c r="G795" s="1" t="s">
        <v>64</v>
      </c>
      <c r="H795" s="1" t="s">
        <v>17</v>
      </c>
      <c r="I795" s="1" t="s">
        <v>18</v>
      </c>
      <c r="J795" s="1" t="s">
        <v>16</v>
      </c>
      <c r="K795" s="1" t="s">
        <v>14</v>
      </c>
      <c r="L795" s="1" t="s">
        <v>78</v>
      </c>
      <c r="M795" s="1">
        <v>112330</v>
      </c>
      <c r="N795" s="17">
        <v>663.54378337507683</v>
      </c>
      <c r="O795" s="8">
        <v>5745.8133561740487</v>
      </c>
      <c r="P795" s="8">
        <v>5083.4649772303683</v>
      </c>
      <c r="Q795" s="8">
        <f>P795-Table3[[#This Row],[paid]]</f>
        <v>-662.34837894368047</v>
      </c>
      <c r="R795" s="8">
        <v>7.6610844748987317</v>
      </c>
      <c r="S795" s="8">
        <v>7800</v>
      </c>
      <c r="T795" s="10">
        <v>7.0000000000000007E-2</v>
      </c>
      <c r="U795" s="8">
        <v>1560.6819136709912</v>
      </c>
      <c r="V795" s="10">
        <v>5.1168573688141483E-2</v>
      </c>
    </row>
    <row r="796" spans="1:22" x14ac:dyDescent="0.25">
      <c r="A796" s="6">
        <v>44720</v>
      </c>
      <c r="B796" s="7" t="str">
        <f t="shared" si="12"/>
        <v>6</v>
      </c>
      <c r="C796" s="17">
        <f>_xlfn.ISOWEEKNUM(Table3[[#This Row],[dt]])</f>
        <v>23</v>
      </c>
      <c r="D796" s="1">
        <v>2370</v>
      </c>
      <c r="E796" s="1" t="s">
        <v>10</v>
      </c>
      <c r="F796" s="1" t="s">
        <v>93</v>
      </c>
      <c r="G796" s="1" t="s">
        <v>57</v>
      </c>
      <c r="H796" s="1" t="s">
        <v>17</v>
      </c>
      <c r="I796" s="1" t="s">
        <v>12</v>
      </c>
      <c r="J796" s="1" t="s">
        <v>13</v>
      </c>
      <c r="K796" s="1" t="s">
        <v>14</v>
      </c>
      <c r="L796" s="1" t="s">
        <v>79</v>
      </c>
      <c r="M796" s="1">
        <v>300330</v>
      </c>
      <c r="N796" s="17">
        <v>974.18034202798412</v>
      </c>
      <c r="O796" s="8">
        <v>16987.809895130198</v>
      </c>
      <c r="P796" s="8">
        <v>16320.700644915492</v>
      </c>
      <c r="Q796" s="8">
        <f>P796-Table3[[#This Row],[paid]]</f>
        <v>-667.10925021470575</v>
      </c>
      <c r="R796" s="8">
        <v>16.753264196380865</v>
      </c>
      <c r="S796" s="8">
        <v>30000</v>
      </c>
      <c r="T796" s="10">
        <v>7.4999999999999997E-2</v>
      </c>
      <c r="U796" s="8">
        <v>799.01171470697034</v>
      </c>
      <c r="V796" s="10">
        <v>8.159491557080633E-3</v>
      </c>
    </row>
    <row r="797" spans="1:22" x14ac:dyDescent="0.25">
      <c r="A797" s="6">
        <v>44720</v>
      </c>
      <c r="B797" s="7" t="str">
        <f t="shared" si="12"/>
        <v>6</v>
      </c>
      <c r="C797" s="17">
        <f>_xlfn.ISOWEEKNUM(Table3[[#This Row],[dt]])</f>
        <v>23</v>
      </c>
      <c r="D797" s="1">
        <v>2575</v>
      </c>
      <c r="E797" s="1" t="s">
        <v>10</v>
      </c>
      <c r="F797" s="1" t="s">
        <v>94</v>
      </c>
      <c r="G797" s="1" t="s">
        <v>28</v>
      </c>
      <c r="H797" s="1" t="s">
        <v>17</v>
      </c>
      <c r="I797" s="1" t="s">
        <v>18</v>
      </c>
      <c r="J797" s="1" t="s">
        <v>16</v>
      </c>
      <c r="K797" s="1" t="s">
        <v>20</v>
      </c>
      <c r="L797" s="1" t="s">
        <v>79</v>
      </c>
      <c r="M797" s="1">
        <v>58640</v>
      </c>
      <c r="N797" s="17">
        <v>150.11352674927656</v>
      </c>
      <c r="O797" s="8">
        <v>1077.1231630842126</v>
      </c>
      <c r="P797" s="8">
        <v>390.55738346354423</v>
      </c>
      <c r="Q797" s="8">
        <f>P797-Table3[[#This Row],[paid]]</f>
        <v>-686.56577962066831</v>
      </c>
      <c r="R797" s="8">
        <v>2.6017467707348128</v>
      </c>
      <c r="S797" s="8">
        <v>10000</v>
      </c>
      <c r="T797" s="10">
        <v>7.4999999999999997E-2</v>
      </c>
      <c r="U797" s="8">
        <v>15.634542861270612</v>
      </c>
      <c r="V797" s="10">
        <v>6.6718931810652382E-3</v>
      </c>
    </row>
    <row r="798" spans="1:22" x14ac:dyDescent="0.25">
      <c r="A798" s="6">
        <v>44720</v>
      </c>
      <c r="B798" s="7" t="str">
        <f t="shared" si="12"/>
        <v>6</v>
      </c>
      <c r="C798" s="17">
        <f>_xlfn.ISOWEEKNUM(Table3[[#This Row],[dt]])</f>
        <v>23</v>
      </c>
      <c r="D798" s="1">
        <v>2851</v>
      </c>
      <c r="E798" s="1" t="s">
        <v>10</v>
      </c>
      <c r="F798" s="1" t="s">
        <v>95</v>
      </c>
      <c r="G798" s="1" t="s">
        <v>63</v>
      </c>
      <c r="H798" s="1" t="s">
        <v>11</v>
      </c>
      <c r="I798" s="1" t="s">
        <v>18</v>
      </c>
      <c r="J798" s="1" t="s">
        <v>13</v>
      </c>
      <c r="K798" s="1" t="s">
        <v>15</v>
      </c>
      <c r="L798" s="1" t="s">
        <v>81</v>
      </c>
      <c r="M798" s="1">
        <v>25160</v>
      </c>
      <c r="N798" s="17">
        <v>106.14434232333886</v>
      </c>
      <c r="O798" s="8">
        <v>1080.3569584205961</v>
      </c>
      <c r="P798" s="8">
        <v>341.29100841070516</v>
      </c>
      <c r="Q798" s="8">
        <f>P798-Table3[[#This Row],[paid]]</f>
        <v>-739.06595000989091</v>
      </c>
      <c r="R798" s="8">
        <v>3.2153480905374887</v>
      </c>
      <c r="S798" s="8">
        <v>400</v>
      </c>
      <c r="T798" s="10">
        <v>0.08</v>
      </c>
      <c r="U798" s="8">
        <v>152.94865985579557</v>
      </c>
      <c r="V798" s="10">
        <v>7.4691224442172216E-2</v>
      </c>
    </row>
    <row r="799" spans="1:22" x14ac:dyDescent="0.25">
      <c r="A799" s="6">
        <v>44720</v>
      </c>
      <c r="B799" s="7" t="str">
        <f t="shared" si="12"/>
        <v>6</v>
      </c>
      <c r="C799" s="17">
        <f>_xlfn.ISOWEEKNUM(Table3[[#This Row],[dt]])</f>
        <v>23</v>
      </c>
      <c r="D799" s="1">
        <v>15242</v>
      </c>
      <c r="E799" s="1" t="s">
        <v>10</v>
      </c>
      <c r="F799" s="1" t="s">
        <v>90</v>
      </c>
      <c r="G799" s="1" t="s">
        <v>25</v>
      </c>
      <c r="H799" s="1" t="s">
        <v>11</v>
      </c>
      <c r="I799" s="1" t="s">
        <v>18</v>
      </c>
      <c r="J799" s="1" t="s">
        <v>13</v>
      </c>
      <c r="K799" s="1" t="s">
        <v>14</v>
      </c>
      <c r="L799" s="1" t="s">
        <v>77</v>
      </c>
      <c r="M799" s="1">
        <v>57780</v>
      </c>
      <c r="N799" s="17">
        <v>247.40767172167708</v>
      </c>
      <c r="O799" s="8">
        <v>1729.8311138011295</v>
      </c>
      <c r="P799" s="8">
        <v>990.67937115104826</v>
      </c>
      <c r="Q799" s="8">
        <f>P799-Table3[[#This Row],[paid]]</f>
        <v>-739.15174265008125</v>
      </c>
      <c r="R799" s="8">
        <v>4.0042386893544659</v>
      </c>
      <c r="S799" s="8">
        <v>1200</v>
      </c>
      <c r="T799" s="10">
        <v>0.11</v>
      </c>
      <c r="U799" s="8">
        <v>216.14078010336564</v>
      </c>
      <c r="V799" s="10">
        <v>3.6362383632462317E-2</v>
      </c>
    </row>
    <row r="800" spans="1:22" x14ac:dyDescent="0.25">
      <c r="A800" s="6">
        <v>44720</v>
      </c>
      <c r="B800" s="7" t="str">
        <f t="shared" si="12"/>
        <v>6</v>
      </c>
      <c r="C800" s="17">
        <f>_xlfn.ISOWEEKNUM(Table3[[#This Row],[dt]])</f>
        <v>23</v>
      </c>
      <c r="D800" s="1">
        <v>15101</v>
      </c>
      <c r="E800" s="1" t="s">
        <v>10</v>
      </c>
      <c r="F800" s="1" t="s">
        <v>91</v>
      </c>
      <c r="G800" s="1" t="s">
        <v>58</v>
      </c>
      <c r="H800" s="1" t="s">
        <v>17</v>
      </c>
      <c r="I800" s="1" t="s">
        <v>12</v>
      </c>
      <c r="J800" s="1" t="s">
        <v>16</v>
      </c>
      <c r="K800" s="1" t="s">
        <v>14</v>
      </c>
      <c r="L800" s="1" t="s">
        <v>81</v>
      </c>
      <c r="M800" s="1">
        <v>14130</v>
      </c>
      <c r="N800" s="17">
        <v>86.469480621371417</v>
      </c>
      <c r="O800" s="8">
        <v>900.9728680272583</v>
      </c>
      <c r="P800" s="8">
        <v>110.97814238214308</v>
      </c>
      <c r="Q800" s="8">
        <f>P800-Table3[[#This Row],[paid]]</f>
        <v>-789.99472564511518</v>
      </c>
      <c r="R800" s="8">
        <v>1.2834371339419635</v>
      </c>
      <c r="S800" s="8">
        <v>200</v>
      </c>
      <c r="T800" s="10">
        <v>0.1</v>
      </c>
      <c r="U800" s="8">
        <v>60.488622738246157</v>
      </c>
      <c r="V800" s="10">
        <v>9.0841645991212569E-2</v>
      </c>
    </row>
    <row r="801" spans="1:22" x14ac:dyDescent="0.25">
      <c r="A801" s="6">
        <v>44720</v>
      </c>
      <c r="B801" s="7" t="str">
        <f t="shared" si="12"/>
        <v>6</v>
      </c>
      <c r="C801" s="17">
        <f>_xlfn.ISOWEEKNUM(Table3[[#This Row],[dt]])</f>
        <v>23</v>
      </c>
      <c r="D801" s="1">
        <v>13948</v>
      </c>
      <c r="E801" s="1" t="s">
        <v>10</v>
      </c>
      <c r="F801" s="1" t="s">
        <v>92</v>
      </c>
      <c r="G801" s="1" t="s">
        <v>58</v>
      </c>
      <c r="H801" s="1" t="s">
        <v>11</v>
      </c>
      <c r="I801" s="1" t="s">
        <v>18</v>
      </c>
      <c r="J801" s="1" t="s">
        <v>13</v>
      </c>
      <c r="K801" s="1" t="s">
        <v>14</v>
      </c>
      <c r="L801" s="1" t="s">
        <v>75</v>
      </c>
      <c r="M801" s="1">
        <v>53050</v>
      </c>
      <c r="N801" s="17">
        <v>193.05952690408111</v>
      </c>
      <c r="O801" s="8">
        <v>1491.7864891791401</v>
      </c>
      <c r="P801" s="8">
        <v>685.72284248291635</v>
      </c>
      <c r="Q801" s="8">
        <f>P801-Table3[[#This Row],[paid]]</f>
        <v>-806.06364669622371</v>
      </c>
      <c r="R801" s="8">
        <v>3.5518725932836666</v>
      </c>
      <c r="S801" s="8">
        <v>1200</v>
      </c>
      <c r="T801" s="10">
        <v>0.1</v>
      </c>
      <c r="U801" s="8">
        <v>191.68422673245658</v>
      </c>
      <c r="V801" s="10">
        <v>4.658933484904583E-2</v>
      </c>
    </row>
    <row r="802" spans="1:22" x14ac:dyDescent="0.25">
      <c r="A802" s="6">
        <v>44720</v>
      </c>
      <c r="B802" s="7" t="str">
        <f t="shared" si="12"/>
        <v>6</v>
      </c>
      <c r="C802" s="17">
        <f>_xlfn.ISOWEEKNUM(Table3[[#This Row],[dt]])</f>
        <v>23</v>
      </c>
      <c r="D802" s="1">
        <v>2796</v>
      </c>
      <c r="E802" s="1" t="s">
        <v>10</v>
      </c>
      <c r="F802" s="1" t="s">
        <v>93</v>
      </c>
      <c r="G802" s="1" t="s">
        <v>57</v>
      </c>
      <c r="H802" s="1" t="s">
        <v>17</v>
      </c>
      <c r="I802" s="1" t="s">
        <v>12</v>
      </c>
      <c r="J802" s="1" t="s">
        <v>13</v>
      </c>
      <c r="K802" s="1" t="s">
        <v>14</v>
      </c>
      <c r="L802" s="1" t="s">
        <v>81</v>
      </c>
      <c r="M802" s="1">
        <v>18490</v>
      </c>
      <c r="N802" s="17">
        <v>78.347457627118644</v>
      </c>
      <c r="O802" s="8">
        <v>1026.9669105673895</v>
      </c>
      <c r="P802" s="8">
        <v>119.73250968769567</v>
      </c>
      <c r="Q802" s="8">
        <f>P802-Table3[[#This Row],[paid]]</f>
        <v>-907.23440087969379</v>
      </c>
      <c r="R802" s="8">
        <v>1.5282245692967105</v>
      </c>
      <c r="S802" s="8">
        <v>200</v>
      </c>
      <c r="T802" s="10">
        <v>0.12</v>
      </c>
      <c r="U802" s="8">
        <v>62.721250089525576</v>
      </c>
      <c r="V802" s="10">
        <v>8.7307463184845072E-2</v>
      </c>
    </row>
    <row r="803" spans="1:22" x14ac:dyDescent="0.25">
      <c r="A803" s="6">
        <v>44720</v>
      </c>
      <c r="B803" s="7" t="str">
        <f t="shared" si="12"/>
        <v>6</v>
      </c>
      <c r="C803" s="17">
        <f>_xlfn.ISOWEEKNUM(Table3[[#This Row],[dt]])</f>
        <v>23</v>
      </c>
      <c r="D803" s="1">
        <v>14389</v>
      </c>
      <c r="E803" s="1" t="s">
        <v>10</v>
      </c>
      <c r="F803" s="1" t="s">
        <v>95</v>
      </c>
      <c r="G803" s="1" t="s">
        <v>61</v>
      </c>
      <c r="H803" s="1" t="s">
        <v>19</v>
      </c>
      <c r="I803" s="1" t="s">
        <v>18</v>
      </c>
      <c r="J803" s="1" t="s">
        <v>16</v>
      </c>
      <c r="K803" s="1" t="s">
        <v>20</v>
      </c>
      <c r="L803" s="1" t="s">
        <v>78</v>
      </c>
      <c r="M803" s="1">
        <v>67850</v>
      </c>
      <c r="N803" s="17">
        <v>49.407258534312007</v>
      </c>
      <c r="O803" s="8">
        <v>1408.3139691550989</v>
      </c>
      <c r="P803" s="8">
        <v>463.87288247686053</v>
      </c>
      <c r="Q803" s="8">
        <f>P803-Table3[[#This Row],[paid]]</f>
        <v>-944.44108667823843</v>
      </c>
      <c r="R803" s="8">
        <v>9.388759794367326</v>
      </c>
      <c r="S803" s="8">
        <v>600</v>
      </c>
      <c r="T803" s="10">
        <v>5.5E-2</v>
      </c>
      <c r="U803" s="8">
        <v>33.247689585326505</v>
      </c>
      <c r="V803" s="10">
        <v>1.1945689879448459E-2</v>
      </c>
    </row>
    <row r="804" spans="1:22" x14ac:dyDescent="0.25">
      <c r="A804" s="6">
        <v>44720</v>
      </c>
      <c r="B804" s="7" t="str">
        <f t="shared" si="12"/>
        <v>6</v>
      </c>
      <c r="C804" s="17">
        <f>_xlfn.ISOWEEKNUM(Table3[[#This Row],[dt]])</f>
        <v>23</v>
      </c>
      <c r="D804" s="1">
        <v>17282</v>
      </c>
      <c r="E804" s="1" t="s">
        <v>10</v>
      </c>
      <c r="F804" s="1" t="s">
        <v>94</v>
      </c>
      <c r="G804" s="1" t="s">
        <v>65</v>
      </c>
      <c r="H804" s="1" t="s">
        <v>17</v>
      </c>
      <c r="I804" s="1" t="s">
        <v>12</v>
      </c>
      <c r="J804" s="1" t="s">
        <v>13</v>
      </c>
      <c r="K804" s="1" t="s">
        <v>14</v>
      </c>
      <c r="L804" s="1" t="s">
        <v>81</v>
      </c>
      <c r="M804" s="1">
        <v>81610</v>
      </c>
      <c r="N804" s="17">
        <v>207.66960150643797</v>
      </c>
      <c r="O804" s="8">
        <v>3255.2044803412173</v>
      </c>
      <c r="P804" s="8">
        <v>2253.3567241814403</v>
      </c>
      <c r="Q804" s="8">
        <f>P804-Table3[[#This Row],[paid]]</f>
        <v>-1001.847756159777</v>
      </c>
      <c r="R804" s="8">
        <v>10.85068160113739</v>
      </c>
      <c r="S804" s="8">
        <v>2400</v>
      </c>
      <c r="T804" s="10">
        <v>7.0000000000000007E-2</v>
      </c>
      <c r="U804" s="8">
        <v>582.84598075678923</v>
      </c>
      <c r="V804" s="10">
        <v>4.3109462319192209E-2</v>
      </c>
    </row>
    <row r="805" spans="1:22" x14ac:dyDescent="0.25">
      <c r="A805" s="6">
        <v>44720</v>
      </c>
      <c r="B805" s="7" t="str">
        <f t="shared" si="12"/>
        <v>6</v>
      </c>
      <c r="C805" s="17">
        <f>_xlfn.ISOWEEKNUM(Table3[[#This Row],[dt]])</f>
        <v>23</v>
      </c>
      <c r="D805" s="1">
        <v>15839</v>
      </c>
      <c r="E805" s="1" t="s">
        <v>10</v>
      </c>
      <c r="F805" s="1" t="s">
        <v>91</v>
      </c>
      <c r="G805" s="1" t="s">
        <v>74</v>
      </c>
      <c r="H805" s="1" t="s">
        <v>19</v>
      </c>
      <c r="I805" s="1" t="s">
        <v>12</v>
      </c>
      <c r="J805" s="1" t="s">
        <v>16</v>
      </c>
      <c r="K805" s="1" t="s">
        <v>14</v>
      </c>
      <c r="L805" s="1" t="s">
        <v>75</v>
      </c>
      <c r="M805" s="1">
        <v>56700</v>
      </c>
      <c r="N805" s="17">
        <v>78.159235021837858</v>
      </c>
      <c r="O805" s="8">
        <v>1413.515485808585</v>
      </c>
      <c r="P805" s="8">
        <v>193.82331414442194</v>
      </c>
      <c r="Q805" s="8">
        <f>P805-Table3[[#This Row],[paid]]</f>
        <v>-1219.6921716641632</v>
      </c>
      <c r="R805" s="8">
        <v>2.4798517294887454</v>
      </c>
      <c r="S805" s="8">
        <v>400</v>
      </c>
      <c r="T805" s="10">
        <v>7.4999999999999997E-2</v>
      </c>
      <c r="U805" s="8">
        <v>39.914664503656148</v>
      </c>
      <c r="V805" s="10">
        <v>3.4322207900055877E-2</v>
      </c>
    </row>
    <row r="806" spans="1:22" x14ac:dyDescent="0.25">
      <c r="A806" s="6">
        <v>44720</v>
      </c>
      <c r="B806" s="7" t="str">
        <f t="shared" si="12"/>
        <v>6</v>
      </c>
      <c r="C806" s="17">
        <f>_xlfn.ISOWEEKNUM(Table3[[#This Row],[dt]])</f>
        <v>23</v>
      </c>
      <c r="D806" s="1">
        <v>8767</v>
      </c>
      <c r="E806" s="1" t="s">
        <v>10</v>
      </c>
      <c r="F806" s="1" t="s">
        <v>89</v>
      </c>
      <c r="G806" s="1" t="s">
        <v>33</v>
      </c>
      <c r="H806" s="1" t="s">
        <v>17</v>
      </c>
      <c r="I806" s="1" t="s">
        <v>18</v>
      </c>
      <c r="J806" s="1" t="s">
        <v>13</v>
      </c>
      <c r="K806" s="1" t="s">
        <v>14</v>
      </c>
      <c r="L806" s="1" t="s">
        <v>76</v>
      </c>
      <c r="M806" s="1">
        <v>111860</v>
      </c>
      <c r="N806" s="17">
        <v>220.86808923375361</v>
      </c>
      <c r="O806" s="8">
        <v>3463.6658508886644</v>
      </c>
      <c r="P806" s="8">
        <v>2236.8808720174934</v>
      </c>
      <c r="Q806" s="8">
        <f>P806-Table3[[#This Row],[paid]]</f>
        <v>-1226.784978871171</v>
      </c>
      <c r="R806" s="8">
        <v>10.127677926575043</v>
      </c>
      <c r="S806" s="8">
        <v>3000</v>
      </c>
      <c r="T806" s="10">
        <v>0.12</v>
      </c>
      <c r="U806" s="8">
        <v>1486.2962003322959</v>
      </c>
      <c r="V806" s="10">
        <v>0.11074171918922769</v>
      </c>
    </row>
    <row r="807" spans="1:22" x14ac:dyDescent="0.25">
      <c r="A807" s="6">
        <v>44720</v>
      </c>
      <c r="B807" s="7" t="str">
        <f t="shared" si="12"/>
        <v>6</v>
      </c>
      <c r="C807" s="17">
        <f>_xlfn.ISOWEEKNUM(Table3[[#This Row],[dt]])</f>
        <v>23</v>
      </c>
      <c r="D807" s="1">
        <v>16845</v>
      </c>
      <c r="E807" s="1" t="s">
        <v>10</v>
      </c>
      <c r="F807" s="1" t="s">
        <v>93</v>
      </c>
      <c r="G807" s="1" t="s">
        <v>25</v>
      </c>
      <c r="H807" s="1" t="s">
        <v>11</v>
      </c>
      <c r="I807" s="1" t="s">
        <v>12</v>
      </c>
      <c r="J807" s="1" t="s">
        <v>13</v>
      </c>
      <c r="K807" s="1" t="s">
        <v>15</v>
      </c>
      <c r="L807" s="1" t="s">
        <v>81</v>
      </c>
      <c r="M807" s="1">
        <v>200940</v>
      </c>
      <c r="N807" s="17">
        <v>1274.5158784949949</v>
      </c>
      <c r="O807" s="8">
        <v>4451.1503715227054</v>
      </c>
      <c r="P807" s="8">
        <v>3216.0214433529386</v>
      </c>
      <c r="Q807" s="8">
        <f>P807-Table3[[#This Row],[paid]]</f>
        <v>-1235.1289281697668</v>
      </c>
      <c r="R807" s="8">
        <v>2.5233278750128716</v>
      </c>
      <c r="S807" s="8">
        <v>3000</v>
      </c>
      <c r="T807" s="10">
        <v>0.06</v>
      </c>
      <c r="U807" s="8">
        <v>723.86704001280918</v>
      </c>
      <c r="V807" s="10">
        <v>3.751358900860461E-2</v>
      </c>
    </row>
    <row r="808" spans="1:22" x14ac:dyDescent="0.25">
      <c r="A808" s="6">
        <v>44720</v>
      </c>
      <c r="B808" s="7" t="str">
        <f t="shared" si="12"/>
        <v>6</v>
      </c>
      <c r="C808" s="17">
        <f>_xlfn.ISOWEEKNUM(Table3[[#This Row],[dt]])</f>
        <v>23</v>
      </c>
      <c r="D808" s="1">
        <v>12657</v>
      </c>
      <c r="E808" s="1" t="s">
        <v>10</v>
      </c>
      <c r="F808" s="1" t="s">
        <v>89</v>
      </c>
      <c r="G808" s="1" t="s">
        <v>31</v>
      </c>
      <c r="H808" s="1" t="s">
        <v>19</v>
      </c>
      <c r="I808" s="1" t="s">
        <v>18</v>
      </c>
      <c r="J808" s="1" t="s">
        <v>16</v>
      </c>
      <c r="K808" s="1" t="s">
        <v>14</v>
      </c>
      <c r="L808" s="1" t="s">
        <v>80</v>
      </c>
      <c r="M808" s="1">
        <v>88990</v>
      </c>
      <c r="N808" s="17">
        <v>125.3042332005153</v>
      </c>
      <c r="O808" s="8">
        <v>2599.7923449968234</v>
      </c>
      <c r="P808" s="8">
        <v>1155.1949867744556</v>
      </c>
      <c r="Q808" s="8">
        <f>P808-Table3[[#This Row],[paid]]</f>
        <v>-1444.5973582223678</v>
      </c>
      <c r="R808" s="8">
        <v>9.2191217907688774</v>
      </c>
      <c r="S808" s="8">
        <v>1000</v>
      </c>
      <c r="T808" s="10">
        <v>0.08</v>
      </c>
      <c r="U808" s="8">
        <v>82.019797456862236</v>
      </c>
      <c r="V808" s="10">
        <v>1.183347088527432E-2</v>
      </c>
    </row>
    <row r="809" spans="1:22" x14ac:dyDescent="0.25">
      <c r="A809" s="6">
        <v>44720</v>
      </c>
      <c r="B809" s="7" t="str">
        <f t="shared" si="12"/>
        <v>6</v>
      </c>
      <c r="C809" s="17">
        <f>_xlfn.ISOWEEKNUM(Table3[[#This Row],[dt]])</f>
        <v>23</v>
      </c>
      <c r="D809" s="1">
        <v>15102</v>
      </c>
      <c r="E809" s="1" t="s">
        <v>10</v>
      </c>
      <c r="F809" s="1" t="s">
        <v>93</v>
      </c>
      <c r="G809" s="1" t="s">
        <v>69</v>
      </c>
      <c r="H809" s="1" t="s">
        <v>17</v>
      </c>
      <c r="I809" s="1" t="s">
        <v>18</v>
      </c>
      <c r="J809" s="1" t="s">
        <v>13</v>
      </c>
      <c r="K809" s="1" t="s">
        <v>15</v>
      </c>
      <c r="L809" s="1" t="s">
        <v>80</v>
      </c>
      <c r="M809" s="1">
        <v>112290</v>
      </c>
      <c r="N809" s="17">
        <v>143.68334464929234</v>
      </c>
      <c r="O809" s="8">
        <v>2917.9311273231442</v>
      </c>
      <c r="P809" s="8">
        <v>1426.0479722111204</v>
      </c>
      <c r="Q809" s="8">
        <f>P809-Table3[[#This Row],[paid]]</f>
        <v>-1491.8831551120238</v>
      </c>
      <c r="R809" s="8">
        <v>9.9249358072215781</v>
      </c>
      <c r="S809" s="8">
        <v>1400</v>
      </c>
      <c r="T809" s="10">
        <v>6.5000000000000002E-2</v>
      </c>
      <c r="U809" s="8">
        <v>514.49807113684733</v>
      </c>
      <c r="V809" s="10">
        <v>6.013099151906582E-2</v>
      </c>
    </row>
    <row r="810" spans="1:22" x14ac:dyDescent="0.25">
      <c r="A810" s="6">
        <v>44720</v>
      </c>
      <c r="B810" s="7" t="str">
        <f t="shared" si="12"/>
        <v>6</v>
      </c>
      <c r="C810" s="17">
        <f>_xlfn.ISOWEEKNUM(Table3[[#This Row],[dt]])</f>
        <v>23</v>
      </c>
      <c r="D810" s="1">
        <v>14315</v>
      </c>
      <c r="E810" s="1" t="s">
        <v>10</v>
      </c>
      <c r="F810" s="1" t="s">
        <v>92</v>
      </c>
      <c r="G810" s="1" t="s">
        <v>64</v>
      </c>
      <c r="H810" s="1" t="s">
        <v>11</v>
      </c>
      <c r="I810" s="1" t="s">
        <v>12</v>
      </c>
      <c r="J810" s="1" t="s">
        <v>16</v>
      </c>
      <c r="K810" s="1" t="s">
        <v>14</v>
      </c>
      <c r="L810" s="1" t="s">
        <v>79</v>
      </c>
      <c r="M810" s="1">
        <v>146420</v>
      </c>
      <c r="N810" s="17">
        <v>575.77546862265694</v>
      </c>
      <c r="O810" s="8">
        <v>3127.8042387103633</v>
      </c>
      <c r="P810" s="8">
        <v>1555.1925313500794</v>
      </c>
      <c r="Q810" s="8">
        <f>P810-Table3[[#This Row],[paid]]</f>
        <v>-1572.6117073602838</v>
      </c>
      <c r="R810" s="8">
        <v>2.7010399298016949</v>
      </c>
      <c r="S810" s="8">
        <v>1200</v>
      </c>
      <c r="T810" s="10">
        <v>0.15</v>
      </c>
      <c r="U810" s="8">
        <v>704.86476367350201</v>
      </c>
      <c r="V810" s="10">
        <v>7.5538853385739249E-2</v>
      </c>
    </row>
    <row r="811" spans="1:22" x14ac:dyDescent="0.25">
      <c r="A811" s="6">
        <v>44720</v>
      </c>
      <c r="B811" s="7" t="str">
        <f t="shared" si="12"/>
        <v>6</v>
      </c>
      <c r="C811" s="17">
        <f>_xlfn.ISOWEEKNUM(Table3[[#This Row],[dt]])</f>
        <v>23</v>
      </c>
      <c r="D811" s="1">
        <v>5289</v>
      </c>
      <c r="E811" s="1" t="s">
        <v>10</v>
      </c>
      <c r="F811" s="1" t="s">
        <v>92</v>
      </c>
      <c r="G811" s="1" t="s">
        <v>71</v>
      </c>
      <c r="H811" s="1" t="s">
        <v>17</v>
      </c>
      <c r="I811" s="1" t="s">
        <v>12</v>
      </c>
      <c r="J811" s="1" t="s">
        <v>16</v>
      </c>
      <c r="K811" s="1" t="s">
        <v>14</v>
      </c>
      <c r="L811" s="1" t="s">
        <v>75</v>
      </c>
      <c r="M811" s="1">
        <v>620650</v>
      </c>
      <c r="N811" s="17">
        <v>2694.46809931707</v>
      </c>
      <c r="O811" s="8">
        <v>11899.814330111798</v>
      </c>
      <c r="P811" s="8">
        <v>10276.817339834091</v>
      </c>
      <c r="Q811" s="8">
        <f>P811-Table3[[#This Row],[paid]]</f>
        <v>-1622.9969902777066</v>
      </c>
      <c r="R811" s="8">
        <v>3.8140430545230117</v>
      </c>
      <c r="S811" s="8">
        <v>17200</v>
      </c>
      <c r="T811" s="10">
        <v>0.04</v>
      </c>
      <c r="U811" s="8">
        <v>24.655601457454786</v>
      </c>
      <c r="V811" s="10">
        <v>3.9985793010524965E-4</v>
      </c>
    </row>
    <row r="812" spans="1:22" x14ac:dyDescent="0.25">
      <c r="A812" s="6">
        <v>44720</v>
      </c>
      <c r="B812" s="7" t="str">
        <f t="shared" si="12"/>
        <v>6</v>
      </c>
      <c r="C812" s="17">
        <f>_xlfn.ISOWEEKNUM(Table3[[#This Row],[dt]])</f>
        <v>23</v>
      </c>
      <c r="D812" s="1">
        <v>3016</v>
      </c>
      <c r="E812" s="1" t="s">
        <v>10</v>
      </c>
      <c r="F812" s="1" t="s">
        <v>94</v>
      </c>
      <c r="G812" s="1" t="s">
        <v>26</v>
      </c>
      <c r="H812" s="1" t="s">
        <v>11</v>
      </c>
      <c r="I812" s="1" t="s">
        <v>12</v>
      </c>
      <c r="J812" s="1" t="s">
        <v>16</v>
      </c>
      <c r="K812" s="1" t="s">
        <v>15</v>
      </c>
      <c r="L812" s="1" t="s">
        <v>77</v>
      </c>
      <c r="M812" s="1">
        <v>599320</v>
      </c>
      <c r="N812" s="17">
        <v>3940.0110116773085</v>
      </c>
      <c r="O812" s="8">
        <v>9080.4141833996091</v>
      </c>
      <c r="P812" s="8">
        <v>7453.5274735802659</v>
      </c>
      <c r="Q812" s="8">
        <f>P812-Table3[[#This Row],[paid]]</f>
        <v>-1626.8867098193432</v>
      </c>
      <c r="R812" s="8">
        <v>1.8917529548749186</v>
      </c>
      <c r="S812" s="8">
        <v>7200</v>
      </c>
      <c r="T812" s="10">
        <v>0.08</v>
      </c>
      <c r="U812" s="8">
        <v>2208.7185487146353</v>
      </c>
      <c r="V812" s="10">
        <v>4.9388663209995701E-2</v>
      </c>
    </row>
    <row r="813" spans="1:22" x14ac:dyDescent="0.25">
      <c r="A813" s="6">
        <v>44720</v>
      </c>
      <c r="B813" s="7" t="str">
        <f t="shared" si="12"/>
        <v>6</v>
      </c>
      <c r="C813" s="17">
        <f>_xlfn.ISOWEEKNUM(Table3[[#This Row],[dt]])</f>
        <v>23</v>
      </c>
      <c r="D813" s="1">
        <v>16842</v>
      </c>
      <c r="E813" s="1" t="s">
        <v>10</v>
      </c>
      <c r="F813" s="1" t="s">
        <v>90</v>
      </c>
      <c r="G813" s="1" t="s">
        <v>67</v>
      </c>
      <c r="H813" s="1" t="s">
        <v>11</v>
      </c>
      <c r="I813" s="1" t="s">
        <v>12</v>
      </c>
      <c r="J813" s="1" t="s">
        <v>16</v>
      </c>
      <c r="K813" s="1" t="s">
        <v>14</v>
      </c>
      <c r="L813" s="1" t="s">
        <v>79</v>
      </c>
      <c r="M813" s="1">
        <v>338930</v>
      </c>
      <c r="N813" s="17">
        <v>1013.7487537387838</v>
      </c>
      <c r="O813" s="8">
        <v>4910.81900762246</v>
      </c>
      <c r="P813" s="8">
        <v>3107.5759355892628</v>
      </c>
      <c r="Q813" s="8">
        <f>P813-Table3[[#This Row],[paid]]</f>
        <v>-1803.2430720331972</v>
      </c>
      <c r="R813" s="8">
        <v>3.0654300921488509</v>
      </c>
      <c r="S813" s="8">
        <v>5000</v>
      </c>
      <c r="T813" s="10">
        <v>0.14000000000000001</v>
      </c>
      <c r="U813" s="8">
        <v>1165.3597392741078</v>
      </c>
      <c r="V813" s="10">
        <v>6.2501006327146044E-2</v>
      </c>
    </row>
    <row r="814" spans="1:22" x14ac:dyDescent="0.25">
      <c r="A814" s="6">
        <v>44720</v>
      </c>
      <c r="B814" s="7" t="str">
        <f t="shared" si="12"/>
        <v>6</v>
      </c>
      <c r="C814" s="17">
        <f>_xlfn.ISOWEEKNUM(Table3[[#This Row],[dt]])</f>
        <v>23</v>
      </c>
      <c r="D814" s="1">
        <v>10509</v>
      </c>
      <c r="E814" s="1" t="s">
        <v>10</v>
      </c>
      <c r="F814" s="1" t="s">
        <v>93</v>
      </c>
      <c r="G814" s="1" t="s">
        <v>57</v>
      </c>
      <c r="H814" s="1" t="s">
        <v>17</v>
      </c>
      <c r="I814" s="1" t="s">
        <v>12</v>
      </c>
      <c r="J814" s="1" t="s">
        <v>13</v>
      </c>
      <c r="K814" s="1" t="s">
        <v>14</v>
      </c>
      <c r="L814" s="1" t="s">
        <v>80</v>
      </c>
      <c r="M814" s="1">
        <v>57480</v>
      </c>
      <c r="N814" s="17">
        <v>135.60868197546398</v>
      </c>
      <c r="O814" s="8">
        <v>2829.7281051280188</v>
      </c>
      <c r="P814" s="8">
        <v>710.62166423210704</v>
      </c>
      <c r="Q814" s="8">
        <f>P814-Table3[[#This Row],[paid]]</f>
        <v>-2119.1064408959119</v>
      </c>
      <c r="R814" s="8">
        <v>5.2402372317185533</v>
      </c>
      <c r="S814" s="8">
        <v>600</v>
      </c>
      <c r="T814" s="10">
        <v>0.108</v>
      </c>
      <c r="U814" s="8">
        <v>313.56594386644105</v>
      </c>
      <c r="V814" s="10">
        <v>7.3542636363161981E-2</v>
      </c>
    </row>
    <row r="815" spans="1:22" x14ac:dyDescent="0.25">
      <c r="A815" s="6">
        <v>44720</v>
      </c>
      <c r="B815" s="7" t="str">
        <f t="shared" si="12"/>
        <v>6</v>
      </c>
      <c r="C815" s="17">
        <f>_xlfn.ISOWEEKNUM(Table3[[#This Row],[dt]])</f>
        <v>23</v>
      </c>
      <c r="D815" s="1">
        <v>14706</v>
      </c>
      <c r="E815" s="1" t="s">
        <v>10</v>
      </c>
      <c r="F815" s="1" t="s">
        <v>94</v>
      </c>
      <c r="G815" s="1" t="s">
        <v>57</v>
      </c>
      <c r="H815" s="1" t="s">
        <v>17</v>
      </c>
      <c r="I815" s="1" t="s">
        <v>18</v>
      </c>
      <c r="J815" s="1" t="s">
        <v>13</v>
      </c>
      <c r="K815" s="1" t="s">
        <v>15</v>
      </c>
      <c r="L815" s="1" t="s">
        <v>80</v>
      </c>
      <c r="M815" s="1">
        <v>81480</v>
      </c>
      <c r="N815" s="17">
        <v>465.49187180678126</v>
      </c>
      <c r="O815" s="8">
        <v>6335.256146408502</v>
      </c>
      <c r="P815" s="8">
        <v>3995.9488373538065</v>
      </c>
      <c r="Q815" s="8">
        <f>P815-Table3[[#This Row],[paid]]</f>
        <v>-2339.3073090546955</v>
      </c>
      <c r="R815" s="8">
        <v>8.5843579219627397</v>
      </c>
      <c r="S815" s="8">
        <v>4800</v>
      </c>
      <c r="T815" s="10">
        <v>0.11</v>
      </c>
      <c r="U815" s="8">
        <v>1488.1852634552042</v>
      </c>
      <c r="V815" s="10">
        <v>6.2070583818281518E-2</v>
      </c>
    </row>
    <row r="816" spans="1:22" x14ac:dyDescent="0.25">
      <c r="A816" s="6">
        <v>44720</v>
      </c>
      <c r="B816" s="7" t="str">
        <f t="shared" si="12"/>
        <v>6</v>
      </c>
      <c r="C816" s="17">
        <f>_xlfn.ISOWEEKNUM(Table3[[#This Row],[dt]])</f>
        <v>23</v>
      </c>
      <c r="D816" s="1">
        <v>3015</v>
      </c>
      <c r="E816" s="1" t="s">
        <v>10</v>
      </c>
      <c r="F816" s="1" t="s">
        <v>89</v>
      </c>
      <c r="G816" s="1" t="s">
        <v>46</v>
      </c>
      <c r="H816" s="1" t="s">
        <v>11</v>
      </c>
      <c r="I816" s="1" t="s">
        <v>12</v>
      </c>
      <c r="J816" s="1" t="s">
        <v>16</v>
      </c>
      <c r="K816" s="1" t="s">
        <v>15</v>
      </c>
      <c r="L816" s="1" t="s">
        <v>79</v>
      </c>
      <c r="M816" s="1">
        <v>205250</v>
      </c>
      <c r="N816" s="17">
        <v>2940.100722103015</v>
      </c>
      <c r="O816" s="8">
        <v>3587.3137691370316</v>
      </c>
      <c r="P816" s="8">
        <v>1202.3556547024482</v>
      </c>
      <c r="Q816" s="8">
        <f>P816-Table3[[#This Row],[paid]]</f>
        <v>-2384.9581144345834</v>
      </c>
      <c r="R816" s="8">
        <v>0.408950498077637</v>
      </c>
      <c r="S816" s="8">
        <v>1200</v>
      </c>
      <c r="T816" s="10">
        <v>0.13</v>
      </c>
      <c r="U816" s="8">
        <v>475.48780574007975</v>
      </c>
      <c r="V816" s="10">
        <v>6.5910587531572293E-2</v>
      </c>
    </row>
    <row r="817" spans="1:22" x14ac:dyDescent="0.25">
      <c r="A817" s="6">
        <v>44720</v>
      </c>
      <c r="B817" s="7" t="str">
        <f t="shared" si="12"/>
        <v>6</v>
      </c>
      <c r="C817" s="17">
        <f>_xlfn.ISOWEEKNUM(Table3[[#This Row],[dt]])</f>
        <v>23</v>
      </c>
      <c r="D817" s="1">
        <v>14988</v>
      </c>
      <c r="E817" s="1" t="s">
        <v>10</v>
      </c>
      <c r="F817" s="1" t="s">
        <v>91</v>
      </c>
      <c r="G817" s="1" t="s">
        <v>25</v>
      </c>
      <c r="H817" s="1" t="s">
        <v>11</v>
      </c>
      <c r="I817" s="1" t="s">
        <v>12</v>
      </c>
      <c r="J817" s="1" t="s">
        <v>16</v>
      </c>
      <c r="K817" s="1" t="s">
        <v>14</v>
      </c>
      <c r="L817" s="1" t="s">
        <v>78</v>
      </c>
      <c r="M817" s="1">
        <v>223280</v>
      </c>
      <c r="N817" s="17">
        <v>673.42469143440474</v>
      </c>
      <c r="O817" s="8">
        <v>5639.5841505926419</v>
      </c>
      <c r="P817" s="8">
        <v>3246.0130054967599</v>
      </c>
      <c r="Q817" s="8">
        <f>P817-Table3[[#This Row],[paid]]</f>
        <v>-2393.571145095882</v>
      </c>
      <c r="R817" s="8">
        <v>4.8201573936689242</v>
      </c>
      <c r="S817" s="8">
        <v>2200</v>
      </c>
      <c r="T817" s="10">
        <v>0.14000000000000001</v>
      </c>
      <c r="U817" s="8">
        <v>1146.3133560514198</v>
      </c>
      <c r="V817" s="10">
        <v>5.885750478665501E-2</v>
      </c>
    </row>
    <row r="818" spans="1:22" x14ac:dyDescent="0.25">
      <c r="A818" s="6">
        <v>44720</v>
      </c>
      <c r="B818" s="7" t="str">
        <f t="shared" si="12"/>
        <v>6</v>
      </c>
      <c r="C818" s="17">
        <f>_xlfn.ISOWEEKNUM(Table3[[#This Row],[dt]])</f>
        <v>23</v>
      </c>
      <c r="D818" s="1">
        <v>16205</v>
      </c>
      <c r="E818" s="1" t="s">
        <v>10</v>
      </c>
      <c r="F818" s="1" t="s">
        <v>89</v>
      </c>
      <c r="G818" s="1" t="s">
        <v>58</v>
      </c>
      <c r="H818" s="1" t="s">
        <v>17</v>
      </c>
      <c r="I818" s="1" t="s">
        <v>12</v>
      </c>
      <c r="J818" s="1" t="s">
        <v>13</v>
      </c>
      <c r="K818" s="1" t="s">
        <v>14</v>
      </c>
      <c r="L818" s="1" t="s">
        <v>81</v>
      </c>
      <c r="M818" s="1">
        <v>208700</v>
      </c>
      <c r="N818" s="17">
        <v>860.68883852922568</v>
      </c>
      <c r="O818" s="8">
        <v>8525.3237356167592</v>
      </c>
      <c r="P818" s="8">
        <v>6054.1674786251051</v>
      </c>
      <c r="Q818" s="8">
        <f>P818-Table3[[#This Row],[paid]]</f>
        <v>-2471.1562569916541</v>
      </c>
      <c r="R818" s="8">
        <v>7.0340954914329687</v>
      </c>
      <c r="S818" s="8">
        <v>6400</v>
      </c>
      <c r="T818" s="10">
        <v>0.1</v>
      </c>
      <c r="U818" s="8">
        <v>2101.7349359619784</v>
      </c>
      <c r="V818" s="10">
        <v>5.7859178364390633E-2</v>
      </c>
    </row>
    <row r="819" spans="1:22" x14ac:dyDescent="0.25">
      <c r="A819" s="6">
        <v>44720</v>
      </c>
      <c r="B819" s="7" t="str">
        <f t="shared" si="12"/>
        <v>6</v>
      </c>
      <c r="C819" s="17">
        <f>_xlfn.ISOWEEKNUM(Table3[[#This Row],[dt]])</f>
        <v>23</v>
      </c>
      <c r="D819" s="1">
        <v>16846</v>
      </c>
      <c r="E819" s="1" t="s">
        <v>10</v>
      </c>
      <c r="F819" s="1" t="s">
        <v>89</v>
      </c>
      <c r="G819" s="1" t="s">
        <v>42</v>
      </c>
      <c r="H819" s="1" t="s">
        <v>11</v>
      </c>
      <c r="I819" s="1" t="s">
        <v>18</v>
      </c>
      <c r="J819" s="1" t="s">
        <v>13</v>
      </c>
      <c r="K819" s="1" t="s">
        <v>15</v>
      </c>
      <c r="L819" s="1" t="s">
        <v>78</v>
      </c>
      <c r="M819" s="1">
        <v>333630</v>
      </c>
      <c r="N819" s="17">
        <v>1558.4079197179281</v>
      </c>
      <c r="O819" s="8">
        <v>6406.5973302029215</v>
      </c>
      <c r="P819" s="8">
        <v>3578.5276049576933</v>
      </c>
      <c r="Q819" s="8">
        <f>P819-Table3[[#This Row],[paid]]</f>
        <v>-2828.0697252452283</v>
      </c>
      <c r="R819" s="8">
        <v>2.2962714445171755</v>
      </c>
      <c r="S819" s="8">
        <v>4000</v>
      </c>
      <c r="T819" s="10">
        <v>0.06</v>
      </c>
      <c r="U819" s="8">
        <v>1105.5969555744084</v>
      </c>
      <c r="V819" s="10">
        <v>5.149217208974971E-2</v>
      </c>
    </row>
    <row r="820" spans="1:22" x14ac:dyDescent="0.25">
      <c r="A820" s="6">
        <v>44720</v>
      </c>
      <c r="B820" s="7" t="str">
        <f t="shared" si="12"/>
        <v>6</v>
      </c>
      <c r="C820" s="17">
        <f>_xlfn.ISOWEEKNUM(Table3[[#This Row],[dt]])</f>
        <v>23</v>
      </c>
      <c r="D820" s="1">
        <v>12394</v>
      </c>
      <c r="E820" s="1" t="s">
        <v>10</v>
      </c>
      <c r="F820" s="1" t="s">
        <v>89</v>
      </c>
      <c r="G820" s="1" t="s">
        <v>33</v>
      </c>
      <c r="H820" s="1" t="s">
        <v>17</v>
      </c>
      <c r="I820" s="1" t="s">
        <v>12</v>
      </c>
      <c r="J820" s="1" t="s">
        <v>13</v>
      </c>
      <c r="K820" s="1" t="s">
        <v>14</v>
      </c>
      <c r="L820" s="1" t="s">
        <v>75</v>
      </c>
      <c r="M820" s="1">
        <v>92110</v>
      </c>
      <c r="N820" s="17">
        <v>291.6250826953974</v>
      </c>
      <c r="O820" s="8">
        <v>3354.9567332344268</v>
      </c>
      <c r="P820" s="8">
        <v>486.76096257162686</v>
      </c>
      <c r="Q820" s="8">
        <f>P820-Table3[[#This Row],[paid]]</f>
        <v>-2868.1957706628</v>
      </c>
      <c r="R820" s="8">
        <v>1.6691327031017049</v>
      </c>
      <c r="S820" s="8">
        <v>800</v>
      </c>
      <c r="T820" s="10">
        <v>7.0000000000000007E-2</v>
      </c>
      <c r="U820" s="8">
        <v>35.524153596625339</v>
      </c>
      <c r="V820" s="10">
        <v>1.2163449252019657E-2</v>
      </c>
    </row>
    <row r="821" spans="1:22" x14ac:dyDescent="0.25">
      <c r="A821" s="6">
        <v>44720</v>
      </c>
      <c r="B821" s="7" t="str">
        <f t="shared" si="12"/>
        <v>6</v>
      </c>
      <c r="C821" s="17">
        <f>_xlfn.ISOWEEKNUM(Table3[[#This Row],[dt]])</f>
        <v>23</v>
      </c>
      <c r="D821" s="1">
        <v>16703</v>
      </c>
      <c r="E821" s="1" t="s">
        <v>10</v>
      </c>
      <c r="F821" s="1" t="s">
        <v>89</v>
      </c>
      <c r="G821" s="1" t="s">
        <v>54</v>
      </c>
      <c r="H821" s="1" t="s">
        <v>19</v>
      </c>
      <c r="I821" s="1" t="s">
        <v>12</v>
      </c>
      <c r="J821" s="1" t="s">
        <v>13</v>
      </c>
      <c r="K821" s="1" t="s">
        <v>14</v>
      </c>
      <c r="L821" s="1" t="s">
        <v>78</v>
      </c>
      <c r="M821" s="1">
        <v>226910</v>
      </c>
      <c r="N821" s="17">
        <v>143.06782800871008</v>
      </c>
      <c r="O821" s="8">
        <v>4181.1376255204386</v>
      </c>
      <c r="P821" s="8">
        <v>1027.811475410145</v>
      </c>
      <c r="Q821" s="8">
        <f>P821-Table3[[#This Row],[paid]]</f>
        <v>-3153.3261501102934</v>
      </c>
      <c r="R821" s="8">
        <v>7.1840852672172462</v>
      </c>
      <c r="S821" s="8">
        <v>20000</v>
      </c>
      <c r="T821" s="10">
        <v>4.4999999999999998E-2</v>
      </c>
      <c r="U821" s="8">
        <v>13.385767423511718</v>
      </c>
      <c r="V821" s="10">
        <v>2.1705938205853312E-3</v>
      </c>
    </row>
    <row r="822" spans="1:22" x14ac:dyDescent="0.25">
      <c r="A822" s="6">
        <v>44720</v>
      </c>
      <c r="B822" s="7" t="str">
        <f t="shared" si="12"/>
        <v>6</v>
      </c>
      <c r="C822" s="17">
        <f>_xlfn.ISOWEEKNUM(Table3[[#This Row],[dt]])</f>
        <v>23</v>
      </c>
      <c r="D822" s="1">
        <v>2480</v>
      </c>
      <c r="E822" s="1" t="s">
        <v>10</v>
      </c>
      <c r="F822" s="1" t="s">
        <v>92</v>
      </c>
      <c r="G822" s="1" t="s">
        <v>56</v>
      </c>
      <c r="H822" s="1" t="s">
        <v>17</v>
      </c>
      <c r="I822" s="1" t="s">
        <v>12</v>
      </c>
      <c r="J822" s="1" t="s">
        <v>13</v>
      </c>
      <c r="K822" s="1" t="s">
        <v>14</v>
      </c>
      <c r="L822" s="1" t="s">
        <v>76</v>
      </c>
      <c r="M822" s="1">
        <v>708170</v>
      </c>
      <c r="N822" s="17">
        <v>1082.2455533264215</v>
      </c>
      <c r="O822" s="8">
        <v>16629.532637813147</v>
      </c>
      <c r="P822" s="8">
        <v>13213.830947995501</v>
      </c>
      <c r="Q822" s="8">
        <f>P822-Table3[[#This Row],[paid]]</f>
        <v>-3415.7016898176462</v>
      </c>
      <c r="R822" s="8">
        <v>12.209642171668975</v>
      </c>
      <c r="S822" s="8">
        <v>50000</v>
      </c>
      <c r="T822" s="10">
        <v>0.06</v>
      </c>
      <c r="U822" s="8">
        <v>3442.001051789583</v>
      </c>
      <c r="V822" s="10">
        <v>4.3414119964350996E-2</v>
      </c>
    </row>
    <row r="823" spans="1:22" x14ac:dyDescent="0.25">
      <c r="A823" s="6">
        <v>44720</v>
      </c>
      <c r="B823" s="7" t="str">
        <f t="shared" si="12"/>
        <v>6</v>
      </c>
      <c r="C823" s="17">
        <f>_xlfn.ISOWEEKNUM(Table3[[#This Row],[dt]])</f>
        <v>23</v>
      </c>
      <c r="D823" s="1">
        <v>5585</v>
      </c>
      <c r="E823" s="1" t="s">
        <v>10</v>
      </c>
      <c r="F823" s="1" t="s">
        <v>90</v>
      </c>
      <c r="G823" s="1" t="s">
        <v>52</v>
      </c>
      <c r="H823" s="1" t="s">
        <v>19</v>
      </c>
      <c r="I823" s="1" t="s">
        <v>12</v>
      </c>
      <c r="J823" s="1" t="s">
        <v>13</v>
      </c>
      <c r="K823" s="1" t="s">
        <v>14</v>
      </c>
      <c r="L823" s="1" t="s">
        <v>75</v>
      </c>
      <c r="M823" s="1">
        <v>247070</v>
      </c>
      <c r="N823" s="17">
        <v>226.21212917170109</v>
      </c>
      <c r="O823" s="8">
        <v>4970.9937633322706</v>
      </c>
      <c r="P823" s="8">
        <v>1536.2009334735521</v>
      </c>
      <c r="Q823" s="8">
        <f>P823-Table3[[#This Row],[paid]]</f>
        <v>-3434.7928298587185</v>
      </c>
      <c r="R823" s="8">
        <v>6.790975086519496</v>
      </c>
      <c r="S823" s="8">
        <v>1200</v>
      </c>
      <c r="T823" s="10">
        <v>7.0000000000000007E-2</v>
      </c>
      <c r="U823" s="8">
        <v>519.19199376965742</v>
      </c>
      <c r="V823" s="10">
        <v>5.632856814241699E-2</v>
      </c>
    </row>
    <row r="824" spans="1:22" x14ac:dyDescent="0.25">
      <c r="A824" s="6">
        <v>44721</v>
      </c>
      <c r="B824" s="7" t="str">
        <f t="shared" si="12"/>
        <v>6</v>
      </c>
      <c r="C824" s="17">
        <f>_xlfn.ISOWEEKNUM(Table3[[#This Row],[dt]])</f>
        <v>23</v>
      </c>
      <c r="D824" s="1">
        <v>10509</v>
      </c>
      <c r="E824" s="1" t="s">
        <v>10</v>
      </c>
      <c r="F824" s="1" t="s">
        <v>92</v>
      </c>
      <c r="G824" s="1" t="s">
        <v>46</v>
      </c>
      <c r="H824" s="1" t="s">
        <v>17</v>
      </c>
      <c r="I824" s="1" t="s">
        <v>12</v>
      </c>
      <c r="J824" s="1" t="s">
        <v>13</v>
      </c>
      <c r="K824" s="1" t="s">
        <v>14</v>
      </c>
      <c r="L824" s="1" t="s">
        <v>76</v>
      </c>
      <c r="M824" s="1">
        <v>498410</v>
      </c>
      <c r="N824" s="17">
        <v>1054.7310447113298</v>
      </c>
      <c r="O824" s="8">
        <v>25263.052807325636</v>
      </c>
      <c r="P824" s="8">
        <v>37956.874757931706</v>
      </c>
      <c r="Q824" s="8">
        <f>P824-Table3[[#This Row],[paid]]</f>
        <v>12693.82195060607</v>
      </c>
      <c r="R824" s="8">
        <v>35.987254711290078</v>
      </c>
      <c r="S824" s="8">
        <v>28600</v>
      </c>
      <c r="T824" s="10">
        <v>0.108</v>
      </c>
      <c r="U824" s="8">
        <v>21236.726275684741</v>
      </c>
      <c r="V824" s="10">
        <v>9.3249362647833997E-2</v>
      </c>
    </row>
    <row r="825" spans="1:22" x14ac:dyDescent="0.25">
      <c r="A825" s="6">
        <v>44721</v>
      </c>
      <c r="B825" s="7" t="str">
        <f t="shared" si="12"/>
        <v>6</v>
      </c>
      <c r="C825" s="17">
        <f>_xlfn.ISOWEEKNUM(Table3[[#This Row],[dt]])</f>
        <v>23</v>
      </c>
      <c r="D825" s="1">
        <v>7581</v>
      </c>
      <c r="E825" s="1" t="s">
        <v>10</v>
      </c>
      <c r="F825" s="1" t="s">
        <v>92</v>
      </c>
      <c r="G825" s="1" t="s">
        <v>58</v>
      </c>
      <c r="H825" s="1" t="s">
        <v>11</v>
      </c>
      <c r="I825" s="1" t="s">
        <v>12</v>
      </c>
      <c r="J825" s="1" t="s">
        <v>13</v>
      </c>
      <c r="K825" s="1" t="s">
        <v>14</v>
      </c>
      <c r="L825" s="1" t="s">
        <v>75</v>
      </c>
      <c r="M825" s="1">
        <v>1187630</v>
      </c>
      <c r="N825" s="17">
        <v>5189.7556726751991</v>
      </c>
      <c r="O825" s="8">
        <v>26401.366092424109</v>
      </c>
      <c r="P825" s="8">
        <v>38574.504348122944</v>
      </c>
      <c r="Q825" s="8">
        <f>P825-Table3[[#This Row],[paid]]</f>
        <v>12173.138255698836</v>
      </c>
      <c r="R825" s="8">
        <v>7.4328170305248067</v>
      </c>
      <c r="S825" s="8">
        <v>50400</v>
      </c>
      <c r="T825" s="10">
        <v>0.17</v>
      </c>
      <c r="U825" s="8">
        <v>6068.4772728079097</v>
      </c>
      <c r="V825" s="10">
        <v>2.6219724553648977E-2</v>
      </c>
    </row>
    <row r="826" spans="1:22" x14ac:dyDescent="0.25">
      <c r="A826" s="6">
        <v>44721</v>
      </c>
      <c r="B826" s="7" t="str">
        <f t="shared" si="12"/>
        <v>6</v>
      </c>
      <c r="C826" s="17">
        <f>_xlfn.ISOWEEKNUM(Table3[[#This Row],[dt]])</f>
        <v>23</v>
      </c>
      <c r="D826" s="1">
        <v>14706</v>
      </c>
      <c r="E826" s="1" t="s">
        <v>10</v>
      </c>
      <c r="F826" s="1" t="s">
        <v>94</v>
      </c>
      <c r="G826" s="1" t="s">
        <v>51</v>
      </c>
      <c r="H826" s="1" t="s">
        <v>17</v>
      </c>
      <c r="I826" s="1" t="s">
        <v>18</v>
      </c>
      <c r="J826" s="1" t="s">
        <v>13</v>
      </c>
      <c r="K826" s="1" t="s">
        <v>15</v>
      </c>
      <c r="L826" s="1" t="s">
        <v>76</v>
      </c>
      <c r="M826" s="1">
        <v>274430</v>
      </c>
      <c r="N826" s="17">
        <v>1593.5068483792738</v>
      </c>
      <c r="O826" s="8">
        <v>13559.364177136942</v>
      </c>
      <c r="P826" s="8">
        <v>21183.274192094425</v>
      </c>
      <c r="Q826" s="8">
        <f>P826-Table3[[#This Row],[paid]]</f>
        <v>7623.9100149574824</v>
      </c>
      <c r="R826" s="8">
        <v>13.293494291310727</v>
      </c>
      <c r="S826" s="8">
        <v>34600</v>
      </c>
      <c r="T826" s="10">
        <v>0.11</v>
      </c>
      <c r="U826" s="8">
        <v>6015.7796893714112</v>
      </c>
      <c r="V826" s="10">
        <v>4.7331207590314298E-2</v>
      </c>
    </row>
    <row r="827" spans="1:22" x14ac:dyDescent="0.25">
      <c r="A827" s="6">
        <v>44721</v>
      </c>
      <c r="B827" s="7" t="str">
        <f t="shared" si="12"/>
        <v>6</v>
      </c>
      <c r="C827" s="17">
        <f>_xlfn.ISOWEEKNUM(Table3[[#This Row],[dt]])</f>
        <v>23</v>
      </c>
      <c r="D827" s="1">
        <v>17631</v>
      </c>
      <c r="E827" s="1" t="s">
        <v>10</v>
      </c>
      <c r="F827" s="1" t="s">
        <v>90</v>
      </c>
      <c r="G827" s="1" t="s">
        <v>45</v>
      </c>
      <c r="H827" s="1" t="s">
        <v>17</v>
      </c>
      <c r="I827" s="1" t="s">
        <v>12</v>
      </c>
      <c r="J827" s="1" t="s">
        <v>16</v>
      </c>
      <c r="K827" s="1" t="s">
        <v>14</v>
      </c>
      <c r="L827" s="1" t="s">
        <v>79</v>
      </c>
      <c r="M827" s="1">
        <v>231050</v>
      </c>
      <c r="N827" s="17">
        <v>948.12801421440065</v>
      </c>
      <c r="O827" s="8">
        <v>7936.589523017873</v>
      </c>
      <c r="P827" s="8">
        <v>12929.386364422253</v>
      </c>
      <c r="Q827" s="8">
        <f>P827-Table3[[#This Row],[paid]]</f>
        <v>4992.7968414043798</v>
      </c>
      <c r="R827" s="8">
        <v>13.636751757762665</v>
      </c>
      <c r="S827" s="8">
        <v>10600</v>
      </c>
      <c r="T827" s="10">
        <v>0.15</v>
      </c>
      <c r="U827" s="8">
        <v>1067.4588567410867</v>
      </c>
      <c r="V827" s="10">
        <v>1.3760112386029517E-2</v>
      </c>
    </row>
    <row r="828" spans="1:22" x14ac:dyDescent="0.25">
      <c r="A828" s="6">
        <v>44721</v>
      </c>
      <c r="B828" s="7" t="str">
        <f t="shared" si="12"/>
        <v>6</v>
      </c>
      <c r="C828" s="17">
        <f>_xlfn.ISOWEEKNUM(Table3[[#This Row],[dt]])</f>
        <v>23</v>
      </c>
      <c r="D828" s="1">
        <v>16911</v>
      </c>
      <c r="E828" s="1" t="s">
        <v>10</v>
      </c>
      <c r="F828" s="1" t="s">
        <v>94</v>
      </c>
      <c r="G828" s="1" t="s">
        <v>50</v>
      </c>
      <c r="H828" s="1" t="s">
        <v>11</v>
      </c>
      <c r="I828" s="1" t="s">
        <v>18</v>
      </c>
      <c r="J828" s="1" t="s">
        <v>16</v>
      </c>
      <c r="K828" s="1" t="s">
        <v>15</v>
      </c>
      <c r="L828" s="1" t="s">
        <v>76</v>
      </c>
      <c r="M828" s="1">
        <v>303300</v>
      </c>
      <c r="N828" s="17">
        <v>1218.6316151991734</v>
      </c>
      <c r="O828" s="8">
        <v>9822.9433418524332</v>
      </c>
      <c r="P828" s="8">
        <v>14250.653941299519</v>
      </c>
      <c r="Q828" s="8">
        <f>P828-Table3[[#This Row],[paid]]</f>
        <v>4427.7105994470858</v>
      </c>
      <c r="R828" s="8">
        <v>11.693980168871944</v>
      </c>
      <c r="S828" s="8">
        <v>20000</v>
      </c>
      <c r="T828" s="10">
        <v>0.11</v>
      </c>
      <c r="U828" s="8">
        <v>5730.2770813277921</v>
      </c>
      <c r="V828" s="10">
        <v>6.7017709092878852E-2</v>
      </c>
    </row>
    <row r="829" spans="1:22" x14ac:dyDescent="0.25">
      <c r="A829" s="6">
        <v>44721</v>
      </c>
      <c r="B829" s="7" t="str">
        <f t="shared" si="12"/>
        <v>6</v>
      </c>
      <c r="C829" s="17">
        <f>_xlfn.ISOWEEKNUM(Table3[[#This Row],[dt]])</f>
        <v>23</v>
      </c>
      <c r="D829" s="1">
        <v>12392</v>
      </c>
      <c r="E829" s="1" t="s">
        <v>10</v>
      </c>
      <c r="F829" s="1" t="s">
        <v>94</v>
      </c>
      <c r="G829" s="1" t="s">
        <v>69</v>
      </c>
      <c r="H829" s="1" t="s">
        <v>11</v>
      </c>
      <c r="I829" s="1" t="s">
        <v>18</v>
      </c>
      <c r="J829" s="1" t="s">
        <v>13</v>
      </c>
      <c r="K829" s="1" t="s">
        <v>14</v>
      </c>
      <c r="L829" s="1" t="s">
        <v>80</v>
      </c>
      <c r="M829" s="1">
        <v>600750</v>
      </c>
      <c r="N829" s="17">
        <v>1217.9568021455254</v>
      </c>
      <c r="O829" s="8">
        <v>7173.0931083271707</v>
      </c>
      <c r="P829" s="8">
        <v>11465.246120354683</v>
      </c>
      <c r="Q829" s="8">
        <f>P829-Table3[[#This Row],[paid]]</f>
        <v>4292.153012027512</v>
      </c>
      <c r="R829" s="8">
        <v>9.4135080161773903</v>
      </c>
      <c r="S829" s="8">
        <v>8000</v>
      </c>
      <c r="T829" s="10">
        <v>0.09</v>
      </c>
      <c r="U829" s="8">
        <v>3758.7029807727554</v>
      </c>
      <c r="V829" s="10">
        <v>5.4639079721393695E-2</v>
      </c>
    </row>
    <row r="830" spans="1:22" x14ac:dyDescent="0.25">
      <c r="A830" s="6">
        <v>44721</v>
      </c>
      <c r="B830" s="7" t="str">
        <f t="shared" si="12"/>
        <v>6</v>
      </c>
      <c r="C830" s="17">
        <f>_xlfn.ISOWEEKNUM(Table3[[#This Row],[dt]])</f>
        <v>23</v>
      </c>
      <c r="D830" s="1">
        <v>10778</v>
      </c>
      <c r="E830" s="1" t="s">
        <v>10</v>
      </c>
      <c r="F830" s="1" t="s">
        <v>90</v>
      </c>
      <c r="G830" s="1" t="s">
        <v>66</v>
      </c>
      <c r="H830" s="1" t="s">
        <v>17</v>
      </c>
      <c r="I830" s="1" t="s">
        <v>12</v>
      </c>
      <c r="J830" s="1" t="s">
        <v>16</v>
      </c>
      <c r="K830" s="1" t="s">
        <v>20</v>
      </c>
      <c r="L830" s="1" t="s">
        <v>80</v>
      </c>
      <c r="M830" s="1">
        <v>528470</v>
      </c>
      <c r="N830" s="17">
        <v>561.90814014293187</v>
      </c>
      <c r="O830" s="8">
        <v>7899.7898917921966</v>
      </c>
      <c r="P830" s="8">
        <v>12128.295753051601</v>
      </c>
      <c r="Q830" s="8">
        <f>P830-Table3[[#This Row],[paid]]</f>
        <v>4228.5058612594048</v>
      </c>
      <c r="R830" s="8">
        <v>21.584125387410374</v>
      </c>
      <c r="S830" s="8">
        <v>8600</v>
      </c>
      <c r="T830" s="10">
        <v>0.09</v>
      </c>
      <c r="U830" s="8">
        <v>2774.6118384075498</v>
      </c>
      <c r="V830" s="10">
        <v>3.812863042071718E-2</v>
      </c>
    </row>
    <row r="831" spans="1:22" x14ac:dyDescent="0.25">
      <c r="A831" s="6">
        <v>44721</v>
      </c>
      <c r="B831" s="7" t="str">
        <f t="shared" si="12"/>
        <v>6</v>
      </c>
      <c r="C831" s="17">
        <f>_xlfn.ISOWEEKNUM(Table3[[#This Row],[dt]])</f>
        <v>23</v>
      </c>
      <c r="D831" s="1">
        <v>2851</v>
      </c>
      <c r="E831" s="1" t="s">
        <v>10</v>
      </c>
      <c r="F831" s="1" t="s">
        <v>89</v>
      </c>
      <c r="G831" s="1" t="s">
        <v>43</v>
      </c>
      <c r="H831" s="1" t="s">
        <v>11</v>
      </c>
      <c r="I831" s="1" t="s">
        <v>18</v>
      </c>
      <c r="J831" s="1" t="s">
        <v>13</v>
      </c>
      <c r="K831" s="1" t="s">
        <v>15</v>
      </c>
      <c r="L831" s="1" t="s">
        <v>75</v>
      </c>
      <c r="M831" s="1">
        <v>287200</v>
      </c>
      <c r="N831" s="17">
        <v>967.62990799533509</v>
      </c>
      <c r="O831" s="8">
        <v>7421.6488806734651</v>
      </c>
      <c r="P831" s="8">
        <v>11508.668948044464</v>
      </c>
      <c r="Q831" s="8">
        <f>P831-Table3[[#This Row],[paid]]</f>
        <v>4087.0200673709987</v>
      </c>
      <c r="R831" s="8">
        <v>11.893668078002346</v>
      </c>
      <c r="S831" s="8">
        <v>21600</v>
      </c>
      <c r="T831" s="10">
        <v>0.08</v>
      </c>
      <c r="U831" s="8">
        <v>3971.0687472614109</v>
      </c>
      <c r="V831" s="10">
        <v>5.7508369925150626E-2</v>
      </c>
    </row>
    <row r="832" spans="1:22" x14ac:dyDescent="0.25">
      <c r="A832" s="6">
        <v>44721</v>
      </c>
      <c r="B832" s="7" t="str">
        <f t="shared" si="12"/>
        <v>6</v>
      </c>
      <c r="C832" s="17">
        <f>_xlfn.ISOWEEKNUM(Table3[[#This Row],[dt]])</f>
        <v>23</v>
      </c>
      <c r="D832" s="1">
        <v>17144</v>
      </c>
      <c r="E832" s="1" t="s">
        <v>24</v>
      </c>
      <c r="F832" s="1" t="s">
        <v>93</v>
      </c>
      <c r="G832" s="1" t="s">
        <v>48</v>
      </c>
      <c r="H832" s="1" t="s">
        <v>19</v>
      </c>
      <c r="I832" s="1" t="s">
        <v>12</v>
      </c>
      <c r="J832" s="1" t="s">
        <v>13</v>
      </c>
      <c r="K832" s="1" t="s">
        <v>15</v>
      </c>
      <c r="L832" s="1" t="s">
        <v>78</v>
      </c>
      <c r="M832" s="1">
        <v>172010</v>
      </c>
      <c r="N832" s="17">
        <v>715.48528156996588</v>
      </c>
      <c r="O832" s="8">
        <v>7415.6398009605009</v>
      </c>
      <c r="P832" s="8">
        <v>11337.139168828355</v>
      </c>
      <c r="Q832" s="8">
        <f>P832-Table3[[#This Row],[paid]]</f>
        <v>3921.4993678678538</v>
      </c>
      <c r="R832" s="8">
        <v>15.845384190086541</v>
      </c>
      <c r="S832" s="8">
        <v>18200</v>
      </c>
      <c r="T832" s="10">
        <v>0.12</v>
      </c>
      <c r="U832" s="8">
        <v>6646.1715732615667</v>
      </c>
      <c r="V832" s="10">
        <v>9.7705007031746324E-2</v>
      </c>
    </row>
    <row r="833" spans="1:22" x14ac:dyDescent="0.25">
      <c r="A833" s="6">
        <v>44721</v>
      </c>
      <c r="B833" s="7" t="str">
        <f t="shared" si="12"/>
        <v>6</v>
      </c>
      <c r="C833" s="17">
        <f>_xlfn.ISOWEEKNUM(Table3[[#This Row],[dt]])</f>
        <v>23</v>
      </c>
      <c r="D833" s="1">
        <v>12657</v>
      </c>
      <c r="E833" s="1" t="s">
        <v>10</v>
      </c>
      <c r="F833" s="1" t="s">
        <v>93</v>
      </c>
      <c r="G833" s="1" t="s">
        <v>58</v>
      </c>
      <c r="H833" s="1" t="s">
        <v>19</v>
      </c>
      <c r="I833" s="1" t="s">
        <v>18</v>
      </c>
      <c r="J833" s="1" t="s">
        <v>16</v>
      </c>
      <c r="K833" s="1" t="s">
        <v>14</v>
      </c>
      <c r="L833" s="1" t="s">
        <v>80</v>
      </c>
      <c r="M833" s="1">
        <v>570160</v>
      </c>
      <c r="N833" s="17">
        <v>681.98143947205608</v>
      </c>
      <c r="O833" s="8">
        <v>12422.199354730361</v>
      </c>
      <c r="P833" s="8">
        <v>16229.32834740969</v>
      </c>
      <c r="Q833" s="8">
        <f>P833-Table3[[#This Row],[paid]]</f>
        <v>3807.1289926793288</v>
      </c>
      <c r="R833" s="8">
        <v>23.797316771514101</v>
      </c>
      <c r="S833" s="8">
        <v>21200</v>
      </c>
      <c r="T833" s="10">
        <v>0.08</v>
      </c>
      <c r="U833" s="8">
        <v>3490.6103218288436</v>
      </c>
      <c r="V833" s="10">
        <v>3.5846732194824815E-2</v>
      </c>
    </row>
    <row r="834" spans="1:22" x14ac:dyDescent="0.25">
      <c r="A834" s="6">
        <v>44721</v>
      </c>
      <c r="B834" s="7" t="str">
        <f t="shared" ref="B834:B897" si="13">TEXT(A834,"M")</f>
        <v>6</v>
      </c>
      <c r="C834" s="17">
        <f>_xlfn.ISOWEEKNUM(Table3[[#This Row],[dt]])</f>
        <v>23</v>
      </c>
      <c r="D834" s="1">
        <v>5247</v>
      </c>
      <c r="E834" s="1" t="s">
        <v>10</v>
      </c>
      <c r="F834" s="1" t="s">
        <v>94</v>
      </c>
      <c r="G834" s="1" t="s">
        <v>73</v>
      </c>
      <c r="H834" s="1" t="s">
        <v>11</v>
      </c>
      <c r="I834" s="1" t="s">
        <v>12</v>
      </c>
      <c r="J834" s="1" t="s">
        <v>13</v>
      </c>
      <c r="K834" s="1" t="s">
        <v>15</v>
      </c>
      <c r="L834" s="1" t="s">
        <v>75</v>
      </c>
      <c r="M834" s="1">
        <v>284610</v>
      </c>
      <c r="N834" s="17">
        <v>715.28968253968253</v>
      </c>
      <c r="O834" s="8">
        <v>5534.7187929056117</v>
      </c>
      <c r="P834" s="8">
        <v>8681.858000710241</v>
      </c>
      <c r="Q834" s="8">
        <f>P834-Table3[[#This Row],[paid]]</f>
        <v>3147.1392078046292</v>
      </c>
      <c r="R834" s="8">
        <v>12.137541212512307</v>
      </c>
      <c r="S834" s="8">
        <v>5800</v>
      </c>
      <c r="T834" s="10">
        <v>7.0000000000000007E-2</v>
      </c>
      <c r="U834" s="8">
        <v>3270.3944491360371</v>
      </c>
      <c r="V834" s="10">
        <v>6.2782153483514971E-2</v>
      </c>
    </row>
    <row r="835" spans="1:22" x14ac:dyDescent="0.25">
      <c r="A835" s="6">
        <v>44721</v>
      </c>
      <c r="B835" s="7" t="str">
        <f t="shared" si="13"/>
        <v>6</v>
      </c>
      <c r="C835" s="17">
        <f>_xlfn.ISOWEEKNUM(Table3[[#This Row],[dt]])</f>
        <v>23</v>
      </c>
      <c r="D835" s="1">
        <v>2612</v>
      </c>
      <c r="E835" s="1" t="s">
        <v>10</v>
      </c>
      <c r="F835" s="1" t="s">
        <v>92</v>
      </c>
      <c r="G835" s="1" t="s">
        <v>63</v>
      </c>
      <c r="H835" s="1" t="s">
        <v>17</v>
      </c>
      <c r="I835" s="1" t="s">
        <v>12</v>
      </c>
      <c r="J835" s="1" t="s">
        <v>16</v>
      </c>
      <c r="K835" s="1" t="s">
        <v>20</v>
      </c>
      <c r="L835" s="1" t="s">
        <v>81</v>
      </c>
      <c r="M835" s="1">
        <v>199430</v>
      </c>
      <c r="N835" s="17">
        <v>476.25074626865671</v>
      </c>
      <c r="O835" s="8">
        <v>3799.243800615357</v>
      </c>
      <c r="P835" s="8">
        <v>6282.6135253459433</v>
      </c>
      <c r="Q835" s="8">
        <f>P835-Table3[[#This Row],[paid]]</f>
        <v>2483.3697247305863</v>
      </c>
      <c r="R835" s="8">
        <v>13.191818752136658</v>
      </c>
      <c r="S835" s="8">
        <v>6800</v>
      </c>
      <c r="T835" s="10">
        <v>7.0000000000000007E-2</v>
      </c>
      <c r="U835" s="8">
        <v>1918.7792512284907</v>
      </c>
      <c r="V835" s="10">
        <v>5.0901832586273239E-2</v>
      </c>
    </row>
    <row r="836" spans="1:22" x14ac:dyDescent="0.25">
      <c r="A836" s="6">
        <v>44721</v>
      </c>
      <c r="B836" s="7" t="str">
        <f t="shared" si="13"/>
        <v>6</v>
      </c>
      <c r="C836" s="17">
        <f>_xlfn.ISOWEEKNUM(Table3[[#This Row],[dt]])</f>
        <v>23</v>
      </c>
      <c r="D836" s="1">
        <v>2865</v>
      </c>
      <c r="E836" s="1" t="s">
        <v>10</v>
      </c>
      <c r="F836" s="1" t="s">
        <v>91</v>
      </c>
      <c r="G836" s="1" t="s">
        <v>28</v>
      </c>
      <c r="H836" s="1" t="s">
        <v>17</v>
      </c>
      <c r="I836" s="1" t="s">
        <v>12</v>
      </c>
      <c r="J836" s="1" t="s">
        <v>16</v>
      </c>
      <c r="K836" s="1" t="s">
        <v>15</v>
      </c>
      <c r="L836" s="1" t="s">
        <v>81</v>
      </c>
      <c r="M836" s="1">
        <v>258420</v>
      </c>
      <c r="N836" s="17">
        <v>418.58985330073347</v>
      </c>
      <c r="O836" s="8">
        <v>6772.2645664609445</v>
      </c>
      <c r="P836" s="8">
        <v>8914.4692810963588</v>
      </c>
      <c r="Q836" s="8">
        <f>P836-Table3[[#This Row],[paid]]</f>
        <v>2142.2047146354143</v>
      </c>
      <c r="R836" s="8">
        <v>21.2964294542797</v>
      </c>
      <c r="S836" s="8">
        <v>6200</v>
      </c>
      <c r="T836" s="10">
        <v>0.12</v>
      </c>
      <c r="U836" s="8">
        <v>4186.9120243335228</v>
      </c>
      <c r="V836" s="10">
        <v>7.8279328664244557E-2</v>
      </c>
    </row>
    <row r="837" spans="1:22" x14ac:dyDescent="0.25">
      <c r="A837" s="6">
        <v>44721</v>
      </c>
      <c r="B837" s="7" t="str">
        <f t="shared" si="13"/>
        <v>6</v>
      </c>
      <c r="C837" s="17">
        <f>_xlfn.ISOWEEKNUM(Table3[[#This Row],[dt]])</f>
        <v>23</v>
      </c>
      <c r="D837" s="1">
        <v>16846</v>
      </c>
      <c r="E837" s="1" t="s">
        <v>10</v>
      </c>
      <c r="F837" s="1" t="s">
        <v>95</v>
      </c>
      <c r="G837" s="1" t="s">
        <v>30</v>
      </c>
      <c r="H837" s="1" t="s">
        <v>11</v>
      </c>
      <c r="I837" s="1" t="s">
        <v>18</v>
      </c>
      <c r="J837" s="1" t="s">
        <v>13</v>
      </c>
      <c r="K837" s="1" t="s">
        <v>15</v>
      </c>
      <c r="L837" s="1" t="s">
        <v>80</v>
      </c>
      <c r="M837" s="1">
        <v>806990</v>
      </c>
      <c r="N837" s="17">
        <v>3462.8534354283365</v>
      </c>
      <c r="O837" s="8">
        <v>13215.472019567436</v>
      </c>
      <c r="P837" s="8">
        <v>15223.966295331387</v>
      </c>
      <c r="Q837" s="8">
        <f>P837-Table3[[#This Row],[paid]]</f>
        <v>2008.494275763951</v>
      </c>
      <c r="R837" s="8">
        <v>4.3963646106345431</v>
      </c>
      <c r="S837" s="8">
        <v>18400</v>
      </c>
      <c r="T837" s="10">
        <v>0.06</v>
      </c>
      <c r="U837" s="8">
        <v>1339.0964611606287</v>
      </c>
      <c r="V837" s="10">
        <v>1.4659960433255369E-2</v>
      </c>
    </row>
    <row r="838" spans="1:22" x14ac:dyDescent="0.25">
      <c r="A838" s="6">
        <v>44721</v>
      </c>
      <c r="B838" s="7" t="str">
        <f t="shared" si="13"/>
        <v>6</v>
      </c>
      <c r="C838" s="17">
        <f>_xlfn.ISOWEEKNUM(Table3[[#This Row],[dt]])</f>
        <v>23</v>
      </c>
      <c r="D838" s="1">
        <v>16862</v>
      </c>
      <c r="E838" s="1" t="s">
        <v>10</v>
      </c>
      <c r="F838" s="1" t="s">
        <v>93</v>
      </c>
      <c r="G838" s="1" t="s">
        <v>74</v>
      </c>
      <c r="H838" s="1" t="s">
        <v>17</v>
      </c>
      <c r="I838" s="1" t="s">
        <v>12</v>
      </c>
      <c r="J838" s="1" t="s">
        <v>13</v>
      </c>
      <c r="K838" s="1" t="s">
        <v>14</v>
      </c>
      <c r="L838" s="1" t="s">
        <v>80</v>
      </c>
      <c r="M838" s="1">
        <v>164740</v>
      </c>
      <c r="N838" s="17">
        <v>527.01594294105303</v>
      </c>
      <c r="O838" s="8">
        <v>4274.2163883824796</v>
      </c>
      <c r="P838" s="8">
        <v>6154.5906564412426</v>
      </c>
      <c r="Q838" s="8">
        <f>P838-Table3[[#This Row],[paid]]</f>
        <v>1880.3742680587629</v>
      </c>
      <c r="R838" s="8">
        <v>11.678186853504043</v>
      </c>
      <c r="S838" s="8">
        <v>9600</v>
      </c>
      <c r="T838" s="10">
        <v>0.1</v>
      </c>
      <c r="U838" s="8">
        <v>3430.2084894636137</v>
      </c>
      <c r="V838" s="10">
        <v>9.2890241906222262E-2</v>
      </c>
    </row>
    <row r="839" spans="1:22" x14ac:dyDescent="0.25">
      <c r="A839" s="6">
        <v>44721</v>
      </c>
      <c r="B839" s="7" t="str">
        <f t="shared" si="13"/>
        <v>6</v>
      </c>
      <c r="C839" s="17">
        <f>_xlfn.ISOWEEKNUM(Table3[[#This Row],[dt]])</f>
        <v>23</v>
      </c>
      <c r="D839" s="1">
        <v>8767</v>
      </c>
      <c r="E839" s="1" t="s">
        <v>10</v>
      </c>
      <c r="F839" s="1" t="s">
        <v>95</v>
      </c>
      <c r="G839" s="1" t="s">
        <v>51</v>
      </c>
      <c r="H839" s="1" t="s">
        <v>17</v>
      </c>
      <c r="I839" s="1" t="s">
        <v>18</v>
      </c>
      <c r="J839" s="1" t="s">
        <v>13</v>
      </c>
      <c r="K839" s="1" t="s">
        <v>14</v>
      </c>
      <c r="L839" s="1" t="s">
        <v>81</v>
      </c>
      <c r="M839" s="1">
        <v>288320</v>
      </c>
      <c r="N839" s="17">
        <v>509.71639152411547</v>
      </c>
      <c r="O839" s="8">
        <v>9400.2838275421836</v>
      </c>
      <c r="P839" s="8">
        <v>11247.602703937329</v>
      </c>
      <c r="Q839" s="8">
        <f>P839-Table3[[#This Row],[paid]]</f>
        <v>1847.3188763951457</v>
      </c>
      <c r="R839" s="8">
        <v>22.066393961366629</v>
      </c>
      <c r="S839" s="8">
        <v>18000</v>
      </c>
      <c r="T839" s="10">
        <v>0.12</v>
      </c>
      <c r="U839" s="8">
        <v>1614.283803083101</v>
      </c>
      <c r="V839" s="10">
        <v>2.392041287337324E-2</v>
      </c>
    </row>
    <row r="840" spans="1:22" x14ac:dyDescent="0.25">
      <c r="A840" s="6">
        <v>44721</v>
      </c>
      <c r="B840" s="7" t="str">
        <f t="shared" si="13"/>
        <v>6</v>
      </c>
      <c r="C840" s="17">
        <f>_xlfn.ISOWEEKNUM(Table3[[#This Row],[dt]])</f>
        <v>23</v>
      </c>
      <c r="D840" s="1">
        <v>16842</v>
      </c>
      <c r="E840" s="1" t="s">
        <v>10</v>
      </c>
      <c r="F840" s="1" t="s">
        <v>94</v>
      </c>
      <c r="G840" s="1" t="s">
        <v>74</v>
      </c>
      <c r="H840" s="1" t="s">
        <v>11</v>
      </c>
      <c r="I840" s="1" t="s">
        <v>12</v>
      </c>
      <c r="J840" s="1" t="s">
        <v>16</v>
      </c>
      <c r="K840" s="1" t="s">
        <v>14</v>
      </c>
      <c r="L840" s="1" t="s">
        <v>78</v>
      </c>
      <c r="M840" s="1">
        <v>434560</v>
      </c>
      <c r="N840" s="17">
        <v>1205.447150320791</v>
      </c>
      <c r="O840" s="8">
        <v>7897.1700367272369</v>
      </c>
      <c r="P840" s="8">
        <v>9733.7639226703322</v>
      </c>
      <c r="Q840" s="8">
        <f>P840-Table3[[#This Row],[paid]]</f>
        <v>1836.5938859430953</v>
      </c>
      <c r="R840" s="8">
        <v>8.0748159884736577</v>
      </c>
      <c r="S840" s="8">
        <v>9600</v>
      </c>
      <c r="T840" s="10">
        <v>0.14000000000000001</v>
      </c>
      <c r="U840" s="8">
        <v>3147.6518780185838</v>
      </c>
      <c r="V840" s="10">
        <v>5.3895764321404568E-2</v>
      </c>
    </row>
    <row r="841" spans="1:22" x14ac:dyDescent="0.25">
      <c r="A841" s="6">
        <v>44721</v>
      </c>
      <c r="B841" s="7" t="str">
        <f t="shared" si="13"/>
        <v>6</v>
      </c>
      <c r="C841" s="17">
        <f>_xlfn.ISOWEEKNUM(Table3[[#This Row],[dt]])</f>
        <v>23</v>
      </c>
      <c r="D841" s="1">
        <v>7799</v>
      </c>
      <c r="E841" s="1" t="s">
        <v>10</v>
      </c>
      <c r="F841" s="1" t="s">
        <v>91</v>
      </c>
      <c r="G841" s="1" t="s">
        <v>43</v>
      </c>
      <c r="H841" s="1" t="s">
        <v>19</v>
      </c>
      <c r="I841" s="1" t="s">
        <v>12</v>
      </c>
      <c r="J841" s="1" t="s">
        <v>16</v>
      </c>
      <c r="K841" s="1" t="s">
        <v>14</v>
      </c>
      <c r="L841" s="1" t="s">
        <v>80</v>
      </c>
      <c r="M841" s="1">
        <v>162870</v>
      </c>
      <c r="N841" s="17">
        <v>317.50124962511245</v>
      </c>
      <c r="O841" s="8">
        <v>4535.9534241658757</v>
      </c>
      <c r="P841" s="8">
        <v>6154.5764120255271</v>
      </c>
      <c r="Q841" s="8">
        <f>P841-Table3[[#This Row],[paid]]</f>
        <v>1618.6229878596514</v>
      </c>
      <c r="R841" s="8">
        <v>19.384416342589212</v>
      </c>
      <c r="S841" s="8">
        <v>11600</v>
      </c>
      <c r="T841" s="10">
        <v>0.05</v>
      </c>
      <c r="U841" s="8">
        <v>984.41999684214363</v>
      </c>
      <c r="V841" s="10">
        <v>2.6658211465717049E-2</v>
      </c>
    </row>
    <row r="842" spans="1:22" x14ac:dyDescent="0.25">
      <c r="A842" s="6">
        <v>44721</v>
      </c>
      <c r="B842" s="7" t="str">
        <f t="shared" si="13"/>
        <v>6</v>
      </c>
      <c r="C842" s="17">
        <f>_xlfn.ISOWEEKNUM(Table3[[#This Row],[dt]])</f>
        <v>23</v>
      </c>
      <c r="D842" s="1">
        <v>15839</v>
      </c>
      <c r="E842" s="1" t="s">
        <v>10</v>
      </c>
      <c r="F842" s="1" t="s">
        <v>93</v>
      </c>
      <c r="G842" s="1" t="s">
        <v>70</v>
      </c>
      <c r="H842" s="1" t="s">
        <v>19</v>
      </c>
      <c r="I842" s="1" t="s">
        <v>12</v>
      </c>
      <c r="J842" s="1" t="s">
        <v>16</v>
      </c>
      <c r="K842" s="1" t="s">
        <v>14</v>
      </c>
      <c r="L842" s="1" t="s">
        <v>77</v>
      </c>
      <c r="M842" s="1">
        <v>304900</v>
      </c>
      <c r="N842" s="17">
        <v>415.9715851621857</v>
      </c>
      <c r="O842" s="8">
        <v>7765.9199126191443</v>
      </c>
      <c r="P842" s="8">
        <v>9282.7644146401381</v>
      </c>
      <c r="Q842" s="8">
        <f>P842-Table3[[#This Row],[paid]]</f>
        <v>1516.8445020209938</v>
      </c>
      <c r="R842" s="8">
        <v>22.315861817871102</v>
      </c>
      <c r="S842" s="8">
        <v>11800</v>
      </c>
      <c r="T842" s="10">
        <v>7.4999999999999997E-2</v>
      </c>
      <c r="U842" s="8">
        <v>3073.0177299976613</v>
      </c>
      <c r="V842" s="10">
        <v>5.5174256157844333E-2</v>
      </c>
    </row>
    <row r="843" spans="1:22" x14ac:dyDescent="0.25">
      <c r="A843" s="6">
        <v>44721</v>
      </c>
      <c r="B843" s="7" t="str">
        <f t="shared" si="13"/>
        <v>6</v>
      </c>
      <c r="C843" s="17">
        <f>_xlfn.ISOWEEKNUM(Table3[[#This Row],[dt]])</f>
        <v>23</v>
      </c>
      <c r="D843" s="1">
        <v>15720</v>
      </c>
      <c r="E843" s="1" t="s">
        <v>10</v>
      </c>
      <c r="F843" s="1" t="s">
        <v>94</v>
      </c>
      <c r="G843" s="1" t="s">
        <v>30</v>
      </c>
      <c r="H843" s="1" t="s">
        <v>17</v>
      </c>
      <c r="I843" s="1" t="s">
        <v>12</v>
      </c>
      <c r="J843" s="1" t="s">
        <v>13</v>
      </c>
      <c r="K843" s="1" t="s">
        <v>14</v>
      </c>
      <c r="L843" s="1" t="s">
        <v>78</v>
      </c>
      <c r="M843" s="1">
        <v>150320</v>
      </c>
      <c r="N843" s="17">
        <v>110.46693046919164</v>
      </c>
      <c r="O843" s="8">
        <v>3317.893436073161</v>
      </c>
      <c r="P843" s="8">
        <v>4698.9423526523233</v>
      </c>
      <c r="Q843" s="8">
        <f>P843-Table3[[#This Row],[paid]]</f>
        <v>1381.0489165791623</v>
      </c>
      <c r="R843" s="8">
        <v>42.537095334271299</v>
      </c>
      <c r="S843" s="8">
        <v>2800</v>
      </c>
      <c r="T843" s="10">
        <v>7.0000000000000007E-2</v>
      </c>
      <c r="U843" s="8">
        <v>1623.5333080927483</v>
      </c>
      <c r="V843" s="10">
        <v>5.7585061568033606E-2</v>
      </c>
    </row>
    <row r="844" spans="1:22" x14ac:dyDescent="0.25">
      <c r="A844" s="6">
        <v>44721</v>
      </c>
      <c r="B844" s="7" t="str">
        <f t="shared" si="13"/>
        <v>6</v>
      </c>
      <c r="C844" s="17">
        <f>_xlfn.ISOWEEKNUM(Table3[[#This Row],[dt]])</f>
        <v>23</v>
      </c>
      <c r="D844" s="1">
        <v>3010</v>
      </c>
      <c r="E844" s="1" t="s">
        <v>24</v>
      </c>
      <c r="F844" s="1" t="s">
        <v>95</v>
      </c>
      <c r="G844" s="1" t="s">
        <v>46</v>
      </c>
      <c r="H844" s="1" t="s">
        <v>11</v>
      </c>
      <c r="I844" s="1" t="s">
        <v>21</v>
      </c>
      <c r="J844" s="1" t="s">
        <v>13</v>
      </c>
      <c r="K844" s="1" t="s">
        <v>15</v>
      </c>
      <c r="L844" s="1" t="s">
        <v>76</v>
      </c>
      <c r="M844" s="1">
        <v>151900</v>
      </c>
      <c r="N844" s="17">
        <v>558.66127252666422</v>
      </c>
      <c r="O844" s="8">
        <v>4155.591991341068</v>
      </c>
      <c r="P844" s="8">
        <v>5527.5435952005137</v>
      </c>
      <c r="Q844" s="8">
        <f>P844-Table3[[#This Row],[paid]]</f>
        <v>1371.9516038594456</v>
      </c>
      <c r="R844" s="8">
        <v>9.8942666460501627</v>
      </c>
      <c r="S844" s="8">
        <v>10400</v>
      </c>
      <c r="T844" s="10">
        <v>0.06</v>
      </c>
      <c r="U844" s="8">
        <v>537.1916393874526</v>
      </c>
      <c r="V844" s="10">
        <v>1.6197419044446444E-2</v>
      </c>
    </row>
    <row r="845" spans="1:22" x14ac:dyDescent="0.25">
      <c r="A845" s="6">
        <v>44721</v>
      </c>
      <c r="B845" s="7" t="str">
        <f t="shared" si="13"/>
        <v>6</v>
      </c>
      <c r="C845" s="17">
        <f>_xlfn.ISOWEEKNUM(Table3[[#This Row],[dt]])</f>
        <v>23</v>
      </c>
      <c r="D845" s="1">
        <v>15910</v>
      </c>
      <c r="E845" s="1" t="s">
        <v>10</v>
      </c>
      <c r="F845" s="1" t="s">
        <v>90</v>
      </c>
      <c r="G845" s="1" t="s">
        <v>61</v>
      </c>
      <c r="H845" s="1" t="s">
        <v>11</v>
      </c>
      <c r="I845" s="1" t="s">
        <v>12</v>
      </c>
      <c r="J845" s="1" t="s">
        <v>16</v>
      </c>
      <c r="K845" s="1" t="s">
        <v>14</v>
      </c>
      <c r="L845" s="1" t="s">
        <v>78</v>
      </c>
      <c r="M845" s="1">
        <v>556300</v>
      </c>
      <c r="N845" s="17">
        <v>1586.3815001198179</v>
      </c>
      <c r="O845" s="8">
        <v>11838.226566526382</v>
      </c>
      <c r="P845" s="8">
        <v>13151.221021963867</v>
      </c>
      <c r="Q845" s="8">
        <f>P845-Table3[[#This Row],[paid]]</f>
        <v>1312.9944554374852</v>
      </c>
      <c r="R845" s="8">
        <v>8.2900746264190346</v>
      </c>
      <c r="S845" s="8">
        <v>10200</v>
      </c>
      <c r="T845" s="10">
        <v>0.15</v>
      </c>
      <c r="U845" s="8">
        <v>4133.6681233172585</v>
      </c>
      <c r="V845" s="10">
        <v>5.2386366715982936E-2</v>
      </c>
    </row>
    <row r="846" spans="1:22" x14ac:dyDescent="0.25">
      <c r="A846" s="6">
        <v>44721</v>
      </c>
      <c r="B846" s="7" t="str">
        <f t="shared" si="13"/>
        <v>6</v>
      </c>
      <c r="C846" s="17">
        <f>_xlfn.ISOWEEKNUM(Table3[[#This Row],[dt]])</f>
        <v>23</v>
      </c>
      <c r="D846" s="1">
        <v>13948</v>
      </c>
      <c r="E846" s="1" t="s">
        <v>10</v>
      </c>
      <c r="F846" s="1" t="s">
        <v>93</v>
      </c>
      <c r="G846" s="1" t="s">
        <v>50</v>
      </c>
      <c r="H846" s="1" t="s">
        <v>11</v>
      </c>
      <c r="I846" s="1" t="s">
        <v>18</v>
      </c>
      <c r="J846" s="1" t="s">
        <v>13</v>
      </c>
      <c r="K846" s="1" t="s">
        <v>14</v>
      </c>
      <c r="L846" s="1" t="s">
        <v>80</v>
      </c>
      <c r="M846" s="1">
        <v>165560</v>
      </c>
      <c r="N846" s="17">
        <v>586.41776756653269</v>
      </c>
      <c r="O846" s="8">
        <v>4027.4078228621579</v>
      </c>
      <c r="P846" s="8">
        <v>5319.2421273937298</v>
      </c>
      <c r="Q846" s="8">
        <f>P846-Table3[[#This Row],[paid]]</f>
        <v>1291.8343045315719</v>
      </c>
      <c r="R846" s="8">
        <v>9.0707383397796342</v>
      </c>
      <c r="S846" s="8">
        <v>9600</v>
      </c>
      <c r="T846" s="10">
        <v>0.1</v>
      </c>
      <c r="U846" s="8">
        <v>688.94029176803804</v>
      </c>
      <c r="V846" s="10">
        <v>2.1586417615774092E-2</v>
      </c>
    </row>
    <row r="847" spans="1:22" x14ac:dyDescent="0.25">
      <c r="A847" s="6">
        <v>44721</v>
      </c>
      <c r="B847" s="7" t="str">
        <f t="shared" si="13"/>
        <v>6</v>
      </c>
      <c r="C847" s="17">
        <f>_xlfn.ISOWEEKNUM(Table3[[#This Row],[dt]])</f>
        <v>23</v>
      </c>
      <c r="D847" s="1">
        <v>17246</v>
      </c>
      <c r="E847" s="1" t="s">
        <v>10</v>
      </c>
      <c r="F847" s="1" t="s">
        <v>89</v>
      </c>
      <c r="G847" s="1" t="s">
        <v>53</v>
      </c>
      <c r="H847" s="1" t="s">
        <v>11</v>
      </c>
      <c r="I847" s="1" t="s">
        <v>12</v>
      </c>
      <c r="J847" s="1" t="s">
        <v>16</v>
      </c>
      <c r="K847" s="1" t="s">
        <v>14</v>
      </c>
      <c r="L847" s="1" t="s">
        <v>78</v>
      </c>
      <c r="M847" s="1">
        <v>138660</v>
      </c>
      <c r="N847" s="17">
        <v>554.70163351483495</v>
      </c>
      <c r="O847" s="8">
        <v>3846.7007424417566</v>
      </c>
      <c r="P847" s="8">
        <v>4939.2851515628954</v>
      </c>
      <c r="Q847" s="8">
        <f>P847-Table3[[#This Row],[paid]]</f>
        <v>1092.5844091211388</v>
      </c>
      <c r="R847" s="8">
        <v>8.9043998667633257</v>
      </c>
      <c r="S847" s="8">
        <v>8600</v>
      </c>
      <c r="T847" s="10">
        <v>0.15</v>
      </c>
      <c r="U847" s="8">
        <v>743.26938996102047</v>
      </c>
      <c r="V847" s="10">
        <v>2.5080194372048423E-2</v>
      </c>
    </row>
    <row r="848" spans="1:22" x14ac:dyDescent="0.25">
      <c r="A848" s="6">
        <v>44721</v>
      </c>
      <c r="B848" s="7" t="str">
        <f t="shared" si="13"/>
        <v>6</v>
      </c>
      <c r="C848" s="17">
        <f>_xlfn.ISOWEEKNUM(Table3[[#This Row],[dt]])</f>
        <v>23</v>
      </c>
      <c r="D848" s="1">
        <v>14315</v>
      </c>
      <c r="E848" s="1" t="s">
        <v>10</v>
      </c>
      <c r="F848" s="1" t="s">
        <v>95</v>
      </c>
      <c r="G848" s="1" t="s">
        <v>62</v>
      </c>
      <c r="H848" s="1" t="s">
        <v>11</v>
      </c>
      <c r="I848" s="1" t="s">
        <v>12</v>
      </c>
      <c r="J848" s="1" t="s">
        <v>16</v>
      </c>
      <c r="K848" s="1" t="s">
        <v>14</v>
      </c>
      <c r="L848" s="1" t="s">
        <v>79</v>
      </c>
      <c r="M848" s="1">
        <v>634120</v>
      </c>
      <c r="N848" s="17">
        <v>1782.9667762409808</v>
      </c>
      <c r="O848" s="8">
        <v>11536.909699414786</v>
      </c>
      <c r="P848" s="8">
        <v>12604.121749110835</v>
      </c>
      <c r="Q848" s="8">
        <f>P848-Table3[[#This Row],[paid]]</f>
        <v>1067.2120496960488</v>
      </c>
      <c r="R848" s="8">
        <v>7.0691848648374904</v>
      </c>
      <c r="S848" s="8">
        <v>11600</v>
      </c>
      <c r="T848" s="10">
        <v>0.15</v>
      </c>
      <c r="U848" s="8">
        <v>6834.9059125601261</v>
      </c>
      <c r="V848" s="10">
        <v>9.0379243242953419E-2</v>
      </c>
    </row>
    <row r="849" spans="1:22" x14ac:dyDescent="0.25">
      <c r="A849" s="6">
        <v>44721</v>
      </c>
      <c r="B849" s="7" t="str">
        <f t="shared" si="13"/>
        <v>6</v>
      </c>
      <c r="C849" s="17">
        <f>_xlfn.ISOWEEKNUM(Table3[[#This Row],[dt]])</f>
        <v>23</v>
      </c>
      <c r="D849" s="1">
        <v>15169</v>
      </c>
      <c r="E849" s="1" t="s">
        <v>10</v>
      </c>
      <c r="F849" s="1" t="s">
        <v>93</v>
      </c>
      <c r="G849" s="1" t="s">
        <v>54</v>
      </c>
      <c r="H849" s="1" t="s">
        <v>11</v>
      </c>
      <c r="I849" s="1" t="s">
        <v>12</v>
      </c>
      <c r="J849" s="1" t="s">
        <v>13</v>
      </c>
      <c r="K849" s="1" t="s">
        <v>14</v>
      </c>
      <c r="L849" s="1" t="s">
        <v>78</v>
      </c>
      <c r="M849" s="1">
        <v>152000</v>
      </c>
      <c r="N849" s="17">
        <v>1029.3121795491923</v>
      </c>
      <c r="O849" s="8">
        <v>4488.4290423596021</v>
      </c>
      <c r="P849" s="8">
        <v>5499.9936670750658</v>
      </c>
      <c r="Q849" s="8">
        <f>P849-Table3[[#This Row],[paid]]</f>
        <v>1011.5646247154637</v>
      </c>
      <c r="R849" s="8">
        <v>5.3433679075709541</v>
      </c>
      <c r="S849" s="8">
        <v>5200</v>
      </c>
      <c r="T849" s="10">
        <v>0.09</v>
      </c>
      <c r="U849" s="8">
        <v>958.15380643484696</v>
      </c>
      <c r="V849" s="10">
        <v>2.9034997263442296E-2</v>
      </c>
    </row>
    <row r="850" spans="1:22" x14ac:dyDescent="0.25">
      <c r="A850" s="6">
        <v>44721</v>
      </c>
      <c r="B850" s="7" t="str">
        <f t="shared" si="13"/>
        <v>6</v>
      </c>
      <c r="C850" s="17">
        <f>_xlfn.ISOWEEKNUM(Table3[[#This Row],[dt]])</f>
        <v>23</v>
      </c>
      <c r="D850" s="1">
        <v>15031</v>
      </c>
      <c r="E850" s="1" t="s">
        <v>10</v>
      </c>
      <c r="F850" s="1" t="s">
        <v>91</v>
      </c>
      <c r="G850" s="1" t="s">
        <v>38</v>
      </c>
      <c r="H850" s="1" t="s">
        <v>19</v>
      </c>
      <c r="I850" s="1" t="s">
        <v>12</v>
      </c>
      <c r="J850" s="1" t="s">
        <v>13</v>
      </c>
      <c r="K850" s="1" t="s">
        <v>14</v>
      </c>
      <c r="L850" s="1" t="s">
        <v>77</v>
      </c>
      <c r="M850" s="1">
        <v>81240</v>
      </c>
      <c r="N850" s="17">
        <v>220.69423483247814</v>
      </c>
      <c r="O850" s="8">
        <v>2537.734860696854</v>
      </c>
      <c r="P850" s="8">
        <v>3457.1818104271456</v>
      </c>
      <c r="Q850" s="8">
        <f>P850-Table3[[#This Row],[paid]]</f>
        <v>919.44694973029164</v>
      </c>
      <c r="R850" s="8">
        <v>15.665030004301565</v>
      </c>
      <c r="S850" s="8">
        <v>2000</v>
      </c>
      <c r="T850" s="10">
        <v>0.1</v>
      </c>
      <c r="U850" s="8">
        <v>196.6032238556086</v>
      </c>
      <c r="V850" s="10">
        <v>9.4780100592645085E-3</v>
      </c>
    </row>
    <row r="851" spans="1:22" x14ac:dyDescent="0.25">
      <c r="A851" s="6">
        <v>44721</v>
      </c>
      <c r="B851" s="7" t="str">
        <f t="shared" si="13"/>
        <v>6</v>
      </c>
      <c r="C851" s="17">
        <f>_xlfn.ISOWEEKNUM(Table3[[#This Row],[dt]])</f>
        <v>23</v>
      </c>
      <c r="D851" s="1">
        <v>3015</v>
      </c>
      <c r="E851" s="1" t="s">
        <v>10</v>
      </c>
      <c r="F851" s="1" t="s">
        <v>89</v>
      </c>
      <c r="G851" s="1" t="s">
        <v>43</v>
      </c>
      <c r="H851" s="1" t="s">
        <v>11</v>
      </c>
      <c r="I851" s="1" t="s">
        <v>12</v>
      </c>
      <c r="J851" s="1" t="s">
        <v>16</v>
      </c>
      <c r="K851" s="1" t="s">
        <v>15</v>
      </c>
      <c r="L851" s="1" t="s">
        <v>78</v>
      </c>
      <c r="M851" s="1">
        <v>767190</v>
      </c>
      <c r="N851" s="17">
        <v>10542.536977813312</v>
      </c>
      <c r="O851" s="8">
        <v>12772.101595598799</v>
      </c>
      <c r="P851" s="8">
        <v>13601.045793534218</v>
      </c>
      <c r="Q851" s="8">
        <f>P851-Table3[[#This Row],[paid]]</f>
        <v>828.94419793541965</v>
      </c>
      <c r="R851" s="8">
        <v>1.2901112722827073</v>
      </c>
      <c r="S851" s="8">
        <v>13600</v>
      </c>
      <c r="T851" s="10">
        <v>0.13</v>
      </c>
      <c r="U851" s="8">
        <v>4533.5465297992232</v>
      </c>
      <c r="V851" s="10">
        <v>5.555389635251945E-2</v>
      </c>
    </row>
    <row r="852" spans="1:22" x14ac:dyDescent="0.25">
      <c r="A852" s="6">
        <v>44721</v>
      </c>
      <c r="B852" s="7" t="str">
        <f t="shared" si="13"/>
        <v>6</v>
      </c>
      <c r="C852" s="17">
        <f>_xlfn.ISOWEEKNUM(Table3[[#This Row],[dt]])</f>
        <v>23</v>
      </c>
      <c r="D852" s="1">
        <v>17365</v>
      </c>
      <c r="E852" s="1" t="s">
        <v>10</v>
      </c>
      <c r="F852" s="1" t="s">
        <v>95</v>
      </c>
      <c r="G852" s="1" t="s">
        <v>33</v>
      </c>
      <c r="H852" s="1" t="s">
        <v>17</v>
      </c>
      <c r="I852" s="1" t="s">
        <v>12</v>
      </c>
      <c r="J852" s="1" t="s">
        <v>16</v>
      </c>
      <c r="K852" s="1" t="s">
        <v>15</v>
      </c>
      <c r="L852" s="1" t="s">
        <v>75</v>
      </c>
      <c r="M852" s="1">
        <v>146880</v>
      </c>
      <c r="N852" s="17">
        <v>387.92015846411704</v>
      </c>
      <c r="O852" s="8">
        <v>2669.7995809898512</v>
      </c>
      <c r="P852" s="8">
        <v>3319.4521683494108</v>
      </c>
      <c r="Q852" s="8">
        <f>P852-Table3[[#This Row],[paid]]</f>
        <v>649.65258735955967</v>
      </c>
      <c r="R852" s="8">
        <v>8.5570499390700352</v>
      </c>
      <c r="S852" s="8">
        <v>4200</v>
      </c>
      <c r="T852" s="10">
        <v>0.1</v>
      </c>
      <c r="U852" s="8">
        <v>1572.9874290450086</v>
      </c>
      <c r="V852" s="10">
        <v>7.89782645483523E-2</v>
      </c>
    </row>
    <row r="853" spans="1:22" x14ac:dyDescent="0.25">
      <c r="A853" s="6">
        <v>44721</v>
      </c>
      <c r="B853" s="7" t="str">
        <f t="shared" si="13"/>
        <v>6</v>
      </c>
      <c r="C853" s="17">
        <f>_xlfn.ISOWEEKNUM(Table3[[#This Row],[dt]])</f>
        <v>23</v>
      </c>
      <c r="D853" s="1">
        <v>17456</v>
      </c>
      <c r="E853" s="1" t="s">
        <v>10</v>
      </c>
      <c r="F853" s="1" t="s">
        <v>89</v>
      </c>
      <c r="G853" s="1" t="s">
        <v>56</v>
      </c>
      <c r="H853" s="1" t="s">
        <v>17</v>
      </c>
      <c r="I853" s="1" t="s">
        <v>18</v>
      </c>
      <c r="J853" s="1" t="s">
        <v>16</v>
      </c>
      <c r="K853" s="1" t="s">
        <v>15</v>
      </c>
      <c r="L853" s="1" t="s">
        <v>81</v>
      </c>
      <c r="M853" s="1">
        <v>114860</v>
      </c>
      <c r="N853" s="17">
        <v>618.88408365827718</v>
      </c>
      <c r="O853" s="8">
        <v>1564.3318514954735</v>
      </c>
      <c r="P853" s="8">
        <v>2123.1142202855972</v>
      </c>
      <c r="Q853" s="8">
        <f>P853-Table3[[#This Row],[paid]]</f>
        <v>558.78236879012366</v>
      </c>
      <c r="R853" s="8">
        <v>3.4305523059111263</v>
      </c>
      <c r="S853" s="8">
        <v>5400</v>
      </c>
      <c r="T853" s="10">
        <v>0.05</v>
      </c>
      <c r="U853" s="8">
        <v>513.62900744445233</v>
      </c>
      <c r="V853" s="10">
        <v>4.0320409404332465E-2</v>
      </c>
    </row>
    <row r="854" spans="1:22" x14ac:dyDescent="0.25">
      <c r="A854" s="6">
        <v>44721</v>
      </c>
      <c r="B854" s="7" t="str">
        <f t="shared" si="13"/>
        <v>6</v>
      </c>
      <c r="C854" s="17">
        <f>_xlfn.ISOWEEKNUM(Table3[[#This Row],[dt]])</f>
        <v>23</v>
      </c>
      <c r="D854" s="1">
        <v>9315</v>
      </c>
      <c r="E854" s="1" t="s">
        <v>10</v>
      </c>
      <c r="F854" s="1" t="s">
        <v>93</v>
      </c>
      <c r="G854" s="1" t="s">
        <v>34</v>
      </c>
      <c r="H854" s="1" t="s">
        <v>17</v>
      </c>
      <c r="I854" s="1" t="s">
        <v>18</v>
      </c>
      <c r="J854" s="1" t="s">
        <v>16</v>
      </c>
      <c r="K854" s="1" t="s">
        <v>14</v>
      </c>
      <c r="L854" s="1" t="s">
        <v>78</v>
      </c>
      <c r="M854" s="1">
        <v>145350</v>
      </c>
      <c r="N854" s="17">
        <v>892.11728865194209</v>
      </c>
      <c r="O854" s="8">
        <v>5931.1329984222675</v>
      </c>
      <c r="P854" s="8">
        <v>6437.0636121490716</v>
      </c>
      <c r="Q854" s="8">
        <f>P854-Table3[[#This Row],[paid]]</f>
        <v>505.93061372680404</v>
      </c>
      <c r="R854" s="8">
        <v>7.2154902657205202</v>
      </c>
      <c r="S854" s="8">
        <v>10600</v>
      </c>
      <c r="T854" s="10">
        <v>7.0000000000000007E-2</v>
      </c>
      <c r="U854" s="8">
        <v>1447.7706791361022</v>
      </c>
      <c r="V854" s="10">
        <v>3.7485277096522558E-2</v>
      </c>
    </row>
    <row r="855" spans="1:22" x14ac:dyDescent="0.25">
      <c r="A855" s="6">
        <v>44721</v>
      </c>
      <c r="B855" s="7" t="str">
        <f t="shared" si="13"/>
        <v>6</v>
      </c>
      <c r="C855" s="17">
        <f>_xlfn.ISOWEEKNUM(Table3[[#This Row],[dt]])</f>
        <v>23</v>
      </c>
      <c r="D855" s="1">
        <v>2789</v>
      </c>
      <c r="E855" s="1" t="s">
        <v>10</v>
      </c>
      <c r="F855" s="1" t="s">
        <v>94</v>
      </c>
      <c r="G855" s="1" t="s">
        <v>69</v>
      </c>
      <c r="H855" s="1" t="s">
        <v>17</v>
      </c>
      <c r="I855" s="1" t="s">
        <v>12</v>
      </c>
      <c r="J855" s="1" t="s">
        <v>13</v>
      </c>
      <c r="K855" s="1" t="s">
        <v>14</v>
      </c>
      <c r="L855" s="1" t="s">
        <v>78</v>
      </c>
      <c r="M855" s="1">
        <v>110910</v>
      </c>
      <c r="N855" s="17">
        <v>591.40129579725931</v>
      </c>
      <c r="O855" s="8">
        <v>5881.9736096795841</v>
      </c>
      <c r="P855" s="8">
        <v>6234.0623917738158</v>
      </c>
      <c r="Q855" s="8">
        <f>P855-Table3[[#This Row],[paid]]</f>
        <v>352.08878209423165</v>
      </c>
      <c r="R855" s="8">
        <v>10.541171343511801</v>
      </c>
      <c r="S855" s="8">
        <v>10600</v>
      </c>
      <c r="T855" s="10">
        <v>0.13</v>
      </c>
      <c r="U855" s="8">
        <v>1339.30395036607</v>
      </c>
      <c r="V855" s="10">
        <v>3.5806078129015692E-2</v>
      </c>
    </row>
    <row r="856" spans="1:22" x14ac:dyDescent="0.25">
      <c r="A856" s="6">
        <v>44721</v>
      </c>
      <c r="B856" s="7" t="str">
        <f t="shared" si="13"/>
        <v>6</v>
      </c>
      <c r="C856" s="17">
        <f>_xlfn.ISOWEEKNUM(Table3[[#This Row],[dt]])</f>
        <v>23</v>
      </c>
      <c r="D856" s="1">
        <v>2575</v>
      </c>
      <c r="E856" s="1" t="s">
        <v>10</v>
      </c>
      <c r="F856" s="1" t="s">
        <v>95</v>
      </c>
      <c r="G856" s="1" t="s">
        <v>40</v>
      </c>
      <c r="H856" s="1" t="s">
        <v>17</v>
      </c>
      <c r="I856" s="1" t="s">
        <v>18</v>
      </c>
      <c r="J856" s="1" t="s">
        <v>16</v>
      </c>
      <c r="K856" s="1" t="s">
        <v>20</v>
      </c>
      <c r="L856" s="1" t="s">
        <v>81</v>
      </c>
      <c r="M856" s="1">
        <v>218650</v>
      </c>
      <c r="N856" s="17">
        <v>374.1550922624989</v>
      </c>
      <c r="O856" s="8">
        <v>3624.0568240636244</v>
      </c>
      <c r="P856" s="8">
        <v>3766.5536538112897</v>
      </c>
      <c r="Q856" s="8">
        <f>P856-Table3[[#This Row],[paid]]</f>
        <v>142.49682974766529</v>
      </c>
      <c r="R856" s="8">
        <v>10.066824511287846</v>
      </c>
      <c r="S856" s="8">
        <v>10000</v>
      </c>
      <c r="T856" s="10">
        <v>7.4999999999999997E-2</v>
      </c>
      <c r="U856" s="8">
        <v>565.17881020725451</v>
      </c>
      <c r="V856" s="10">
        <v>2.5008662301295111E-2</v>
      </c>
    </row>
    <row r="857" spans="1:22" x14ac:dyDescent="0.25">
      <c r="A857" s="6">
        <v>44721</v>
      </c>
      <c r="B857" s="7" t="str">
        <f t="shared" si="13"/>
        <v>6</v>
      </c>
      <c r="C857" s="17">
        <f>_xlfn.ISOWEEKNUM(Table3[[#This Row],[dt]])</f>
        <v>23</v>
      </c>
      <c r="D857" s="1">
        <v>17268</v>
      </c>
      <c r="E857" s="1" t="s">
        <v>10</v>
      </c>
      <c r="F857" s="1" t="s">
        <v>93</v>
      </c>
      <c r="G857" s="1" t="s">
        <v>73</v>
      </c>
      <c r="H857" s="1" t="s">
        <v>11</v>
      </c>
      <c r="I857" s="1" t="s">
        <v>21</v>
      </c>
      <c r="J857" s="1" t="s">
        <v>16</v>
      </c>
      <c r="K857" s="1" t="s">
        <v>14</v>
      </c>
      <c r="L857" s="1" t="s">
        <v>81</v>
      </c>
      <c r="M857" s="1">
        <v>141110</v>
      </c>
      <c r="N857" s="17">
        <v>770.55820403917835</v>
      </c>
      <c r="O857" s="8">
        <v>2802.2202801589169</v>
      </c>
      <c r="P857" s="8">
        <v>2856.1823100547858</v>
      </c>
      <c r="Q857" s="8">
        <f>P857-Table3[[#This Row],[paid]]</f>
        <v>53.962029895868909</v>
      </c>
      <c r="R857" s="8">
        <v>3.7066405822207895</v>
      </c>
      <c r="S857" s="8">
        <v>4400</v>
      </c>
      <c r="T857" s="10">
        <v>0.15</v>
      </c>
      <c r="U857" s="8">
        <v>1518.9097363009043</v>
      </c>
      <c r="V857" s="10">
        <v>8.8632865565210217E-2</v>
      </c>
    </row>
    <row r="858" spans="1:22" x14ac:dyDescent="0.25">
      <c r="A858" s="6">
        <v>44721</v>
      </c>
      <c r="B858" s="7" t="str">
        <f t="shared" si="13"/>
        <v>6</v>
      </c>
      <c r="C858" s="17">
        <f>_xlfn.ISOWEEKNUM(Table3[[#This Row],[dt]])</f>
        <v>23</v>
      </c>
      <c r="D858" s="1">
        <v>15911</v>
      </c>
      <c r="E858" s="1" t="s">
        <v>10</v>
      </c>
      <c r="F858" s="1" t="s">
        <v>95</v>
      </c>
      <c r="G858" s="1" t="s">
        <v>68</v>
      </c>
      <c r="H858" s="1" t="s">
        <v>11</v>
      </c>
      <c r="I858" s="1" t="s">
        <v>18</v>
      </c>
      <c r="J858" s="1" t="s">
        <v>16</v>
      </c>
      <c r="K858" s="1" t="s">
        <v>14</v>
      </c>
      <c r="L858" s="1" t="s">
        <v>78</v>
      </c>
      <c r="M858" s="1">
        <v>13310</v>
      </c>
      <c r="N858" s="17">
        <v>36.700367647058826</v>
      </c>
      <c r="O858" s="8">
        <v>270.82233057567862</v>
      </c>
      <c r="P858" s="8">
        <v>276.09108608779735</v>
      </c>
      <c r="Q858" s="8">
        <f>P858-Table3[[#This Row],[paid]]</f>
        <v>5.2687555121187302</v>
      </c>
      <c r="R858" s="8">
        <v>7.5228425159910719</v>
      </c>
      <c r="S858" s="8">
        <v>200</v>
      </c>
      <c r="T858" s="10">
        <v>0.13</v>
      </c>
      <c r="U858" s="8">
        <v>38.506747424801517</v>
      </c>
      <c r="V858" s="10">
        <v>2.3245195375217773E-2</v>
      </c>
    </row>
    <row r="859" spans="1:22" x14ac:dyDescent="0.25">
      <c r="A859" s="6">
        <v>44721</v>
      </c>
      <c r="B859" s="7" t="str">
        <f t="shared" si="13"/>
        <v>6</v>
      </c>
      <c r="C859" s="17">
        <f>_xlfn.ISOWEEKNUM(Table3[[#This Row],[dt]])</f>
        <v>23</v>
      </c>
      <c r="D859" s="1">
        <v>5435</v>
      </c>
      <c r="E859" s="1" t="s">
        <v>10</v>
      </c>
      <c r="F859" s="1" t="s">
        <v>93</v>
      </c>
      <c r="G859" s="1" t="s">
        <v>69</v>
      </c>
      <c r="H859" s="1" t="s">
        <v>17</v>
      </c>
      <c r="I859" s="1" t="s">
        <v>21</v>
      </c>
      <c r="J859" s="1" t="s">
        <v>16</v>
      </c>
      <c r="K859" s="1" t="s">
        <v>15</v>
      </c>
      <c r="L859" s="1" t="s">
        <v>76</v>
      </c>
      <c r="M859" s="1">
        <v>103050</v>
      </c>
      <c r="N859" s="17">
        <v>101.67440510737087</v>
      </c>
      <c r="O859" s="8">
        <v>1697.5305106027872</v>
      </c>
      <c r="P859" s="8">
        <v>1692.1118119328421</v>
      </c>
      <c r="Q859" s="8">
        <f>P859-Table3[[#This Row],[paid]]</f>
        <v>-5.4186986699451154</v>
      </c>
      <c r="R859" s="8">
        <v>16.642455986301833</v>
      </c>
      <c r="S859" s="8">
        <v>800</v>
      </c>
      <c r="T859" s="10">
        <v>0.08</v>
      </c>
      <c r="U859" s="8">
        <v>808.19757057679521</v>
      </c>
      <c r="V859" s="10">
        <v>7.9604429297299065E-2</v>
      </c>
    </row>
    <row r="860" spans="1:22" x14ac:dyDescent="0.25">
      <c r="A860" s="6">
        <v>44721</v>
      </c>
      <c r="B860" s="7" t="str">
        <f t="shared" si="13"/>
        <v>6</v>
      </c>
      <c r="C860" s="17">
        <f>_xlfn.ISOWEEKNUM(Table3[[#This Row],[dt]])</f>
        <v>23</v>
      </c>
      <c r="D860" s="1">
        <v>17100</v>
      </c>
      <c r="E860" s="1" t="s">
        <v>10</v>
      </c>
      <c r="F860" s="1" t="s">
        <v>93</v>
      </c>
      <c r="G860" s="1" t="s">
        <v>48</v>
      </c>
      <c r="H860" s="1" t="s">
        <v>11</v>
      </c>
      <c r="I860" s="1" t="s">
        <v>21</v>
      </c>
      <c r="J860" s="1" t="s">
        <v>13</v>
      </c>
      <c r="K860" s="1" t="s">
        <v>15</v>
      </c>
      <c r="L860" s="1" t="s">
        <v>76</v>
      </c>
      <c r="M860" s="1">
        <v>94570</v>
      </c>
      <c r="N860" s="17">
        <v>388.95532776512277</v>
      </c>
      <c r="O860" s="8">
        <v>2383.8834202310027</v>
      </c>
      <c r="P860" s="8">
        <v>2377.497838640491</v>
      </c>
      <c r="Q860" s="8">
        <f>P860-Table3[[#This Row],[paid]]</f>
        <v>-6.3855815905117197</v>
      </c>
      <c r="R860" s="8">
        <v>6.1125215903359038</v>
      </c>
      <c r="S860" s="8">
        <v>2200</v>
      </c>
      <c r="T860" s="10">
        <v>7.0000000000000007E-2</v>
      </c>
      <c r="U860" s="8">
        <v>971.43806738698265</v>
      </c>
      <c r="V860" s="10">
        <v>6.8099470768427262E-2</v>
      </c>
    </row>
    <row r="861" spans="1:22" x14ac:dyDescent="0.25">
      <c r="A861" s="6">
        <v>44721</v>
      </c>
      <c r="B861" s="7" t="str">
        <f t="shared" si="13"/>
        <v>6</v>
      </c>
      <c r="C861" s="17">
        <f>_xlfn.ISOWEEKNUM(Table3[[#This Row],[dt]])</f>
        <v>23</v>
      </c>
      <c r="D861" s="1">
        <v>2973</v>
      </c>
      <c r="E861" s="1" t="s">
        <v>10</v>
      </c>
      <c r="F861" s="1" t="s">
        <v>93</v>
      </c>
      <c r="G861" s="1" t="s">
        <v>42</v>
      </c>
      <c r="H861" s="1" t="s">
        <v>11</v>
      </c>
      <c r="I861" s="1" t="s">
        <v>21</v>
      </c>
      <c r="J861" s="1" t="s">
        <v>16</v>
      </c>
      <c r="K861" s="1" t="s">
        <v>14</v>
      </c>
      <c r="L861" s="1" t="s">
        <v>77</v>
      </c>
      <c r="M861" s="1">
        <v>49630</v>
      </c>
      <c r="N861" s="17">
        <v>225.85978979304366</v>
      </c>
      <c r="O861" s="8">
        <v>611.63245956778587</v>
      </c>
      <c r="P861" s="8">
        <v>548.18721725627938</v>
      </c>
      <c r="Q861" s="8">
        <f>P861-Table3[[#This Row],[paid]]</f>
        <v>-63.44524231150649</v>
      </c>
      <c r="R861" s="8">
        <v>2.4271129347928011</v>
      </c>
      <c r="S861" s="8">
        <v>600</v>
      </c>
      <c r="T861" s="10">
        <v>0.04</v>
      </c>
      <c r="U861" s="8">
        <v>114.94398888231304</v>
      </c>
      <c r="V861" s="10">
        <v>3.4946694992760818E-2</v>
      </c>
    </row>
    <row r="862" spans="1:22" x14ac:dyDescent="0.25">
      <c r="A862" s="6">
        <v>44721</v>
      </c>
      <c r="B862" s="7" t="str">
        <f t="shared" si="13"/>
        <v>6</v>
      </c>
      <c r="C862" s="17">
        <f>_xlfn.ISOWEEKNUM(Table3[[#This Row],[dt]])</f>
        <v>23</v>
      </c>
      <c r="D862" s="1">
        <v>17249</v>
      </c>
      <c r="E862" s="1" t="s">
        <v>10</v>
      </c>
      <c r="F862" s="1" t="s">
        <v>90</v>
      </c>
      <c r="G862" s="1" t="s">
        <v>38</v>
      </c>
      <c r="H862" s="1" t="s">
        <v>11</v>
      </c>
      <c r="I862" s="1" t="s">
        <v>21</v>
      </c>
      <c r="J862" s="1" t="s">
        <v>13</v>
      </c>
      <c r="K862" s="1" t="s">
        <v>15</v>
      </c>
      <c r="L862" s="1" t="s">
        <v>76</v>
      </c>
      <c r="M862" s="1">
        <v>70240</v>
      </c>
      <c r="N862" s="17">
        <v>256.08333333333331</v>
      </c>
      <c r="O862" s="8">
        <v>533.94643625579783</v>
      </c>
      <c r="P862" s="8">
        <v>465.08429665931595</v>
      </c>
      <c r="Q862" s="8">
        <f>P862-Table3[[#This Row],[paid]]</f>
        <v>-68.862139596481882</v>
      </c>
      <c r="R862" s="8">
        <v>1.8161443410061151</v>
      </c>
      <c r="S862" s="8">
        <v>400</v>
      </c>
      <c r="T862" s="10">
        <v>0.08</v>
      </c>
      <c r="U862" s="8">
        <v>5.1511670712696302</v>
      </c>
      <c r="V862" s="10">
        <v>1.8459617995670466E-3</v>
      </c>
    </row>
    <row r="863" spans="1:22" x14ac:dyDescent="0.25">
      <c r="A863" s="6">
        <v>44721</v>
      </c>
      <c r="B863" s="7" t="str">
        <f t="shared" si="13"/>
        <v>6</v>
      </c>
      <c r="C863" s="17">
        <f>_xlfn.ISOWEEKNUM(Table3[[#This Row],[dt]])</f>
        <v>23</v>
      </c>
      <c r="D863" s="1">
        <v>17638</v>
      </c>
      <c r="E863" s="1" t="s">
        <v>10</v>
      </c>
      <c r="F863" s="1" t="s">
        <v>94</v>
      </c>
      <c r="G863" s="1" t="s">
        <v>52</v>
      </c>
      <c r="H863" s="1" t="s">
        <v>19</v>
      </c>
      <c r="I863" s="1" t="s">
        <v>12</v>
      </c>
      <c r="J863" s="1" t="s">
        <v>13</v>
      </c>
      <c r="K863" s="1" t="s">
        <v>15</v>
      </c>
      <c r="L863" s="1" t="s">
        <v>75</v>
      </c>
      <c r="M863" s="1">
        <v>5110</v>
      </c>
      <c r="N863" s="17">
        <v>10.616677684389462</v>
      </c>
      <c r="O863" s="8">
        <v>80.700388276280819</v>
      </c>
      <c r="P863" s="8">
        <v>6.4906819040481478</v>
      </c>
      <c r="Q863" s="8">
        <f>P863-Table3[[#This Row],[paid]]</f>
        <v>-74.209706372232674</v>
      </c>
      <c r="R863" s="8">
        <v>0.61136657785061221</v>
      </c>
      <c r="S863" s="8">
        <v>200</v>
      </c>
      <c r="T863" s="10">
        <v>0.08</v>
      </c>
      <c r="U863" s="8">
        <v>0.1214026042720774</v>
      </c>
      <c r="V863" s="10">
        <v>3.1173561850350497E-3</v>
      </c>
    </row>
    <row r="864" spans="1:22" x14ac:dyDescent="0.25">
      <c r="A864" s="6">
        <v>44721</v>
      </c>
      <c r="B864" s="7" t="str">
        <f t="shared" si="13"/>
        <v>6</v>
      </c>
      <c r="C864" s="17">
        <f>_xlfn.ISOWEEKNUM(Table3[[#This Row],[dt]])</f>
        <v>23</v>
      </c>
      <c r="D864" s="1">
        <v>17644</v>
      </c>
      <c r="E864" s="1" t="s">
        <v>10</v>
      </c>
      <c r="F864" s="1" t="s">
        <v>92</v>
      </c>
      <c r="G864" s="1" t="s">
        <v>61</v>
      </c>
      <c r="H864" s="1" t="s">
        <v>17</v>
      </c>
      <c r="I864" s="1" t="s">
        <v>21</v>
      </c>
      <c r="J864" s="1" t="s">
        <v>13</v>
      </c>
      <c r="K864" s="1" t="s">
        <v>14</v>
      </c>
      <c r="L864" s="1" t="s">
        <v>79</v>
      </c>
      <c r="M864" s="1">
        <v>3230</v>
      </c>
      <c r="N864" s="17">
        <v>24.513392857142858</v>
      </c>
      <c r="O864" s="8">
        <v>128.54128365223181</v>
      </c>
      <c r="P864" s="8">
        <v>15.445995022198987</v>
      </c>
      <c r="Q864" s="8">
        <f>P864-Table3[[#This Row],[paid]]</f>
        <v>-113.09528863003283</v>
      </c>
      <c r="R864" s="8">
        <v>0.63010433162858737</v>
      </c>
      <c r="S864" s="8">
        <v>200</v>
      </c>
      <c r="T864" s="10">
        <v>0.1</v>
      </c>
      <c r="U864" s="8">
        <v>9.044774576744592</v>
      </c>
      <c r="V864" s="10">
        <v>9.7595682718459156E-2</v>
      </c>
    </row>
    <row r="865" spans="1:22" x14ac:dyDescent="0.25">
      <c r="A865" s="6">
        <v>44721</v>
      </c>
      <c r="B865" s="7" t="str">
        <f t="shared" si="13"/>
        <v>6</v>
      </c>
      <c r="C865" s="17">
        <f>_xlfn.ISOWEEKNUM(Table3[[#This Row],[dt]])</f>
        <v>23</v>
      </c>
      <c r="D865" s="1">
        <v>3016</v>
      </c>
      <c r="E865" s="1" t="s">
        <v>10</v>
      </c>
      <c r="F865" s="1" t="s">
        <v>93</v>
      </c>
      <c r="G865" s="1" t="s">
        <v>27</v>
      </c>
      <c r="H865" s="1" t="s">
        <v>11</v>
      </c>
      <c r="I865" s="1" t="s">
        <v>12</v>
      </c>
      <c r="J865" s="1" t="s">
        <v>16</v>
      </c>
      <c r="K865" s="1" t="s">
        <v>15</v>
      </c>
      <c r="L865" s="1" t="s">
        <v>79</v>
      </c>
      <c r="M865" s="1">
        <v>699280</v>
      </c>
      <c r="N865" s="17">
        <v>4464.0191257757124</v>
      </c>
      <c r="O865" s="8">
        <v>10262.809368864178</v>
      </c>
      <c r="P865" s="8">
        <v>10140.189753607761</v>
      </c>
      <c r="Q865" s="8">
        <f>P865-Table3[[#This Row],[paid]]</f>
        <v>-122.61961525641709</v>
      </c>
      <c r="R865" s="8">
        <v>2.2715381515856969</v>
      </c>
      <c r="S865" s="8">
        <v>9200</v>
      </c>
      <c r="T865" s="10">
        <v>0.08</v>
      </c>
      <c r="U865" s="8">
        <v>3341.8003719273697</v>
      </c>
      <c r="V865" s="10">
        <v>5.4926657408595272E-2</v>
      </c>
    </row>
    <row r="866" spans="1:22" x14ac:dyDescent="0.25">
      <c r="A866" s="6">
        <v>44721</v>
      </c>
      <c r="B866" s="7" t="str">
        <f t="shared" si="13"/>
        <v>6</v>
      </c>
      <c r="C866" s="17">
        <f>_xlfn.ISOWEEKNUM(Table3[[#This Row],[dt]])</f>
        <v>23</v>
      </c>
      <c r="D866" s="1">
        <v>16703</v>
      </c>
      <c r="E866" s="1" t="s">
        <v>10</v>
      </c>
      <c r="F866" s="1" t="s">
        <v>95</v>
      </c>
      <c r="G866" s="1" t="s">
        <v>46</v>
      </c>
      <c r="H866" s="1" t="s">
        <v>19</v>
      </c>
      <c r="I866" s="1" t="s">
        <v>12</v>
      </c>
      <c r="J866" s="1" t="s">
        <v>13</v>
      </c>
      <c r="K866" s="1" t="s">
        <v>14</v>
      </c>
      <c r="L866" s="1" t="s">
        <v>75</v>
      </c>
      <c r="M866" s="1">
        <v>6080</v>
      </c>
      <c r="N866" s="17">
        <v>3.813753994558077</v>
      </c>
      <c r="O866" s="8">
        <v>125.20821781139618</v>
      </c>
      <c r="P866" s="8">
        <v>1.0754804973642116</v>
      </c>
      <c r="Q866" s="8">
        <f>P866-Table3[[#This Row],[paid]]</f>
        <v>-124.13273731403197</v>
      </c>
      <c r="R866" s="8">
        <v>0.28200049056620763</v>
      </c>
      <c r="S866" s="8">
        <v>20000</v>
      </c>
      <c r="T866" s="10">
        <v>4.4999999999999998E-2</v>
      </c>
      <c r="U866" s="8">
        <v>2.3651708210391899E-2</v>
      </c>
      <c r="V866" s="10">
        <v>3.6652932136469118E-3</v>
      </c>
    </row>
    <row r="867" spans="1:22" x14ac:dyDescent="0.25">
      <c r="A867" s="6">
        <v>44721</v>
      </c>
      <c r="B867" s="7" t="str">
        <f t="shared" si="13"/>
        <v>6</v>
      </c>
      <c r="C867" s="17">
        <f>_xlfn.ISOWEEKNUM(Table3[[#This Row],[dt]])</f>
        <v>23</v>
      </c>
      <c r="D867" s="1">
        <v>16863</v>
      </c>
      <c r="E867" s="1" t="s">
        <v>10</v>
      </c>
      <c r="F867" s="1" t="s">
        <v>92</v>
      </c>
      <c r="G867" s="1" t="s">
        <v>67</v>
      </c>
      <c r="H867" s="1" t="s">
        <v>11</v>
      </c>
      <c r="I867" s="1" t="s">
        <v>18</v>
      </c>
      <c r="J867" s="1" t="s">
        <v>13</v>
      </c>
      <c r="K867" s="1" t="s">
        <v>14</v>
      </c>
      <c r="L867" s="1" t="s">
        <v>79</v>
      </c>
      <c r="M867" s="1">
        <v>35730</v>
      </c>
      <c r="N867" s="17">
        <v>72.937574081390764</v>
      </c>
      <c r="O867" s="8">
        <v>206.03651073404578</v>
      </c>
      <c r="P867" s="8">
        <v>80.794641210407121</v>
      </c>
      <c r="Q867" s="8">
        <f>P867-Table3[[#This Row],[paid]]</f>
        <v>-125.24186952363866</v>
      </c>
      <c r="R867" s="8">
        <v>1.1077231759894932</v>
      </c>
      <c r="S867" s="8">
        <v>200</v>
      </c>
      <c r="T867" s="10">
        <v>0.1</v>
      </c>
      <c r="U867" s="8">
        <v>31.243611179769037</v>
      </c>
      <c r="V867" s="10">
        <v>6.4450667172351525E-2</v>
      </c>
    </row>
    <row r="868" spans="1:22" x14ac:dyDescent="0.25">
      <c r="A868" s="6">
        <v>44721</v>
      </c>
      <c r="B868" s="7" t="str">
        <f t="shared" si="13"/>
        <v>6</v>
      </c>
      <c r="C868" s="17">
        <f>_xlfn.ISOWEEKNUM(Table3[[#This Row],[dt]])</f>
        <v>23</v>
      </c>
      <c r="D868" s="1">
        <v>13076</v>
      </c>
      <c r="E868" s="1" t="s">
        <v>10</v>
      </c>
      <c r="F868" s="1" t="s">
        <v>94</v>
      </c>
      <c r="G868" s="1" t="s">
        <v>68</v>
      </c>
      <c r="H868" s="1" t="s">
        <v>17</v>
      </c>
      <c r="I868" s="1" t="s">
        <v>21</v>
      </c>
      <c r="J868" s="1" t="s">
        <v>16</v>
      </c>
      <c r="K868" s="1" t="s">
        <v>15</v>
      </c>
      <c r="L868" s="1" t="s">
        <v>75</v>
      </c>
      <c r="M868" s="1">
        <v>165670</v>
      </c>
      <c r="N868" s="17">
        <v>176.49300663253032</v>
      </c>
      <c r="O868" s="8">
        <v>3108.1930920029668</v>
      </c>
      <c r="P868" s="8">
        <v>2949.3244301186264</v>
      </c>
      <c r="Q868" s="8">
        <f>P868-Table3[[#This Row],[paid]]</f>
        <v>-158.86866188434033</v>
      </c>
      <c r="R868" s="8">
        <v>16.710715548403044</v>
      </c>
      <c r="S868" s="8">
        <v>2200</v>
      </c>
      <c r="T868" s="10">
        <v>7.0000000000000007E-2</v>
      </c>
      <c r="U868" s="8">
        <v>374.88650247083905</v>
      </c>
      <c r="V868" s="10">
        <v>2.118487986844728E-2</v>
      </c>
    </row>
    <row r="869" spans="1:22" x14ac:dyDescent="0.25">
      <c r="A869" s="6">
        <v>44721</v>
      </c>
      <c r="B869" s="7" t="str">
        <f t="shared" si="13"/>
        <v>6</v>
      </c>
      <c r="C869" s="17">
        <f>_xlfn.ISOWEEKNUM(Table3[[#This Row],[dt]])</f>
        <v>23</v>
      </c>
      <c r="D869" s="1">
        <v>10777</v>
      </c>
      <c r="E869" s="1" t="s">
        <v>10</v>
      </c>
      <c r="F869" s="1" t="s">
        <v>91</v>
      </c>
      <c r="G869" s="1" t="s">
        <v>41</v>
      </c>
      <c r="H869" s="1" t="s">
        <v>11</v>
      </c>
      <c r="I869" s="1" t="s">
        <v>18</v>
      </c>
      <c r="J869" s="1" t="s">
        <v>16</v>
      </c>
      <c r="K869" s="1" t="s">
        <v>15</v>
      </c>
      <c r="L869" s="1" t="s">
        <v>78</v>
      </c>
      <c r="M869" s="1">
        <v>10800</v>
      </c>
      <c r="N869" s="17">
        <v>62.093159228220621</v>
      </c>
      <c r="O869" s="8">
        <v>207.21635502008547</v>
      </c>
      <c r="P869" s="8">
        <v>36.346661375575316</v>
      </c>
      <c r="Q869" s="8">
        <f>P869-Table3[[#This Row],[paid]]</f>
        <v>-170.86969364451016</v>
      </c>
      <c r="R869" s="8">
        <v>0.58535693508498721</v>
      </c>
      <c r="S869" s="8">
        <v>200</v>
      </c>
      <c r="T869" s="10">
        <v>0.17</v>
      </c>
      <c r="U869" s="8">
        <v>30.589422482143597</v>
      </c>
      <c r="V869" s="10">
        <v>0.14026699805180026</v>
      </c>
    </row>
    <row r="870" spans="1:22" x14ac:dyDescent="0.25">
      <c r="A870" s="6">
        <v>44721</v>
      </c>
      <c r="B870" s="7" t="str">
        <f t="shared" si="13"/>
        <v>6</v>
      </c>
      <c r="C870" s="17">
        <f>_xlfn.ISOWEEKNUM(Table3[[#This Row],[dt]])</f>
        <v>23</v>
      </c>
      <c r="D870" s="1">
        <v>17247</v>
      </c>
      <c r="E870" s="1" t="s">
        <v>10</v>
      </c>
      <c r="F870" s="1" t="s">
        <v>89</v>
      </c>
      <c r="G870" s="1" t="s">
        <v>29</v>
      </c>
      <c r="H870" s="1" t="s">
        <v>11</v>
      </c>
      <c r="I870" s="1" t="s">
        <v>22</v>
      </c>
      <c r="J870" s="1" t="s">
        <v>16</v>
      </c>
      <c r="K870" s="1" t="s">
        <v>15</v>
      </c>
      <c r="L870" s="1" t="s">
        <v>81</v>
      </c>
      <c r="M870" s="1">
        <v>8030</v>
      </c>
      <c r="N870" s="17">
        <v>41.288000514171863</v>
      </c>
      <c r="O870" s="8">
        <v>193.60821718952809</v>
      </c>
      <c r="P870" s="8">
        <v>16.653533689310695</v>
      </c>
      <c r="Q870" s="8">
        <f>P870-Table3[[#This Row],[paid]]</f>
        <v>-176.95468350021739</v>
      </c>
      <c r="R870" s="8">
        <v>0.40335045247818352</v>
      </c>
      <c r="S870" s="8">
        <v>200</v>
      </c>
      <c r="T870" s="10">
        <v>0.06</v>
      </c>
      <c r="U870" s="8">
        <v>3.571095049192953</v>
      </c>
      <c r="V870" s="10">
        <v>3.5739112148964025E-2</v>
      </c>
    </row>
    <row r="871" spans="1:22" x14ac:dyDescent="0.25">
      <c r="A871" s="6">
        <v>44721</v>
      </c>
      <c r="B871" s="7" t="str">
        <f t="shared" si="13"/>
        <v>6</v>
      </c>
      <c r="C871" s="17">
        <f>_xlfn.ISOWEEKNUM(Table3[[#This Row],[dt]])</f>
        <v>23</v>
      </c>
      <c r="D871" s="1">
        <v>16537</v>
      </c>
      <c r="E871" s="1" t="s">
        <v>10</v>
      </c>
      <c r="F871" s="1" t="s">
        <v>94</v>
      </c>
      <c r="G871" s="1" t="s">
        <v>36</v>
      </c>
      <c r="H871" s="1" t="s">
        <v>17</v>
      </c>
      <c r="I871" s="1" t="s">
        <v>18</v>
      </c>
      <c r="J871" s="1" t="s">
        <v>16</v>
      </c>
      <c r="K871" s="1" t="s">
        <v>15</v>
      </c>
      <c r="L871" s="1" t="s">
        <v>76</v>
      </c>
      <c r="M871" s="1">
        <v>169170</v>
      </c>
      <c r="N871" s="17">
        <v>539.40894139759678</v>
      </c>
      <c r="O871" s="8">
        <v>4412.6194021990177</v>
      </c>
      <c r="P871" s="8">
        <v>4175.800632509945</v>
      </c>
      <c r="Q871" s="8">
        <f>P871-Table3[[#This Row],[paid]]</f>
        <v>-236.81876968907272</v>
      </c>
      <c r="R871" s="8">
        <v>7.7414375477175756</v>
      </c>
      <c r="S871" s="8">
        <v>5600</v>
      </c>
      <c r="T871" s="10">
        <v>0.1</v>
      </c>
      <c r="U871" s="8">
        <v>1925.8495164320038</v>
      </c>
      <c r="V871" s="10">
        <v>7.6865479857070151E-2</v>
      </c>
    </row>
    <row r="872" spans="1:22" x14ac:dyDescent="0.25">
      <c r="A872" s="6">
        <v>44721</v>
      </c>
      <c r="B872" s="7" t="str">
        <f t="shared" si="13"/>
        <v>6</v>
      </c>
      <c r="C872" s="17">
        <f>_xlfn.ISOWEEKNUM(Table3[[#This Row],[dt]])</f>
        <v>23</v>
      </c>
      <c r="D872" s="1">
        <v>16656</v>
      </c>
      <c r="E872" s="1" t="s">
        <v>10</v>
      </c>
      <c r="F872" s="1" t="s">
        <v>91</v>
      </c>
      <c r="G872" s="1" t="s">
        <v>42</v>
      </c>
      <c r="H872" s="1" t="s">
        <v>11</v>
      </c>
      <c r="I872" s="1" t="s">
        <v>18</v>
      </c>
      <c r="J872" s="1" t="s">
        <v>13</v>
      </c>
      <c r="K872" s="1" t="s">
        <v>14</v>
      </c>
      <c r="L872" s="1" t="s">
        <v>77</v>
      </c>
      <c r="M872" s="1">
        <v>95250</v>
      </c>
      <c r="N872" s="17">
        <v>516.13300492610836</v>
      </c>
      <c r="O872" s="8">
        <v>1959.3707087599646</v>
      </c>
      <c r="P872" s="8">
        <v>1702.518336155689</v>
      </c>
      <c r="Q872" s="8">
        <f>P872-Table3[[#This Row],[paid]]</f>
        <v>-256.85237260427562</v>
      </c>
      <c r="R872" s="8">
        <v>3.2986038868012875</v>
      </c>
      <c r="S872" s="8">
        <v>2200</v>
      </c>
      <c r="T872" s="10">
        <v>0.12</v>
      </c>
      <c r="U872" s="8">
        <v>138.69781993272412</v>
      </c>
      <c r="V872" s="10">
        <v>1.3577711811502503E-2</v>
      </c>
    </row>
    <row r="873" spans="1:22" x14ac:dyDescent="0.25">
      <c r="A873" s="6">
        <v>44721</v>
      </c>
      <c r="B873" s="7" t="str">
        <f t="shared" si="13"/>
        <v>6</v>
      </c>
      <c r="C873" s="17">
        <f>_xlfn.ISOWEEKNUM(Table3[[#This Row],[dt]])</f>
        <v>23</v>
      </c>
      <c r="D873" s="1">
        <v>17282</v>
      </c>
      <c r="E873" s="1" t="s">
        <v>10</v>
      </c>
      <c r="F873" s="1" t="s">
        <v>95</v>
      </c>
      <c r="G873" s="1" t="s">
        <v>42</v>
      </c>
      <c r="H873" s="1" t="s">
        <v>17</v>
      </c>
      <c r="I873" s="1" t="s">
        <v>12</v>
      </c>
      <c r="J873" s="1" t="s">
        <v>13</v>
      </c>
      <c r="K873" s="1" t="s">
        <v>14</v>
      </c>
      <c r="L873" s="1" t="s">
        <v>78</v>
      </c>
      <c r="M873" s="1">
        <v>10870</v>
      </c>
      <c r="N873" s="17">
        <v>34.313982137357563</v>
      </c>
      <c r="O873" s="8">
        <v>320.63322114952587</v>
      </c>
      <c r="P873" s="8">
        <v>22.362200453593999</v>
      </c>
      <c r="Q873" s="8">
        <f>P873-Table3[[#This Row],[paid]]</f>
        <v>-298.27102069593184</v>
      </c>
      <c r="R873" s="8">
        <v>0.65169353892180049</v>
      </c>
      <c r="S873" s="8">
        <v>200</v>
      </c>
      <c r="T873" s="10">
        <v>7.0000000000000007E-2</v>
      </c>
      <c r="U873" s="8">
        <v>7.5259990507309915</v>
      </c>
      <c r="V873" s="10">
        <v>5.6091670304307575E-2</v>
      </c>
    </row>
    <row r="874" spans="1:22" x14ac:dyDescent="0.25">
      <c r="A874" s="6">
        <v>44721</v>
      </c>
      <c r="B874" s="7" t="str">
        <f t="shared" si="13"/>
        <v>6</v>
      </c>
      <c r="C874" s="17">
        <f>_xlfn.ISOWEEKNUM(Table3[[#This Row],[dt]])</f>
        <v>23</v>
      </c>
      <c r="D874" s="1">
        <v>17473</v>
      </c>
      <c r="E874" s="1" t="s">
        <v>10</v>
      </c>
      <c r="F874" s="1" t="s">
        <v>90</v>
      </c>
      <c r="G874" s="1" t="s">
        <v>39</v>
      </c>
      <c r="H874" s="1" t="s">
        <v>17</v>
      </c>
      <c r="I874" s="1" t="s">
        <v>18</v>
      </c>
      <c r="J874" s="1" t="s">
        <v>16</v>
      </c>
      <c r="K874" s="1" t="s">
        <v>15</v>
      </c>
      <c r="L874" s="1" t="s">
        <v>81</v>
      </c>
      <c r="M874" s="1">
        <v>57000</v>
      </c>
      <c r="N874" s="17">
        <v>145.01580448693238</v>
      </c>
      <c r="O874" s="8">
        <v>1135.5102805624917</v>
      </c>
      <c r="P874" s="8">
        <v>831.65119615632341</v>
      </c>
      <c r="Q874" s="8">
        <f>P874-Table3[[#This Row],[paid]]</f>
        <v>-303.85908440616834</v>
      </c>
      <c r="R874" s="8">
        <v>5.7349004068812715</v>
      </c>
      <c r="S874" s="8">
        <v>200</v>
      </c>
      <c r="T874" s="10">
        <v>7.0000000000000007E-2</v>
      </c>
      <c r="U874" s="8">
        <v>35.743090437904392</v>
      </c>
      <c r="V874" s="10">
        <v>7.1630772217767301E-3</v>
      </c>
    </row>
    <row r="875" spans="1:22" x14ac:dyDescent="0.25">
      <c r="A875" s="6">
        <v>44721</v>
      </c>
      <c r="B875" s="7" t="str">
        <f t="shared" si="13"/>
        <v>6</v>
      </c>
      <c r="C875" s="17">
        <f>_xlfn.ISOWEEKNUM(Table3[[#This Row],[dt]])</f>
        <v>23</v>
      </c>
      <c r="D875" s="1">
        <v>16857</v>
      </c>
      <c r="E875" s="1" t="s">
        <v>10</v>
      </c>
      <c r="F875" s="1" t="s">
        <v>95</v>
      </c>
      <c r="G875" s="1" t="s">
        <v>52</v>
      </c>
      <c r="H875" s="1" t="s">
        <v>11</v>
      </c>
      <c r="I875" s="1" t="s">
        <v>12</v>
      </c>
      <c r="J875" s="1" t="s">
        <v>13</v>
      </c>
      <c r="K875" s="1" t="s">
        <v>15</v>
      </c>
      <c r="L875" s="1" t="s">
        <v>81</v>
      </c>
      <c r="M875" s="1">
        <v>30460</v>
      </c>
      <c r="N875" s="17">
        <v>73.97176076164277</v>
      </c>
      <c r="O875" s="8">
        <v>343.29130573090322</v>
      </c>
      <c r="P875" s="8">
        <v>37.454074246428227</v>
      </c>
      <c r="Q875" s="8">
        <f>P875-Table3[[#This Row],[paid]]</f>
        <v>-305.83723148447501</v>
      </c>
      <c r="R875" s="8">
        <v>0.50632935948510793</v>
      </c>
      <c r="S875" s="8">
        <v>200</v>
      </c>
      <c r="T875" s="10">
        <v>0.08</v>
      </c>
      <c r="U875" s="8">
        <v>0.54028576294638198</v>
      </c>
      <c r="V875" s="10">
        <v>2.4042144671702205E-3</v>
      </c>
    </row>
    <row r="876" spans="1:22" x14ac:dyDescent="0.25">
      <c r="A876" s="6">
        <v>44721</v>
      </c>
      <c r="B876" s="7" t="str">
        <f t="shared" si="13"/>
        <v>6</v>
      </c>
      <c r="C876" s="17">
        <f>_xlfn.ISOWEEKNUM(Table3[[#This Row],[dt]])</f>
        <v>23</v>
      </c>
      <c r="D876" s="1">
        <v>9363</v>
      </c>
      <c r="E876" s="1" t="s">
        <v>10</v>
      </c>
      <c r="F876" s="1" t="s">
        <v>89</v>
      </c>
      <c r="G876" s="1" t="s">
        <v>64</v>
      </c>
      <c r="H876" s="1" t="s">
        <v>11</v>
      </c>
      <c r="I876" s="1" t="s">
        <v>18</v>
      </c>
      <c r="J876" s="1" t="s">
        <v>13</v>
      </c>
      <c r="K876" s="1" t="s">
        <v>14</v>
      </c>
      <c r="L876" s="1" t="s">
        <v>78</v>
      </c>
      <c r="M876" s="1">
        <v>9900</v>
      </c>
      <c r="N876" s="17">
        <v>67.851999006704744</v>
      </c>
      <c r="O876" s="8">
        <v>333.82961868429084</v>
      </c>
      <c r="P876" s="8">
        <v>27.356288593448223</v>
      </c>
      <c r="Q876" s="8">
        <f>P876-Table3[[#This Row],[paid]]</f>
        <v>-306.47333009084264</v>
      </c>
      <c r="R876" s="8">
        <v>0.4031758679761967</v>
      </c>
      <c r="S876" s="8">
        <v>200</v>
      </c>
      <c r="T876" s="10">
        <v>0.1</v>
      </c>
      <c r="U876" s="8">
        <v>10.338804448795322</v>
      </c>
      <c r="V876" s="10">
        <v>6.2988591047833428E-2</v>
      </c>
    </row>
    <row r="877" spans="1:22" x14ac:dyDescent="0.25">
      <c r="A877" s="6">
        <v>44721</v>
      </c>
      <c r="B877" s="7" t="str">
        <f t="shared" si="13"/>
        <v>6</v>
      </c>
      <c r="C877" s="17">
        <f>_xlfn.ISOWEEKNUM(Table3[[#This Row],[dt]])</f>
        <v>23</v>
      </c>
      <c r="D877" s="1">
        <v>17434</v>
      </c>
      <c r="E877" s="1" t="s">
        <v>10</v>
      </c>
      <c r="F877" s="1" t="s">
        <v>90</v>
      </c>
      <c r="G877" s="1" t="s">
        <v>65</v>
      </c>
      <c r="H877" s="1" t="s">
        <v>11</v>
      </c>
      <c r="I877" s="1" t="s">
        <v>12</v>
      </c>
      <c r="J877" s="1" t="s">
        <v>13</v>
      </c>
      <c r="K877" s="1" t="s">
        <v>14</v>
      </c>
      <c r="L877" s="1" t="s">
        <v>75</v>
      </c>
      <c r="M877" s="1">
        <v>13270</v>
      </c>
      <c r="N877" s="17">
        <v>104.05122843700993</v>
      </c>
      <c r="O877" s="8">
        <v>446.86565479247935</v>
      </c>
      <c r="P877" s="8">
        <v>129.15811202073971</v>
      </c>
      <c r="Q877" s="8">
        <f>P877-Table3[[#This Row],[paid]]</f>
        <v>-317.70754277173967</v>
      </c>
      <c r="R877" s="8">
        <v>1.2412934855346651</v>
      </c>
      <c r="S877" s="8">
        <v>200</v>
      </c>
      <c r="T877" s="10">
        <v>0.1</v>
      </c>
      <c r="U877" s="8">
        <v>61.696681495424684</v>
      </c>
      <c r="V877" s="10">
        <v>7.9613894074158337E-2</v>
      </c>
    </row>
    <row r="878" spans="1:22" x14ac:dyDescent="0.25">
      <c r="A878" s="6">
        <v>44721</v>
      </c>
      <c r="B878" s="7" t="str">
        <f t="shared" si="13"/>
        <v>6</v>
      </c>
      <c r="C878" s="17">
        <f>_xlfn.ISOWEEKNUM(Table3[[#This Row],[dt]])</f>
        <v>23</v>
      </c>
      <c r="D878" s="1">
        <v>17047</v>
      </c>
      <c r="E878" s="1" t="s">
        <v>10</v>
      </c>
      <c r="F878" s="1" t="s">
        <v>90</v>
      </c>
      <c r="G878" s="1" t="s">
        <v>34</v>
      </c>
      <c r="H878" s="1" t="s">
        <v>17</v>
      </c>
      <c r="I878" s="1" t="s">
        <v>12</v>
      </c>
      <c r="J878" s="1" t="s">
        <v>16</v>
      </c>
      <c r="K878" s="1" t="s">
        <v>20</v>
      </c>
      <c r="L878" s="1" t="s">
        <v>78</v>
      </c>
      <c r="M878" s="1">
        <v>20480</v>
      </c>
      <c r="N878" s="17">
        <v>48.820023837902262</v>
      </c>
      <c r="O878" s="8">
        <v>505.2445351425493</v>
      </c>
      <c r="P878" s="8">
        <v>158.1157067283917</v>
      </c>
      <c r="Q878" s="8">
        <f>P878-Table3[[#This Row],[paid]]</f>
        <v>-347.12882841415762</v>
      </c>
      <c r="R878" s="8">
        <v>3.238747020144547</v>
      </c>
      <c r="S878" s="8">
        <v>200</v>
      </c>
      <c r="T878" s="10">
        <v>7.0000000000000007E-2</v>
      </c>
      <c r="U878" s="8">
        <v>2.2692979127503921</v>
      </c>
      <c r="V878" s="10">
        <v>2.3920224411444792E-3</v>
      </c>
    </row>
    <row r="879" spans="1:22" x14ac:dyDescent="0.25">
      <c r="A879" s="6">
        <v>44721</v>
      </c>
      <c r="B879" s="7" t="str">
        <f t="shared" si="13"/>
        <v>6</v>
      </c>
      <c r="C879" s="17">
        <f>_xlfn.ISOWEEKNUM(Table3[[#This Row],[dt]])</f>
        <v>23</v>
      </c>
      <c r="D879" s="1">
        <v>9121</v>
      </c>
      <c r="E879" s="1" t="s">
        <v>10</v>
      </c>
      <c r="F879" s="1" t="s">
        <v>95</v>
      </c>
      <c r="G879" s="1" t="s">
        <v>40</v>
      </c>
      <c r="H879" s="1" t="s">
        <v>11</v>
      </c>
      <c r="I879" s="1" t="s">
        <v>12</v>
      </c>
      <c r="J879" s="1" t="s">
        <v>13</v>
      </c>
      <c r="K879" s="1" t="s">
        <v>14</v>
      </c>
      <c r="L879" s="1" t="s">
        <v>81</v>
      </c>
      <c r="M879" s="1">
        <v>25430</v>
      </c>
      <c r="N879" s="17">
        <v>83.212084316262079</v>
      </c>
      <c r="O879" s="8">
        <v>418.13668770293378</v>
      </c>
      <c r="P879" s="8">
        <v>67.430281614067965</v>
      </c>
      <c r="Q879" s="8">
        <f>P879-Table3[[#This Row],[paid]]</f>
        <v>-350.70640608886583</v>
      </c>
      <c r="R879" s="8">
        <v>0.81034241802894147</v>
      </c>
      <c r="S879" s="8">
        <v>200</v>
      </c>
      <c r="T879" s="10">
        <v>0.125</v>
      </c>
      <c r="U879" s="8">
        <v>21.572656197306589</v>
      </c>
      <c r="V879" s="10">
        <v>5.3320891052025227E-2</v>
      </c>
    </row>
    <row r="880" spans="1:22" x14ac:dyDescent="0.25">
      <c r="A880" s="6">
        <v>44721</v>
      </c>
      <c r="B880" s="7" t="str">
        <f t="shared" si="13"/>
        <v>6</v>
      </c>
      <c r="C880" s="17">
        <f>_xlfn.ISOWEEKNUM(Table3[[#This Row],[dt]])</f>
        <v>23</v>
      </c>
      <c r="D880" s="1">
        <v>17435</v>
      </c>
      <c r="E880" s="1" t="s">
        <v>10</v>
      </c>
      <c r="F880" s="1" t="s">
        <v>95</v>
      </c>
      <c r="G880" s="1" t="s">
        <v>55</v>
      </c>
      <c r="H880" s="1" t="s">
        <v>11</v>
      </c>
      <c r="I880" s="1" t="s">
        <v>12</v>
      </c>
      <c r="J880" s="1" t="s">
        <v>13</v>
      </c>
      <c r="K880" s="1" t="s">
        <v>14</v>
      </c>
      <c r="L880" s="1" t="s">
        <v>79</v>
      </c>
      <c r="M880" s="1">
        <v>14290</v>
      </c>
      <c r="N880" s="17">
        <v>140.01660715768497</v>
      </c>
      <c r="O880" s="8">
        <v>442.75587781988349</v>
      </c>
      <c r="P880" s="8">
        <v>87.560982784551683</v>
      </c>
      <c r="Q880" s="8">
        <f>P880-Table3[[#This Row],[paid]]</f>
        <v>-355.1948950353318</v>
      </c>
      <c r="R880" s="8">
        <v>0.62536140935011797</v>
      </c>
      <c r="S880" s="8">
        <v>200</v>
      </c>
      <c r="T880" s="10">
        <v>0.1</v>
      </c>
      <c r="U880" s="8">
        <v>48.476897653256643</v>
      </c>
      <c r="V880" s="10">
        <v>9.2272638854333386E-2</v>
      </c>
    </row>
    <row r="881" spans="1:22" x14ac:dyDescent="0.25">
      <c r="A881" s="6">
        <v>44721</v>
      </c>
      <c r="B881" s="7" t="str">
        <f t="shared" si="13"/>
        <v>6</v>
      </c>
      <c r="C881" s="17">
        <f>_xlfn.ISOWEEKNUM(Table3[[#This Row],[dt]])</f>
        <v>23</v>
      </c>
      <c r="D881" s="1">
        <v>16483</v>
      </c>
      <c r="E881" s="1" t="s">
        <v>10</v>
      </c>
      <c r="F881" s="1" t="s">
        <v>91</v>
      </c>
      <c r="G881" s="1" t="s">
        <v>62</v>
      </c>
      <c r="H881" s="1" t="s">
        <v>17</v>
      </c>
      <c r="I881" s="1" t="s">
        <v>12</v>
      </c>
      <c r="J881" s="1" t="s">
        <v>13</v>
      </c>
      <c r="K881" s="1" t="s">
        <v>15</v>
      </c>
      <c r="L881" s="1" t="s">
        <v>77</v>
      </c>
      <c r="M881" s="1">
        <v>38630</v>
      </c>
      <c r="N881" s="17">
        <v>115.49795763675412</v>
      </c>
      <c r="O881" s="8">
        <v>511.87873999872153</v>
      </c>
      <c r="P881" s="8">
        <v>138.78157048715354</v>
      </c>
      <c r="Q881" s="8">
        <f>P881-Table3[[#This Row],[paid]]</f>
        <v>-373.09716951156798</v>
      </c>
      <c r="R881" s="8">
        <v>1.2015932863819754</v>
      </c>
      <c r="S881" s="8">
        <v>200</v>
      </c>
      <c r="T881" s="10">
        <v>0.06</v>
      </c>
      <c r="U881" s="8">
        <v>42.800685280119801</v>
      </c>
      <c r="V881" s="10">
        <v>5.1400539146852706E-2</v>
      </c>
    </row>
    <row r="882" spans="1:22" x14ac:dyDescent="0.25">
      <c r="A882" s="6">
        <v>44721</v>
      </c>
      <c r="B882" s="7" t="str">
        <f t="shared" si="13"/>
        <v>6</v>
      </c>
      <c r="C882" s="17">
        <f>_xlfn.ISOWEEKNUM(Table3[[#This Row],[dt]])</f>
        <v>23</v>
      </c>
      <c r="D882" s="1">
        <v>10601</v>
      </c>
      <c r="E882" s="1" t="s">
        <v>10</v>
      </c>
      <c r="F882" s="1" t="s">
        <v>93</v>
      </c>
      <c r="G882" s="1" t="s">
        <v>68</v>
      </c>
      <c r="H882" s="1" t="s">
        <v>11</v>
      </c>
      <c r="I882" s="1" t="s">
        <v>21</v>
      </c>
      <c r="J882" s="1" t="s">
        <v>16</v>
      </c>
      <c r="K882" s="1" t="s">
        <v>14</v>
      </c>
      <c r="L882" s="1" t="s">
        <v>81</v>
      </c>
      <c r="M882" s="1">
        <v>66740</v>
      </c>
      <c r="N882" s="17">
        <v>160.81927710843374</v>
      </c>
      <c r="O882" s="8">
        <v>1345.1509281515641</v>
      </c>
      <c r="P882" s="8">
        <v>948.79912222400526</v>
      </c>
      <c r="Q882" s="8">
        <f>P882-Table3[[#This Row],[paid]]</f>
        <v>-396.35180592755887</v>
      </c>
      <c r="R882" s="8">
        <v>5.8997847725945789</v>
      </c>
      <c r="S882" s="8">
        <v>800</v>
      </c>
      <c r="T882" s="10">
        <v>7.4999999999999997E-2</v>
      </c>
      <c r="U882" s="8">
        <v>410.79332976507771</v>
      </c>
      <c r="V882" s="10">
        <v>7.2160221649827813E-2</v>
      </c>
    </row>
    <row r="883" spans="1:22" x14ac:dyDescent="0.25">
      <c r="A883" s="6">
        <v>44721</v>
      </c>
      <c r="B883" s="7" t="str">
        <f t="shared" si="13"/>
        <v>6</v>
      </c>
      <c r="C883" s="17">
        <f>_xlfn.ISOWEEKNUM(Table3[[#This Row],[dt]])</f>
        <v>23</v>
      </c>
      <c r="D883" s="1">
        <v>15372</v>
      </c>
      <c r="E883" s="1" t="s">
        <v>10</v>
      </c>
      <c r="F883" s="1" t="s">
        <v>93</v>
      </c>
      <c r="G883" s="1" t="s">
        <v>51</v>
      </c>
      <c r="H883" s="1" t="s">
        <v>11</v>
      </c>
      <c r="I883" s="1" t="s">
        <v>12</v>
      </c>
      <c r="J883" s="1" t="s">
        <v>16</v>
      </c>
      <c r="K883" s="1" t="s">
        <v>15</v>
      </c>
      <c r="L883" s="1" t="s">
        <v>79</v>
      </c>
      <c r="M883" s="1">
        <v>49670</v>
      </c>
      <c r="N883" s="17">
        <v>527.43061755599035</v>
      </c>
      <c r="O883" s="8">
        <v>473.36015353873898</v>
      </c>
      <c r="P883" s="8">
        <v>74.437876597297418</v>
      </c>
      <c r="Q883" s="8">
        <f>P883-Table3[[#This Row],[paid]]</f>
        <v>-398.92227694144157</v>
      </c>
      <c r="R883" s="8">
        <v>0.14113302132937955</v>
      </c>
      <c r="S883" s="8">
        <v>200</v>
      </c>
      <c r="T883" s="10">
        <v>0.105</v>
      </c>
      <c r="U883" s="8">
        <v>20.54511796202253</v>
      </c>
      <c r="V883" s="10">
        <v>4.6000591144321756E-2</v>
      </c>
    </row>
    <row r="884" spans="1:22" x14ac:dyDescent="0.25">
      <c r="A884" s="6">
        <v>44721</v>
      </c>
      <c r="B884" s="7" t="str">
        <f t="shared" si="13"/>
        <v>6</v>
      </c>
      <c r="C884" s="17">
        <f>_xlfn.ISOWEEKNUM(Table3[[#This Row],[dt]])</f>
        <v>23</v>
      </c>
      <c r="D884" s="1">
        <v>17260</v>
      </c>
      <c r="E884" s="1" t="s">
        <v>10</v>
      </c>
      <c r="F884" s="1" t="s">
        <v>92</v>
      </c>
      <c r="G884" s="1" t="s">
        <v>46</v>
      </c>
      <c r="H884" s="1" t="s">
        <v>17</v>
      </c>
      <c r="I884" s="1" t="s">
        <v>12</v>
      </c>
      <c r="J884" s="1" t="s">
        <v>13</v>
      </c>
      <c r="K884" s="1" t="s">
        <v>15</v>
      </c>
      <c r="L884" s="1" t="s">
        <v>76</v>
      </c>
      <c r="M884" s="1">
        <v>21950</v>
      </c>
      <c r="N884" s="17">
        <v>98.212759539490222</v>
      </c>
      <c r="O884" s="8">
        <v>497.10785994907661</v>
      </c>
      <c r="P884" s="8">
        <v>91.42759309806975</v>
      </c>
      <c r="Q884" s="8">
        <f>P884-Table3[[#This Row],[paid]]</f>
        <v>-405.68026685100688</v>
      </c>
      <c r="R884" s="8">
        <v>0.93091359541025587</v>
      </c>
      <c r="S884" s="8">
        <v>200</v>
      </c>
      <c r="T884" s="10">
        <v>7.0000000000000007E-2</v>
      </c>
      <c r="U884" s="8">
        <v>18.61253033764492</v>
      </c>
      <c r="V884" s="10">
        <v>3.3929454823119244E-2</v>
      </c>
    </row>
    <row r="885" spans="1:22" x14ac:dyDescent="0.25">
      <c r="A885" s="6">
        <v>44721</v>
      </c>
      <c r="B885" s="7" t="str">
        <f t="shared" si="13"/>
        <v>6</v>
      </c>
      <c r="C885" s="17">
        <f>_xlfn.ISOWEEKNUM(Table3[[#This Row],[dt]])</f>
        <v>23</v>
      </c>
      <c r="D885" s="1">
        <v>7576</v>
      </c>
      <c r="E885" s="1" t="s">
        <v>10</v>
      </c>
      <c r="F885" s="1" t="s">
        <v>95</v>
      </c>
      <c r="G885" s="1" t="s">
        <v>30</v>
      </c>
      <c r="H885" s="1" t="s">
        <v>17</v>
      </c>
      <c r="I885" s="1" t="s">
        <v>12</v>
      </c>
      <c r="J885" s="1" t="s">
        <v>16</v>
      </c>
      <c r="K885" s="1" t="s">
        <v>14</v>
      </c>
      <c r="L885" s="1" t="s">
        <v>80</v>
      </c>
      <c r="M885" s="1">
        <v>207000</v>
      </c>
      <c r="N885" s="17">
        <v>432.72519954389969</v>
      </c>
      <c r="O885" s="8">
        <v>7456.0534077589882</v>
      </c>
      <c r="P885" s="8">
        <v>6983.5978326460636</v>
      </c>
      <c r="Q885" s="8">
        <f>P885-Table3[[#This Row],[paid]]</f>
        <v>-472.45557511292463</v>
      </c>
      <c r="R885" s="8">
        <v>16.138643739738068</v>
      </c>
      <c r="S885" s="8">
        <v>8200</v>
      </c>
      <c r="T885" s="10">
        <v>0.1</v>
      </c>
      <c r="U885" s="8">
        <v>4.7038704142920578</v>
      </c>
      <c r="V885" s="10">
        <v>1.1225995842961688E-4</v>
      </c>
    </row>
    <row r="886" spans="1:22" x14ac:dyDescent="0.25">
      <c r="A886" s="6">
        <v>44721</v>
      </c>
      <c r="B886" s="7" t="str">
        <f t="shared" si="13"/>
        <v>6</v>
      </c>
      <c r="C886" s="17">
        <f>_xlfn.ISOWEEKNUM(Table3[[#This Row],[dt]])</f>
        <v>23</v>
      </c>
      <c r="D886" s="1">
        <v>12790</v>
      </c>
      <c r="E886" s="1" t="s">
        <v>10</v>
      </c>
      <c r="F886" s="1" t="s">
        <v>89</v>
      </c>
      <c r="G886" s="1" t="s">
        <v>58</v>
      </c>
      <c r="H886" s="1" t="s">
        <v>19</v>
      </c>
      <c r="I886" s="1" t="s">
        <v>21</v>
      </c>
      <c r="J886" s="1" t="s">
        <v>16</v>
      </c>
      <c r="K886" s="1" t="s">
        <v>14</v>
      </c>
      <c r="L886" s="1" t="s">
        <v>75</v>
      </c>
      <c r="M886" s="1">
        <v>56060</v>
      </c>
      <c r="N886" s="17">
        <v>45.770738079686481</v>
      </c>
      <c r="O886" s="8">
        <v>2006.5804734432427</v>
      </c>
      <c r="P886" s="8">
        <v>1530.7111547630659</v>
      </c>
      <c r="Q886" s="8">
        <f>P886-Table3[[#This Row],[paid]]</f>
        <v>-475.86931868017678</v>
      </c>
      <c r="R886" s="8">
        <v>33.443007890720708</v>
      </c>
      <c r="S886" s="8">
        <v>1200</v>
      </c>
      <c r="T886" s="10">
        <v>0.04</v>
      </c>
      <c r="U886" s="8">
        <v>64.029965117482448</v>
      </c>
      <c r="V886" s="10">
        <v>6.9717012381513444E-3</v>
      </c>
    </row>
    <row r="887" spans="1:22" x14ac:dyDescent="0.25">
      <c r="A887" s="6">
        <v>44721</v>
      </c>
      <c r="B887" s="7" t="str">
        <f t="shared" si="13"/>
        <v>6</v>
      </c>
      <c r="C887" s="17">
        <f>_xlfn.ISOWEEKNUM(Table3[[#This Row],[dt]])</f>
        <v>23</v>
      </c>
      <c r="D887" s="1">
        <v>15673</v>
      </c>
      <c r="E887" s="1" t="s">
        <v>10</v>
      </c>
      <c r="F887" s="1" t="s">
        <v>91</v>
      </c>
      <c r="G887" s="1" t="s">
        <v>51</v>
      </c>
      <c r="H887" s="1" t="s">
        <v>19</v>
      </c>
      <c r="I887" s="1" t="s">
        <v>21</v>
      </c>
      <c r="J887" s="1" t="s">
        <v>16</v>
      </c>
      <c r="K887" s="1" t="s">
        <v>15</v>
      </c>
      <c r="L887" s="1" t="s">
        <v>79</v>
      </c>
      <c r="M887" s="1">
        <v>176820</v>
      </c>
      <c r="N887" s="17">
        <v>127.35260829303427</v>
      </c>
      <c r="O887" s="8">
        <v>2088.9789616235444</v>
      </c>
      <c r="P887" s="8">
        <v>1583.5530918573374</v>
      </c>
      <c r="Q887" s="8">
        <f>P887-Table3[[#This Row],[paid]]</f>
        <v>-505.42586976620692</v>
      </c>
      <c r="R887" s="8">
        <v>12.434398581092525</v>
      </c>
      <c r="S887" s="8">
        <v>1600</v>
      </c>
      <c r="T887" s="10">
        <v>0.06</v>
      </c>
      <c r="U887" s="8">
        <v>89.889968916237947</v>
      </c>
      <c r="V887" s="10">
        <v>9.4607888823403964E-3</v>
      </c>
    </row>
    <row r="888" spans="1:22" x14ac:dyDescent="0.25">
      <c r="A888" s="6">
        <v>44721</v>
      </c>
      <c r="B888" s="7" t="str">
        <f t="shared" si="13"/>
        <v>6</v>
      </c>
      <c r="C888" s="17">
        <f>_xlfn.ISOWEEKNUM(Table3[[#This Row],[dt]])</f>
        <v>23</v>
      </c>
      <c r="D888" s="1">
        <v>9288</v>
      </c>
      <c r="E888" s="1" t="s">
        <v>10</v>
      </c>
      <c r="F888" s="1" t="s">
        <v>91</v>
      </c>
      <c r="G888" s="1" t="s">
        <v>60</v>
      </c>
      <c r="H888" s="1" t="s">
        <v>19</v>
      </c>
      <c r="I888" s="1" t="s">
        <v>21</v>
      </c>
      <c r="J888" s="1" t="s">
        <v>13</v>
      </c>
      <c r="K888" s="1" t="s">
        <v>14</v>
      </c>
      <c r="L888" s="1" t="s">
        <v>79</v>
      </c>
      <c r="M888" s="1">
        <v>44610</v>
      </c>
      <c r="N888" s="17">
        <v>37.395365546973231</v>
      </c>
      <c r="O888" s="8">
        <v>933.87413589306664</v>
      </c>
      <c r="P888" s="8">
        <v>415.74481769744034</v>
      </c>
      <c r="Q888" s="8">
        <f>P888-Table3[[#This Row],[paid]]</f>
        <v>-518.1293181956263</v>
      </c>
      <c r="R888" s="8">
        <v>11.117549236822224</v>
      </c>
      <c r="S888" s="8">
        <v>200</v>
      </c>
      <c r="T888" s="10">
        <v>8.5000000000000006E-2</v>
      </c>
      <c r="U888" s="8">
        <v>13.375478176545261</v>
      </c>
      <c r="V888" s="10">
        <v>5.3620544811694678E-3</v>
      </c>
    </row>
    <row r="889" spans="1:22" x14ac:dyDescent="0.25">
      <c r="A889" s="6">
        <v>44721</v>
      </c>
      <c r="B889" s="7" t="str">
        <f t="shared" si="13"/>
        <v>6</v>
      </c>
      <c r="C889" s="17">
        <f>_xlfn.ISOWEEKNUM(Table3[[#This Row],[dt]])</f>
        <v>23</v>
      </c>
      <c r="D889" s="1">
        <v>15242</v>
      </c>
      <c r="E889" s="1" t="s">
        <v>10</v>
      </c>
      <c r="F889" s="1" t="s">
        <v>94</v>
      </c>
      <c r="G889" s="1" t="s">
        <v>63</v>
      </c>
      <c r="H889" s="1" t="s">
        <v>11</v>
      </c>
      <c r="I889" s="1" t="s">
        <v>18</v>
      </c>
      <c r="J889" s="1" t="s">
        <v>13</v>
      </c>
      <c r="K889" s="1" t="s">
        <v>14</v>
      </c>
      <c r="L889" s="1" t="s">
        <v>77</v>
      </c>
      <c r="M889" s="1">
        <v>20300</v>
      </c>
      <c r="N889" s="17">
        <v>76.776672970170196</v>
      </c>
      <c r="O889" s="8">
        <v>671.71423618156859</v>
      </c>
      <c r="P889" s="8">
        <v>138.63436623849449</v>
      </c>
      <c r="Q889" s="8">
        <f>P889-Table3[[#This Row],[paid]]</f>
        <v>-533.07986994307407</v>
      </c>
      <c r="R889" s="8">
        <v>1.8056834305956144</v>
      </c>
      <c r="S889" s="8">
        <v>200</v>
      </c>
      <c r="T889" s="10">
        <v>0.11</v>
      </c>
      <c r="U889" s="8">
        <v>16.720884985136266</v>
      </c>
      <c r="V889" s="10">
        <v>2.0101899981965401E-2</v>
      </c>
    </row>
    <row r="890" spans="1:22" x14ac:dyDescent="0.25">
      <c r="A890" s="6">
        <v>44721</v>
      </c>
      <c r="B890" s="7" t="str">
        <f t="shared" si="13"/>
        <v>6</v>
      </c>
      <c r="C890" s="17">
        <f>_xlfn.ISOWEEKNUM(Table3[[#This Row],[dt]])</f>
        <v>23</v>
      </c>
      <c r="D890" s="1">
        <v>7282</v>
      </c>
      <c r="E890" s="1" t="s">
        <v>10</v>
      </c>
      <c r="F890" s="1" t="s">
        <v>91</v>
      </c>
      <c r="G890" s="1" t="s">
        <v>32</v>
      </c>
      <c r="H890" s="1" t="s">
        <v>19</v>
      </c>
      <c r="I890" s="1" t="s">
        <v>18</v>
      </c>
      <c r="J890" s="1" t="s">
        <v>13</v>
      </c>
      <c r="K890" s="1" t="s">
        <v>15</v>
      </c>
      <c r="L890" s="1" t="s">
        <v>75</v>
      </c>
      <c r="M890" s="1">
        <v>31680</v>
      </c>
      <c r="N890" s="17">
        <v>37.291610466684652</v>
      </c>
      <c r="O890" s="8">
        <v>614.18913635916692</v>
      </c>
      <c r="P890" s="8">
        <v>79.52813203463721</v>
      </c>
      <c r="Q890" s="8">
        <f>P890-Table3[[#This Row],[paid]]</f>
        <v>-534.6610043245297</v>
      </c>
      <c r="R890" s="8">
        <v>2.1326011679137742</v>
      </c>
      <c r="S890" s="8">
        <v>200</v>
      </c>
      <c r="T890" s="10">
        <v>0.02</v>
      </c>
      <c r="U890" s="8">
        <v>4.2273258126627988</v>
      </c>
      <c r="V890" s="10">
        <v>8.859183336578421E-3</v>
      </c>
    </row>
    <row r="891" spans="1:22" x14ac:dyDescent="0.25">
      <c r="A891" s="6">
        <v>44721</v>
      </c>
      <c r="B891" s="7" t="str">
        <f t="shared" si="13"/>
        <v>6</v>
      </c>
      <c r="C891" s="17">
        <f>_xlfn.ISOWEEKNUM(Table3[[#This Row],[dt]])</f>
        <v>23</v>
      </c>
      <c r="D891" s="1">
        <v>16053</v>
      </c>
      <c r="E891" s="1" t="s">
        <v>10</v>
      </c>
      <c r="F891" s="1" t="s">
        <v>90</v>
      </c>
      <c r="G891" s="1" t="s">
        <v>47</v>
      </c>
      <c r="H891" s="1" t="s">
        <v>11</v>
      </c>
      <c r="I891" s="1" t="s">
        <v>12</v>
      </c>
      <c r="J891" s="1" t="s">
        <v>16</v>
      </c>
      <c r="K891" s="1" t="s">
        <v>15</v>
      </c>
      <c r="L891" s="1" t="s">
        <v>78</v>
      </c>
      <c r="M891" s="1">
        <v>93170</v>
      </c>
      <c r="N891" s="17">
        <v>532.4</v>
      </c>
      <c r="O891" s="8">
        <v>883.64960756887899</v>
      </c>
      <c r="P891" s="8">
        <v>339.43365878042658</v>
      </c>
      <c r="Q891" s="8">
        <f>P891-Table3[[#This Row],[paid]]</f>
        <v>-544.21594878845235</v>
      </c>
      <c r="R891" s="8">
        <v>0.63755382941477567</v>
      </c>
      <c r="S891" s="8">
        <v>200</v>
      </c>
      <c r="T891" s="10">
        <v>0.08</v>
      </c>
      <c r="U891" s="8">
        <v>38.111120538242709</v>
      </c>
      <c r="V891" s="10">
        <v>1.871309240769593E-2</v>
      </c>
    </row>
    <row r="892" spans="1:22" x14ac:dyDescent="0.25">
      <c r="A892" s="6">
        <v>44721</v>
      </c>
      <c r="B892" s="7" t="str">
        <f t="shared" si="13"/>
        <v>6</v>
      </c>
      <c r="C892" s="17">
        <f>_xlfn.ISOWEEKNUM(Table3[[#This Row],[dt]])</f>
        <v>23</v>
      </c>
      <c r="D892" s="1">
        <v>15810</v>
      </c>
      <c r="E892" s="1" t="s">
        <v>10</v>
      </c>
      <c r="F892" s="1" t="s">
        <v>94</v>
      </c>
      <c r="G892" s="1" t="s">
        <v>55</v>
      </c>
      <c r="H892" s="1" t="s">
        <v>11</v>
      </c>
      <c r="I892" s="1" t="s">
        <v>12</v>
      </c>
      <c r="J892" s="1" t="s">
        <v>16</v>
      </c>
      <c r="K892" s="1" t="s">
        <v>14</v>
      </c>
      <c r="L892" s="1" t="s">
        <v>75</v>
      </c>
      <c r="M892" s="1">
        <v>29460</v>
      </c>
      <c r="N892" s="17">
        <v>81.481425350938679</v>
      </c>
      <c r="O892" s="8">
        <v>619.58905205957637</v>
      </c>
      <c r="P892" s="8">
        <v>57.631277504168075</v>
      </c>
      <c r="Q892" s="8">
        <f>P892-Table3[[#This Row],[paid]]</f>
        <v>-561.95777455540826</v>
      </c>
      <c r="R892" s="8">
        <v>0.70729343842417403</v>
      </c>
      <c r="S892" s="8">
        <v>200</v>
      </c>
      <c r="T892" s="10">
        <v>0.1</v>
      </c>
      <c r="U892" s="8">
        <v>0.62192375939503652</v>
      </c>
      <c r="V892" s="10">
        <v>1.7985712687294878E-3</v>
      </c>
    </row>
    <row r="893" spans="1:22" x14ac:dyDescent="0.25">
      <c r="A893" s="6">
        <v>44721</v>
      </c>
      <c r="B893" s="7" t="str">
        <f t="shared" si="13"/>
        <v>6</v>
      </c>
      <c r="C893" s="17">
        <f>_xlfn.ISOWEEKNUM(Table3[[#This Row],[dt]])</f>
        <v>23</v>
      </c>
      <c r="D893" s="1">
        <v>16602</v>
      </c>
      <c r="E893" s="1" t="s">
        <v>10</v>
      </c>
      <c r="F893" s="1" t="s">
        <v>93</v>
      </c>
      <c r="G893" s="1" t="s">
        <v>57</v>
      </c>
      <c r="H893" s="1" t="s">
        <v>11</v>
      </c>
      <c r="I893" s="1" t="s">
        <v>12</v>
      </c>
      <c r="J893" s="1" t="s">
        <v>16</v>
      </c>
      <c r="K893" s="1" t="s">
        <v>15</v>
      </c>
      <c r="L893" s="1" t="s">
        <v>81</v>
      </c>
      <c r="M893" s="1">
        <v>102010</v>
      </c>
      <c r="N893" s="17">
        <v>434.63446530267873</v>
      </c>
      <c r="O893" s="8">
        <v>2072.4912842206963</v>
      </c>
      <c r="P893" s="8">
        <v>1486.4292758444299</v>
      </c>
      <c r="Q893" s="8">
        <f>P893-Table3[[#This Row],[paid]]</f>
        <v>-586.06200837626648</v>
      </c>
      <c r="R893" s="8">
        <v>3.4199526142255721</v>
      </c>
      <c r="S893" s="8">
        <v>1600</v>
      </c>
      <c r="T893" s="10">
        <v>0.08</v>
      </c>
      <c r="U893" s="8">
        <v>418.11041209595066</v>
      </c>
      <c r="V893" s="10">
        <v>4.6880850515454799E-2</v>
      </c>
    </row>
    <row r="894" spans="1:22" x14ac:dyDescent="0.25">
      <c r="A894" s="6">
        <v>44721</v>
      </c>
      <c r="B894" s="7" t="str">
        <f t="shared" si="13"/>
        <v>6</v>
      </c>
      <c r="C894" s="17">
        <f>_xlfn.ISOWEEKNUM(Table3[[#This Row],[dt]])</f>
        <v>23</v>
      </c>
      <c r="D894" s="1">
        <v>16966</v>
      </c>
      <c r="E894" s="1" t="s">
        <v>10</v>
      </c>
      <c r="F894" s="1" t="s">
        <v>92</v>
      </c>
      <c r="G894" s="1" t="s">
        <v>45</v>
      </c>
      <c r="H894" s="1" t="s">
        <v>11</v>
      </c>
      <c r="I894" s="1" t="s">
        <v>12</v>
      </c>
      <c r="J894" s="1" t="s">
        <v>16</v>
      </c>
      <c r="K894" s="1" t="s">
        <v>15</v>
      </c>
      <c r="L894" s="1" t="s">
        <v>79</v>
      </c>
      <c r="M894" s="1">
        <v>81470</v>
      </c>
      <c r="N894" s="17">
        <v>329.2696910834012</v>
      </c>
      <c r="O894" s="8">
        <v>1046.8543058508201</v>
      </c>
      <c r="P894" s="8">
        <v>445.34547015094057</v>
      </c>
      <c r="Q894" s="8">
        <f>P894-Table3[[#This Row],[paid]]</f>
        <v>-601.50883569987946</v>
      </c>
      <c r="R894" s="8">
        <v>1.3525249429597161</v>
      </c>
      <c r="S894" s="8">
        <v>600</v>
      </c>
      <c r="T894" s="10">
        <v>0.2</v>
      </c>
      <c r="U894" s="8">
        <v>204.29123652677461</v>
      </c>
      <c r="V894" s="10">
        <v>7.6454217463105795E-2</v>
      </c>
    </row>
    <row r="895" spans="1:22" x14ac:dyDescent="0.25">
      <c r="A895" s="6">
        <v>44721</v>
      </c>
      <c r="B895" s="7" t="str">
        <f t="shared" si="13"/>
        <v>6</v>
      </c>
      <c r="C895" s="17">
        <f>_xlfn.ISOWEEKNUM(Table3[[#This Row],[dt]])</f>
        <v>23</v>
      </c>
      <c r="D895" s="1">
        <v>12780</v>
      </c>
      <c r="E895" s="1" t="s">
        <v>10</v>
      </c>
      <c r="F895" s="1" t="s">
        <v>92</v>
      </c>
      <c r="G895" s="1" t="s">
        <v>66</v>
      </c>
      <c r="H895" s="1" t="s">
        <v>19</v>
      </c>
      <c r="I895" s="1" t="s">
        <v>18</v>
      </c>
      <c r="J895" s="1" t="s">
        <v>16</v>
      </c>
      <c r="K895" s="1" t="s">
        <v>15</v>
      </c>
      <c r="L895" s="1" t="s">
        <v>78</v>
      </c>
      <c r="M895" s="1">
        <v>136420</v>
      </c>
      <c r="N895" s="17">
        <v>154.3109987357775</v>
      </c>
      <c r="O895" s="8">
        <v>2838.7305271125015</v>
      </c>
      <c r="P895" s="8">
        <v>2147.2908959826973</v>
      </c>
      <c r="Q895" s="8">
        <f>P895-Table3[[#This Row],[paid]]</f>
        <v>-691.43963112980418</v>
      </c>
      <c r="R895" s="8">
        <v>13.915345721139714</v>
      </c>
      <c r="S895" s="8">
        <v>3000</v>
      </c>
      <c r="T895" s="10">
        <v>5.7000000000000002E-2</v>
      </c>
      <c r="U895" s="8">
        <v>25.23099902705431</v>
      </c>
      <c r="V895" s="10">
        <v>1.958359024562705E-3</v>
      </c>
    </row>
    <row r="896" spans="1:22" x14ac:dyDescent="0.25">
      <c r="A896" s="6">
        <v>44721</v>
      </c>
      <c r="B896" s="7" t="str">
        <f t="shared" si="13"/>
        <v>6</v>
      </c>
      <c r="C896" s="17">
        <f>_xlfn.ISOWEEKNUM(Table3[[#This Row],[dt]])</f>
        <v>23</v>
      </c>
      <c r="D896" s="1">
        <v>15974</v>
      </c>
      <c r="E896" s="1" t="s">
        <v>10</v>
      </c>
      <c r="F896" s="1" t="s">
        <v>94</v>
      </c>
      <c r="G896" s="1" t="s">
        <v>48</v>
      </c>
      <c r="H896" s="1" t="s">
        <v>11</v>
      </c>
      <c r="I896" s="1" t="s">
        <v>12</v>
      </c>
      <c r="J896" s="1" t="s">
        <v>16</v>
      </c>
      <c r="K896" s="1" t="s">
        <v>14</v>
      </c>
      <c r="L896" s="1" t="s">
        <v>79</v>
      </c>
      <c r="M896" s="1">
        <v>217720</v>
      </c>
      <c r="N896" s="17">
        <v>738.8401552657881</v>
      </c>
      <c r="O896" s="8">
        <v>4490.267513605444</v>
      </c>
      <c r="P896" s="8">
        <v>3787.2031357730252</v>
      </c>
      <c r="Q896" s="8">
        <f>P896-Table3[[#This Row],[paid]]</f>
        <v>-703.06437783241881</v>
      </c>
      <c r="R896" s="8">
        <v>5.1258761570838391</v>
      </c>
      <c r="S896" s="8">
        <v>4000</v>
      </c>
      <c r="T896" s="10">
        <v>0.09</v>
      </c>
      <c r="U896" s="8">
        <v>1239.177664099321</v>
      </c>
      <c r="V896" s="10">
        <v>5.4533544486270166E-2</v>
      </c>
    </row>
    <row r="897" spans="1:22" x14ac:dyDescent="0.25">
      <c r="A897" s="6">
        <v>44721</v>
      </c>
      <c r="B897" s="7" t="str">
        <f t="shared" si="13"/>
        <v>6</v>
      </c>
      <c r="C897" s="17">
        <f>_xlfn.ISOWEEKNUM(Table3[[#This Row],[dt]])</f>
        <v>23</v>
      </c>
      <c r="D897" s="1">
        <v>13250</v>
      </c>
      <c r="E897" s="1" t="s">
        <v>10</v>
      </c>
      <c r="F897" s="1" t="s">
        <v>91</v>
      </c>
      <c r="G897" s="1" t="s">
        <v>53</v>
      </c>
      <c r="H897" s="1" t="s">
        <v>11</v>
      </c>
      <c r="I897" s="1" t="s">
        <v>18</v>
      </c>
      <c r="J897" s="1" t="s">
        <v>13</v>
      </c>
      <c r="K897" s="1" t="s">
        <v>15</v>
      </c>
      <c r="L897" s="1" t="s">
        <v>77</v>
      </c>
      <c r="M897" s="1">
        <v>109280</v>
      </c>
      <c r="N897" s="17">
        <v>362.3187165775401</v>
      </c>
      <c r="O897" s="8">
        <v>2020.722146966843</v>
      </c>
      <c r="P897" s="8">
        <v>1312.0886287613582</v>
      </c>
      <c r="Q897" s="8">
        <f>P897-Table3[[#This Row],[paid]]</f>
        <v>-708.63351820548473</v>
      </c>
      <c r="R897" s="8">
        <v>3.6213658547792882</v>
      </c>
      <c r="S897" s="8">
        <v>2000</v>
      </c>
      <c r="T897" s="10">
        <v>0.06</v>
      </c>
      <c r="U897" s="8">
        <v>272.41590095452096</v>
      </c>
      <c r="V897" s="10">
        <v>3.4603340935854293E-2</v>
      </c>
    </row>
    <row r="898" spans="1:22" x14ac:dyDescent="0.25">
      <c r="A898" s="6">
        <v>44721</v>
      </c>
      <c r="B898" s="7" t="str">
        <f t="shared" ref="B898:B961" si="14">TEXT(A898,"M")</f>
        <v>6</v>
      </c>
      <c r="C898" s="17">
        <f>_xlfn.ISOWEEKNUM(Table3[[#This Row],[dt]])</f>
        <v>23</v>
      </c>
      <c r="D898" s="1">
        <v>2917</v>
      </c>
      <c r="E898" s="1" t="s">
        <v>10</v>
      </c>
      <c r="F898" s="1" t="s">
        <v>89</v>
      </c>
      <c r="G898" s="1" t="s">
        <v>74</v>
      </c>
      <c r="H898" s="1" t="s">
        <v>17</v>
      </c>
      <c r="I898" s="1" t="s">
        <v>12</v>
      </c>
      <c r="J898" s="1" t="s">
        <v>13</v>
      </c>
      <c r="K898" s="1" t="s">
        <v>15</v>
      </c>
      <c r="L898" s="1" t="s">
        <v>76</v>
      </c>
      <c r="M898" s="1">
        <v>37270</v>
      </c>
      <c r="N898" s="17">
        <v>155.03956980519479</v>
      </c>
      <c r="O898" s="8">
        <v>1053.0249675554921</v>
      </c>
      <c r="P898" s="8">
        <v>331.8303617153104</v>
      </c>
      <c r="Q898" s="8">
        <f>P898-Table3[[#This Row],[paid]]</f>
        <v>-721.19460584018179</v>
      </c>
      <c r="R898" s="8">
        <v>2.1402946495030331</v>
      </c>
      <c r="S898" s="8">
        <v>200</v>
      </c>
      <c r="T898" s="10">
        <v>7.0000000000000007E-2</v>
      </c>
      <c r="U898" s="8">
        <v>132.46845146314345</v>
      </c>
      <c r="V898" s="10">
        <v>6.6534222877407595E-2</v>
      </c>
    </row>
    <row r="899" spans="1:22" x14ac:dyDescent="0.25">
      <c r="A899" s="6">
        <v>44721</v>
      </c>
      <c r="B899" s="7" t="str">
        <f t="shared" si="14"/>
        <v>6</v>
      </c>
      <c r="C899" s="17">
        <f>_xlfn.ISOWEEKNUM(Table3[[#This Row],[dt]])</f>
        <v>23</v>
      </c>
      <c r="D899" s="1">
        <v>7797</v>
      </c>
      <c r="E899" s="1" t="s">
        <v>10</v>
      </c>
      <c r="F899" s="1" t="s">
        <v>95</v>
      </c>
      <c r="G899" s="1" t="s">
        <v>65</v>
      </c>
      <c r="H899" s="1" t="s">
        <v>19</v>
      </c>
      <c r="I899" s="1" t="s">
        <v>18</v>
      </c>
      <c r="J899" s="1" t="s">
        <v>13</v>
      </c>
      <c r="K899" s="1" t="s">
        <v>14</v>
      </c>
      <c r="L899" s="1" t="s">
        <v>75</v>
      </c>
      <c r="M899" s="1">
        <v>185230</v>
      </c>
      <c r="N899" s="17">
        <v>488.31337039371886</v>
      </c>
      <c r="O899" s="8">
        <v>6421.1607945213345</v>
      </c>
      <c r="P899" s="8">
        <v>5680.3236764723233</v>
      </c>
      <c r="Q899" s="8">
        <f>P899-Table3[[#This Row],[paid]]</f>
        <v>-740.83711804901122</v>
      </c>
      <c r="R899" s="8">
        <v>11.632537671234301</v>
      </c>
      <c r="S899" s="8">
        <v>7600</v>
      </c>
      <c r="T899" s="10">
        <v>0.12</v>
      </c>
      <c r="U899" s="8">
        <v>793.39113224593416</v>
      </c>
      <c r="V899" s="10">
        <v>2.3278929671212485E-2</v>
      </c>
    </row>
    <row r="900" spans="1:22" x14ac:dyDescent="0.25">
      <c r="A900" s="6">
        <v>44721</v>
      </c>
      <c r="B900" s="7" t="str">
        <f t="shared" si="14"/>
        <v>6</v>
      </c>
      <c r="C900" s="17">
        <f>_xlfn.ISOWEEKNUM(Table3[[#This Row],[dt]])</f>
        <v>23</v>
      </c>
      <c r="D900" s="1">
        <v>16256</v>
      </c>
      <c r="E900" s="1" t="s">
        <v>10</v>
      </c>
      <c r="F900" s="1" t="s">
        <v>95</v>
      </c>
      <c r="G900" s="1" t="s">
        <v>48</v>
      </c>
      <c r="H900" s="1" t="s">
        <v>17</v>
      </c>
      <c r="I900" s="1" t="s">
        <v>12</v>
      </c>
      <c r="J900" s="1" t="s">
        <v>16</v>
      </c>
      <c r="K900" s="1" t="s">
        <v>14</v>
      </c>
      <c r="L900" s="1" t="s">
        <v>78</v>
      </c>
      <c r="M900" s="1">
        <v>145550</v>
      </c>
      <c r="N900" s="17">
        <v>774.00251385845036</v>
      </c>
      <c r="O900" s="8">
        <v>3469.9327434845281</v>
      </c>
      <c r="P900" s="8">
        <v>2712.8653195724996</v>
      </c>
      <c r="Q900" s="8">
        <f>P900-Table3[[#This Row],[paid]]</f>
        <v>-757.06742391202852</v>
      </c>
      <c r="R900" s="8">
        <v>3.5049825691762915</v>
      </c>
      <c r="S900" s="8">
        <v>4800</v>
      </c>
      <c r="T900" s="10">
        <v>0.1</v>
      </c>
      <c r="U900" s="8">
        <v>1550.6470024589537</v>
      </c>
      <c r="V900" s="10">
        <v>9.5265019318105382E-2</v>
      </c>
    </row>
    <row r="901" spans="1:22" x14ac:dyDescent="0.25">
      <c r="A901" s="6">
        <v>44721</v>
      </c>
      <c r="B901" s="7" t="str">
        <f t="shared" si="14"/>
        <v>6</v>
      </c>
      <c r="C901" s="17">
        <f>_xlfn.ISOWEEKNUM(Table3[[#This Row],[dt]])</f>
        <v>23</v>
      </c>
      <c r="D901" s="1">
        <v>16861</v>
      </c>
      <c r="E901" s="1" t="s">
        <v>10</v>
      </c>
      <c r="F901" s="1" t="s">
        <v>94</v>
      </c>
      <c r="G901" s="1" t="s">
        <v>59</v>
      </c>
      <c r="H901" s="1" t="s">
        <v>11</v>
      </c>
      <c r="I901" s="1" t="s">
        <v>18</v>
      </c>
      <c r="J901" s="1" t="s">
        <v>13</v>
      </c>
      <c r="K901" s="1" t="s">
        <v>15</v>
      </c>
      <c r="L901" s="1" t="s">
        <v>79</v>
      </c>
      <c r="M901" s="1">
        <v>167090</v>
      </c>
      <c r="N901" s="17">
        <v>1113.2221080976044</v>
      </c>
      <c r="O901" s="8">
        <v>3368.2147500918063</v>
      </c>
      <c r="P901" s="8">
        <v>2603.8688365435041</v>
      </c>
      <c r="Q901" s="8">
        <f>P901-Table3[[#This Row],[paid]]</f>
        <v>-764.34591354830218</v>
      </c>
      <c r="R901" s="8">
        <v>2.3390380208970876</v>
      </c>
      <c r="S901" s="8">
        <v>3600</v>
      </c>
      <c r="T901" s="10">
        <v>7.0000000000000007E-2</v>
      </c>
      <c r="U901" s="8">
        <v>877.91357296768842</v>
      </c>
      <c r="V901" s="10">
        <v>5.6192895269708963E-2</v>
      </c>
    </row>
    <row r="902" spans="1:22" x14ac:dyDescent="0.25">
      <c r="A902" s="6">
        <v>44721</v>
      </c>
      <c r="B902" s="7" t="str">
        <f t="shared" si="14"/>
        <v>6</v>
      </c>
      <c r="C902" s="17">
        <f>_xlfn.ISOWEEKNUM(Table3[[#This Row],[dt]])</f>
        <v>23</v>
      </c>
      <c r="D902" s="1">
        <v>16533</v>
      </c>
      <c r="E902" s="1" t="s">
        <v>10</v>
      </c>
      <c r="F902" s="1" t="s">
        <v>94</v>
      </c>
      <c r="G902" s="1" t="s">
        <v>39</v>
      </c>
      <c r="H902" s="1" t="s">
        <v>11</v>
      </c>
      <c r="I902" s="1" t="s">
        <v>12</v>
      </c>
      <c r="J902" s="1" t="s">
        <v>16</v>
      </c>
      <c r="K902" s="1" t="s">
        <v>14</v>
      </c>
      <c r="L902" s="1" t="s">
        <v>79</v>
      </c>
      <c r="M902" s="1">
        <v>157040</v>
      </c>
      <c r="N902" s="17">
        <v>919.29653974947291</v>
      </c>
      <c r="O902" s="8">
        <v>2330.0842295195016</v>
      </c>
      <c r="P902" s="8">
        <v>1512.738961526903</v>
      </c>
      <c r="Q902" s="8">
        <f>P902-Table3[[#This Row],[paid]]</f>
        <v>-817.34526799259856</v>
      </c>
      <c r="R902" s="8">
        <v>1.6455397101126426</v>
      </c>
      <c r="S902" s="8">
        <v>2200</v>
      </c>
      <c r="T902" s="10">
        <v>0.15</v>
      </c>
      <c r="U902" s="8">
        <v>601.90935184963575</v>
      </c>
      <c r="V902" s="10">
        <v>6.6315622099807028E-2</v>
      </c>
    </row>
    <row r="903" spans="1:22" x14ac:dyDescent="0.25">
      <c r="A903" s="6">
        <v>44721</v>
      </c>
      <c r="B903" s="7" t="str">
        <f t="shared" si="14"/>
        <v>6</v>
      </c>
      <c r="C903" s="17">
        <f>_xlfn.ISOWEEKNUM(Table3[[#This Row],[dt]])</f>
        <v>23</v>
      </c>
      <c r="D903" s="1">
        <v>15909</v>
      </c>
      <c r="E903" s="1" t="s">
        <v>10</v>
      </c>
      <c r="F903" s="1" t="s">
        <v>93</v>
      </c>
      <c r="G903" s="1" t="s">
        <v>58</v>
      </c>
      <c r="H903" s="1" t="s">
        <v>11</v>
      </c>
      <c r="I903" s="1" t="s">
        <v>18</v>
      </c>
      <c r="J903" s="1" t="s">
        <v>13</v>
      </c>
      <c r="K903" s="1" t="s">
        <v>14</v>
      </c>
      <c r="L903" s="1" t="s">
        <v>79</v>
      </c>
      <c r="M903" s="1">
        <v>56960</v>
      </c>
      <c r="N903" s="17">
        <v>74.434711587544669</v>
      </c>
      <c r="O903" s="8">
        <v>1038.7719627743327</v>
      </c>
      <c r="P903" s="8">
        <v>201.35596732899774</v>
      </c>
      <c r="Q903" s="8">
        <f>P903-Table3[[#This Row],[paid]]</f>
        <v>-837.41599544533494</v>
      </c>
      <c r="R903" s="8">
        <v>2.7051353197248242</v>
      </c>
      <c r="S903" s="8">
        <v>200</v>
      </c>
      <c r="T903" s="10">
        <v>0.06</v>
      </c>
      <c r="U903" s="8">
        <v>14.871453023152482</v>
      </c>
      <c r="V903" s="10">
        <v>1.2309421651303609E-2</v>
      </c>
    </row>
    <row r="904" spans="1:22" x14ac:dyDescent="0.25">
      <c r="A904" s="6">
        <v>44721</v>
      </c>
      <c r="B904" s="7" t="str">
        <f t="shared" si="14"/>
        <v>6</v>
      </c>
      <c r="C904" s="17">
        <f>_xlfn.ISOWEEKNUM(Table3[[#This Row],[dt]])</f>
        <v>23</v>
      </c>
      <c r="D904" s="1">
        <v>10543</v>
      </c>
      <c r="E904" s="1" t="s">
        <v>10</v>
      </c>
      <c r="F904" s="1" t="s">
        <v>91</v>
      </c>
      <c r="G904" s="1" t="s">
        <v>71</v>
      </c>
      <c r="H904" s="1" t="s">
        <v>19</v>
      </c>
      <c r="I904" s="1" t="s">
        <v>18</v>
      </c>
      <c r="J904" s="1" t="s">
        <v>13</v>
      </c>
      <c r="K904" s="1" t="s">
        <v>14</v>
      </c>
      <c r="L904" s="1" t="s">
        <v>76</v>
      </c>
      <c r="M904" s="1">
        <v>103090</v>
      </c>
      <c r="N904" s="17">
        <v>104.15761555948473</v>
      </c>
      <c r="O904" s="8">
        <v>2053.2099051251926</v>
      </c>
      <c r="P904" s="8">
        <v>1113.8408747966453</v>
      </c>
      <c r="Q904" s="8">
        <f>P904-Table3[[#This Row],[paid]]</f>
        <v>-939.3690303285473</v>
      </c>
      <c r="R904" s="8">
        <v>10.693801589193709</v>
      </c>
      <c r="S904" s="8">
        <v>1000</v>
      </c>
      <c r="T904" s="10">
        <v>9.5000000000000001E-2</v>
      </c>
      <c r="U904" s="8">
        <v>261.99728299921225</v>
      </c>
      <c r="V904" s="10">
        <v>3.9203278332889523E-2</v>
      </c>
    </row>
    <row r="905" spans="1:22" x14ac:dyDescent="0.25">
      <c r="A905" s="6">
        <v>44721</v>
      </c>
      <c r="B905" s="7" t="str">
        <f t="shared" si="14"/>
        <v>6</v>
      </c>
      <c r="C905" s="17">
        <f>_xlfn.ISOWEEKNUM(Table3[[#This Row],[dt]])</f>
        <v>23</v>
      </c>
      <c r="D905" s="1">
        <v>5638</v>
      </c>
      <c r="E905" s="1" t="s">
        <v>10</v>
      </c>
      <c r="F905" s="1" t="s">
        <v>89</v>
      </c>
      <c r="G905" s="1" t="s">
        <v>62</v>
      </c>
      <c r="H905" s="1" t="s">
        <v>11</v>
      </c>
      <c r="I905" s="1" t="s">
        <v>12</v>
      </c>
      <c r="J905" s="1" t="s">
        <v>16</v>
      </c>
      <c r="K905" s="1" t="s">
        <v>15</v>
      </c>
      <c r="L905" s="1" t="s">
        <v>75</v>
      </c>
      <c r="M905" s="1">
        <v>62460</v>
      </c>
      <c r="N905" s="17">
        <v>248.5392339159539</v>
      </c>
      <c r="O905" s="8">
        <v>1172.5777002799141</v>
      </c>
      <c r="P905" s="8">
        <v>226.97162253465797</v>
      </c>
      <c r="Q905" s="8">
        <f>P905-Table3[[#This Row],[paid]]</f>
        <v>-945.60607774525613</v>
      </c>
      <c r="R905" s="8">
        <v>0.91322250800616356</v>
      </c>
      <c r="S905" s="8">
        <v>200</v>
      </c>
      <c r="T905" s="10">
        <v>0.04</v>
      </c>
      <c r="U905" s="8">
        <v>7.3012159527596499</v>
      </c>
      <c r="V905" s="10">
        <v>5.3613280456420442E-3</v>
      </c>
    </row>
    <row r="906" spans="1:22" x14ac:dyDescent="0.25">
      <c r="A906" s="6">
        <v>44721</v>
      </c>
      <c r="B906" s="7" t="str">
        <f t="shared" si="14"/>
        <v>6</v>
      </c>
      <c r="C906" s="17">
        <f>_xlfn.ISOWEEKNUM(Table3[[#This Row],[dt]])</f>
        <v>23</v>
      </c>
      <c r="D906" s="1">
        <v>3534</v>
      </c>
      <c r="E906" s="1" t="s">
        <v>10</v>
      </c>
      <c r="F906" s="1" t="s">
        <v>92</v>
      </c>
      <c r="G906" s="1" t="s">
        <v>54</v>
      </c>
      <c r="H906" s="1" t="s">
        <v>11</v>
      </c>
      <c r="I906" s="1" t="s">
        <v>18</v>
      </c>
      <c r="J906" s="1" t="s">
        <v>13</v>
      </c>
      <c r="K906" s="1" t="s">
        <v>14</v>
      </c>
      <c r="L906" s="1" t="s">
        <v>77</v>
      </c>
      <c r="M906" s="1">
        <v>87510</v>
      </c>
      <c r="N906" s="17">
        <v>199.0330710597492</v>
      </c>
      <c r="O906" s="8">
        <v>1742.4154003346189</v>
      </c>
      <c r="P906" s="8">
        <v>781.07722565405754</v>
      </c>
      <c r="Q906" s="8">
        <f>P906-Table3[[#This Row],[paid]]</f>
        <v>-961.33817468056134</v>
      </c>
      <c r="R906" s="8">
        <v>3.9243590097626551</v>
      </c>
      <c r="S906" s="8">
        <v>1000</v>
      </c>
      <c r="T906" s="10">
        <v>0.08</v>
      </c>
      <c r="U906" s="8">
        <v>85.254062339280793</v>
      </c>
      <c r="V906" s="10">
        <v>1.8191556382893905E-2</v>
      </c>
    </row>
    <row r="907" spans="1:22" x14ac:dyDescent="0.25">
      <c r="A907" s="6">
        <v>44721</v>
      </c>
      <c r="B907" s="7" t="str">
        <f t="shared" si="14"/>
        <v>6</v>
      </c>
      <c r="C907" s="17">
        <f>_xlfn.ISOWEEKNUM(Table3[[#This Row],[dt]])</f>
        <v>23</v>
      </c>
      <c r="D907" s="1">
        <v>17267</v>
      </c>
      <c r="E907" s="1" t="s">
        <v>10</v>
      </c>
      <c r="F907" s="1" t="s">
        <v>89</v>
      </c>
      <c r="G907" s="1" t="s">
        <v>31</v>
      </c>
      <c r="H907" s="1" t="s">
        <v>11</v>
      </c>
      <c r="I907" s="1" t="s">
        <v>12</v>
      </c>
      <c r="J907" s="1" t="s">
        <v>13</v>
      </c>
      <c r="K907" s="1" t="s">
        <v>15</v>
      </c>
      <c r="L907" s="1" t="s">
        <v>77</v>
      </c>
      <c r="M907" s="1">
        <v>72150</v>
      </c>
      <c r="N907" s="17">
        <v>319.68678380443083</v>
      </c>
      <c r="O907" s="8">
        <v>1787.7313882647577</v>
      </c>
      <c r="P907" s="8">
        <v>821.14094514452688</v>
      </c>
      <c r="Q907" s="8">
        <f>P907-Table3[[#This Row],[paid]]</f>
        <v>-966.59044312023082</v>
      </c>
      <c r="R907" s="8">
        <v>2.5685795808401695</v>
      </c>
      <c r="S907" s="8">
        <v>1000</v>
      </c>
      <c r="T907" s="10">
        <v>0.08</v>
      </c>
      <c r="U907" s="8">
        <v>375.96797585917767</v>
      </c>
      <c r="V907" s="10">
        <v>7.6310077679580438E-2</v>
      </c>
    </row>
    <row r="908" spans="1:22" x14ac:dyDescent="0.25">
      <c r="A908" s="6">
        <v>44721</v>
      </c>
      <c r="B908" s="7" t="str">
        <f t="shared" si="14"/>
        <v>6</v>
      </c>
      <c r="C908" s="17">
        <f>_xlfn.ISOWEEKNUM(Table3[[#This Row],[dt]])</f>
        <v>23</v>
      </c>
      <c r="D908" s="1">
        <v>14389</v>
      </c>
      <c r="E908" s="1" t="s">
        <v>10</v>
      </c>
      <c r="F908" s="1" t="s">
        <v>95</v>
      </c>
      <c r="G908" s="1" t="s">
        <v>39</v>
      </c>
      <c r="H908" s="1" t="s">
        <v>19</v>
      </c>
      <c r="I908" s="1" t="s">
        <v>18</v>
      </c>
      <c r="J908" s="1" t="s">
        <v>16</v>
      </c>
      <c r="K908" s="1" t="s">
        <v>20</v>
      </c>
      <c r="L908" s="1" t="s">
        <v>75</v>
      </c>
      <c r="M908" s="1">
        <v>50360</v>
      </c>
      <c r="N908" s="17">
        <v>23.490739470434903</v>
      </c>
      <c r="O908" s="8">
        <v>1290.4382192469468</v>
      </c>
      <c r="P908" s="8">
        <v>297.18968638256848</v>
      </c>
      <c r="Q908" s="8">
        <f>P908-Table3[[#This Row],[paid]]</f>
        <v>-993.24853286437838</v>
      </c>
      <c r="R908" s="8">
        <v>12.651355090656342</v>
      </c>
      <c r="S908" s="8">
        <v>400</v>
      </c>
      <c r="T908" s="10">
        <v>5.5E-2</v>
      </c>
      <c r="U908" s="8">
        <v>19.089922135021862</v>
      </c>
      <c r="V908" s="10">
        <v>1.0705801159851182E-2</v>
      </c>
    </row>
    <row r="909" spans="1:22" x14ac:dyDescent="0.25">
      <c r="A909" s="6">
        <v>44721</v>
      </c>
      <c r="B909" s="7" t="str">
        <f t="shared" si="14"/>
        <v>6</v>
      </c>
      <c r="C909" s="17">
        <f>_xlfn.ISOWEEKNUM(Table3[[#This Row],[dt]])</f>
        <v>23</v>
      </c>
      <c r="D909" s="1">
        <v>15102</v>
      </c>
      <c r="E909" s="1" t="s">
        <v>10</v>
      </c>
      <c r="F909" s="1" t="s">
        <v>89</v>
      </c>
      <c r="G909" s="1" t="s">
        <v>34</v>
      </c>
      <c r="H909" s="1" t="s">
        <v>17</v>
      </c>
      <c r="I909" s="1" t="s">
        <v>18</v>
      </c>
      <c r="J909" s="1" t="s">
        <v>13</v>
      </c>
      <c r="K909" s="1" t="s">
        <v>15</v>
      </c>
      <c r="L909" s="1" t="s">
        <v>78</v>
      </c>
      <c r="M909" s="1">
        <v>127690</v>
      </c>
      <c r="N909" s="17">
        <v>164.36027054225468</v>
      </c>
      <c r="O909" s="8">
        <v>2075.3950881791816</v>
      </c>
      <c r="P909" s="8">
        <v>1033.6742368945359</v>
      </c>
      <c r="Q909" s="8">
        <f>P909-Table3[[#This Row],[paid]]</f>
        <v>-1041.7208512846457</v>
      </c>
      <c r="R909" s="8">
        <v>6.2890760247853992</v>
      </c>
      <c r="S909" s="8">
        <v>1200</v>
      </c>
      <c r="T909" s="10">
        <v>6.5000000000000002E-2</v>
      </c>
      <c r="U909" s="8">
        <v>342.72302535933267</v>
      </c>
      <c r="V909" s="10">
        <v>5.5259676779951868E-2</v>
      </c>
    </row>
    <row r="910" spans="1:22" x14ac:dyDescent="0.25">
      <c r="A910" s="6">
        <v>44721</v>
      </c>
      <c r="B910" s="7" t="str">
        <f t="shared" si="14"/>
        <v>6</v>
      </c>
      <c r="C910" s="17">
        <f>_xlfn.ISOWEEKNUM(Table3[[#This Row],[dt]])</f>
        <v>23</v>
      </c>
      <c r="D910" s="1">
        <v>2647</v>
      </c>
      <c r="E910" s="1" t="s">
        <v>10</v>
      </c>
      <c r="F910" s="1" t="s">
        <v>92</v>
      </c>
      <c r="G910" s="1" t="s">
        <v>57</v>
      </c>
      <c r="H910" s="1" t="s">
        <v>11</v>
      </c>
      <c r="I910" s="1" t="s">
        <v>18</v>
      </c>
      <c r="J910" s="1" t="s">
        <v>13</v>
      </c>
      <c r="K910" s="1" t="s">
        <v>14</v>
      </c>
      <c r="L910" s="1" t="s">
        <v>80</v>
      </c>
      <c r="M910" s="1">
        <v>111730</v>
      </c>
      <c r="N910" s="17">
        <v>271.02136663914121</v>
      </c>
      <c r="O910" s="8">
        <v>2177.3735921189018</v>
      </c>
      <c r="P910" s="8">
        <v>1046.3027776951078</v>
      </c>
      <c r="Q910" s="8">
        <f>P910-Table3[[#This Row],[paid]]</f>
        <v>-1131.070814423794</v>
      </c>
      <c r="R910" s="8">
        <v>3.8605914753881239</v>
      </c>
      <c r="S910" s="8">
        <v>1600</v>
      </c>
      <c r="T910" s="10">
        <v>8.5000000000000006E-2</v>
      </c>
      <c r="U910" s="8">
        <v>286.52447282626264</v>
      </c>
      <c r="V910" s="10">
        <v>4.5640783740987657E-2</v>
      </c>
    </row>
    <row r="911" spans="1:22" x14ac:dyDescent="0.25">
      <c r="A911" s="6">
        <v>44721</v>
      </c>
      <c r="B911" s="7" t="str">
        <f t="shared" si="14"/>
        <v>6</v>
      </c>
      <c r="C911" s="17">
        <f>_xlfn.ISOWEEKNUM(Table3[[#This Row],[dt]])</f>
        <v>23</v>
      </c>
      <c r="D911" s="1">
        <v>12446</v>
      </c>
      <c r="E911" s="1" t="s">
        <v>10</v>
      </c>
      <c r="F911" s="1" t="s">
        <v>89</v>
      </c>
      <c r="G911" s="1" t="s">
        <v>54</v>
      </c>
      <c r="H911" s="1" t="s">
        <v>11</v>
      </c>
      <c r="I911" s="1" t="s">
        <v>12</v>
      </c>
      <c r="J911" s="1" t="s">
        <v>13</v>
      </c>
      <c r="K911" s="1" t="s">
        <v>15</v>
      </c>
      <c r="L911" s="1" t="s">
        <v>78</v>
      </c>
      <c r="M911" s="1">
        <v>64740</v>
      </c>
      <c r="N911" s="17">
        <v>266.91429911290004</v>
      </c>
      <c r="O911" s="8">
        <v>1553.8851703133539</v>
      </c>
      <c r="P911" s="8">
        <v>327.6099298073604</v>
      </c>
      <c r="Q911" s="8">
        <f>P911-Table3[[#This Row],[paid]]</f>
        <v>-1226.2752405059935</v>
      </c>
      <c r="R911" s="8">
        <v>1.2273974489047033</v>
      </c>
      <c r="S911" s="8">
        <v>400</v>
      </c>
      <c r="T911" s="10">
        <v>0.21</v>
      </c>
      <c r="U911" s="8">
        <v>68.025963107928817</v>
      </c>
      <c r="V911" s="10">
        <v>3.460719436878746E-2</v>
      </c>
    </row>
    <row r="912" spans="1:22" x14ac:dyDescent="0.25">
      <c r="A912" s="6">
        <v>44721</v>
      </c>
      <c r="B912" s="7" t="str">
        <f t="shared" si="14"/>
        <v>6</v>
      </c>
      <c r="C912" s="17">
        <f>_xlfn.ISOWEEKNUM(Table3[[#This Row],[dt]])</f>
        <v>23</v>
      </c>
      <c r="D912" s="1">
        <v>14988</v>
      </c>
      <c r="E912" s="1" t="s">
        <v>10</v>
      </c>
      <c r="F912" s="1" t="s">
        <v>91</v>
      </c>
      <c r="G912" s="1" t="s">
        <v>58</v>
      </c>
      <c r="H912" s="1" t="s">
        <v>11</v>
      </c>
      <c r="I912" s="1" t="s">
        <v>12</v>
      </c>
      <c r="J912" s="1" t="s">
        <v>16</v>
      </c>
      <c r="K912" s="1" t="s">
        <v>14</v>
      </c>
      <c r="L912" s="1" t="s">
        <v>80</v>
      </c>
      <c r="M912" s="1">
        <v>384200</v>
      </c>
      <c r="N912" s="17">
        <v>1210.5637014413842</v>
      </c>
      <c r="O912" s="8">
        <v>10852.094770013235</v>
      </c>
      <c r="P912" s="8">
        <v>9603.1812961841442</v>
      </c>
      <c r="Q912" s="8">
        <f>P912-Table3[[#This Row],[paid]]</f>
        <v>-1248.9134738290904</v>
      </c>
      <c r="R912" s="8">
        <v>7.9328178143371604</v>
      </c>
      <c r="S912" s="8">
        <v>7400</v>
      </c>
      <c r="T912" s="10">
        <v>0.14000000000000001</v>
      </c>
      <c r="U912" s="8">
        <v>5537.1966822853965</v>
      </c>
      <c r="V912" s="10">
        <v>9.6100040731391445E-2</v>
      </c>
    </row>
    <row r="913" spans="1:22" x14ac:dyDescent="0.25">
      <c r="A913" s="6">
        <v>44721</v>
      </c>
      <c r="B913" s="7" t="str">
        <f t="shared" si="14"/>
        <v>6</v>
      </c>
      <c r="C913" s="17">
        <f>_xlfn.ISOWEEKNUM(Table3[[#This Row],[dt]])</f>
        <v>23</v>
      </c>
      <c r="D913" s="1">
        <v>15101</v>
      </c>
      <c r="E913" s="1" t="s">
        <v>10</v>
      </c>
      <c r="F913" s="1" t="s">
        <v>95</v>
      </c>
      <c r="G913" s="1" t="s">
        <v>63</v>
      </c>
      <c r="H913" s="1" t="s">
        <v>17</v>
      </c>
      <c r="I913" s="1" t="s">
        <v>12</v>
      </c>
      <c r="J913" s="1" t="s">
        <v>16</v>
      </c>
      <c r="K913" s="1" t="s">
        <v>14</v>
      </c>
      <c r="L913" s="1" t="s">
        <v>75</v>
      </c>
      <c r="M913" s="1">
        <v>64680</v>
      </c>
      <c r="N913" s="17">
        <v>369.15076890556463</v>
      </c>
      <c r="O913" s="8">
        <v>3353.7448840583697</v>
      </c>
      <c r="P913" s="8">
        <v>1910.5517016408194</v>
      </c>
      <c r="Q913" s="8">
        <f>P913-Table3[[#This Row],[paid]]</f>
        <v>-1443.1931824175504</v>
      </c>
      <c r="R913" s="8">
        <v>5.1755322284851388</v>
      </c>
      <c r="S913" s="8">
        <v>1600</v>
      </c>
      <c r="T913" s="10">
        <v>0.1</v>
      </c>
      <c r="U913" s="8">
        <v>4.4626005150425767</v>
      </c>
      <c r="V913" s="10">
        <v>3.8929422944604673E-4</v>
      </c>
    </row>
    <row r="914" spans="1:22" x14ac:dyDescent="0.25">
      <c r="A914" s="6">
        <v>44721</v>
      </c>
      <c r="B914" s="7" t="str">
        <f t="shared" si="14"/>
        <v>6</v>
      </c>
      <c r="C914" s="17">
        <f>_xlfn.ISOWEEKNUM(Table3[[#This Row],[dt]])</f>
        <v>23</v>
      </c>
      <c r="D914" s="1">
        <v>16845</v>
      </c>
      <c r="E914" s="1" t="s">
        <v>10</v>
      </c>
      <c r="F914" s="1" t="s">
        <v>90</v>
      </c>
      <c r="G914" s="1" t="s">
        <v>50</v>
      </c>
      <c r="H914" s="1" t="s">
        <v>11</v>
      </c>
      <c r="I914" s="1" t="s">
        <v>12</v>
      </c>
      <c r="J914" s="1" t="s">
        <v>13</v>
      </c>
      <c r="K914" s="1" t="s">
        <v>15</v>
      </c>
      <c r="L914" s="1" t="s">
        <v>77</v>
      </c>
      <c r="M914" s="1">
        <v>108510</v>
      </c>
      <c r="N914" s="17">
        <v>580.75623172605185</v>
      </c>
      <c r="O914" s="8">
        <v>2106.0915165640981</v>
      </c>
      <c r="P914" s="8">
        <v>629.17992429525282</v>
      </c>
      <c r="Q914" s="8">
        <f>P914-Table3[[#This Row],[paid]]</f>
        <v>-1476.9115922688452</v>
      </c>
      <c r="R914" s="8">
        <v>1.0833804097551947</v>
      </c>
      <c r="S914" s="8">
        <v>800</v>
      </c>
      <c r="T914" s="10">
        <v>0.06</v>
      </c>
      <c r="U914" s="8">
        <v>97.317174430774102</v>
      </c>
      <c r="V914" s="10">
        <v>2.5778840750462995E-2</v>
      </c>
    </row>
    <row r="915" spans="1:22" x14ac:dyDescent="0.25">
      <c r="A915" s="6">
        <v>44721</v>
      </c>
      <c r="B915" s="7" t="str">
        <f t="shared" si="14"/>
        <v>6</v>
      </c>
      <c r="C915" s="17">
        <f>_xlfn.ISOWEEKNUM(Table3[[#This Row],[dt]])</f>
        <v>23</v>
      </c>
      <c r="D915" s="1">
        <v>15672</v>
      </c>
      <c r="E915" s="1" t="s">
        <v>10</v>
      </c>
      <c r="F915" s="1" t="s">
        <v>92</v>
      </c>
      <c r="G915" s="1" t="s">
        <v>27</v>
      </c>
      <c r="H915" s="1" t="s">
        <v>11</v>
      </c>
      <c r="I915" s="1" t="s">
        <v>12</v>
      </c>
      <c r="J915" s="1" t="s">
        <v>13</v>
      </c>
      <c r="K915" s="1" t="s">
        <v>14</v>
      </c>
      <c r="L915" s="1" t="s">
        <v>81</v>
      </c>
      <c r="M915" s="1">
        <v>109410</v>
      </c>
      <c r="N915" s="17">
        <v>484.60577346848834</v>
      </c>
      <c r="O915" s="8">
        <v>2539.7441669605187</v>
      </c>
      <c r="P915" s="8">
        <v>1020.5428577462552</v>
      </c>
      <c r="Q915" s="8">
        <f>P915-Table3[[#This Row],[paid]]</f>
        <v>-1519.2013092142633</v>
      </c>
      <c r="R915" s="8">
        <v>2.1059238532010935</v>
      </c>
      <c r="S915" s="8">
        <v>2200</v>
      </c>
      <c r="T915" s="10">
        <v>0.08</v>
      </c>
      <c r="U915" s="8">
        <v>397.01923587429491</v>
      </c>
      <c r="V915" s="10">
        <v>6.4837916549476363E-2</v>
      </c>
    </row>
    <row r="916" spans="1:22" x14ac:dyDescent="0.25">
      <c r="A916" s="6">
        <v>44721</v>
      </c>
      <c r="B916" s="7" t="str">
        <f t="shared" si="14"/>
        <v>6</v>
      </c>
      <c r="C916" s="17">
        <f>_xlfn.ISOWEEKNUM(Table3[[#This Row],[dt]])</f>
        <v>23</v>
      </c>
      <c r="D916" s="1">
        <v>2370</v>
      </c>
      <c r="E916" s="1" t="s">
        <v>10</v>
      </c>
      <c r="F916" s="1" t="s">
        <v>93</v>
      </c>
      <c r="G916" s="1" t="s">
        <v>33</v>
      </c>
      <c r="H916" s="1" t="s">
        <v>17</v>
      </c>
      <c r="I916" s="1" t="s">
        <v>12</v>
      </c>
      <c r="J916" s="1" t="s">
        <v>13</v>
      </c>
      <c r="K916" s="1" t="s">
        <v>14</v>
      </c>
      <c r="L916" s="1" t="s">
        <v>79</v>
      </c>
      <c r="M916" s="1">
        <v>285680</v>
      </c>
      <c r="N916" s="17">
        <v>800.79616216724673</v>
      </c>
      <c r="O916" s="8">
        <v>15884.297359181834</v>
      </c>
      <c r="P916" s="8">
        <v>14228.282286304413</v>
      </c>
      <c r="Q916" s="8">
        <f>P916-Table3[[#This Row],[paid]]</f>
        <v>-1656.0150728774206</v>
      </c>
      <c r="R916" s="8">
        <v>17.767670424140753</v>
      </c>
      <c r="S916" s="8">
        <v>30000</v>
      </c>
      <c r="T916" s="10">
        <v>7.4999999999999997E-2</v>
      </c>
      <c r="U916" s="8">
        <v>1662.2506708618673</v>
      </c>
      <c r="V916" s="10">
        <v>1.9471203403354419E-2</v>
      </c>
    </row>
    <row r="917" spans="1:22" x14ac:dyDescent="0.25">
      <c r="A917" s="6">
        <v>44721</v>
      </c>
      <c r="B917" s="7" t="str">
        <f t="shared" si="14"/>
        <v>6</v>
      </c>
      <c r="C917" s="17">
        <f>_xlfn.ISOWEEKNUM(Table3[[#This Row],[dt]])</f>
        <v>23</v>
      </c>
      <c r="D917" s="1">
        <v>9559</v>
      </c>
      <c r="E917" s="1" t="s">
        <v>10</v>
      </c>
      <c r="F917" s="1" t="s">
        <v>91</v>
      </c>
      <c r="G917" s="1" t="s">
        <v>64</v>
      </c>
      <c r="H917" s="1" t="s">
        <v>17</v>
      </c>
      <c r="I917" s="1" t="s">
        <v>18</v>
      </c>
      <c r="J917" s="1" t="s">
        <v>16</v>
      </c>
      <c r="K917" s="1" t="s">
        <v>14</v>
      </c>
      <c r="L917" s="1" t="s">
        <v>80</v>
      </c>
      <c r="M917" s="1">
        <v>118640</v>
      </c>
      <c r="N917" s="17">
        <v>300.38505327193326</v>
      </c>
      <c r="O917" s="8">
        <v>2791.764304904556</v>
      </c>
      <c r="P917" s="8">
        <v>938.03609558326264</v>
      </c>
      <c r="Q917" s="8">
        <f>P917-Table3[[#This Row],[paid]]</f>
        <v>-1853.7282093212934</v>
      </c>
      <c r="R917" s="8">
        <v>3.1227788645464831</v>
      </c>
      <c r="S917" s="8">
        <v>1200</v>
      </c>
      <c r="T917" s="10">
        <v>7.0000000000000007E-2</v>
      </c>
      <c r="U917" s="8">
        <v>24.513765362507076</v>
      </c>
      <c r="V917" s="10">
        <v>4.3555120955952537E-3</v>
      </c>
    </row>
    <row r="918" spans="1:22" x14ac:dyDescent="0.25">
      <c r="A918" s="6">
        <v>44721</v>
      </c>
      <c r="B918" s="7" t="str">
        <f t="shared" si="14"/>
        <v>6</v>
      </c>
      <c r="C918" s="17">
        <f>_xlfn.ISOWEEKNUM(Table3[[#This Row],[dt]])</f>
        <v>23</v>
      </c>
      <c r="D918" s="1">
        <v>15408</v>
      </c>
      <c r="E918" s="1" t="s">
        <v>10</v>
      </c>
      <c r="F918" s="1" t="s">
        <v>95</v>
      </c>
      <c r="G918" s="1" t="s">
        <v>26</v>
      </c>
      <c r="H918" s="1" t="s">
        <v>17</v>
      </c>
      <c r="I918" s="1" t="s">
        <v>18</v>
      </c>
      <c r="J918" s="1" t="s">
        <v>16</v>
      </c>
      <c r="K918" s="1" t="s">
        <v>20</v>
      </c>
      <c r="L918" s="1" t="s">
        <v>77</v>
      </c>
      <c r="M918" s="1">
        <v>104780</v>
      </c>
      <c r="N918" s="17">
        <v>301.4167565623876</v>
      </c>
      <c r="O918" s="8">
        <v>4461.3834316323564</v>
      </c>
      <c r="P918" s="8">
        <v>2546.8479616359841</v>
      </c>
      <c r="Q918" s="8">
        <f>P918-Table3[[#This Row],[paid]]</f>
        <v>-1914.5354699963723</v>
      </c>
      <c r="R918" s="8">
        <v>8.4495898326370398</v>
      </c>
      <c r="S918" s="8">
        <v>3600</v>
      </c>
      <c r="T918" s="10">
        <v>0.1</v>
      </c>
      <c r="U918" s="8">
        <v>820.49148104925246</v>
      </c>
      <c r="V918" s="10">
        <v>5.3693264079664217E-2</v>
      </c>
    </row>
    <row r="919" spans="1:22" x14ac:dyDescent="0.25">
      <c r="A919" s="6">
        <v>44721</v>
      </c>
      <c r="B919" s="7" t="str">
        <f t="shared" si="14"/>
        <v>6</v>
      </c>
      <c r="C919" s="17">
        <f>_xlfn.ISOWEEKNUM(Table3[[#This Row],[dt]])</f>
        <v>23</v>
      </c>
      <c r="D919" s="1">
        <v>2796</v>
      </c>
      <c r="E919" s="1" t="s">
        <v>10</v>
      </c>
      <c r="F919" s="1" t="s">
        <v>95</v>
      </c>
      <c r="G919" s="1" t="s">
        <v>59</v>
      </c>
      <c r="H919" s="1" t="s">
        <v>17</v>
      </c>
      <c r="I919" s="1" t="s">
        <v>12</v>
      </c>
      <c r="J919" s="1" t="s">
        <v>13</v>
      </c>
      <c r="K919" s="1" t="s">
        <v>14</v>
      </c>
      <c r="L919" s="1" t="s">
        <v>80</v>
      </c>
      <c r="M919" s="1">
        <v>74170</v>
      </c>
      <c r="N919" s="17">
        <v>335.90563500123517</v>
      </c>
      <c r="O919" s="8">
        <v>3448.9121067590418</v>
      </c>
      <c r="P919" s="8">
        <v>1170.2111225094379</v>
      </c>
      <c r="Q919" s="8">
        <f>P919-Table3[[#This Row],[paid]]</f>
        <v>-2278.7009842496036</v>
      </c>
      <c r="R919" s="8">
        <v>3.4837496027869106</v>
      </c>
      <c r="S919" s="8">
        <v>1600</v>
      </c>
      <c r="T919" s="10">
        <v>0.12</v>
      </c>
      <c r="U919" s="8">
        <v>535.40754782662691</v>
      </c>
      <c r="V919" s="10">
        <v>7.62551214801995E-2</v>
      </c>
    </row>
    <row r="920" spans="1:22" x14ac:dyDescent="0.25">
      <c r="A920" s="6">
        <v>44721</v>
      </c>
      <c r="B920" s="7" t="str">
        <f t="shared" si="14"/>
        <v>6</v>
      </c>
      <c r="C920" s="17">
        <f>_xlfn.ISOWEEKNUM(Table3[[#This Row],[dt]])</f>
        <v>23</v>
      </c>
      <c r="D920" s="1">
        <v>16205</v>
      </c>
      <c r="E920" s="1" t="s">
        <v>10</v>
      </c>
      <c r="F920" s="1" t="s">
        <v>92</v>
      </c>
      <c r="G920" s="1" t="s">
        <v>74</v>
      </c>
      <c r="H920" s="1" t="s">
        <v>17</v>
      </c>
      <c r="I920" s="1" t="s">
        <v>12</v>
      </c>
      <c r="J920" s="1" t="s">
        <v>13</v>
      </c>
      <c r="K920" s="1" t="s">
        <v>14</v>
      </c>
      <c r="L920" s="1" t="s">
        <v>81</v>
      </c>
      <c r="M920" s="1">
        <v>182880</v>
      </c>
      <c r="N920" s="17">
        <v>738.97065255878863</v>
      </c>
      <c r="O920" s="8">
        <v>6487.5315962566992</v>
      </c>
      <c r="P920" s="8">
        <v>4118.6387089188765</v>
      </c>
      <c r="Q920" s="8">
        <f>P920-Table3[[#This Row],[paid]]</f>
        <v>-2368.8928873378227</v>
      </c>
      <c r="R920" s="8">
        <v>5.5734807527978507</v>
      </c>
      <c r="S920" s="8">
        <v>3600</v>
      </c>
      <c r="T920" s="10">
        <v>0.1</v>
      </c>
      <c r="U920" s="8">
        <v>810.86289680595667</v>
      </c>
      <c r="V920" s="10">
        <v>3.2812738791988073E-2</v>
      </c>
    </row>
    <row r="921" spans="1:22" x14ac:dyDescent="0.25">
      <c r="A921" s="6">
        <v>44721</v>
      </c>
      <c r="B921" s="7" t="str">
        <f t="shared" si="14"/>
        <v>6</v>
      </c>
      <c r="C921" s="17">
        <f>_xlfn.ISOWEEKNUM(Table3[[#This Row],[dt]])</f>
        <v>23</v>
      </c>
      <c r="D921" s="1">
        <v>5351</v>
      </c>
      <c r="E921" s="1" t="s">
        <v>10</v>
      </c>
      <c r="F921" s="1" t="s">
        <v>94</v>
      </c>
      <c r="G921" s="1" t="s">
        <v>74</v>
      </c>
      <c r="H921" s="1" t="s">
        <v>17</v>
      </c>
      <c r="I921" s="1" t="s">
        <v>12</v>
      </c>
      <c r="J921" s="1" t="s">
        <v>13</v>
      </c>
      <c r="K921" s="1" t="s">
        <v>14</v>
      </c>
      <c r="L921" s="1" t="s">
        <v>78</v>
      </c>
      <c r="M921" s="1">
        <v>120800</v>
      </c>
      <c r="N921" s="17">
        <v>328.80542447132342</v>
      </c>
      <c r="O921" s="8">
        <v>4722.8424953466147</v>
      </c>
      <c r="P921" s="8">
        <v>1531.4558495006393</v>
      </c>
      <c r="Q921" s="8">
        <f>P921-Table3[[#This Row],[paid]]</f>
        <v>-3191.3866458459752</v>
      </c>
      <c r="R921" s="8">
        <v>4.6576355969887731</v>
      </c>
      <c r="S921" s="8">
        <v>1800</v>
      </c>
      <c r="T921" s="10">
        <v>0.06</v>
      </c>
      <c r="U921" s="8">
        <v>100.1155347278187</v>
      </c>
      <c r="V921" s="10">
        <v>1.089546424735471E-2</v>
      </c>
    </row>
    <row r="922" spans="1:22" x14ac:dyDescent="0.25">
      <c r="A922" s="6">
        <v>44721</v>
      </c>
      <c r="B922" s="7" t="str">
        <f t="shared" si="14"/>
        <v>6</v>
      </c>
      <c r="C922" s="17">
        <f>_xlfn.ISOWEEKNUM(Table3[[#This Row],[dt]])</f>
        <v>23</v>
      </c>
      <c r="D922" s="1">
        <v>12394</v>
      </c>
      <c r="E922" s="1" t="s">
        <v>10</v>
      </c>
      <c r="F922" s="1" t="s">
        <v>93</v>
      </c>
      <c r="G922" s="1" t="s">
        <v>37</v>
      </c>
      <c r="H922" s="1" t="s">
        <v>17</v>
      </c>
      <c r="I922" s="1" t="s">
        <v>12</v>
      </c>
      <c r="J922" s="1" t="s">
        <v>13</v>
      </c>
      <c r="K922" s="1" t="s">
        <v>14</v>
      </c>
      <c r="L922" s="1" t="s">
        <v>81</v>
      </c>
      <c r="M922" s="1">
        <v>705520</v>
      </c>
      <c r="N922" s="17">
        <v>1426.315983563376</v>
      </c>
      <c r="O922" s="8">
        <v>18487.585722130232</v>
      </c>
      <c r="P922" s="8">
        <v>14315.493492384587</v>
      </c>
      <c r="Q922" s="8">
        <f>P922-Table3[[#This Row],[paid]]</f>
        <v>-4172.0922297456455</v>
      </c>
      <c r="R922" s="8">
        <v>10.03669148867005</v>
      </c>
      <c r="S922" s="8">
        <v>17400</v>
      </c>
      <c r="T922" s="10">
        <v>7.0000000000000007E-2</v>
      </c>
      <c r="U922" s="8">
        <v>4776.2423698721095</v>
      </c>
      <c r="V922" s="10">
        <v>5.5606912566594682E-2</v>
      </c>
    </row>
    <row r="923" spans="1:22" x14ac:dyDescent="0.25">
      <c r="A923" s="6">
        <v>44721</v>
      </c>
      <c r="B923" s="7" t="str">
        <f t="shared" si="14"/>
        <v>6</v>
      </c>
      <c r="C923" s="17">
        <f>_xlfn.ISOWEEKNUM(Table3[[#This Row],[dt]])</f>
        <v>23</v>
      </c>
      <c r="D923" s="1">
        <v>5289</v>
      </c>
      <c r="E923" s="1" t="s">
        <v>10</v>
      </c>
      <c r="F923" s="1" t="s">
        <v>89</v>
      </c>
      <c r="G923" s="1" t="s">
        <v>30</v>
      </c>
      <c r="H923" s="1" t="s">
        <v>17</v>
      </c>
      <c r="I923" s="1" t="s">
        <v>12</v>
      </c>
      <c r="J923" s="1" t="s">
        <v>16</v>
      </c>
      <c r="K923" s="1" t="s">
        <v>14</v>
      </c>
      <c r="L923" s="1" t="s">
        <v>81</v>
      </c>
      <c r="M923" s="1">
        <v>324620</v>
      </c>
      <c r="N923" s="17">
        <v>1117.2346011921657</v>
      </c>
      <c r="O923" s="8">
        <v>6830.2434529413877</v>
      </c>
      <c r="P923" s="8">
        <v>2622.3313815094066</v>
      </c>
      <c r="Q923" s="8">
        <f>P923-Table3[[#This Row],[paid]]</f>
        <v>-4207.9120714319815</v>
      </c>
      <c r="R923" s="8">
        <v>2.3471626986052883</v>
      </c>
      <c r="S923" s="8">
        <v>4600</v>
      </c>
      <c r="T923" s="10">
        <v>0.04</v>
      </c>
      <c r="U923" s="8">
        <v>331.33350812439176</v>
      </c>
      <c r="V923" s="10">
        <v>2.1058456510664004E-2</v>
      </c>
    </row>
    <row r="924" spans="1:22" x14ac:dyDescent="0.25">
      <c r="A924" s="6">
        <v>44721</v>
      </c>
      <c r="B924" s="7" t="str">
        <f t="shared" si="14"/>
        <v>6</v>
      </c>
      <c r="C924" s="17">
        <f>_xlfn.ISOWEEKNUM(Table3[[#This Row],[dt]])</f>
        <v>23</v>
      </c>
      <c r="D924" s="1">
        <v>13549</v>
      </c>
      <c r="E924" s="1" t="s">
        <v>10</v>
      </c>
      <c r="F924" s="1" t="s">
        <v>94</v>
      </c>
      <c r="G924" s="1" t="s">
        <v>69</v>
      </c>
      <c r="H924" s="1" t="s">
        <v>19</v>
      </c>
      <c r="I924" s="1" t="s">
        <v>12</v>
      </c>
      <c r="J924" s="1" t="s">
        <v>13</v>
      </c>
      <c r="K924" s="1" t="s">
        <v>14</v>
      </c>
      <c r="L924" s="1" t="s">
        <v>78</v>
      </c>
      <c r="M924" s="1">
        <v>363240</v>
      </c>
      <c r="N924" s="17">
        <v>315.21300094667089</v>
      </c>
      <c r="O924" s="8">
        <v>6028.3941472517008</v>
      </c>
      <c r="P924" s="8">
        <v>1799.4585322391624</v>
      </c>
      <c r="Q924" s="8">
        <f>P924-Table3[[#This Row],[paid]]</f>
        <v>-4228.9356150125386</v>
      </c>
      <c r="R924" s="8">
        <v>5.7087065788368374</v>
      </c>
      <c r="S924" s="8">
        <v>2800</v>
      </c>
      <c r="T924" s="10">
        <v>0.06</v>
      </c>
      <c r="U924" s="8">
        <v>519.48403931614189</v>
      </c>
      <c r="V924" s="10">
        <v>4.8114847699001997E-2</v>
      </c>
    </row>
    <row r="925" spans="1:22" x14ac:dyDescent="0.25">
      <c r="A925" s="6">
        <v>44721</v>
      </c>
      <c r="B925" s="7" t="str">
        <f t="shared" si="14"/>
        <v>6</v>
      </c>
      <c r="C925" s="17">
        <f>_xlfn.ISOWEEKNUM(Table3[[#This Row],[dt]])</f>
        <v>23</v>
      </c>
      <c r="D925" s="1">
        <v>2480</v>
      </c>
      <c r="E925" s="1" t="s">
        <v>10</v>
      </c>
      <c r="F925" s="1" t="s">
        <v>91</v>
      </c>
      <c r="G925" s="1" t="s">
        <v>58</v>
      </c>
      <c r="H925" s="1" t="s">
        <v>17</v>
      </c>
      <c r="I925" s="1" t="s">
        <v>12</v>
      </c>
      <c r="J925" s="1" t="s">
        <v>13</v>
      </c>
      <c r="K925" s="1" t="s">
        <v>14</v>
      </c>
      <c r="L925" s="1" t="s">
        <v>75</v>
      </c>
      <c r="M925" s="1">
        <v>301490</v>
      </c>
      <c r="N925" s="17">
        <v>437.99389629980595</v>
      </c>
      <c r="O925" s="8">
        <v>7222.9191298170163</v>
      </c>
      <c r="P925" s="8">
        <v>1264.4262559260428</v>
      </c>
      <c r="Q925" s="8">
        <f>P925-Table3[[#This Row],[paid]]</f>
        <v>-5958.492873890973</v>
      </c>
      <c r="R925" s="8">
        <v>2.8868581653944911</v>
      </c>
      <c r="S925" s="8">
        <v>50000</v>
      </c>
      <c r="T925" s="10">
        <v>0.06</v>
      </c>
      <c r="U925" s="8">
        <v>250.38615771905799</v>
      </c>
      <c r="V925" s="10">
        <v>3.3003922601992017E-2</v>
      </c>
    </row>
    <row r="926" spans="1:22" x14ac:dyDescent="0.25">
      <c r="A926" s="6">
        <v>44721</v>
      </c>
      <c r="B926" s="7" t="str">
        <f t="shared" si="14"/>
        <v>6</v>
      </c>
      <c r="C926" s="17">
        <f>_xlfn.ISOWEEKNUM(Table3[[#This Row],[dt]])</f>
        <v>23</v>
      </c>
      <c r="D926" s="1">
        <v>5585</v>
      </c>
      <c r="E926" s="1" t="s">
        <v>10</v>
      </c>
      <c r="F926" s="1" t="s">
        <v>92</v>
      </c>
      <c r="G926" s="1" t="s">
        <v>56</v>
      </c>
      <c r="H926" s="1" t="s">
        <v>19</v>
      </c>
      <c r="I926" s="1" t="s">
        <v>12</v>
      </c>
      <c r="J926" s="1" t="s">
        <v>13</v>
      </c>
      <c r="K926" s="1" t="s">
        <v>14</v>
      </c>
      <c r="L926" s="1" t="s">
        <v>76</v>
      </c>
      <c r="M926" s="1">
        <v>1114190</v>
      </c>
      <c r="N926" s="17">
        <v>866.99725882040855</v>
      </c>
      <c r="O926" s="8">
        <v>19632.457548143506</v>
      </c>
      <c r="P926" s="8">
        <v>12894.914301627621</v>
      </c>
      <c r="Q926" s="8">
        <f>P926-Table3[[#This Row],[paid]]</f>
        <v>-6737.5432465158847</v>
      </c>
      <c r="R926" s="8">
        <v>14.873073900108718</v>
      </c>
      <c r="S926" s="8">
        <v>17800</v>
      </c>
      <c r="T926" s="10">
        <v>7.0000000000000007E-2</v>
      </c>
      <c r="U926" s="8">
        <v>3961.6876942044491</v>
      </c>
      <c r="V926" s="10">
        <v>5.1204782515232861E-2</v>
      </c>
    </row>
    <row r="927" spans="1:22" x14ac:dyDescent="0.25">
      <c r="A927" s="6">
        <v>44722</v>
      </c>
      <c r="B927" s="7" t="str">
        <f t="shared" si="14"/>
        <v>6</v>
      </c>
      <c r="C927" s="17">
        <f>_xlfn.ISOWEEKNUM(Table3[[#This Row],[dt]])</f>
        <v>23</v>
      </c>
      <c r="D927" s="1">
        <v>16703</v>
      </c>
      <c r="E927" s="1" t="s">
        <v>10</v>
      </c>
      <c r="F927" s="1" t="s">
        <v>91</v>
      </c>
      <c r="G927" s="1" t="s">
        <v>54</v>
      </c>
      <c r="H927" s="1" t="s">
        <v>19</v>
      </c>
      <c r="I927" s="1" t="s">
        <v>12</v>
      </c>
      <c r="J927" s="1" t="s">
        <v>13</v>
      </c>
      <c r="K927" s="1" t="s">
        <v>14</v>
      </c>
      <c r="L927" s="1" t="s">
        <v>80</v>
      </c>
      <c r="M927" s="1">
        <v>1226810</v>
      </c>
      <c r="N927" s="17">
        <v>975.02781683682838</v>
      </c>
      <c r="O927" s="8">
        <v>30505.666675217861</v>
      </c>
      <c r="P927" s="8">
        <v>47666.464069694957</v>
      </c>
      <c r="Q927" s="8">
        <f>P927-Table3[[#This Row],[paid]]</f>
        <v>17160.797394477097</v>
      </c>
      <c r="R927" s="8">
        <v>48.887286338490149</v>
      </c>
      <c r="S927" s="8">
        <v>20000</v>
      </c>
      <c r="T927" s="10">
        <v>4.4999999999999998E-2</v>
      </c>
      <c r="U927" s="8">
        <v>10006.626460359304</v>
      </c>
      <c r="V927" s="10">
        <v>3.4988353117362321E-2</v>
      </c>
    </row>
    <row r="928" spans="1:22" x14ac:dyDescent="0.25">
      <c r="A928" s="6">
        <v>44722</v>
      </c>
      <c r="B928" s="7" t="str">
        <f t="shared" si="14"/>
        <v>6</v>
      </c>
      <c r="C928" s="17">
        <f>_xlfn.ISOWEEKNUM(Table3[[#This Row],[dt]])</f>
        <v>23</v>
      </c>
      <c r="D928" s="1">
        <v>2370</v>
      </c>
      <c r="E928" s="1" t="s">
        <v>10</v>
      </c>
      <c r="F928" s="1" t="s">
        <v>90</v>
      </c>
      <c r="G928" s="1" t="s">
        <v>48</v>
      </c>
      <c r="H928" s="1" t="s">
        <v>17</v>
      </c>
      <c r="I928" s="1" t="s">
        <v>12</v>
      </c>
      <c r="J928" s="1" t="s">
        <v>13</v>
      </c>
      <c r="K928" s="1" t="s">
        <v>14</v>
      </c>
      <c r="L928" s="1" t="s">
        <v>79</v>
      </c>
      <c r="M928" s="1">
        <v>338660</v>
      </c>
      <c r="N928" s="17">
        <v>1134.1188199805717</v>
      </c>
      <c r="O928" s="8">
        <v>21230.638920494832</v>
      </c>
      <c r="P928" s="8">
        <v>30633.673231482437</v>
      </c>
      <c r="Q928" s="8">
        <f>P928-Table3[[#This Row],[paid]]</f>
        <v>9403.0343109876048</v>
      </c>
      <c r="R928" s="8">
        <v>27.010990992995964</v>
      </c>
      <c r="S928" s="8">
        <v>30000</v>
      </c>
      <c r="T928" s="10">
        <v>7.4999999999999997E-2</v>
      </c>
      <c r="U928" s="8">
        <v>9734.1986897583502</v>
      </c>
      <c r="V928" s="10">
        <v>5.2960232226598965E-2</v>
      </c>
    </row>
    <row r="929" spans="1:22" x14ac:dyDescent="0.25">
      <c r="A929" s="6">
        <v>44722</v>
      </c>
      <c r="B929" s="7" t="str">
        <f t="shared" si="14"/>
        <v>6</v>
      </c>
      <c r="C929" s="17">
        <f>_xlfn.ISOWEEKNUM(Table3[[#This Row],[dt]])</f>
        <v>23</v>
      </c>
      <c r="D929" s="1">
        <v>5585</v>
      </c>
      <c r="E929" s="1" t="s">
        <v>10</v>
      </c>
      <c r="F929" s="1" t="s">
        <v>89</v>
      </c>
      <c r="G929" s="1" t="s">
        <v>34</v>
      </c>
      <c r="H929" s="1" t="s">
        <v>19</v>
      </c>
      <c r="I929" s="1" t="s">
        <v>12</v>
      </c>
      <c r="J929" s="1" t="s">
        <v>13</v>
      </c>
      <c r="K929" s="1" t="s">
        <v>14</v>
      </c>
      <c r="L929" s="1" t="s">
        <v>81</v>
      </c>
      <c r="M929" s="1">
        <v>719490</v>
      </c>
      <c r="N929" s="17">
        <v>705.82720201807854</v>
      </c>
      <c r="O929" s="8">
        <v>17085.709484974577</v>
      </c>
      <c r="P929" s="8">
        <v>23927.695476732843</v>
      </c>
      <c r="Q929" s="8">
        <f>P929-Table3[[#This Row],[paid]]</f>
        <v>6841.9859917582653</v>
      </c>
      <c r="R929" s="8">
        <v>33.900217232092416</v>
      </c>
      <c r="S929" s="8">
        <v>12600</v>
      </c>
      <c r="T929" s="10">
        <v>7.0000000000000007E-2</v>
      </c>
      <c r="U929" s="8">
        <v>498.48184930279416</v>
      </c>
      <c r="V929" s="10">
        <v>3.4721399851447956E-3</v>
      </c>
    </row>
    <row r="930" spans="1:22" x14ac:dyDescent="0.25">
      <c r="A930" s="6">
        <v>44722</v>
      </c>
      <c r="B930" s="7" t="str">
        <f t="shared" si="14"/>
        <v>6</v>
      </c>
      <c r="C930" s="17">
        <f>_xlfn.ISOWEEKNUM(Table3[[#This Row],[dt]])</f>
        <v>23</v>
      </c>
      <c r="D930" s="1">
        <v>5351</v>
      </c>
      <c r="E930" s="1" t="s">
        <v>10</v>
      </c>
      <c r="F930" s="1" t="s">
        <v>89</v>
      </c>
      <c r="G930" s="1" t="s">
        <v>26</v>
      </c>
      <c r="H930" s="1" t="s">
        <v>17</v>
      </c>
      <c r="I930" s="1" t="s">
        <v>12</v>
      </c>
      <c r="J930" s="1" t="s">
        <v>13</v>
      </c>
      <c r="K930" s="1" t="s">
        <v>14</v>
      </c>
      <c r="L930" s="1" t="s">
        <v>76</v>
      </c>
      <c r="M930" s="1">
        <v>453430</v>
      </c>
      <c r="N930" s="17">
        <v>1361.8694462216536</v>
      </c>
      <c r="O930" s="8">
        <v>18668.334588962225</v>
      </c>
      <c r="P930" s="8">
        <v>25072.815077465999</v>
      </c>
      <c r="Q930" s="8">
        <f>P930-Table3[[#This Row],[paid]]</f>
        <v>6404.4804885037738</v>
      </c>
      <c r="R930" s="8">
        <v>18.410586379647164</v>
      </c>
      <c r="S930" s="8">
        <v>28000</v>
      </c>
      <c r="T930" s="10">
        <v>0.06</v>
      </c>
      <c r="U930" s="8">
        <v>7868.961217234265</v>
      </c>
      <c r="V930" s="10">
        <v>5.2307390779761528E-2</v>
      </c>
    </row>
    <row r="931" spans="1:22" x14ac:dyDescent="0.25">
      <c r="A931" s="6">
        <v>44722</v>
      </c>
      <c r="B931" s="7" t="str">
        <f t="shared" si="14"/>
        <v>6</v>
      </c>
      <c r="C931" s="17">
        <f>_xlfn.ISOWEEKNUM(Table3[[#This Row],[dt]])</f>
        <v>23</v>
      </c>
      <c r="D931" s="1">
        <v>2789</v>
      </c>
      <c r="E931" s="1" t="s">
        <v>10</v>
      </c>
      <c r="F931" s="1" t="s">
        <v>95</v>
      </c>
      <c r="G931" s="1" t="s">
        <v>29</v>
      </c>
      <c r="H931" s="1" t="s">
        <v>17</v>
      </c>
      <c r="I931" s="1" t="s">
        <v>12</v>
      </c>
      <c r="J931" s="1" t="s">
        <v>13</v>
      </c>
      <c r="K931" s="1" t="s">
        <v>14</v>
      </c>
      <c r="L931" s="1" t="s">
        <v>75</v>
      </c>
      <c r="M931" s="1">
        <v>193090</v>
      </c>
      <c r="N931" s="17">
        <v>877.90107419435412</v>
      </c>
      <c r="O931" s="8">
        <v>10152.721527869453</v>
      </c>
      <c r="P931" s="8">
        <v>16324.331749657029</v>
      </c>
      <c r="Q931" s="8">
        <f>P931-Table3[[#This Row],[paid]]</f>
        <v>6171.6102217875759</v>
      </c>
      <c r="R931" s="8">
        <v>18.594728073020978</v>
      </c>
      <c r="S931" s="8">
        <v>25200</v>
      </c>
      <c r="T931" s="10">
        <v>0.13</v>
      </c>
      <c r="U931" s="8">
        <v>2750.7611033991225</v>
      </c>
      <c r="V931" s="10">
        <v>2.8084468689475509E-2</v>
      </c>
    </row>
    <row r="932" spans="1:22" x14ac:dyDescent="0.25">
      <c r="A932" s="6">
        <v>44722</v>
      </c>
      <c r="B932" s="7" t="str">
        <f t="shared" si="14"/>
        <v>6</v>
      </c>
      <c r="C932" s="17">
        <f>_xlfn.ISOWEEKNUM(Table3[[#This Row],[dt]])</f>
        <v>23</v>
      </c>
      <c r="D932" s="1">
        <v>16846</v>
      </c>
      <c r="E932" s="1" t="s">
        <v>10</v>
      </c>
      <c r="F932" s="1" t="s">
        <v>89</v>
      </c>
      <c r="G932" s="1" t="s">
        <v>49</v>
      </c>
      <c r="H932" s="1" t="s">
        <v>11</v>
      </c>
      <c r="I932" s="1" t="s">
        <v>18</v>
      </c>
      <c r="J932" s="1" t="s">
        <v>13</v>
      </c>
      <c r="K932" s="1" t="s">
        <v>15</v>
      </c>
      <c r="L932" s="1" t="s">
        <v>81</v>
      </c>
      <c r="M932" s="1">
        <v>787340</v>
      </c>
      <c r="N932" s="17">
        <v>4419.3569080266225</v>
      </c>
      <c r="O932" s="8">
        <v>14427.192224659908</v>
      </c>
      <c r="P932" s="8">
        <v>18975.866554011529</v>
      </c>
      <c r="Q932" s="8">
        <f>P932-Table3[[#This Row],[paid]]</f>
        <v>4548.6743293516211</v>
      </c>
      <c r="R932" s="8">
        <v>4.2938072097202102</v>
      </c>
      <c r="S932" s="8">
        <v>25600</v>
      </c>
      <c r="T932" s="10">
        <v>0.06</v>
      </c>
      <c r="U932" s="8">
        <v>95.248729329050761</v>
      </c>
      <c r="V932" s="10">
        <v>8.3657777505568014E-4</v>
      </c>
    </row>
    <row r="933" spans="1:22" x14ac:dyDescent="0.25">
      <c r="A933" s="6">
        <v>44722</v>
      </c>
      <c r="B933" s="7" t="str">
        <f t="shared" si="14"/>
        <v>6</v>
      </c>
      <c r="C933" s="17">
        <f>_xlfn.ISOWEEKNUM(Table3[[#This Row],[dt]])</f>
        <v>23</v>
      </c>
      <c r="D933" s="1">
        <v>12392</v>
      </c>
      <c r="E933" s="1" t="s">
        <v>10</v>
      </c>
      <c r="F933" s="1" t="s">
        <v>91</v>
      </c>
      <c r="G933" s="1" t="s">
        <v>32</v>
      </c>
      <c r="H933" s="1" t="s">
        <v>11</v>
      </c>
      <c r="I933" s="1" t="s">
        <v>18</v>
      </c>
      <c r="J933" s="1" t="s">
        <v>13</v>
      </c>
      <c r="K933" s="1" t="s">
        <v>14</v>
      </c>
      <c r="L933" s="1" t="s">
        <v>76</v>
      </c>
      <c r="M933" s="1">
        <v>520860</v>
      </c>
      <c r="N933" s="17">
        <v>876.25152352668533</v>
      </c>
      <c r="O933" s="8">
        <v>7299.3952995709533</v>
      </c>
      <c r="P933" s="8">
        <v>10877.73172121186</v>
      </c>
      <c r="Q933" s="8">
        <f>P933-Table3[[#This Row],[paid]]</f>
        <v>3578.3364216409063</v>
      </c>
      <c r="R933" s="8">
        <v>12.413937584304342</v>
      </c>
      <c r="S933" s="8">
        <v>5800</v>
      </c>
      <c r="T933" s="10">
        <v>0.09</v>
      </c>
      <c r="U933" s="8">
        <v>713.6895248689367</v>
      </c>
      <c r="V933" s="10">
        <v>1.093502369734589E-2</v>
      </c>
    </row>
    <row r="934" spans="1:22" x14ac:dyDescent="0.25">
      <c r="A934" s="6">
        <v>44722</v>
      </c>
      <c r="B934" s="7" t="str">
        <f t="shared" si="14"/>
        <v>6</v>
      </c>
      <c r="C934" s="17">
        <f>_xlfn.ISOWEEKNUM(Table3[[#This Row],[dt]])</f>
        <v>23</v>
      </c>
      <c r="D934" s="1">
        <v>5289</v>
      </c>
      <c r="E934" s="1" t="s">
        <v>10</v>
      </c>
      <c r="F934" s="1" t="s">
        <v>95</v>
      </c>
      <c r="G934" s="1" t="s">
        <v>28</v>
      </c>
      <c r="H934" s="1" t="s">
        <v>17</v>
      </c>
      <c r="I934" s="1" t="s">
        <v>12</v>
      </c>
      <c r="J934" s="1" t="s">
        <v>16</v>
      </c>
      <c r="K934" s="1" t="s">
        <v>14</v>
      </c>
      <c r="L934" s="1" t="s">
        <v>81</v>
      </c>
      <c r="M934" s="1">
        <v>771770</v>
      </c>
      <c r="N934" s="17">
        <v>2855.4430024946041</v>
      </c>
      <c r="O934" s="8">
        <v>17731.739243493314</v>
      </c>
      <c r="P934" s="8">
        <v>21309.751997008399</v>
      </c>
      <c r="Q934" s="8">
        <f>P934-Table3[[#This Row],[paid]]</f>
        <v>3578.0127535150859</v>
      </c>
      <c r="R934" s="8">
        <v>7.4628532169584672</v>
      </c>
      <c r="S934" s="8">
        <v>26800</v>
      </c>
      <c r="T934" s="10">
        <v>0.04</v>
      </c>
      <c r="U934" s="8">
        <v>1014.6493521612983</v>
      </c>
      <c r="V934" s="10">
        <v>7.93572001138056E-3</v>
      </c>
    </row>
    <row r="935" spans="1:22" x14ac:dyDescent="0.25">
      <c r="A935" s="6">
        <v>44722</v>
      </c>
      <c r="B935" s="7" t="str">
        <f t="shared" si="14"/>
        <v>6</v>
      </c>
      <c r="C935" s="17">
        <f>_xlfn.ISOWEEKNUM(Table3[[#This Row],[dt]])</f>
        <v>23</v>
      </c>
      <c r="D935" s="1">
        <v>13948</v>
      </c>
      <c r="E935" s="1" t="s">
        <v>10</v>
      </c>
      <c r="F935" s="1" t="s">
        <v>89</v>
      </c>
      <c r="G935" s="1" t="s">
        <v>63</v>
      </c>
      <c r="H935" s="1" t="s">
        <v>11</v>
      </c>
      <c r="I935" s="1" t="s">
        <v>18</v>
      </c>
      <c r="J935" s="1" t="s">
        <v>13</v>
      </c>
      <c r="K935" s="1" t="s">
        <v>14</v>
      </c>
      <c r="L935" s="1" t="s">
        <v>81</v>
      </c>
      <c r="M935" s="1">
        <v>213130</v>
      </c>
      <c r="N935" s="17">
        <v>622.11224625182433</v>
      </c>
      <c r="O935" s="8">
        <v>5217.1888473251947</v>
      </c>
      <c r="P935" s="8">
        <v>8196.1542245692999</v>
      </c>
      <c r="Q935" s="8">
        <f>P935-Table3[[#This Row],[paid]]</f>
        <v>2978.9653772441052</v>
      </c>
      <c r="R935" s="8">
        <v>13.174719311427259</v>
      </c>
      <c r="S935" s="8">
        <v>13000</v>
      </c>
      <c r="T935" s="10">
        <v>0.1</v>
      </c>
      <c r="U935" s="8">
        <v>4096.8670693394779</v>
      </c>
      <c r="V935" s="10">
        <v>8.3308727424431461E-2</v>
      </c>
    </row>
    <row r="936" spans="1:22" x14ac:dyDescent="0.25">
      <c r="A936" s="6">
        <v>44722</v>
      </c>
      <c r="B936" s="7" t="str">
        <f t="shared" si="14"/>
        <v>6</v>
      </c>
      <c r="C936" s="17">
        <f>_xlfn.ISOWEEKNUM(Table3[[#This Row],[dt]])</f>
        <v>23</v>
      </c>
      <c r="D936" s="1">
        <v>7581</v>
      </c>
      <c r="E936" s="1" t="s">
        <v>10</v>
      </c>
      <c r="F936" s="1" t="s">
        <v>93</v>
      </c>
      <c r="G936" s="1" t="s">
        <v>32</v>
      </c>
      <c r="H936" s="1" t="s">
        <v>11</v>
      </c>
      <c r="I936" s="1" t="s">
        <v>12</v>
      </c>
      <c r="J936" s="1" t="s">
        <v>13</v>
      </c>
      <c r="K936" s="1" t="s">
        <v>14</v>
      </c>
      <c r="L936" s="1" t="s">
        <v>80</v>
      </c>
      <c r="M936" s="1">
        <v>958270</v>
      </c>
      <c r="N936" s="17">
        <v>3120.7318849895014</v>
      </c>
      <c r="O936" s="8">
        <v>19736.688035746149</v>
      </c>
      <c r="P936" s="8">
        <v>22512.029114489702</v>
      </c>
      <c r="Q936" s="8">
        <f>P936-Table3[[#This Row],[paid]]</f>
        <v>2775.3410787435532</v>
      </c>
      <c r="R936" s="8">
        <v>7.2137017674510782</v>
      </c>
      <c r="S936" s="8">
        <v>22600</v>
      </c>
      <c r="T936" s="10">
        <v>0.17</v>
      </c>
      <c r="U936" s="8">
        <v>21717.736070939874</v>
      </c>
      <c r="V936" s="10">
        <v>0.16078615837255805</v>
      </c>
    </row>
    <row r="937" spans="1:22" x14ac:dyDescent="0.25">
      <c r="A937" s="6">
        <v>44722</v>
      </c>
      <c r="B937" s="7" t="str">
        <f t="shared" si="14"/>
        <v>6</v>
      </c>
      <c r="C937" s="17">
        <f>_xlfn.ISOWEEKNUM(Table3[[#This Row],[dt]])</f>
        <v>23</v>
      </c>
      <c r="D937" s="1">
        <v>7797</v>
      </c>
      <c r="E937" s="1" t="s">
        <v>10</v>
      </c>
      <c r="F937" s="1" t="s">
        <v>91</v>
      </c>
      <c r="G937" s="1" t="s">
        <v>49</v>
      </c>
      <c r="H937" s="1" t="s">
        <v>19</v>
      </c>
      <c r="I937" s="1" t="s">
        <v>18</v>
      </c>
      <c r="J937" s="1" t="s">
        <v>13</v>
      </c>
      <c r="K937" s="1" t="s">
        <v>14</v>
      </c>
      <c r="L937" s="1" t="s">
        <v>81</v>
      </c>
      <c r="M937" s="1">
        <v>202350</v>
      </c>
      <c r="N937" s="17">
        <v>315.21345570899297</v>
      </c>
      <c r="O937" s="8">
        <v>6437.1259735090898</v>
      </c>
      <c r="P937" s="8">
        <v>9139.9492024500705</v>
      </c>
      <c r="Q937" s="8">
        <f>P937-Table3[[#This Row],[paid]]</f>
        <v>2702.8232289409807</v>
      </c>
      <c r="R937" s="8">
        <v>28.996062943734639</v>
      </c>
      <c r="S937" s="8">
        <v>5000</v>
      </c>
      <c r="T937" s="10">
        <v>0.12</v>
      </c>
      <c r="U937" s="8">
        <v>2930.624619483689</v>
      </c>
      <c r="V937" s="10">
        <v>5.3439841487268165E-2</v>
      </c>
    </row>
    <row r="938" spans="1:22" x14ac:dyDescent="0.25">
      <c r="A938" s="6">
        <v>44722</v>
      </c>
      <c r="B938" s="7" t="str">
        <f t="shared" si="14"/>
        <v>6</v>
      </c>
      <c r="C938" s="17">
        <f>_xlfn.ISOWEEKNUM(Table3[[#This Row],[dt]])</f>
        <v>23</v>
      </c>
      <c r="D938" s="1">
        <v>17267</v>
      </c>
      <c r="E938" s="1" t="s">
        <v>10</v>
      </c>
      <c r="F938" s="1" t="s">
        <v>94</v>
      </c>
      <c r="G938" s="1" t="s">
        <v>28</v>
      </c>
      <c r="H938" s="1" t="s">
        <v>11</v>
      </c>
      <c r="I938" s="1" t="s">
        <v>12</v>
      </c>
      <c r="J938" s="1" t="s">
        <v>13</v>
      </c>
      <c r="K938" s="1" t="s">
        <v>15</v>
      </c>
      <c r="L938" s="1" t="s">
        <v>77</v>
      </c>
      <c r="M938" s="1">
        <v>214830</v>
      </c>
      <c r="N938" s="17">
        <v>1016.5178571428572</v>
      </c>
      <c r="O938" s="8">
        <v>5405.0643402194055</v>
      </c>
      <c r="P938" s="8">
        <v>7962.8180012160883</v>
      </c>
      <c r="Q938" s="8">
        <f>P938-Table3[[#This Row],[paid]]</f>
        <v>2557.7536609966828</v>
      </c>
      <c r="R938" s="8">
        <v>7.8334265800281235</v>
      </c>
      <c r="S938" s="8">
        <v>7800</v>
      </c>
      <c r="T938" s="10">
        <v>0.08</v>
      </c>
      <c r="U938" s="8">
        <v>2971.9945808620373</v>
      </c>
      <c r="V938" s="10">
        <v>6.2205670161998593E-2</v>
      </c>
    </row>
    <row r="939" spans="1:22" x14ac:dyDescent="0.25">
      <c r="A939" s="6">
        <v>44722</v>
      </c>
      <c r="B939" s="7" t="str">
        <f t="shared" si="14"/>
        <v>6</v>
      </c>
      <c r="C939" s="17">
        <f>_xlfn.ISOWEEKNUM(Table3[[#This Row],[dt]])</f>
        <v>23</v>
      </c>
      <c r="D939" s="1">
        <v>5247</v>
      </c>
      <c r="E939" s="1" t="s">
        <v>10</v>
      </c>
      <c r="F939" s="1" t="s">
        <v>93</v>
      </c>
      <c r="G939" s="1" t="s">
        <v>36</v>
      </c>
      <c r="H939" s="1" t="s">
        <v>11</v>
      </c>
      <c r="I939" s="1" t="s">
        <v>12</v>
      </c>
      <c r="J939" s="1" t="s">
        <v>13</v>
      </c>
      <c r="K939" s="1" t="s">
        <v>15</v>
      </c>
      <c r="L939" s="1" t="s">
        <v>79</v>
      </c>
      <c r="M939" s="1">
        <v>245410</v>
      </c>
      <c r="N939" s="17">
        <v>685.29584905660374</v>
      </c>
      <c r="O939" s="8">
        <v>4474.8234613474342</v>
      </c>
      <c r="P939" s="8">
        <v>6906.7070795551817</v>
      </c>
      <c r="Q939" s="8">
        <f>P939-Table3[[#This Row],[paid]]</f>
        <v>2431.8836182077475</v>
      </c>
      <c r="R939" s="8">
        <v>10.078431219250978</v>
      </c>
      <c r="S939" s="8">
        <v>5000</v>
      </c>
      <c r="T939" s="10">
        <v>7.0000000000000007E-2</v>
      </c>
      <c r="U939" s="8">
        <v>1132.8314483035556</v>
      </c>
      <c r="V939" s="10">
        <v>2.7336506269799082E-2</v>
      </c>
    </row>
    <row r="940" spans="1:22" x14ac:dyDescent="0.25">
      <c r="A940" s="6">
        <v>44722</v>
      </c>
      <c r="B940" s="7" t="str">
        <f t="shared" si="14"/>
        <v>6</v>
      </c>
      <c r="C940" s="17">
        <f>_xlfn.ISOWEEKNUM(Table3[[#This Row],[dt]])</f>
        <v>23</v>
      </c>
      <c r="D940" s="1">
        <v>17144</v>
      </c>
      <c r="E940" s="1" t="s">
        <v>24</v>
      </c>
      <c r="F940" s="1" t="s">
        <v>92</v>
      </c>
      <c r="G940" s="1" t="s">
        <v>63</v>
      </c>
      <c r="H940" s="1" t="s">
        <v>19</v>
      </c>
      <c r="I940" s="1" t="s">
        <v>12</v>
      </c>
      <c r="J940" s="1" t="s">
        <v>13</v>
      </c>
      <c r="K940" s="1" t="s">
        <v>15</v>
      </c>
      <c r="L940" s="1" t="s">
        <v>81</v>
      </c>
      <c r="M940" s="1">
        <v>160720</v>
      </c>
      <c r="N940" s="17">
        <v>438.48229171929472</v>
      </c>
      <c r="O940" s="8">
        <v>6569.934629712734</v>
      </c>
      <c r="P940" s="8">
        <v>8891.358002723442</v>
      </c>
      <c r="Q940" s="8">
        <f>P940-Table3[[#This Row],[paid]]</f>
        <v>2321.423373010708</v>
      </c>
      <c r="R940" s="8">
        <v>20.277576017631894</v>
      </c>
      <c r="S940" s="8">
        <v>10000</v>
      </c>
      <c r="T940" s="10">
        <v>0.12</v>
      </c>
      <c r="U940" s="8">
        <v>2230.2073173432946</v>
      </c>
      <c r="V940" s="10">
        <v>4.1804774866039909E-2</v>
      </c>
    </row>
    <row r="941" spans="1:22" x14ac:dyDescent="0.25">
      <c r="A941" s="6">
        <v>44722</v>
      </c>
      <c r="B941" s="7" t="str">
        <f t="shared" si="14"/>
        <v>6</v>
      </c>
      <c r="C941" s="17">
        <f>_xlfn.ISOWEEKNUM(Table3[[#This Row],[dt]])</f>
        <v>23</v>
      </c>
      <c r="D941" s="1">
        <v>8767</v>
      </c>
      <c r="E941" s="1" t="s">
        <v>10</v>
      </c>
      <c r="F941" s="1" t="s">
        <v>95</v>
      </c>
      <c r="G941" s="1" t="s">
        <v>39</v>
      </c>
      <c r="H941" s="1" t="s">
        <v>17</v>
      </c>
      <c r="I941" s="1" t="s">
        <v>18</v>
      </c>
      <c r="J941" s="1" t="s">
        <v>13</v>
      </c>
      <c r="K941" s="1" t="s">
        <v>14</v>
      </c>
      <c r="L941" s="1" t="s">
        <v>81</v>
      </c>
      <c r="M941" s="1">
        <v>235030</v>
      </c>
      <c r="N941" s="17">
        <v>597.5541543781145</v>
      </c>
      <c r="O941" s="8">
        <v>6764.8984629658898</v>
      </c>
      <c r="P941" s="8">
        <v>8983.0959566475303</v>
      </c>
      <c r="Q941" s="8">
        <f>P941-Table3[[#This Row],[paid]]</f>
        <v>2218.1974936816405</v>
      </c>
      <c r="R941" s="8">
        <v>15.033107695479755</v>
      </c>
      <c r="S941" s="8">
        <v>15200</v>
      </c>
      <c r="T941" s="10">
        <v>0.12</v>
      </c>
      <c r="U941" s="8">
        <v>557.23841666808448</v>
      </c>
      <c r="V941" s="10">
        <v>1.0338648267021378E-2</v>
      </c>
    </row>
    <row r="942" spans="1:22" x14ac:dyDescent="0.25">
      <c r="A942" s="6">
        <v>44722</v>
      </c>
      <c r="B942" s="7" t="str">
        <f t="shared" si="14"/>
        <v>6</v>
      </c>
      <c r="C942" s="17">
        <f>_xlfn.ISOWEEKNUM(Table3[[#This Row],[dt]])</f>
        <v>23</v>
      </c>
      <c r="D942" s="1">
        <v>17282</v>
      </c>
      <c r="E942" s="1" t="s">
        <v>10</v>
      </c>
      <c r="F942" s="1" t="s">
        <v>92</v>
      </c>
      <c r="G942" s="1" t="s">
        <v>70</v>
      </c>
      <c r="H942" s="1" t="s">
        <v>17</v>
      </c>
      <c r="I942" s="1" t="s">
        <v>12</v>
      </c>
      <c r="J942" s="1" t="s">
        <v>13</v>
      </c>
      <c r="K942" s="1" t="s">
        <v>14</v>
      </c>
      <c r="L942" s="1" t="s">
        <v>79</v>
      </c>
      <c r="M942" s="1">
        <v>124640</v>
      </c>
      <c r="N942" s="17">
        <v>300.59436751205851</v>
      </c>
      <c r="O942" s="8">
        <v>3564.2153440943725</v>
      </c>
      <c r="P942" s="8">
        <v>5760.123962552806</v>
      </c>
      <c r="Q942" s="8">
        <f>P942-Table3[[#This Row],[paid]]</f>
        <v>2195.9086184584335</v>
      </c>
      <c r="R942" s="8">
        <v>19.162448086528883</v>
      </c>
      <c r="S942" s="8">
        <v>3600</v>
      </c>
      <c r="T942" s="10">
        <v>7.0000000000000007E-2</v>
      </c>
      <c r="U942" s="8">
        <v>1543.7411033821134</v>
      </c>
      <c r="V942" s="10">
        <v>4.4667473403296604E-2</v>
      </c>
    </row>
    <row r="943" spans="1:22" x14ac:dyDescent="0.25">
      <c r="A943" s="6">
        <v>44722</v>
      </c>
      <c r="B943" s="7" t="str">
        <f t="shared" si="14"/>
        <v>6</v>
      </c>
      <c r="C943" s="17">
        <f>_xlfn.ISOWEEKNUM(Table3[[#This Row],[dt]])</f>
        <v>23</v>
      </c>
      <c r="D943" s="1">
        <v>2917</v>
      </c>
      <c r="E943" s="1" t="s">
        <v>10</v>
      </c>
      <c r="F943" s="1" t="s">
        <v>93</v>
      </c>
      <c r="G943" s="1" t="s">
        <v>25</v>
      </c>
      <c r="H943" s="1" t="s">
        <v>17</v>
      </c>
      <c r="I943" s="1" t="s">
        <v>12</v>
      </c>
      <c r="J943" s="1" t="s">
        <v>13</v>
      </c>
      <c r="K943" s="1" t="s">
        <v>15</v>
      </c>
      <c r="L943" s="1" t="s">
        <v>77</v>
      </c>
      <c r="M943" s="1">
        <v>121610</v>
      </c>
      <c r="N943" s="17">
        <v>648.01065719360565</v>
      </c>
      <c r="O943" s="8">
        <v>3301.0453205905351</v>
      </c>
      <c r="P943" s="8">
        <v>5401.7993626811849</v>
      </c>
      <c r="Q943" s="8">
        <f>P943-Table3[[#This Row],[paid]]</f>
        <v>2100.7540420906498</v>
      </c>
      <c r="R943" s="8">
        <v>8.3359730317942802</v>
      </c>
      <c r="S943" s="8">
        <v>2600</v>
      </c>
      <c r="T943" s="10">
        <v>7.0000000000000007E-2</v>
      </c>
      <c r="U943" s="8">
        <v>1153.3191642227741</v>
      </c>
      <c r="V943" s="10">
        <v>3.5584413229370171E-2</v>
      </c>
    </row>
    <row r="944" spans="1:22" x14ac:dyDescent="0.25">
      <c r="A944" s="6">
        <v>44722</v>
      </c>
      <c r="B944" s="7" t="str">
        <f t="shared" si="14"/>
        <v>6</v>
      </c>
      <c r="C944" s="17">
        <f>_xlfn.ISOWEEKNUM(Table3[[#This Row],[dt]])</f>
        <v>23</v>
      </c>
      <c r="D944" s="1">
        <v>9559</v>
      </c>
      <c r="E944" s="1" t="s">
        <v>10</v>
      </c>
      <c r="F944" s="1" t="s">
        <v>92</v>
      </c>
      <c r="G944" s="1" t="s">
        <v>69</v>
      </c>
      <c r="H944" s="1" t="s">
        <v>17</v>
      </c>
      <c r="I944" s="1" t="s">
        <v>18</v>
      </c>
      <c r="J944" s="1" t="s">
        <v>16</v>
      </c>
      <c r="K944" s="1" t="s">
        <v>14</v>
      </c>
      <c r="L944" s="1" t="s">
        <v>75</v>
      </c>
      <c r="M944" s="1">
        <v>369660</v>
      </c>
      <c r="N944" s="17">
        <v>935.27982997672314</v>
      </c>
      <c r="O944" s="8">
        <v>8443.4543093124594</v>
      </c>
      <c r="P944" s="8">
        <v>10529.323347773316</v>
      </c>
      <c r="Q944" s="8">
        <f>P944-Table3[[#This Row],[paid]]</f>
        <v>2085.8690384608562</v>
      </c>
      <c r="R944" s="8">
        <v>11.257939079083279</v>
      </c>
      <c r="S944" s="8">
        <v>9600</v>
      </c>
      <c r="T944" s="10">
        <v>7.0000000000000007E-2</v>
      </c>
      <c r="U944" s="8">
        <v>426.09150692605465</v>
      </c>
      <c r="V944" s="10">
        <v>6.744521828115419E-3</v>
      </c>
    </row>
    <row r="945" spans="1:22" x14ac:dyDescent="0.25">
      <c r="A945" s="6">
        <v>44722</v>
      </c>
      <c r="B945" s="7" t="str">
        <f t="shared" si="14"/>
        <v>6</v>
      </c>
      <c r="C945" s="17">
        <f>_xlfn.ISOWEEKNUM(Table3[[#This Row],[dt]])</f>
        <v>23</v>
      </c>
      <c r="D945" s="1">
        <v>14315</v>
      </c>
      <c r="E945" s="1" t="s">
        <v>10</v>
      </c>
      <c r="F945" s="1" t="s">
        <v>90</v>
      </c>
      <c r="G945" s="1" t="s">
        <v>45</v>
      </c>
      <c r="H945" s="1" t="s">
        <v>11</v>
      </c>
      <c r="I945" s="1" t="s">
        <v>12</v>
      </c>
      <c r="J945" s="1" t="s">
        <v>16</v>
      </c>
      <c r="K945" s="1" t="s">
        <v>14</v>
      </c>
      <c r="L945" s="1" t="s">
        <v>75</v>
      </c>
      <c r="M945" s="1">
        <v>549990</v>
      </c>
      <c r="N945" s="17">
        <v>1427.4495940676341</v>
      </c>
      <c r="O945" s="8">
        <v>10671.826494531941</v>
      </c>
      <c r="P945" s="8">
        <v>12506.974053842234</v>
      </c>
      <c r="Q945" s="8">
        <f>P945-Table3[[#This Row],[paid]]</f>
        <v>1835.1475593102932</v>
      </c>
      <c r="R945" s="8">
        <v>8.7617623107815596</v>
      </c>
      <c r="S945" s="8">
        <v>8600</v>
      </c>
      <c r="T945" s="10">
        <v>0.12</v>
      </c>
      <c r="U945" s="8">
        <v>4381.8121233707752</v>
      </c>
      <c r="V945" s="10">
        <v>5.8391583561128578E-2</v>
      </c>
    </row>
    <row r="946" spans="1:22" x14ac:dyDescent="0.25">
      <c r="A946" s="6">
        <v>44722</v>
      </c>
      <c r="B946" s="7" t="str">
        <f t="shared" si="14"/>
        <v>6</v>
      </c>
      <c r="C946" s="17">
        <f>_xlfn.ISOWEEKNUM(Table3[[#This Row],[dt]])</f>
        <v>23</v>
      </c>
      <c r="D946" s="1">
        <v>2647</v>
      </c>
      <c r="E946" s="1" t="s">
        <v>10</v>
      </c>
      <c r="F946" s="1" t="s">
        <v>95</v>
      </c>
      <c r="G946" s="1" t="s">
        <v>35</v>
      </c>
      <c r="H946" s="1" t="s">
        <v>11</v>
      </c>
      <c r="I946" s="1" t="s">
        <v>18</v>
      </c>
      <c r="J946" s="1" t="s">
        <v>13</v>
      </c>
      <c r="K946" s="1" t="s">
        <v>14</v>
      </c>
      <c r="L946" s="1" t="s">
        <v>77</v>
      </c>
      <c r="M946" s="1">
        <v>194370</v>
      </c>
      <c r="N946" s="17">
        <v>829.42370689655172</v>
      </c>
      <c r="O946" s="8">
        <v>4288.6075107567203</v>
      </c>
      <c r="P946" s="8">
        <v>5988.3379444381017</v>
      </c>
      <c r="Q946" s="8">
        <f>P946-Table3[[#This Row],[paid]]</f>
        <v>1699.7304336813813</v>
      </c>
      <c r="R946" s="8">
        <v>7.2198779642369031</v>
      </c>
      <c r="S946" s="8">
        <v>9400</v>
      </c>
      <c r="T946" s="10">
        <v>8.5000000000000006E-2</v>
      </c>
      <c r="U946" s="8">
        <v>41.23628107287805</v>
      </c>
      <c r="V946" s="10">
        <v>1.1476829757962538E-3</v>
      </c>
    </row>
    <row r="947" spans="1:22" x14ac:dyDescent="0.25">
      <c r="A947" s="6">
        <v>44722</v>
      </c>
      <c r="B947" s="7" t="str">
        <f t="shared" si="14"/>
        <v>6</v>
      </c>
      <c r="C947" s="17">
        <f>_xlfn.ISOWEEKNUM(Table3[[#This Row],[dt]])</f>
        <v>23</v>
      </c>
      <c r="D947" s="1">
        <v>17246</v>
      </c>
      <c r="E947" s="1" t="s">
        <v>10</v>
      </c>
      <c r="F947" s="1" t="s">
        <v>95</v>
      </c>
      <c r="G947" s="1" t="s">
        <v>66</v>
      </c>
      <c r="H947" s="1" t="s">
        <v>11</v>
      </c>
      <c r="I947" s="1" t="s">
        <v>12</v>
      </c>
      <c r="J947" s="1" t="s">
        <v>16</v>
      </c>
      <c r="K947" s="1" t="s">
        <v>14</v>
      </c>
      <c r="L947" s="1" t="s">
        <v>76</v>
      </c>
      <c r="M947" s="1">
        <v>109810</v>
      </c>
      <c r="N947" s="17">
        <v>269.71203523333617</v>
      </c>
      <c r="O947" s="8">
        <v>3065.1131240563118</v>
      </c>
      <c r="P947" s="8">
        <v>4751.1373500553855</v>
      </c>
      <c r="Q947" s="8">
        <f>P947-Table3[[#This Row],[paid]]</f>
        <v>1686.0242259990737</v>
      </c>
      <c r="R947" s="8">
        <v>17.615592666990299</v>
      </c>
      <c r="S947" s="8">
        <v>3400</v>
      </c>
      <c r="T947" s="10">
        <v>0.15</v>
      </c>
      <c r="U947" s="8">
        <v>2312.9424279409045</v>
      </c>
      <c r="V947" s="10">
        <v>8.1136447181920271E-2</v>
      </c>
    </row>
    <row r="948" spans="1:22" x14ac:dyDescent="0.25">
      <c r="A948" s="6">
        <v>44722</v>
      </c>
      <c r="B948" s="7" t="str">
        <f t="shared" si="14"/>
        <v>6</v>
      </c>
      <c r="C948" s="17">
        <f>_xlfn.ISOWEEKNUM(Table3[[#This Row],[dt]])</f>
        <v>23</v>
      </c>
      <c r="D948" s="1">
        <v>10601</v>
      </c>
      <c r="E948" s="1" t="s">
        <v>10</v>
      </c>
      <c r="F948" s="1" t="s">
        <v>94</v>
      </c>
      <c r="G948" s="1" t="s">
        <v>54</v>
      </c>
      <c r="H948" s="1" t="s">
        <v>11</v>
      </c>
      <c r="I948" s="1" t="s">
        <v>21</v>
      </c>
      <c r="J948" s="1" t="s">
        <v>16</v>
      </c>
      <c r="K948" s="1" t="s">
        <v>14</v>
      </c>
      <c r="L948" s="1" t="s">
        <v>77</v>
      </c>
      <c r="M948" s="1">
        <v>137220</v>
      </c>
      <c r="N948" s="17">
        <v>535.13546798029552</v>
      </c>
      <c r="O948" s="8">
        <v>2704.6970516232982</v>
      </c>
      <c r="P948" s="8">
        <v>4232.1032820624541</v>
      </c>
      <c r="Q948" s="8">
        <f>P948-Table3[[#This Row],[paid]]</f>
        <v>1527.4062304391559</v>
      </c>
      <c r="R948" s="8">
        <v>7.9084709111792355</v>
      </c>
      <c r="S948" s="8">
        <v>5400</v>
      </c>
      <c r="T948" s="10">
        <v>7.4999999999999997E-2</v>
      </c>
      <c r="U948" s="8">
        <v>1671.7989671071521</v>
      </c>
      <c r="V948" s="10">
        <v>6.5837987075007667E-2</v>
      </c>
    </row>
    <row r="949" spans="1:22" x14ac:dyDescent="0.25">
      <c r="A949" s="6">
        <v>44722</v>
      </c>
      <c r="B949" s="7" t="str">
        <f t="shared" si="14"/>
        <v>6</v>
      </c>
      <c r="C949" s="17">
        <f>_xlfn.ISOWEEKNUM(Table3[[#This Row],[dt]])</f>
        <v>23</v>
      </c>
      <c r="D949" s="1">
        <v>15672</v>
      </c>
      <c r="E949" s="1" t="s">
        <v>10</v>
      </c>
      <c r="F949" s="1" t="s">
        <v>92</v>
      </c>
      <c r="G949" s="1" t="s">
        <v>68</v>
      </c>
      <c r="H949" s="1" t="s">
        <v>11</v>
      </c>
      <c r="I949" s="1" t="s">
        <v>12</v>
      </c>
      <c r="J949" s="1" t="s">
        <v>13</v>
      </c>
      <c r="K949" s="1" t="s">
        <v>14</v>
      </c>
      <c r="L949" s="1" t="s">
        <v>75</v>
      </c>
      <c r="M949" s="1">
        <v>223820</v>
      </c>
      <c r="N949" s="17">
        <v>1126.1482706449456</v>
      </c>
      <c r="O949" s="8">
        <v>4854.1851645641436</v>
      </c>
      <c r="P949" s="8">
        <v>6371.2496835247803</v>
      </c>
      <c r="Q949" s="8">
        <f>P949-Table3[[#This Row],[paid]]</f>
        <v>1517.0645189606366</v>
      </c>
      <c r="R949" s="8">
        <v>5.657558466857977</v>
      </c>
      <c r="S949" s="8">
        <v>10000</v>
      </c>
      <c r="T949" s="10">
        <v>0.08</v>
      </c>
      <c r="U949" s="8">
        <v>2153.9726861380136</v>
      </c>
      <c r="V949" s="10">
        <v>5.6346158998914181E-2</v>
      </c>
    </row>
    <row r="950" spans="1:22" x14ac:dyDescent="0.25">
      <c r="A950" s="6">
        <v>44722</v>
      </c>
      <c r="B950" s="7" t="str">
        <f t="shared" si="14"/>
        <v>6</v>
      </c>
      <c r="C950" s="17">
        <f>_xlfn.ISOWEEKNUM(Table3[[#This Row],[dt]])</f>
        <v>23</v>
      </c>
      <c r="D950" s="1">
        <v>16256</v>
      </c>
      <c r="E950" s="1" t="s">
        <v>10</v>
      </c>
      <c r="F950" s="1" t="s">
        <v>94</v>
      </c>
      <c r="G950" s="1" t="s">
        <v>34</v>
      </c>
      <c r="H950" s="1" t="s">
        <v>17</v>
      </c>
      <c r="I950" s="1" t="s">
        <v>12</v>
      </c>
      <c r="J950" s="1" t="s">
        <v>16</v>
      </c>
      <c r="K950" s="1" t="s">
        <v>14</v>
      </c>
      <c r="L950" s="1" t="s">
        <v>76</v>
      </c>
      <c r="M950" s="1">
        <v>147540</v>
      </c>
      <c r="N950" s="17">
        <v>819.83329945110791</v>
      </c>
      <c r="O950" s="8">
        <v>2246.4808216536039</v>
      </c>
      <c r="P950" s="8">
        <v>3743.3735450607933</v>
      </c>
      <c r="Q950" s="8">
        <f>P950-Table3[[#This Row],[paid]]</f>
        <v>1496.8927234071894</v>
      </c>
      <c r="R950" s="8">
        <v>4.5660179301902524</v>
      </c>
      <c r="S950" s="8">
        <v>3400</v>
      </c>
      <c r="T950" s="10">
        <v>0.1</v>
      </c>
      <c r="U950" s="8">
        <v>1579.4902476070865</v>
      </c>
      <c r="V950" s="10">
        <v>7.0323832615776488E-2</v>
      </c>
    </row>
    <row r="951" spans="1:22" x14ac:dyDescent="0.25">
      <c r="A951" s="6">
        <v>44722</v>
      </c>
      <c r="B951" s="7" t="str">
        <f t="shared" si="14"/>
        <v>6</v>
      </c>
      <c r="C951" s="17">
        <f>_xlfn.ISOWEEKNUM(Table3[[#This Row],[dt]])</f>
        <v>23</v>
      </c>
      <c r="D951" s="1">
        <v>2796</v>
      </c>
      <c r="E951" s="1" t="s">
        <v>10</v>
      </c>
      <c r="F951" s="1" t="s">
        <v>89</v>
      </c>
      <c r="G951" s="1" t="s">
        <v>70</v>
      </c>
      <c r="H951" s="1" t="s">
        <v>17</v>
      </c>
      <c r="I951" s="1" t="s">
        <v>12</v>
      </c>
      <c r="J951" s="1" t="s">
        <v>13</v>
      </c>
      <c r="K951" s="1" t="s">
        <v>14</v>
      </c>
      <c r="L951" s="1" t="s">
        <v>78</v>
      </c>
      <c r="M951" s="1">
        <v>131160</v>
      </c>
      <c r="N951" s="17">
        <v>910.04336513443184</v>
      </c>
      <c r="O951" s="8">
        <v>4175.2891520838311</v>
      </c>
      <c r="P951" s="8">
        <v>5654.3068309102064</v>
      </c>
      <c r="Q951" s="8">
        <f>P951-Table3[[#This Row],[paid]]</f>
        <v>1479.0176788263752</v>
      </c>
      <c r="R951" s="8">
        <v>6.2132279048866543</v>
      </c>
      <c r="S951" s="8">
        <v>4800</v>
      </c>
      <c r="T951" s="10">
        <v>0.12</v>
      </c>
      <c r="U951" s="8">
        <v>2854.9146516360274</v>
      </c>
      <c r="V951" s="10">
        <v>8.4151625094849899E-2</v>
      </c>
    </row>
    <row r="952" spans="1:22" x14ac:dyDescent="0.25">
      <c r="A952" s="6">
        <v>44722</v>
      </c>
      <c r="B952" s="7" t="str">
        <f t="shared" si="14"/>
        <v>6</v>
      </c>
      <c r="C952" s="17">
        <f>_xlfn.ISOWEEKNUM(Table3[[#This Row],[dt]])</f>
        <v>23</v>
      </c>
      <c r="D952" s="1">
        <v>15720</v>
      </c>
      <c r="E952" s="1" t="s">
        <v>10</v>
      </c>
      <c r="F952" s="1" t="s">
        <v>89</v>
      </c>
      <c r="G952" s="1" t="s">
        <v>66</v>
      </c>
      <c r="H952" s="1" t="s">
        <v>17</v>
      </c>
      <c r="I952" s="1" t="s">
        <v>12</v>
      </c>
      <c r="J952" s="1" t="s">
        <v>13</v>
      </c>
      <c r="K952" s="1" t="s">
        <v>14</v>
      </c>
      <c r="L952" s="1" t="s">
        <v>80</v>
      </c>
      <c r="M952" s="1">
        <v>105640</v>
      </c>
      <c r="N952" s="17">
        <v>88.360594795539029</v>
      </c>
      <c r="O952" s="8">
        <v>2144.6482047434292</v>
      </c>
      <c r="P952" s="8">
        <v>3509.3035370058219</v>
      </c>
      <c r="Q952" s="8">
        <f>P952-Table3[[#This Row],[paid]]</f>
        <v>1364.6553322623927</v>
      </c>
      <c r="R952" s="8">
        <v>39.715707495248694</v>
      </c>
      <c r="S952" s="8">
        <v>1400</v>
      </c>
      <c r="T952" s="10">
        <v>7.0000000000000007E-2</v>
      </c>
      <c r="U952" s="8">
        <v>722.03341719146908</v>
      </c>
      <c r="V952" s="10">
        <v>3.4291391894791579E-2</v>
      </c>
    </row>
    <row r="953" spans="1:22" x14ac:dyDescent="0.25">
      <c r="A953" s="6">
        <v>44722</v>
      </c>
      <c r="B953" s="7" t="str">
        <f t="shared" si="14"/>
        <v>6</v>
      </c>
      <c r="C953" s="17">
        <f>_xlfn.ISOWEEKNUM(Table3[[#This Row],[dt]])</f>
        <v>23</v>
      </c>
      <c r="D953" s="1">
        <v>15408</v>
      </c>
      <c r="E953" s="1" t="s">
        <v>10</v>
      </c>
      <c r="F953" s="1" t="s">
        <v>95</v>
      </c>
      <c r="G953" s="1" t="s">
        <v>35</v>
      </c>
      <c r="H953" s="1" t="s">
        <v>17</v>
      </c>
      <c r="I953" s="1" t="s">
        <v>18</v>
      </c>
      <c r="J953" s="1" t="s">
        <v>16</v>
      </c>
      <c r="K953" s="1" t="s">
        <v>20</v>
      </c>
      <c r="L953" s="1" t="s">
        <v>81</v>
      </c>
      <c r="M953" s="1">
        <v>162500</v>
      </c>
      <c r="N953" s="17">
        <v>450.45045045045043</v>
      </c>
      <c r="O953" s="8">
        <v>6732.255859361233</v>
      </c>
      <c r="P953" s="8">
        <v>7897.259594783729</v>
      </c>
      <c r="Q953" s="8">
        <f>P953-Table3[[#This Row],[paid]]</f>
        <v>1165.003735422496</v>
      </c>
      <c r="R953" s="8">
        <v>17.53191630041988</v>
      </c>
      <c r="S953" s="8">
        <v>8200</v>
      </c>
      <c r="T953" s="10">
        <v>0.1</v>
      </c>
      <c r="U953" s="8">
        <v>486.77967295952044</v>
      </c>
      <c r="V953" s="10">
        <v>1.0273176982410592E-2</v>
      </c>
    </row>
    <row r="954" spans="1:22" x14ac:dyDescent="0.25">
      <c r="A954" s="6">
        <v>44722</v>
      </c>
      <c r="B954" s="7" t="str">
        <f t="shared" si="14"/>
        <v>6</v>
      </c>
      <c r="C954" s="17">
        <f>_xlfn.ISOWEEKNUM(Table3[[#This Row],[dt]])</f>
        <v>23</v>
      </c>
      <c r="D954" s="1">
        <v>16205</v>
      </c>
      <c r="E954" s="1" t="s">
        <v>10</v>
      </c>
      <c r="F954" s="1" t="s">
        <v>90</v>
      </c>
      <c r="G954" s="1" t="s">
        <v>71</v>
      </c>
      <c r="H954" s="1" t="s">
        <v>17</v>
      </c>
      <c r="I954" s="1" t="s">
        <v>12</v>
      </c>
      <c r="J954" s="1" t="s">
        <v>13</v>
      </c>
      <c r="K954" s="1" t="s">
        <v>14</v>
      </c>
      <c r="L954" s="1" t="s">
        <v>79</v>
      </c>
      <c r="M954" s="1">
        <v>240560</v>
      </c>
      <c r="N954" s="17">
        <v>1023.9210011066656</v>
      </c>
      <c r="O954" s="8">
        <v>7879.4706883740182</v>
      </c>
      <c r="P954" s="8">
        <v>8964.3950171450579</v>
      </c>
      <c r="Q954" s="8">
        <f>P954-Table3[[#This Row],[paid]]</f>
        <v>1084.9243287710397</v>
      </c>
      <c r="R954" s="8">
        <v>8.754967431526687</v>
      </c>
      <c r="S954" s="8">
        <v>6600</v>
      </c>
      <c r="T954" s="10">
        <v>0.1</v>
      </c>
      <c r="U954" s="8">
        <v>5101.9292623828433</v>
      </c>
      <c r="V954" s="10">
        <v>9.4855429965343116E-2</v>
      </c>
    </row>
    <row r="955" spans="1:22" x14ac:dyDescent="0.25">
      <c r="A955" s="6">
        <v>44722</v>
      </c>
      <c r="B955" s="7" t="str">
        <f t="shared" si="14"/>
        <v>6</v>
      </c>
      <c r="C955" s="17">
        <f>_xlfn.ISOWEEKNUM(Table3[[#This Row],[dt]])</f>
        <v>23</v>
      </c>
      <c r="D955" s="1">
        <v>9363</v>
      </c>
      <c r="E955" s="1" t="s">
        <v>10</v>
      </c>
      <c r="F955" s="1" t="s">
        <v>92</v>
      </c>
      <c r="G955" s="1" t="s">
        <v>29</v>
      </c>
      <c r="H955" s="1" t="s">
        <v>11</v>
      </c>
      <c r="I955" s="1" t="s">
        <v>18</v>
      </c>
      <c r="J955" s="1" t="s">
        <v>13</v>
      </c>
      <c r="K955" s="1" t="s">
        <v>14</v>
      </c>
      <c r="L955" s="1" t="s">
        <v>79</v>
      </c>
      <c r="M955" s="1">
        <v>140970</v>
      </c>
      <c r="N955" s="17">
        <v>913.53880449997405</v>
      </c>
      <c r="O955" s="8">
        <v>4934.2114018767834</v>
      </c>
      <c r="P955" s="8">
        <v>6010.1247802942098</v>
      </c>
      <c r="Q955" s="8">
        <f>P955-Table3[[#This Row],[paid]]</f>
        <v>1075.9133784174264</v>
      </c>
      <c r="R955" s="8">
        <v>6.5789485358357105</v>
      </c>
      <c r="S955" s="8">
        <v>8000</v>
      </c>
      <c r="T955" s="10">
        <v>0.1</v>
      </c>
      <c r="U955" s="8">
        <v>1331.1270004831283</v>
      </c>
      <c r="V955" s="10">
        <v>3.6913459901519896E-2</v>
      </c>
    </row>
    <row r="956" spans="1:22" x14ac:dyDescent="0.25">
      <c r="A956" s="6">
        <v>44722</v>
      </c>
      <c r="B956" s="7" t="str">
        <f t="shared" si="14"/>
        <v>6</v>
      </c>
      <c r="C956" s="17">
        <f>_xlfn.ISOWEEKNUM(Table3[[#This Row],[dt]])</f>
        <v>23</v>
      </c>
      <c r="D956" s="1">
        <v>3016</v>
      </c>
      <c r="E956" s="1" t="s">
        <v>10</v>
      </c>
      <c r="F956" s="1" t="s">
        <v>91</v>
      </c>
      <c r="G956" s="1" t="s">
        <v>35</v>
      </c>
      <c r="H956" s="1" t="s">
        <v>11</v>
      </c>
      <c r="I956" s="1" t="s">
        <v>12</v>
      </c>
      <c r="J956" s="1" t="s">
        <v>16</v>
      </c>
      <c r="K956" s="1" t="s">
        <v>15</v>
      </c>
      <c r="L956" s="1" t="s">
        <v>76</v>
      </c>
      <c r="M956" s="1">
        <v>601900</v>
      </c>
      <c r="N956" s="17">
        <v>3671.8124726157444</v>
      </c>
      <c r="O956" s="8">
        <v>8428.8725534867208</v>
      </c>
      <c r="P956" s="8">
        <v>9499.4595985208889</v>
      </c>
      <c r="Q956" s="8">
        <f>P956-Table3[[#This Row],[paid]]</f>
        <v>1070.5870450341681</v>
      </c>
      <c r="R956" s="8">
        <v>2.5871309249498835</v>
      </c>
      <c r="S956" s="8">
        <v>6200</v>
      </c>
      <c r="T956" s="10">
        <v>0.08</v>
      </c>
      <c r="U956" s="8">
        <v>779.45954326494166</v>
      </c>
      <c r="V956" s="10">
        <v>1.3675506751743845E-2</v>
      </c>
    </row>
    <row r="957" spans="1:22" x14ac:dyDescent="0.25">
      <c r="A957" s="6">
        <v>44722</v>
      </c>
      <c r="B957" s="7" t="str">
        <f t="shared" si="14"/>
        <v>6</v>
      </c>
      <c r="C957" s="17">
        <f>_xlfn.ISOWEEKNUM(Table3[[#This Row],[dt]])</f>
        <v>23</v>
      </c>
      <c r="D957" s="1">
        <v>15169</v>
      </c>
      <c r="E957" s="1" t="s">
        <v>10</v>
      </c>
      <c r="F957" s="1" t="s">
        <v>92</v>
      </c>
      <c r="G957" s="1" t="s">
        <v>26</v>
      </c>
      <c r="H957" s="1" t="s">
        <v>11</v>
      </c>
      <c r="I957" s="1" t="s">
        <v>12</v>
      </c>
      <c r="J957" s="1" t="s">
        <v>13</v>
      </c>
      <c r="K957" s="1" t="s">
        <v>14</v>
      </c>
      <c r="L957" s="1" t="s">
        <v>80</v>
      </c>
      <c r="M957" s="1">
        <v>137530</v>
      </c>
      <c r="N957" s="17">
        <v>626.98042370608744</v>
      </c>
      <c r="O957" s="8">
        <v>4350.8859429855484</v>
      </c>
      <c r="P957" s="8">
        <v>5348.8633569214489</v>
      </c>
      <c r="Q957" s="8">
        <f>P957-Table3[[#This Row],[paid]]</f>
        <v>997.97741393590059</v>
      </c>
      <c r="R957" s="8">
        <v>8.5311489078148011</v>
      </c>
      <c r="S957" s="8">
        <v>3200</v>
      </c>
      <c r="T957" s="10">
        <v>0.09</v>
      </c>
      <c r="U957" s="8">
        <v>700.93906216328696</v>
      </c>
      <c r="V957" s="10">
        <v>2.1840748067726366E-2</v>
      </c>
    </row>
    <row r="958" spans="1:22" x14ac:dyDescent="0.25">
      <c r="A958" s="6">
        <v>44722</v>
      </c>
      <c r="B958" s="7" t="str">
        <f t="shared" si="14"/>
        <v>6</v>
      </c>
      <c r="C958" s="17">
        <f>_xlfn.ISOWEEKNUM(Table3[[#This Row],[dt]])</f>
        <v>23</v>
      </c>
      <c r="D958" s="1">
        <v>17268</v>
      </c>
      <c r="E958" s="1" t="s">
        <v>10</v>
      </c>
      <c r="F958" s="1" t="s">
        <v>91</v>
      </c>
      <c r="G958" s="1" t="s">
        <v>32</v>
      </c>
      <c r="H958" s="1" t="s">
        <v>11</v>
      </c>
      <c r="I958" s="1" t="s">
        <v>21</v>
      </c>
      <c r="J958" s="1" t="s">
        <v>16</v>
      </c>
      <c r="K958" s="1" t="s">
        <v>14</v>
      </c>
      <c r="L958" s="1" t="s">
        <v>77</v>
      </c>
      <c r="M958" s="1">
        <v>156270</v>
      </c>
      <c r="N958" s="17">
        <v>659.87332053742796</v>
      </c>
      <c r="O958" s="8">
        <v>3817.0466809998093</v>
      </c>
      <c r="P958" s="8">
        <v>4770.3925531017294</v>
      </c>
      <c r="Q958" s="8">
        <f>P958-Table3[[#This Row],[paid]]</f>
        <v>953.34587210192012</v>
      </c>
      <c r="R958" s="8">
        <v>7.229255077651155</v>
      </c>
      <c r="S958" s="8">
        <v>5200</v>
      </c>
      <c r="T958" s="10">
        <v>0.15</v>
      </c>
      <c r="U958" s="8">
        <v>3185.3148994278486</v>
      </c>
      <c r="V958" s="10">
        <v>0.11128765833455864</v>
      </c>
    </row>
    <row r="959" spans="1:22" x14ac:dyDescent="0.25">
      <c r="A959" s="6">
        <v>44722</v>
      </c>
      <c r="B959" s="7" t="str">
        <f t="shared" si="14"/>
        <v>6</v>
      </c>
      <c r="C959" s="17">
        <f>_xlfn.ISOWEEKNUM(Table3[[#This Row],[dt]])</f>
        <v>23</v>
      </c>
      <c r="D959" s="1">
        <v>12790</v>
      </c>
      <c r="E959" s="1" t="s">
        <v>10</v>
      </c>
      <c r="F959" s="1" t="s">
        <v>91</v>
      </c>
      <c r="G959" s="1" t="s">
        <v>70</v>
      </c>
      <c r="H959" s="1" t="s">
        <v>19</v>
      </c>
      <c r="I959" s="1" t="s">
        <v>21</v>
      </c>
      <c r="J959" s="1" t="s">
        <v>16</v>
      </c>
      <c r="K959" s="1" t="s">
        <v>14</v>
      </c>
      <c r="L959" s="1" t="s">
        <v>76</v>
      </c>
      <c r="M959" s="1">
        <v>107490</v>
      </c>
      <c r="N959" s="17">
        <v>110.20578542658367</v>
      </c>
      <c r="O959" s="8">
        <v>3036.4923443991765</v>
      </c>
      <c r="P959" s="8">
        <v>3983.7979018609481</v>
      </c>
      <c r="Q959" s="8">
        <f>P959-Table3[[#This Row],[paid]]</f>
        <v>947.30555746177151</v>
      </c>
      <c r="R959" s="8">
        <v>36.148718385704477</v>
      </c>
      <c r="S959" s="8">
        <v>3800</v>
      </c>
      <c r="T959" s="10">
        <v>0.04</v>
      </c>
      <c r="U959" s="8">
        <v>485.13013572138777</v>
      </c>
      <c r="V959" s="10">
        <v>2.0295964959081272E-2</v>
      </c>
    </row>
    <row r="960" spans="1:22" x14ac:dyDescent="0.25">
      <c r="A960" s="6">
        <v>44722</v>
      </c>
      <c r="B960" s="7" t="str">
        <f t="shared" si="14"/>
        <v>6</v>
      </c>
      <c r="C960" s="17">
        <f>_xlfn.ISOWEEKNUM(Table3[[#This Row],[dt]])</f>
        <v>23</v>
      </c>
      <c r="D960" s="1">
        <v>17434</v>
      </c>
      <c r="E960" s="1" t="s">
        <v>10</v>
      </c>
      <c r="F960" s="1" t="s">
        <v>92</v>
      </c>
      <c r="G960" s="1" t="s">
        <v>56</v>
      </c>
      <c r="H960" s="1" t="s">
        <v>11</v>
      </c>
      <c r="I960" s="1" t="s">
        <v>12</v>
      </c>
      <c r="J960" s="1" t="s">
        <v>13</v>
      </c>
      <c r="K960" s="1" t="s">
        <v>14</v>
      </c>
      <c r="L960" s="1" t="s">
        <v>81</v>
      </c>
      <c r="M960" s="1">
        <v>113570</v>
      </c>
      <c r="N960" s="17">
        <v>1185.616158559649</v>
      </c>
      <c r="O960" s="8">
        <v>1970.5592251786177</v>
      </c>
      <c r="P960" s="8">
        <v>2821.6507956166079</v>
      </c>
      <c r="Q960" s="8">
        <f>P960-Table3[[#This Row],[paid]]</f>
        <v>851.09157043799019</v>
      </c>
      <c r="R960" s="8">
        <v>2.3799024458678959</v>
      </c>
      <c r="S960" s="8">
        <v>7600</v>
      </c>
      <c r="T960" s="10">
        <v>0.1</v>
      </c>
      <c r="U960" s="8">
        <v>1524.2219625726686</v>
      </c>
      <c r="V960" s="10">
        <v>9.0031337030349073E-2</v>
      </c>
    </row>
    <row r="961" spans="1:22" x14ac:dyDescent="0.25">
      <c r="A961" s="6">
        <v>44722</v>
      </c>
      <c r="B961" s="7" t="str">
        <f t="shared" si="14"/>
        <v>6</v>
      </c>
      <c r="C961" s="17">
        <f>_xlfn.ISOWEEKNUM(Table3[[#This Row],[dt]])</f>
        <v>23</v>
      </c>
      <c r="D961" s="1">
        <v>16053</v>
      </c>
      <c r="E961" s="1" t="s">
        <v>10</v>
      </c>
      <c r="F961" s="1" t="s">
        <v>92</v>
      </c>
      <c r="G961" s="1" t="s">
        <v>63</v>
      </c>
      <c r="H961" s="1" t="s">
        <v>11</v>
      </c>
      <c r="I961" s="1" t="s">
        <v>12</v>
      </c>
      <c r="J961" s="1" t="s">
        <v>16</v>
      </c>
      <c r="K961" s="1" t="s">
        <v>15</v>
      </c>
      <c r="L961" s="1" t="s">
        <v>78</v>
      </c>
      <c r="M961" s="1">
        <v>287040</v>
      </c>
      <c r="N961" s="17">
        <v>1735.3058321479375</v>
      </c>
      <c r="O961" s="8">
        <v>2721.2020887352037</v>
      </c>
      <c r="P961" s="8">
        <v>3561.1748529678348</v>
      </c>
      <c r="Q961" s="8">
        <f>P961-Table3[[#This Row],[paid]]</f>
        <v>839.97276423263111</v>
      </c>
      <c r="R961" s="8">
        <v>2.0521886038727031</v>
      </c>
      <c r="S961" s="8">
        <v>1800</v>
      </c>
      <c r="T961" s="10">
        <v>0.08</v>
      </c>
      <c r="U961" s="8">
        <v>1033.4112507530051</v>
      </c>
      <c r="V961" s="10">
        <v>4.8364715457679848E-2</v>
      </c>
    </row>
    <row r="962" spans="1:22" x14ac:dyDescent="0.25">
      <c r="A962" s="6">
        <v>44722</v>
      </c>
      <c r="B962" s="7" t="str">
        <f t="shared" ref="B962:B1025" si="15">TEXT(A962,"M")</f>
        <v>6</v>
      </c>
      <c r="C962" s="17">
        <f>_xlfn.ISOWEEKNUM(Table3[[#This Row],[dt]])</f>
        <v>23</v>
      </c>
      <c r="D962" s="1">
        <v>17260</v>
      </c>
      <c r="E962" s="1" t="s">
        <v>10</v>
      </c>
      <c r="F962" s="1" t="s">
        <v>91</v>
      </c>
      <c r="G962" s="1" t="s">
        <v>47</v>
      </c>
      <c r="H962" s="1" t="s">
        <v>17</v>
      </c>
      <c r="I962" s="1" t="s">
        <v>12</v>
      </c>
      <c r="J962" s="1" t="s">
        <v>13</v>
      </c>
      <c r="K962" s="1" t="s">
        <v>15</v>
      </c>
      <c r="L962" s="1" t="s">
        <v>81</v>
      </c>
      <c r="M962" s="1">
        <v>110590</v>
      </c>
      <c r="N962" s="17">
        <v>456.7775608290778</v>
      </c>
      <c r="O962" s="8">
        <v>2162.9512301173881</v>
      </c>
      <c r="P962" s="8">
        <v>2993.9017790462844</v>
      </c>
      <c r="Q962" s="8">
        <f>P962-Table3[[#This Row],[paid]]</f>
        <v>830.9505489288963</v>
      </c>
      <c r="R962" s="8">
        <v>6.5543976670223882</v>
      </c>
      <c r="S962" s="8">
        <v>1800</v>
      </c>
      <c r="T962" s="10">
        <v>7.0000000000000007E-2</v>
      </c>
      <c r="U962" s="8">
        <v>173.66274676074886</v>
      </c>
      <c r="V962" s="10">
        <v>9.6675820594260102E-3</v>
      </c>
    </row>
    <row r="963" spans="1:22" x14ac:dyDescent="0.25">
      <c r="A963" s="6">
        <v>44722</v>
      </c>
      <c r="B963" s="7" t="str">
        <f t="shared" si="15"/>
        <v>6</v>
      </c>
      <c r="C963" s="17">
        <f>_xlfn.ISOWEEKNUM(Table3[[#This Row],[dt]])</f>
        <v>23</v>
      </c>
      <c r="D963" s="1">
        <v>13250</v>
      </c>
      <c r="E963" s="1" t="s">
        <v>10</v>
      </c>
      <c r="F963" s="1" t="s">
        <v>93</v>
      </c>
      <c r="G963" s="1" t="s">
        <v>42</v>
      </c>
      <c r="H963" s="1" t="s">
        <v>11</v>
      </c>
      <c r="I963" s="1" t="s">
        <v>18</v>
      </c>
      <c r="J963" s="1" t="s">
        <v>13</v>
      </c>
      <c r="K963" s="1" t="s">
        <v>15</v>
      </c>
      <c r="L963" s="1" t="s">
        <v>76</v>
      </c>
      <c r="M963" s="1">
        <v>184430</v>
      </c>
      <c r="N963" s="17">
        <v>597.7831379791204</v>
      </c>
      <c r="O963" s="8">
        <v>5184.3347283403682</v>
      </c>
      <c r="P963" s="8">
        <v>6006.023027599681</v>
      </c>
      <c r="Q963" s="8">
        <f>P963-Table3[[#This Row],[paid]]</f>
        <v>821.68829925931277</v>
      </c>
      <c r="R963" s="8">
        <v>10.047160326241022</v>
      </c>
      <c r="S963" s="8">
        <v>8000</v>
      </c>
      <c r="T963" s="10">
        <v>0.06</v>
      </c>
      <c r="U963" s="8">
        <v>2126.2035228366281</v>
      </c>
      <c r="V963" s="10">
        <v>5.9001980541477914E-2</v>
      </c>
    </row>
    <row r="964" spans="1:22" x14ac:dyDescent="0.25">
      <c r="A964" s="6">
        <v>44722</v>
      </c>
      <c r="B964" s="7" t="str">
        <f t="shared" si="15"/>
        <v>6</v>
      </c>
      <c r="C964" s="17">
        <f>_xlfn.ISOWEEKNUM(Table3[[#This Row],[dt]])</f>
        <v>23</v>
      </c>
      <c r="D964" s="1">
        <v>10777</v>
      </c>
      <c r="E964" s="1" t="s">
        <v>10</v>
      </c>
      <c r="F964" s="1" t="s">
        <v>89</v>
      </c>
      <c r="G964" s="1" t="s">
        <v>41</v>
      </c>
      <c r="H964" s="1" t="s">
        <v>11</v>
      </c>
      <c r="I964" s="1" t="s">
        <v>18</v>
      </c>
      <c r="J964" s="1" t="s">
        <v>16</v>
      </c>
      <c r="K964" s="1" t="s">
        <v>15</v>
      </c>
      <c r="L964" s="1" t="s">
        <v>78</v>
      </c>
      <c r="M964" s="1">
        <v>114020</v>
      </c>
      <c r="N964" s="17">
        <v>977.3142857142858</v>
      </c>
      <c r="O964" s="8">
        <v>2238.6759559780048</v>
      </c>
      <c r="P964" s="8">
        <v>2964.6205865344032</v>
      </c>
      <c r="Q964" s="8">
        <f>P964-Table3[[#This Row],[paid]]</f>
        <v>725.94463055639835</v>
      </c>
      <c r="R964" s="8">
        <v>3.0334362547127434</v>
      </c>
      <c r="S964" s="8">
        <v>4600</v>
      </c>
      <c r="T964" s="10">
        <v>0.17</v>
      </c>
      <c r="U964" s="8">
        <v>277.40859495621737</v>
      </c>
      <c r="V964" s="10">
        <v>1.5595508590893236E-2</v>
      </c>
    </row>
    <row r="965" spans="1:22" x14ac:dyDescent="0.25">
      <c r="A965" s="6">
        <v>44722</v>
      </c>
      <c r="B965" s="7" t="str">
        <f t="shared" si="15"/>
        <v>6</v>
      </c>
      <c r="C965" s="17">
        <f>_xlfn.ISOWEEKNUM(Table3[[#This Row],[dt]])</f>
        <v>23</v>
      </c>
      <c r="D965" s="1">
        <v>9288</v>
      </c>
      <c r="E965" s="1" t="s">
        <v>10</v>
      </c>
      <c r="F965" s="1" t="s">
        <v>95</v>
      </c>
      <c r="G965" s="1" t="s">
        <v>31</v>
      </c>
      <c r="H965" s="1" t="s">
        <v>19</v>
      </c>
      <c r="I965" s="1" t="s">
        <v>21</v>
      </c>
      <c r="J965" s="1" t="s">
        <v>13</v>
      </c>
      <c r="K965" s="1" t="s">
        <v>14</v>
      </c>
      <c r="L965" s="1" t="s">
        <v>75</v>
      </c>
      <c r="M965" s="1">
        <v>120810</v>
      </c>
      <c r="N965" s="17">
        <v>76.656091370558372</v>
      </c>
      <c r="O965" s="8">
        <v>2462.7099985398213</v>
      </c>
      <c r="P965" s="8">
        <v>3146.3620444542707</v>
      </c>
      <c r="Q965" s="8">
        <f>P965-Table3[[#This Row],[paid]]</f>
        <v>683.65204591444945</v>
      </c>
      <c r="R965" s="8">
        <v>41.045166642330365</v>
      </c>
      <c r="S965" s="8">
        <v>600</v>
      </c>
      <c r="T965" s="10">
        <v>8.5000000000000006E-2</v>
      </c>
      <c r="U965" s="8">
        <v>1294.1230567674129</v>
      </c>
      <c r="V965" s="10">
        <v>6.8551289737323468E-2</v>
      </c>
    </row>
    <row r="966" spans="1:22" x14ac:dyDescent="0.25">
      <c r="A966" s="6">
        <v>44722</v>
      </c>
      <c r="B966" s="7" t="str">
        <f t="shared" si="15"/>
        <v>6</v>
      </c>
      <c r="C966" s="17">
        <f>_xlfn.ISOWEEKNUM(Table3[[#This Row],[dt]])</f>
        <v>23</v>
      </c>
      <c r="D966" s="1">
        <v>17628</v>
      </c>
      <c r="E966" s="1" t="s">
        <v>10</v>
      </c>
      <c r="F966" s="1" t="s">
        <v>95</v>
      </c>
      <c r="G966" s="1" t="s">
        <v>32</v>
      </c>
      <c r="H966" s="1" t="s">
        <v>11</v>
      </c>
      <c r="I966" s="1" t="s">
        <v>12</v>
      </c>
      <c r="J966" s="1" t="s">
        <v>13</v>
      </c>
      <c r="K966" s="1" t="s">
        <v>15</v>
      </c>
      <c r="L966" s="1" t="s">
        <v>75</v>
      </c>
      <c r="M966" s="1">
        <v>27410</v>
      </c>
      <c r="N966" s="17">
        <v>445.38930264048747</v>
      </c>
      <c r="O966" s="8">
        <v>1049.5829136857087</v>
      </c>
      <c r="P966" s="8">
        <v>1623.1701457980862</v>
      </c>
      <c r="Q966" s="8">
        <f>P966-Table3[[#This Row],[paid]]</f>
        <v>573.58723211237748</v>
      </c>
      <c r="R966" s="8">
        <v>3.6443851169642669</v>
      </c>
      <c r="S966" s="8">
        <v>1600</v>
      </c>
      <c r="T966" s="10">
        <v>0.06</v>
      </c>
      <c r="U966" s="8">
        <v>423.99208203579735</v>
      </c>
      <c r="V966" s="10">
        <v>4.353539103026148E-2</v>
      </c>
    </row>
    <row r="967" spans="1:22" x14ac:dyDescent="0.25">
      <c r="A967" s="6">
        <v>44722</v>
      </c>
      <c r="B967" s="7" t="str">
        <f t="shared" si="15"/>
        <v>6</v>
      </c>
      <c r="C967" s="17">
        <f>_xlfn.ISOWEEKNUM(Table3[[#This Row],[dt]])</f>
        <v>23</v>
      </c>
      <c r="D967" s="1">
        <v>9315</v>
      </c>
      <c r="E967" s="1" t="s">
        <v>10</v>
      </c>
      <c r="F967" s="1" t="s">
        <v>93</v>
      </c>
      <c r="G967" s="1" t="s">
        <v>50</v>
      </c>
      <c r="H967" s="1" t="s">
        <v>17</v>
      </c>
      <c r="I967" s="1" t="s">
        <v>18</v>
      </c>
      <c r="J967" s="1" t="s">
        <v>16</v>
      </c>
      <c r="K967" s="1" t="s">
        <v>14</v>
      </c>
      <c r="L967" s="1" t="s">
        <v>77</v>
      </c>
      <c r="M967" s="1">
        <v>171070</v>
      </c>
      <c r="N967" s="17">
        <v>963.75642770719901</v>
      </c>
      <c r="O967" s="8">
        <v>6926.9152676666081</v>
      </c>
      <c r="P967" s="8">
        <v>7467.4039299740789</v>
      </c>
      <c r="Q967" s="8">
        <f>P967-Table3[[#This Row],[paid]]</f>
        <v>540.4886623074708</v>
      </c>
      <c r="R967" s="8">
        <v>7.7482273687545948</v>
      </c>
      <c r="S967" s="8">
        <v>12400</v>
      </c>
      <c r="T967" s="10">
        <v>7.0000000000000007E-2</v>
      </c>
      <c r="U967" s="8">
        <v>875.30699846328537</v>
      </c>
      <c r="V967" s="10">
        <v>1.9536173630343216E-2</v>
      </c>
    </row>
    <row r="968" spans="1:22" x14ac:dyDescent="0.25">
      <c r="A968" s="6">
        <v>44722</v>
      </c>
      <c r="B968" s="7" t="str">
        <f t="shared" si="15"/>
        <v>6</v>
      </c>
      <c r="C968" s="17">
        <f>_xlfn.ISOWEEKNUM(Table3[[#This Row],[dt]])</f>
        <v>23</v>
      </c>
      <c r="D968" s="1">
        <v>5435</v>
      </c>
      <c r="E968" s="1" t="s">
        <v>10</v>
      </c>
      <c r="F968" s="1" t="s">
        <v>89</v>
      </c>
      <c r="G968" s="1" t="s">
        <v>60</v>
      </c>
      <c r="H968" s="1" t="s">
        <v>17</v>
      </c>
      <c r="I968" s="1" t="s">
        <v>21</v>
      </c>
      <c r="J968" s="1" t="s">
        <v>16</v>
      </c>
      <c r="K968" s="1" t="s">
        <v>15</v>
      </c>
      <c r="L968" s="1" t="s">
        <v>75</v>
      </c>
      <c r="M968" s="1">
        <v>152030</v>
      </c>
      <c r="N968" s="17">
        <v>388.14227072486983</v>
      </c>
      <c r="O968" s="8">
        <v>1646.3826662215845</v>
      </c>
      <c r="P968" s="8">
        <v>2088.3356423180107</v>
      </c>
      <c r="Q968" s="8">
        <f>P968-Table3[[#This Row],[paid]]</f>
        <v>441.95297609642626</v>
      </c>
      <c r="R968" s="8">
        <v>5.3803355105280541</v>
      </c>
      <c r="S968" s="8">
        <v>2400</v>
      </c>
      <c r="T968" s="10">
        <v>0.08</v>
      </c>
      <c r="U968" s="8">
        <v>18.159987395174117</v>
      </c>
      <c r="V968" s="10">
        <v>1.4493190196681294E-3</v>
      </c>
    </row>
    <row r="969" spans="1:22" x14ac:dyDescent="0.25">
      <c r="A969" s="6">
        <v>44722</v>
      </c>
      <c r="B969" s="7" t="str">
        <f t="shared" si="15"/>
        <v>6</v>
      </c>
      <c r="C969" s="17">
        <f>_xlfn.ISOWEEKNUM(Table3[[#This Row],[dt]])</f>
        <v>23</v>
      </c>
      <c r="D969" s="1">
        <v>12446</v>
      </c>
      <c r="E969" s="1" t="s">
        <v>10</v>
      </c>
      <c r="F969" s="1" t="s">
        <v>92</v>
      </c>
      <c r="G969" s="1" t="s">
        <v>53</v>
      </c>
      <c r="H969" s="1" t="s">
        <v>11</v>
      </c>
      <c r="I969" s="1" t="s">
        <v>12</v>
      </c>
      <c r="J969" s="1" t="s">
        <v>13</v>
      </c>
      <c r="K969" s="1" t="s">
        <v>15</v>
      </c>
      <c r="L969" s="1" t="s">
        <v>75</v>
      </c>
      <c r="M969" s="1">
        <v>239740</v>
      </c>
      <c r="N969" s="17">
        <v>1071.7576828354213</v>
      </c>
      <c r="O969" s="8">
        <v>5365.556963592102</v>
      </c>
      <c r="P969" s="8">
        <v>5739.0987010188919</v>
      </c>
      <c r="Q969" s="8">
        <f>P969-Table3[[#This Row],[paid]]</f>
        <v>373.54173742678995</v>
      </c>
      <c r="R969" s="8">
        <v>5.3548472690539937</v>
      </c>
      <c r="S969" s="8">
        <v>6200</v>
      </c>
      <c r="T969" s="10">
        <v>0.21</v>
      </c>
      <c r="U969" s="8">
        <v>742.41609609689203</v>
      </c>
      <c r="V969" s="10">
        <v>2.1560182610935261E-2</v>
      </c>
    </row>
    <row r="970" spans="1:22" x14ac:dyDescent="0.25">
      <c r="A970" s="6">
        <v>44722</v>
      </c>
      <c r="B970" s="7" t="str">
        <f t="shared" si="15"/>
        <v>6</v>
      </c>
      <c r="C970" s="17">
        <f>_xlfn.ISOWEEKNUM(Table3[[#This Row],[dt]])</f>
        <v>23</v>
      </c>
      <c r="D970" s="1">
        <v>15102</v>
      </c>
      <c r="E970" s="1" t="s">
        <v>10</v>
      </c>
      <c r="F970" s="1" t="s">
        <v>89</v>
      </c>
      <c r="G970" s="1" t="s">
        <v>30</v>
      </c>
      <c r="H970" s="1" t="s">
        <v>17</v>
      </c>
      <c r="I970" s="1" t="s">
        <v>18</v>
      </c>
      <c r="J970" s="1" t="s">
        <v>13</v>
      </c>
      <c r="K970" s="1" t="s">
        <v>15</v>
      </c>
      <c r="L970" s="1" t="s">
        <v>78</v>
      </c>
      <c r="M970" s="1">
        <v>143070</v>
      </c>
      <c r="N970" s="17">
        <v>326.5069163057147</v>
      </c>
      <c r="O970" s="8">
        <v>2579.1148385048969</v>
      </c>
      <c r="P970" s="8">
        <v>2864.2817439406299</v>
      </c>
      <c r="Q970" s="8">
        <f>P970-Table3[[#This Row],[paid]]</f>
        <v>285.16690543573304</v>
      </c>
      <c r="R970" s="8">
        <v>8.7724994506969285</v>
      </c>
      <c r="S970" s="8">
        <v>3000</v>
      </c>
      <c r="T970" s="10">
        <v>6.5000000000000002E-2</v>
      </c>
      <c r="U970" s="8">
        <v>832.83268931229611</v>
      </c>
      <c r="V970" s="10">
        <v>4.8460822163307805E-2</v>
      </c>
    </row>
    <row r="971" spans="1:22" x14ac:dyDescent="0.25">
      <c r="A971" s="6">
        <v>44722</v>
      </c>
      <c r="B971" s="7" t="str">
        <f t="shared" si="15"/>
        <v>6</v>
      </c>
      <c r="C971" s="17">
        <f>_xlfn.ISOWEEKNUM(Table3[[#This Row],[dt]])</f>
        <v>23</v>
      </c>
      <c r="D971" s="1">
        <v>15839</v>
      </c>
      <c r="E971" s="1" t="s">
        <v>10</v>
      </c>
      <c r="F971" s="1" t="s">
        <v>94</v>
      </c>
      <c r="G971" s="1" t="s">
        <v>30</v>
      </c>
      <c r="H971" s="1" t="s">
        <v>19</v>
      </c>
      <c r="I971" s="1" t="s">
        <v>12</v>
      </c>
      <c r="J971" s="1" t="s">
        <v>16</v>
      </c>
      <c r="K971" s="1" t="s">
        <v>14</v>
      </c>
      <c r="L971" s="1" t="s">
        <v>78</v>
      </c>
      <c r="M971" s="1">
        <v>287600</v>
      </c>
      <c r="N971" s="17">
        <v>322.35202827951889</v>
      </c>
      <c r="O971" s="8">
        <v>8014.0173285600667</v>
      </c>
      <c r="P971" s="8">
        <v>8279.9190401556061</v>
      </c>
      <c r="Q971" s="8">
        <f>P971-Table3[[#This Row],[paid]]</f>
        <v>265.90171159553938</v>
      </c>
      <c r="R971" s="8">
        <v>25.685952976154059</v>
      </c>
      <c r="S971" s="8">
        <v>9400</v>
      </c>
      <c r="T971" s="10">
        <v>7.4999999999999997E-2</v>
      </c>
      <c r="U971" s="8">
        <v>1573.7245107508152</v>
      </c>
      <c r="V971" s="10">
        <v>3.167753418680045E-2</v>
      </c>
    </row>
    <row r="972" spans="1:22" x14ac:dyDescent="0.25">
      <c r="A972" s="6">
        <v>44722</v>
      </c>
      <c r="B972" s="7" t="str">
        <f t="shared" si="15"/>
        <v>6</v>
      </c>
      <c r="C972" s="17">
        <f>_xlfn.ISOWEEKNUM(Table3[[#This Row],[dt]])</f>
        <v>23</v>
      </c>
      <c r="D972" s="1">
        <v>15673</v>
      </c>
      <c r="E972" s="1" t="s">
        <v>10</v>
      </c>
      <c r="F972" s="1" t="s">
        <v>94</v>
      </c>
      <c r="G972" s="1" t="s">
        <v>69</v>
      </c>
      <c r="H972" s="1" t="s">
        <v>19</v>
      </c>
      <c r="I972" s="1" t="s">
        <v>21</v>
      </c>
      <c r="J972" s="1" t="s">
        <v>16</v>
      </c>
      <c r="K972" s="1" t="s">
        <v>15</v>
      </c>
      <c r="L972" s="1" t="s">
        <v>79</v>
      </c>
      <c r="M972" s="1">
        <v>89430</v>
      </c>
      <c r="N972" s="17">
        <v>111.72999191592562</v>
      </c>
      <c r="O972" s="8">
        <v>1719.2291851689897</v>
      </c>
      <c r="P972" s="8">
        <v>1883.2300290250453</v>
      </c>
      <c r="Q972" s="8">
        <f>P972-Table3[[#This Row],[paid]]</f>
        <v>164.00084385605555</v>
      </c>
      <c r="R972" s="8">
        <v>16.855188089892057</v>
      </c>
      <c r="S972" s="8">
        <v>1200</v>
      </c>
      <c r="T972" s="10">
        <v>0.06</v>
      </c>
      <c r="U972" s="8">
        <v>133.57628832126196</v>
      </c>
      <c r="V972" s="10">
        <v>1.182155890522615E-2</v>
      </c>
    </row>
    <row r="973" spans="1:22" x14ac:dyDescent="0.25">
      <c r="A973" s="6">
        <v>44722</v>
      </c>
      <c r="B973" s="7" t="str">
        <f t="shared" si="15"/>
        <v>6</v>
      </c>
      <c r="C973" s="17">
        <f>_xlfn.ISOWEEKNUM(Table3[[#This Row],[dt]])</f>
        <v>23</v>
      </c>
      <c r="D973" s="1">
        <v>2480</v>
      </c>
      <c r="E973" s="1" t="s">
        <v>10</v>
      </c>
      <c r="F973" s="1" t="s">
        <v>92</v>
      </c>
      <c r="G973" s="1" t="s">
        <v>29</v>
      </c>
      <c r="H973" s="1" t="s">
        <v>17</v>
      </c>
      <c r="I973" s="1" t="s">
        <v>12</v>
      </c>
      <c r="J973" s="1" t="s">
        <v>13</v>
      </c>
      <c r="K973" s="1" t="s">
        <v>14</v>
      </c>
      <c r="L973" s="1" t="s">
        <v>75</v>
      </c>
      <c r="M973" s="1">
        <v>1016880</v>
      </c>
      <c r="N973" s="17">
        <v>1346.6369742210186</v>
      </c>
      <c r="O973" s="8">
        <v>21581.020948265435</v>
      </c>
      <c r="P973" s="8">
        <v>21720.329409844981</v>
      </c>
      <c r="Q973" s="8">
        <f>P973-Table3[[#This Row],[paid]]</f>
        <v>139.30846157954511</v>
      </c>
      <c r="R973" s="8">
        <v>16.129313115295542</v>
      </c>
      <c r="S973" s="8">
        <v>50000</v>
      </c>
      <c r="T973" s="10">
        <v>0.06</v>
      </c>
      <c r="U973" s="8">
        <v>7096.9722240784395</v>
      </c>
      <c r="V973" s="10">
        <v>5.4457217553843501E-2</v>
      </c>
    </row>
    <row r="974" spans="1:22" x14ac:dyDescent="0.25">
      <c r="A974" s="6">
        <v>44722</v>
      </c>
      <c r="B974" s="7" t="str">
        <f t="shared" si="15"/>
        <v>6</v>
      </c>
      <c r="C974" s="17">
        <f>_xlfn.ISOWEEKNUM(Table3[[#This Row],[dt]])</f>
        <v>23</v>
      </c>
      <c r="D974" s="1">
        <v>16656</v>
      </c>
      <c r="E974" s="1" t="s">
        <v>10</v>
      </c>
      <c r="F974" s="1" t="s">
        <v>93</v>
      </c>
      <c r="G974" s="1" t="s">
        <v>63</v>
      </c>
      <c r="H974" s="1" t="s">
        <v>11</v>
      </c>
      <c r="I974" s="1" t="s">
        <v>18</v>
      </c>
      <c r="J974" s="1" t="s">
        <v>13</v>
      </c>
      <c r="K974" s="1" t="s">
        <v>14</v>
      </c>
      <c r="L974" s="1" t="s">
        <v>77</v>
      </c>
      <c r="M974" s="1">
        <v>77390</v>
      </c>
      <c r="N974" s="17">
        <v>398.07070542129327</v>
      </c>
      <c r="O974" s="8">
        <v>1979.702997765349</v>
      </c>
      <c r="P974" s="8">
        <v>2084.81949429921</v>
      </c>
      <c r="Q974" s="8">
        <f>P974-Table3[[#This Row],[paid]]</f>
        <v>105.11649653386098</v>
      </c>
      <c r="R974" s="8">
        <v>5.2373095178977485</v>
      </c>
      <c r="S974" s="8">
        <v>1600</v>
      </c>
      <c r="T974" s="10">
        <v>0.12</v>
      </c>
      <c r="U974" s="8">
        <v>192.47108379130751</v>
      </c>
      <c r="V974" s="10">
        <v>1.5386710481619307E-2</v>
      </c>
    </row>
    <row r="975" spans="1:22" x14ac:dyDescent="0.25">
      <c r="A975" s="6">
        <v>44722</v>
      </c>
      <c r="B975" s="7" t="str">
        <f t="shared" si="15"/>
        <v>6</v>
      </c>
      <c r="C975" s="17">
        <f>_xlfn.ISOWEEKNUM(Table3[[#This Row],[dt]])</f>
        <v>23</v>
      </c>
      <c r="D975" s="1">
        <v>2612</v>
      </c>
      <c r="E975" s="1" t="s">
        <v>10</v>
      </c>
      <c r="F975" s="1" t="s">
        <v>91</v>
      </c>
      <c r="G975" s="1" t="s">
        <v>74</v>
      </c>
      <c r="H975" s="1" t="s">
        <v>17</v>
      </c>
      <c r="I975" s="1" t="s">
        <v>12</v>
      </c>
      <c r="J975" s="1" t="s">
        <v>16</v>
      </c>
      <c r="K975" s="1" t="s">
        <v>20</v>
      </c>
      <c r="L975" s="1" t="s">
        <v>80</v>
      </c>
      <c r="M975" s="1">
        <v>151870</v>
      </c>
      <c r="N975" s="17">
        <v>378.0327266791806</v>
      </c>
      <c r="O975" s="8">
        <v>2248.6275399372162</v>
      </c>
      <c r="P975" s="8">
        <v>2322.5540989299561</v>
      </c>
      <c r="Q975" s="8">
        <f>P975-Table3[[#This Row],[paid]]</f>
        <v>73.926558992739956</v>
      </c>
      <c r="R975" s="8">
        <v>6.1437910927246344</v>
      </c>
      <c r="S975" s="8">
        <v>3200</v>
      </c>
      <c r="T975" s="10">
        <v>7.0000000000000007E-2</v>
      </c>
      <c r="U975" s="8">
        <v>261.16836633449037</v>
      </c>
      <c r="V975" s="10">
        <v>1.8741462718049315E-2</v>
      </c>
    </row>
    <row r="976" spans="1:22" x14ac:dyDescent="0.25">
      <c r="A976" s="6">
        <v>44722</v>
      </c>
      <c r="B976" s="7" t="str">
        <f t="shared" si="15"/>
        <v>6</v>
      </c>
      <c r="C976" s="17">
        <f>_xlfn.ISOWEEKNUM(Table3[[#This Row],[dt]])</f>
        <v>23</v>
      </c>
      <c r="D976" s="1">
        <v>17673</v>
      </c>
      <c r="E976" s="1" t="s">
        <v>10</v>
      </c>
      <c r="F976" s="1" t="s">
        <v>89</v>
      </c>
      <c r="G976" s="1" t="s">
        <v>31</v>
      </c>
      <c r="H976" s="1" t="s">
        <v>11</v>
      </c>
      <c r="I976" s="1" t="s">
        <v>18</v>
      </c>
      <c r="J976" s="1" t="s">
        <v>16</v>
      </c>
      <c r="K976" s="1" t="s">
        <v>14</v>
      </c>
      <c r="L976" s="1" t="s">
        <v>77</v>
      </c>
      <c r="M976" s="1">
        <v>75460</v>
      </c>
      <c r="N976" s="17">
        <v>444.77938699898959</v>
      </c>
      <c r="O976" s="8">
        <v>1169.3601325502004</v>
      </c>
      <c r="P976" s="8">
        <v>1238.3506736588936</v>
      </c>
      <c r="Q976" s="8">
        <f>P976-Table3[[#This Row],[paid]]</f>
        <v>68.990541108693151</v>
      </c>
      <c r="R976" s="8">
        <v>2.784190791786191</v>
      </c>
      <c r="S976" s="8">
        <v>1400</v>
      </c>
      <c r="T976" s="10">
        <v>0.1</v>
      </c>
      <c r="U976" s="8">
        <v>283.68775700806594</v>
      </c>
      <c r="V976" s="10">
        <v>3.8180859299715125E-2</v>
      </c>
    </row>
    <row r="977" spans="1:22" x14ac:dyDescent="0.25">
      <c r="A977" s="6">
        <v>44722</v>
      </c>
      <c r="B977" s="7" t="str">
        <f t="shared" si="15"/>
        <v>6</v>
      </c>
      <c r="C977" s="17">
        <f>_xlfn.ISOWEEKNUM(Table3[[#This Row],[dt]])</f>
        <v>23</v>
      </c>
      <c r="D977" s="1">
        <v>16533</v>
      </c>
      <c r="E977" s="1" t="s">
        <v>10</v>
      </c>
      <c r="F977" s="1" t="s">
        <v>91</v>
      </c>
      <c r="G977" s="1" t="s">
        <v>62</v>
      </c>
      <c r="H977" s="1" t="s">
        <v>11</v>
      </c>
      <c r="I977" s="1" t="s">
        <v>12</v>
      </c>
      <c r="J977" s="1" t="s">
        <v>16</v>
      </c>
      <c r="K977" s="1" t="s">
        <v>14</v>
      </c>
      <c r="L977" s="1" t="s">
        <v>80</v>
      </c>
      <c r="M977" s="1">
        <v>470</v>
      </c>
      <c r="N977" s="17">
        <v>0</v>
      </c>
      <c r="O977" s="8">
        <v>7.4126275308682681</v>
      </c>
      <c r="P977" s="8">
        <v>11.850118841864239</v>
      </c>
      <c r="Q977" s="8">
        <f>P977-Table3[[#This Row],[paid]]</f>
        <v>4.4374913109959708</v>
      </c>
      <c r="R977" s="8">
        <v>7</v>
      </c>
      <c r="S977" s="8">
        <v>400</v>
      </c>
      <c r="T977" s="10">
        <v>0.15</v>
      </c>
      <c r="U977" s="8">
        <v>4.364311803925947</v>
      </c>
      <c r="V977" s="10">
        <v>6.1382110201680773E-2</v>
      </c>
    </row>
    <row r="978" spans="1:22" x14ac:dyDescent="0.25">
      <c r="A978" s="6">
        <v>44722</v>
      </c>
      <c r="B978" s="7" t="str">
        <f t="shared" si="15"/>
        <v>6</v>
      </c>
      <c r="C978" s="17">
        <f>_xlfn.ISOWEEKNUM(Table3[[#This Row],[dt]])</f>
        <v>23</v>
      </c>
      <c r="D978" s="1">
        <v>2851</v>
      </c>
      <c r="E978" s="1" t="s">
        <v>10</v>
      </c>
      <c r="F978" s="1" t="s">
        <v>92</v>
      </c>
      <c r="G978" s="1" t="s">
        <v>35</v>
      </c>
      <c r="H978" s="1" t="s">
        <v>11</v>
      </c>
      <c r="I978" s="1" t="s">
        <v>18</v>
      </c>
      <c r="J978" s="1" t="s">
        <v>13</v>
      </c>
      <c r="K978" s="1" t="s">
        <v>15</v>
      </c>
      <c r="L978" s="1" t="s">
        <v>81</v>
      </c>
      <c r="M978" s="1">
        <v>180</v>
      </c>
      <c r="N978" s="17">
        <v>0</v>
      </c>
      <c r="O978" s="8">
        <v>5.1433772727272729</v>
      </c>
      <c r="P978" s="8">
        <v>7.0136962809917369</v>
      </c>
      <c r="Q978" s="8">
        <f>P978-Table3[[#This Row],[paid]]</f>
        <v>1.8703190082644641</v>
      </c>
      <c r="R978" s="8">
        <v>52</v>
      </c>
      <c r="S978" s="8">
        <v>100</v>
      </c>
      <c r="T978" s="10">
        <v>0.08</v>
      </c>
      <c r="U978" s="8">
        <v>0.46090444834245398</v>
      </c>
      <c r="V978" s="10">
        <v>1.0952485676527424E-2</v>
      </c>
    </row>
    <row r="979" spans="1:22" x14ac:dyDescent="0.25">
      <c r="A979" s="6">
        <v>44722</v>
      </c>
      <c r="B979" s="7" t="str">
        <f t="shared" si="15"/>
        <v>6</v>
      </c>
      <c r="C979" s="17">
        <f>_xlfn.ISOWEEKNUM(Table3[[#This Row],[dt]])</f>
        <v>23</v>
      </c>
      <c r="D979" s="1">
        <v>16483</v>
      </c>
      <c r="E979" s="1" t="s">
        <v>10</v>
      </c>
      <c r="F979" s="1" t="s">
        <v>91</v>
      </c>
      <c r="G979" s="1" t="s">
        <v>45</v>
      </c>
      <c r="H979" s="1" t="s">
        <v>17</v>
      </c>
      <c r="I979" s="1" t="s">
        <v>12</v>
      </c>
      <c r="J979" s="1" t="s">
        <v>13</v>
      </c>
      <c r="K979" s="1" t="s">
        <v>15</v>
      </c>
      <c r="L979" s="1" t="s">
        <v>81</v>
      </c>
      <c r="M979" s="1">
        <v>72650</v>
      </c>
      <c r="N979" s="17">
        <v>227.36781419864931</v>
      </c>
      <c r="O979" s="8">
        <v>840.9690101986929</v>
      </c>
      <c r="P979" s="8">
        <v>838.63721779683522</v>
      </c>
      <c r="Q979" s="8">
        <f>P979-Table3[[#This Row],[paid]]</f>
        <v>-2.3317924018576832</v>
      </c>
      <c r="R979" s="8">
        <v>3.6884605710468987</v>
      </c>
      <c r="S979" s="8">
        <v>400</v>
      </c>
      <c r="T979" s="10">
        <v>0.06</v>
      </c>
      <c r="U979" s="8">
        <v>216.06914073419802</v>
      </c>
      <c r="V979" s="10">
        <v>4.2940526238872061E-2</v>
      </c>
    </row>
    <row r="980" spans="1:22" x14ac:dyDescent="0.25">
      <c r="A980" s="6">
        <v>44722</v>
      </c>
      <c r="B980" s="7" t="str">
        <f t="shared" si="15"/>
        <v>6</v>
      </c>
      <c r="C980" s="17">
        <f>_xlfn.ISOWEEKNUM(Table3[[#This Row],[dt]])</f>
        <v>23</v>
      </c>
      <c r="D980" s="1">
        <v>16966</v>
      </c>
      <c r="E980" s="1" t="s">
        <v>10</v>
      </c>
      <c r="F980" s="1" t="s">
        <v>90</v>
      </c>
      <c r="G980" s="1" t="s">
        <v>42</v>
      </c>
      <c r="H980" s="1" t="s">
        <v>11</v>
      </c>
      <c r="I980" s="1" t="s">
        <v>12</v>
      </c>
      <c r="J980" s="1" t="s">
        <v>16</v>
      </c>
      <c r="K980" s="1" t="s">
        <v>15</v>
      </c>
      <c r="L980" s="1" t="s">
        <v>77</v>
      </c>
      <c r="M980" s="1">
        <v>940</v>
      </c>
      <c r="N980" s="17">
        <v>2.7317573507863631</v>
      </c>
      <c r="O980" s="8">
        <v>13.710902078984727</v>
      </c>
      <c r="P980" s="8">
        <v>5.2457783669717865E-2</v>
      </c>
      <c r="Q980" s="8">
        <f>P980-Table3[[#This Row],[paid]]</f>
        <v>-13.658444295315009</v>
      </c>
      <c r="R980" s="8">
        <v>1.9202944088213904E-2</v>
      </c>
      <c r="S980" s="8">
        <v>200</v>
      </c>
      <c r="T980" s="10">
        <v>0.2</v>
      </c>
      <c r="U980" s="8">
        <v>3.8573253246886714E-2</v>
      </c>
      <c r="V980" s="10">
        <v>0.12255331985859254</v>
      </c>
    </row>
    <row r="981" spans="1:22" x14ac:dyDescent="0.25">
      <c r="A981" s="6">
        <v>44722</v>
      </c>
      <c r="B981" s="7" t="str">
        <f t="shared" si="15"/>
        <v>6</v>
      </c>
      <c r="C981" s="17">
        <f>_xlfn.ISOWEEKNUM(Table3[[#This Row],[dt]])</f>
        <v>23</v>
      </c>
      <c r="D981" s="1">
        <v>9121</v>
      </c>
      <c r="E981" s="1" t="s">
        <v>10</v>
      </c>
      <c r="F981" s="1" t="s">
        <v>89</v>
      </c>
      <c r="G981" s="1" t="s">
        <v>25</v>
      </c>
      <c r="H981" s="1" t="s">
        <v>11</v>
      </c>
      <c r="I981" s="1" t="s">
        <v>12</v>
      </c>
      <c r="J981" s="1" t="s">
        <v>13</v>
      </c>
      <c r="K981" s="1" t="s">
        <v>14</v>
      </c>
      <c r="L981" s="1" t="s">
        <v>78</v>
      </c>
      <c r="M981" s="1">
        <v>146500</v>
      </c>
      <c r="N981" s="17">
        <v>369.94949494949498</v>
      </c>
      <c r="O981" s="8">
        <v>2482.4685487557581</v>
      </c>
      <c r="P981" s="8">
        <v>2468.7849081725763</v>
      </c>
      <c r="Q981" s="8">
        <f>P981-Table3[[#This Row],[paid]]</f>
        <v>-13.683640583181841</v>
      </c>
      <c r="R981" s="8">
        <v>6.673302550418704</v>
      </c>
      <c r="S981" s="8">
        <v>1000</v>
      </c>
      <c r="T981" s="10">
        <v>0.125</v>
      </c>
      <c r="U981" s="8">
        <v>1045.603216199431</v>
      </c>
      <c r="V981" s="10">
        <v>7.0588248544057985E-2</v>
      </c>
    </row>
    <row r="982" spans="1:22" x14ac:dyDescent="0.25">
      <c r="A982" s="6">
        <v>44722</v>
      </c>
      <c r="B982" s="7" t="str">
        <f t="shared" si="15"/>
        <v>6</v>
      </c>
      <c r="C982" s="17">
        <f>_xlfn.ISOWEEKNUM(Table3[[#This Row],[dt]])</f>
        <v>23</v>
      </c>
      <c r="D982" s="1">
        <v>14706</v>
      </c>
      <c r="E982" s="1" t="s">
        <v>10</v>
      </c>
      <c r="F982" s="1" t="s">
        <v>89</v>
      </c>
      <c r="G982" s="1" t="s">
        <v>41</v>
      </c>
      <c r="H982" s="1" t="s">
        <v>17</v>
      </c>
      <c r="I982" s="1" t="s">
        <v>18</v>
      </c>
      <c r="J982" s="1" t="s">
        <v>13</v>
      </c>
      <c r="K982" s="1" t="s">
        <v>15</v>
      </c>
      <c r="L982" s="1" t="s">
        <v>81</v>
      </c>
      <c r="M982" s="1">
        <v>116210</v>
      </c>
      <c r="N982" s="17">
        <v>818.59067304231587</v>
      </c>
      <c r="O982" s="8">
        <v>7480.380460543779</v>
      </c>
      <c r="P982" s="8">
        <v>7449.3548367507547</v>
      </c>
      <c r="Q982" s="8">
        <f>P982-Table3[[#This Row],[paid]]</f>
        <v>-31.025623793024351</v>
      </c>
      <c r="R982" s="8">
        <v>9.1002195383744269</v>
      </c>
      <c r="S982" s="8">
        <v>9800</v>
      </c>
      <c r="T982" s="10">
        <v>0.11</v>
      </c>
      <c r="U982" s="8">
        <v>3767.1780116452155</v>
      </c>
      <c r="V982" s="10">
        <v>8.4284211948578533E-2</v>
      </c>
    </row>
    <row r="983" spans="1:22" x14ac:dyDescent="0.25">
      <c r="A983" s="6">
        <v>44722</v>
      </c>
      <c r="B983" s="7" t="str">
        <f t="shared" si="15"/>
        <v>6</v>
      </c>
      <c r="C983" s="17">
        <f>_xlfn.ISOWEEKNUM(Table3[[#This Row],[dt]])</f>
        <v>23</v>
      </c>
      <c r="D983" s="1">
        <v>17638</v>
      </c>
      <c r="E983" s="1" t="s">
        <v>10</v>
      </c>
      <c r="F983" s="1" t="s">
        <v>92</v>
      </c>
      <c r="G983" s="1" t="s">
        <v>29</v>
      </c>
      <c r="H983" s="1" t="s">
        <v>19</v>
      </c>
      <c r="I983" s="1" t="s">
        <v>12</v>
      </c>
      <c r="J983" s="1" t="s">
        <v>13</v>
      </c>
      <c r="K983" s="1" t="s">
        <v>15</v>
      </c>
      <c r="L983" s="1" t="s">
        <v>79</v>
      </c>
      <c r="M983" s="1">
        <v>2930</v>
      </c>
      <c r="N983" s="17">
        <v>5.4039099963113237</v>
      </c>
      <c r="O983" s="8">
        <v>50.412723946628958</v>
      </c>
      <c r="P983" s="8">
        <v>2.2702151906372623</v>
      </c>
      <c r="Q983" s="8">
        <f>P983-Table3[[#This Row],[paid]]</f>
        <v>-48.142508755991699</v>
      </c>
      <c r="R983" s="8">
        <v>0.42010603288857468</v>
      </c>
      <c r="S983" s="8">
        <v>200</v>
      </c>
      <c r="T983" s="10">
        <v>0.08</v>
      </c>
      <c r="U983" s="8">
        <v>0.95201007632752921</v>
      </c>
      <c r="V983" s="10">
        <v>6.9891324271356442E-2</v>
      </c>
    </row>
    <row r="984" spans="1:22" x14ac:dyDescent="0.25">
      <c r="A984" s="6">
        <v>44722</v>
      </c>
      <c r="B984" s="7" t="str">
        <f t="shared" si="15"/>
        <v>6</v>
      </c>
      <c r="C984" s="17">
        <f>_xlfn.ISOWEEKNUM(Table3[[#This Row],[dt]])</f>
        <v>23</v>
      </c>
      <c r="D984" s="1">
        <v>2575</v>
      </c>
      <c r="E984" s="1" t="s">
        <v>10</v>
      </c>
      <c r="F984" s="1" t="s">
        <v>89</v>
      </c>
      <c r="G984" s="1" t="s">
        <v>58</v>
      </c>
      <c r="H984" s="1" t="s">
        <v>17</v>
      </c>
      <c r="I984" s="1" t="s">
        <v>18</v>
      </c>
      <c r="J984" s="1" t="s">
        <v>16</v>
      </c>
      <c r="K984" s="1" t="s">
        <v>20</v>
      </c>
      <c r="L984" s="1" t="s">
        <v>76</v>
      </c>
      <c r="M984" s="1">
        <v>5980</v>
      </c>
      <c r="N984" s="17">
        <v>13.68523729131495</v>
      </c>
      <c r="O984" s="8">
        <v>112.55406470098384</v>
      </c>
      <c r="P984" s="8">
        <v>4.2085494085655188</v>
      </c>
      <c r="Q984" s="8">
        <f>P984-Table3[[#This Row],[paid]]</f>
        <v>-108.34551529241833</v>
      </c>
      <c r="R984" s="8">
        <v>0.30752476694257885</v>
      </c>
      <c r="S984" s="8">
        <v>10000</v>
      </c>
      <c r="T984" s="10">
        <v>7.4999999999999997E-2</v>
      </c>
      <c r="U984" s="8">
        <v>0.60714320013304068</v>
      </c>
      <c r="V984" s="10">
        <v>2.4044040720908991E-2</v>
      </c>
    </row>
    <row r="985" spans="1:22" x14ac:dyDescent="0.25">
      <c r="A985" s="6">
        <v>44722</v>
      </c>
      <c r="B985" s="7" t="str">
        <f t="shared" si="15"/>
        <v>6</v>
      </c>
      <c r="C985" s="17">
        <f>_xlfn.ISOWEEKNUM(Table3[[#This Row],[dt]])</f>
        <v>23</v>
      </c>
      <c r="D985" s="1">
        <v>17644</v>
      </c>
      <c r="E985" s="1" t="s">
        <v>10</v>
      </c>
      <c r="F985" s="1" t="s">
        <v>95</v>
      </c>
      <c r="G985" s="1" t="s">
        <v>27</v>
      </c>
      <c r="H985" s="1" t="s">
        <v>17</v>
      </c>
      <c r="I985" s="1" t="s">
        <v>21</v>
      </c>
      <c r="J985" s="1" t="s">
        <v>13</v>
      </c>
      <c r="K985" s="1" t="s">
        <v>14</v>
      </c>
      <c r="L985" s="1" t="s">
        <v>77</v>
      </c>
      <c r="M985" s="1">
        <v>35790</v>
      </c>
      <c r="N985" s="17">
        <v>230.47838086476543</v>
      </c>
      <c r="O985" s="8">
        <v>1293.9431370403545</v>
      </c>
      <c r="P985" s="8">
        <v>1183.4361871275244</v>
      </c>
      <c r="Q985" s="8">
        <f>P985-Table3[[#This Row],[paid]]</f>
        <v>-110.50694991283012</v>
      </c>
      <c r="R985" s="8">
        <v>5.1346949882553741</v>
      </c>
      <c r="S985" s="8">
        <v>1800</v>
      </c>
      <c r="T985" s="10">
        <v>0.1</v>
      </c>
      <c r="U985" s="8">
        <v>28.140388370252946</v>
      </c>
      <c r="V985" s="10">
        <v>3.9630905150529255E-3</v>
      </c>
    </row>
    <row r="986" spans="1:22" x14ac:dyDescent="0.25">
      <c r="A986" s="6">
        <v>44722</v>
      </c>
      <c r="B986" s="7" t="str">
        <f t="shared" si="15"/>
        <v>6</v>
      </c>
      <c r="C986" s="17">
        <f>_xlfn.ISOWEEKNUM(Table3[[#This Row],[dt]])</f>
        <v>23</v>
      </c>
      <c r="D986" s="1">
        <v>16863</v>
      </c>
      <c r="E986" s="1" t="s">
        <v>10</v>
      </c>
      <c r="F986" s="1" t="s">
        <v>92</v>
      </c>
      <c r="G986" s="1" t="s">
        <v>34</v>
      </c>
      <c r="H986" s="1" t="s">
        <v>11</v>
      </c>
      <c r="I986" s="1" t="s">
        <v>18</v>
      </c>
      <c r="J986" s="1" t="s">
        <v>13</v>
      </c>
      <c r="K986" s="1" t="s">
        <v>14</v>
      </c>
      <c r="L986" s="1" t="s">
        <v>76</v>
      </c>
      <c r="M986" s="1">
        <v>53000</v>
      </c>
      <c r="N986" s="17">
        <v>94.198298844737849</v>
      </c>
      <c r="O986" s="8">
        <v>280.62184714827703</v>
      </c>
      <c r="P986" s="8">
        <v>157.3458370240223</v>
      </c>
      <c r="Q986" s="8">
        <f>P986-Table3[[#This Row],[paid]]</f>
        <v>-123.27601012425473</v>
      </c>
      <c r="R986" s="8">
        <v>1.6703681377873634</v>
      </c>
      <c r="S986" s="8">
        <v>200</v>
      </c>
      <c r="T986" s="10">
        <v>0.1</v>
      </c>
      <c r="U986" s="8">
        <v>78.40654130899307</v>
      </c>
      <c r="V986" s="10">
        <v>8.3051176516586833E-2</v>
      </c>
    </row>
    <row r="987" spans="1:22" x14ac:dyDescent="0.25">
      <c r="A987" s="6">
        <v>44722</v>
      </c>
      <c r="B987" s="7" t="str">
        <f t="shared" si="15"/>
        <v>6</v>
      </c>
      <c r="C987" s="17">
        <f>_xlfn.ISOWEEKNUM(Table3[[#This Row],[dt]])</f>
        <v>23</v>
      </c>
      <c r="D987" s="1">
        <v>17249</v>
      </c>
      <c r="E987" s="1" t="s">
        <v>10</v>
      </c>
      <c r="F987" s="1" t="s">
        <v>93</v>
      </c>
      <c r="G987" s="1" t="s">
        <v>66</v>
      </c>
      <c r="H987" s="1" t="s">
        <v>11</v>
      </c>
      <c r="I987" s="1" t="s">
        <v>12</v>
      </c>
      <c r="J987" s="1" t="s">
        <v>13</v>
      </c>
      <c r="K987" s="1" t="s">
        <v>15</v>
      </c>
      <c r="L987" s="1" t="s">
        <v>80</v>
      </c>
      <c r="M987" s="1">
        <v>46690</v>
      </c>
      <c r="N987" s="17">
        <v>181.40492656772088</v>
      </c>
      <c r="O987" s="8">
        <v>357.50425876058949</v>
      </c>
      <c r="P987" s="8">
        <v>216.17677936037407</v>
      </c>
      <c r="Q987" s="8">
        <f>P987-Table3[[#This Row],[paid]]</f>
        <v>-141.32747940021542</v>
      </c>
      <c r="R987" s="8">
        <v>1.1916808625352984</v>
      </c>
      <c r="S987" s="8">
        <v>200</v>
      </c>
      <c r="T987" s="10">
        <v>0.08</v>
      </c>
      <c r="U987" s="8">
        <v>90.095850538520452</v>
      </c>
      <c r="V987" s="10">
        <v>6.9461554262131298E-2</v>
      </c>
    </row>
    <row r="988" spans="1:22" x14ac:dyDescent="0.25">
      <c r="A988" s="6">
        <v>44722</v>
      </c>
      <c r="B988" s="7" t="str">
        <f t="shared" si="15"/>
        <v>6</v>
      </c>
      <c r="C988" s="17">
        <f>_xlfn.ISOWEEKNUM(Table3[[#This Row],[dt]])</f>
        <v>23</v>
      </c>
      <c r="D988" s="1">
        <v>7799</v>
      </c>
      <c r="E988" s="1" t="s">
        <v>10</v>
      </c>
      <c r="F988" s="1" t="s">
        <v>92</v>
      </c>
      <c r="G988" s="1" t="s">
        <v>30</v>
      </c>
      <c r="H988" s="1" t="s">
        <v>19</v>
      </c>
      <c r="I988" s="1" t="s">
        <v>18</v>
      </c>
      <c r="J988" s="1" t="s">
        <v>16</v>
      </c>
      <c r="K988" s="1" t="s">
        <v>14</v>
      </c>
      <c r="L988" s="1" t="s">
        <v>79</v>
      </c>
      <c r="M988" s="1">
        <v>35200</v>
      </c>
      <c r="N988" s="17">
        <v>51.764705882352942</v>
      </c>
      <c r="O988" s="8">
        <v>1556.197436310704</v>
      </c>
      <c r="P988" s="8">
        <v>1342.6017097582544</v>
      </c>
      <c r="Q988" s="8">
        <f>P988-Table3[[#This Row],[paid]]</f>
        <v>-213.59572655244961</v>
      </c>
      <c r="R988" s="8">
        <v>25.936623938511733</v>
      </c>
      <c r="S988" s="8">
        <v>800</v>
      </c>
      <c r="T988" s="10">
        <v>0.05</v>
      </c>
      <c r="U988" s="8">
        <v>323.8315989730491</v>
      </c>
      <c r="V988" s="10">
        <v>4.0199511716615427E-2</v>
      </c>
    </row>
    <row r="989" spans="1:22" x14ac:dyDescent="0.25">
      <c r="A989" s="6">
        <v>44722</v>
      </c>
      <c r="B989" s="7" t="str">
        <f t="shared" si="15"/>
        <v>6</v>
      </c>
      <c r="C989" s="17">
        <f>_xlfn.ISOWEEKNUM(Table3[[#This Row],[dt]])</f>
        <v>23</v>
      </c>
      <c r="D989" s="1">
        <v>17365</v>
      </c>
      <c r="E989" s="1" t="s">
        <v>10</v>
      </c>
      <c r="F989" s="1" t="s">
        <v>89</v>
      </c>
      <c r="G989" s="1" t="s">
        <v>53</v>
      </c>
      <c r="H989" s="1" t="s">
        <v>17</v>
      </c>
      <c r="I989" s="1" t="s">
        <v>12</v>
      </c>
      <c r="J989" s="1" t="s">
        <v>16</v>
      </c>
      <c r="K989" s="1" t="s">
        <v>15</v>
      </c>
      <c r="L989" s="1" t="s">
        <v>81</v>
      </c>
      <c r="M989" s="1">
        <v>109620</v>
      </c>
      <c r="N989" s="17">
        <v>495.4154922733016</v>
      </c>
      <c r="O989" s="8">
        <v>2034.6356564381963</v>
      </c>
      <c r="P989" s="8">
        <v>1806.4337371525826</v>
      </c>
      <c r="Q989" s="8">
        <f>P989-Table3[[#This Row],[paid]]</f>
        <v>-228.20191928561371</v>
      </c>
      <c r="R989" s="8">
        <v>3.6463004595666599</v>
      </c>
      <c r="S989" s="8">
        <v>4000</v>
      </c>
      <c r="T989" s="10">
        <v>0.1</v>
      </c>
      <c r="U989" s="8">
        <v>213.80687017919789</v>
      </c>
      <c r="V989" s="10">
        <v>1.9726424296840808E-2</v>
      </c>
    </row>
    <row r="990" spans="1:22" x14ac:dyDescent="0.25">
      <c r="A990" s="6">
        <v>44722</v>
      </c>
      <c r="B990" s="7" t="str">
        <f t="shared" si="15"/>
        <v>6</v>
      </c>
      <c r="C990" s="17">
        <f>_xlfn.ISOWEEKNUM(Table3[[#This Row],[dt]])</f>
        <v>23</v>
      </c>
      <c r="D990" s="1">
        <v>2973</v>
      </c>
      <c r="E990" s="1" t="s">
        <v>10</v>
      </c>
      <c r="F990" s="1" t="s">
        <v>92</v>
      </c>
      <c r="G990" s="1" t="s">
        <v>31</v>
      </c>
      <c r="H990" s="1" t="s">
        <v>11</v>
      </c>
      <c r="I990" s="1" t="s">
        <v>21</v>
      </c>
      <c r="J990" s="1" t="s">
        <v>16</v>
      </c>
      <c r="K990" s="1" t="s">
        <v>14</v>
      </c>
      <c r="L990" s="1" t="s">
        <v>77</v>
      </c>
      <c r="M990" s="1">
        <v>49190</v>
      </c>
      <c r="N990" s="17">
        <v>181.03575184016825</v>
      </c>
      <c r="O990" s="8">
        <v>614.54142894465292</v>
      </c>
      <c r="P990" s="8">
        <v>378.4148626732196</v>
      </c>
      <c r="Q990" s="8">
        <f>P990-Table3[[#This Row],[paid]]</f>
        <v>-236.12656627143332</v>
      </c>
      <c r="R990" s="8">
        <v>2.0902769691994996</v>
      </c>
      <c r="S990" s="8">
        <v>400</v>
      </c>
      <c r="T990" s="10">
        <v>0.04</v>
      </c>
      <c r="U990" s="8">
        <v>84.098217193380464</v>
      </c>
      <c r="V990" s="10">
        <v>3.7039690865244695E-2</v>
      </c>
    </row>
    <row r="991" spans="1:22" x14ac:dyDescent="0.25">
      <c r="A991" s="6">
        <v>44722</v>
      </c>
      <c r="B991" s="7" t="str">
        <f t="shared" si="15"/>
        <v>6</v>
      </c>
      <c r="C991" s="17">
        <f>_xlfn.ISOWEEKNUM(Table3[[#This Row],[dt]])</f>
        <v>23</v>
      </c>
      <c r="D991" s="1">
        <v>15031</v>
      </c>
      <c r="E991" s="1" t="s">
        <v>10</v>
      </c>
      <c r="F991" s="1" t="s">
        <v>94</v>
      </c>
      <c r="G991" s="1" t="s">
        <v>54</v>
      </c>
      <c r="H991" s="1" t="s">
        <v>19</v>
      </c>
      <c r="I991" s="1" t="s">
        <v>12</v>
      </c>
      <c r="J991" s="1" t="s">
        <v>13</v>
      </c>
      <c r="K991" s="1" t="s">
        <v>14</v>
      </c>
      <c r="L991" s="1" t="s">
        <v>79</v>
      </c>
      <c r="M991" s="1">
        <v>79240</v>
      </c>
      <c r="N991" s="17">
        <v>206.80769230769229</v>
      </c>
      <c r="O991" s="8">
        <v>2545.186094265784</v>
      </c>
      <c r="P991" s="8">
        <v>2308.614309862875</v>
      </c>
      <c r="Q991" s="8">
        <f>P991-Table3[[#This Row],[paid]]</f>
        <v>-236.57178440290909</v>
      </c>
      <c r="R991" s="8">
        <v>11.163096904674493</v>
      </c>
      <c r="S991" s="8">
        <v>2000</v>
      </c>
      <c r="T991" s="10">
        <v>0.1</v>
      </c>
      <c r="U991" s="8">
        <v>1058.1363750058629</v>
      </c>
      <c r="V991" s="10">
        <v>7.6390439818183484E-2</v>
      </c>
    </row>
    <row r="992" spans="1:22" x14ac:dyDescent="0.25">
      <c r="A992" s="6">
        <v>44722</v>
      </c>
      <c r="B992" s="7" t="str">
        <f t="shared" si="15"/>
        <v>6</v>
      </c>
      <c r="C992" s="17">
        <f>_xlfn.ISOWEEKNUM(Table3[[#This Row],[dt]])</f>
        <v>23</v>
      </c>
      <c r="D992" s="1">
        <v>16537</v>
      </c>
      <c r="E992" s="1" t="s">
        <v>10</v>
      </c>
      <c r="F992" s="1" t="s">
        <v>91</v>
      </c>
      <c r="G992" s="1" t="s">
        <v>29</v>
      </c>
      <c r="H992" s="1" t="s">
        <v>17</v>
      </c>
      <c r="I992" s="1" t="s">
        <v>18</v>
      </c>
      <c r="J992" s="1" t="s">
        <v>16</v>
      </c>
      <c r="K992" s="1" t="s">
        <v>15</v>
      </c>
      <c r="L992" s="1" t="s">
        <v>76</v>
      </c>
      <c r="M992" s="1">
        <v>13300</v>
      </c>
      <c r="N992" s="17">
        <v>58.320753360649846</v>
      </c>
      <c r="O992" s="8">
        <v>294.88630295724892</v>
      </c>
      <c r="P992" s="8">
        <v>46.989047388534381</v>
      </c>
      <c r="Q992" s="8">
        <f>P992-Table3[[#This Row],[paid]]</f>
        <v>-247.89725556871454</v>
      </c>
      <c r="R992" s="8">
        <v>0.80570028130395877</v>
      </c>
      <c r="S992" s="8">
        <v>200</v>
      </c>
      <c r="T992" s="10">
        <v>0.1</v>
      </c>
      <c r="U992" s="8">
        <v>11.608756906998739</v>
      </c>
      <c r="V992" s="10">
        <v>4.1175399914687875E-2</v>
      </c>
    </row>
    <row r="993" spans="1:22" x14ac:dyDescent="0.25">
      <c r="A993" s="6">
        <v>44722</v>
      </c>
      <c r="B993" s="7" t="str">
        <f t="shared" si="15"/>
        <v>6</v>
      </c>
      <c r="C993" s="17">
        <f>_xlfn.ISOWEEKNUM(Table3[[#This Row],[dt]])</f>
        <v>23</v>
      </c>
      <c r="D993" s="1">
        <v>17435</v>
      </c>
      <c r="E993" s="1" t="s">
        <v>10</v>
      </c>
      <c r="F993" s="1" t="s">
        <v>95</v>
      </c>
      <c r="G993" s="1" t="s">
        <v>42</v>
      </c>
      <c r="H993" s="1" t="s">
        <v>11</v>
      </c>
      <c r="I993" s="1" t="s">
        <v>12</v>
      </c>
      <c r="J993" s="1" t="s">
        <v>13</v>
      </c>
      <c r="K993" s="1" t="s">
        <v>14</v>
      </c>
      <c r="L993" s="1" t="s">
        <v>78</v>
      </c>
      <c r="M993" s="1">
        <v>11420</v>
      </c>
      <c r="N993" s="17">
        <v>77.550301810865193</v>
      </c>
      <c r="O993" s="8">
        <v>292.10731967885283</v>
      </c>
      <c r="P993" s="8">
        <v>34.958350003484441</v>
      </c>
      <c r="Q993" s="8">
        <f>P993-Table3[[#This Row],[paid]]</f>
        <v>-257.14896967536839</v>
      </c>
      <c r="R993" s="8">
        <v>0.45078290073897037</v>
      </c>
      <c r="S993" s="8">
        <v>200</v>
      </c>
      <c r="T993" s="10">
        <v>0.1</v>
      </c>
      <c r="U993" s="8">
        <v>5.800332691573554</v>
      </c>
      <c r="V993" s="10">
        <v>2.7653539573975941E-2</v>
      </c>
    </row>
    <row r="994" spans="1:22" x14ac:dyDescent="0.25">
      <c r="A994" s="6">
        <v>44722</v>
      </c>
      <c r="B994" s="7" t="str">
        <f t="shared" si="15"/>
        <v>6</v>
      </c>
      <c r="C994" s="17">
        <f>_xlfn.ISOWEEKNUM(Table3[[#This Row],[dt]])</f>
        <v>23</v>
      </c>
      <c r="D994" s="1">
        <v>17456</v>
      </c>
      <c r="E994" s="1" t="s">
        <v>10</v>
      </c>
      <c r="F994" s="1" t="s">
        <v>94</v>
      </c>
      <c r="G994" s="1" t="s">
        <v>26</v>
      </c>
      <c r="H994" s="1" t="s">
        <v>17</v>
      </c>
      <c r="I994" s="1" t="s">
        <v>18</v>
      </c>
      <c r="J994" s="1" t="s">
        <v>16</v>
      </c>
      <c r="K994" s="1" t="s">
        <v>15</v>
      </c>
      <c r="L994" s="1" t="s">
        <v>79</v>
      </c>
      <c r="M994" s="1">
        <v>43240</v>
      </c>
      <c r="N994" s="17">
        <v>102.44711457099341</v>
      </c>
      <c r="O994" s="8">
        <v>725.05096591269591</v>
      </c>
      <c r="P994" s="8">
        <v>442.13916294444874</v>
      </c>
      <c r="Q994" s="8">
        <f>P994-Table3[[#This Row],[paid]]</f>
        <v>-282.91180296824717</v>
      </c>
      <c r="R994" s="8">
        <v>4.3157795590041417</v>
      </c>
      <c r="S994" s="8">
        <v>600</v>
      </c>
      <c r="T994" s="10">
        <v>0.05</v>
      </c>
      <c r="U994" s="8">
        <v>58.506435854592368</v>
      </c>
      <c r="V994" s="10">
        <v>2.2054306561523043E-2</v>
      </c>
    </row>
    <row r="995" spans="1:22" x14ac:dyDescent="0.25">
      <c r="A995" s="6">
        <v>44722</v>
      </c>
      <c r="B995" s="7" t="str">
        <f t="shared" si="15"/>
        <v>6</v>
      </c>
      <c r="C995" s="17">
        <f>_xlfn.ISOWEEKNUM(Table3[[#This Row],[dt]])</f>
        <v>23</v>
      </c>
      <c r="D995" s="1">
        <v>12657</v>
      </c>
      <c r="E995" s="1" t="s">
        <v>10</v>
      </c>
      <c r="F995" s="1" t="s">
        <v>94</v>
      </c>
      <c r="G995" s="1" t="s">
        <v>34</v>
      </c>
      <c r="H995" s="1" t="s">
        <v>19</v>
      </c>
      <c r="I995" s="1" t="s">
        <v>18</v>
      </c>
      <c r="J995" s="1" t="s">
        <v>16</v>
      </c>
      <c r="K995" s="1" t="s">
        <v>14</v>
      </c>
      <c r="L995" s="1" t="s">
        <v>76</v>
      </c>
      <c r="M995" s="1">
        <v>11970</v>
      </c>
      <c r="N995" s="17">
        <v>18.420222947866232</v>
      </c>
      <c r="O995" s="8">
        <v>311.26785989826811</v>
      </c>
      <c r="P995" s="8">
        <v>23.307412096875158</v>
      </c>
      <c r="Q995" s="8">
        <f>P995-Table3[[#This Row],[paid]]</f>
        <v>-287.96044780139295</v>
      </c>
      <c r="R995" s="8">
        <v>1.2653165036514962</v>
      </c>
      <c r="S995" s="8">
        <v>200</v>
      </c>
      <c r="T995" s="10">
        <v>0.08</v>
      </c>
      <c r="U995" s="8">
        <v>1.8200964324707709</v>
      </c>
      <c r="V995" s="10">
        <v>1.3015147462573307E-2</v>
      </c>
    </row>
    <row r="996" spans="1:22" x14ac:dyDescent="0.25">
      <c r="A996" s="6">
        <v>44722</v>
      </c>
      <c r="B996" s="7" t="str">
        <f t="shared" si="15"/>
        <v>6</v>
      </c>
      <c r="C996" s="17">
        <f>_xlfn.ISOWEEKNUM(Table3[[#This Row],[dt]])</f>
        <v>23</v>
      </c>
      <c r="D996" s="1">
        <v>17047</v>
      </c>
      <c r="E996" s="1" t="s">
        <v>10</v>
      </c>
      <c r="F996" s="1" t="s">
        <v>92</v>
      </c>
      <c r="G996" s="1" t="s">
        <v>74</v>
      </c>
      <c r="H996" s="1" t="s">
        <v>17</v>
      </c>
      <c r="I996" s="1" t="s">
        <v>12</v>
      </c>
      <c r="J996" s="1" t="s">
        <v>16</v>
      </c>
      <c r="K996" s="1" t="s">
        <v>20</v>
      </c>
      <c r="L996" s="1" t="s">
        <v>76</v>
      </c>
      <c r="M996" s="1">
        <v>26420</v>
      </c>
      <c r="N996" s="17">
        <v>55.279942279942283</v>
      </c>
      <c r="O996" s="8">
        <v>450.2306255526583</v>
      </c>
      <c r="P996" s="8">
        <v>143.03863789203021</v>
      </c>
      <c r="Q996" s="8">
        <f>P996-Table3[[#This Row],[paid]]</f>
        <v>-307.19198766062812</v>
      </c>
      <c r="R996" s="8">
        <v>2.5875323307624041</v>
      </c>
      <c r="S996" s="8">
        <v>200</v>
      </c>
      <c r="T996" s="10">
        <v>7.0000000000000007E-2</v>
      </c>
      <c r="U996" s="8">
        <v>27.424328680728614</v>
      </c>
      <c r="V996" s="10">
        <v>3.1954453105448456E-2</v>
      </c>
    </row>
    <row r="997" spans="1:22" x14ac:dyDescent="0.25">
      <c r="A997" s="6">
        <v>44722</v>
      </c>
      <c r="B997" s="7" t="str">
        <f t="shared" si="15"/>
        <v>6</v>
      </c>
      <c r="C997" s="17">
        <f>_xlfn.ISOWEEKNUM(Table3[[#This Row],[dt]])</f>
        <v>23</v>
      </c>
      <c r="D997" s="1">
        <v>17473</v>
      </c>
      <c r="E997" s="1" t="s">
        <v>10</v>
      </c>
      <c r="F997" s="1" t="s">
        <v>91</v>
      </c>
      <c r="G997" s="1" t="s">
        <v>44</v>
      </c>
      <c r="H997" s="1" t="s">
        <v>17</v>
      </c>
      <c r="I997" s="1" t="s">
        <v>18</v>
      </c>
      <c r="J997" s="1" t="s">
        <v>16</v>
      </c>
      <c r="K997" s="1" t="s">
        <v>15</v>
      </c>
      <c r="L997" s="1" t="s">
        <v>78</v>
      </c>
      <c r="M997" s="1">
        <v>29030</v>
      </c>
      <c r="N997" s="17">
        <v>73.197175995965708</v>
      </c>
      <c r="O997" s="8">
        <v>477.72154637990536</v>
      </c>
      <c r="P997" s="8">
        <v>166.51365765445158</v>
      </c>
      <c r="Q997" s="8">
        <f>P997-Table3[[#This Row],[paid]]</f>
        <v>-311.20788872545381</v>
      </c>
      <c r="R997" s="8">
        <v>2.2748645065709781</v>
      </c>
      <c r="S997" s="8">
        <v>200</v>
      </c>
      <c r="T997" s="10">
        <v>7.0000000000000007E-2</v>
      </c>
      <c r="U997" s="8">
        <v>43.132019499759771</v>
      </c>
      <c r="V997" s="10">
        <v>4.3171653412025369E-2</v>
      </c>
    </row>
    <row r="998" spans="1:22" x14ac:dyDescent="0.25">
      <c r="A998" s="6">
        <v>44722</v>
      </c>
      <c r="B998" s="7" t="str">
        <f t="shared" si="15"/>
        <v>6</v>
      </c>
      <c r="C998" s="17">
        <f>_xlfn.ISOWEEKNUM(Table3[[#This Row],[dt]])</f>
        <v>23</v>
      </c>
      <c r="D998" s="1">
        <v>7282</v>
      </c>
      <c r="E998" s="1" t="s">
        <v>10</v>
      </c>
      <c r="F998" s="1" t="s">
        <v>95</v>
      </c>
      <c r="G998" s="1" t="s">
        <v>53</v>
      </c>
      <c r="H998" s="1" t="s">
        <v>19</v>
      </c>
      <c r="I998" s="1" t="s">
        <v>18</v>
      </c>
      <c r="J998" s="1" t="s">
        <v>13</v>
      </c>
      <c r="K998" s="1" t="s">
        <v>15</v>
      </c>
      <c r="L998" s="1" t="s">
        <v>77</v>
      </c>
      <c r="M998" s="1">
        <v>103600</v>
      </c>
      <c r="N998" s="17">
        <v>74.435982181347896</v>
      </c>
      <c r="O998" s="8">
        <v>2409.2790089294449</v>
      </c>
      <c r="P998" s="8">
        <v>1992.6338819840851</v>
      </c>
      <c r="Q998" s="8">
        <f>P998-Table3[[#This Row],[paid]]</f>
        <v>-416.64512694535983</v>
      </c>
      <c r="R998" s="8">
        <v>26.769766765882718</v>
      </c>
      <c r="S998" s="8">
        <v>1000</v>
      </c>
      <c r="T998" s="10">
        <v>0.02</v>
      </c>
      <c r="U998" s="8">
        <v>192.08173538455179</v>
      </c>
      <c r="V998" s="10">
        <v>1.6065983246363193E-2</v>
      </c>
    </row>
    <row r="999" spans="1:22" x14ac:dyDescent="0.25">
      <c r="A999" s="6">
        <v>44722</v>
      </c>
      <c r="B999" s="7" t="str">
        <f t="shared" si="15"/>
        <v>6</v>
      </c>
      <c r="C999" s="17">
        <f>_xlfn.ISOWEEKNUM(Table3[[#This Row],[dt]])</f>
        <v>23</v>
      </c>
      <c r="D999" s="1">
        <v>16861</v>
      </c>
      <c r="E999" s="1" t="s">
        <v>10</v>
      </c>
      <c r="F999" s="1" t="s">
        <v>90</v>
      </c>
      <c r="G999" s="1" t="s">
        <v>63</v>
      </c>
      <c r="H999" s="1" t="s">
        <v>11</v>
      </c>
      <c r="I999" s="1" t="s">
        <v>18</v>
      </c>
      <c r="J999" s="1" t="s">
        <v>13</v>
      </c>
      <c r="K999" s="1" t="s">
        <v>15</v>
      </c>
      <c r="L999" s="1" t="s">
        <v>77</v>
      </c>
      <c r="M999" s="1">
        <v>29800</v>
      </c>
      <c r="N999" s="17">
        <v>153.3397103935086</v>
      </c>
      <c r="O999" s="8">
        <v>548.67857908843041</v>
      </c>
      <c r="P999" s="8">
        <v>89.886981214253964</v>
      </c>
      <c r="Q999" s="8">
        <f>P999-Table3[[#This Row],[paid]]</f>
        <v>-458.79159787417643</v>
      </c>
      <c r="R999" s="8">
        <v>0.58619506312866487</v>
      </c>
      <c r="S999" s="8">
        <v>200</v>
      </c>
      <c r="T999" s="10">
        <v>7.0000000000000007E-2</v>
      </c>
      <c r="U999" s="8">
        <v>10.587482117044187</v>
      </c>
      <c r="V999" s="10">
        <v>1.9631100399674754E-2</v>
      </c>
    </row>
    <row r="1000" spans="1:22" x14ac:dyDescent="0.25">
      <c r="A1000" s="6">
        <v>44722</v>
      </c>
      <c r="B1000" s="7" t="str">
        <f t="shared" si="15"/>
        <v>6</v>
      </c>
      <c r="C1000" s="17">
        <f>_xlfn.ISOWEEKNUM(Table3[[#This Row],[dt]])</f>
        <v>23</v>
      </c>
      <c r="D1000" s="1">
        <v>16857</v>
      </c>
      <c r="E1000" s="1" t="s">
        <v>10</v>
      </c>
      <c r="F1000" s="1" t="s">
        <v>94</v>
      </c>
      <c r="G1000" s="1" t="s">
        <v>26</v>
      </c>
      <c r="H1000" s="1" t="s">
        <v>11</v>
      </c>
      <c r="I1000" s="1" t="s">
        <v>12</v>
      </c>
      <c r="J1000" s="1" t="s">
        <v>13</v>
      </c>
      <c r="K1000" s="1" t="s">
        <v>15</v>
      </c>
      <c r="L1000" s="1" t="s">
        <v>81</v>
      </c>
      <c r="M1000" s="1">
        <v>51540</v>
      </c>
      <c r="N1000" s="17">
        <v>124.44881962889355</v>
      </c>
      <c r="O1000" s="8">
        <v>573.19703834163806</v>
      </c>
      <c r="P1000" s="8">
        <v>91.453454918454483</v>
      </c>
      <c r="Q1000" s="8">
        <f>P1000-Table3[[#This Row],[paid]]</f>
        <v>-481.74358342318357</v>
      </c>
      <c r="R1000" s="8">
        <v>0.73486799787389501</v>
      </c>
      <c r="S1000" s="8">
        <v>200</v>
      </c>
      <c r="T1000" s="10">
        <v>0.08</v>
      </c>
      <c r="U1000" s="8">
        <v>6.3922651530528363</v>
      </c>
      <c r="V1000" s="10">
        <v>1.164939614866122E-2</v>
      </c>
    </row>
    <row r="1001" spans="1:22" x14ac:dyDescent="0.25">
      <c r="A1001" s="6">
        <v>44722</v>
      </c>
      <c r="B1001" s="7" t="str">
        <f t="shared" si="15"/>
        <v>6</v>
      </c>
      <c r="C1001" s="17">
        <f>_xlfn.ISOWEEKNUM(Table3[[#This Row],[dt]])</f>
        <v>23</v>
      </c>
      <c r="D1001" s="1">
        <v>10509</v>
      </c>
      <c r="E1001" s="1" t="s">
        <v>10</v>
      </c>
      <c r="F1001" s="1" t="s">
        <v>92</v>
      </c>
      <c r="G1001" s="1" t="s">
        <v>58</v>
      </c>
      <c r="H1001" s="1" t="s">
        <v>17</v>
      </c>
      <c r="I1001" s="1" t="s">
        <v>12</v>
      </c>
      <c r="J1001" s="1" t="s">
        <v>13</v>
      </c>
      <c r="K1001" s="1" t="s">
        <v>14</v>
      </c>
      <c r="L1001" s="1" t="s">
        <v>78</v>
      </c>
      <c r="M1001" s="1">
        <v>144370</v>
      </c>
      <c r="N1001" s="17">
        <v>388.78815080789946</v>
      </c>
      <c r="O1001" s="8">
        <v>4942.6039692090635</v>
      </c>
      <c r="P1001" s="8">
        <v>4448.2080031587402</v>
      </c>
      <c r="Q1001" s="8">
        <f>P1001-Table3[[#This Row],[paid]]</f>
        <v>-494.3959660503233</v>
      </c>
      <c r="R1001" s="8">
        <v>11.441212891687647</v>
      </c>
      <c r="S1001" s="8">
        <v>2200</v>
      </c>
      <c r="T1001" s="10">
        <v>0.108</v>
      </c>
      <c r="U1001" s="8">
        <v>1019.7905707401623</v>
      </c>
      <c r="V1001" s="10">
        <v>3.8209790325152412E-2</v>
      </c>
    </row>
    <row r="1002" spans="1:22" x14ac:dyDescent="0.25">
      <c r="A1002" s="6">
        <v>44722</v>
      </c>
      <c r="B1002" s="7" t="str">
        <f t="shared" si="15"/>
        <v>6</v>
      </c>
      <c r="C1002" s="17">
        <f>_xlfn.ISOWEEKNUM(Table3[[#This Row],[dt]])</f>
        <v>23</v>
      </c>
      <c r="D1002" s="1">
        <v>17247</v>
      </c>
      <c r="E1002" s="1" t="s">
        <v>10</v>
      </c>
      <c r="F1002" s="1" t="s">
        <v>89</v>
      </c>
      <c r="G1002" s="1" t="s">
        <v>33</v>
      </c>
      <c r="H1002" s="1" t="s">
        <v>11</v>
      </c>
      <c r="I1002" s="1" t="s">
        <v>22</v>
      </c>
      <c r="J1002" s="1" t="s">
        <v>16</v>
      </c>
      <c r="K1002" s="1" t="s">
        <v>15</v>
      </c>
      <c r="L1002" s="1" t="s">
        <v>76</v>
      </c>
      <c r="M1002" s="1">
        <v>62710</v>
      </c>
      <c r="N1002" s="17">
        <v>367.04146386544267</v>
      </c>
      <c r="O1002" s="8">
        <v>1500.2010459662454</v>
      </c>
      <c r="P1002" s="8">
        <v>966.02804912968247</v>
      </c>
      <c r="Q1002" s="8">
        <f>P1002-Table3[[#This Row],[paid]]</f>
        <v>-534.1729968365629</v>
      </c>
      <c r="R1002" s="8">
        <v>2.6319316595899043</v>
      </c>
      <c r="S1002" s="8">
        <v>1000</v>
      </c>
      <c r="T1002" s="10">
        <v>0.06</v>
      </c>
      <c r="U1002" s="8">
        <v>318.08119277582369</v>
      </c>
      <c r="V1002" s="10">
        <v>5.4877839393033249E-2</v>
      </c>
    </row>
    <row r="1003" spans="1:22" x14ac:dyDescent="0.25">
      <c r="A1003" s="6">
        <v>44722</v>
      </c>
      <c r="B1003" s="7" t="str">
        <f t="shared" si="15"/>
        <v>6</v>
      </c>
      <c r="C1003" s="17">
        <f>_xlfn.ISOWEEKNUM(Table3[[#This Row],[dt]])</f>
        <v>23</v>
      </c>
      <c r="D1003" s="1">
        <v>3010</v>
      </c>
      <c r="E1003" s="1" t="s">
        <v>24</v>
      </c>
      <c r="F1003" s="1" t="s">
        <v>93</v>
      </c>
      <c r="G1003" s="1" t="s">
        <v>61</v>
      </c>
      <c r="H1003" s="1" t="s">
        <v>11</v>
      </c>
      <c r="I1003" s="1" t="s">
        <v>21</v>
      </c>
      <c r="J1003" s="1" t="s">
        <v>13</v>
      </c>
      <c r="K1003" s="1" t="s">
        <v>15</v>
      </c>
      <c r="L1003" s="1" t="s">
        <v>79</v>
      </c>
      <c r="M1003" s="1">
        <v>61860</v>
      </c>
      <c r="N1003" s="17">
        <v>278.89292423293676</v>
      </c>
      <c r="O1003" s="8">
        <v>1529.3439705585815</v>
      </c>
      <c r="P1003" s="8">
        <v>987.3222502479008</v>
      </c>
      <c r="Q1003" s="8">
        <f>P1003-Table3[[#This Row],[paid]]</f>
        <v>-542.02172031068073</v>
      </c>
      <c r="R1003" s="8">
        <v>3.5401480799967167</v>
      </c>
      <c r="S1003" s="8">
        <v>2000</v>
      </c>
      <c r="T1003" s="10">
        <v>0.06</v>
      </c>
      <c r="U1003" s="8">
        <v>254.59414831199447</v>
      </c>
      <c r="V1003" s="10">
        <v>4.2977212395795793E-2</v>
      </c>
    </row>
    <row r="1004" spans="1:22" x14ac:dyDescent="0.25">
      <c r="A1004" s="6">
        <v>44722</v>
      </c>
      <c r="B1004" s="7" t="str">
        <f t="shared" si="15"/>
        <v>6</v>
      </c>
      <c r="C1004" s="17">
        <f>_xlfn.ISOWEEKNUM(Table3[[#This Row],[dt]])</f>
        <v>23</v>
      </c>
      <c r="D1004" s="1">
        <v>17631</v>
      </c>
      <c r="E1004" s="1" t="s">
        <v>10</v>
      </c>
      <c r="F1004" s="1" t="s">
        <v>95</v>
      </c>
      <c r="G1004" s="1" t="s">
        <v>63</v>
      </c>
      <c r="H1004" s="1" t="s">
        <v>17</v>
      </c>
      <c r="I1004" s="1" t="s">
        <v>12</v>
      </c>
      <c r="J1004" s="1" t="s">
        <v>16</v>
      </c>
      <c r="K1004" s="1" t="s">
        <v>14</v>
      </c>
      <c r="L1004" s="1" t="s">
        <v>80</v>
      </c>
      <c r="M1004" s="1">
        <v>34350</v>
      </c>
      <c r="N1004" s="17">
        <v>154.46754431699685</v>
      </c>
      <c r="O1004" s="8">
        <v>895.85785826017059</v>
      </c>
      <c r="P1004" s="8">
        <v>334.25353483703577</v>
      </c>
      <c r="Q1004" s="8">
        <f>P1004-Table3[[#This Row],[paid]]</f>
        <v>-561.60432342313482</v>
      </c>
      <c r="R1004" s="8">
        <v>2.1639078701936492</v>
      </c>
      <c r="S1004" s="8">
        <v>400</v>
      </c>
      <c r="T1004" s="10">
        <v>0.15</v>
      </c>
      <c r="U1004" s="8">
        <v>218.31529548379808</v>
      </c>
      <c r="V1004" s="10">
        <v>0.10885713624052722</v>
      </c>
    </row>
    <row r="1005" spans="1:22" x14ac:dyDescent="0.25">
      <c r="A1005" s="6">
        <v>44722</v>
      </c>
      <c r="B1005" s="7" t="str">
        <f t="shared" si="15"/>
        <v>6</v>
      </c>
      <c r="C1005" s="17">
        <f>_xlfn.ISOWEEKNUM(Table3[[#This Row],[dt]])</f>
        <v>23</v>
      </c>
      <c r="D1005" s="1">
        <v>12780</v>
      </c>
      <c r="E1005" s="1" t="s">
        <v>10</v>
      </c>
      <c r="F1005" s="1" t="s">
        <v>92</v>
      </c>
      <c r="G1005" s="1" t="s">
        <v>42</v>
      </c>
      <c r="H1005" s="1" t="s">
        <v>19</v>
      </c>
      <c r="I1005" s="1" t="s">
        <v>18</v>
      </c>
      <c r="J1005" s="1" t="s">
        <v>16</v>
      </c>
      <c r="K1005" s="1" t="s">
        <v>15</v>
      </c>
      <c r="L1005" s="1" t="s">
        <v>75</v>
      </c>
      <c r="M1005" s="1">
        <v>76420</v>
      </c>
      <c r="N1005" s="17">
        <v>62.058851628929013</v>
      </c>
      <c r="O1005" s="8">
        <v>1460.1836031864946</v>
      </c>
      <c r="P1005" s="8">
        <v>888.40507432495713</v>
      </c>
      <c r="Q1005" s="8">
        <f>P1005-Table3[[#This Row],[paid]]</f>
        <v>-571.77852886153744</v>
      </c>
      <c r="R1005" s="8">
        <v>14.315525521436221</v>
      </c>
      <c r="S1005" s="8">
        <v>600</v>
      </c>
      <c r="T1005" s="10">
        <v>5.7000000000000002E-2</v>
      </c>
      <c r="U1005" s="8">
        <v>138.2692102537678</v>
      </c>
      <c r="V1005" s="10">
        <v>2.5939595620993391E-2</v>
      </c>
    </row>
    <row r="1006" spans="1:22" x14ac:dyDescent="0.25">
      <c r="A1006" s="6">
        <v>44722</v>
      </c>
      <c r="B1006" s="7" t="str">
        <f t="shared" si="15"/>
        <v>6</v>
      </c>
      <c r="C1006" s="17">
        <f>_xlfn.ISOWEEKNUM(Table3[[#This Row],[dt]])</f>
        <v>23</v>
      </c>
      <c r="D1006" s="1">
        <v>16862</v>
      </c>
      <c r="E1006" s="1" t="s">
        <v>10</v>
      </c>
      <c r="F1006" s="1" t="s">
        <v>89</v>
      </c>
      <c r="G1006" s="1" t="s">
        <v>43</v>
      </c>
      <c r="H1006" s="1" t="s">
        <v>17</v>
      </c>
      <c r="I1006" s="1" t="s">
        <v>12</v>
      </c>
      <c r="J1006" s="1" t="s">
        <v>13</v>
      </c>
      <c r="K1006" s="1" t="s">
        <v>14</v>
      </c>
      <c r="L1006" s="1" t="s">
        <v>77</v>
      </c>
      <c r="M1006" s="1">
        <v>53990</v>
      </c>
      <c r="N1006" s="17">
        <v>210.27922583737791</v>
      </c>
      <c r="O1006" s="8">
        <v>1322.9194438188592</v>
      </c>
      <c r="P1006" s="8">
        <v>713.28840126011346</v>
      </c>
      <c r="Q1006" s="8">
        <f>P1006-Table3[[#This Row],[paid]]</f>
        <v>-609.63104255874578</v>
      </c>
      <c r="R1006" s="8">
        <v>3.3921011379970745</v>
      </c>
      <c r="S1006" s="8">
        <v>1600</v>
      </c>
      <c r="T1006" s="10">
        <v>0.1</v>
      </c>
      <c r="U1006" s="8">
        <v>21.728497266086865</v>
      </c>
      <c r="V1006" s="10">
        <v>5.0770714967701587E-3</v>
      </c>
    </row>
    <row r="1007" spans="1:22" x14ac:dyDescent="0.25">
      <c r="A1007" s="6">
        <v>44722</v>
      </c>
      <c r="B1007" s="7" t="str">
        <f t="shared" si="15"/>
        <v>6</v>
      </c>
      <c r="C1007" s="17">
        <f>_xlfn.ISOWEEKNUM(Table3[[#This Row],[dt]])</f>
        <v>23</v>
      </c>
      <c r="D1007" s="1">
        <v>15974</v>
      </c>
      <c r="E1007" s="1" t="s">
        <v>10</v>
      </c>
      <c r="F1007" s="1" t="s">
        <v>93</v>
      </c>
      <c r="G1007" s="1" t="s">
        <v>64</v>
      </c>
      <c r="H1007" s="1" t="s">
        <v>11</v>
      </c>
      <c r="I1007" s="1" t="s">
        <v>12</v>
      </c>
      <c r="J1007" s="1" t="s">
        <v>16</v>
      </c>
      <c r="K1007" s="1" t="s">
        <v>14</v>
      </c>
      <c r="L1007" s="1" t="s">
        <v>81</v>
      </c>
      <c r="M1007" s="1">
        <v>37720</v>
      </c>
      <c r="N1007" s="17">
        <v>98.835995027254469</v>
      </c>
      <c r="O1007" s="8">
        <v>735.13286834748351</v>
      </c>
      <c r="P1007" s="8">
        <v>88.391226910417515</v>
      </c>
      <c r="Q1007" s="8">
        <f>P1007-Table3[[#This Row],[paid]]</f>
        <v>-646.74164143706594</v>
      </c>
      <c r="R1007" s="8">
        <v>0.89432222426701158</v>
      </c>
      <c r="S1007" s="8">
        <v>200</v>
      </c>
      <c r="T1007" s="10">
        <v>0.09</v>
      </c>
      <c r="U1007" s="8">
        <v>34.844513788134257</v>
      </c>
      <c r="V1007" s="10">
        <v>6.5701305069277169E-2</v>
      </c>
    </row>
    <row r="1008" spans="1:22" x14ac:dyDescent="0.25">
      <c r="A1008" s="6">
        <v>44722</v>
      </c>
      <c r="B1008" s="7" t="str">
        <f t="shared" si="15"/>
        <v>6</v>
      </c>
      <c r="C1008" s="17">
        <f>_xlfn.ISOWEEKNUM(Table3[[#This Row],[dt]])</f>
        <v>23</v>
      </c>
      <c r="D1008" s="1">
        <v>15372</v>
      </c>
      <c r="E1008" s="1" t="s">
        <v>10</v>
      </c>
      <c r="F1008" s="1" t="s">
        <v>94</v>
      </c>
      <c r="G1008" s="1" t="s">
        <v>33</v>
      </c>
      <c r="H1008" s="1" t="s">
        <v>11</v>
      </c>
      <c r="I1008" s="1" t="s">
        <v>12</v>
      </c>
      <c r="J1008" s="1" t="s">
        <v>16</v>
      </c>
      <c r="K1008" s="1" t="s">
        <v>15</v>
      </c>
      <c r="L1008" s="1" t="s">
        <v>75</v>
      </c>
      <c r="M1008" s="1">
        <v>124370</v>
      </c>
      <c r="N1008" s="17">
        <v>1127.190206091924</v>
      </c>
      <c r="O1008" s="8">
        <v>1135.2895698156437</v>
      </c>
      <c r="P1008" s="8">
        <v>475.01383970842875</v>
      </c>
      <c r="Q1008" s="8">
        <f>P1008-Table3[[#This Row],[paid]]</f>
        <v>-660.27573010721494</v>
      </c>
      <c r="R1008" s="8">
        <v>0.42141409421516096</v>
      </c>
      <c r="S1008" s="8">
        <v>200</v>
      </c>
      <c r="T1008" s="10">
        <v>0.105</v>
      </c>
      <c r="U1008" s="8">
        <v>146.67860138023855</v>
      </c>
      <c r="V1008" s="10">
        <v>5.1464676436330174E-2</v>
      </c>
    </row>
    <row r="1009" spans="1:22" x14ac:dyDescent="0.25">
      <c r="A1009" s="6">
        <v>44722</v>
      </c>
      <c r="B1009" s="7" t="str">
        <f t="shared" si="15"/>
        <v>6</v>
      </c>
      <c r="C1009" s="17">
        <f>_xlfn.ISOWEEKNUM(Table3[[#This Row],[dt]])</f>
        <v>23</v>
      </c>
      <c r="D1009" s="1">
        <v>17100</v>
      </c>
      <c r="E1009" s="1" t="s">
        <v>10</v>
      </c>
      <c r="F1009" s="1" t="s">
        <v>95</v>
      </c>
      <c r="G1009" s="1" t="s">
        <v>64</v>
      </c>
      <c r="H1009" s="1" t="s">
        <v>11</v>
      </c>
      <c r="I1009" s="1" t="s">
        <v>21</v>
      </c>
      <c r="J1009" s="1" t="s">
        <v>13</v>
      </c>
      <c r="K1009" s="1" t="s">
        <v>15</v>
      </c>
      <c r="L1009" s="1" t="s">
        <v>79</v>
      </c>
      <c r="M1009" s="1">
        <v>57300</v>
      </c>
      <c r="N1009" s="17">
        <v>388.91402714932127</v>
      </c>
      <c r="O1009" s="8">
        <v>1584.547506028423</v>
      </c>
      <c r="P1009" s="8">
        <v>900.95431546626821</v>
      </c>
      <c r="Q1009" s="8">
        <f>P1009-Table3[[#This Row],[paid]]</f>
        <v>-683.59319056215475</v>
      </c>
      <c r="R1009" s="8">
        <v>2.3165899210941858</v>
      </c>
      <c r="S1009" s="8">
        <v>1400</v>
      </c>
      <c r="T1009" s="10">
        <v>7.0000000000000007E-2</v>
      </c>
      <c r="U1009" s="8">
        <v>263.59543295164929</v>
      </c>
      <c r="V1009" s="10">
        <v>4.8762263973253651E-2</v>
      </c>
    </row>
    <row r="1010" spans="1:22" x14ac:dyDescent="0.25">
      <c r="A1010" s="6">
        <v>44722</v>
      </c>
      <c r="B1010" s="7" t="str">
        <f t="shared" si="15"/>
        <v>6</v>
      </c>
      <c r="C1010" s="17">
        <f>_xlfn.ISOWEEKNUM(Table3[[#This Row],[dt]])</f>
        <v>23</v>
      </c>
      <c r="D1010" s="1">
        <v>16602</v>
      </c>
      <c r="E1010" s="1" t="s">
        <v>10</v>
      </c>
      <c r="F1010" s="1" t="s">
        <v>94</v>
      </c>
      <c r="G1010" s="1" t="s">
        <v>35</v>
      </c>
      <c r="H1010" s="1" t="s">
        <v>11</v>
      </c>
      <c r="I1010" s="1" t="s">
        <v>12</v>
      </c>
      <c r="J1010" s="1" t="s">
        <v>16</v>
      </c>
      <c r="K1010" s="1" t="s">
        <v>15</v>
      </c>
      <c r="L1010" s="1" t="s">
        <v>78</v>
      </c>
      <c r="M1010" s="1">
        <v>110120</v>
      </c>
      <c r="N1010" s="17">
        <v>455.0055092082481</v>
      </c>
      <c r="O1010" s="8">
        <v>2505.1675774273704</v>
      </c>
      <c r="P1010" s="8">
        <v>1809.3096019354505</v>
      </c>
      <c r="Q1010" s="8">
        <f>P1010-Table3[[#This Row],[paid]]</f>
        <v>-695.85797549191989</v>
      </c>
      <c r="R1010" s="8">
        <v>3.9764564721069364</v>
      </c>
      <c r="S1010" s="8">
        <v>2000</v>
      </c>
      <c r="T1010" s="10">
        <v>0.08</v>
      </c>
      <c r="U1010" s="8">
        <v>589.65555824309115</v>
      </c>
      <c r="V1010" s="10">
        <v>5.4316810273223021E-2</v>
      </c>
    </row>
    <row r="1011" spans="1:22" x14ac:dyDescent="0.25">
      <c r="A1011" s="6">
        <v>44722</v>
      </c>
      <c r="B1011" s="7" t="str">
        <f t="shared" si="15"/>
        <v>6</v>
      </c>
      <c r="C1011" s="17">
        <f>_xlfn.ISOWEEKNUM(Table3[[#This Row],[dt]])</f>
        <v>23</v>
      </c>
      <c r="D1011" s="1">
        <v>10778</v>
      </c>
      <c r="E1011" s="1" t="s">
        <v>10</v>
      </c>
      <c r="F1011" s="1" t="s">
        <v>89</v>
      </c>
      <c r="G1011" s="1" t="s">
        <v>72</v>
      </c>
      <c r="H1011" s="1" t="s">
        <v>17</v>
      </c>
      <c r="I1011" s="1" t="s">
        <v>12</v>
      </c>
      <c r="J1011" s="1" t="s">
        <v>16</v>
      </c>
      <c r="K1011" s="1" t="s">
        <v>20</v>
      </c>
      <c r="L1011" s="1" t="s">
        <v>81</v>
      </c>
      <c r="M1011" s="1">
        <v>75680</v>
      </c>
      <c r="N1011" s="17">
        <v>45.817741516994843</v>
      </c>
      <c r="O1011" s="8">
        <v>884.22293939826102</v>
      </c>
      <c r="P1011" s="8">
        <v>160.76626222518618</v>
      </c>
      <c r="Q1011" s="8">
        <f>P1011-Table3[[#This Row],[paid]]</f>
        <v>-723.45667717307481</v>
      </c>
      <c r="R1011" s="8">
        <v>3.5088211880883371</v>
      </c>
      <c r="S1011" s="8">
        <v>200</v>
      </c>
      <c r="T1011" s="10">
        <v>0.09</v>
      </c>
      <c r="U1011" s="8">
        <v>41.589374789010563</v>
      </c>
      <c r="V1011" s="10">
        <v>4.31157779554893E-2</v>
      </c>
    </row>
    <row r="1012" spans="1:22" x14ac:dyDescent="0.25">
      <c r="A1012" s="6">
        <v>44722</v>
      </c>
      <c r="B1012" s="7" t="str">
        <f t="shared" si="15"/>
        <v>6</v>
      </c>
      <c r="C1012" s="17">
        <f>_xlfn.ISOWEEKNUM(Table3[[#This Row],[dt]])</f>
        <v>23</v>
      </c>
      <c r="D1012" s="1">
        <v>2865</v>
      </c>
      <c r="E1012" s="1" t="s">
        <v>10</v>
      </c>
      <c r="F1012" s="1" t="s">
        <v>91</v>
      </c>
      <c r="G1012" s="1" t="s">
        <v>45</v>
      </c>
      <c r="H1012" s="1" t="s">
        <v>17</v>
      </c>
      <c r="I1012" s="1" t="s">
        <v>12</v>
      </c>
      <c r="J1012" s="1" t="s">
        <v>16</v>
      </c>
      <c r="K1012" s="1" t="s">
        <v>15</v>
      </c>
      <c r="L1012" s="1" t="s">
        <v>75</v>
      </c>
      <c r="M1012" s="1">
        <v>73360</v>
      </c>
      <c r="N1012" s="17">
        <v>71.388873871438605</v>
      </c>
      <c r="O1012" s="8">
        <v>1134.1235730624078</v>
      </c>
      <c r="P1012" s="8">
        <v>374.83242922211815</v>
      </c>
      <c r="Q1012" s="8">
        <f>P1012-Table3[[#This Row],[paid]]</f>
        <v>-759.29114384028958</v>
      </c>
      <c r="R1012" s="8">
        <v>5.2505720975111476</v>
      </c>
      <c r="S1012" s="8">
        <v>200</v>
      </c>
      <c r="T1012" s="10">
        <v>0.12</v>
      </c>
      <c r="U1012" s="8">
        <v>73.000278057430791</v>
      </c>
      <c r="V1012" s="10">
        <v>3.2459072537616672E-2</v>
      </c>
    </row>
    <row r="1013" spans="1:22" x14ac:dyDescent="0.25">
      <c r="A1013" s="6">
        <v>44722</v>
      </c>
      <c r="B1013" s="7" t="str">
        <f t="shared" si="15"/>
        <v>6</v>
      </c>
      <c r="C1013" s="17">
        <f>_xlfn.ISOWEEKNUM(Table3[[#This Row],[dt]])</f>
        <v>23</v>
      </c>
      <c r="D1013" s="1">
        <v>10543</v>
      </c>
      <c r="E1013" s="1" t="s">
        <v>10</v>
      </c>
      <c r="F1013" s="1" t="s">
        <v>92</v>
      </c>
      <c r="G1013" s="1" t="s">
        <v>69</v>
      </c>
      <c r="H1013" s="1" t="s">
        <v>19</v>
      </c>
      <c r="I1013" s="1" t="s">
        <v>18</v>
      </c>
      <c r="J1013" s="1" t="s">
        <v>13</v>
      </c>
      <c r="K1013" s="1" t="s">
        <v>14</v>
      </c>
      <c r="L1013" s="1" t="s">
        <v>79</v>
      </c>
      <c r="M1013" s="1">
        <v>118470</v>
      </c>
      <c r="N1013" s="17">
        <v>113.74737740478646</v>
      </c>
      <c r="O1013" s="8">
        <v>2858.1863313094655</v>
      </c>
      <c r="P1013" s="8">
        <v>2006.8592550658011</v>
      </c>
      <c r="Q1013" s="8">
        <f>P1013-Table3[[#This Row],[paid]]</f>
        <v>-851.32707624366435</v>
      </c>
      <c r="R1013" s="8">
        <v>17.64312550191028</v>
      </c>
      <c r="S1013" s="8">
        <v>1400</v>
      </c>
      <c r="T1013" s="10">
        <v>9.5000000000000001E-2</v>
      </c>
      <c r="U1013" s="8">
        <v>656.87383523309393</v>
      </c>
      <c r="V1013" s="10">
        <v>5.4552391884232748E-2</v>
      </c>
    </row>
    <row r="1014" spans="1:22" x14ac:dyDescent="0.25">
      <c r="A1014" s="6">
        <v>44722</v>
      </c>
      <c r="B1014" s="7" t="str">
        <f t="shared" si="15"/>
        <v>6</v>
      </c>
      <c r="C1014" s="17">
        <f>_xlfn.ISOWEEKNUM(Table3[[#This Row],[dt]])</f>
        <v>23</v>
      </c>
      <c r="D1014" s="1">
        <v>15242</v>
      </c>
      <c r="E1014" s="1" t="s">
        <v>10</v>
      </c>
      <c r="F1014" s="1" t="s">
        <v>94</v>
      </c>
      <c r="G1014" s="1" t="s">
        <v>66</v>
      </c>
      <c r="H1014" s="1" t="s">
        <v>11</v>
      </c>
      <c r="I1014" s="1" t="s">
        <v>18</v>
      </c>
      <c r="J1014" s="1" t="s">
        <v>13</v>
      </c>
      <c r="K1014" s="1" t="s">
        <v>14</v>
      </c>
      <c r="L1014" s="1" t="s">
        <v>77</v>
      </c>
      <c r="M1014" s="1">
        <v>48110</v>
      </c>
      <c r="N1014" s="17">
        <v>197.70459081836327</v>
      </c>
      <c r="O1014" s="8">
        <v>1634.8002963888453</v>
      </c>
      <c r="P1014" s="8">
        <v>769.54172301737071</v>
      </c>
      <c r="Q1014" s="8">
        <f>P1014-Table3[[#This Row],[paid]]</f>
        <v>-865.25857337147454</v>
      </c>
      <c r="R1014" s="8">
        <v>3.8923816580686799</v>
      </c>
      <c r="S1014" s="8">
        <v>1000</v>
      </c>
      <c r="T1014" s="10">
        <v>0.11</v>
      </c>
      <c r="U1014" s="8">
        <v>348.06853261982491</v>
      </c>
      <c r="V1014" s="10">
        <v>7.5384375360235886E-2</v>
      </c>
    </row>
    <row r="1015" spans="1:22" x14ac:dyDescent="0.25">
      <c r="A1015" s="6">
        <v>44722</v>
      </c>
      <c r="B1015" s="7" t="str">
        <f t="shared" si="15"/>
        <v>6</v>
      </c>
      <c r="C1015" s="17">
        <f>_xlfn.ISOWEEKNUM(Table3[[#This Row],[dt]])</f>
        <v>23</v>
      </c>
      <c r="D1015" s="1">
        <v>13076</v>
      </c>
      <c r="E1015" s="1" t="s">
        <v>10</v>
      </c>
      <c r="F1015" s="1" t="s">
        <v>93</v>
      </c>
      <c r="G1015" s="1" t="s">
        <v>52</v>
      </c>
      <c r="H1015" s="1" t="s">
        <v>17</v>
      </c>
      <c r="I1015" s="1" t="s">
        <v>18</v>
      </c>
      <c r="J1015" s="1" t="s">
        <v>16</v>
      </c>
      <c r="K1015" s="1" t="s">
        <v>15</v>
      </c>
      <c r="L1015" s="1" t="s">
        <v>78</v>
      </c>
      <c r="M1015" s="1">
        <v>124620</v>
      </c>
      <c r="N1015" s="17">
        <v>98.203309692671397</v>
      </c>
      <c r="O1015" s="8">
        <v>2039.5363966145962</v>
      </c>
      <c r="P1015" s="8">
        <v>1076.823787022679</v>
      </c>
      <c r="Q1015" s="8">
        <f>P1015-Table3[[#This Row],[paid]]</f>
        <v>-962.71260959191727</v>
      </c>
      <c r="R1015" s="8">
        <v>10.965249444164497</v>
      </c>
      <c r="S1015" s="8">
        <v>1000</v>
      </c>
      <c r="T1015" s="10">
        <v>7.0000000000000007E-2</v>
      </c>
      <c r="U1015" s="8">
        <v>216.90166104416969</v>
      </c>
      <c r="V1015" s="10">
        <v>3.3571209399680162E-2</v>
      </c>
    </row>
    <row r="1016" spans="1:22" x14ac:dyDescent="0.25">
      <c r="A1016" s="6">
        <v>44722</v>
      </c>
      <c r="B1016" s="7" t="str">
        <f t="shared" si="15"/>
        <v>6</v>
      </c>
      <c r="C1016" s="17">
        <f>_xlfn.ISOWEEKNUM(Table3[[#This Row],[dt]])</f>
        <v>23</v>
      </c>
      <c r="D1016" s="1">
        <v>15810</v>
      </c>
      <c r="E1016" s="1" t="s">
        <v>10</v>
      </c>
      <c r="F1016" s="1" t="s">
        <v>94</v>
      </c>
      <c r="G1016" s="1" t="s">
        <v>44</v>
      </c>
      <c r="H1016" s="1" t="s">
        <v>11</v>
      </c>
      <c r="I1016" s="1" t="s">
        <v>12</v>
      </c>
      <c r="J1016" s="1" t="s">
        <v>16</v>
      </c>
      <c r="K1016" s="1" t="s">
        <v>14</v>
      </c>
      <c r="L1016" s="1" t="s">
        <v>81</v>
      </c>
      <c r="M1016" s="1">
        <v>89500</v>
      </c>
      <c r="N1016" s="17">
        <v>278.89518413597733</v>
      </c>
      <c r="O1016" s="8">
        <v>1690.5274376636485</v>
      </c>
      <c r="P1016" s="8">
        <v>649.42143390375361</v>
      </c>
      <c r="Q1016" s="8">
        <f>P1016-Table3[[#This Row],[paid]]</f>
        <v>-1041.106003759895</v>
      </c>
      <c r="R1016" s="8">
        <v>2.3285501896193503</v>
      </c>
      <c r="S1016" s="8">
        <v>400</v>
      </c>
      <c r="T1016" s="10">
        <v>0.1</v>
      </c>
      <c r="U1016" s="8">
        <v>194.25708633307028</v>
      </c>
      <c r="V1016" s="10">
        <v>4.9853884342705525E-2</v>
      </c>
    </row>
    <row r="1017" spans="1:22" x14ac:dyDescent="0.25">
      <c r="A1017" s="6">
        <v>44722</v>
      </c>
      <c r="B1017" s="7" t="str">
        <f t="shared" si="15"/>
        <v>6</v>
      </c>
      <c r="C1017" s="17">
        <f>_xlfn.ISOWEEKNUM(Table3[[#This Row],[dt]])</f>
        <v>23</v>
      </c>
      <c r="D1017" s="1">
        <v>16845</v>
      </c>
      <c r="E1017" s="1" t="s">
        <v>10</v>
      </c>
      <c r="F1017" s="1" t="s">
        <v>95</v>
      </c>
      <c r="G1017" s="1" t="s">
        <v>61</v>
      </c>
      <c r="H1017" s="1" t="s">
        <v>11</v>
      </c>
      <c r="I1017" s="1" t="s">
        <v>12</v>
      </c>
      <c r="J1017" s="1" t="s">
        <v>13</v>
      </c>
      <c r="K1017" s="1" t="s">
        <v>15</v>
      </c>
      <c r="L1017" s="1" t="s">
        <v>77</v>
      </c>
      <c r="M1017" s="1">
        <v>69280</v>
      </c>
      <c r="N1017" s="17">
        <v>428.21950674013374</v>
      </c>
      <c r="O1017" s="8">
        <v>1385.7322528024513</v>
      </c>
      <c r="P1017" s="8">
        <v>325.3276215838597</v>
      </c>
      <c r="Q1017" s="8">
        <f>P1017-Table3[[#This Row],[paid]]</f>
        <v>-1060.4046312185915</v>
      </c>
      <c r="R1017" s="8">
        <v>0.75972162982590541</v>
      </c>
      <c r="S1017" s="8">
        <v>400</v>
      </c>
      <c r="T1017" s="10">
        <v>0.06</v>
      </c>
      <c r="U1017" s="8">
        <v>43.123769434059021</v>
      </c>
      <c r="V1017" s="10">
        <v>2.2092482865995546E-2</v>
      </c>
    </row>
    <row r="1018" spans="1:22" x14ac:dyDescent="0.25">
      <c r="A1018" s="6">
        <v>44722</v>
      </c>
      <c r="B1018" s="7" t="str">
        <f t="shared" si="15"/>
        <v>6</v>
      </c>
      <c r="C1018" s="17">
        <f>_xlfn.ISOWEEKNUM(Table3[[#This Row],[dt]])</f>
        <v>23</v>
      </c>
      <c r="D1018" s="1">
        <v>16842</v>
      </c>
      <c r="E1018" s="1" t="s">
        <v>10</v>
      </c>
      <c r="F1018" s="1" t="s">
        <v>89</v>
      </c>
      <c r="G1018" s="1" t="s">
        <v>62</v>
      </c>
      <c r="H1018" s="1" t="s">
        <v>11</v>
      </c>
      <c r="I1018" s="1" t="s">
        <v>12</v>
      </c>
      <c r="J1018" s="1" t="s">
        <v>16</v>
      </c>
      <c r="K1018" s="1" t="s">
        <v>14</v>
      </c>
      <c r="L1018" s="1" t="s">
        <v>75</v>
      </c>
      <c r="M1018" s="1">
        <v>80210</v>
      </c>
      <c r="N1018" s="17">
        <v>226.75247988491324</v>
      </c>
      <c r="O1018" s="8">
        <v>1420.579063865109</v>
      </c>
      <c r="P1018" s="8">
        <v>317.67241183826633</v>
      </c>
      <c r="Q1018" s="8">
        <f>P1018-Table3[[#This Row],[paid]]</f>
        <v>-1102.9066520268427</v>
      </c>
      <c r="R1018" s="8">
        <v>1.4009655462180564</v>
      </c>
      <c r="S1018" s="8">
        <v>400</v>
      </c>
      <c r="T1018" s="10">
        <v>0.14000000000000001</v>
      </c>
      <c r="U1018" s="8">
        <v>0.96675923879747239</v>
      </c>
      <c r="V1018" s="10">
        <v>5.072097349190386E-4</v>
      </c>
    </row>
    <row r="1019" spans="1:22" x14ac:dyDescent="0.25">
      <c r="A1019" s="6">
        <v>44722</v>
      </c>
      <c r="B1019" s="7" t="str">
        <f t="shared" si="15"/>
        <v>6</v>
      </c>
      <c r="C1019" s="17">
        <f>_xlfn.ISOWEEKNUM(Table3[[#This Row],[dt]])</f>
        <v>23</v>
      </c>
      <c r="D1019" s="1">
        <v>7576</v>
      </c>
      <c r="E1019" s="1" t="s">
        <v>10</v>
      </c>
      <c r="F1019" s="1" t="s">
        <v>90</v>
      </c>
      <c r="G1019" s="1" t="s">
        <v>28</v>
      </c>
      <c r="H1019" s="1" t="s">
        <v>17</v>
      </c>
      <c r="I1019" s="1" t="s">
        <v>12</v>
      </c>
      <c r="J1019" s="1" t="s">
        <v>16</v>
      </c>
      <c r="K1019" s="1" t="s">
        <v>14</v>
      </c>
      <c r="L1019" s="1" t="s">
        <v>80</v>
      </c>
      <c r="M1019" s="1">
        <v>109180</v>
      </c>
      <c r="N1019" s="17">
        <v>240.21149751596877</v>
      </c>
      <c r="O1019" s="8">
        <v>3211.4841363258479</v>
      </c>
      <c r="P1019" s="8">
        <v>2073.7511119236815</v>
      </c>
      <c r="Q1019" s="8">
        <f>P1019-Table3[[#This Row],[paid]]</f>
        <v>-1137.7330244021664</v>
      </c>
      <c r="R1019" s="8">
        <v>8.6330218718436775</v>
      </c>
      <c r="S1019" s="8">
        <v>2000</v>
      </c>
      <c r="T1019" s="10">
        <v>0.1</v>
      </c>
      <c r="U1019" s="8">
        <v>1170.0681648212556</v>
      </c>
      <c r="V1019" s="10">
        <v>9.4037977692821337E-2</v>
      </c>
    </row>
    <row r="1020" spans="1:22" x14ac:dyDescent="0.25">
      <c r="A1020" s="6">
        <v>44722</v>
      </c>
      <c r="B1020" s="7" t="str">
        <f t="shared" si="15"/>
        <v>6</v>
      </c>
      <c r="C1020" s="17">
        <f>_xlfn.ISOWEEKNUM(Table3[[#This Row],[dt]])</f>
        <v>23</v>
      </c>
      <c r="D1020" s="1">
        <v>14389</v>
      </c>
      <c r="E1020" s="1" t="s">
        <v>10</v>
      </c>
      <c r="F1020" s="1" t="s">
        <v>94</v>
      </c>
      <c r="G1020" s="1" t="s">
        <v>68</v>
      </c>
      <c r="H1020" s="1" t="s">
        <v>19</v>
      </c>
      <c r="I1020" s="1" t="s">
        <v>18</v>
      </c>
      <c r="J1020" s="1" t="s">
        <v>16</v>
      </c>
      <c r="K1020" s="1" t="s">
        <v>20</v>
      </c>
      <c r="L1020" s="1" t="s">
        <v>80</v>
      </c>
      <c r="M1020" s="1">
        <v>72960</v>
      </c>
      <c r="N1020" s="17">
        <v>43.470913227169319</v>
      </c>
      <c r="O1020" s="8">
        <v>1719.7685285603056</v>
      </c>
      <c r="P1020" s="8">
        <v>566.36294299895235</v>
      </c>
      <c r="Q1020" s="8">
        <f>P1020-Table3[[#This Row],[paid]]</f>
        <v>-1153.4055855613533</v>
      </c>
      <c r="R1020" s="8">
        <v>13.028549458790195</v>
      </c>
      <c r="S1020" s="8">
        <v>600</v>
      </c>
      <c r="T1020" s="10">
        <v>5.5E-2</v>
      </c>
      <c r="U1020" s="8">
        <v>76.524762878616698</v>
      </c>
      <c r="V1020" s="10">
        <v>2.2519353188790298E-2</v>
      </c>
    </row>
    <row r="1021" spans="1:22" x14ac:dyDescent="0.25">
      <c r="A1021" s="6">
        <v>44722</v>
      </c>
      <c r="B1021" s="7" t="str">
        <f t="shared" si="15"/>
        <v>6</v>
      </c>
      <c r="C1021" s="17">
        <f>_xlfn.ISOWEEKNUM(Table3[[#This Row],[dt]])</f>
        <v>23</v>
      </c>
      <c r="D1021" s="1">
        <v>16911</v>
      </c>
      <c r="E1021" s="1" t="s">
        <v>10</v>
      </c>
      <c r="F1021" s="1" t="s">
        <v>90</v>
      </c>
      <c r="G1021" s="1" t="s">
        <v>55</v>
      </c>
      <c r="H1021" s="1" t="s">
        <v>11</v>
      </c>
      <c r="I1021" s="1" t="s">
        <v>18</v>
      </c>
      <c r="J1021" s="1" t="s">
        <v>16</v>
      </c>
      <c r="K1021" s="1" t="s">
        <v>15</v>
      </c>
      <c r="L1021" s="1" t="s">
        <v>80</v>
      </c>
      <c r="M1021" s="1">
        <v>51010</v>
      </c>
      <c r="N1021" s="17">
        <v>184.70827167102237</v>
      </c>
      <c r="O1021" s="8">
        <v>1605.0069909027295</v>
      </c>
      <c r="P1021" s="8">
        <v>429.64937291239352</v>
      </c>
      <c r="Q1021" s="8">
        <f>P1021-Table3[[#This Row],[paid]]</f>
        <v>-1175.3576179903359</v>
      </c>
      <c r="R1021" s="8">
        <v>2.3260970882648255</v>
      </c>
      <c r="S1021" s="8">
        <v>600</v>
      </c>
      <c r="T1021" s="10">
        <v>0.11</v>
      </c>
      <c r="U1021" s="8">
        <v>232.89706833694322</v>
      </c>
      <c r="V1021" s="10">
        <v>9.0343848969312732E-2</v>
      </c>
    </row>
    <row r="1022" spans="1:22" x14ac:dyDescent="0.25">
      <c r="A1022" s="6">
        <v>44722</v>
      </c>
      <c r="B1022" s="7" t="str">
        <f t="shared" si="15"/>
        <v>6</v>
      </c>
      <c r="C1022" s="17">
        <f>_xlfn.ISOWEEKNUM(Table3[[#This Row],[dt]])</f>
        <v>23</v>
      </c>
      <c r="D1022" s="1">
        <v>15909</v>
      </c>
      <c r="E1022" s="1" t="s">
        <v>10</v>
      </c>
      <c r="F1022" s="1" t="s">
        <v>95</v>
      </c>
      <c r="G1022" s="1" t="s">
        <v>36</v>
      </c>
      <c r="H1022" s="1" t="s">
        <v>11</v>
      </c>
      <c r="I1022" s="1" t="s">
        <v>18</v>
      </c>
      <c r="J1022" s="1" t="s">
        <v>13</v>
      </c>
      <c r="K1022" s="1" t="s">
        <v>14</v>
      </c>
      <c r="L1022" s="1" t="s">
        <v>76</v>
      </c>
      <c r="M1022" s="1">
        <v>117140</v>
      </c>
      <c r="N1022" s="17">
        <v>188.64389720190567</v>
      </c>
      <c r="O1022" s="8">
        <v>2212.4541581534131</v>
      </c>
      <c r="P1022" s="8">
        <v>966.12494160791937</v>
      </c>
      <c r="Q1022" s="8">
        <f>P1022-Table3[[#This Row],[paid]]</f>
        <v>-1246.3292165454936</v>
      </c>
      <c r="R1022" s="8">
        <v>5.1214216623921596</v>
      </c>
      <c r="S1022" s="8">
        <v>1000</v>
      </c>
      <c r="T1022" s="10">
        <v>0.06</v>
      </c>
      <c r="U1022" s="8">
        <v>3.3153293888818052</v>
      </c>
      <c r="V1022" s="10">
        <v>5.7192902734438445E-4</v>
      </c>
    </row>
    <row r="1023" spans="1:22" x14ac:dyDescent="0.25">
      <c r="A1023" s="6">
        <v>44722</v>
      </c>
      <c r="B1023" s="7" t="str">
        <f t="shared" si="15"/>
        <v>6</v>
      </c>
      <c r="C1023" s="17">
        <f>_xlfn.ISOWEEKNUM(Table3[[#This Row],[dt]])</f>
        <v>23</v>
      </c>
      <c r="D1023" s="1">
        <v>3534</v>
      </c>
      <c r="E1023" s="1" t="s">
        <v>10</v>
      </c>
      <c r="F1023" s="1" t="s">
        <v>93</v>
      </c>
      <c r="G1023" s="1" t="s">
        <v>43</v>
      </c>
      <c r="H1023" s="1" t="s">
        <v>11</v>
      </c>
      <c r="I1023" s="1" t="s">
        <v>18</v>
      </c>
      <c r="J1023" s="1" t="s">
        <v>13</v>
      </c>
      <c r="K1023" s="1" t="s">
        <v>14</v>
      </c>
      <c r="L1023" s="1" t="s">
        <v>79</v>
      </c>
      <c r="M1023" s="1">
        <v>120860</v>
      </c>
      <c r="N1023" s="17">
        <v>259.37343746543064</v>
      </c>
      <c r="O1023" s="8">
        <v>2462.4600938460239</v>
      </c>
      <c r="P1023" s="8">
        <v>1097.4170775984369</v>
      </c>
      <c r="Q1023" s="8">
        <f>P1023-Table3[[#This Row],[paid]]</f>
        <v>-1365.043016247587</v>
      </c>
      <c r="R1023" s="8">
        <v>4.2310310890825162</v>
      </c>
      <c r="S1023" s="8">
        <v>1200</v>
      </c>
      <c r="T1023" s="10">
        <v>0.08</v>
      </c>
      <c r="U1023" s="8">
        <v>195.41530724077791</v>
      </c>
      <c r="V1023" s="10">
        <v>2.9678067289363438E-2</v>
      </c>
    </row>
    <row r="1024" spans="1:22" x14ac:dyDescent="0.25">
      <c r="A1024" s="6">
        <v>44722</v>
      </c>
      <c r="B1024" s="7" t="str">
        <f t="shared" si="15"/>
        <v>6</v>
      </c>
      <c r="C1024" s="17">
        <f>_xlfn.ISOWEEKNUM(Table3[[#This Row],[dt]])</f>
        <v>23</v>
      </c>
      <c r="D1024" s="1">
        <v>15101</v>
      </c>
      <c r="E1024" s="1" t="s">
        <v>10</v>
      </c>
      <c r="F1024" s="1" t="s">
        <v>92</v>
      </c>
      <c r="G1024" s="1" t="s">
        <v>50</v>
      </c>
      <c r="H1024" s="1" t="s">
        <v>17</v>
      </c>
      <c r="I1024" s="1" t="s">
        <v>12</v>
      </c>
      <c r="J1024" s="1" t="s">
        <v>16</v>
      </c>
      <c r="K1024" s="1" t="s">
        <v>14</v>
      </c>
      <c r="L1024" s="1" t="s">
        <v>76</v>
      </c>
      <c r="M1024" s="1">
        <v>81550</v>
      </c>
      <c r="N1024" s="17">
        <v>438.90855314197051</v>
      </c>
      <c r="O1024" s="8">
        <v>4433.8241157632574</v>
      </c>
      <c r="P1024" s="8">
        <v>2921.9869782817236</v>
      </c>
      <c r="Q1024" s="8">
        <f>P1024-Table3[[#This Row],[paid]]</f>
        <v>-1511.8371374815338</v>
      </c>
      <c r="R1024" s="8">
        <v>6.6573935672120976</v>
      </c>
      <c r="S1024" s="8">
        <v>2400</v>
      </c>
      <c r="T1024" s="10">
        <v>0.1</v>
      </c>
      <c r="U1024" s="8">
        <v>821.96153070950947</v>
      </c>
      <c r="V1024" s="10">
        <v>4.6883709431225488E-2</v>
      </c>
    </row>
    <row r="1025" spans="1:22" x14ac:dyDescent="0.25">
      <c r="A1025" s="6">
        <v>44722</v>
      </c>
      <c r="B1025" s="7" t="str">
        <f t="shared" si="15"/>
        <v>6</v>
      </c>
      <c r="C1025" s="17">
        <f>_xlfn.ISOWEEKNUM(Table3[[#This Row],[dt]])</f>
        <v>23</v>
      </c>
      <c r="D1025" s="1">
        <v>5638</v>
      </c>
      <c r="E1025" s="1" t="s">
        <v>10</v>
      </c>
      <c r="F1025" s="1" t="s">
        <v>95</v>
      </c>
      <c r="G1025" s="1" t="s">
        <v>57</v>
      </c>
      <c r="H1025" s="1" t="s">
        <v>11</v>
      </c>
      <c r="I1025" s="1" t="s">
        <v>12</v>
      </c>
      <c r="J1025" s="1" t="s">
        <v>16</v>
      </c>
      <c r="K1025" s="1" t="s">
        <v>15</v>
      </c>
      <c r="L1025" s="1" t="s">
        <v>78</v>
      </c>
      <c r="M1025" s="1">
        <v>211630</v>
      </c>
      <c r="N1025" s="17">
        <v>870.20559599205978</v>
      </c>
      <c r="O1025" s="8">
        <v>4125.1220132019116</v>
      </c>
      <c r="P1025" s="8">
        <v>2292.2760281215419</v>
      </c>
      <c r="Q1025" s="8">
        <f>P1025-Table3[[#This Row],[paid]]</f>
        <v>-1832.8459850803697</v>
      </c>
      <c r="R1025" s="8">
        <v>2.6341775307802755</v>
      </c>
      <c r="S1025" s="8">
        <v>2000</v>
      </c>
      <c r="T1025" s="10">
        <v>0.04</v>
      </c>
      <c r="U1025" s="8">
        <v>37.72453736728626</v>
      </c>
      <c r="V1025" s="10">
        <v>2.742873378866193E-3</v>
      </c>
    </row>
    <row r="1026" spans="1:22" x14ac:dyDescent="0.25">
      <c r="A1026" s="6">
        <v>44722</v>
      </c>
      <c r="B1026" s="7" t="str">
        <f t="shared" ref="B1026:B1089" si="16">TEXT(A1026,"M")</f>
        <v>6</v>
      </c>
      <c r="C1026" s="17">
        <f>_xlfn.ISOWEEKNUM(Table3[[#This Row],[dt]])</f>
        <v>23</v>
      </c>
      <c r="D1026" s="1">
        <v>15910</v>
      </c>
      <c r="E1026" s="1" t="s">
        <v>10</v>
      </c>
      <c r="F1026" s="1" t="s">
        <v>94</v>
      </c>
      <c r="G1026" s="1" t="s">
        <v>45</v>
      </c>
      <c r="H1026" s="1" t="s">
        <v>11</v>
      </c>
      <c r="I1026" s="1" t="s">
        <v>12</v>
      </c>
      <c r="J1026" s="1" t="s">
        <v>16</v>
      </c>
      <c r="K1026" s="1" t="s">
        <v>14</v>
      </c>
      <c r="L1026" s="1" t="s">
        <v>77</v>
      </c>
      <c r="M1026" s="1">
        <v>272320</v>
      </c>
      <c r="N1026" s="17">
        <v>763.55259169445287</v>
      </c>
      <c r="O1026" s="8">
        <v>6566.4947030311996</v>
      </c>
      <c r="P1026" s="8">
        <v>4516.9946386012334</v>
      </c>
      <c r="Q1026" s="8">
        <f>P1026-Table3[[#This Row],[paid]]</f>
        <v>-2049.5000644299662</v>
      </c>
      <c r="R1026" s="8">
        <v>5.9157609937218014</v>
      </c>
      <c r="S1026" s="8">
        <v>2800</v>
      </c>
      <c r="T1026" s="10">
        <v>0.12</v>
      </c>
      <c r="U1026" s="8">
        <v>2355.638830753725</v>
      </c>
      <c r="V1026" s="10">
        <v>8.691763068239218E-2</v>
      </c>
    </row>
    <row r="1027" spans="1:22" x14ac:dyDescent="0.25">
      <c r="A1027" s="6">
        <v>44722</v>
      </c>
      <c r="B1027" s="7" t="str">
        <f t="shared" si="16"/>
        <v>6</v>
      </c>
      <c r="C1027" s="17">
        <f>_xlfn.ISOWEEKNUM(Table3[[#This Row],[dt]])</f>
        <v>23</v>
      </c>
      <c r="D1027" s="1">
        <v>13549</v>
      </c>
      <c r="E1027" s="1" t="s">
        <v>10</v>
      </c>
      <c r="F1027" s="1" t="s">
        <v>92</v>
      </c>
      <c r="G1027" s="1" t="s">
        <v>62</v>
      </c>
      <c r="H1027" s="1" t="s">
        <v>19</v>
      </c>
      <c r="I1027" s="1" t="s">
        <v>12</v>
      </c>
      <c r="J1027" s="1" t="s">
        <v>13</v>
      </c>
      <c r="K1027" s="1" t="s">
        <v>14</v>
      </c>
      <c r="L1027" s="1" t="s">
        <v>80</v>
      </c>
      <c r="M1027" s="1">
        <v>391400</v>
      </c>
      <c r="N1027" s="17">
        <v>394.06892133083159</v>
      </c>
      <c r="O1027" s="8">
        <v>8836.0783532357091</v>
      </c>
      <c r="P1027" s="8">
        <v>6594.7421694210343</v>
      </c>
      <c r="Q1027" s="8">
        <f>P1027-Table3[[#This Row],[paid]]</f>
        <v>-2241.3361838146748</v>
      </c>
      <c r="R1027" s="8">
        <v>16.734996881128236</v>
      </c>
      <c r="S1027" s="8">
        <v>4800</v>
      </c>
      <c r="T1027" s="10">
        <v>0.06</v>
      </c>
      <c r="U1027" s="8">
        <v>1446.1326893462322</v>
      </c>
      <c r="V1027" s="10">
        <v>3.654761758672341E-2</v>
      </c>
    </row>
    <row r="1028" spans="1:22" x14ac:dyDescent="0.25">
      <c r="A1028" s="6">
        <v>44722</v>
      </c>
      <c r="B1028" s="7" t="str">
        <f t="shared" si="16"/>
        <v>6</v>
      </c>
      <c r="C1028" s="17">
        <f>_xlfn.ISOWEEKNUM(Table3[[#This Row],[dt]])</f>
        <v>23</v>
      </c>
      <c r="D1028" s="1">
        <v>3015</v>
      </c>
      <c r="E1028" s="1" t="s">
        <v>10</v>
      </c>
      <c r="F1028" s="1" t="s">
        <v>90</v>
      </c>
      <c r="G1028" s="1" t="s">
        <v>58</v>
      </c>
      <c r="H1028" s="1" t="s">
        <v>11</v>
      </c>
      <c r="I1028" s="1" t="s">
        <v>12</v>
      </c>
      <c r="J1028" s="1" t="s">
        <v>16</v>
      </c>
      <c r="K1028" s="1" t="s">
        <v>15</v>
      </c>
      <c r="L1028" s="1" t="s">
        <v>77</v>
      </c>
      <c r="M1028" s="1">
        <v>286360</v>
      </c>
      <c r="N1028" s="17">
        <v>3628.2546721571111</v>
      </c>
      <c r="O1028" s="8">
        <v>4716.5510417983132</v>
      </c>
      <c r="P1028" s="8">
        <v>2037.2438516514549</v>
      </c>
      <c r="Q1028" s="8">
        <f>P1028-Table3[[#This Row],[paid]]</f>
        <v>-2679.3071901468584</v>
      </c>
      <c r="R1028" s="8">
        <v>0.56149417164265636</v>
      </c>
      <c r="S1028" s="8">
        <v>1800</v>
      </c>
      <c r="T1028" s="10">
        <v>0.13</v>
      </c>
      <c r="U1028" s="8">
        <v>1409.6296408062722</v>
      </c>
      <c r="V1028" s="10">
        <v>0.11532162596895976</v>
      </c>
    </row>
    <row r="1029" spans="1:22" x14ac:dyDescent="0.25">
      <c r="A1029" s="6">
        <v>44722</v>
      </c>
      <c r="B1029" s="7" t="str">
        <f t="shared" si="16"/>
        <v>6</v>
      </c>
      <c r="C1029" s="17">
        <f>_xlfn.ISOWEEKNUM(Table3[[#This Row],[dt]])</f>
        <v>23</v>
      </c>
      <c r="D1029" s="1">
        <v>14988</v>
      </c>
      <c r="E1029" s="1" t="s">
        <v>10</v>
      </c>
      <c r="F1029" s="1" t="s">
        <v>91</v>
      </c>
      <c r="G1029" s="1" t="s">
        <v>72</v>
      </c>
      <c r="H1029" s="1" t="s">
        <v>11</v>
      </c>
      <c r="I1029" s="1" t="s">
        <v>12</v>
      </c>
      <c r="J1029" s="1" t="s">
        <v>16</v>
      </c>
      <c r="K1029" s="1" t="s">
        <v>14</v>
      </c>
      <c r="L1029" s="1" t="s">
        <v>79</v>
      </c>
      <c r="M1029" s="1">
        <v>173400</v>
      </c>
      <c r="N1029" s="17">
        <v>539.57030272704526</v>
      </c>
      <c r="O1029" s="8">
        <v>5029.3982579525145</v>
      </c>
      <c r="P1029" s="8">
        <v>2272.7922450404626</v>
      </c>
      <c r="Q1029" s="8">
        <f>P1029-Table3[[#This Row],[paid]]</f>
        <v>-2756.6060129120519</v>
      </c>
      <c r="R1029" s="8">
        <v>4.2122263466938987</v>
      </c>
      <c r="S1029" s="8">
        <v>1600</v>
      </c>
      <c r="T1029" s="10">
        <v>0.14000000000000001</v>
      </c>
      <c r="U1029" s="8">
        <v>1642.3696424083055</v>
      </c>
      <c r="V1029" s="10">
        <v>0.12043699741233692</v>
      </c>
    </row>
    <row r="1030" spans="1:22" x14ac:dyDescent="0.25">
      <c r="A1030" s="6">
        <v>44722</v>
      </c>
      <c r="B1030" s="7" t="str">
        <f t="shared" si="16"/>
        <v>6</v>
      </c>
      <c r="C1030" s="17">
        <f>_xlfn.ISOWEEKNUM(Table3[[#This Row],[dt]])</f>
        <v>23</v>
      </c>
      <c r="D1030" s="1">
        <v>12394</v>
      </c>
      <c r="E1030" s="1" t="s">
        <v>10</v>
      </c>
      <c r="F1030" s="1" t="s">
        <v>95</v>
      </c>
      <c r="G1030" s="1" t="s">
        <v>42</v>
      </c>
      <c r="H1030" s="1" t="s">
        <v>17</v>
      </c>
      <c r="I1030" s="1" t="s">
        <v>12</v>
      </c>
      <c r="J1030" s="1" t="s">
        <v>13</v>
      </c>
      <c r="K1030" s="1" t="s">
        <v>14</v>
      </c>
      <c r="L1030" s="1" t="s">
        <v>79</v>
      </c>
      <c r="M1030" s="1">
        <v>468030</v>
      </c>
      <c r="N1030" s="17">
        <v>1435.3746427824631</v>
      </c>
      <c r="O1030" s="8">
        <v>16127.359245492071</v>
      </c>
      <c r="P1030" s="8">
        <v>12526.408287891036</v>
      </c>
      <c r="Q1030" s="8">
        <f>P1030-Table3[[#This Row],[paid]]</f>
        <v>-3600.950957601035</v>
      </c>
      <c r="R1030" s="8">
        <v>8.726925998642896</v>
      </c>
      <c r="S1030" s="8">
        <v>15200</v>
      </c>
      <c r="T1030" s="10">
        <v>7.0000000000000007E-2</v>
      </c>
      <c r="U1030" s="8">
        <v>5156.0111192943541</v>
      </c>
      <c r="V1030" s="10">
        <v>6.8601882263390437E-2</v>
      </c>
    </row>
    <row r="1031" spans="1:22" x14ac:dyDescent="0.25">
      <c r="A1031" s="6">
        <v>44723</v>
      </c>
      <c r="B1031" s="7" t="str">
        <f t="shared" si="16"/>
        <v>6</v>
      </c>
      <c r="C1031" s="17">
        <f>_xlfn.ISOWEEKNUM(Table3[[#This Row],[dt]])</f>
        <v>23</v>
      </c>
      <c r="D1031" s="1">
        <v>5585</v>
      </c>
      <c r="E1031" s="1" t="s">
        <v>10</v>
      </c>
      <c r="F1031" s="1" t="s">
        <v>92</v>
      </c>
      <c r="G1031" s="1" t="s">
        <v>34</v>
      </c>
      <c r="H1031" s="1" t="s">
        <v>19</v>
      </c>
      <c r="I1031" s="1" t="s">
        <v>12</v>
      </c>
      <c r="J1031" s="1" t="s">
        <v>13</v>
      </c>
      <c r="K1031" s="1" t="s">
        <v>14</v>
      </c>
      <c r="L1031" s="1" t="s">
        <v>78</v>
      </c>
      <c r="M1031" s="1">
        <v>1133900</v>
      </c>
      <c r="N1031" s="17">
        <v>1122.7995949139192</v>
      </c>
      <c r="O1031" s="8">
        <v>24896.842513250496</v>
      </c>
      <c r="P1031" s="8">
        <v>35295.662485496592</v>
      </c>
      <c r="Q1031" s="8">
        <f>P1031-Table3[[#This Row],[paid]]</f>
        <v>10398.819972246096</v>
      </c>
      <c r="R1031" s="8">
        <v>31.435407213700124</v>
      </c>
      <c r="S1031" s="8">
        <v>30000</v>
      </c>
      <c r="T1031" s="10">
        <v>7.0000000000000007E-2</v>
      </c>
      <c r="U1031" s="8">
        <v>13940.421854591812</v>
      </c>
      <c r="V1031" s="10">
        <v>6.5826888598186334E-2</v>
      </c>
    </row>
    <row r="1032" spans="1:22" x14ac:dyDescent="0.25">
      <c r="A1032" s="6">
        <v>44723</v>
      </c>
      <c r="B1032" s="7" t="str">
        <f t="shared" si="16"/>
        <v>6</v>
      </c>
      <c r="C1032" s="17">
        <f>_xlfn.ISOWEEKNUM(Table3[[#This Row],[dt]])</f>
        <v>23</v>
      </c>
      <c r="D1032" s="1">
        <v>12394</v>
      </c>
      <c r="E1032" s="1" t="s">
        <v>10</v>
      </c>
      <c r="F1032" s="1" t="s">
        <v>94</v>
      </c>
      <c r="G1032" s="1" t="s">
        <v>74</v>
      </c>
      <c r="H1032" s="1" t="s">
        <v>17</v>
      </c>
      <c r="I1032" s="1" t="s">
        <v>12</v>
      </c>
      <c r="J1032" s="1" t="s">
        <v>13</v>
      </c>
      <c r="K1032" s="1" t="s">
        <v>14</v>
      </c>
      <c r="L1032" s="1" t="s">
        <v>75</v>
      </c>
      <c r="M1032" s="1">
        <v>525720</v>
      </c>
      <c r="N1032" s="17">
        <v>1801.7633802816902</v>
      </c>
      <c r="O1032" s="8">
        <v>19967.67604791027</v>
      </c>
      <c r="P1032" s="8">
        <v>27379.7773915164</v>
      </c>
      <c r="Q1032" s="8">
        <f>P1032-Table3[[#This Row],[paid]]</f>
        <v>7412.1013436061294</v>
      </c>
      <c r="R1032" s="8">
        <v>15.196100493082398</v>
      </c>
      <c r="S1032" s="8">
        <v>23400</v>
      </c>
      <c r="T1032" s="10">
        <v>7.0000000000000007E-2</v>
      </c>
      <c r="U1032" s="8">
        <v>9568.1015339317364</v>
      </c>
      <c r="V1032" s="10">
        <v>5.824311739958609E-2</v>
      </c>
    </row>
    <row r="1033" spans="1:22" x14ac:dyDescent="0.25">
      <c r="A1033" s="6">
        <v>44723</v>
      </c>
      <c r="B1033" s="7" t="str">
        <f t="shared" si="16"/>
        <v>6</v>
      </c>
      <c r="C1033" s="17">
        <f>_xlfn.ISOWEEKNUM(Table3[[#This Row],[dt]])</f>
        <v>23</v>
      </c>
      <c r="D1033" s="1">
        <v>15910</v>
      </c>
      <c r="E1033" s="1" t="s">
        <v>10</v>
      </c>
      <c r="F1033" s="1" t="s">
        <v>92</v>
      </c>
      <c r="G1033" s="1" t="s">
        <v>44</v>
      </c>
      <c r="H1033" s="1" t="s">
        <v>11</v>
      </c>
      <c r="I1033" s="1" t="s">
        <v>12</v>
      </c>
      <c r="J1033" s="1" t="s">
        <v>16</v>
      </c>
      <c r="K1033" s="1" t="s">
        <v>14</v>
      </c>
      <c r="L1033" s="1" t="s">
        <v>77</v>
      </c>
      <c r="M1033" s="1">
        <v>607340</v>
      </c>
      <c r="N1033" s="17">
        <v>1837.1148189966407</v>
      </c>
      <c r="O1033" s="8">
        <v>16379.3825883725</v>
      </c>
      <c r="P1033" s="8">
        <v>23111.218493943681</v>
      </c>
      <c r="Q1033" s="8">
        <f>P1033-Table3[[#This Row],[paid]]</f>
        <v>6731.8359055711808</v>
      </c>
      <c r="R1033" s="8">
        <v>12.580170958811443</v>
      </c>
      <c r="S1033" s="8">
        <v>16200</v>
      </c>
      <c r="T1033" s="10">
        <v>0.12</v>
      </c>
      <c r="U1033" s="8">
        <v>13866.692871786247</v>
      </c>
      <c r="V1033" s="10">
        <v>9.999972434325223E-2</v>
      </c>
    </row>
    <row r="1034" spans="1:22" x14ac:dyDescent="0.25">
      <c r="A1034" s="6">
        <v>44723</v>
      </c>
      <c r="B1034" s="7" t="str">
        <f t="shared" si="16"/>
        <v>6</v>
      </c>
      <c r="C1034" s="17">
        <f>_xlfn.ISOWEEKNUM(Table3[[#This Row],[dt]])</f>
        <v>23</v>
      </c>
      <c r="D1034" s="1">
        <v>3015</v>
      </c>
      <c r="E1034" s="1" t="s">
        <v>10</v>
      </c>
      <c r="F1034" s="1" t="s">
        <v>94</v>
      </c>
      <c r="G1034" s="1" t="s">
        <v>45</v>
      </c>
      <c r="H1034" s="1" t="s">
        <v>11</v>
      </c>
      <c r="I1034" s="1" t="s">
        <v>12</v>
      </c>
      <c r="J1034" s="1" t="s">
        <v>16</v>
      </c>
      <c r="K1034" s="1" t="s">
        <v>15</v>
      </c>
      <c r="L1034" s="1" t="s">
        <v>80</v>
      </c>
      <c r="M1034" s="1">
        <v>803710</v>
      </c>
      <c r="N1034" s="17">
        <v>9860.7504904688012</v>
      </c>
      <c r="O1034" s="8">
        <v>12946.946716383603</v>
      </c>
      <c r="P1034" s="8">
        <v>16927.42126540083</v>
      </c>
      <c r="Q1034" s="8">
        <f>P1034-Table3[[#This Row],[paid]]</f>
        <v>3980.4745490172263</v>
      </c>
      <c r="R1034" s="8">
        <v>1.7166463426655534</v>
      </c>
      <c r="S1034" s="8">
        <v>12800</v>
      </c>
      <c r="T1034" s="10">
        <v>0.13</v>
      </c>
      <c r="U1034" s="8">
        <v>10017.56780082102</v>
      </c>
      <c r="V1034" s="10">
        <v>9.8632544632345984E-2</v>
      </c>
    </row>
    <row r="1035" spans="1:22" x14ac:dyDescent="0.25">
      <c r="A1035" s="6">
        <v>44723</v>
      </c>
      <c r="B1035" s="7" t="str">
        <f t="shared" si="16"/>
        <v>6</v>
      </c>
      <c r="C1035" s="17">
        <f>_xlfn.ISOWEEKNUM(Table3[[#This Row],[dt]])</f>
        <v>23</v>
      </c>
      <c r="D1035" s="1">
        <v>2647</v>
      </c>
      <c r="E1035" s="1" t="s">
        <v>10</v>
      </c>
      <c r="F1035" s="1" t="s">
        <v>90</v>
      </c>
      <c r="G1035" s="1" t="s">
        <v>64</v>
      </c>
      <c r="H1035" s="1" t="s">
        <v>11</v>
      </c>
      <c r="I1035" s="1" t="s">
        <v>18</v>
      </c>
      <c r="J1035" s="1" t="s">
        <v>13</v>
      </c>
      <c r="K1035" s="1" t="s">
        <v>14</v>
      </c>
      <c r="L1035" s="1" t="s">
        <v>77</v>
      </c>
      <c r="M1035" s="1">
        <v>265380</v>
      </c>
      <c r="N1035" s="17">
        <v>784.41351442361656</v>
      </c>
      <c r="O1035" s="8">
        <v>5376.6793301936541</v>
      </c>
      <c r="P1035" s="8">
        <v>8897.763563978946</v>
      </c>
      <c r="Q1035" s="8">
        <f>P1035-Table3[[#This Row],[paid]]</f>
        <v>3521.0842337852919</v>
      </c>
      <c r="R1035" s="8">
        <v>11.343205337961294</v>
      </c>
      <c r="S1035" s="8">
        <v>11000</v>
      </c>
      <c r="T1035" s="10">
        <v>8.5000000000000006E-2</v>
      </c>
      <c r="U1035" s="8">
        <v>1383.567229364244</v>
      </c>
      <c r="V1035" s="10">
        <v>2.5916010980657659E-2</v>
      </c>
    </row>
    <row r="1036" spans="1:22" x14ac:dyDescent="0.25">
      <c r="A1036" s="6">
        <v>44723</v>
      </c>
      <c r="B1036" s="7" t="str">
        <f t="shared" si="16"/>
        <v>6</v>
      </c>
      <c r="C1036" s="17">
        <f>_xlfn.ISOWEEKNUM(Table3[[#This Row],[dt]])</f>
        <v>23</v>
      </c>
      <c r="D1036" s="1">
        <v>2370</v>
      </c>
      <c r="E1036" s="1" t="s">
        <v>10</v>
      </c>
      <c r="F1036" s="1" t="s">
        <v>91</v>
      </c>
      <c r="G1036" s="1" t="s">
        <v>65</v>
      </c>
      <c r="H1036" s="1" t="s">
        <v>17</v>
      </c>
      <c r="I1036" s="1" t="s">
        <v>12</v>
      </c>
      <c r="J1036" s="1" t="s">
        <v>13</v>
      </c>
      <c r="K1036" s="1" t="s">
        <v>14</v>
      </c>
      <c r="L1036" s="1" t="s">
        <v>75</v>
      </c>
      <c r="M1036" s="1">
        <v>214910</v>
      </c>
      <c r="N1036" s="17">
        <v>897.89681799529978</v>
      </c>
      <c r="O1036" s="8">
        <v>10262.39916116212</v>
      </c>
      <c r="P1036" s="8">
        <v>13712.165999709972</v>
      </c>
      <c r="Q1036" s="8">
        <f>P1036-Table3[[#This Row],[paid]]</f>
        <v>3449.7668385478519</v>
      </c>
      <c r="R1036" s="8">
        <v>15.271427323157917</v>
      </c>
      <c r="S1036" s="8">
        <v>30000</v>
      </c>
      <c r="T1036" s="10">
        <v>7.4999999999999997E-2</v>
      </c>
      <c r="U1036" s="8">
        <v>5045.4135073234693</v>
      </c>
      <c r="V1036" s="10">
        <v>6.1325267739492373E-2</v>
      </c>
    </row>
    <row r="1037" spans="1:22" x14ac:dyDescent="0.25">
      <c r="A1037" s="6">
        <v>44723</v>
      </c>
      <c r="B1037" s="7" t="str">
        <f t="shared" si="16"/>
        <v>6</v>
      </c>
      <c r="C1037" s="17">
        <f>_xlfn.ISOWEEKNUM(Table3[[#This Row],[dt]])</f>
        <v>23</v>
      </c>
      <c r="D1037" s="1">
        <v>12657</v>
      </c>
      <c r="E1037" s="1" t="s">
        <v>10</v>
      </c>
      <c r="F1037" s="1" t="s">
        <v>90</v>
      </c>
      <c r="G1037" s="1" t="s">
        <v>66</v>
      </c>
      <c r="H1037" s="1" t="s">
        <v>19</v>
      </c>
      <c r="I1037" s="1" t="s">
        <v>18</v>
      </c>
      <c r="J1037" s="1" t="s">
        <v>16</v>
      </c>
      <c r="K1037" s="1" t="s">
        <v>14</v>
      </c>
      <c r="L1037" s="1" t="s">
        <v>78</v>
      </c>
      <c r="M1037" s="1">
        <v>338310</v>
      </c>
      <c r="N1037" s="17">
        <v>670.30460003342</v>
      </c>
      <c r="O1037" s="8">
        <v>9144.3267685677802</v>
      </c>
      <c r="P1037" s="8">
        <v>12308.201399959282</v>
      </c>
      <c r="Q1037" s="8">
        <f>P1037-Table3[[#This Row],[paid]]</f>
        <v>3163.8746313915017</v>
      </c>
      <c r="R1037" s="8">
        <v>18.362101944915224</v>
      </c>
      <c r="S1037" s="8">
        <v>15400</v>
      </c>
      <c r="T1037" s="10">
        <v>0.08</v>
      </c>
      <c r="U1037" s="8">
        <v>5788.4057133092583</v>
      </c>
      <c r="V1037" s="10">
        <v>7.8381418551920559E-2</v>
      </c>
    </row>
    <row r="1038" spans="1:22" x14ac:dyDescent="0.25">
      <c r="A1038" s="6">
        <v>44723</v>
      </c>
      <c r="B1038" s="7" t="str">
        <f t="shared" si="16"/>
        <v>6</v>
      </c>
      <c r="C1038" s="17">
        <f>_xlfn.ISOWEEKNUM(Table3[[#This Row],[dt]])</f>
        <v>23</v>
      </c>
      <c r="D1038" s="1">
        <v>3534</v>
      </c>
      <c r="E1038" s="1" t="s">
        <v>10</v>
      </c>
      <c r="F1038" s="1" t="s">
        <v>90</v>
      </c>
      <c r="G1038" s="1" t="s">
        <v>65</v>
      </c>
      <c r="H1038" s="1" t="s">
        <v>11</v>
      </c>
      <c r="I1038" s="1" t="s">
        <v>18</v>
      </c>
      <c r="J1038" s="1" t="s">
        <v>13</v>
      </c>
      <c r="K1038" s="1" t="s">
        <v>14</v>
      </c>
      <c r="L1038" s="1" t="s">
        <v>80</v>
      </c>
      <c r="M1038" s="1">
        <v>519470</v>
      </c>
      <c r="N1038" s="17">
        <v>1171.6246228990087</v>
      </c>
      <c r="O1038" s="8">
        <v>12786.067120831214</v>
      </c>
      <c r="P1038" s="8">
        <v>15902.83552951729</v>
      </c>
      <c r="Q1038" s="8">
        <f>P1038-Table3[[#This Row],[paid]]</f>
        <v>3116.7684086860754</v>
      </c>
      <c r="R1038" s="8">
        <v>13.573319661179633</v>
      </c>
      <c r="S1038" s="8">
        <v>26400</v>
      </c>
      <c r="T1038" s="10">
        <v>0.08</v>
      </c>
      <c r="U1038" s="8">
        <v>4633.2684052436798</v>
      </c>
      <c r="V1038" s="10">
        <v>4.8558095154832184E-2</v>
      </c>
    </row>
    <row r="1039" spans="1:22" x14ac:dyDescent="0.25">
      <c r="A1039" s="6">
        <v>44723</v>
      </c>
      <c r="B1039" s="7" t="str">
        <f t="shared" si="16"/>
        <v>6</v>
      </c>
      <c r="C1039" s="17">
        <f>_xlfn.ISOWEEKNUM(Table3[[#This Row],[dt]])</f>
        <v>23</v>
      </c>
      <c r="D1039" s="1">
        <v>5247</v>
      </c>
      <c r="E1039" s="1" t="s">
        <v>10</v>
      </c>
      <c r="F1039" s="1" t="s">
        <v>92</v>
      </c>
      <c r="G1039" s="1" t="s">
        <v>38</v>
      </c>
      <c r="H1039" s="1" t="s">
        <v>11</v>
      </c>
      <c r="I1039" s="1" t="s">
        <v>12</v>
      </c>
      <c r="J1039" s="1" t="s">
        <v>13</v>
      </c>
      <c r="K1039" s="1" t="s">
        <v>15</v>
      </c>
      <c r="L1039" s="1" t="s">
        <v>75</v>
      </c>
      <c r="M1039" s="1">
        <v>257790</v>
      </c>
      <c r="N1039" s="17">
        <v>433.21086200970097</v>
      </c>
      <c r="O1039" s="8">
        <v>4756.4552564623418</v>
      </c>
      <c r="P1039" s="8">
        <v>7805.1063703129703</v>
      </c>
      <c r="Q1039" s="8">
        <f>P1039-Table3[[#This Row],[paid]]</f>
        <v>3048.6511138506285</v>
      </c>
      <c r="R1039" s="8">
        <v>18.016875971448261</v>
      </c>
      <c r="S1039" s="8">
        <v>3800</v>
      </c>
      <c r="T1039" s="10">
        <v>7.0000000000000007E-2</v>
      </c>
      <c r="U1039" s="8">
        <v>95.843533216257697</v>
      </c>
      <c r="V1039" s="10">
        <v>2.0465989116390595E-3</v>
      </c>
    </row>
    <row r="1040" spans="1:22" x14ac:dyDescent="0.25">
      <c r="A1040" s="6">
        <v>44723</v>
      </c>
      <c r="B1040" s="7" t="str">
        <f t="shared" si="16"/>
        <v>6</v>
      </c>
      <c r="C1040" s="17">
        <f>_xlfn.ISOWEEKNUM(Table3[[#This Row],[dt]])</f>
        <v>23</v>
      </c>
      <c r="D1040" s="1">
        <v>15031</v>
      </c>
      <c r="E1040" s="1" t="s">
        <v>10</v>
      </c>
      <c r="F1040" s="1" t="s">
        <v>90</v>
      </c>
      <c r="G1040" s="1" t="s">
        <v>65</v>
      </c>
      <c r="H1040" s="1" t="s">
        <v>19</v>
      </c>
      <c r="I1040" s="1" t="s">
        <v>12</v>
      </c>
      <c r="J1040" s="1" t="s">
        <v>13</v>
      </c>
      <c r="K1040" s="1" t="s">
        <v>14</v>
      </c>
      <c r="L1040" s="1" t="s">
        <v>79</v>
      </c>
      <c r="M1040" s="1">
        <v>98410</v>
      </c>
      <c r="N1040" s="17">
        <v>212.38179321169315</v>
      </c>
      <c r="O1040" s="8">
        <v>4251.5954469684775</v>
      </c>
      <c r="P1040" s="8">
        <v>6840.6171593775398</v>
      </c>
      <c r="Q1040" s="8">
        <f>P1040-Table3[[#This Row],[paid]]</f>
        <v>2589.0217124090623</v>
      </c>
      <c r="R1040" s="8">
        <v>32.209056416427856</v>
      </c>
      <c r="S1040" s="8">
        <v>3000</v>
      </c>
      <c r="T1040" s="10">
        <v>0.1</v>
      </c>
      <c r="U1040" s="8">
        <v>1413.5013150826533</v>
      </c>
      <c r="V1040" s="10">
        <v>3.4438932485912191E-2</v>
      </c>
    </row>
    <row r="1041" spans="1:22" x14ac:dyDescent="0.25">
      <c r="A1041" s="6">
        <v>44723</v>
      </c>
      <c r="B1041" s="7" t="str">
        <f t="shared" si="16"/>
        <v>6</v>
      </c>
      <c r="C1041" s="17">
        <f>_xlfn.ISOWEEKNUM(Table3[[#This Row],[dt]])</f>
        <v>23</v>
      </c>
      <c r="D1041" s="1">
        <v>7581</v>
      </c>
      <c r="E1041" s="1" t="s">
        <v>10</v>
      </c>
      <c r="F1041" s="1" t="s">
        <v>91</v>
      </c>
      <c r="G1041" s="1" t="s">
        <v>69</v>
      </c>
      <c r="H1041" s="1" t="s">
        <v>11</v>
      </c>
      <c r="I1041" s="1" t="s">
        <v>12</v>
      </c>
      <c r="J1041" s="1" t="s">
        <v>13</v>
      </c>
      <c r="K1041" s="1" t="s">
        <v>14</v>
      </c>
      <c r="L1041" s="1" t="s">
        <v>77</v>
      </c>
      <c r="M1041" s="1">
        <v>963210</v>
      </c>
      <c r="N1041" s="17">
        <v>3843.6313000103924</v>
      </c>
      <c r="O1041" s="8">
        <v>21279.565991938442</v>
      </c>
      <c r="P1041" s="8">
        <v>23666.321150825021</v>
      </c>
      <c r="Q1041" s="8">
        <f>P1041-Table3[[#This Row],[paid]]</f>
        <v>2386.755158886579</v>
      </c>
      <c r="R1041" s="8">
        <v>6.1572818263710758</v>
      </c>
      <c r="S1041" s="8">
        <v>30000</v>
      </c>
      <c r="T1041" s="10">
        <v>0.17</v>
      </c>
      <c r="U1041" s="8">
        <v>15059.969327735107</v>
      </c>
      <c r="V1041" s="10">
        <v>0.1060576703899056</v>
      </c>
    </row>
    <row r="1042" spans="1:22" x14ac:dyDescent="0.25">
      <c r="A1042" s="6">
        <v>44723</v>
      </c>
      <c r="B1042" s="7" t="str">
        <f t="shared" si="16"/>
        <v>6</v>
      </c>
      <c r="C1042" s="17">
        <f>_xlfn.ISOWEEKNUM(Table3[[#This Row],[dt]])</f>
        <v>23</v>
      </c>
      <c r="D1042" s="1">
        <v>16537</v>
      </c>
      <c r="E1042" s="1" t="s">
        <v>10</v>
      </c>
      <c r="F1042" s="1" t="s">
        <v>89</v>
      </c>
      <c r="G1042" s="1" t="s">
        <v>30</v>
      </c>
      <c r="H1042" s="1" t="s">
        <v>17</v>
      </c>
      <c r="I1042" s="1" t="s">
        <v>18</v>
      </c>
      <c r="J1042" s="1" t="s">
        <v>16</v>
      </c>
      <c r="K1042" s="1" t="s">
        <v>15</v>
      </c>
      <c r="L1042" s="1" t="s">
        <v>75</v>
      </c>
      <c r="M1042" s="1">
        <v>187240</v>
      </c>
      <c r="N1042" s="17">
        <v>391.48615873546879</v>
      </c>
      <c r="O1042" s="8">
        <v>6999.891052768694</v>
      </c>
      <c r="P1042" s="8">
        <v>9134.5348660506406</v>
      </c>
      <c r="Q1042" s="8">
        <f>P1042-Table3[[#This Row],[paid]]</f>
        <v>2134.6438132819467</v>
      </c>
      <c r="R1042" s="8">
        <v>23.332970175895642</v>
      </c>
      <c r="S1042" s="8">
        <v>8000</v>
      </c>
      <c r="T1042" s="10">
        <v>0.1</v>
      </c>
      <c r="U1042" s="8">
        <v>680.81748373497351</v>
      </c>
      <c r="V1042" s="10">
        <v>1.2422042532698185E-2</v>
      </c>
    </row>
    <row r="1043" spans="1:22" x14ac:dyDescent="0.25">
      <c r="A1043" s="6">
        <v>44723</v>
      </c>
      <c r="B1043" s="7" t="str">
        <f t="shared" si="16"/>
        <v>6</v>
      </c>
      <c r="C1043" s="17">
        <f>_xlfn.ISOWEEKNUM(Table3[[#This Row],[dt]])</f>
        <v>23</v>
      </c>
      <c r="D1043" s="1">
        <v>15408</v>
      </c>
      <c r="E1043" s="1" t="s">
        <v>10</v>
      </c>
      <c r="F1043" s="1" t="s">
        <v>90</v>
      </c>
      <c r="G1043" s="1" t="s">
        <v>39</v>
      </c>
      <c r="H1043" s="1" t="s">
        <v>17</v>
      </c>
      <c r="I1043" s="1" t="s">
        <v>18</v>
      </c>
      <c r="J1043" s="1" t="s">
        <v>16</v>
      </c>
      <c r="K1043" s="1" t="s">
        <v>20</v>
      </c>
      <c r="L1043" s="1" t="s">
        <v>75</v>
      </c>
      <c r="M1043" s="1">
        <v>119980</v>
      </c>
      <c r="N1043" s="17">
        <v>306.17419918071317</v>
      </c>
      <c r="O1043" s="8">
        <v>5584.05295764124</v>
      </c>
      <c r="P1043" s="8">
        <v>7498.6532565285061</v>
      </c>
      <c r="Q1043" s="8">
        <f>P1043-Table3[[#This Row],[paid]]</f>
        <v>1914.600298887266</v>
      </c>
      <c r="R1043" s="8">
        <v>24.491460340531752</v>
      </c>
      <c r="S1043" s="8">
        <v>4600</v>
      </c>
      <c r="T1043" s="10">
        <v>0.1</v>
      </c>
      <c r="U1043" s="8">
        <v>4291.8760364401714</v>
      </c>
      <c r="V1043" s="10">
        <v>9.5392152199764713E-2</v>
      </c>
    </row>
    <row r="1044" spans="1:22" x14ac:dyDescent="0.25">
      <c r="A1044" s="6">
        <v>44723</v>
      </c>
      <c r="B1044" s="7" t="str">
        <f t="shared" si="16"/>
        <v>6</v>
      </c>
      <c r="C1044" s="17">
        <f>_xlfn.ISOWEEKNUM(Table3[[#This Row],[dt]])</f>
        <v>23</v>
      </c>
      <c r="D1044" s="1">
        <v>17473</v>
      </c>
      <c r="E1044" s="1" t="s">
        <v>10</v>
      </c>
      <c r="F1044" s="1" t="s">
        <v>92</v>
      </c>
      <c r="G1044" s="1" t="s">
        <v>71</v>
      </c>
      <c r="H1044" s="1" t="s">
        <v>17</v>
      </c>
      <c r="I1044" s="1" t="s">
        <v>18</v>
      </c>
      <c r="J1044" s="1" t="s">
        <v>16</v>
      </c>
      <c r="K1044" s="1" t="s">
        <v>15</v>
      </c>
      <c r="L1044" s="1" t="s">
        <v>75</v>
      </c>
      <c r="M1044" s="1">
        <v>187370</v>
      </c>
      <c r="N1044" s="17">
        <v>647.43001652561475</v>
      </c>
      <c r="O1044" s="8">
        <v>2944.913376353828</v>
      </c>
      <c r="P1044" s="8">
        <v>4605.3751592252729</v>
      </c>
      <c r="Q1044" s="8">
        <f>P1044-Table3[[#This Row],[paid]]</f>
        <v>1660.4617828714449</v>
      </c>
      <c r="R1044" s="8">
        <v>7.1133173341879914</v>
      </c>
      <c r="S1044" s="8">
        <v>2400</v>
      </c>
      <c r="T1044" s="10">
        <v>7.0000000000000007E-2</v>
      </c>
      <c r="U1044" s="8">
        <v>1522.6486829335454</v>
      </c>
      <c r="V1044" s="10">
        <v>5.5104040759974666E-2</v>
      </c>
    </row>
    <row r="1045" spans="1:22" x14ac:dyDescent="0.25">
      <c r="A1045" s="6">
        <v>44723</v>
      </c>
      <c r="B1045" s="7" t="str">
        <f t="shared" si="16"/>
        <v>6</v>
      </c>
      <c r="C1045" s="17">
        <f>_xlfn.ISOWEEKNUM(Table3[[#This Row],[dt]])</f>
        <v>23</v>
      </c>
      <c r="D1045" s="1">
        <v>17456</v>
      </c>
      <c r="E1045" s="1" t="s">
        <v>10</v>
      </c>
      <c r="F1045" s="1" t="s">
        <v>90</v>
      </c>
      <c r="G1045" s="1" t="s">
        <v>68</v>
      </c>
      <c r="H1045" s="1" t="s">
        <v>17</v>
      </c>
      <c r="I1045" s="1" t="s">
        <v>18</v>
      </c>
      <c r="J1045" s="1" t="s">
        <v>16</v>
      </c>
      <c r="K1045" s="1" t="s">
        <v>15</v>
      </c>
      <c r="L1045" s="1" t="s">
        <v>80</v>
      </c>
      <c r="M1045" s="1">
        <v>210010</v>
      </c>
      <c r="N1045" s="17">
        <v>940.55447663588438</v>
      </c>
      <c r="O1045" s="8">
        <v>4002.2303609587848</v>
      </c>
      <c r="P1045" s="8">
        <v>5552.0880273271932</v>
      </c>
      <c r="Q1045" s="8">
        <f>P1045-Table3[[#This Row],[paid]]</f>
        <v>1549.8576663684084</v>
      </c>
      <c r="R1045" s="8">
        <v>5.9029946326825744</v>
      </c>
      <c r="S1045" s="8">
        <v>20800</v>
      </c>
      <c r="T1045" s="10">
        <v>0.05</v>
      </c>
      <c r="U1045" s="8">
        <v>1037.2775340428811</v>
      </c>
      <c r="V1045" s="10">
        <v>3.1137760812912054E-2</v>
      </c>
    </row>
    <row r="1046" spans="1:22" x14ac:dyDescent="0.25">
      <c r="A1046" s="6">
        <v>44723</v>
      </c>
      <c r="B1046" s="7" t="str">
        <f t="shared" si="16"/>
        <v>6</v>
      </c>
      <c r="C1046" s="17">
        <f>_xlfn.ISOWEEKNUM(Table3[[#This Row],[dt]])</f>
        <v>23</v>
      </c>
      <c r="D1046" s="1">
        <v>9288</v>
      </c>
      <c r="E1046" s="1" t="s">
        <v>10</v>
      </c>
      <c r="F1046" s="1" t="s">
        <v>95</v>
      </c>
      <c r="G1046" s="1" t="s">
        <v>58</v>
      </c>
      <c r="H1046" s="1" t="s">
        <v>19</v>
      </c>
      <c r="I1046" s="1" t="s">
        <v>21</v>
      </c>
      <c r="J1046" s="1" t="s">
        <v>13</v>
      </c>
      <c r="K1046" s="1" t="s">
        <v>14</v>
      </c>
      <c r="L1046" s="1" t="s">
        <v>78</v>
      </c>
      <c r="M1046" s="1">
        <v>109090</v>
      </c>
      <c r="N1046" s="17">
        <v>119.43070887692728</v>
      </c>
      <c r="O1046" s="8">
        <v>2313.9113893003437</v>
      </c>
      <c r="P1046" s="8">
        <v>3838.2232986463296</v>
      </c>
      <c r="Q1046" s="8">
        <f>P1046-Table3[[#This Row],[paid]]</f>
        <v>1524.3119093459859</v>
      </c>
      <c r="R1046" s="8">
        <v>32.137658184727002</v>
      </c>
      <c r="S1046" s="8">
        <v>800</v>
      </c>
      <c r="T1046" s="10">
        <v>8.5000000000000006E-2</v>
      </c>
      <c r="U1046" s="8">
        <v>206.30266782066468</v>
      </c>
      <c r="V1046" s="10">
        <v>8.95825367488059E-3</v>
      </c>
    </row>
    <row r="1047" spans="1:22" x14ac:dyDescent="0.25">
      <c r="A1047" s="6">
        <v>44723</v>
      </c>
      <c r="B1047" s="7" t="str">
        <f t="shared" si="16"/>
        <v>6</v>
      </c>
      <c r="C1047" s="17">
        <f>_xlfn.ISOWEEKNUM(Table3[[#This Row],[dt]])</f>
        <v>23</v>
      </c>
      <c r="D1047" s="1">
        <v>14706</v>
      </c>
      <c r="E1047" s="1" t="s">
        <v>10</v>
      </c>
      <c r="F1047" s="1" t="s">
        <v>92</v>
      </c>
      <c r="G1047" s="1" t="s">
        <v>60</v>
      </c>
      <c r="H1047" s="1" t="s">
        <v>17</v>
      </c>
      <c r="I1047" s="1" t="s">
        <v>18</v>
      </c>
      <c r="J1047" s="1" t="s">
        <v>13</v>
      </c>
      <c r="K1047" s="1" t="s">
        <v>15</v>
      </c>
      <c r="L1047" s="1" t="s">
        <v>79</v>
      </c>
      <c r="M1047" s="1">
        <v>82750</v>
      </c>
      <c r="N1047" s="17">
        <v>622.82434848057198</v>
      </c>
      <c r="O1047" s="8">
        <v>5020.2418784941156</v>
      </c>
      <c r="P1047" s="8">
        <v>6514.0184941416264</v>
      </c>
      <c r="Q1047" s="8">
        <f>P1047-Table3[[#This Row],[paid]]</f>
        <v>1493.7766156475109</v>
      </c>
      <c r="R1047" s="8">
        <v>10.458837246862743</v>
      </c>
      <c r="S1047" s="8">
        <v>5200</v>
      </c>
      <c r="T1047" s="10">
        <v>0.11</v>
      </c>
      <c r="U1047" s="8">
        <v>1046.3738985080486</v>
      </c>
      <c r="V1047" s="10">
        <v>2.6772360242480722E-2</v>
      </c>
    </row>
    <row r="1048" spans="1:22" x14ac:dyDescent="0.25">
      <c r="A1048" s="6">
        <v>44723</v>
      </c>
      <c r="B1048" s="7" t="str">
        <f t="shared" si="16"/>
        <v>6</v>
      </c>
      <c r="C1048" s="17">
        <f>_xlfn.ISOWEEKNUM(Table3[[#This Row],[dt]])</f>
        <v>23</v>
      </c>
      <c r="D1048" s="1">
        <v>17267</v>
      </c>
      <c r="E1048" s="1" t="s">
        <v>10</v>
      </c>
      <c r="F1048" s="1" t="s">
        <v>89</v>
      </c>
      <c r="G1048" s="1" t="s">
        <v>57</v>
      </c>
      <c r="H1048" s="1" t="s">
        <v>11</v>
      </c>
      <c r="I1048" s="1" t="s">
        <v>12</v>
      </c>
      <c r="J1048" s="1" t="s">
        <v>13</v>
      </c>
      <c r="K1048" s="1" t="s">
        <v>15</v>
      </c>
      <c r="L1048" s="1" t="s">
        <v>77</v>
      </c>
      <c r="M1048" s="1">
        <v>205960</v>
      </c>
      <c r="N1048" s="17">
        <v>767.68903088391914</v>
      </c>
      <c r="O1048" s="8">
        <v>3623.2139076773333</v>
      </c>
      <c r="P1048" s="8">
        <v>5094.3252261354382</v>
      </c>
      <c r="Q1048" s="8">
        <f>P1048-Table3[[#This Row],[paid]]</f>
        <v>1471.111318458105</v>
      </c>
      <c r="R1048" s="8">
        <v>6.635922907833943</v>
      </c>
      <c r="S1048" s="8">
        <v>4000</v>
      </c>
      <c r="T1048" s="10">
        <v>0.08</v>
      </c>
      <c r="U1048" s="8">
        <v>1324.8969515755857</v>
      </c>
      <c r="V1048" s="10">
        <v>4.3345516588355386E-2</v>
      </c>
    </row>
    <row r="1049" spans="1:22" x14ac:dyDescent="0.25">
      <c r="A1049" s="6">
        <v>44723</v>
      </c>
      <c r="B1049" s="7" t="str">
        <f t="shared" si="16"/>
        <v>6</v>
      </c>
      <c r="C1049" s="17">
        <f>_xlfn.ISOWEEKNUM(Table3[[#This Row],[dt]])</f>
        <v>23</v>
      </c>
      <c r="D1049" s="1">
        <v>12780</v>
      </c>
      <c r="E1049" s="1" t="s">
        <v>10</v>
      </c>
      <c r="F1049" s="1" t="s">
        <v>89</v>
      </c>
      <c r="G1049" s="1" t="s">
        <v>33</v>
      </c>
      <c r="H1049" s="1" t="s">
        <v>19</v>
      </c>
      <c r="I1049" s="1" t="s">
        <v>18</v>
      </c>
      <c r="J1049" s="1" t="s">
        <v>16</v>
      </c>
      <c r="K1049" s="1" t="s">
        <v>15</v>
      </c>
      <c r="L1049" s="1" t="s">
        <v>81</v>
      </c>
      <c r="M1049" s="1">
        <v>148420</v>
      </c>
      <c r="N1049" s="17">
        <v>86.932583611550399</v>
      </c>
      <c r="O1049" s="8">
        <v>3271.147715313075</v>
      </c>
      <c r="P1049" s="8">
        <v>4739.4887044530988</v>
      </c>
      <c r="Q1049" s="8">
        <f>P1049-Table3[[#This Row],[paid]]</f>
        <v>1468.3409891400238</v>
      </c>
      <c r="R1049" s="8">
        <v>54.519128588551247</v>
      </c>
      <c r="S1049" s="8">
        <v>2000</v>
      </c>
      <c r="T1049" s="10">
        <v>5.7000000000000002E-2</v>
      </c>
      <c r="U1049" s="8">
        <v>805.14883092620175</v>
      </c>
      <c r="V1049" s="10">
        <v>2.8313491220044656E-2</v>
      </c>
    </row>
    <row r="1050" spans="1:22" x14ac:dyDescent="0.25">
      <c r="A1050" s="6">
        <v>44723</v>
      </c>
      <c r="B1050" s="7" t="str">
        <f t="shared" si="16"/>
        <v>6</v>
      </c>
      <c r="C1050" s="17">
        <f>_xlfn.ISOWEEKNUM(Table3[[#This Row],[dt]])</f>
        <v>23</v>
      </c>
      <c r="D1050" s="1">
        <v>15372</v>
      </c>
      <c r="E1050" s="1" t="s">
        <v>10</v>
      </c>
      <c r="F1050" s="1" t="s">
        <v>89</v>
      </c>
      <c r="G1050" s="1" t="s">
        <v>56</v>
      </c>
      <c r="H1050" s="1" t="s">
        <v>11</v>
      </c>
      <c r="I1050" s="1" t="s">
        <v>12</v>
      </c>
      <c r="J1050" s="1" t="s">
        <v>16</v>
      </c>
      <c r="K1050" s="1" t="s">
        <v>15</v>
      </c>
      <c r="L1050" s="1" t="s">
        <v>79</v>
      </c>
      <c r="M1050" s="1">
        <v>404630</v>
      </c>
      <c r="N1050" s="17">
        <v>3887.8444972786037</v>
      </c>
      <c r="O1050" s="8">
        <v>3792.8574811687467</v>
      </c>
      <c r="P1050" s="8">
        <v>5025.9168667770618</v>
      </c>
      <c r="Q1050" s="8">
        <f>P1050-Table3[[#This Row],[paid]]</f>
        <v>1233.0593856083151</v>
      </c>
      <c r="R1050" s="8">
        <v>1.292725794536042</v>
      </c>
      <c r="S1050" s="8">
        <v>2800</v>
      </c>
      <c r="T1050" s="10">
        <v>0.105</v>
      </c>
      <c r="U1050" s="8">
        <v>2869.8892593124178</v>
      </c>
      <c r="V1050" s="10">
        <v>9.5169675350956537E-2</v>
      </c>
    </row>
    <row r="1051" spans="1:22" x14ac:dyDescent="0.25">
      <c r="A1051" s="6">
        <v>44723</v>
      </c>
      <c r="B1051" s="7" t="str">
        <f t="shared" si="16"/>
        <v>6</v>
      </c>
      <c r="C1051" s="17">
        <f>_xlfn.ISOWEEKNUM(Table3[[#This Row],[dt]])</f>
        <v>23</v>
      </c>
      <c r="D1051" s="1">
        <v>9363</v>
      </c>
      <c r="E1051" s="1" t="s">
        <v>10</v>
      </c>
      <c r="F1051" s="1" t="s">
        <v>94</v>
      </c>
      <c r="G1051" s="1" t="s">
        <v>32</v>
      </c>
      <c r="H1051" s="1" t="s">
        <v>11</v>
      </c>
      <c r="I1051" s="1" t="s">
        <v>18</v>
      </c>
      <c r="J1051" s="1" t="s">
        <v>13</v>
      </c>
      <c r="K1051" s="1" t="s">
        <v>14</v>
      </c>
      <c r="L1051" s="1" t="s">
        <v>78</v>
      </c>
      <c r="M1051" s="1">
        <v>133250</v>
      </c>
      <c r="N1051" s="17">
        <v>1056.9530729975595</v>
      </c>
      <c r="O1051" s="8">
        <v>4267.0242360468701</v>
      </c>
      <c r="P1051" s="8">
        <v>5256.461980005598</v>
      </c>
      <c r="Q1051" s="8">
        <f>P1051-Table3[[#This Row],[paid]]</f>
        <v>989.43774395872788</v>
      </c>
      <c r="R1051" s="8">
        <v>4.9732217203343474</v>
      </c>
      <c r="S1051" s="8">
        <v>8000</v>
      </c>
      <c r="T1051" s="10">
        <v>0.1</v>
      </c>
      <c r="U1051" s="8">
        <v>407.15040068093504</v>
      </c>
      <c r="V1051" s="10">
        <v>1.2909519819910675E-2</v>
      </c>
    </row>
    <row r="1052" spans="1:22" x14ac:dyDescent="0.25">
      <c r="A1052" s="6">
        <v>44723</v>
      </c>
      <c r="B1052" s="7" t="str">
        <f t="shared" si="16"/>
        <v>6</v>
      </c>
      <c r="C1052" s="17">
        <f>_xlfn.ISOWEEKNUM(Table3[[#This Row],[dt]])</f>
        <v>23</v>
      </c>
      <c r="D1052" s="1">
        <v>10601</v>
      </c>
      <c r="E1052" s="1" t="s">
        <v>10</v>
      </c>
      <c r="F1052" s="1" t="s">
        <v>95</v>
      </c>
      <c r="G1052" s="1" t="s">
        <v>68</v>
      </c>
      <c r="H1052" s="1" t="s">
        <v>11</v>
      </c>
      <c r="I1052" s="1" t="s">
        <v>21</v>
      </c>
      <c r="J1052" s="1" t="s">
        <v>16</v>
      </c>
      <c r="K1052" s="1" t="s">
        <v>14</v>
      </c>
      <c r="L1052" s="1" t="s">
        <v>80</v>
      </c>
      <c r="M1052" s="1">
        <v>72580</v>
      </c>
      <c r="N1052" s="17">
        <v>350.36761975492021</v>
      </c>
      <c r="O1052" s="8">
        <v>1692.6722941556502</v>
      </c>
      <c r="P1052" s="8">
        <v>2534.4340287539112</v>
      </c>
      <c r="Q1052" s="8">
        <f>P1052-Table3[[#This Row],[paid]]</f>
        <v>841.761734598261</v>
      </c>
      <c r="R1052" s="8">
        <v>7.2336422827164526</v>
      </c>
      <c r="S1052" s="8">
        <v>2200</v>
      </c>
      <c r="T1052" s="10">
        <v>7.4999999999999997E-2</v>
      </c>
      <c r="U1052" s="8">
        <v>452.79794924284556</v>
      </c>
      <c r="V1052" s="10">
        <v>2.9776401365204066E-2</v>
      </c>
    </row>
    <row r="1053" spans="1:22" x14ac:dyDescent="0.25">
      <c r="A1053" s="6">
        <v>44723</v>
      </c>
      <c r="B1053" s="7" t="str">
        <f t="shared" si="16"/>
        <v>6</v>
      </c>
      <c r="C1053" s="17">
        <f>_xlfn.ISOWEEKNUM(Table3[[#This Row],[dt]])</f>
        <v>23</v>
      </c>
      <c r="D1053" s="1">
        <v>14988</v>
      </c>
      <c r="E1053" s="1" t="s">
        <v>10</v>
      </c>
      <c r="F1053" s="1" t="s">
        <v>89</v>
      </c>
      <c r="G1053" s="1" t="s">
        <v>40</v>
      </c>
      <c r="H1053" s="1" t="s">
        <v>11</v>
      </c>
      <c r="I1053" s="1" t="s">
        <v>12</v>
      </c>
      <c r="J1053" s="1" t="s">
        <v>16</v>
      </c>
      <c r="K1053" s="1" t="s">
        <v>14</v>
      </c>
      <c r="L1053" s="1" t="s">
        <v>81</v>
      </c>
      <c r="M1053" s="1">
        <v>438730</v>
      </c>
      <c r="N1053" s="17">
        <v>1508.9103178058335</v>
      </c>
      <c r="O1053" s="8">
        <v>13138.736823216474</v>
      </c>
      <c r="P1053" s="8">
        <v>13941.754961664403</v>
      </c>
      <c r="Q1053" s="8">
        <f>P1053-Table3[[#This Row],[paid]]</f>
        <v>803.01813844792923</v>
      </c>
      <c r="R1053" s="8">
        <v>9.2396180191395754</v>
      </c>
      <c r="S1053" s="8">
        <v>12200</v>
      </c>
      <c r="T1053" s="10">
        <v>0.14000000000000001</v>
      </c>
      <c r="U1053" s="8">
        <v>5825.1597598980297</v>
      </c>
      <c r="V1053" s="10">
        <v>6.9636854373970519E-2</v>
      </c>
    </row>
    <row r="1054" spans="1:22" x14ac:dyDescent="0.25">
      <c r="A1054" s="6">
        <v>44723</v>
      </c>
      <c r="B1054" s="7" t="str">
        <f t="shared" si="16"/>
        <v>6</v>
      </c>
      <c r="C1054" s="17">
        <f>_xlfn.ISOWEEKNUM(Table3[[#This Row],[dt]])</f>
        <v>23</v>
      </c>
      <c r="D1054" s="1">
        <v>16861</v>
      </c>
      <c r="E1054" s="1" t="s">
        <v>10</v>
      </c>
      <c r="F1054" s="1" t="s">
        <v>94</v>
      </c>
      <c r="G1054" s="1" t="s">
        <v>70</v>
      </c>
      <c r="H1054" s="1" t="s">
        <v>11</v>
      </c>
      <c r="I1054" s="1" t="s">
        <v>18</v>
      </c>
      <c r="J1054" s="1" t="s">
        <v>13</v>
      </c>
      <c r="K1054" s="1" t="s">
        <v>15</v>
      </c>
      <c r="L1054" s="1" t="s">
        <v>75</v>
      </c>
      <c r="M1054" s="1">
        <v>219870</v>
      </c>
      <c r="N1054" s="17">
        <v>1472.7725463547229</v>
      </c>
      <c r="O1054" s="8">
        <v>4052.5700370711447</v>
      </c>
      <c r="P1054" s="8">
        <v>4805.56674136725</v>
      </c>
      <c r="Q1054" s="8">
        <f>P1054-Table3[[#This Row],[paid]]</f>
        <v>752.99670429610524</v>
      </c>
      <c r="R1054" s="8">
        <v>3.2629388382215341</v>
      </c>
      <c r="S1054" s="8">
        <v>5600</v>
      </c>
      <c r="T1054" s="10">
        <v>7.0000000000000007E-2</v>
      </c>
      <c r="U1054" s="8">
        <v>738.08046050091332</v>
      </c>
      <c r="V1054" s="10">
        <v>2.559810667586037E-2</v>
      </c>
    </row>
    <row r="1055" spans="1:22" x14ac:dyDescent="0.25">
      <c r="A1055" s="6">
        <v>44723</v>
      </c>
      <c r="B1055" s="7" t="str">
        <f t="shared" si="16"/>
        <v>6</v>
      </c>
      <c r="C1055" s="17">
        <f>_xlfn.ISOWEEKNUM(Table3[[#This Row],[dt]])</f>
        <v>23</v>
      </c>
      <c r="D1055" s="1">
        <v>16857</v>
      </c>
      <c r="E1055" s="1" t="s">
        <v>10</v>
      </c>
      <c r="F1055" s="1" t="s">
        <v>94</v>
      </c>
      <c r="G1055" s="1" t="s">
        <v>72</v>
      </c>
      <c r="H1055" s="1" t="s">
        <v>11</v>
      </c>
      <c r="I1055" s="1" t="s">
        <v>12</v>
      </c>
      <c r="J1055" s="1" t="s">
        <v>13</v>
      </c>
      <c r="K1055" s="1" t="s">
        <v>15</v>
      </c>
      <c r="L1055" s="1" t="s">
        <v>80</v>
      </c>
      <c r="M1055" s="1">
        <v>346080</v>
      </c>
      <c r="N1055" s="17">
        <v>841.1379392780301</v>
      </c>
      <c r="O1055" s="8">
        <v>4653.4759146254673</v>
      </c>
      <c r="P1055" s="8">
        <v>5347.2884444098527</v>
      </c>
      <c r="Q1055" s="8">
        <f>P1055-Table3[[#This Row],[paid]]</f>
        <v>693.81252978438533</v>
      </c>
      <c r="R1055" s="8">
        <v>6.3572075336413496</v>
      </c>
      <c r="S1055" s="8">
        <v>4800</v>
      </c>
      <c r="T1055" s="10">
        <v>0.08</v>
      </c>
      <c r="U1055" s="8">
        <v>135.93723570008598</v>
      </c>
      <c r="V1055" s="10">
        <v>4.2369522769431893E-3</v>
      </c>
    </row>
    <row r="1056" spans="1:22" x14ac:dyDescent="0.25">
      <c r="A1056" s="6">
        <v>44723</v>
      </c>
      <c r="B1056" s="7" t="str">
        <f t="shared" si="16"/>
        <v>6</v>
      </c>
      <c r="C1056" s="17">
        <f>_xlfn.ISOWEEKNUM(Table3[[#This Row],[dt]])</f>
        <v>23</v>
      </c>
      <c r="D1056" s="1">
        <v>17434</v>
      </c>
      <c r="E1056" s="1" t="s">
        <v>10</v>
      </c>
      <c r="F1056" s="1" t="s">
        <v>93</v>
      </c>
      <c r="G1056" s="1" t="s">
        <v>27</v>
      </c>
      <c r="H1056" s="1" t="s">
        <v>11</v>
      </c>
      <c r="I1056" s="1" t="s">
        <v>12</v>
      </c>
      <c r="J1056" s="1" t="s">
        <v>13</v>
      </c>
      <c r="K1056" s="1" t="s">
        <v>14</v>
      </c>
      <c r="L1056" s="1" t="s">
        <v>81</v>
      </c>
      <c r="M1056" s="1">
        <v>87470</v>
      </c>
      <c r="N1056" s="17">
        <v>848.50348464870979</v>
      </c>
      <c r="O1056" s="8">
        <v>1802.110668534245</v>
      </c>
      <c r="P1056" s="8">
        <v>2474.2672847474482</v>
      </c>
      <c r="Q1056" s="8">
        <f>P1056-Table3[[#This Row],[paid]]</f>
        <v>672.15661621320328</v>
      </c>
      <c r="R1056" s="8">
        <v>2.9160366804761249</v>
      </c>
      <c r="S1056" s="8">
        <v>5600</v>
      </c>
      <c r="T1056" s="10">
        <v>0.1</v>
      </c>
      <c r="U1056" s="8">
        <v>1241.1377248681231</v>
      </c>
      <c r="V1056" s="10">
        <v>8.3603048366350866E-2</v>
      </c>
    </row>
    <row r="1057" spans="1:22" x14ac:dyDescent="0.25">
      <c r="A1057" s="6">
        <v>44723</v>
      </c>
      <c r="B1057" s="7" t="str">
        <f t="shared" si="16"/>
        <v>6</v>
      </c>
      <c r="C1057" s="17">
        <f>_xlfn.ISOWEEKNUM(Table3[[#This Row],[dt]])</f>
        <v>23</v>
      </c>
      <c r="D1057" s="1">
        <v>17268</v>
      </c>
      <c r="E1057" s="1" t="s">
        <v>10</v>
      </c>
      <c r="F1057" s="1" t="s">
        <v>95</v>
      </c>
      <c r="G1057" s="1" t="s">
        <v>41</v>
      </c>
      <c r="H1057" s="1" t="s">
        <v>11</v>
      </c>
      <c r="I1057" s="1" t="s">
        <v>21</v>
      </c>
      <c r="J1057" s="1" t="s">
        <v>16</v>
      </c>
      <c r="K1057" s="1" t="s">
        <v>14</v>
      </c>
      <c r="L1057" s="1" t="s">
        <v>77</v>
      </c>
      <c r="M1057" s="1">
        <v>143960</v>
      </c>
      <c r="N1057" s="17">
        <v>700.36139793486893</v>
      </c>
      <c r="O1057" s="8">
        <v>3245.9074606596137</v>
      </c>
      <c r="P1057" s="8">
        <v>3866.170555637394</v>
      </c>
      <c r="Q1057" s="8">
        <f>P1057-Table3[[#This Row],[paid]]</f>
        <v>620.26309497778038</v>
      </c>
      <c r="R1057" s="8">
        <v>5.520250783434717</v>
      </c>
      <c r="S1057" s="8">
        <v>4600</v>
      </c>
      <c r="T1057" s="10">
        <v>0.15</v>
      </c>
      <c r="U1057" s="8">
        <v>208.02528253904421</v>
      </c>
      <c r="V1057" s="10">
        <v>8.9677576103359569E-3</v>
      </c>
    </row>
    <row r="1058" spans="1:22" x14ac:dyDescent="0.25">
      <c r="A1058" s="6">
        <v>44723</v>
      </c>
      <c r="B1058" s="7" t="str">
        <f t="shared" si="16"/>
        <v>6</v>
      </c>
      <c r="C1058" s="17">
        <f>_xlfn.ISOWEEKNUM(Table3[[#This Row],[dt]])</f>
        <v>23</v>
      </c>
      <c r="D1058" s="1">
        <v>17673</v>
      </c>
      <c r="E1058" s="1" t="s">
        <v>10</v>
      </c>
      <c r="F1058" s="1" t="s">
        <v>95</v>
      </c>
      <c r="G1058" s="1" t="s">
        <v>59</v>
      </c>
      <c r="H1058" s="1" t="s">
        <v>11</v>
      </c>
      <c r="I1058" s="1" t="s">
        <v>18</v>
      </c>
      <c r="J1058" s="1" t="s">
        <v>16</v>
      </c>
      <c r="K1058" s="1" t="s">
        <v>14</v>
      </c>
      <c r="L1058" s="1" t="s">
        <v>79</v>
      </c>
      <c r="M1058" s="1">
        <v>154770</v>
      </c>
      <c r="N1058" s="17">
        <v>737.77696291882478</v>
      </c>
      <c r="O1058" s="8">
        <v>3352.8651034412842</v>
      </c>
      <c r="P1058" s="8">
        <v>3964.2093479061245</v>
      </c>
      <c r="Q1058" s="8">
        <f>P1058-Table3[[#This Row],[paid]]</f>
        <v>611.34424446484036</v>
      </c>
      <c r="R1058" s="8">
        <v>5.3731812555148784</v>
      </c>
      <c r="S1058" s="8">
        <v>6000</v>
      </c>
      <c r="T1058" s="10">
        <v>0.1</v>
      </c>
      <c r="U1058" s="8">
        <v>1729.8611700586616</v>
      </c>
      <c r="V1058" s="10">
        <v>7.2728297046688747E-2</v>
      </c>
    </row>
    <row r="1059" spans="1:22" x14ac:dyDescent="0.25">
      <c r="A1059" s="6">
        <v>44723</v>
      </c>
      <c r="B1059" s="7" t="str">
        <f t="shared" si="16"/>
        <v>6</v>
      </c>
      <c r="C1059" s="17">
        <f>_xlfn.ISOWEEKNUM(Table3[[#This Row],[dt]])</f>
        <v>23</v>
      </c>
      <c r="D1059" s="1">
        <v>2917</v>
      </c>
      <c r="E1059" s="1" t="s">
        <v>10</v>
      </c>
      <c r="F1059" s="1" t="s">
        <v>95</v>
      </c>
      <c r="G1059" s="1" t="s">
        <v>42</v>
      </c>
      <c r="H1059" s="1" t="s">
        <v>17</v>
      </c>
      <c r="I1059" s="1" t="s">
        <v>12</v>
      </c>
      <c r="J1059" s="1" t="s">
        <v>13</v>
      </c>
      <c r="K1059" s="1" t="s">
        <v>15</v>
      </c>
      <c r="L1059" s="1" t="s">
        <v>81</v>
      </c>
      <c r="M1059" s="1">
        <v>85990</v>
      </c>
      <c r="N1059" s="17">
        <v>280.98683596302868</v>
      </c>
      <c r="O1059" s="8">
        <v>1778.3918606580162</v>
      </c>
      <c r="P1059" s="8">
        <v>2379.5462001366632</v>
      </c>
      <c r="Q1059" s="8">
        <f>P1059-Table3[[#This Row],[paid]]</f>
        <v>601.15433947864699</v>
      </c>
      <c r="R1059" s="8">
        <v>8.4685326698000765</v>
      </c>
      <c r="S1059" s="8">
        <v>800</v>
      </c>
      <c r="T1059" s="10">
        <v>7.0000000000000007E-2</v>
      </c>
      <c r="U1059" s="8">
        <v>529.66646671555065</v>
      </c>
      <c r="V1059" s="10">
        <v>3.7098562930831844E-2</v>
      </c>
    </row>
    <row r="1060" spans="1:22" x14ac:dyDescent="0.25">
      <c r="A1060" s="6">
        <v>44723</v>
      </c>
      <c r="B1060" s="7" t="str">
        <f t="shared" si="16"/>
        <v>6</v>
      </c>
      <c r="C1060" s="17">
        <f>_xlfn.ISOWEEKNUM(Table3[[#This Row],[dt]])</f>
        <v>23</v>
      </c>
      <c r="D1060" s="1">
        <v>16846</v>
      </c>
      <c r="E1060" s="1" t="s">
        <v>10</v>
      </c>
      <c r="F1060" s="1" t="s">
        <v>92</v>
      </c>
      <c r="G1060" s="1" t="s">
        <v>25</v>
      </c>
      <c r="H1060" s="1" t="s">
        <v>11</v>
      </c>
      <c r="I1060" s="1" t="s">
        <v>18</v>
      </c>
      <c r="J1060" s="1" t="s">
        <v>13</v>
      </c>
      <c r="K1060" s="1" t="s">
        <v>15</v>
      </c>
      <c r="L1060" s="1" t="s">
        <v>76</v>
      </c>
      <c r="M1060" s="1">
        <v>439020</v>
      </c>
      <c r="N1060" s="17">
        <v>2633.3293635809105</v>
      </c>
      <c r="O1060" s="8">
        <v>8546.7184516044399</v>
      </c>
      <c r="P1060" s="8">
        <v>9082.4554725055459</v>
      </c>
      <c r="Q1060" s="8">
        <f>P1060-Table3[[#This Row],[paid]]</f>
        <v>535.73702090110601</v>
      </c>
      <c r="R1060" s="8">
        <v>3.4490389231656331</v>
      </c>
      <c r="S1060" s="8">
        <v>9200</v>
      </c>
      <c r="T1060" s="10">
        <v>0.06</v>
      </c>
      <c r="U1060" s="8">
        <v>1110.0121748576998</v>
      </c>
      <c r="V1060" s="10">
        <v>2.0369164451506428E-2</v>
      </c>
    </row>
    <row r="1061" spans="1:22" x14ac:dyDescent="0.25">
      <c r="A1061" s="6">
        <v>44723</v>
      </c>
      <c r="B1061" s="7" t="str">
        <f t="shared" si="16"/>
        <v>6</v>
      </c>
      <c r="C1061" s="17">
        <f>_xlfn.ISOWEEKNUM(Table3[[#This Row],[dt]])</f>
        <v>23</v>
      </c>
      <c r="D1061" s="1">
        <v>2480</v>
      </c>
      <c r="E1061" s="1" t="s">
        <v>10</v>
      </c>
      <c r="F1061" s="1" t="s">
        <v>92</v>
      </c>
      <c r="G1061" s="1" t="s">
        <v>53</v>
      </c>
      <c r="H1061" s="1" t="s">
        <v>17</v>
      </c>
      <c r="I1061" s="1" t="s">
        <v>12</v>
      </c>
      <c r="J1061" s="1" t="s">
        <v>13</v>
      </c>
      <c r="K1061" s="1" t="s">
        <v>14</v>
      </c>
      <c r="L1061" s="1" t="s">
        <v>77</v>
      </c>
      <c r="M1061" s="1">
        <v>1132040</v>
      </c>
      <c r="N1061" s="17">
        <v>1688.2425028367645</v>
      </c>
      <c r="O1061" s="8">
        <v>25949.165454706297</v>
      </c>
      <c r="P1061" s="8">
        <v>26454.398571122383</v>
      </c>
      <c r="Q1061" s="8">
        <f>P1061-Table3[[#This Row],[paid]]</f>
        <v>505.23311641608598</v>
      </c>
      <c r="R1061" s="8">
        <v>15.66978590260042</v>
      </c>
      <c r="S1061" s="8">
        <v>50000</v>
      </c>
      <c r="T1061" s="10">
        <v>0.06</v>
      </c>
      <c r="U1061" s="8">
        <v>7841.1630544503378</v>
      </c>
      <c r="V1061" s="10">
        <v>4.9400499715069122E-2</v>
      </c>
    </row>
    <row r="1062" spans="1:22" x14ac:dyDescent="0.25">
      <c r="A1062" s="6">
        <v>44723</v>
      </c>
      <c r="B1062" s="7" t="str">
        <f t="shared" si="16"/>
        <v>6</v>
      </c>
      <c r="C1062" s="17">
        <f>_xlfn.ISOWEEKNUM(Table3[[#This Row],[dt]])</f>
        <v>23</v>
      </c>
      <c r="D1062" s="1">
        <v>10777</v>
      </c>
      <c r="E1062" s="1" t="s">
        <v>10</v>
      </c>
      <c r="F1062" s="1" t="s">
        <v>92</v>
      </c>
      <c r="G1062" s="1" t="s">
        <v>46</v>
      </c>
      <c r="H1062" s="1" t="s">
        <v>11</v>
      </c>
      <c r="I1062" s="1" t="s">
        <v>18</v>
      </c>
      <c r="J1062" s="1" t="s">
        <v>16</v>
      </c>
      <c r="K1062" s="1" t="s">
        <v>15</v>
      </c>
      <c r="L1062" s="1" t="s">
        <v>80</v>
      </c>
      <c r="M1062" s="1">
        <v>66300</v>
      </c>
      <c r="N1062" s="17">
        <v>371.88147786855262</v>
      </c>
      <c r="O1062" s="8">
        <v>1413.0967338344001</v>
      </c>
      <c r="P1062" s="8">
        <v>1904.0018179331935</v>
      </c>
      <c r="Q1062" s="8">
        <f>P1062-Table3[[#This Row],[paid]]</f>
        <v>490.9050840987934</v>
      </c>
      <c r="R1062" s="8">
        <v>5.1199157022985506</v>
      </c>
      <c r="S1062" s="8">
        <v>1400</v>
      </c>
      <c r="T1062" s="10">
        <v>0.17</v>
      </c>
      <c r="U1062" s="8">
        <v>1668.6232702013676</v>
      </c>
      <c r="V1062" s="10">
        <v>0.14606282186682901</v>
      </c>
    </row>
    <row r="1063" spans="1:22" x14ac:dyDescent="0.25">
      <c r="A1063" s="6">
        <v>44723</v>
      </c>
      <c r="B1063" s="7" t="str">
        <f t="shared" si="16"/>
        <v>6</v>
      </c>
      <c r="C1063" s="17">
        <f>_xlfn.ISOWEEKNUM(Table3[[#This Row],[dt]])</f>
        <v>23</v>
      </c>
      <c r="D1063" s="1">
        <v>15672</v>
      </c>
      <c r="E1063" s="1" t="s">
        <v>10</v>
      </c>
      <c r="F1063" s="1" t="s">
        <v>89</v>
      </c>
      <c r="G1063" s="1" t="s">
        <v>37</v>
      </c>
      <c r="H1063" s="1" t="s">
        <v>11</v>
      </c>
      <c r="I1063" s="1" t="s">
        <v>12</v>
      </c>
      <c r="J1063" s="1" t="s">
        <v>13</v>
      </c>
      <c r="K1063" s="1" t="s">
        <v>14</v>
      </c>
      <c r="L1063" s="1" t="s">
        <v>79</v>
      </c>
      <c r="M1063" s="1">
        <v>83600</v>
      </c>
      <c r="N1063" s="17">
        <v>311.23809523809524</v>
      </c>
      <c r="O1063" s="8">
        <v>2057.4780584297814</v>
      </c>
      <c r="P1063" s="8">
        <v>2482.0370228676729</v>
      </c>
      <c r="Q1063" s="8">
        <f>P1063-Table3[[#This Row],[paid]]</f>
        <v>424.55896443789152</v>
      </c>
      <c r="R1063" s="8">
        <v>7.9747211567045797</v>
      </c>
      <c r="S1063" s="8">
        <v>1200</v>
      </c>
      <c r="T1063" s="10">
        <v>0.08</v>
      </c>
      <c r="U1063" s="8">
        <v>651.51262880100455</v>
      </c>
      <c r="V1063" s="10">
        <v>4.374851669538931E-2</v>
      </c>
    </row>
    <row r="1064" spans="1:22" x14ac:dyDescent="0.25">
      <c r="A1064" s="6">
        <v>44723</v>
      </c>
      <c r="B1064" s="7" t="str">
        <f t="shared" si="16"/>
        <v>6</v>
      </c>
      <c r="C1064" s="17">
        <f>_xlfn.ISOWEEKNUM(Table3[[#This Row],[dt]])</f>
        <v>23</v>
      </c>
      <c r="D1064" s="1">
        <v>12790</v>
      </c>
      <c r="E1064" s="1" t="s">
        <v>10</v>
      </c>
      <c r="F1064" s="1" t="s">
        <v>89</v>
      </c>
      <c r="G1064" s="1" t="s">
        <v>54</v>
      </c>
      <c r="H1064" s="1" t="s">
        <v>19</v>
      </c>
      <c r="I1064" s="1" t="s">
        <v>21</v>
      </c>
      <c r="J1064" s="1" t="s">
        <v>16</v>
      </c>
      <c r="K1064" s="1" t="s">
        <v>14</v>
      </c>
      <c r="L1064" s="1" t="s">
        <v>75</v>
      </c>
      <c r="M1064" s="1">
        <v>57750</v>
      </c>
      <c r="N1064" s="17">
        <v>69.586697192432823</v>
      </c>
      <c r="O1064" s="8">
        <v>2422.9995576495512</v>
      </c>
      <c r="P1064" s="8">
        <v>2810.1422752592994</v>
      </c>
      <c r="Q1064" s="8">
        <f>P1064-Table3[[#This Row],[paid]]</f>
        <v>387.14271760974816</v>
      </c>
      <c r="R1064" s="8">
        <v>40.383325960825843</v>
      </c>
      <c r="S1064" s="8">
        <v>2000</v>
      </c>
      <c r="T1064" s="10">
        <v>0.04</v>
      </c>
      <c r="U1064" s="8">
        <v>571.58891695022737</v>
      </c>
      <c r="V1064" s="10">
        <v>3.3900354558707962E-2</v>
      </c>
    </row>
    <row r="1065" spans="1:22" x14ac:dyDescent="0.25">
      <c r="A1065" s="6">
        <v>44723</v>
      </c>
      <c r="B1065" s="7" t="str">
        <f t="shared" si="16"/>
        <v>6</v>
      </c>
      <c r="C1065" s="17">
        <f>_xlfn.ISOWEEKNUM(Table3[[#This Row],[dt]])</f>
        <v>23</v>
      </c>
      <c r="D1065" s="1">
        <v>15909</v>
      </c>
      <c r="E1065" s="1" t="s">
        <v>10</v>
      </c>
      <c r="F1065" s="1" t="s">
        <v>95</v>
      </c>
      <c r="G1065" s="1" t="s">
        <v>74</v>
      </c>
      <c r="H1065" s="1" t="s">
        <v>11</v>
      </c>
      <c r="I1065" s="1" t="s">
        <v>18</v>
      </c>
      <c r="J1065" s="1" t="s">
        <v>13</v>
      </c>
      <c r="K1065" s="1" t="s">
        <v>14</v>
      </c>
      <c r="L1065" s="1" t="s">
        <v>80</v>
      </c>
      <c r="M1065" s="1">
        <v>240880</v>
      </c>
      <c r="N1065" s="17">
        <v>404.298864441006</v>
      </c>
      <c r="O1065" s="8">
        <v>5020.2559493998433</v>
      </c>
      <c r="P1065" s="8">
        <v>5285.6348425665647</v>
      </c>
      <c r="Q1065" s="8">
        <f>P1065-Table3[[#This Row],[paid]]</f>
        <v>265.37889316672135</v>
      </c>
      <c r="R1065" s="8">
        <v>13.073583201562091</v>
      </c>
      <c r="S1065" s="8">
        <v>4400</v>
      </c>
      <c r="T1065" s="10">
        <v>0.06</v>
      </c>
      <c r="U1065" s="8">
        <v>256.73176416812493</v>
      </c>
      <c r="V1065" s="10">
        <v>8.0952673871388971E-3</v>
      </c>
    </row>
    <row r="1066" spans="1:22" x14ac:dyDescent="0.25">
      <c r="A1066" s="6">
        <v>44723</v>
      </c>
      <c r="B1066" s="7" t="str">
        <f t="shared" si="16"/>
        <v>6</v>
      </c>
      <c r="C1066" s="17">
        <f>_xlfn.ISOWEEKNUM(Table3[[#This Row],[dt]])</f>
        <v>23</v>
      </c>
      <c r="D1066" s="1">
        <v>2575</v>
      </c>
      <c r="E1066" s="1" t="s">
        <v>10</v>
      </c>
      <c r="F1066" s="1" t="s">
        <v>89</v>
      </c>
      <c r="G1066" s="1" t="s">
        <v>41</v>
      </c>
      <c r="H1066" s="1" t="s">
        <v>17</v>
      </c>
      <c r="I1066" s="1" t="s">
        <v>18</v>
      </c>
      <c r="J1066" s="1" t="s">
        <v>16</v>
      </c>
      <c r="K1066" s="1" t="s">
        <v>20</v>
      </c>
      <c r="L1066" s="1" t="s">
        <v>77</v>
      </c>
      <c r="M1066" s="1">
        <v>143440</v>
      </c>
      <c r="N1066" s="17">
        <v>129.03341879188594</v>
      </c>
      <c r="O1066" s="8">
        <v>2556.5587675955317</v>
      </c>
      <c r="P1066" s="8">
        <v>2749.0126510435166</v>
      </c>
      <c r="Q1066" s="8">
        <f>P1066-Table3[[#This Row],[paid]]</f>
        <v>192.45388344798494</v>
      </c>
      <c r="R1066" s="8">
        <v>21.304656396629429</v>
      </c>
      <c r="S1066" s="8">
        <v>10000</v>
      </c>
      <c r="T1066" s="10">
        <v>7.4999999999999997E-2</v>
      </c>
      <c r="U1066" s="8">
        <v>1027.3479073309029</v>
      </c>
      <c r="V1066" s="10">
        <v>6.228587240470531E-2</v>
      </c>
    </row>
    <row r="1067" spans="1:22" x14ac:dyDescent="0.25">
      <c r="A1067" s="6">
        <v>44723</v>
      </c>
      <c r="B1067" s="7" t="str">
        <f t="shared" si="16"/>
        <v>6</v>
      </c>
      <c r="C1067" s="17">
        <f>_xlfn.ISOWEEKNUM(Table3[[#This Row],[dt]])</f>
        <v>23</v>
      </c>
      <c r="D1067" s="1">
        <v>10543</v>
      </c>
      <c r="E1067" s="1" t="s">
        <v>10</v>
      </c>
      <c r="F1067" s="1" t="s">
        <v>92</v>
      </c>
      <c r="G1067" s="1" t="s">
        <v>66</v>
      </c>
      <c r="H1067" s="1" t="s">
        <v>19</v>
      </c>
      <c r="I1067" s="1" t="s">
        <v>18</v>
      </c>
      <c r="J1067" s="1" t="s">
        <v>13</v>
      </c>
      <c r="K1067" s="1" t="s">
        <v>14</v>
      </c>
      <c r="L1067" s="1" t="s">
        <v>76</v>
      </c>
      <c r="M1067" s="1">
        <v>114750</v>
      </c>
      <c r="N1067" s="17">
        <v>69.985029940119759</v>
      </c>
      <c r="O1067" s="8">
        <v>2642.2781705791695</v>
      </c>
      <c r="P1067" s="8">
        <v>2801.816922395577</v>
      </c>
      <c r="Q1067" s="8">
        <f>P1067-Table3[[#This Row],[paid]]</f>
        <v>159.53875181640751</v>
      </c>
      <c r="R1067" s="8">
        <v>40.034517736048031</v>
      </c>
      <c r="S1067" s="8">
        <v>800</v>
      </c>
      <c r="T1067" s="10">
        <v>9.5000000000000001E-2</v>
      </c>
      <c r="U1067" s="8">
        <v>1360.9012040181613</v>
      </c>
      <c r="V1067" s="10">
        <v>8.095349325766435E-2</v>
      </c>
    </row>
    <row r="1068" spans="1:22" x14ac:dyDescent="0.25">
      <c r="A1068" s="6">
        <v>44723</v>
      </c>
      <c r="B1068" s="7" t="str">
        <f t="shared" si="16"/>
        <v>6</v>
      </c>
      <c r="C1068" s="17">
        <f>_xlfn.ISOWEEKNUM(Table3[[#This Row],[dt]])</f>
        <v>23</v>
      </c>
      <c r="D1068" s="1">
        <v>16863</v>
      </c>
      <c r="E1068" s="1" t="s">
        <v>10</v>
      </c>
      <c r="F1068" s="1" t="s">
        <v>92</v>
      </c>
      <c r="G1068" s="1" t="s">
        <v>65</v>
      </c>
      <c r="H1068" s="1" t="s">
        <v>11</v>
      </c>
      <c r="I1068" s="1" t="s">
        <v>18</v>
      </c>
      <c r="J1068" s="1" t="s">
        <v>13</v>
      </c>
      <c r="K1068" s="1" t="s">
        <v>14</v>
      </c>
      <c r="L1068" s="1" t="s">
        <v>77</v>
      </c>
      <c r="M1068" s="1">
        <v>141750</v>
      </c>
      <c r="N1068" s="17">
        <v>192.72118434966515</v>
      </c>
      <c r="O1068" s="8">
        <v>761.64965985064975</v>
      </c>
      <c r="P1068" s="8">
        <v>906.08657102430141</v>
      </c>
      <c r="Q1068" s="8">
        <f>P1068-Table3[[#This Row],[paid]]</f>
        <v>144.43691117365165</v>
      </c>
      <c r="R1068" s="8">
        <v>4.7015411101891962</v>
      </c>
      <c r="S1068" s="8">
        <v>400</v>
      </c>
      <c r="T1068" s="10">
        <v>0.1</v>
      </c>
      <c r="U1068" s="8">
        <v>450.47539205170341</v>
      </c>
      <c r="V1068" s="10">
        <v>8.2860991884851146E-2</v>
      </c>
    </row>
    <row r="1069" spans="1:22" x14ac:dyDescent="0.25">
      <c r="A1069" s="6">
        <v>44723</v>
      </c>
      <c r="B1069" s="7" t="str">
        <f t="shared" si="16"/>
        <v>6</v>
      </c>
      <c r="C1069" s="17">
        <f>_xlfn.ISOWEEKNUM(Table3[[#This Row],[dt]])</f>
        <v>23</v>
      </c>
      <c r="D1069" s="1">
        <v>17644</v>
      </c>
      <c r="E1069" s="1" t="s">
        <v>10</v>
      </c>
      <c r="F1069" s="1" t="s">
        <v>89</v>
      </c>
      <c r="G1069" s="1" t="s">
        <v>37</v>
      </c>
      <c r="H1069" s="1" t="s">
        <v>17</v>
      </c>
      <c r="I1069" s="1" t="s">
        <v>21</v>
      </c>
      <c r="J1069" s="1" t="s">
        <v>13</v>
      </c>
      <c r="K1069" s="1" t="s">
        <v>14</v>
      </c>
      <c r="L1069" s="1" t="s">
        <v>81</v>
      </c>
      <c r="M1069" s="1">
        <v>17920</v>
      </c>
      <c r="N1069" s="17">
        <v>139.39498703543646</v>
      </c>
      <c r="O1069" s="8">
        <v>453.87605996814432</v>
      </c>
      <c r="P1069" s="8">
        <v>585.81525458291173</v>
      </c>
      <c r="Q1069" s="8">
        <f>P1069-Table3[[#This Row],[paid]]</f>
        <v>131.93919461476742</v>
      </c>
      <c r="R1069" s="8">
        <v>4.2025561108161513</v>
      </c>
      <c r="S1069" s="8">
        <v>400</v>
      </c>
      <c r="T1069" s="10">
        <v>0.1</v>
      </c>
      <c r="U1069" s="8">
        <v>68.795168535137094</v>
      </c>
      <c r="V1069" s="10">
        <v>1.9572486945028948E-2</v>
      </c>
    </row>
    <row r="1070" spans="1:22" x14ac:dyDescent="0.25">
      <c r="A1070" s="6">
        <v>44723</v>
      </c>
      <c r="B1070" s="7" t="str">
        <f t="shared" si="16"/>
        <v>6</v>
      </c>
      <c r="C1070" s="17">
        <f>_xlfn.ISOWEEKNUM(Table3[[#This Row],[dt]])</f>
        <v>23</v>
      </c>
      <c r="D1070" s="1">
        <v>17631</v>
      </c>
      <c r="E1070" s="1" t="s">
        <v>10</v>
      </c>
      <c r="F1070" s="1" t="s">
        <v>90</v>
      </c>
      <c r="G1070" s="1" t="s">
        <v>26</v>
      </c>
      <c r="H1070" s="1" t="s">
        <v>17</v>
      </c>
      <c r="I1070" s="1" t="s">
        <v>12</v>
      </c>
      <c r="J1070" s="1" t="s">
        <v>16</v>
      </c>
      <c r="K1070" s="1" t="s">
        <v>14</v>
      </c>
      <c r="L1070" s="1" t="s">
        <v>75</v>
      </c>
      <c r="M1070" s="1">
        <v>165730</v>
      </c>
      <c r="N1070" s="17">
        <v>367.49944563530198</v>
      </c>
      <c r="O1070" s="8">
        <v>4533.1446251028347</v>
      </c>
      <c r="P1070" s="8">
        <v>4627.5781575276114</v>
      </c>
      <c r="Q1070" s="8">
        <f>P1070-Table3[[#This Row],[paid]]</f>
        <v>94.433532424776786</v>
      </c>
      <c r="R1070" s="8">
        <v>12.592068403063426</v>
      </c>
      <c r="S1070" s="8">
        <v>3400</v>
      </c>
      <c r="T1070" s="10">
        <v>0.15</v>
      </c>
      <c r="U1070" s="8">
        <v>327.42810320283758</v>
      </c>
      <c r="V1070" s="10">
        <v>1.1792637244826621E-2</v>
      </c>
    </row>
    <row r="1071" spans="1:22" x14ac:dyDescent="0.25">
      <c r="A1071" s="6">
        <v>44723</v>
      </c>
      <c r="B1071" s="7" t="str">
        <f t="shared" si="16"/>
        <v>6</v>
      </c>
      <c r="C1071" s="17">
        <f>_xlfn.ISOWEEKNUM(Table3[[#This Row],[dt]])</f>
        <v>23</v>
      </c>
      <c r="D1071" s="1">
        <v>2865</v>
      </c>
      <c r="E1071" s="1" t="s">
        <v>10</v>
      </c>
      <c r="F1071" s="1" t="s">
        <v>89</v>
      </c>
      <c r="G1071" s="1" t="s">
        <v>59</v>
      </c>
      <c r="H1071" s="1" t="s">
        <v>17</v>
      </c>
      <c r="I1071" s="1" t="s">
        <v>12</v>
      </c>
      <c r="J1071" s="1" t="s">
        <v>16</v>
      </c>
      <c r="K1071" s="1" t="s">
        <v>15</v>
      </c>
      <c r="L1071" s="1" t="s">
        <v>77</v>
      </c>
      <c r="M1071" s="1">
        <v>206550</v>
      </c>
      <c r="N1071" s="17">
        <v>216.97079744290042</v>
      </c>
      <c r="O1071" s="8">
        <v>2550.7320008471165</v>
      </c>
      <c r="P1071" s="8">
        <v>2635.4016966043996</v>
      </c>
      <c r="Q1071" s="8">
        <f>P1071-Table3[[#This Row],[paid]]</f>
        <v>84.66969575728308</v>
      </c>
      <c r="R1071" s="8">
        <v>12.146342861176748</v>
      </c>
      <c r="S1071" s="8">
        <v>1200</v>
      </c>
      <c r="T1071" s="10">
        <v>0.12</v>
      </c>
      <c r="U1071" s="8">
        <v>1115.8062934192526</v>
      </c>
      <c r="V1071" s="10">
        <v>7.0565225714731367E-2</v>
      </c>
    </row>
    <row r="1072" spans="1:22" x14ac:dyDescent="0.25">
      <c r="A1072" s="6">
        <v>44723</v>
      </c>
      <c r="B1072" s="7" t="str">
        <f t="shared" si="16"/>
        <v>6</v>
      </c>
      <c r="C1072" s="17">
        <f>_xlfn.ISOWEEKNUM(Table3[[#This Row],[dt]])</f>
        <v>23</v>
      </c>
      <c r="D1072" s="1">
        <v>2612</v>
      </c>
      <c r="E1072" s="1" t="s">
        <v>10</v>
      </c>
      <c r="F1072" s="1" t="s">
        <v>95</v>
      </c>
      <c r="G1072" s="1" t="s">
        <v>49</v>
      </c>
      <c r="H1072" s="1" t="s">
        <v>17</v>
      </c>
      <c r="I1072" s="1" t="s">
        <v>12</v>
      </c>
      <c r="J1072" s="1" t="s">
        <v>16</v>
      </c>
      <c r="K1072" s="1" t="s">
        <v>20</v>
      </c>
      <c r="L1072" s="1" t="s">
        <v>81</v>
      </c>
      <c r="M1072" s="1">
        <v>95160</v>
      </c>
      <c r="N1072" s="17">
        <v>181.66282667368839</v>
      </c>
      <c r="O1072" s="8">
        <v>1588.3023425947242</v>
      </c>
      <c r="P1072" s="8">
        <v>1658.2499607367736</v>
      </c>
      <c r="Q1072" s="8">
        <f>P1072-Table3[[#This Row],[paid]]</f>
        <v>69.94761814204935</v>
      </c>
      <c r="R1072" s="8">
        <v>9.1281743827283002</v>
      </c>
      <c r="S1072" s="8">
        <v>1200</v>
      </c>
      <c r="T1072" s="10">
        <v>7.0000000000000007E-2</v>
      </c>
      <c r="U1072" s="8">
        <v>631.22111724904505</v>
      </c>
      <c r="V1072" s="10">
        <v>6.344249783353817E-2</v>
      </c>
    </row>
    <row r="1073" spans="1:22" x14ac:dyDescent="0.25">
      <c r="A1073" s="6">
        <v>44723</v>
      </c>
      <c r="B1073" s="7" t="str">
        <f t="shared" si="16"/>
        <v>6</v>
      </c>
      <c r="C1073" s="17">
        <f>_xlfn.ISOWEEKNUM(Table3[[#This Row],[dt]])</f>
        <v>23</v>
      </c>
      <c r="D1073" s="1">
        <v>17638</v>
      </c>
      <c r="E1073" s="1" t="s">
        <v>10</v>
      </c>
      <c r="F1073" s="1" t="s">
        <v>94</v>
      </c>
      <c r="G1073" s="1" t="s">
        <v>58</v>
      </c>
      <c r="H1073" s="1" t="s">
        <v>19</v>
      </c>
      <c r="I1073" s="1" t="s">
        <v>12</v>
      </c>
      <c r="J1073" s="1" t="s">
        <v>13</v>
      </c>
      <c r="K1073" s="1" t="s">
        <v>15</v>
      </c>
      <c r="L1073" s="1" t="s">
        <v>76</v>
      </c>
      <c r="M1073" s="1">
        <v>43940</v>
      </c>
      <c r="N1073" s="17">
        <v>114.6427018408465</v>
      </c>
      <c r="O1073" s="8">
        <v>953.89986243894487</v>
      </c>
      <c r="P1073" s="8">
        <v>1012.5709029223375</v>
      </c>
      <c r="Q1073" s="8">
        <f>P1073-Table3[[#This Row],[paid]]</f>
        <v>58.67104048339263</v>
      </c>
      <c r="R1073" s="8">
        <v>8.8324061336939348</v>
      </c>
      <c r="S1073" s="8">
        <v>800</v>
      </c>
      <c r="T1073" s="10">
        <v>0.08</v>
      </c>
      <c r="U1073" s="8">
        <v>176.59298015435974</v>
      </c>
      <c r="V1073" s="10">
        <v>2.9066767842248924E-2</v>
      </c>
    </row>
    <row r="1074" spans="1:22" x14ac:dyDescent="0.25">
      <c r="A1074" s="6">
        <v>44723</v>
      </c>
      <c r="B1074" s="7" t="str">
        <f t="shared" si="16"/>
        <v>6</v>
      </c>
      <c r="C1074" s="17">
        <f>_xlfn.ISOWEEKNUM(Table3[[#This Row],[dt]])</f>
        <v>23</v>
      </c>
      <c r="D1074" s="1">
        <v>17249</v>
      </c>
      <c r="E1074" s="1" t="s">
        <v>10</v>
      </c>
      <c r="F1074" s="1" t="s">
        <v>91</v>
      </c>
      <c r="G1074" s="1" t="s">
        <v>27</v>
      </c>
      <c r="H1074" s="1" t="s">
        <v>11</v>
      </c>
      <c r="I1074" s="1" t="s">
        <v>12</v>
      </c>
      <c r="J1074" s="1" t="s">
        <v>13</v>
      </c>
      <c r="K1074" s="1" t="s">
        <v>15</v>
      </c>
      <c r="L1074" s="1" t="s">
        <v>80</v>
      </c>
      <c r="M1074" s="1">
        <v>81850</v>
      </c>
      <c r="N1074" s="17">
        <v>324.58691341705224</v>
      </c>
      <c r="O1074" s="8">
        <v>636.298561381117</v>
      </c>
      <c r="P1074" s="8">
        <v>637.45119151360348</v>
      </c>
      <c r="Q1074" s="8">
        <f>P1074-Table3[[#This Row],[paid]]</f>
        <v>1.1526301324864789</v>
      </c>
      <c r="R1074" s="8">
        <v>1.9638844487071512</v>
      </c>
      <c r="S1074" s="8">
        <v>600</v>
      </c>
      <c r="T1074" s="10">
        <v>0.08</v>
      </c>
      <c r="U1074" s="8">
        <v>195.06214361799707</v>
      </c>
      <c r="V1074" s="10">
        <v>5.1000543574907402E-2</v>
      </c>
    </row>
    <row r="1075" spans="1:22" x14ac:dyDescent="0.25">
      <c r="A1075" s="6">
        <v>44723</v>
      </c>
      <c r="B1075" s="7" t="str">
        <f t="shared" si="16"/>
        <v>6</v>
      </c>
      <c r="C1075" s="17">
        <f>_xlfn.ISOWEEKNUM(Table3[[#This Row],[dt]])</f>
        <v>23</v>
      </c>
      <c r="D1075" s="1">
        <v>2973</v>
      </c>
      <c r="E1075" s="1" t="s">
        <v>10</v>
      </c>
      <c r="F1075" s="1" t="s">
        <v>95</v>
      </c>
      <c r="G1075" s="1" t="s">
        <v>74</v>
      </c>
      <c r="H1075" s="1" t="s">
        <v>11</v>
      </c>
      <c r="I1075" s="1" t="s">
        <v>21</v>
      </c>
      <c r="J1075" s="1" t="s">
        <v>16</v>
      </c>
      <c r="K1075" s="1" t="s">
        <v>14</v>
      </c>
      <c r="L1075" s="1" t="s">
        <v>79</v>
      </c>
      <c r="M1075" s="1">
        <v>46190</v>
      </c>
      <c r="N1075" s="17">
        <v>221.45092101942973</v>
      </c>
      <c r="O1075" s="8">
        <v>1077.344761800869</v>
      </c>
      <c r="P1075" s="8">
        <v>1046.3990778783357</v>
      </c>
      <c r="Q1075" s="8">
        <f>P1075-Table3[[#This Row],[paid]]</f>
        <v>-30.945683922533362</v>
      </c>
      <c r="R1075" s="8">
        <v>4.7251963236880208</v>
      </c>
      <c r="S1075" s="8">
        <v>800</v>
      </c>
      <c r="T1075" s="10">
        <v>0.04</v>
      </c>
      <c r="U1075" s="8">
        <v>156.12162384927365</v>
      </c>
      <c r="V1075" s="10">
        <v>2.4866488504848405E-2</v>
      </c>
    </row>
    <row r="1076" spans="1:22" x14ac:dyDescent="0.25">
      <c r="A1076" s="6">
        <v>44723</v>
      </c>
      <c r="B1076" s="7" t="str">
        <f t="shared" si="16"/>
        <v>6</v>
      </c>
      <c r="C1076" s="17">
        <f>_xlfn.ISOWEEKNUM(Table3[[#This Row],[dt]])</f>
        <v>23</v>
      </c>
      <c r="D1076" s="1">
        <v>15839</v>
      </c>
      <c r="E1076" s="1" t="s">
        <v>10</v>
      </c>
      <c r="F1076" s="1" t="s">
        <v>92</v>
      </c>
      <c r="G1076" s="1" t="s">
        <v>63</v>
      </c>
      <c r="H1076" s="1" t="s">
        <v>19</v>
      </c>
      <c r="I1076" s="1" t="s">
        <v>12</v>
      </c>
      <c r="J1076" s="1" t="s">
        <v>16</v>
      </c>
      <c r="K1076" s="1" t="s">
        <v>14</v>
      </c>
      <c r="L1076" s="1" t="s">
        <v>79</v>
      </c>
      <c r="M1076" s="1">
        <v>2150</v>
      </c>
      <c r="N1076" s="17">
        <v>2.5182545418296911</v>
      </c>
      <c r="O1076" s="8">
        <v>56.468684919876139</v>
      </c>
      <c r="P1076" s="8">
        <v>0.5042642633710207</v>
      </c>
      <c r="Q1076" s="8">
        <f>P1076-Table3[[#This Row],[paid]]</f>
        <v>-55.964420656505119</v>
      </c>
      <c r="R1076" s="8">
        <v>0.20024356354566003</v>
      </c>
      <c r="S1076" s="8">
        <v>200</v>
      </c>
      <c r="T1076" s="10">
        <v>7.4999999999999997E-2</v>
      </c>
      <c r="U1076" s="8">
        <v>0.20025619323470564</v>
      </c>
      <c r="V1076" s="10">
        <v>6.6187581849771707E-2</v>
      </c>
    </row>
    <row r="1077" spans="1:22" x14ac:dyDescent="0.25">
      <c r="A1077" s="6">
        <v>44723</v>
      </c>
      <c r="B1077" s="7" t="str">
        <f t="shared" si="16"/>
        <v>6</v>
      </c>
      <c r="C1077" s="17">
        <f>_xlfn.ISOWEEKNUM(Table3[[#This Row],[dt]])</f>
        <v>23</v>
      </c>
      <c r="D1077" s="1">
        <v>17365</v>
      </c>
      <c r="E1077" s="1" t="s">
        <v>10</v>
      </c>
      <c r="F1077" s="1" t="s">
        <v>89</v>
      </c>
      <c r="G1077" s="1" t="s">
        <v>57</v>
      </c>
      <c r="H1077" s="1" t="s">
        <v>17</v>
      </c>
      <c r="I1077" s="1" t="s">
        <v>12</v>
      </c>
      <c r="J1077" s="1" t="s">
        <v>16</v>
      </c>
      <c r="K1077" s="1" t="s">
        <v>15</v>
      </c>
      <c r="L1077" s="1" t="s">
        <v>79</v>
      </c>
      <c r="M1077" s="1">
        <v>5920</v>
      </c>
      <c r="N1077" s="17">
        <v>29.20652322872413</v>
      </c>
      <c r="O1077" s="8">
        <v>124.25781199484329</v>
      </c>
      <c r="P1077" s="8">
        <v>16.801567927675126</v>
      </c>
      <c r="Q1077" s="8">
        <f>P1077-Table3[[#This Row],[paid]]</f>
        <v>-107.45624406716817</v>
      </c>
      <c r="R1077" s="8">
        <v>0.57526764812427467</v>
      </c>
      <c r="S1077" s="8">
        <v>200</v>
      </c>
      <c r="T1077" s="10">
        <v>0.1</v>
      </c>
      <c r="U1077" s="8">
        <v>5.975935321807567</v>
      </c>
      <c r="V1077" s="10">
        <v>5.927954013510206E-2</v>
      </c>
    </row>
    <row r="1078" spans="1:22" x14ac:dyDescent="0.25">
      <c r="A1078" s="6">
        <v>44723</v>
      </c>
      <c r="B1078" s="7" t="str">
        <f t="shared" si="16"/>
        <v>6</v>
      </c>
      <c r="C1078" s="17">
        <f>_xlfn.ISOWEEKNUM(Table3[[#This Row],[dt]])</f>
        <v>23</v>
      </c>
      <c r="D1078" s="1">
        <v>16483</v>
      </c>
      <c r="E1078" s="1" t="s">
        <v>10</v>
      </c>
      <c r="F1078" s="1" t="s">
        <v>90</v>
      </c>
      <c r="G1078" s="1" t="s">
        <v>49</v>
      </c>
      <c r="H1078" s="1" t="s">
        <v>17</v>
      </c>
      <c r="I1078" s="1" t="s">
        <v>12</v>
      </c>
      <c r="J1078" s="1" t="s">
        <v>13</v>
      </c>
      <c r="K1078" s="1" t="s">
        <v>15</v>
      </c>
      <c r="L1078" s="1" t="s">
        <v>77</v>
      </c>
      <c r="M1078" s="1">
        <v>15860</v>
      </c>
      <c r="N1078" s="17">
        <v>42.739726027397261</v>
      </c>
      <c r="O1078" s="8">
        <v>174.43338788503434</v>
      </c>
      <c r="P1078" s="8">
        <v>51.772466723868632</v>
      </c>
      <c r="Q1078" s="8">
        <f>P1078-Table3[[#This Row],[paid]]</f>
        <v>-122.6609211611657</v>
      </c>
      <c r="R1078" s="8">
        <v>1.2113429714238495</v>
      </c>
      <c r="S1078" s="8">
        <v>200</v>
      </c>
      <c r="T1078" s="10">
        <v>0.06</v>
      </c>
      <c r="U1078" s="8">
        <v>0.54802072761170084</v>
      </c>
      <c r="V1078" s="10">
        <v>1.7641961782974989E-3</v>
      </c>
    </row>
    <row r="1079" spans="1:22" x14ac:dyDescent="0.25">
      <c r="A1079" s="6">
        <v>44723</v>
      </c>
      <c r="B1079" s="7" t="str">
        <f t="shared" si="16"/>
        <v>6</v>
      </c>
      <c r="C1079" s="17">
        <f>_xlfn.ISOWEEKNUM(Table3[[#This Row],[dt]])</f>
        <v>23</v>
      </c>
      <c r="D1079" s="1">
        <v>16053</v>
      </c>
      <c r="E1079" s="1" t="s">
        <v>10</v>
      </c>
      <c r="F1079" s="1" t="s">
        <v>90</v>
      </c>
      <c r="G1079" s="1" t="s">
        <v>64</v>
      </c>
      <c r="H1079" s="1" t="s">
        <v>11</v>
      </c>
      <c r="I1079" s="1" t="s">
        <v>12</v>
      </c>
      <c r="J1079" s="1" t="s">
        <v>16</v>
      </c>
      <c r="K1079" s="1" t="s">
        <v>15</v>
      </c>
      <c r="L1079" s="1" t="s">
        <v>76</v>
      </c>
      <c r="M1079" s="1">
        <v>14900</v>
      </c>
      <c r="N1079" s="17">
        <v>96.303861219921657</v>
      </c>
      <c r="O1079" s="8">
        <v>132.60453468814245</v>
      </c>
      <c r="P1079" s="8">
        <v>9.2138013749921779</v>
      </c>
      <c r="Q1079" s="8">
        <f>P1079-Table3[[#This Row],[paid]]</f>
        <v>-123.39073331315028</v>
      </c>
      <c r="R1079" s="8">
        <v>9.5674267451762232E-2</v>
      </c>
      <c r="S1079" s="8">
        <v>200</v>
      </c>
      <c r="T1079" s="10">
        <v>0.08</v>
      </c>
      <c r="U1079" s="8">
        <v>4.4156415174364341</v>
      </c>
      <c r="V1079" s="10">
        <v>7.9873683288152836E-2</v>
      </c>
    </row>
    <row r="1080" spans="1:22" x14ac:dyDescent="0.25">
      <c r="A1080" s="6">
        <v>44723</v>
      </c>
      <c r="B1080" s="7" t="str">
        <f t="shared" si="16"/>
        <v>6</v>
      </c>
      <c r="C1080" s="17">
        <f>_xlfn.ISOWEEKNUM(Table3[[#This Row],[dt]])</f>
        <v>23</v>
      </c>
      <c r="D1080" s="1">
        <v>17628</v>
      </c>
      <c r="E1080" s="1" t="s">
        <v>10</v>
      </c>
      <c r="F1080" s="1" t="s">
        <v>91</v>
      </c>
      <c r="G1080" s="1" t="s">
        <v>53</v>
      </c>
      <c r="H1080" s="1" t="s">
        <v>11</v>
      </c>
      <c r="I1080" s="1" t="s">
        <v>18</v>
      </c>
      <c r="J1080" s="1" t="s">
        <v>13</v>
      </c>
      <c r="K1080" s="1" t="s">
        <v>15</v>
      </c>
      <c r="L1080" s="1" t="s">
        <v>79</v>
      </c>
      <c r="M1080" s="1">
        <v>6270</v>
      </c>
      <c r="N1080" s="17">
        <v>72.957877589015595</v>
      </c>
      <c r="O1080" s="8">
        <v>186.54623570977256</v>
      </c>
      <c r="P1080" s="8">
        <v>45.366724765350789</v>
      </c>
      <c r="Q1080" s="8">
        <f>P1080-Table3[[#This Row],[paid]]</f>
        <v>-141.17951094442176</v>
      </c>
      <c r="R1080" s="8">
        <v>0.62182078569924193</v>
      </c>
      <c r="S1080" s="8">
        <v>200</v>
      </c>
      <c r="T1080" s="10">
        <v>0.06</v>
      </c>
      <c r="U1080" s="8">
        <v>11.66769341920585</v>
      </c>
      <c r="V1080" s="10">
        <v>4.2864358842868419E-2</v>
      </c>
    </row>
    <row r="1081" spans="1:22" x14ac:dyDescent="0.25">
      <c r="A1081" s="6">
        <v>44723</v>
      </c>
      <c r="B1081" s="7" t="str">
        <f t="shared" si="16"/>
        <v>6</v>
      </c>
      <c r="C1081" s="17">
        <f>_xlfn.ISOWEEKNUM(Table3[[#This Row],[dt]])</f>
        <v>23</v>
      </c>
      <c r="D1081" s="1">
        <v>16862</v>
      </c>
      <c r="E1081" s="1" t="s">
        <v>10</v>
      </c>
      <c r="F1081" s="1" t="s">
        <v>90</v>
      </c>
      <c r="G1081" s="1" t="s">
        <v>68</v>
      </c>
      <c r="H1081" s="1" t="s">
        <v>17</v>
      </c>
      <c r="I1081" s="1" t="s">
        <v>12</v>
      </c>
      <c r="J1081" s="1" t="s">
        <v>13</v>
      </c>
      <c r="K1081" s="1" t="s">
        <v>14</v>
      </c>
      <c r="L1081" s="1" t="s">
        <v>81</v>
      </c>
      <c r="M1081" s="1">
        <v>70660</v>
      </c>
      <c r="N1081" s="17">
        <v>327.02869484726938</v>
      </c>
      <c r="O1081" s="8">
        <v>1716.473292838936</v>
      </c>
      <c r="P1081" s="8">
        <v>1559.2667241592001</v>
      </c>
      <c r="Q1081" s="8">
        <f>P1081-Table3[[#This Row],[paid]]</f>
        <v>-157.20656867973594</v>
      </c>
      <c r="R1081" s="8">
        <v>4.7679813689970443</v>
      </c>
      <c r="S1081" s="8">
        <v>3000</v>
      </c>
      <c r="T1081" s="10">
        <v>0.1</v>
      </c>
      <c r="U1081" s="8">
        <v>918.88912826484432</v>
      </c>
      <c r="V1081" s="10">
        <v>9.821808268673371E-2</v>
      </c>
    </row>
    <row r="1082" spans="1:22" x14ac:dyDescent="0.25">
      <c r="A1082" s="6">
        <v>44723</v>
      </c>
      <c r="B1082" s="7" t="str">
        <f t="shared" si="16"/>
        <v>6</v>
      </c>
      <c r="C1082" s="17">
        <f>_xlfn.ISOWEEKNUM(Table3[[#This Row],[dt]])</f>
        <v>23</v>
      </c>
      <c r="D1082" s="1">
        <v>17246</v>
      </c>
      <c r="E1082" s="1" t="s">
        <v>10</v>
      </c>
      <c r="F1082" s="1" t="s">
        <v>89</v>
      </c>
      <c r="G1082" s="1" t="s">
        <v>70</v>
      </c>
      <c r="H1082" s="1" t="s">
        <v>11</v>
      </c>
      <c r="I1082" s="1" t="s">
        <v>12</v>
      </c>
      <c r="J1082" s="1" t="s">
        <v>16</v>
      </c>
      <c r="K1082" s="1" t="s">
        <v>14</v>
      </c>
      <c r="L1082" s="1" t="s">
        <v>81</v>
      </c>
      <c r="M1082" s="1">
        <v>8590</v>
      </c>
      <c r="N1082" s="17">
        <v>30.169756097560978</v>
      </c>
      <c r="O1082" s="8">
        <v>245.4980511806661</v>
      </c>
      <c r="P1082" s="8">
        <v>68.579780801363299</v>
      </c>
      <c r="Q1082" s="8">
        <f>P1082-Table3[[#This Row],[paid]]</f>
        <v>-176.91827037930278</v>
      </c>
      <c r="R1082" s="8">
        <v>2.2731301035246854</v>
      </c>
      <c r="S1082" s="8">
        <v>200</v>
      </c>
      <c r="T1082" s="10">
        <v>0.15</v>
      </c>
      <c r="U1082" s="8">
        <v>38.644546702972001</v>
      </c>
      <c r="V1082" s="10">
        <v>9.3916278363208622E-2</v>
      </c>
    </row>
    <row r="1083" spans="1:22" x14ac:dyDescent="0.25">
      <c r="A1083" s="6">
        <v>44723</v>
      </c>
      <c r="B1083" s="7" t="str">
        <f t="shared" si="16"/>
        <v>6</v>
      </c>
      <c r="C1083" s="17">
        <f>_xlfn.ISOWEEKNUM(Table3[[#This Row],[dt]])</f>
        <v>23</v>
      </c>
      <c r="D1083" s="1">
        <v>7282</v>
      </c>
      <c r="E1083" s="1" t="s">
        <v>10</v>
      </c>
      <c r="F1083" s="1" t="s">
        <v>90</v>
      </c>
      <c r="G1083" s="1" t="s">
        <v>40</v>
      </c>
      <c r="H1083" s="1" t="s">
        <v>19</v>
      </c>
      <c r="I1083" s="1" t="s">
        <v>18</v>
      </c>
      <c r="J1083" s="1" t="s">
        <v>13</v>
      </c>
      <c r="K1083" s="1" t="s">
        <v>15</v>
      </c>
      <c r="L1083" s="1" t="s">
        <v>75</v>
      </c>
      <c r="M1083" s="1">
        <v>11750</v>
      </c>
      <c r="N1083" s="17">
        <v>10.986442262739599</v>
      </c>
      <c r="O1083" s="8">
        <v>244.61126444615635</v>
      </c>
      <c r="P1083" s="8">
        <v>24.88340308938356</v>
      </c>
      <c r="Q1083" s="8">
        <f>P1083-Table3[[#This Row],[paid]]</f>
        <v>-219.72786135677279</v>
      </c>
      <c r="R1083" s="8">
        <v>2.2649191152421886</v>
      </c>
      <c r="S1083" s="8">
        <v>200</v>
      </c>
      <c r="T1083" s="10">
        <v>0.02</v>
      </c>
      <c r="U1083" s="8">
        <v>1.526461654312008</v>
      </c>
      <c r="V1083" s="10">
        <v>1.0224094944120063E-2</v>
      </c>
    </row>
    <row r="1084" spans="1:22" x14ac:dyDescent="0.25">
      <c r="A1084" s="6">
        <v>44723</v>
      </c>
      <c r="B1084" s="7" t="str">
        <f t="shared" si="16"/>
        <v>6</v>
      </c>
      <c r="C1084" s="17">
        <f>_xlfn.ISOWEEKNUM(Table3[[#This Row],[dt]])</f>
        <v>23</v>
      </c>
      <c r="D1084" s="1">
        <v>2789</v>
      </c>
      <c r="E1084" s="1" t="s">
        <v>10</v>
      </c>
      <c r="F1084" s="1" t="s">
        <v>91</v>
      </c>
      <c r="G1084" s="1" t="s">
        <v>62</v>
      </c>
      <c r="H1084" s="1" t="s">
        <v>17</v>
      </c>
      <c r="I1084" s="1" t="s">
        <v>12</v>
      </c>
      <c r="J1084" s="1" t="s">
        <v>13</v>
      </c>
      <c r="K1084" s="1" t="s">
        <v>14</v>
      </c>
      <c r="L1084" s="1" t="s">
        <v>77</v>
      </c>
      <c r="M1084" s="1">
        <v>4410</v>
      </c>
      <c r="N1084" s="17">
        <v>25.804195804195807</v>
      </c>
      <c r="O1084" s="8">
        <v>260.3298990695252</v>
      </c>
      <c r="P1084" s="8">
        <v>13.653666035114957</v>
      </c>
      <c r="Q1084" s="8">
        <f>P1084-Table3[[#This Row],[paid]]</f>
        <v>-246.67623303441025</v>
      </c>
      <c r="R1084" s="8">
        <v>0.52912581111692103</v>
      </c>
      <c r="S1084" s="8">
        <v>200</v>
      </c>
      <c r="T1084" s="10">
        <v>0.13</v>
      </c>
      <c r="U1084" s="8">
        <v>9.7180459881722054</v>
      </c>
      <c r="V1084" s="10">
        <v>0.11862560042090538</v>
      </c>
    </row>
    <row r="1085" spans="1:22" x14ac:dyDescent="0.25">
      <c r="A1085" s="6">
        <v>44723</v>
      </c>
      <c r="B1085" s="7" t="str">
        <f t="shared" si="16"/>
        <v>6</v>
      </c>
      <c r="C1085" s="17">
        <f>_xlfn.ISOWEEKNUM(Table3[[#This Row],[dt]])</f>
        <v>23</v>
      </c>
      <c r="D1085" s="1">
        <v>16656</v>
      </c>
      <c r="E1085" s="1" t="s">
        <v>10</v>
      </c>
      <c r="F1085" s="1" t="s">
        <v>92</v>
      </c>
      <c r="G1085" s="1" t="s">
        <v>56</v>
      </c>
      <c r="H1085" s="1" t="s">
        <v>11</v>
      </c>
      <c r="I1085" s="1" t="s">
        <v>18</v>
      </c>
      <c r="J1085" s="1" t="s">
        <v>13</v>
      </c>
      <c r="K1085" s="1" t="s">
        <v>14</v>
      </c>
      <c r="L1085" s="1" t="s">
        <v>80</v>
      </c>
      <c r="M1085" s="1">
        <v>10410</v>
      </c>
      <c r="N1085" s="17">
        <v>39.666587282686351</v>
      </c>
      <c r="O1085" s="8">
        <v>313.92346473011878</v>
      </c>
      <c r="P1085" s="8">
        <v>64.855586009377959</v>
      </c>
      <c r="Q1085" s="8">
        <f>P1085-Table3[[#This Row],[paid]]</f>
        <v>-249.06787872074082</v>
      </c>
      <c r="R1085" s="8">
        <v>1.6350180454693688</v>
      </c>
      <c r="S1085" s="8">
        <v>200</v>
      </c>
      <c r="T1085" s="10">
        <v>0.12</v>
      </c>
      <c r="U1085" s="8">
        <v>26.718232809791186</v>
      </c>
      <c r="V1085" s="10">
        <v>6.8660836724040483E-2</v>
      </c>
    </row>
    <row r="1086" spans="1:22" x14ac:dyDescent="0.25">
      <c r="A1086" s="6">
        <v>44723</v>
      </c>
      <c r="B1086" s="7" t="str">
        <f t="shared" si="16"/>
        <v>6</v>
      </c>
      <c r="C1086" s="17">
        <f>_xlfn.ISOWEEKNUM(Table3[[#This Row],[dt]])</f>
        <v>23</v>
      </c>
      <c r="D1086" s="1">
        <v>2796</v>
      </c>
      <c r="E1086" s="1" t="s">
        <v>10</v>
      </c>
      <c r="F1086" s="1" t="s">
        <v>95</v>
      </c>
      <c r="G1086" s="1" t="s">
        <v>38</v>
      </c>
      <c r="H1086" s="1" t="s">
        <v>17</v>
      </c>
      <c r="I1086" s="1" t="s">
        <v>12</v>
      </c>
      <c r="J1086" s="1" t="s">
        <v>13</v>
      </c>
      <c r="K1086" s="1" t="s">
        <v>14</v>
      </c>
      <c r="L1086" s="1" t="s">
        <v>75</v>
      </c>
      <c r="M1086" s="1">
        <v>52700</v>
      </c>
      <c r="N1086" s="17">
        <v>326.02074807271345</v>
      </c>
      <c r="O1086" s="8">
        <v>1777.8103728767308</v>
      </c>
      <c r="P1086" s="8">
        <v>1486.1617120428239</v>
      </c>
      <c r="Q1086" s="8">
        <f>P1086-Table3[[#This Row],[paid]]</f>
        <v>-291.64866083390689</v>
      </c>
      <c r="R1086" s="8">
        <v>4.55848813558136</v>
      </c>
      <c r="S1086" s="8">
        <v>800</v>
      </c>
      <c r="T1086" s="10">
        <v>0.12</v>
      </c>
      <c r="U1086" s="8">
        <v>139.61413168352351</v>
      </c>
      <c r="V1086" s="10">
        <v>1.5657126515033929E-2</v>
      </c>
    </row>
    <row r="1087" spans="1:22" x14ac:dyDescent="0.25">
      <c r="A1087" s="6">
        <v>44723</v>
      </c>
      <c r="B1087" s="7" t="str">
        <f t="shared" si="16"/>
        <v>6</v>
      </c>
      <c r="C1087" s="17">
        <f>_xlfn.ISOWEEKNUM(Table3[[#This Row],[dt]])</f>
        <v>23</v>
      </c>
      <c r="D1087" s="1">
        <v>15810</v>
      </c>
      <c r="E1087" s="1" t="s">
        <v>10</v>
      </c>
      <c r="F1087" s="1" t="s">
        <v>91</v>
      </c>
      <c r="G1087" s="1" t="s">
        <v>60</v>
      </c>
      <c r="H1087" s="1" t="s">
        <v>11</v>
      </c>
      <c r="I1087" s="1" t="s">
        <v>12</v>
      </c>
      <c r="J1087" s="1" t="s">
        <v>16</v>
      </c>
      <c r="K1087" s="1" t="s">
        <v>14</v>
      </c>
      <c r="L1087" s="1" t="s">
        <v>81</v>
      </c>
      <c r="M1087" s="1">
        <v>147350</v>
      </c>
      <c r="N1087" s="17">
        <v>437.33648455534791</v>
      </c>
      <c r="O1087" s="8">
        <v>2933.2005324993097</v>
      </c>
      <c r="P1087" s="8">
        <v>2639.4971386401699</v>
      </c>
      <c r="Q1087" s="8">
        <f>P1087-Table3[[#This Row],[paid]]</f>
        <v>-293.70339385913985</v>
      </c>
      <c r="R1087" s="8">
        <v>6.035392042179649</v>
      </c>
      <c r="S1087" s="8">
        <v>1200</v>
      </c>
      <c r="T1087" s="10">
        <v>0.1</v>
      </c>
      <c r="U1087" s="8">
        <v>1187.7587634467664</v>
      </c>
      <c r="V1087" s="10">
        <v>7.4999056073908207E-2</v>
      </c>
    </row>
    <row r="1088" spans="1:22" x14ac:dyDescent="0.25">
      <c r="A1088" s="6">
        <v>44723</v>
      </c>
      <c r="B1088" s="7" t="str">
        <f t="shared" si="16"/>
        <v>6</v>
      </c>
      <c r="C1088" s="17">
        <f>_xlfn.ISOWEEKNUM(Table3[[#This Row],[dt]])</f>
        <v>23</v>
      </c>
      <c r="D1088" s="1">
        <v>13948</v>
      </c>
      <c r="E1088" s="1" t="s">
        <v>10</v>
      </c>
      <c r="F1088" s="1" t="s">
        <v>93</v>
      </c>
      <c r="G1088" s="1" t="s">
        <v>44</v>
      </c>
      <c r="H1088" s="1" t="s">
        <v>11</v>
      </c>
      <c r="I1088" s="1" t="s">
        <v>18</v>
      </c>
      <c r="J1088" s="1" t="s">
        <v>13</v>
      </c>
      <c r="K1088" s="1" t="s">
        <v>14</v>
      </c>
      <c r="L1088" s="1" t="s">
        <v>79</v>
      </c>
      <c r="M1088" s="1">
        <v>11420</v>
      </c>
      <c r="N1088" s="17">
        <v>39.268350924112895</v>
      </c>
      <c r="O1088" s="8">
        <v>324.57221846782681</v>
      </c>
      <c r="P1088" s="8">
        <v>29.503277256973291</v>
      </c>
      <c r="Q1088" s="8">
        <f>P1088-Table3[[#This Row],[paid]]</f>
        <v>-295.0689412108535</v>
      </c>
      <c r="R1088" s="8">
        <v>0.75132457978663625</v>
      </c>
      <c r="S1088" s="8">
        <v>200</v>
      </c>
      <c r="T1088" s="10">
        <v>0.1</v>
      </c>
      <c r="U1088" s="8">
        <v>16.111972999076119</v>
      </c>
      <c r="V1088" s="10">
        <v>9.1017984537451968E-2</v>
      </c>
    </row>
    <row r="1089" spans="1:22" x14ac:dyDescent="0.25">
      <c r="A1089" s="6">
        <v>44723</v>
      </c>
      <c r="B1089" s="7" t="str">
        <f t="shared" si="16"/>
        <v>6</v>
      </c>
      <c r="C1089" s="17">
        <f>_xlfn.ISOWEEKNUM(Table3[[#This Row],[dt]])</f>
        <v>23</v>
      </c>
      <c r="D1089" s="1">
        <v>5435</v>
      </c>
      <c r="E1089" s="1" t="s">
        <v>10</v>
      </c>
      <c r="F1089" s="1" t="s">
        <v>92</v>
      </c>
      <c r="G1089" s="1" t="s">
        <v>25</v>
      </c>
      <c r="H1089" s="1" t="s">
        <v>17</v>
      </c>
      <c r="I1089" s="1" t="s">
        <v>21</v>
      </c>
      <c r="J1089" s="1" t="s">
        <v>16</v>
      </c>
      <c r="K1089" s="1" t="s">
        <v>15</v>
      </c>
      <c r="L1089" s="1" t="s">
        <v>75</v>
      </c>
      <c r="M1089" s="1">
        <v>33300</v>
      </c>
      <c r="N1089" s="17">
        <v>21.616996164060197</v>
      </c>
      <c r="O1089" s="8">
        <v>367.23751829649456</v>
      </c>
      <c r="P1089" s="8">
        <v>60.140697153896269</v>
      </c>
      <c r="Q1089" s="8">
        <f>P1089-Table3[[#This Row],[paid]]</f>
        <v>-307.09682114259829</v>
      </c>
      <c r="R1089" s="8">
        <v>2.7821024113370796</v>
      </c>
      <c r="S1089" s="8">
        <v>200</v>
      </c>
      <c r="T1089" s="10">
        <v>0.08</v>
      </c>
      <c r="U1089" s="8">
        <v>25.24508551532589</v>
      </c>
      <c r="V1089" s="10">
        <v>6.9961181889653695E-2</v>
      </c>
    </row>
    <row r="1090" spans="1:22" x14ac:dyDescent="0.25">
      <c r="A1090" s="6">
        <v>44723</v>
      </c>
      <c r="B1090" s="7" t="str">
        <f t="shared" ref="B1090:B1153" si="17">TEXT(A1090,"M")</f>
        <v>6</v>
      </c>
      <c r="C1090" s="17">
        <f>_xlfn.ISOWEEKNUM(Table3[[#This Row],[dt]])</f>
        <v>23</v>
      </c>
      <c r="D1090" s="1">
        <v>15720</v>
      </c>
      <c r="E1090" s="1" t="s">
        <v>10</v>
      </c>
      <c r="F1090" s="1" t="s">
        <v>91</v>
      </c>
      <c r="G1090" s="1" t="s">
        <v>52</v>
      </c>
      <c r="H1090" s="1" t="s">
        <v>17</v>
      </c>
      <c r="I1090" s="1" t="s">
        <v>12</v>
      </c>
      <c r="J1090" s="1" t="s">
        <v>13</v>
      </c>
      <c r="K1090" s="1" t="s">
        <v>14</v>
      </c>
      <c r="L1090" s="1" t="s">
        <v>80</v>
      </c>
      <c r="M1090" s="1">
        <v>31870</v>
      </c>
      <c r="N1090" s="17">
        <v>27.613993284956134</v>
      </c>
      <c r="O1090" s="8">
        <v>734.48691735181887</v>
      </c>
      <c r="P1090" s="8">
        <v>422.5441000758596</v>
      </c>
      <c r="Q1090" s="8">
        <f>P1090-Table3[[#This Row],[paid]]</f>
        <v>-311.94281727595927</v>
      </c>
      <c r="R1090" s="8">
        <v>15.301810778162896</v>
      </c>
      <c r="S1090" s="8">
        <v>200</v>
      </c>
      <c r="T1090" s="10">
        <v>7.0000000000000007E-2</v>
      </c>
      <c r="U1090" s="8">
        <v>157.17331117086155</v>
      </c>
      <c r="V1090" s="10">
        <v>6.199483523047028E-2</v>
      </c>
    </row>
    <row r="1091" spans="1:22" x14ac:dyDescent="0.25">
      <c r="A1091" s="6">
        <v>44723</v>
      </c>
      <c r="B1091" s="7" t="str">
        <f t="shared" si="17"/>
        <v>6</v>
      </c>
      <c r="C1091" s="17">
        <f>_xlfn.ISOWEEKNUM(Table3[[#This Row],[dt]])</f>
        <v>23</v>
      </c>
      <c r="D1091" s="1">
        <v>17260</v>
      </c>
      <c r="E1091" s="1" t="s">
        <v>10</v>
      </c>
      <c r="F1091" s="1" t="s">
        <v>93</v>
      </c>
      <c r="G1091" s="1" t="s">
        <v>41</v>
      </c>
      <c r="H1091" s="1" t="s">
        <v>17</v>
      </c>
      <c r="I1091" s="1" t="s">
        <v>12</v>
      </c>
      <c r="J1091" s="1" t="s">
        <v>13</v>
      </c>
      <c r="K1091" s="1" t="s">
        <v>15</v>
      </c>
      <c r="L1091" s="1" t="s">
        <v>76</v>
      </c>
      <c r="M1091" s="1">
        <v>46880</v>
      </c>
      <c r="N1091" s="17">
        <v>202.33853880561875</v>
      </c>
      <c r="O1091" s="8">
        <v>812.41730741210165</v>
      </c>
      <c r="P1091" s="8">
        <v>498.13130570351467</v>
      </c>
      <c r="Q1091" s="8">
        <f>P1091-Table3[[#This Row],[paid]]</f>
        <v>-314.28600170858698</v>
      </c>
      <c r="R1091" s="8">
        <v>2.4618706285215204</v>
      </c>
      <c r="S1091" s="8">
        <v>400</v>
      </c>
      <c r="T1091" s="10">
        <v>7.0000000000000007E-2</v>
      </c>
      <c r="U1091" s="8">
        <v>159.66511697258895</v>
      </c>
      <c r="V1091" s="10">
        <v>5.3421362046663805E-2</v>
      </c>
    </row>
    <row r="1092" spans="1:22" x14ac:dyDescent="0.25">
      <c r="A1092" s="6">
        <v>44723</v>
      </c>
      <c r="B1092" s="7" t="str">
        <f t="shared" si="17"/>
        <v>6</v>
      </c>
      <c r="C1092" s="17">
        <f>_xlfn.ISOWEEKNUM(Table3[[#This Row],[dt]])</f>
        <v>23</v>
      </c>
      <c r="D1092" s="1">
        <v>15673</v>
      </c>
      <c r="E1092" s="1" t="s">
        <v>10</v>
      </c>
      <c r="F1092" s="1" t="s">
        <v>91</v>
      </c>
      <c r="G1092" s="1" t="s">
        <v>54</v>
      </c>
      <c r="H1092" s="1" t="s">
        <v>19</v>
      </c>
      <c r="I1092" s="1" t="s">
        <v>21</v>
      </c>
      <c r="J1092" s="1" t="s">
        <v>16</v>
      </c>
      <c r="K1092" s="1" t="s">
        <v>15</v>
      </c>
      <c r="L1092" s="1" t="s">
        <v>78</v>
      </c>
      <c r="M1092" s="1">
        <v>79130</v>
      </c>
      <c r="N1092" s="17">
        <v>65.647096362476063</v>
      </c>
      <c r="O1092" s="8">
        <v>2025.3378856767515</v>
      </c>
      <c r="P1092" s="8">
        <v>1704.5839916358364</v>
      </c>
      <c r="Q1092" s="8">
        <f>P1092-Table3[[#This Row],[paid]]</f>
        <v>-320.75389404091516</v>
      </c>
      <c r="R1092" s="8">
        <v>25.965870329189123</v>
      </c>
      <c r="S1092" s="8">
        <v>800</v>
      </c>
      <c r="T1092" s="10">
        <v>0.06</v>
      </c>
      <c r="U1092" s="8">
        <v>588.03636746438747</v>
      </c>
      <c r="V1092" s="10">
        <v>5.7495589378386218E-2</v>
      </c>
    </row>
    <row r="1093" spans="1:22" x14ac:dyDescent="0.25">
      <c r="A1093" s="6">
        <v>44723</v>
      </c>
      <c r="B1093" s="7" t="str">
        <f t="shared" si="17"/>
        <v>6</v>
      </c>
      <c r="C1093" s="17">
        <f>_xlfn.ISOWEEKNUM(Table3[[#This Row],[dt]])</f>
        <v>23</v>
      </c>
      <c r="D1093" s="1">
        <v>17247</v>
      </c>
      <c r="E1093" s="1" t="s">
        <v>10</v>
      </c>
      <c r="F1093" s="1" t="s">
        <v>91</v>
      </c>
      <c r="G1093" s="1" t="s">
        <v>30</v>
      </c>
      <c r="H1093" s="1" t="s">
        <v>11</v>
      </c>
      <c r="I1093" s="1" t="s">
        <v>22</v>
      </c>
      <c r="J1093" s="1" t="s">
        <v>16</v>
      </c>
      <c r="K1093" s="1" t="s">
        <v>15</v>
      </c>
      <c r="L1093" s="1" t="s">
        <v>81</v>
      </c>
      <c r="M1093" s="1">
        <v>17850</v>
      </c>
      <c r="N1093" s="17">
        <v>108.28896867648879</v>
      </c>
      <c r="O1093" s="8">
        <v>407.42628315722584</v>
      </c>
      <c r="P1093" s="8">
        <v>75.033625875495048</v>
      </c>
      <c r="Q1093" s="8">
        <f>P1093-Table3[[#This Row],[paid]]</f>
        <v>-332.39265728173081</v>
      </c>
      <c r="R1093" s="8">
        <v>0.69290184210412564</v>
      </c>
      <c r="S1093" s="8">
        <v>200</v>
      </c>
      <c r="T1093" s="10">
        <v>0.06</v>
      </c>
      <c r="U1093" s="8">
        <v>21.492699720759649</v>
      </c>
      <c r="V1093" s="10">
        <v>4.7740150876761492E-2</v>
      </c>
    </row>
    <row r="1094" spans="1:22" x14ac:dyDescent="0.25">
      <c r="A1094" s="6">
        <v>44723</v>
      </c>
      <c r="B1094" s="7" t="str">
        <f t="shared" si="17"/>
        <v>6</v>
      </c>
      <c r="C1094" s="17">
        <f>_xlfn.ISOWEEKNUM(Table3[[#This Row],[dt]])</f>
        <v>23</v>
      </c>
      <c r="D1094" s="1">
        <v>16256</v>
      </c>
      <c r="E1094" s="1" t="s">
        <v>10</v>
      </c>
      <c r="F1094" s="1" t="s">
        <v>90</v>
      </c>
      <c r="G1094" s="1" t="s">
        <v>66</v>
      </c>
      <c r="H1094" s="1" t="s">
        <v>17</v>
      </c>
      <c r="I1094" s="1" t="s">
        <v>12</v>
      </c>
      <c r="J1094" s="1" t="s">
        <v>16</v>
      </c>
      <c r="K1094" s="1" t="s">
        <v>14</v>
      </c>
      <c r="L1094" s="1" t="s">
        <v>81</v>
      </c>
      <c r="M1094" s="1">
        <v>62720</v>
      </c>
      <c r="N1094" s="17">
        <v>367.53459474724656</v>
      </c>
      <c r="O1094" s="8">
        <v>1304.1238501336243</v>
      </c>
      <c r="P1094" s="8">
        <v>962.4711461025712</v>
      </c>
      <c r="Q1094" s="8">
        <f>P1094-Table3[[#This Row],[paid]]</f>
        <v>-341.65270403105308</v>
      </c>
      <c r="R1094" s="8">
        <v>2.6187225906297673</v>
      </c>
      <c r="S1094" s="8">
        <v>1000</v>
      </c>
      <c r="T1094" s="10">
        <v>0.1</v>
      </c>
      <c r="U1094" s="8">
        <v>573.72265944102537</v>
      </c>
      <c r="V1094" s="10">
        <v>9.9348893343323738E-2</v>
      </c>
    </row>
    <row r="1095" spans="1:22" x14ac:dyDescent="0.25">
      <c r="A1095" s="6">
        <v>44723</v>
      </c>
      <c r="B1095" s="7" t="str">
        <f t="shared" si="17"/>
        <v>6</v>
      </c>
      <c r="C1095" s="17">
        <f>_xlfn.ISOWEEKNUM(Table3[[#This Row],[dt]])</f>
        <v>23</v>
      </c>
      <c r="D1095" s="1">
        <v>15242</v>
      </c>
      <c r="E1095" s="1" t="s">
        <v>10</v>
      </c>
      <c r="F1095" s="1" t="s">
        <v>93</v>
      </c>
      <c r="G1095" s="1" t="s">
        <v>62</v>
      </c>
      <c r="H1095" s="1" t="s">
        <v>11</v>
      </c>
      <c r="I1095" s="1" t="s">
        <v>18</v>
      </c>
      <c r="J1095" s="1" t="s">
        <v>13</v>
      </c>
      <c r="K1095" s="1" t="s">
        <v>14</v>
      </c>
      <c r="L1095" s="1" t="s">
        <v>77</v>
      </c>
      <c r="M1095" s="1">
        <v>13480</v>
      </c>
      <c r="N1095" s="17">
        <v>62.634181211651878</v>
      </c>
      <c r="O1095" s="8">
        <v>416.13786587711019</v>
      </c>
      <c r="P1095" s="8">
        <v>55.693278846959402</v>
      </c>
      <c r="Q1095" s="8">
        <f>P1095-Table3[[#This Row],[paid]]</f>
        <v>-360.44458703015079</v>
      </c>
      <c r="R1095" s="8">
        <v>0.88918347409638909</v>
      </c>
      <c r="S1095" s="8">
        <v>200</v>
      </c>
      <c r="T1095" s="10">
        <v>0.11</v>
      </c>
      <c r="U1095" s="8">
        <v>1.8460264625675911</v>
      </c>
      <c r="V1095" s="10">
        <v>5.5243843326239347E-3</v>
      </c>
    </row>
    <row r="1096" spans="1:22" x14ac:dyDescent="0.25">
      <c r="A1096" s="6">
        <v>44723</v>
      </c>
      <c r="B1096" s="7" t="str">
        <f t="shared" si="17"/>
        <v>6</v>
      </c>
      <c r="C1096" s="17">
        <f>_xlfn.ISOWEEKNUM(Table3[[#This Row],[dt]])</f>
        <v>23</v>
      </c>
      <c r="D1096" s="1">
        <v>17047</v>
      </c>
      <c r="E1096" s="1" t="s">
        <v>10</v>
      </c>
      <c r="F1096" s="1" t="s">
        <v>92</v>
      </c>
      <c r="G1096" s="1" t="s">
        <v>60</v>
      </c>
      <c r="H1096" s="1" t="s">
        <v>17</v>
      </c>
      <c r="I1096" s="1" t="s">
        <v>12</v>
      </c>
      <c r="J1096" s="1" t="s">
        <v>16</v>
      </c>
      <c r="K1096" s="1" t="s">
        <v>20</v>
      </c>
      <c r="L1096" s="1" t="s">
        <v>75</v>
      </c>
      <c r="M1096" s="1">
        <v>52210</v>
      </c>
      <c r="N1096" s="17">
        <v>102.4663090409525</v>
      </c>
      <c r="O1096" s="8">
        <v>836.85595748873311</v>
      </c>
      <c r="P1096" s="8">
        <v>476.38633979334855</v>
      </c>
      <c r="Q1096" s="8">
        <f>P1096-Table3[[#This Row],[paid]]</f>
        <v>-360.46961769538456</v>
      </c>
      <c r="R1096" s="8">
        <v>4.6491997638262959</v>
      </c>
      <c r="S1096" s="8">
        <v>600</v>
      </c>
      <c r="T1096" s="10">
        <v>7.4999999999999997E-2</v>
      </c>
      <c r="U1096" s="8">
        <v>104.26605212250276</v>
      </c>
      <c r="V1096" s="10">
        <v>3.6478114299601273E-2</v>
      </c>
    </row>
    <row r="1097" spans="1:22" x14ac:dyDescent="0.25">
      <c r="A1097" s="6">
        <v>44723</v>
      </c>
      <c r="B1097" s="7" t="str">
        <f t="shared" si="17"/>
        <v>6</v>
      </c>
      <c r="C1097" s="17">
        <f>_xlfn.ISOWEEKNUM(Table3[[#This Row],[dt]])</f>
        <v>23</v>
      </c>
      <c r="D1097" s="1">
        <v>16602</v>
      </c>
      <c r="E1097" s="1" t="s">
        <v>10</v>
      </c>
      <c r="F1097" s="1" t="s">
        <v>95</v>
      </c>
      <c r="G1097" s="1" t="s">
        <v>33</v>
      </c>
      <c r="H1097" s="1" t="s">
        <v>11</v>
      </c>
      <c r="I1097" s="1" t="s">
        <v>12</v>
      </c>
      <c r="J1097" s="1" t="s">
        <v>16</v>
      </c>
      <c r="K1097" s="1" t="s">
        <v>15</v>
      </c>
      <c r="L1097" s="1" t="s">
        <v>81</v>
      </c>
      <c r="M1097" s="1">
        <v>105420</v>
      </c>
      <c r="N1097" s="17">
        <v>374.68012510662493</v>
      </c>
      <c r="O1097" s="8">
        <v>2193.1320336027811</v>
      </c>
      <c r="P1097" s="8">
        <v>1826.051077168082</v>
      </c>
      <c r="Q1097" s="8">
        <f>P1097-Table3[[#This Row],[paid]]</f>
        <v>-367.08095643469915</v>
      </c>
      <c r="R1097" s="8">
        <v>4.873626741339514</v>
      </c>
      <c r="S1097" s="8">
        <v>1600</v>
      </c>
      <c r="T1097" s="10">
        <v>0.08</v>
      </c>
      <c r="U1097" s="8">
        <v>408.19318926136708</v>
      </c>
      <c r="V1097" s="10">
        <v>3.7256459614336247E-2</v>
      </c>
    </row>
    <row r="1098" spans="1:22" x14ac:dyDescent="0.25">
      <c r="A1098" s="6">
        <v>44723</v>
      </c>
      <c r="B1098" s="7" t="str">
        <f t="shared" si="17"/>
        <v>6</v>
      </c>
      <c r="C1098" s="17">
        <f>_xlfn.ISOWEEKNUM(Table3[[#This Row],[dt]])</f>
        <v>23</v>
      </c>
      <c r="D1098" s="1">
        <v>3010</v>
      </c>
      <c r="E1098" s="1" t="s">
        <v>24</v>
      </c>
      <c r="F1098" s="1" t="s">
        <v>95</v>
      </c>
      <c r="G1098" s="1" t="s">
        <v>32</v>
      </c>
      <c r="H1098" s="1" t="s">
        <v>11</v>
      </c>
      <c r="I1098" s="1" t="s">
        <v>21</v>
      </c>
      <c r="J1098" s="1" t="s">
        <v>13</v>
      </c>
      <c r="K1098" s="1" t="s">
        <v>15</v>
      </c>
      <c r="L1098" s="1" t="s">
        <v>76</v>
      </c>
      <c r="M1098" s="1">
        <v>16800</v>
      </c>
      <c r="N1098" s="17">
        <v>43.060257278266761</v>
      </c>
      <c r="O1098" s="8">
        <v>427.82927042388621</v>
      </c>
      <c r="P1098" s="8">
        <v>57.932196401338679</v>
      </c>
      <c r="Q1098" s="8">
        <f>P1098-Table3[[#This Row],[paid]]</f>
        <v>-369.89707402254754</v>
      </c>
      <c r="R1098" s="8">
        <v>1.3453750642260569</v>
      </c>
      <c r="S1098" s="8">
        <v>200</v>
      </c>
      <c r="T1098" s="10">
        <v>0.06</v>
      </c>
      <c r="U1098" s="8">
        <v>3.1045601920296697</v>
      </c>
      <c r="V1098" s="10">
        <v>8.9315912534546175E-3</v>
      </c>
    </row>
    <row r="1099" spans="1:22" x14ac:dyDescent="0.25">
      <c r="A1099" s="6">
        <v>44723</v>
      </c>
      <c r="B1099" s="7" t="str">
        <f t="shared" si="17"/>
        <v>6</v>
      </c>
      <c r="C1099" s="17">
        <f>_xlfn.ISOWEEKNUM(Table3[[#This Row],[dt]])</f>
        <v>23</v>
      </c>
      <c r="D1099" s="1">
        <v>17435</v>
      </c>
      <c r="E1099" s="1" t="s">
        <v>10</v>
      </c>
      <c r="F1099" s="1" t="s">
        <v>95</v>
      </c>
      <c r="G1099" s="1" t="s">
        <v>63</v>
      </c>
      <c r="H1099" s="1" t="s">
        <v>11</v>
      </c>
      <c r="I1099" s="1" t="s">
        <v>12</v>
      </c>
      <c r="J1099" s="1" t="s">
        <v>13</v>
      </c>
      <c r="K1099" s="1" t="s">
        <v>14</v>
      </c>
      <c r="L1099" s="1" t="s">
        <v>78</v>
      </c>
      <c r="M1099" s="1">
        <v>14440</v>
      </c>
      <c r="N1099" s="17">
        <v>111.24565972222223</v>
      </c>
      <c r="O1099" s="8">
        <v>432.80089371451152</v>
      </c>
      <c r="P1099" s="8">
        <v>56.51082271084298</v>
      </c>
      <c r="Q1099" s="8">
        <f>P1099-Table3[[#This Row],[paid]]</f>
        <v>-376.29007100366852</v>
      </c>
      <c r="R1099" s="8">
        <v>0.50798226961797133</v>
      </c>
      <c r="S1099" s="8">
        <v>200</v>
      </c>
      <c r="T1099" s="10">
        <v>0.1</v>
      </c>
      <c r="U1099" s="8">
        <v>13.14262817145886</v>
      </c>
      <c r="V1099" s="10">
        <v>3.8761389827654862E-2</v>
      </c>
    </row>
    <row r="1100" spans="1:22" x14ac:dyDescent="0.25">
      <c r="A1100" s="6">
        <v>44723</v>
      </c>
      <c r="B1100" s="7" t="str">
        <f t="shared" si="17"/>
        <v>6</v>
      </c>
      <c r="C1100" s="17">
        <f>_xlfn.ISOWEEKNUM(Table3[[#This Row],[dt]])</f>
        <v>23</v>
      </c>
      <c r="D1100" s="1">
        <v>15102</v>
      </c>
      <c r="E1100" s="1" t="s">
        <v>10</v>
      </c>
      <c r="F1100" s="1" t="s">
        <v>89</v>
      </c>
      <c r="G1100" s="1" t="s">
        <v>64</v>
      </c>
      <c r="H1100" s="1" t="s">
        <v>17</v>
      </c>
      <c r="I1100" s="1" t="s">
        <v>18</v>
      </c>
      <c r="J1100" s="1" t="s">
        <v>13</v>
      </c>
      <c r="K1100" s="1" t="s">
        <v>15</v>
      </c>
      <c r="L1100" s="1" t="s">
        <v>78</v>
      </c>
      <c r="M1100" s="1">
        <v>24170</v>
      </c>
      <c r="N1100" s="17">
        <v>29.296969696969697</v>
      </c>
      <c r="O1100" s="8">
        <v>506.74192354012524</v>
      </c>
      <c r="P1100" s="8">
        <v>48.51634894816727</v>
      </c>
      <c r="Q1100" s="8">
        <f>P1100-Table3[[#This Row],[paid]]</f>
        <v>-458.22557459195798</v>
      </c>
      <c r="R1100" s="8">
        <v>1.6560193579742655</v>
      </c>
      <c r="S1100" s="8">
        <v>200</v>
      </c>
      <c r="T1100" s="10">
        <v>6.5000000000000002E-2</v>
      </c>
      <c r="U1100" s="8">
        <v>16.478554683709632</v>
      </c>
      <c r="V1100" s="10">
        <v>5.6608253509604196E-2</v>
      </c>
    </row>
    <row r="1101" spans="1:22" x14ac:dyDescent="0.25">
      <c r="A1101" s="6">
        <v>44723</v>
      </c>
      <c r="B1101" s="7" t="str">
        <f t="shared" si="17"/>
        <v>6</v>
      </c>
      <c r="C1101" s="17">
        <f>_xlfn.ISOWEEKNUM(Table3[[#This Row],[dt]])</f>
        <v>23</v>
      </c>
      <c r="D1101" s="1">
        <v>9121</v>
      </c>
      <c r="E1101" s="1" t="s">
        <v>10</v>
      </c>
      <c r="F1101" s="1" t="s">
        <v>93</v>
      </c>
      <c r="G1101" s="1" t="s">
        <v>66</v>
      </c>
      <c r="H1101" s="1" t="s">
        <v>11</v>
      </c>
      <c r="I1101" s="1" t="s">
        <v>12</v>
      </c>
      <c r="J1101" s="1" t="s">
        <v>13</v>
      </c>
      <c r="K1101" s="1" t="s">
        <v>14</v>
      </c>
      <c r="L1101" s="1" t="s">
        <v>80</v>
      </c>
      <c r="M1101" s="1">
        <v>35350</v>
      </c>
      <c r="N1101" s="17">
        <v>112.41114852225962</v>
      </c>
      <c r="O1101" s="8">
        <v>601.52975492337612</v>
      </c>
      <c r="P1101" s="8">
        <v>132.58558945343151</v>
      </c>
      <c r="Q1101" s="8">
        <f>P1101-Table3[[#This Row],[paid]]</f>
        <v>-468.94416546994461</v>
      </c>
      <c r="R1101" s="8">
        <v>1.1794701076928944</v>
      </c>
      <c r="S1101" s="8">
        <v>200</v>
      </c>
      <c r="T1101" s="10">
        <v>0.125</v>
      </c>
      <c r="U1101" s="8">
        <v>13.989827634074825</v>
      </c>
      <c r="V1101" s="10">
        <v>1.7585907704030082E-2</v>
      </c>
    </row>
    <row r="1102" spans="1:22" x14ac:dyDescent="0.25">
      <c r="A1102" s="6">
        <v>44723</v>
      </c>
      <c r="B1102" s="7" t="str">
        <f t="shared" si="17"/>
        <v>6</v>
      </c>
      <c r="C1102" s="17">
        <f>_xlfn.ISOWEEKNUM(Table3[[#This Row],[dt]])</f>
        <v>23</v>
      </c>
      <c r="D1102" s="1">
        <v>7799</v>
      </c>
      <c r="E1102" s="1" t="s">
        <v>10</v>
      </c>
      <c r="F1102" s="1" t="s">
        <v>92</v>
      </c>
      <c r="G1102" s="1" t="s">
        <v>48</v>
      </c>
      <c r="H1102" s="1" t="s">
        <v>19</v>
      </c>
      <c r="I1102" s="1" t="s">
        <v>18</v>
      </c>
      <c r="J1102" s="1" t="s">
        <v>16</v>
      </c>
      <c r="K1102" s="1" t="s">
        <v>14</v>
      </c>
      <c r="L1102" s="1" t="s">
        <v>77</v>
      </c>
      <c r="M1102" s="1">
        <v>46460</v>
      </c>
      <c r="N1102" s="17">
        <v>138.81213218650973</v>
      </c>
      <c r="O1102" s="8">
        <v>1639.2713003451165</v>
      </c>
      <c r="P1102" s="8">
        <v>1149.2461840053436</v>
      </c>
      <c r="Q1102" s="8">
        <f>P1102-Table3[[#This Row],[paid]]</f>
        <v>-490.02511633977292</v>
      </c>
      <c r="R1102" s="8">
        <v>8.2791479815409943</v>
      </c>
      <c r="S1102" s="8">
        <v>1800</v>
      </c>
      <c r="T1102" s="10">
        <v>0.05</v>
      </c>
      <c r="U1102" s="8">
        <v>320.76833879645585</v>
      </c>
      <c r="V1102" s="10">
        <v>4.651865765878474E-2</v>
      </c>
    </row>
    <row r="1103" spans="1:22" x14ac:dyDescent="0.25">
      <c r="A1103" s="6">
        <v>44723</v>
      </c>
      <c r="B1103" s="7" t="str">
        <f t="shared" si="17"/>
        <v>6</v>
      </c>
      <c r="C1103" s="17">
        <f>_xlfn.ISOWEEKNUM(Table3[[#This Row],[dt]])</f>
        <v>23</v>
      </c>
      <c r="D1103" s="1">
        <v>16966</v>
      </c>
      <c r="E1103" s="1" t="s">
        <v>10</v>
      </c>
      <c r="F1103" s="1" t="s">
        <v>94</v>
      </c>
      <c r="G1103" s="1" t="s">
        <v>30</v>
      </c>
      <c r="H1103" s="1" t="s">
        <v>11</v>
      </c>
      <c r="I1103" s="1" t="s">
        <v>12</v>
      </c>
      <c r="J1103" s="1" t="s">
        <v>16</v>
      </c>
      <c r="K1103" s="1" t="s">
        <v>15</v>
      </c>
      <c r="L1103" s="1" t="s">
        <v>75</v>
      </c>
      <c r="M1103" s="1">
        <v>66930</v>
      </c>
      <c r="N1103" s="17">
        <v>249.08657612953775</v>
      </c>
      <c r="O1103" s="8">
        <v>728.22960159132515</v>
      </c>
      <c r="P1103" s="8">
        <v>176.79553420717403</v>
      </c>
      <c r="Q1103" s="8">
        <f>P1103-Table3[[#This Row],[paid]]</f>
        <v>-551.43406738415115</v>
      </c>
      <c r="R1103" s="8">
        <v>0.70977544014749039</v>
      </c>
      <c r="S1103" s="8">
        <v>400</v>
      </c>
      <c r="T1103" s="10">
        <v>0.2</v>
      </c>
      <c r="U1103" s="8">
        <v>14.422203536520183</v>
      </c>
      <c r="V1103" s="10">
        <v>1.3595934988964742E-2</v>
      </c>
    </row>
    <row r="1104" spans="1:22" x14ac:dyDescent="0.25">
      <c r="A1104" s="6">
        <v>44723</v>
      </c>
      <c r="B1104" s="7" t="str">
        <f t="shared" si="17"/>
        <v>6</v>
      </c>
      <c r="C1104" s="17">
        <f>_xlfn.ISOWEEKNUM(Table3[[#This Row],[dt]])</f>
        <v>23</v>
      </c>
      <c r="D1104" s="1">
        <v>17100</v>
      </c>
      <c r="E1104" s="1" t="s">
        <v>10</v>
      </c>
      <c r="F1104" s="1" t="s">
        <v>89</v>
      </c>
      <c r="G1104" s="1" t="s">
        <v>74</v>
      </c>
      <c r="H1104" s="1" t="s">
        <v>11</v>
      </c>
      <c r="I1104" s="1" t="s">
        <v>21</v>
      </c>
      <c r="J1104" s="1" t="s">
        <v>13</v>
      </c>
      <c r="K1104" s="1" t="s">
        <v>15</v>
      </c>
      <c r="L1104" s="1" t="s">
        <v>78</v>
      </c>
      <c r="M1104" s="1">
        <v>52570</v>
      </c>
      <c r="N1104" s="17">
        <v>296.69686618149416</v>
      </c>
      <c r="O1104" s="8">
        <v>1610.1901033519291</v>
      </c>
      <c r="P1104" s="8">
        <v>1047.6718368880997</v>
      </c>
      <c r="Q1104" s="8">
        <f>P1104-Table3[[#This Row],[paid]]</f>
        <v>-562.51826646382938</v>
      </c>
      <c r="R1104" s="8">
        <v>3.5311186477015983</v>
      </c>
      <c r="S1104" s="8">
        <v>1000</v>
      </c>
      <c r="T1104" s="10">
        <v>7.0000000000000007E-2</v>
      </c>
      <c r="U1104" s="8">
        <v>129.43931307527444</v>
      </c>
      <c r="V1104" s="10">
        <v>2.0591580384520039E-2</v>
      </c>
    </row>
    <row r="1105" spans="1:22" x14ac:dyDescent="0.25">
      <c r="A1105" s="6">
        <v>44723</v>
      </c>
      <c r="B1105" s="7" t="str">
        <f t="shared" si="17"/>
        <v>6</v>
      </c>
      <c r="C1105" s="17">
        <f>_xlfn.ISOWEEKNUM(Table3[[#This Row],[dt]])</f>
        <v>23</v>
      </c>
      <c r="D1105" s="1">
        <v>5351</v>
      </c>
      <c r="E1105" s="1" t="s">
        <v>10</v>
      </c>
      <c r="F1105" s="1" t="s">
        <v>93</v>
      </c>
      <c r="G1105" s="1" t="s">
        <v>42</v>
      </c>
      <c r="H1105" s="1" t="s">
        <v>17</v>
      </c>
      <c r="I1105" s="1" t="s">
        <v>12</v>
      </c>
      <c r="J1105" s="1" t="s">
        <v>13</v>
      </c>
      <c r="K1105" s="1" t="s">
        <v>14</v>
      </c>
      <c r="L1105" s="1" t="s">
        <v>75</v>
      </c>
      <c r="M1105" s="1">
        <v>13600</v>
      </c>
      <c r="N1105" s="17">
        <v>33.434866640896793</v>
      </c>
      <c r="O1105" s="8">
        <v>584.69715159255111</v>
      </c>
      <c r="P1105" s="8">
        <v>20.491898625586124</v>
      </c>
      <c r="Q1105" s="8">
        <f>P1105-Table3[[#This Row],[paid]]</f>
        <v>-564.20525296696496</v>
      </c>
      <c r="R1105" s="8">
        <v>0.61289009600896338</v>
      </c>
      <c r="S1105" s="8">
        <v>200</v>
      </c>
      <c r="T1105" s="10">
        <v>0.06</v>
      </c>
      <c r="U1105" s="8">
        <v>4.6179896962807456</v>
      </c>
      <c r="V1105" s="10">
        <v>3.7559474768195607E-2</v>
      </c>
    </row>
    <row r="1106" spans="1:22" x14ac:dyDescent="0.25">
      <c r="A1106" s="6">
        <v>44723</v>
      </c>
      <c r="B1106" s="7" t="str">
        <f t="shared" si="17"/>
        <v>6</v>
      </c>
      <c r="C1106" s="17">
        <f>_xlfn.ISOWEEKNUM(Table3[[#This Row],[dt]])</f>
        <v>23</v>
      </c>
      <c r="D1106" s="1">
        <v>15169</v>
      </c>
      <c r="E1106" s="1" t="s">
        <v>10</v>
      </c>
      <c r="F1106" s="1" t="s">
        <v>90</v>
      </c>
      <c r="G1106" s="1" t="s">
        <v>36</v>
      </c>
      <c r="H1106" s="1" t="s">
        <v>11</v>
      </c>
      <c r="I1106" s="1" t="s">
        <v>12</v>
      </c>
      <c r="J1106" s="1" t="s">
        <v>13</v>
      </c>
      <c r="K1106" s="1" t="s">
        <v>14</v>
      </c>
      <c r="L1106" s="1" t="s">
        <v>75</v>
      </c>
      <c r="M1106" s="1">
        <v>141910</v>
      </c>
      <c r="N1106" s="17">
        <v>581.22224617374434</v>
      </c>
      <c r="O1106" s="8">
        <v>3829.996705358702</v>
      </c>
      <c r="P1106" s="8">
        <v>3254.5018829336623</v>
      </c>
      <c r="Q1106" s="8">
        <f>P1106-Table3[[#This Row],[paid]]</f>
        <v>-575.49482242503973</v>
      </c>
      <c r="R1106" s="8">
        <v>5.599410387951318</v>
      </c>
      <c r="S1106" s="8">
        <v>2600</v>
      </c>
      <c r="T1106" s="10">
        <v>0.09</v>
      </c>
      <c r="U1106" s="8">
        <v>499.65217308731582</v>
      </c>
      <c r="V1106" s="10">
        <v>2.5587744354338336E-2</v>
      </c>
    </row>
    <row r="1107" spans="1:22" x14ac:dyDescent="0.25">
      <c r="A1107" s="6">
        <v>44723</v>
      </c>
      <c r="B1107" s="7" t="str">
        <f t="shared" si="17"/>
        <v>6</v>
      </c>
      <c r="C1107" s="17">
        <f>_xlfn.ISOWEEKNUM(Table3[[#This Row],[dt]])</f>
        <v>23</v>
      </c>
      <c r="D1107" s="1">
        <v>16842</v>
      </c>
      <c r="E1107" s="1" t="s">
        <v>10</v>
      </c>
      <c r="F1107" s="1" t="s">
        <v>91</v>
      </c>
      <c r="G1107" s="1" t="s">
        <v>55</v>
      </c>
      <c r="H1107" s="1" t="s">
        <v>11</v>
      </c>
      <c r="I1107" s="1" t="s">
        <v>12</v>
      </c>
      <c r="J1107" s="1" t="s">
        <v>16</v>
      </c>
      <c r="K1107" s="1" t="s">
        <v>14</v>
      </c>
      <c r="L1107" s="1" t="s">
        <v>77</v>
      </c>
      <c r="M1107" s="1">
        <v>49310</v>
      </c>
      <c r="N1107" s="17">
        <v>151.84433840295245</v>
      </c>
      <c r="O1107" s="8">
        <v>852.91616170289865</v>
      </c>
      <c r="P1107" s="8">
        <v>164.77161614117333</v>
      </c>
      <c r="Q1107" s="8">
        <f>P1107-Table3[[#This Row],[paid]]</f>
        <v>-688.14454556172529</v>
      </c>
      <c r="R1107" s="8">
        <v>1.0851350657797691</v>
      </c>
      <c r="S1107" s="8">
        <v>200</v>
      </c>
      <c r="T1107" s="10">
        <v>0.14000000000000001</v>
      </c>
      <c r="U1107" s="8">
        <v>45.459904009435022</v>
      </c>
      <c r="V1107" s="10">
        <v>4.5982741722625536E-2</v>
      </c>
    </row>
    <row r="1108" spans="1:22" x14ac:dyDescent="0.25">
      <c r="A1108" s="6">
        <v>44723</v>
      </c>
      <c r="B1108" s="7" t="str">
        <f t="shared" si="17"/>
        <v>6</v>
      </c>
      <c r="C1108" s="17">
        <f>_xlfn.ISOWEEKNUM(Table3[[#This Row],[dt]])</f>
        <v>23</v>
      </c>
      <c r="D1108" s="1">
        <v>13250</v>
      </c>
      <c r="E1108" s="1" t="s">
        <v>10</v>
      </c>
      <c r="F1108" s="1" t="s">
        <v>91</v>
      </c>
      <c r="G1108" s="1" t="s">
        <v>56</v>
      </c>
      <c r="H1108" s="1" t="s">
        <v>11</v>
      </c>
      <c r="I1108" s="1" t="s">
        <v>18</v>
      </c>
      <c r="J1108" s="1" t="s">
        <v>13</v>
      </c>
      <c r="K1108" s="1" t="s">
        <v>15</v>
      </c>
      <c r="L1108" s="1" t="s">
        <v>76</v>
      </c>
      <c r="M1108" s="1">
        <v>110300</v>
      </c>
      <c r="N1108" s="17">
        <v>390.31052443242811</v>
      </c>
      <c r="O1108" s="8">
        <v>2741.7702012365107</v>
      </c>
      <c r="P1108" s="8">
        <v>2004.0107961007989</v>
      </c>
      <c r="Q1108" s="8">
        <f>P1108-Table3[[#This Row],[paid]]</f>
        <v>-737.75940513571186</v>
      </c>
      <c r="R1108" s="8">
        <v>5.1344011259110696</v>
      </c>
      <c r="S1108" s="8">
        <v>2200</v>
      </c>
      <c r="T1108" s="10">
        <v>0.06</v>
      </c>
      <c r="U1108" s="8">
        <v>310.28394392705275</v>
      </c>
      <c r="V1108" s="10">
        <v>2.5805245538162085E-2</v>
      </c>
    </row>
    <row r="1109" spans="1:22" x14ac:dyDescent="0.25">
      <c r="A1109" s="6">
        <v>44723</v>
      </c>
      <c r="B1109" s="7" t="str">
        <f t="shared" si="17"/>
        <v>6</v>
      </c>
      <c r="C1109" s="17">
        <f>_xlfn.ISOWEEKNUM(Table3[[#This Row],[dt]])</f>
        <v>23</v>
      </c>
      <c r="D1109" s="1">
        <v>14389</v>
      </c>
      <c r="E1109" s="1" t="s">
        <v>10</v>
      </c>
      <c r="F1109" s="1" t="s">
        <v>95</v>
      </c>
      <c r="G1109" s="1" t="s">
        <v>64</v>
      </c>
      <c r="H1109" s="1" t="s">
        <v>19</v>
      </c>
      <c r="I1109" s="1" t="s">
        <v>18</v>
      </c>
      <c r="J1109" s="1" t="s">
        <v>16</v>
      </c>
      <c r="K1109" s="1" t="s">
        <v>20</v>
      </c>
      <c r="L1109" s="1" t="s">
        <v>81</v>
      </c>
      <c r="M1109" s="1">
        <v>33720</v>
      </c>
      <c r="N1109" s="17">
        <v>19.131914893617022</v>
      </c>
      <c r="O1109" s="8">
        <v>890.5619484640863</v>
      </c>
      <c r="P1109" s="8">
        <v>141.98462837923873</v>
      </c>
      <c r="Q1109" s="8">
        <f>P1109-Table3[[#This Row],[paid]]</f>
        <v>-748.57732008484754</v>
      </c>
      <c r="R1109" s="8">
        <v>7.4213495705340522</v>
      </c>
      <c r="S1109" s="8">
        <v>200</v>
      </c>
      <c r="T1109" s="10">
        <v>5.5E-2</v>
      </c>
      <c r="U1109" s="8">
        <v>12.6969092335243</v>
      </c>
      <c r="V1109" s="10">
        <v>1.490408900651209E-2</v>
      </c>
    </row>
    <row r="1110" spans="1:22" x14ac:dyDescent="0.25">
      <c r="A1110" s="6">
        <v>44723</v>
      </c>
      <c r="B1110" s="7" t="str">
        <f t="shared" si="17"/>
        <v>6</v>
      </c>
      <c r="C1110" s="17">
        <f>_xlfn.ISOWEEKNUM(Table3[[#This Row],[dt]])</f>
        <v>23</v>
      </c>
      <c r="D1110" s="1">
        <v>15974</v>
      </c>
      <c r="E1110" s="1" t="s">
        <v>10</v>
      </c>
      <c r="F1110" s="1" t="s">
        <v>93</v>
      </c>
      <c r="G1110" s="1" t="s">
        <v>70</v>
      </c>
      <c r="H1110" s="1" t="s">
        <v>11</v>
      </c>
      <c r="I1110" s="1" t="s">
        <v>12</v>
      </c>
      <c r="J1110" s="1" t="s">
        <v>16</v>
      </c>
      <c r="K1110" s="1" t="s">
        <v>14</v>
      </c>
      <c r="L1110" s="1" t="s">
        <v>79</v>
      </c>
      <c r="M1110" s="1">
        <v>120760</v>
      </c>
      <c r="N1110" s="17">
        <v>382.9517346356314</v>
      </c>
      <c r="O1110" s="8">
        <v>2093.1906853710107</v>
      </c>
      <c r="P1110" s="8">
        <v>1335.9850064766244</v>
      </c>
      <c r="Q1110" s="8">
        <f>P1110-Table3[[#This Row],[paid]]</f>
        <v>-757.20567889438621</v>
      </c>
      <c r="R1110" s="8">
        <v>3.4886511422850175</v>
      </c>
      <c r="S1110" s="8">
        <v>1000</v>
      </c>
      <c r="T1110" s="10">
        <v>0.09</v>
      </c>
      <c r="U1110" s="8">
        <v>405.04145676132993</v>
      </c>
      <c r="V1110" s="10">
        <v>5.0529690926889012E-2</v>
      </c>
    </row>
    <row r="1111" spans="1:22" x14ac:dyDescent="0.25">
      <c r="A1111" s="6">
        <v>44723</v>
      </c>
      <c r="B1111" s="7" t="str">
        <f t="shared" si="17"/>
        <v>6</v>
      </c>
      <c r="C1111" s="17">
        <f>_xlfn.ISOWEEKNUM(Table3[[#This Row],[dt]])</f>
        <v>23</v>
      </c>
      <c r="D1111" s="1">
        <v>17144</v>
      </c>
      <c r="E1111" s="1" t="s">
        <v>24</v>
      </c>
      <c r="F1111" s="1" t="s">
        <v>93</v>
      </c>
      <c r="G1111" s="1" t="s">
        <v>25</v>
      </c>
      <c r="H1111" s="1" t="s">
        <v>19</v>
      </c>
      <c r="I1111" s="1" t="s">
        <v>12</v>
      </c>
      <c r="J1111" s="1" t="s">
        <v>13</v>
      </c>
      <c r="K1111" s="1" t="s">
        <v>15</v>
      </c>
      <c r="L1111" s="1" t="s">
        <v>77</v>
      </c>
      <c r="M1111" s="1">
        <v>40930</v>
      </c>
      <c r="N1111" s="17">
        <v>111.86116425252803</v>
      </c>
      <c r="O1111" s="8">
        <v>2170.32491575414</v>
      </c>
      <c r="P1111" s="8">
        <v>1348.7503993473772</v>
      </c>
      <c r="Q1111" s="8">
        <f>P1111-Table3[[#This Row],[paid]]</f>
        <v>-821.57451640676277</v>
      </c>
      <c r="R1111" s="8">
        <v>12.057360643078555</v>
      </c>
      <c r="S1111" s="8">
        <v>1000</v>
      </c>
      <c r="T1111" s="10">
        <v>0.12</v>
      </c>
      <c r="U1111" s="8">
        <v>737.08198021840826</v>
      </c>
      <c r="V1111" s="10">
        <v>9.1082083654996732E-2</v>
      </c>
    </row>
    <row r="1112" spans="1:22" x14ac:dyDescent="0.25">
      <c r="A1112" s="6">
        <v>44723</v>
      </c>
      <c r="B1112" s="7" t="str">
        <f t="shared" si="17"/>
        <v>6</v>
      </c>
      <c r="C1112" s="17">
        <f>_xlfn.ISOWEEKNUM(Table3[[#This Row],[dt]])</f>
        <v>23</v>
      </c>
      <c r="D1112" s="1">
        <v>13076</v>
      </c>
      <c r="E1112" s="1" t="s">
        <v>10</v>
      </c>
      <c r="F1112" s="1" t="s">
        <v>95</v>
      </c>
      <c r="G1112" s="1" t="s">
        <v>30</v>
      </c>
      <c r="H1112" s="1" t="s">
        <v>17</v>
      </c>
      <c r="I1112" s="1" t="s">
        <v>18</v>
      </c>
      <c r="J1112" s="1" t="s">
        <v>16</v>
      </c>
      <c r="K1112" s="1" t="s">
        <v>15</v>
      </c>
      <c r="L1112" s="1" t="s">
        <v>81</v>
      </c>
      <c r="M1112" s="1">
        <v>68590</v>
      </c>
      <c r="N1112" s="17">
        <v>53.469900389779127</v>
      </c>
      <c r="O1112" s="8">
        <v>1272.7267932829811</v>
      </c>
      <c r="P1112" s="8">
        <v>420.07762259409884</v>
      </c>
      <c r="Q1112" s="8">
        <f>P1112-Table3[[#This Row],[paid]]</f>
        <v>-852.64917068888235</v>
      </c>
      <c r="R1112" s="8">
        <v>7.8563382301418585</v>
      </c>
      <c r="S1112" s="8">
        <v>400</v>
      </c>
      <c r="T1112" s="10">
        <v>7.0000000000000007E-2</v>
      </c>
      <c r="U1112" s="8">
        <v>64.380577976080531</v>
      </c>
      <c r="V1112" s="10">
        <v>2.5543127632187017E-2</v>
      </c>
    </row>
    <row r="1113" spans="1:22" x14ac:dyDescent="0.25">
      <c r="A1113" s="6">
        <v>44723</v>
      </c>
      <c r="B1113" s="7" t="str">
        <f t="shared" si="17"/>
        <v>6</v>
      </c>
      <c r="C1113" s="17">
        <f>_xlfn.ISOWEEKNUM(Table3[[#This Row],[dt]])</f>
        <v>23</v>
      </c>
      <c r="D1113" s="1">
        <v>10509</v>
      </c>
      <c r="E1113" s="1" t="s">
        <v>10</v>
      </c>
      <c r="F1113" s="1" t="s">
        <v>93</v>
      </c>
      <c r="G1113" s="1" t="s">
        <v>49</v>
      </c>
      <c r="H1113" s="1" t="s">
        <v>17</v>
      </c>
      <c r="I1113" s="1" t="s">
        <v>12</v>
      </c>
      <c r="J1113" s="1" t="s">
        <v>13</v>
      </c>
      <c r="K1113" s="1" t="s">
        <v>14</v>
      </c>
      <c r="L1113" s="1" t="s">
        <v>77</v>
      </c>
      <c r="M1113" s="1">
        <v>60480</v>
      </c>
      <c r="N1113" s="17">
        <v>181.7217837786441</v>
      </c>
      <c r="O1113" s="8">
        <v>1115.3181197621252</v>
      </c>
      <c r="P1113" s="8">
        <v>213.79493481415273</v>
      </c>
      <c r="Q1113" s="8">
        <f>P1113-Table3[[#This Row],[paid]]</f>
        <v>-901.52318494797248</v>
      </c>
      <c r="R1113" s="8">
        <v>1.1764959069220728</v>
      </c>
      <c r="S1113" s="8">
        <v>400</v>
      </c>
      <c r="T1113" s="10">
        <v>0.108</v>
      </c>
      <c r="U1113" s="8">
        <v>19.226505985083211</v>
      </c>
      <c r="V1113" s="10">
        <v>1.4988276812853708E-2</v>
      </c>
    </row>
    <row r="1114" spans="1:22" x14ac:dyDescent="0.25">
      <c r="A1114" s="6">
        <v>44723</v>
      </c>
      <c r="B1114" s="7" t="str">
        <f t="shared" si="17"/>
        <v>6</v>
      </c>
      <c r="C1114" s="17">
        <f>_xlfn.ISOWEEKNUM(Table3[[#This Row],[dt]])</f>
        <v>23</v>
      </c>
      <c r="D1114" s="1">
        <v>17282</v>
      </c>
      <c r="E1114" s="1" t="s">
        <v>10</v>
      </c>
      <c r="F1114" s="1" t="s">
        <v>90</v>
      </c>
      <c r="G1114" s="1" t="s">
        <v>74</v>
      </c>
      <c r="H1114" s="1" t="s">
        <v>17</v>
      </c>
      <c r="I1114" s="1" t="s">
        <v>12</v>
      </c>
      <c r="J1114" s="1" t="s">
        <v>13</v>
      </c>
      <c r="K1114" s="1" t="s">
        <v>14</v>
      </c>
      <c r="L1114" s="1" t="s">
        <v>79</v>
      </c>
      <c r="M1114" s="1">
        <v>67390</v>
      </c>
      <c r="N1114" s="17">
        <v>130.19319363947093</v>
      </c>
      <c r="O1114" s="8">
        <v>2078.9041950345459</v>
      </c>
      <c r="P1114" s="8">
        <v>1156.6631471027397</v>
      </c>
      <c r="Q1114" s="8">
        <f>P1114-Table3[[#This Row],[paid]]</f>
        <v>-922.24104793180618</v>
      </c>
      <c r="R1114" s="8">
        <v>8.884205961686094</v>
      </c>
      <c r="S1114" s="8">
        <v>1000</v>
      </c>
      <c r="T1114" s="10">
        <v>7.0000000000000007E-2</v>
      </c>
      <c r="U1114" s="8">
        <v>63.534199287058122</v>
      </c>
      <c r="V1114" s="10">
        <v>9.1548116156666345E-3</v>
      </c>
    </row>
    <row r="1115" spans="1:22" x14ac:dyDescent="0.25">
      <c r="A1115" s="6">
        <v>44723</v>
      </c>
      <c r="B1115" s="7" t="str">
        <f t="shared" si="17"/>
        <v>6</v>
      </c>
      <c r="C1115" s="17">
        <f>_xlfn.ISOWEEKNUM(Table3[[#This Row],[dt]])</f>
        <v>23</v>
      </c>
      <c r="D1115" s="1">
        <v>10778</v>
      </c>
      <c r="E1115" s="1" t="s">
        <v>10</v>
      </c>
      <c r="F1115" s="1" t="s">
        <v>91</v>
      </c>
      <c r="G1115" s="1" t="s">
        <v>70</v>
      </c>
      <c r="H1115" s="1" t="s">
        <v>17</v>
      </c>
      <c r="I1115" s="1" t="s">
        <v>12</v>
      </c>
      <c r="J1115" s="1" t="s">
        <v>16</v>
      </c>
      <c r="K1115" s="1" t="s">
        <v>20</v>
      </c>
      <c r="L1115" s="1" t="s">
        <v>75</v>
      </c>
      <c r="M1115" s="1">
        <v>354810</v>
      </c>
      <c r="N1115" s="17">
        <v>347.789009373277</v>
      </c>
      <c r="O1115" s="8">
        <v>3627.8164959249875</v>
      </c>
      <c r="P1115" s="8">
        <v>2628.572302720384</v>
      </c>
      <c r="Q1115" s="8">
        <f>P1115-Table3[[#This Row],[paid]]</f>
        <v>-999.24419320460356</v>
      </c>
      <c r="R1115" s="8">
        <v>7.5579510331770567</v>
      </c>
      <c r="S1115" s="8">
        <v>2600</v>
      </c>
      <c r="T1115" s="10">
        <v>0.09</v>
      </c>
      <c r="U1115" s="8">
        <v>708.9092374508275</v>
      </c>
      <c r="V1115" s="10">
        <v>4.4948940325080476E-2</v>
      </c>
    </row>
    <row r="1116" spans="1:22" x14ac:dyDescent="0.25">
      <c r="A1116" s="6">
        <v>44723</v>
      </c>
      <c r="B1116" s="7" t="str">
        <f t="shared" si="17"/>
        <v>6</v>
      </c>
      <c r="C1116" s="17">
        <f>_xlfn.ISOWEEKNUM(Table3[[#This Row],[dt]])</f>
        <v>23</v>
      </c>
      <c r="D1116" s="1">
        <v>8767</v>
      </c>
      <c r="E1116" s="1" t="s">
        <v>10</v>
      </c>
      <c r="F1116" s="1" t="s">
        <v>95</v>
      </c>
      <c r="G1116" s="1" t="s">
        <v>48</v>
      </c>
      <c r="H1116" s="1" t="s">
        <v>17</v>
      </c>
      <c r="I1116" s="1" t="s">
        <v>18</v>
      </c>
      <c r="J1116" s="1" t="s">
        <v>13</v>
      </c>
      <c r="K1116" s="1" t="s">
        <v>14</v>
      </c>
      <c r="L1116" s="1" t="s">
        <v>77</v>
      </c>
      <c r="M1116" s="1">
        <v>88600</v>
      </c>
      <c r="N1116" s="17">
        <v>123.98040941611936</v>
      </c>
      <c r="O1116" s="8">
        <v>1620.383439155519</v>
      </c>
      <c r="P1116" s="8">
        <v>540.04247902580846</v>
      </c>
      <c r="Q1116" s="8">
        <f>P1116-Table3[[#This Row],[paid]]</f>
        <v>-1080.3409601297105</v>
      </c>
      <c r="R1116" s="8">
        <v>4.3558694600954802</v>
      </c>
      <c r="S1116" s="8">
        <v>800</v>
      </c>
      <c r="T1116" s="10">
        <v>0.12</v>
      </c>
      <c r="U1116" s="8">
        <v>63.19139387337065</v>
      </c>
      <c r="V1116" s="10">
        <v>1.9501982506809047E-2</v>
      </c>
    </row>
    <row r="1117" spans="1:22" x14ac:dyDescent="0.25">
      <c r="A1117" s="6">
        <v>44723</v>
      </c>
      <c r="B1117" s="7" t="str">
        <f t="shared" si="17"/>
        <v>6</v>
      </c>
      <c r="C1117" s="17">
        <f>_xlfn.ISOWEEKNUM(Table3[[#This Row],[dt]])</f>
        <v>23</v>
      </c>
      <c r="D1117" s="1">
        <v>16845</v>
      </c>
      <c r="E1117" s="1" t="s">
        <v>10</v>
      </c>
      <c r="F1117" s="1" t="s">
        <v>90</v>
      </c>
      <c r="G1117" s="1" t="s">
        <v>44</v>
      </c>
      <c r="H1117" s="1" t="s">
        <v>11</v>
      </c>
      <c r="I1117" s="1" t="s">
        <v>12</v>
      </c>
      <c r="J1117" s="1" t="s">
        <v>13</v>
      </c>
      <c r="K1117" s="1" t="s">
        <v>15</v>
      </c>
      <c r="L1117" s="1" t="s">
        <v>76</v>
      </c>
      <c r="M1117" s="1">
        <v>125390</v>
      </c>
      <c r="N1117" s="17">
        <v>829.26111744583818</v>
      </c>
      <c r="O1117" s="8">
        <v>2369.8176721831055</v>
      </c>
      <c r="P1117" s="8">
        <v>1254.9154859370733</v>
      </c>
      <c r="Q1117" s="8">
        <f>P1117-Table3[[#This Row],[paid]]</f>
        <v>-1114.9021862460322</v>
      </c>
      <c r="R1117" s="8">
        <v>1.5132935326839752</v>
      </c>
      <c r="S1117" s="8">
        <v>1200</v>
      </c>
      <c r="T1117" s="10">
        <v>0.06</v>
      </c>
      <c r="U1117" s="8">
        <v>137.91971847609364</v>
      </c>
      <c r="V1117" s="10">
        <v>1.8317265189257734E-2</v>
      </c>
    </row>
    <row r="1118" spans="1:22" x14ac:dyDescent="0.25">
      <c r="A1118" s="6">
        <v>44723</v>
      </c>
      <c r="B1118" s="7" t="str">
        <f t="shared" si="17"/>
        <v>6</v>
      </c>
      <c r="C1118" s="17">
        <f>_xlfn.ISOWEEKNUM(Table3[[#This Row],[dt]])</f>
        <v>23</v>
      </c>
      <c r="D1118" s="1">
        <v>7797</v>
      </c>
      <c r="E1118" s="1" t="s">
        <v>10</v>
      </c>
      <c r="F1118" s="1" t="s">
        <v>95</v>
      </c>
      <c r="G1118" s="1" t="s">
        <v>57</v>
      </c>
      <c r="H1118" s="1" t="s">
        <v>19</v>
      </c>
      <c r="I1118" s="1" t="s">
        <v>18</v>
      </c>
      <c r="J1118" s="1" t="s">
        <v>13</v>
      </c>
      <c r="K1118" s="1" t="s">
        <v>14</v>
      </c>
      <c r="L1118" s="1" t="s">
        <v>81</v>
      </c>
      <c r="M1118" s="1">
        <v>48480</v>
      </c>
      <c r="N1118" s="17">
        <v>108.04651162790698</v>
      </c>
      <c r="O1118" s="8">
        <v>1851.4790430608557</v>
      </c>
      <c r="P1118" s="8">
        <v>724.80381143080012</v>
      </c>
      <c r="Q1118" s="8">
        <f>P1118-Table3[[#This Row],[paid]]</f>
        <v>-1126.6752316300556</v>
      </c>
      <c r="R1118" s="8">
        <v>6.7082574023944046</v>
      </c>
      <c r="S1118" s="8">
        <v>600</v>
      </c>
      <c r="T1118" s="10">
        <v>0.12</v>
      </c>
      <c r="U1118" s="8">
        <v>13.035232905271187</v>
      </c>
      <c r="V1118" s="10">
        <v>2.9974163812087219E-3</v>
      </c>
    </row>
    <row r="1119" spans="1:22" x14ac:dyDescent="0.25">
      <c r="A1119" s="6">
        <v>44723</v>
      </c>
      <c r="B1119" s="7" t="str">
        <f t="shared" si="17"/>
        <v>6</v>
      </c>
      <c r="C1119" s="17">
        <f>_xlfn.ISOWEEKNUM(Table3[[#This Row],[dt]])</f>
        <v>23</v>
      </c>
      <c r="D1119" s="1">
        <v>7576</v>
      </c>
      <c r="E1119" s="1" t="s">
        <v>10</v>
      </c>
      <c r="F1119" s="1" t="s">
        <v>92</v>
      </c>
      <c r="G1119" s="1" t="s">
        <v>70</v>
      </c>
      <c r="H1119" s="1" t="s">
        <v>17</v>
      </c>
      <c r="I1119" s="1" t="s">
        <v>12</v>
      </c>
      <c r="J1119" s="1" t="s">
        <v>16</v>
      </c>
      <c r="K1119" s="1" t="s">
        <v>14</v>
      </c>
      <c r="L1119" s="1" t="s">
        <v>79</v>
      </c>
      <c r="M1119" s="1">
        <v>117880</v>
      </c>
      <c r="N1119" s="17">
        <v>226.37959481755971</v>
      </c>
      <c r="O1119" s="8">
        <v>2498.7391870517399</v>
      </c>
      <c r="P1119" s="8">
        <v>1327.8487434730785</v>
      </c>
      <c r="Q1119" s="8">
        <f>P1119-Table3[[#This Row],[paid]]</f>
        <v>-1170.8904435786615</v>
      </c>
      <c r="R1119" s="8">
        <v>5.8655849461308449</v>
      </c>
      <c r="S1119" s="8">
        <v>1600</v>
      </c>
      <c r="T1119" s="10">
        <v>0.1</v>
      </c>
      <c r="U1119" s="8">
        <v>288.3752578901076</v>
      </c>
      <c r="V1119" s="10">
        <v>3.6195796560362557E-2</v>
      </c>
    </row>
    <row r="1120" spans="1:22" x14ac:dyDescent="0.25">
      <c r="A1120" s="6">
        <v>44723</v>
      </c>
      <c r="B1120" s="7" t="str">
        <f t="shared" si="17"/>
        <v>6</v>
      </c>
      <c r="C1120" s="17">
        <f>_xlfn.ISOWEEKNUM(Table3[[#This Row],[dt]])</f>
        <v>23</v>
      </c>
      <c r="D1120" s="1">
        <v>9559</v>
      </c>
      <c r="E1120" s="1" t="s">
        <v>10</v>
      </c>
      <c r="F1120" s="1" t="s">
        <v>89</v>
      </c>
      <c r="G1120" s="1" t="s">
        <v>74</v>
      </c>
      <c r="H1120" s="1" t="s">
        <v>17</v>
      </c>
      <c r="I1120" s="1" t="s">
        <v>18</v>
      </c>
      <c r="J1120" s="1" t="s">
        <v>16</v>
      </c>
      <c r="K1120" s="1" t="s">
        <v>14</v>
      </c>
      <c r="L1120" s="1" t="s">
        <v>79</v>
      </c>
      <c r="M1120" s="1">
        <v>189130</v>
      </c>
      <c r="N1120" s="17">
        <v>490.443887557202</v>
      </c>
      <c r="O1120" s="8">
        <v>3820.1002317020425</v>
      </c>
      <c r="P1120" s="8">
        <v>2624.0123368264954</v>
      </c>
      <c r="Q1120" s="8">
        <f>P1120-Table3[[#This Row],[paid]]</f>
        <v>-1196.0878948755471</v>
      </c>
      <c r="R1120" s="8">
        <v>5.3502804365574823</v>
      </c>
      <c r="S1120" s="8">
        <v>2400</v>
      </c>
      <c r="T1120" s="10">
        <v>7.0000000000000007E-2</v>
      </c>
      <c r="U1120" s="8">
        <v>532.96100891862818</v>
      </c>
      <c r="V1120" s="10">
        <v>3.3851530944858037E-2</v>
      </c>
    </row>
    <row r="1121" spans="1:22" x14ac:dyDescent="0.25">
      <c r="A1121" s="6">
        <v>44723</v>
      </c>
      <c r="B1121" s="7" t="str">
        <f t="shared" si="17"/>
        <v>6</v>
      </c>
      <c r="C1121" s="17">
        <f>_xlfn.ISOWEEKNUM(Table3[[#This Row],[dt]])</f>
        <v>23</v>
      </c>
      <c r="D1121" s="1">
        <v>12392</v>
      </c>
      <c r="E1121" s="1" t="s">
        <v>10</v>
      </c>
      <c r="F1121" s="1" t="s">
        <v>90</v>
      </c>
      <c r="G1121" s="1" t="s">
        <v>34</v>
      </c>
      <c r="H1121" s="1" t="s">
        <v>11</v>
      </c>
      <c r="I1121" s="1" t="s">
        <v>18</v>
      </c>
      <c r="J1121" s="1" t="s">
        <v>13</v>
      </c>
      <c r="K1121" s="1" t="s">
        <v>14</v>
      </c>
      <c r="L1121" s="1" t="s">
        <v>75</v>
      </c>
      <c r="M1121" s="1">
        <v>155000</v>
      </c>
      <c r="N1121" s="17">
        <v>297.777219189888</v>
      </c>
      <c r="O1121" s="8">
        <v>2247.8868236567232</v>
      </c>
      <c r="P1121" s="8">
        <v>1042.6316003147806</v>
      </c>
      <c r="Q1121" s="8">
        <f>P1121-Table3[[#This Row],[paid]]</f>
        <v>-1205.2552233419426</v>
      </c>
      <c r="R1121" s="8">
        <v>3.5013813452596931</v>
      </c>
      <c r="S1121" s="8">
        <v>800</v>
      </c>
      <c r="T1121" s="10">
        <v>0.09</v>
      </c>
      <c r="U1121" s="8">
        <v>71.746260318438516</v>
      </c>
      <c r="V1121" s="10">
        <v>1.1468777705819522E-2</v>
      </c>
    </row>
    <row r="1122" spans="1:22" x14ac:dyDescent="0.25">
      <c r="A1122" s="6">
        <v>44723</v>
      </c>
      <c r="B1122" s="7" t="str">
        <f t="shared" si="17"/>
        <v>6</v>
      </c>
      <c r="C1122" s="17">
        <f>_xlfn.ISOWEEKNUM(Table3[[#This Row],[dt]])</f>
        <v>23</v>
      </c>
      <c r="D1122" s="1">
        <v>16911</v>
      </c>
      <c r="E1122" s="1" t="s">
        <v>10</v>
      </c>
      <c r="F1122" s="1" t="s">
        <v>91</v>
      </c>
      <c r="G1122" s="1" t="s">
        <v>44</v>
      </c>
      <c r="H1122" s="1" t="s">
        <v>11</v>
      </c>
      <c r="I1122" s="1" t="s">
        <v>18</v>
      </c>
      <c r="J1122" s="1" t="s">
        <v>16</v>
      </c>
      <c r="K1122" s="1" t="s">
        <v>15</v>
      </c>
      <c r="L1122" s="1" t="s">
        <v>75</v>
      </c>
      <c r="M1122" s="1">
        <v>57570</v>
      </c>
      <c r="N1122" s="17">
        <v>249.50768605674813</v>
      </c>
      <c r="O1122" s="8">
        <v>1785.7513345883272</v>
      </c>
      <c r="P1122" s="8">
        <v>580.15453563266067</v>
      </c>
      <c r="Q1122" s="8">
        <f>P1122-Table3[[#This Row],[paid]]</f>
        <v>-1205.5967989556666</v>
      </c>
      <c r="R1122" s="8">
        <v>2.3251970502452179</v>
      </c>
      <c r="S1122" s="8">
        <v>800</v>
      </c>
      <c r="T1122" s="10">
        <v>0.11</v>
      </c>
      <c r="U1122" s="8">
        <v>262.42700457040536</v>
      </c>
      <c r="V1122" s="10">
        <v>7.5389971824267987E-2</v>
      </c>
    </row>
    <row r="1123" spans="1:22" x14ac:dyDescent="0.25">
      <c r="A1123" s="6">
        <v>44723</v>
      </c>
      <c r="B1123" s="7" t="str">
        <f t="shared" si="17"/>
        <v>6</v>
      </c>
      <c r="C1123" s="17">
        <f>_xlfn.ISOWEEKNUM(Table3[[#This Row],[dt]])</f>
        <v>23</v>
      </c>
      <c r="D1123" s="1">
        <v>16205</v>
      </c>
      <c r="E1123" s="1" t="s">
        <v>10</v>
      </c>
      <c r="F1123" s="1" t="s">
        <v>95</v>
      </c>
      <c r="G1123" s="1" t="s">
        <v>41</v>
      </c>
      <c r="H1123" s="1" t="s">
        <v>17</v>
      </c>
      <c r="I1123" s="1" t="s">
        <v>12</v>
      </c>
      <c r="J1123" s="1" t="s">
        <v>13</v>
      </c>
      <c r="K1123" s="1" t="s">
        <v>14</v>
      </c>
      <c r="L1123" s="1" t="s">
        <v>80</v>
      </c>
      <c r="M1123" s="1">
        <v>158770</v>
      </c>
      <c r="N1123" s="17">
        <v>629.48669834448117</v>
      </c>
      <c r="O1123" s="8">
        <v>6194.1950653970734</v>
      </c>
      <c r="P1123" s="8">
        <v>4960.767685265243</v>
      </c>
      <c r="Q1123" s="8">
        <f>P1123-Table3[[#This Row],[paid]]</f>
        <v>-1233.4273801318304</v>
      </c>
      <c r="R1123" s="8">
        <v>7.88065529948737</v>
      </c>
      <c r="S1123" s="8">
        <v>3600</v>
      </c>
      <c r="T1123" s="10">
        <v>0.1</v>
      </c>
      <c r="U1123" s="8">
        <v>278.99738080287801</v>
      </c>
      <c r="V1123" s="10">
        <v>9.3734612094942497E-3</v>
      </c>
    </row>
    <row r="1124" spans="1:22" x14ac:dyDescent="0.25">
      <c r="A1124" s="6">
        <v>44723</v>
      </c>
      <c r="B1124" s="7" t="str">
        <f t="shared" si="17"/>
        <v>6</v>
      </c>
      <c r="C1124" s="17">
        <f>_xlfn.ISOWEEKNUM(Table3[[#This Row],[dt]])</f>
        <v>23</v>
      </c>
      <c r="D1124" s="1">
        <v>5638</v>
      </c>
      <c r="E1124" s="1" t="s">
        <v>10</v>
      </c>
      <c r="F1124" s="1" t="s">
        <v>95</v>
      </c>
      <c r="G1124" s="1" t="s">
        <v>60</v>
      </c>
      <c r="H1124" s="1" t="s">
        <v>11</v>
      </c>
      <c r="I1124" s="1" t="s">
        <v>12</v>
      </c>
      <c r="J1124" s="1" t="s">
        <v>16</v>
      </c>
      <c r="K1124" s="1" t="s">
        <v>15</v>
      </c>
      <c r="L1124" s="1" t="s">
        <v>79</v>
      </c>
      <c r="M1124" s="1">
        <v>209150</v>
      </c>
      <c r="N1124" s="17">
        <v>854.90793405957777</v>
      </c>
      <c r="O1124" s="8">
        <v>3775.0810632762245</v>
      </c>
      <c r="P1124" s="8">
        <v>2537.2222898686409</v>
      </c>
      <c r="Q1124" s="8">
        <f>P1124-Table3[[#This Row],[paid]]</f>
        <v>-1237.8587734075836</v>
      </c>
      <c r="R1124" s="8">
        <v>2.9678310245882269</v>
      </c>
      <c r="S1124" s="8">
        <v>2000</v>
      </c>
      <c r="T1124" s="10">
        <v>0.04</v>
      </c>
      <c r="U1124" s="8">
        <v>31.101199508517155</v>
      </c>
      <c r="V1124" s="10">
        <v>2.0429953150411162E-3</v>
      </c>
    </row>
    <row r="1125" spans="1:22" x14ac:dyDescent="0.25">
      <c r="A1125" s="6">
        <v>44723</v>
      </c>
      <c r="B1125" s="7" t="str">
        <f t="shared" si="17"/>
        <v>6</v>
      </c>
      <c r="C1125" s="17">
        <f>_xlfn.ISOWEEKNUM(Table3[[#This Row],[dt]])</f>
        <v>23</v>
      </c>
      <c r="D1125" s="1">
        <v>15101</v>
      </c>
      <c r="E1125" s="1" t="s">
        <v>10</v>
      </c>
      <c r="F1125" s="1" t="s">
        <v>90</v>
      </c>
      <c r="G1125" s="1" t="s">
        <v>40</v>
      </c>
      <c r="H1125" s="1" t="s">
        <v>17</v>
      </c>
      <c r="I1125" s="1" t="s">
        <v>12</v>
      </c>
      <c r="J1125" s="1" t="s">
        <v>16</v>
      </c>
      <c r="K1125" s="1" t="s">
        <v>14</v>
      </c>
      <c r="L1125" s="1" t="s">
        <v>79</v>
      </c>
      <c r="M1125" s="1">
        <v>48210</v>
      </c>
      <c r="N1125" s="17">
        <v>245.10651278661851</v>
      </c>
      <c r="O1125" s="8">
        <v>2489.6257860907549</v>
      </c>
      <c r="P1125" s="8">
        <v>1017.0391576205815</v>
      </c>
      <c r="Q1125" s="8">
        <f>P1125-Table3[[#This Row],[paid]]</f>
        <v>-1472.5866284701733</v>
      </c>
      <c r="R1125" s="8">
        <v>4.1493763101512586</v>
      </c>
      <c r="S1125" s="8">
        <v>800</v>
      </c>
      <c r="T1125" s="10">
        <v>0.1</v>
      </c>
      <c r="U1125" s="8">
        <v>51.355843943618424</v>
      </c>
      <c r="V1125" s="10">
        <v>8.4159073520447044E-3</v>
      </c>
    </row>
    <row r="1126" spans="1:22" x14ac:dyDescent="0.25">
      <c r="A1126" s="6">
        <v>44723</v>
      </c>
      <c r="B1126" s="7" t="str">
        <f t="shared" si="17"/>
        <v>6</v>
      </c>
      <c r="C1126" s="17">
        <f>_xlfn.ISOWEEKNUM(Table3[[#This Row],[dt]])</f>
        <v>23</v>
      </c>
      <c r="D1126" s="1">
        <v>12446</v>
      </c>
      <c r="E1126" s="1" t="s">
        <v>10</v>
      </c>
      <c r="F1126" s="1" t="s">
        <v>95</v>
      </c>
      <c r="G1126" s="1" t="s">
        <v>34</v>
      </c>
      <c r="H1126" s="1" t="s">
        <v>11</v>
      </c>
      <c r="I1126" s="1" t="s">
        <v>12</v>
      </c>
      <c r="J1126" s="1" t="s">
        <v>13</v>
      </c>
      <c r="K1126" s="1" t="s">
        <v>15</v>
      </c>
      <c r="L1126" s="1" t="s">
        <v>80</v>
      </c>
      <c r="M1126" s="1">
        <v>101570</v>
      </c>
      <c r="N1126" s="17">
        <v>492.06944726109197</v>
      </c>
      <c r="O1126" s="8">
        <v>2441.3953668107943</v>
      </c>
      <c r="P1126" s="8">
        <v>931.26827030416928</v>
      </c>
      <c r="Q1126" s="8">
        <f>P1126-Table3[[#This Row],[paid]]</f>
        <v>-1510.1270965066251</v>
      </c>
      <c r="R1126" s="8">
        <v>1.8925545479153443</v>
      </c>
      <c r="S1126" s="8">
        <v>1400</v>
      </c>
      <c r="T1126" s="10">
        <v>0.21</v>
      </c>
      <c r="U1126" s="8">
        <v>694.45332387253234</v>
      </c>
      <c r="V1126" s="10">
        <v>0.12428450999153931</v>
      </c>
    </row>
    <row r="1127" spans="1:22" x14ac:dyDescent="0.25">
      <c r="A1127" s="6">
        <v>44723</v>
      </c>
      <c r="B1127" s="7" t="str">
        <f t="shared" si="17"/>
        <v>6</v>
      </c>
      <c r="C1127" s="17">
        <f>_xlfn.ISOWEEKNUM(Table3[[#This Row],[dt]])</f>
        <v>23</v>
      </c>
      <c r="D1127" s="1">
        <v>9315</v>
      </c>
      <c r="E1127" s="1" t="s">
        <v>10</v>
      </c>
      <c r="F1127" s="1" t="s">
        <v>90</v>
      </c>
      <c r="G1127" s="1" t="s">
        <v>59</v>
      </c>
      <c r="H1127" s="1" t="s">
        <v>17</v>
      </c>
      <c r="I1127" s="1" t="s">
        <v>18</v>
      </c>
      <c r="J1127" s="1" t="s">
        <v>16</v>
      </c>
      <c r="K1127" s="1" t="s">
        <v>14</v>
      </c>
      <c r="L1127" s="1" t="s">
        <v>76</v>
      </c>
      <c r="M1127" s="1">
        <v>60050</v>
      </c>
      <c r="N1127" s="17">
        <v>271.33722665075237</v>
      </c>
      <c r="O1127" s="8">
        <v>2741.9422831514398</v>
      </c>
      <c r="P1127" s="8">
        <v>1169.7971929980247</v>
      </c>
      <c r="Q1127" s="8">
        <f>P1127-Table3[[#This Row],[paid]]</f>
        <v>-1572.1450901534151</v>
      </c>
      <c r="R1127" s="8">
        <v>4.3112300049550942</v>
      </c>
      <c r="S1127" s="8">
        <v>1400</v>
      </c>
      <c r="T1127" s="10">
        <v>7.0000000000000007E-2</v>
      </c>
      <c r="U1127" s="8">
        <v>321.17208153183611</v>
      </c>
      <c r="V1127" s="10">
        <v>4.5758940588769566E-2</v>
      </c>
    </row>
    <row r="1128" spans="1:22" x14ac:dyDescent="0.25">
      <c r="A1128" s="6">
        <v>44723</v>
      </c>
      <c r="B1128" s="7" t="str">
        <f t="shared" si="17"/>
        <v>6</v>
      </c>
      <c r="C1128" s="17">
        <f>_xlfn.ISOWEEKNUM(Table3[[#This Row],[dt]])</f>
        <v>23</v>
      </c>
      <c r="D1128" s="1">
        <v>14315</v>
      </c>
      <c r="E1128" s="1" t="s">
        <v>10</v>
      </c>
      <c r="F1128" s="1" t="s">
        <v>90</v>
      </c>
      <c r="G1128" s="1" t="s">
        <v>63</v>
      </c>
      <c r="H1128" s="1" t="s">
        <v>11</v>
      </c>
      <c r="I1128" s="1" t="s">
        <v>12</v>
      </c>
      <c r="J1128" s="1" t="s">
        <v>16</v>
      </c>
      <c r="K1128" s="1" t="s">
        <v>14</v>
      </c>
      <c r="L1128" s="1" t="s">
        <v>76</v>
      </c>
      <c r="M1128" s="1">
        <v>561140</v>
      </c>
      <c r="N1128" s="17">
        <v>1367.4290948870052</v>
      </c>
      <c r="O1128" s="8">
        <v>9879.1212485015549</v>
      </c>
      <c r="P1128" s="8">
        <v>8217.1519629668273</v>
      </c>
      <c r="Q1128" s="8">
        <f>P1128-Table3[[#This Row],[paid]]</f>
        <v>-1661.9692855347275</v>
      </c>
      <c r="R1128" s="8">
        <v>6.009197839721141</v>
      </c>
      <c r="S1128" s="8">
        <v>7600</v>
      </c>
      <c r="T1128" s="10">
        <v>0.12</v>
      </c>
      <c r="U1128" s="8">
        <v>1151.6529388944336</v>
      </c>
      <c r="V1128" s="10">
        <v>2.335872055761572E-2</v>
      </c>
    </row>
    <row r="1129" spans="1:22" x14ac:dyDescent="0.25">
      <c r="A1129" s="6">
        <v>44723</v>
      </c>
      <c r="B1129" s="7" t="str">
        <f t="shared" si="17"/>
        <v>6</v>
      </c>
      <c r="C1129" s="17">
        <f>_xlfn.ISOWEEKNUM(Table3[[#This Row],[dt]])</f>
        <v>23</v>
      </c>
      <c r="D1129" s="1">
        <v>3016</v>
      </c>
      <c r="E1129" s="1" t="s">
        <v>10</v>
      </c>
      <c r="F1129" s="1" t="s">
        <v>90</v>
      </c>
      <c r="G1129" s="1" t="s">
        <v>58</v>
      </c>
      <c r="H1129" s="1" t="s">
        <v>11</v>
      </c>
      <c r="I1129" s="1" t="s">
        <v>12</v>
      </c>
      <c r="J1129" s="1" t="s">
        <v>16</v>
      </c>
      <c r="K1129" s="1" t="s">
        <v>15</v>
      </c>
      <c r="L1129" s="1" t="s">
        <v>79</v>
      </c>
      <c r="M1129" s="1">
        <v>337750</v>
      </c>
      <c r="N1129" s="17">
        <v>2391.0604006627505</v>
      </c>
      <c r="O1129" s="8">
        <v>4645.2909667280619</v>
      </c>
      <c r="P1129" s="8">
        <v>2625.808813262377</v>
      </c>
      <c r="Q1129" s="8">
        <f>P1129-Table3[[#This Row],[paid]]</f>
        <v>-2019.4821534656849</v>
      </c>
      <c r="R1129" s="8">
        <v>1.098177533505452</v>
      </c>
      <c r="S1129" s="8">
        <v>2400</v>
      </c>
      <c r="T1129" s="10">
        <v>0.08</v>
      </c>
      <c r="U1129" s="8">
        <v>837.14787322301606</v>
      </c>
      <c r="V1129" s="10">
        <v>5.3135873728681747E-2</v>
      </c>
    </row>
    <row r="1130" spans="1:22" x14ac:dyDescent="0.25">
      <c r="A1130" s="6">
        <v>44723</v>
      </c>
      <c r="B1130" s="7" t="str">
        <f t="shared" si="17"/>
        <v>6</v>
      </c>
      <c r="C1130" s="17">
        <f>_xlfn.ISOWEEKNUM(Table3[[#This Row],[dt]])</f>
        <v>23</v>
      </c>
      <c r="D1130" s="1">
        <v>13549</v>
      </c>
      <c r="E1130" s="1" t="s">
        <v>10</v>
      </c>
      <c r="F1130" s="1" t="s">
        <v>95</v>
      </c>
      <c r="G1130" s="1" t="s">
        <v>31</v>
      </c>
      <c r="H1130" s="1" t="s">
        <v>19</v>
      </c>
      <c r="I1130" s="1" t="s">
        <v>12</v>
      </c>
      <c r="J1130" s="1" t="s">
        <v>13</v>
      </c>
      <c r="K1130" s="1" t="s">
        <v>14</v>
      </c>
      <c r="L1130" s="1" t="s">
        <v>79</v>
      </c>
      <c r="M1130" s="1">
        <v>423040</v>
      </c>
      <c r="N1130" s="17">
        <v>430.18537914764238</v>
      </c>
      <c r="O1130" s="8">
        <v>9551.4437756831103</v>
      </c>
      <c r="P1130" s="8">
        <v>6848.1524367493794</v>
      </c>
      <c r="Q1130" s="8">
        <f>P1130-Table3[[#This Row],[paid]]</f>
        <v>-2703.2913389337309</v>
      </c>
      <c r="R1130" s="8">
        <v>15.919072959471851</v>
      </c>
      <c r="S1130" s="8">
        <v>5800</v>
      </c>
      <c r="T1130" s="10">
        <v>7.0000000000000007E-2</v>
      </c>
      <c r="U1130" s="8">
        <v>1203.2750351863738</v>
      </c>
      <c r="V1130" s="10">
        <v>2.928466342564686E-2</v>
      </c>
    </row>
    <row r="1131" spans="1:22" x14ac:dyDescent="0.25">
      <c r="A1131" s="6">
        <v>44723</v>
      </c>
      <c r="B1131" s="7" t="str">
        <f t="shared" si="17"/>
        <v>6</v>
      </c>
      <c r="C1131" s="17">
        <f>_xlfn.ISOWEEKNUM(Table3[[#This Row],[dt]])</f>
        <v>23</v>
      </c>
      <c r="D1131" s="1">
        <v>5289</v>
      </c>
      <c r="E1131" s="1" t="s">
        <v>10</v>
      </c>
      <c r="F1131" s="1" t="s">
        <v>94</v>
      </c>
      <c r="G1131" s="1" t="s">
        <v>67</v>
      </c>
      <c r="H1131" s="1" t="s">
        <v>17</v>
      </c>
      <c r="I1131" s="1" t="s">
        <v>12</v>
      </c>
      <c r="J1131" s="1" t="s">
        <v>16</v>
      </c>
      <c r="K1131" s="1" t="s">
        <v>14</v>
      </c>
      <c r="L1131" s="1" t="s">
        <v>80</v>
      </c>
      <c r="M1131" s="1">
        <v>147570</v>
      </c>
      <c r="N1131" s="17">
        <v>494.75966859734143</v>
      </c>
      <c r="O1131" s="8">
        <v>4028.8292057497483</v>
      </c>
      <c r="P1131" s="8">
        <v>1064.7981851880534</v>
      </c>
      <c r="Q1131" s="8">
        <f>P1131-Table3[[#This Row],[paid]]</f>
        <v>-2964.0310205616952</v>
      </c>
      <c r="R1131" s="8">
        <v>2.1521523534987974</v>
      </c>
      <c r="S1131" s="8">
        <v>1200</v>
      </c>
      <c r="T1131" s="10">
        <v>0.04</v>
      </c>
      <c r="U1131" s="8">
        <v>74.047820380245838</v>
      </c>
      <c r="V1131" s="10">
        <v>1.1590274634557205E-2</v>
      </c>
    </row>
    <row r="1132" spans="1:22" x14ac:dyDescent="0.25">
      <c r="A1132" s="6">
        <v>44723</v>
      </c>
      <c r="B1132" s="7" t="str">
        <f t="shared" si="17"/>
        <v>6</v>
      </c>
      <c r="C1132" s="17">
        <f>_xlfn.ISOWEEKNUM(Table3[[#This Row],[dt]])</f>
        <v>23</v>
      </c>
      <c r="D1132" s="1">
        <v>16703</v>
      </c>
      <c r="E1132" s="1" t="s">
        <v>10</v>
      </c>
      <c r="F1132" s="1" t="s">
        <v>89</v>
      </c>
      <c r="G1132" s="1" t="s">
        <v>39</v>
      </c>
      <c r="H1132" s="1" t="s">
        <v>19</v>
      </c>
      <c r="I1132" s="1" t="s">
        <v>12</v>
      </c>
      <c r="J1132" s="1" t="s">
        <v>13</v>
      </c>
      <c r="K1132" s="1" t="s">
        <v>14</v>
      </c>
      <c r="L1132" s="1" t="s">
        <v>80</v>
      </c>
      <c r="M1132" s="1">
        <v>624470</v>
      </c>
      <c r="N1132" s="17">
        <v>403.83099641664319</v>
      </c>
      <c r="O1132" s="8">
        <v>16232.700156076409</v>
      </c>
      <c r="P1132" s="8">
        <v>12853.465644237129</v>
      </c>
      <c r="Q1132" s="8">
        <f>P1132-Table3[[#This Row],[paid]]</f>
        <v>-3379.2345118392805</v>
      </c>
      <c r="R1132" s="8">
        <v>31.828823835443938</v>
      </c>
      <c r="S1132" s="8">
        <v>20000</v>
      </c>
      <c r="T1132" s="10">
        <v>4.4999999999999998E-2</v>
      </c>
      <c r="U1132" s="8">
        <v>2237.3122183632208</v>
      </c>
      <c r="V1132" s="10">
        <v>2.9010492582161075E-2</v>
      </c>
    </row>
    <row r="1133" spans="1:22" x14ac:dyDescent="0.25">
      <c r="A1133" s="6">
        <v>44724</v>
      </c>
      <c r="B1133" s="7" t="str">
        <f t="shared" si="17"/>
        <v>6</v>
      </c>
      <c r="C1133" s="17">
        <f>_xlfn.ISOWEEKNUM(Table3[[#This Row],[dt]])</f>
        <v>23</v>
      </c>
      <c r="D1133" s="1">
        <v>7581</v>
      </c>
      <c r="E1133" s="1" t="s">
        <v>10</v>
      </c>
      <c r="F1133" s="1" t="s">
        <v>95</v>
      </c>
      <c r="G1133" s="1" t="s">
        <v>27</v>
      </c>
      <c r="H1133" s="1" t="s">
        <v>11</v>
      </c>
      <c r="I1133" s="1" t="s">
        <v>12</v>
      </c>
      <c r="J1133" s="1" t="s">
        <v>13</v>
      </c>
      <c r="K1133" s="1" t="s">
        <v>14</v>
      </c>
      <c r="L1133" s="1" t="s">
        <v>75</v>
      </c>
      <c r="M1133" s="1">
        <v>1015160</v>
      </c>
      <c r="N1133" s="17">
        <v>5553.6163663069392</v>
      </c>
      <c r="O1133" s="8">
        <v>19347.599724784024</v>
      </c>
      <c r="P1133" s="8">
        <v>28791.303987222982</v>
      </c>
      <c r="Q1133" s="8">
        <f>P1133-Table3[[#This Row],[paid]]</f>
        <v>9443.7042624389578</v>
      </c>
      <c r="R1133" s="8">
        <v>5.1842442992454503</v>
      </c>
      <c r="S1133" s="8">
        <v>39400</v>
      </c>
      <c r="T1133" s="10">
        <v>0.17</v>
      </c>
      <c r="U1133" s="8">
        <v>28079.06769451069</v>
      </c>
      <c r="V1133" s="10">
        <v>0.16254368394806312</v>
      </c>
    </row>
    <row r="1134" spans="1:22" x14ac:dyDescent="0.25">
      <c r="A1134" s="6">
        <v>44724</v>
      </c>
      <c r="B1134" s="7" t="str">
        <f t="shared" si="17"/>
        <v>6</v>
      </c>
      <c r="C1134" s="17">
        <f>_xlfn.ISOWEEKNUM(Table3[[#This Row],[dt]])</f>
        <v>23</v>
      </c>
      <c r="D1134" s="1">
        <v>15910</v>
      </c>
      <c r="E1134" s="1" t="s">
        <v>10</v>
      </c>
      <c r="F1134" s="1" t="s">
        <v>91</v>
      </c>
      <c r="G1134" s="1" t="s">
        <v>35</v>
      </c>
      <c r="H1134" s="1" t="s">
        <v>11</v>
      </c>
      <c r="I1134" s="1" t="s">
        <v>12</v>
      </c>
      <c r="J1134" s="1" t="s">
        <v>16</v>
      </c>
      <c r="K1134" s="1" t="s">
        <v>14</v>
      </c>
      <c r="L1134" s="1" t="s">
        <v>78</v>
      </c>
      <c r="M1134" s="1">
        <v>714850</v>
      </c>
      <c r="N1134" s="17">
        <v>1880.4869007903767</v>
      </c>
      <c r="O1134" s="8">
        <v>18637.776585077088</v>
      </c>
      <c r="P1134" s="8">
        <v>26551.586915223535</v>
      </c>
      <c r="Q1134" s="8">
        <f>P1134-Table3[[#This Row],[paid]]</f>
        <v>7913.8103301464471</v>
      </c>
      <c r="R1134" s="8">
        <v>14.119527715967493</v>
      </c>
      <c r="S1134" s="8">
        <v>18800</v>
      </c>
      <c r="T1134" s="10">
        <v>0.12</v>
      </c>
      <c r="U1134" s="8">
        <v>15353.573177994751</v>
      </c>
      <c r="V1134" s="10">
        <v>9.6375740974334975E-2</v>
      </c>
    </row>
    <row r="1135" spans="1:22" x14ac:dyDescent="0.25">
      <c r="A1135" s="6">
        <v>44724</v>
      </c>
      <c r="B1135" s="7" t="str">
        <f t="shared" si="17"/>
        <v>6</v>
      </c>
      <c r="C1135" s="17">
        <f>_xlfn.ISOWEEKNUM(Table3[[#This Row],[dt]])</f>
        <v>23</v>
      </c>
      <c r="D1135" s="1">
        <v>2370</v>
      </c>
      <c r="E1135" s="1" t="s">
        <v>10</v>
      </c>
      <c r="F1135" s="1" t="s">
        <v>94</v>
      </c>
      <c r="G1135" s="1" t="s">
        <v>69</v>
      </c>
      <c r="H1135" s="1" t="s">
        <v>17</v>
      </c>
      <c r="I1135" s="1" t="s">
        <v>12</v>
      </c>
      <c r="J1135" s="1" t="s">
        <v>13</v>
      </c>
      <c r="K1135" s="1" t="s">
        <v>14</v>
      </c>
      <c r="L1135" s="1" t="s">
        <v>81</v>
      </c>
      <c r="M1135" s="1">
        <v>283850</v>
      </c>
      <c r="N1135" s="17">
        <v>1074.3250937834941</v>
      </c>
      <c r="O1135" s="8">
        <v>13350.757308734987</v>
      </c>
      <c r="P1135" s="8">
        <v>21154.946309420917</v>
      </c>
      <c r="Q1135" s="8">
        <f>P1135-Table3[[#This Row],[paid]]</f>
        <v>7804.1890006859303</v>
      </c>
      <c r="R1135" s="8">
        <v>19.691382461261039</v>
      </c>
      <c r="S1135" s="8">
        <v>30000</v>
      </c>
      <c r="T1135" s="10">
        <v>7.4999999999999997E-2</v>
      </c>
      <c r="U1135" s="8">
        <v>8846.1511792392612</v>
      </c>
      <c r="V1135" s="10">
        <v>6.9693324119505573E-2</v>
      </c>
    </row>
    <row r="1136" spans="1:22" x14ac:dyDescent="0.25">
      <c r="A1136" s="6">
        <v>44724</v>
      </c>
      <c r="B1136" s="7" t="str">
        <f t="shared" si="17"/>
        <v>6</v>
      </c>
      <c r="C1136" s="17">
        <f>_xlfn.ISOWEEKNUM(Table3[[#This Row],[dt]])</f>
        <v>23</v>
      </c>
      <c r="D1136" s="1">
        <v>3015</v>
      </c>
      <c r="E1136" s="1" t="s">
        <v>10</v>
      </c>
      <c r="F1136" s="1" t="s">
        <v>89</v>
      </c>
      <c r="G1136" s="1" t="s">
        <v>41</v>
      </c>
      <c r="H1136" s="1" t="s">
        <v>11</v>
      </c>
      <c r="I1136" s="1" t="s">
        <v>12</v>
      </c>
      <c r="J1136" s="1" t="s">
        <v>16</v>
      </c>
      <c r="K1136" s="1" t="s">
        <v>15</v>
      </c>
      <c r="L1136" s="1" t="s">
        <v>76</v>
      </c>
      <c r="M1136" s="1">
        <v>1075600</v>
      </c>
      <c r="N1136" s="17">
        <v>16206.980977029591</v>
      </c>
      <c r="O1136" s="8">
        <v>18077.043768043255</v>
      </c>
      <c r="P1136" s="8">
        <v>24887.385700782223</v>
      </c>
      <c r="Q1136" s="8">
        <f>P1136-Table3[[#This Row],[paid]]</f>
        <v>6810.3419327389674</v>
      </c>
      <c r="R1136" s="8">
        <v>1.535596650360453</v>
      </c>
      <c r="S1136" s="8">
        <v>29400</v>
      </c>
      <c r="T1136" s="10">
        <v>0.13</v>
      </c>
      <c r="U1136" s="8">
        <v>9616.6181160522101</v>
      </c>
      <c r="V1136" s="10">
        <v>6.4400885865578308E-2</v>
      </c>
    </row>
    <row r="1137" spans="1:22" x14ac:dyDescent="0.25">
      <c r="A1137" s="6">
        <v>44724</v>
      </c>
      <c r="B1137" s="7" t="str">
        <f t="shared" si="17"/>
        <v>6</v>
      </c>
      <c r="C1137" s="17">
        <f>_xlfn.ISOWEEKNUM(Table3[[#This Row],[dt]])</f>
        <v>23</v>
      </c>
      <c r="D1137" s="1">
        <v>5289</v>
      </c>
      <c r="E1137" s="1" t="s">
        <v>10</v>
      </c>
      <c r="F1137" s="1" t="s">
        <v>94</v>
      </c>
      <c r="G1137" s="1" t="s">
        <v>46</v>
      </c>
      <c r="H1137" s="1" t="s">
        <v>17</v>
      </c>
      <c r="I1137" s="1" t="s">
        <v>12</v>
      </c>
      <c r="J1137" s="1" t="s">
        <v>16</v>
      </c>
      <c r="K1137" s="1" t="s">
        <v>14</v>
      </c>
      <c r="L1137" s="1" t="s">
        <v>75</v>
      </c>
      <c r="M1137" s="1">
        <v>650800</v>
      </c>
      <c r="N1137" s="17">
        <v>1953.3342033146287</v>
      </c>
      <c r="O1137" s="8">
        <v>14594.788988300628</v>
      </c>
      <c r="P1137" s="8">
        <v>20658.333710874871</v>
      </c>
      <c r="Q1137" s="8">
        <f>P1137-Table3[[#This Row],[paid]]</f>
        <v>6063.5447225742428</v>
      </c>
      <c r="R1137" s="8">
        <v>10.575934049493208</v>
      </c>
      <c r="S1137" s="8">
        <v>14600</v>
      </c>
      <c r="T1137" s="10">
        <v>0.04</v>
      </c>
      <c r="U1137" s="8">
        <v>4268.173763043751</v>
      </c>
      <c r="V1137" s="10">
        <v>3.4434640460191276E-2</v>
      </c>
    </row>
    <row r="1138" spans="1:22" x14ac:dyDescent="0.25">
      <c r="A1138" s="6">
        <v>44724</v>
      </c>
      <c r="B1138" s="7" t="str">
        <f t="shared" si="17"/>
        <v>6</v>
      </c>
      <c r="C1138" s="17">
        <f>_xlfn.ISOWEEKNUM(Table3[[#This Row],[dt]])</f>
        <v>23</v>
      </c>
      <c r="D1138" s="1">
        <v>10509</v>
      </c>
      <c r="E1138" s="1" t="s">
        <v>10</v>
      </c>
      <c r="F1138" s="1" t="s">
        <v>91</v>
      </c>
      <c r="G1138" s="1" t="s">
        <v>31</v>
      </c>
      <c r="H1138" s="1" t="s">
        <v>17</v>
      </c>
      <c r="I1138" s="1" t="s">
        <v>12</v>
      </c>
      <c r="J1138" s="1" t="s">
        <v>13</v>
      </c>
      <c r="K1138" s="1" t="s">
        <v>14</v>
      </c>
      <c r="L1138" s="1" t="s">
        <v>76</v>
      </c>
      <c r="M1138" s="1">
        <v>329360</v>
      </c>
      <c r="N1138" s="17">
        <v>919.69477467514525</v>
      </c>
      <c r="O1138" s="8">
        <v>9184.0923420302806</v>
      </c>
      <c r="P1138" s="8">
        <v>13938.220688282614</v>
      </c>
      <c r="Q1138" s="8">
        <f>P1138-Table3[[#This Row],[paid]]</f>
        <v>4754.1283462523334</v>
      </c>
      <c r="R1138" s="8">
        <v>15.155267891139074</v>
      </c>
      <c r="S1138" s="8">
        <v>9200</v>
      </c>
      <c r="T1138" s="10">
        <v>0.108</v>
      </c>
      <c r="U1138" s="8">
        <v>3689.0082581400047</v>
      </c>
      <c r="V1138" s="10">
        <v>4.4111420204938447E-2</v>
      </c>
    </row>
    <row r="1139" spans="1:22" x14ac:dyDescent="0.25">
      <c r="A1139" s="6">
        <v>44724</v>
      </c>
      <c r="B1139" s="7" t="str">
        <f t="shared" si="17"/>
        <v>6</v>
      </c>
      <c r="C1139" s="17">
        <f>_xlfn.ISOWEEKNUM(Table3[[#This Row],[dt]])</f>
        <v>23</v>
      </c>
      <c r="D1139" s="1">
        <v>3534</v>
      </c>
      <c r="E1139" s="1" t="s">
        <v>10</v>
      </c>
      <c r="F1139" s="1" t="s">
        <v>95</v>
      </c>
      <c r="G1139" s="1" t="s">
        <v>28</v>
      </c>
      <c r="H1139" s="1" t="s">
        <v>11</v>
      </c>
      <c r="I1139" s="1" t="s">
        <v>18</v>
      </c>
      <c r="J1139" s="1" t="s">
        <v>13</v>
      </c>
      <c r="K1139" s="1" t="s">
        <v>14</v>
      </c>
      <c r="L1139" s="1" t="s">
        <v>77</v>
      </c>
      <c r="M1139" s="1">
        <v>459710</v>
      </c>
      <c r="N1139" s="17">
        <v>1144.0704173636327</v>
      </c>
      <c r="O1139" s="8">
        <v>8350.1163210492414</v>
      </c>
      <c r="P1139" s="8">
        <v>13050.711836690827</v>
      </c>
      <c r="Q1139" s="8">
        <f>P1139-Table3[[#This Row],[paid]]</f>
        <v>4700.5955156415857</v>
      </c>
      <c r="R1139" s="8">
        <v>11.407262733673825</v>
      </c>
      <c r="S1139" s="8">
        <v>16800</v>
      </c>
      <c r="T1139" s="10">
        <v>0.08</v>
      </c>
      <c r="U1139" s="8">
        <v>2489.6153512939431</v>
      </c>
      <c r="V1139" s="10">
        <v>3.1794119514291265E-2</v>
      </c>
    </row>
    <row r="1140" spans="1:22" x14ac:dyDescent="0.25">
      <c r="A1140" s="6">
        <v>44724</v>
      </c>
      <c r="B1140" s="7" t="str">
        <f t="shared" si="17"/>
        <v>6</v>
      </c>
      <c r="C1140" s="17">
        <f>_xlfn.ISOWEEKNUM(Table3[[#This Row],[dt]])</f>
        <v>23</v>
      </c>
      <c r="D1140" s="1">
        <v>16842</v>
      </c>
      <c r="E1140" s="1" t="s">
        <v>10</v>
      </c>
      <c r="F1140" s="1" t="s">
        <v>93</v>
      </c>
      <c r="G1140" s="1" t="s">
        <v>35</v>
      </c>
      <c r="H1140" s="1" t="s">
        <v>11</v>
      </c>
      <c r="I1140" s="1" t="s">
        <v>12</v>
      </c>
      <c r="J1140" s="1" t="s">
        <v>16</v>
      </c>
      <c r="K1140" s="1" t="s">
        <v>14</v>
      </c>
      <c r="L1140" s="1" t="s">
        <v>76</v>
      </c>
      <c r="M1140" s="1">
        <v>570400</v>
      </c>
      <c r="N1140" s="17">
        <v>1526.547455295736</v>
      </c>
      <c r="O1140" s="8">
        <v>9551.4092005540042</v>
      </c>
      <c r="P1140" s="8">
        <v>13576.051591800742</v>
      </c>
      <c r="Q1140" s="8">
        <f>P1140-Table3[[#This Row],[paid]]</f>
        <v>4024.642391246738</v>
      </c>
      <c r="R1140" s="8">
        <v>8.8933046560093167</v>
      </c>
      <c r="S1140" s="8">
        <v>14600</v>
      </c>
      <c r="T1140" s="10">
        <v>0.14000000000000001</v>
      </c>
      <c r="U1140" s="8">
        <v>5366.3792313507838</v>
      </c>
      <c r="V1140" s="10">
        <v>6.5880461083297218E-2</v>
      </c>
    </row>
    <row r="1141" spans="1:22" x14ac:dyDescent="0.25">
      <c r="A1141" s="6">
        <v>44724</v>
      </c>
      <c r="B1141" s="7" t="str">
        <f t="shared" si="17"/>
        <v>6</v>
      </c>
      <c r="C1141" s="17">
        <f>_xlfn.ISOWEEKNUM(Table3[[#This Row],[dt]])</f>
        <v>23</v>
      </c>
      <c r="D1141" s="1">
        <v>15909</v>
      </c>
      <c r="E1141" s="1" t="s">
        <v>10</v>
      </c>
      <c r="F1141" s="1" t="s">
        <v>92</v>
      </c>
      <c r="G1141" s="1" t="s">
        <v>32</v>
      </c>
      <c r="H1141" s="1" t="s">
        <v>11</v>
      </c>
      <c r="I1141" s="1" t="s">
        <v>18</v>
      </c>
      <c r="J1141" s="1" t="s">
        <v>13</v>
      </c>
      <c r="K1141" s="1" t="s">
        <v>14</v>
      </c>
      <c r="L1141" s="1" t="s">
        <v>79</v>
      </c>
      <c r="M1141" s="1">
        <v>280490</v>
      </c>
      <c r="N1141" s="17">
        <v>426.98587460615283</v>
      </c>
      <c r="O1141" s="8">
        <v>5194.7021889655725</v>
      </c>
      <c r="P1141" s="8">
        <v>8597.1490599765966</v>
      </c>
      <c r="Q1141" s="8">
        <f>P1141-Table3[[#This Row],[paid]]</f>
        <v>3402.4468710110241</v>
      </c>
      <c r="R1141" s="8">
        <v>20.134504608393694</v>
      </c>
      <c r="S1141" s="8">
        <v>5000</v>
      </c>
      <c r="T1141" s="10">
        <v>0.06</v>
      </c>
      <c r="U1141" s="8">
        <v>1616.0979957693821</v>
      </c>
      <c r="V1141" s="10">
        <v>3.1330114679004636E-2</v>
      </c>
    </row>
    <row r="1142" spans="1:22" x14ac:dyDescent="0.25">
      <c r="A1142" s="6">
        <v>44724</v>
      </c>
      <c r="B1142" s="7" t="str">
        <f t="shared" si="17"/>
        <v>6</v>
      </c>
      <c r="C1142" s="17">
        <f>_xlfn.ISOWEEKNUM(Table3[[#This Row],[dt]])</f>
        <v>23</v>
      </c>
      <c r="D1142" s="1">
        <v>13076</v>
      </c>
      <c r="E1142" s="1" t="s">
        <v>10</v>
      </c>
      <c r="F1142" s="1" t="s">
        <v>95</v>
      </c>
      <c r="G1142" s="1" t="s">
        <v>58</v>
      </c>
      <c r="H1142" s="1" t="s">
        <v>17</v>
      </c>
      <c r="I1142" s="1" t="s">
        <v>18</v>
      </c>
      <c r="J1142" s="1" t="s">
        <v>16</v>
      </c>
      <c r="K1142" s="1" t="s">
        <v>15</v>
      </c>
      <c r="L1142" s="1" t="s">
        <v>76</v>
      </c>
      <c r="M1142" s="1">
        <v>315310</v>
      </c>
      <c r="N1142" s="17">
        <v>308.20319687212515</v>
      </c>
      <c r="O1142" s="8">
        <v>5920.1784138654502</v>
      </c>
      <c r="P1142" s="8">
        <v>8944.2054568954845</v>
      </c>
      <c r="Q1142" s="8">
        <f>P1142-Table3[[#This Row],[paid]]</f>
        <v>3024.0270430300343</v>
      </c>
      <c r="R1142" s="8">
        <v>29.020482420909069</v>
      </c>
      <c r="S1142" s="8">
        <v>7400</v>
      </c>
      <c r="T1142" s="10">
        <v>7.0000000000000007E-2</v>
      </c>
      <c r="U1142" s="8">
        <v>891.05828770051471</v>
      </c>
      <c r="V1142" s="10">
        <v>1.6604014222667451E-2</v>
      </c>
    </row>
    <row r="1143" spans="1:22" x14ac:dyDescent="0.25">
      <c r="A1143" s="6">
        <v>44724</v>
      </c>
      <c r="B1143" s="7" t="str">
        <f t="shared" si="17"/>
        <v>6</v>
      </c>
      <c r="C1143" s="17">
        <f>_xlfn.ISOWEEKNUM(Table3[[#This Row],[dt]])</f>
        <v>23</v>
      </c>
      <c r="D1143" s="1">
        <v>10778</v>
      </c>
      <c r="E1143" s="1" t="s">
        <v>10</v>
      </c>
      <c r="F1143" s="1" t="s">
        <v>92</v>
      </c>
      <c r="G1143" s="1" t="s">
        <v>65</v>
      </c>
      <c r="H1143" s="1" t="s">
        <v>17</v>
      </c>
      <c r="I1143" s="1" t="s">
        <v>12</v>
      </c>
      <c r="J1143" s="1" t="s">
        <v>16</v>
      </c>
      <c r="K1143" s="1" t="s">
        <v>20</v>
      </c>
      <c r="L1143" s="1" t="s">
        <v>76</v>
      </c>
      <c r="M1143" s="1">
        <v>546380</v>
      </c>
      <c r="N1143" s="17">
        <v>726.58051596551877</v>
      </c>
      <c r="O1143" s="8">
        <v>7079.8066656182527</v>
      </c>
      <c r="P1143" s="8">
        <v>10086.371725570647</v>
      </c>
      <c r="Q1143" s="8">
        <f>P1143-Table3[[#This Row],[paid]]</f>
        <v>3006.5650599523942</v>
      </c>
      <c r="R1143" s="8">
        <v>13.88197385415344</v>
      </c>
      <c r="S1143" s="8">
        <v>9800</v>
      </c>
      <c r="T1143" s="10">
        <v>0.09</v>
      </c>
      <c r="U1143" s="8">
        <v>90.528074317611427</v>
      </c>
      <c r="V1143" s="10">
        <v>1.4958810558228708E-3</v>
      </c>
    </row>
    <row r="1144" spans="1:22" x14ac:dyDescent="0.25">
      <c r="A1144" s="6">
        <v>44724</v>
      </c>
      <c r="B1144" s="7" t="str">
        <f t="shared" si="17"/>
        <v>6</v>
      </c>
      <c r="C1144" s="17">
        <f>_xlfn.ISOWEEKNUM(Table3[[#This Row],[dt]])</f>
        <v>23</v>
      </c>
      <c r="D1144" s="1">
        <v>16911</v>
      </c>
      <c r="E1144" s="1" t="s">
        <v>10</v>
      </c>
      <c r="F1144" s="1" t="s">
        <v>95</v>
      </c>
      <c r="G1144" s="1" t="s">
        <v>59</v>
      </c>
      <c r="H1144" s="1" t="s">
        <v>11</v>
      </c>
      <c r="I1144" s="1" t="s">
        <v>18</v>
      </c>
      <c r="J1144" s="1" t="s">
        <v>16</v>
      </c>
      <c r="K1144" s="1" t="s">
        <v>15</v>
      </c>
      <c r="L1144" s="1" t="s">
        <v>78</v>
      </c>
      <c r="M1144" s="1">
        <v>239470</v>
      </c>
      <c r="N1144" s="17">
        <v>1129.1349664976779</v>
      </c>
      <c r="O1144" s="8">
        <v>6801.8113588013684</v>
      </c>
      <c r="P1144" s="8">
        <v>9624.2644620848459</v>
      </c>
      <c r="Q1144" s="8">
        <f>P1144-Table3[[#This Row],[paid]]</f>
        <v>2822.4531032834775</v>
      </c>
      <c r="R1144" s="8">
        <v>8.5235731313300356</v>
      </c>
      <c r="S1144" s="8">
        <v>12600</v>
      </c>
      <c r="T1144" s="10">
        <v>0.12</v>
      </c>
      <c r="U1144" s="8">
        <v>2362.2855210928351</v>
      </c>
      <c r="V1144" s="10">
        <v>4.0908503196948158E-2</v>
      </c>
    </row>
    <row r="1145" spans="1:22" x14ac:dyDescent="0.25">
      <c r="A1145" s="6">
        <v>44724</v>
      </c>
      <c r="B1145" s="7" t="str">
        <f t="shared" si="17"/>
        <v>6</v>
      </c>
      <c r="C1145" s="17">
        <f>_xlfn.ISOWEEKNUM(Table3[[#This Row],[dt]])</f>
        <v>23</v>
      </c>
      <c r="D1145" s="1">
        <v>17673</v>
      </c>
      <c r="E1145" s="1" t="s">
        <v>10</v>
      </c>
      <c r="F1145" s="1" t="s">
        <v>95</v>
      </c>
      <c r="G1145" s="1" t="s">
        <v>30</v>
      </c>
      <c r="H1145" s="1" t="s">
        <v>11</v>
      </c>
      <c r="I1145" s="1" t="s">
        <v>18</v>
      </c>
      <c r="J1145" s="1" t="s">
        <v>16</v>
      </c>
      <c r="K1145" s="1" t="s">
        <v>14</v>
      </c>
      <c r="L1145" s="1" t="s">
        <v>76</v>
      </c>
      <c r="M1145" s="1">
        <v>308140</v>
      </c>
      <c r="N1145" s="17">
        <v>1178.9612540330641</v>
      </c>
      <c r="O1145" s="8">
        <v>5347.9107601926953</v>
      </c>
      <c r="P1145" s="8">
        <v>7842.014398375245</v>
      </c>
      <c r="Q1145" s="8">
        <f>P1145-Table3[[#This Row],[paid]]</f>
        <v>2494.1036381825497</v>
      </c>
      <c r="R1145" s="8">
        <v>6.6516302987471336</v>
      </c>
      <c r="S1145" s="8">
        <v>15200</v>
      </c>
      <c r="T1145" s="10">
        <v>0.1</v>
      </c>
      <c r="U1145" s="8">
        <v>32.837069766064928</v>
      </c>
      <c r="V1145" s="10">
        <v>6.9788764506026899E-4</v>
      </c>
    </row>
    <row r="1146" spans="1:22" x14ac:dyDescent="0.25">
      <c r="A1146" s="6">
        <v>44724</v>
      </c>
      <c r="B1146" s="7" t="str">
        <f t="shared" si="17"/>
        <v>6</v>
      </c>
      <c r="C1146" s="17">
        <f>_xlfn.ISOWEEKNUM(Table3[[#This Row],[dt]])</f>
        <v>23</v>
      </c>
      <c r="D1146" s="1">
        <v>14706</v>
      </c>
      <c r="E1146" s="1" t="s">
        <v>10</v>
      </c>
      <c r="F1146" s="1" t="s">
        <v>94</v>
      </c>
      <c r="G1146" s="1" t="s">
        <v>48</v>
      </c>
      <c r="H1146" s="1" t="s">
        <v>17</v>
      </c>
      <c r="I1146" s="1" t="s">
        <v>18</v>
      </c>
      <c r="J1146" s="1" t="s">
        <v>13</v>
      </c>
      <c r="K1146" s="1" t="s">
        <v>15</v>
      </c>
      <c r="L1146" s="1" t="s">
        <v>75</v>
      </c>
      <c r="M1146" s="1">
        <v>174660</v>
      </c>
      <c r="N1146" s="17">
        <v>1173.1737351991389</v>
      </c>
      <c r="O1146" s="8">
        <v>9271.7778177240361</v>
      </c>
      <c r="P1146" s="8">
        <v>11621.160485422894</v>
      </c>
      <c r="Q1146" s="8">
        <f>P1146-Table3[[#This Row],[paid]]</f>
        <v>2349.3826676988574</v>
      </c>
      <c r="R1146" s="8">
        <v>9.9057455317564482</v>
      </c>
      <c r="S1146" s="8">
        <v>17600</v>
      </c>
      <c r="T1146" s="10">
        <v>0.11</v>
      </c>
      <c r="U1146" s="8">
        <v>7307.4306950215323</v>
      </c>
      <c r="V1146" s="10">
        <v>0.10480064511324942</v>
      </c>
    </row>
    <row r="1147" spans="1:22" x14ac:dyDescent="0.25">
      <c r="A1147" s="6">
        <v>44724</v>
      </c>
      <c r="B1147" s="7" t="str">
        <f t="shared" si="17"/>
        <v>6</v>
      </c>
      <c r="C1147" s="17">
        <f>_xlfn.ISOWEEKNUM(Table3[[#This Row],[dt]])</f>
        <v>23</v>
      </c>
      <c r="D1147" s="1">
        <v>15408</v>
      </c>
      <c r="E1147" s="1" t="s">
        <v>10</v>
      </c>
      <c r="F1147" s="1" t="s">
        <v>92</v>
      </c>
      <c r="G1147" s="1" t="s">
        <v>56</v>
      </c>
      <c r="H1147" s="1" t="s">
        <v>17</v>
      </c>
      <c r="I1147" s="1" t="s">
        <v>18</v>
      </c>
      <c r="J1147" s="1" t="s">
        <v>16</v>
      </c>
      <c r="K1147" s="1" t="s">
        <v>20</v>
      </c>
      <c r="L1147" s="1" t="s">
        <v>77</v>
      </c>
      <c r="M1147" s="1">
        <v>156660</v>
      </c>
      <c r="N1147" s="17">
        <v>484.64651587382087</v>
      </c>
      <c r="O1147" s="8">
        <v>6805.0138977502738</v>
      </c>
      <c r="P1147" s="8">
        <v>9011.0007541464474</v>
      </c>
      <c r="Q1147" s="8">
        <f>P1147-Table3[[#This Row],[paid]]</f>
        <v>2205.9868563961736</v>
      </c>
      <c r="R1147" s="8">
        <v>18.592934146858671</v>
      </c>
      <c r="S1147" s="8">
        <v>8800</v>
      </c>
      <c r="T1147" s="10">
        <v>0.1</v>
      </c>
      <c r="U1147" s="8">
        <v>3343.1006781406932</v>
      </c>
      <c r="V1147" s="10">
        <v>6.1833692123529349E-2</v>
      </c>
    </row>
    <row r="1148" spans="1:22" x14ac:dyDescent="0.25">
      <c r="A1148" s="6">
        <v>44724</v>
      </c>
      <c r="B1148" s="7" t="str">
        <f t="shared" si="17"/>
        <v>6</v>
      </c>
      <c r="C1148" s="17">
        <f>_xlfn.ISOWEEKNUM(Table3[[#This Row],[dt]])</f>
        <v>23</v>
      </c>
      <c r="D1148" s="1">
        <v>3016</v>
      </c>
      <c r="E1148" s="1" t="s">
        <v>10</v>
      </c>
      <c r="F1148" s="1" t="s">
        <v>93</v>
      </c>
      <c r="G1148" s="1" t="s">
        <v>65</v>
      </c>
      <c r="H1148" s="1" t="s">
        <v>11</v>
      </c>
      <c r="I1148" s="1" t="s">
        <v>12</v>
      </c>
      <c r="J1148" s="1" t="s">
        <v>16</v>
      </c>
      <c r="K1148" s="1" t="s">
        <v>15</v>
      </c>
      <c r="L1148" s="1" t="s">
        <v>81</v>
      </c>
      <c r="M1148" s="1">
        <v>1028690</v>
      </c>
      <c r="N1148" s="17">
        <v>7816.365335950697</v>
      </c>
      <c r="O1148" s="8">
        <v>14063.963591828677</v>
      </c>
      <c r="P1148" s="8">
        <v>16099.747730703331</v>
      </c>
      <c r="Q1148" s="8">
        <f>P1148-Table3[[#This Row],[paid]]</f>
        <v>2035.7841388746547</v>
      </c>
      <c r="R1148" s="8">
        <v>2.0597486221190215</v>
      </c>
      <c r="S1148" s="8">
        <v>22000</v>
      </c>
      <c r="T1148" s="10">
        <v>0.08</v>
      </c>
      <c r="U1148" s="8">
        <v>7022.827142696704</v>
      </c>
      <c r="V1148" s="10">
        <v>7.270121308902755E-2</v>
      </c>
    </row>
    <row r="1149" spans="1:22" x14ac:dyDescent="0.25">
      <c r="A1149" s="6">
        <v>44724</v>
      </c>
      <c r="B1149" s="7" t="str">
        <f t="shared" si="17"/>
        <v>6</v>
      </c>
      <c r="C1149" s="17">
        <f>_xlfn.ISOWEEKNUM(Table3[[#This Row],[dt]])</f>
        <v>23</v>
      </c>
      <c r="D1149" s="1">
        <v>15974</v>
      </c>
      <c r="E1149" s="1" t="s">
        <v>10</v>
      </c>
      <c r="F1149" s="1" t="s">
        <v>91</v>
      </c>
      <c r="G1149" s="1" t="s">
        <v>69</v>
      </c>
      <c r="H1149" s="1" t="s">
        <v>11</v>
      </c>
      <c r="I1149" s="1" t="s">
        <v>12</v>
      </c>
      <c r="J1149" s="1" t="s">
        <v>16</v>
      </c>
      <c r="K1149" s="1" t="s">
        <v>14</v>
      </c>
      <c r="L1149" s="1" t="s">
        <v>77</v>
      </c>
      <c r="M1149" s="1">
        <v>344240</v>
      </c>
      <c r="N1149" s="17">
        <v>1075.75</v>
      </c>
      <c r="O1149" s="8">
        <v>6331.6916981591994</v>
      </c>
      <c r="P1149" s="8">
        <v>8286.2741414778084</v>
      </c>
      <c r="Q1149" s="8">
        <f>P1149-Table3[[#This Row],[paid]]</f>
        <v>1954.582443318609</v>
      </c>
      <c r="R1149" s="8">
        <v>7.7027879539649629</v>
      </c>
      <c r="S1149" s="8">
        <v>8200</v>
      </c>
      <c r="T1149" s="10">
        <v>0.09</v>
      </c>
      <c r="U1149" s="8">
        <v>4074.3366815530321</v>
      </c>
      <c r="V1149" s="10">
        <v>8.1949510962120581E-2</v>
      </c>
    </row>
    <row r="1150" spans="1:22" x14ac:dyDescent="0.25">
      <c r="A1150" s="6">
        <v>44724</v>
      </c>
      <c r="B1150" s="7" t="str">
        <f t="shared" si="17"/>
        <v>6</v>
      </c>
      <c r="C1150" s="17">
        <f>_xlfn.ISOWEEKNUM(Table3[[#This Row],[dt]])</f>
        <v>23</v>
      </c>
      <c r="D1150" s="1">
        <v>13250</v>
      </c>
      <c r="E1150" s="1" t="s">
        <v>10</v>
      </c>
      <c r="F1150" s="1" t="s">
        <v>89</v>
      </c>
      <c r="G1150" s="1" t="s">
        <v>67</v>
      </c>
      <c r="H1150" s="1" t="s">
        <v>11</v>
      </c>
      <c r="I1150" s="1" t="s">
        <v>18</v>
      </c>
      <c r="J1150" s="1" t="s">
        <v>13</v>
      </c>
      <c r="K1150" s="1" t="s">
        <v>15</v>
      </c>
      <c r="L1150" s="1" t="s">
        <v>78</v>
      </c>
      <c r="M1150" s="1">
        <v>175440</v>
      </c>
      <c r="N1150" s="17">
        <v>570.64905623182688</v>
      </c>
      <c r="O1150" s="8">
        <v>3912.0190573827326</v>
      </c>
      <c r="P1150" s="8">
        <v>5637.3484420615596</v>
      </c>
      <c r="Q1150" s="8">
        <f>P1150-Table3[[#This Row],[paid]]</f>
        <v>1725.329384678827</v>
      </c>
      <c r="R1150" s="8">
        <v>9.8788360034917506</v>
      </c>
      <c r="S1150" s="8">
        <v>3800</v>
      </c>
      <c r="T1150" s="10">
        <v>0.06</v>
      </c>
      <c r="U1150" s="8">
        <v>175.28871921912437</v>
      </c>
      <c r="V1150" s="10">
        <v>5.1823630979668488E-3</v>
      </c>
    </row>
    <row r="1151" spans="1:22" x14ac:dyDescent="0.25">
      <c r="A1151" s="6">
        <v>44724</v>
      </c>
      <c r="B1151" s="7" t="str">
        <f t="shared" si="17"/>
        <v>6</v>
      </c>
      <c r="C1151" s="17">
        <f>_xlfn.ISOWEEKNUM(Table3[[#This Row],[dt]])</f>
        <v>23</v>
      </c>
      <c r="D1151" s="1">
        <v>2789</v>
      </c>
      <c r="E1151" s="1" t="s">
        <v>10</v>
      </c>
      <c r="F1151" s="1" t="s">
        <v>95</v>
      </c>
      <c r="G1151" s="1" t="s">
        <v>42</v>
      </c>
      <c r="H1151" s="1" t="s">
        <v>17</v>
      </c>
      <c r="I1151" s="1" t="s">
        <v>12</v>
      </c>
      <c r="J1151" s="1" t="s">
        <v>13</v>
      </c>
      <c r="K1151" s="1" t="s">
        <v>14</v>
      </c>
      <c r="L1151" s="1" t="s">
        <v>79</v>
      </c>
      <c r="M1151" s="1">
        <v>119560</v>
      </c>
      <c r="N1151" s="17">
        <v>714.69279595735509</v>
      </c>
      <c r="O1151" s="8">
        <v>6403.5001637887408</v>
      </c>
      <c r="P1151" s="8">
        <v>7863.4629484047355</v>
      </c>
      <c r="Q1151" s="8">
        <f>P1151-Table3[[#This Row],[paid]]</f>
        <v>1459.9627846159947</v>
      </c>
      <c r="R1151" s="8">
        <v>11.002577601011581</v>
      </c>
      <c r="S1151" s="8">
        <v>12200</v>
      </c>
      <c r="T1151" s="10">
        <v>0.13</v>
      </c>
      <c r="U1151" s="8">
        <v>4465.3845150863172</v>
      </c>
      <c r="V1151" s="10">
        <v>9.4644148182241858E-2</v>
      </c>
    </row>
    <row r="1152" spans="1:22" x14ac:dyDescent="0.25">
      <c r="A1152" s="6">
        <v>44724</v>
      </c>
      <c r="B1152" s="7" t="str">
        <f t="shared" si="17"/>
        <v>6</v>
      </c>
      <c r="C1152" s="17">
        <f>_xlfn.ISOWEEKNUM(Table3[[#This Row],[dt]])</f>
        <v>23</v>
      </c>
      <c r="D1152" s="1">
        <v>7797</v>
      </c>
      <c r="E1152" s="1" t="s">
        <v>10</v>
      </c>
      <c r="F1152" s="1" t="s">
        <v>93</v>
      </c>
      <c r="G1152" s="1" t="s">
        <v>41</v>
      </c>
      <c r="H1152" s="1" t="s">
        <v>19</v>
      </c>
      <c r="I1152" s="1" t="s">
        <v>18</v>
      </c>
      <c r="J1152" s="1" t="s">
        <v>13</v>
      </c>
      <c r="K1152" s="1" t="s">
        <v>14</v>
      </c>
      <c r="L1152" s="1" t="s">
        <v>80</v>
      </c>
      <c r="M1152" s="1">
        <v>137010</v>
      </c>
      <c r="N1152" s="17">
        <v>298.5601913366994</v>
      </c>
      <c r="O1152" s="8">
        <v>4932.2838493393556</v>
      </c>
      <c r="P1152" s="8">
        <v>5986.1122349010984</v>
      </c>
      <c r="Q1152" s="8">
        <f>P1152-Table3[[#This Row],[paid]]</f>
        <v>1053.8283855617428</v>
      </c>
      <c r="R1152" s="8">
        <v>20.04993434690795</v>
      </c>
      <c r="S1152" s="8">
        <v>4200</v>
      </c>
      <c r="T1152" s="10">
        <v>0.12</v>
      </c>
      <c r="U1152" s="8">
        <v>2972.3781344467552</v>
      </c>
      <c r="V1152" s="10">
        <v>8.2757612336901112E-2</v>
      </c>
    </row>
    <row r="1153" spans="1:22" x14ac:dyDescent="0.25">
      <c r="A1153" s="6">
        <v>44724</v>
      </c>
      <c r="B1153" s="7" t="str">
        <f t="shared" si="17"/>
        <v>6</v>
      </c>
      <c r="C1153" s="17">
        <f>_xlfn.ISOWEEKNUM(Table3[[#This Row],[dt]])</f>
        <v>23</v>
      </c>
      <c r="D1153" s="1">
        <v>17260</v>
      </c>
      <c r="E1153" s="1" t="s">
        <v>10</v>
      </c>
      <c r="F1153" s="1" t="s">
        <v>90</v>
      </c>
      <c r="G1153" s="1" t="s">
        <v>59</v>
      </c>
      <c r="H1153" s="1" t="s">
        <v>17</v>
      </c>
      <c r="I1153" s="1" t="s">
        <v>12</v>
      </c>
      <c r="J1153" s="1" t="s">
        <v>13</v>
      </c>
      <c r="K1153" s="1" t="s">
        <v>15</v>
      </c>
      <c r="L1153" s="1" t="s">
        <v>75</v>
      </c>
      <c r="M1153" s="1">
        <v>158380</v>
      </c>
      <c r="N1153" s="17">
        <v>575.06094714456151</v>
      </c>
      <c r="O1153" s="8">
        <v>2780.845651114455</v>
      </c>
      <c r="P1153" s="8">
        <v>3807.5136523636029</v>
      </c>
      <c r="Q1153" s="8">
        <f>P1153-Table3[[#This Row],[paid]]</f>
        <v>1026.6680012491479</v>
      </c>
      <c r="R1153" s="8">
        <v>6.6210610740820348</v>
      </c>
      <c r="S1153" s="8">
        <v>3000</v>
      </c>
      <c r="T1153" s="10">
        <v>7.0000000000000007E-2</v>
      </c>
      <c r="U1153" s="8">
        <v>1244.4395996476333</v>
      </c>
      <c r="V1153" s="10">
        <v>5.4472976035823198E-2</v>
      </c>
    </row>
    <row r="1154" spans="1:22" x14ac:dyDescent="0.25">
      <c r="A1154" s="6">
        <v>44724</v>
      </c>
      <c r="B1154" s="7" t="str">
        <f t="shared" ref="B1154:B1217" si="18">TEXT(A1154,"M")</f>
        <v>6</v>
      </c>
      <c r="C1154" s="17">
        <f>_xlfn.ISOWEEKNUM(Table3[[#This Row],[dt]])</f>
        <v>23</v>
      </c>
      <c r="D1154" s="1">
        <v>9288</v>
      </c>
      <c r="E1154" s="1" t="s">
        <v>10</v>
      </c>
      <c r="F1154" s="1" t="s">
        <v>94</v>
      </c>
      <c r="G1154" s="1" t="s">
        <v>61</v>
      </c>
      <c r="H1154" s="1" t="s">
        <v>19</v>
      </c>
      <c r="I1154" s="1" t="s">
        <v>21</v>
      </c>
      <c r="J1154" s="1" t="s">
        <v>13</v>
      </c>
      <c r="K1154" s="1" t="s">
        <v>14</v>
      </c>
      <c r="L1154" s="1" t="s">
        <v>76</v>
      </c>
      <c r="M1154" s="1">
        <v>84060</v>
      </c>
      <c r="N1154" s="17">
        <v>54.407766990291265</v>
      </c>
      <c r="O1154" s="8">
        <v>1841.2900059236167</v>
      </c>
      <c r="P1154" s="8">
        <v>2782.7910445512266</v>
      </c>
      <c r="Q1154" s="8">
        <f>P1154-Table3[[#This Row],[paid]]</f>
        <v>941.50103862760989</v>
      </c>
      <c r="R1154" s="8">
        <v>51.146944608989351</v>
      </c>
      <c r="S1154" s="8">
        <v>400</v>
      </c>
      <c r="T1154" s="10">
        <v>8.5000000000000006E-2</v>
      </c>
      <c r="U1154" s="8">
        <v>240.20676839381341</v>
      </c>
      <c r="V1154" s="10">
        <v>1.4386441798192991E-2</v>
      </c>
    </row>
    <row r="1155" spans="1:22" x14ac:dyDescent="0.25">
      <c r="A1155" s="6">
        <v>44724</v>
      </c>
      <c r="B1155" s="7" t="str">
        <f t="shared" si="18"/>
        <v>6</v>
      </c>
      <c r="C1155" s="17">
        <f>_xlfn.ISOWEEKNUM(Table3[[#This Row],[dt]])</f>
        <v>23</v>
      </c>
      <c r="D1155" s="1">
        <v>16602</v>
      </c>
      <c r="E1155" s="1" t="s">
        <v>10</v>
      </c>
      <c r="F1155" s="1" t="s">
        <v>94</v>
      </c>
      <c r="G1155" s="1" t="s">
        <v>27</v>
      </c>
      <c r="H1155" s="1" t="s">
        <v>11</v>
      </c>
      <c r="I1155" s="1" t="s">
        <v>12</v>
      </c>
      <c r="J1155" s="1" t="s">
        <v>16</v>
      </c>
      <c r="K1155" s="1" t="s">
        <v>15</v>
      </c>
      <c r="L1155" s="1" t="s">
        <v>75</v>
      </c>
      <c r="M1155" s="1">
        <v>164480</v>
      </c>
      <c r="N1155" s="17">
        <v>451.24828532235938</v>
      </c>
      <c r="O1155" s="8">
        <v>2258.6238601328059</v>
      </c>
      <c r="P1155" s="8">
        <v>3145.6794570157322</v>
      </c>
      <c r="Q1155" s="8">
        <f>P1155-Table3[[#This Row],[paid]]</f>
        <v>887.05559688292624</v>
      </c>
      <c r="R1155" s="8">
        <v>6.9710612967061918</v>
      </c>
      <c r="S1155" s="8">
        <v>1800</v>
      </c>
      <c r="T1155" s="10">
        <v>0.08</v>
      </c>
      <c r="U1155" s="8">
        <v>713.12959473058402</v>
      </c>
      <c r="V1155" s="10">
        <v>3.7783548539892735E-2</v>
      </c>
    </row>
    <row r="1156" spans="1:22" x14ac:dyDescent="0.25">
      <c r="A1156" s="6">
        <v>44724</v>
      </c>
      <c r="B1156" s="7" t="str">
        <f t="shared" si="18"/>
        <v>6</v>
      </c>
      <c r="C1156" s="17">
        <f>_xlfn.ISOWEEKNUM(Table3[[#This Row],[dt]])</f>
        <v>23</v>
      </c>
      <c r="D1156" s="1">
        <v>2865</v>
      </c>
      <c r="E1156" s="1" t="s">
        <v>10</v>
      </c>
      <c r="F1156" s="1" t="s">
        <v>89</v>
      </c>
      <c r="G1156" s="1" t="s">
        <v>64</v>
      </c>
      <c r="H1156" s="1" t="s">
        <v>17</v>
      </c>
      <c r="I1156" s="1" t="s">
        <v>12</v>
      </c>
      <c r="J1156" s="1" t="s">
        <v>16</v>
      </c>
      <c r="K1156" s="1" t="s">
        <v>15</v>
      </c>
      <c r="L1156" s="1" t="s">
        <v>78</v>
      </c>
      <c r="M1156" s="1">
        <v>165210</v>
      </c>
      <c r="N1156" s="17">
        <v>247.7699509180149</v>
      </c>
      <c r="O1156" s="8">
        <v>3355.0656111423868</v>
      </c>
      <c r="P1156" s="8">
        <v>4198.4062717144889</v>
      </c>
      <c r="Q1156" s="8">
        <f>P1156-Table3[[#This Row],[paid]]</f>
        <v>843.34066057210202</v>
      </c>
      <c r="R1156" s="8">
        <v>16.944775813850438</v>
      </c>
      <c r="S1156" s="8">
        <v>1800</v>
      </c>
      <c r="T1156" s="10">
        <v>0.12</v>
      </c>
      <c r="U1156" s="8">
        <v>1864.7335347582434</v>
      </c>
      <c r="V1156" s="10">
        <v>7.4025452123000809E-2</v>
      </c>
    </row>
    <row r="1157" spans="1:22" x14ac:dyDescent="0.25">
      <c r="A1157" s="6">
        <v>44724</v>
      </c>
      <c r="B1157" s="7" t="str">
        <f t="shared" si="18"/>
        <v>6</v>
      </c>
      <c r="C1157" s="17">
        <f>_xlfn.ISOWEEKNUM(Table3[[#This Row],[dt]])</f>
        <v>23</v>
      </c>
      <c r="D1157" s="1">
        <v>2796</v>
      </c>
      <c r="E1157" s="1" t="s">
        <v>10</v>
      </c>
      <c r="F1157" s="1" t="s">
        <v>94</v>
      </c>
      <c r="G1157" s="1" t="s">
        <v>53</v>
      </c>
      <c r="H1157" s="1" t="s">
        <v>17</v>
      </c>
      <c r="I1157" s="1" t="s">
        <v>12</v>
      </c>
      <c r="J1157" s="1" t="s">
        <v>13</v>
      </c>
      <c r="K1157" s="1" t="s">
        <v>14</v>
      </c>
      <c r="L1157" s="1" t="s">
        <v>80</v>
      </c>
      <c r="M1157" s="1">
        <v>70140</v>
      </c>
      <c r="N1157" s="17">
        <v>175.39384846211553</v>
      </c>
      <c r="O1157" s="8">
        <v>1608.2121205900614</v>
      </c>
      <c r="P1157" s="8">
        <v>2350.587608114256</v>
      </c>
      <c r="Q1157" s="8">
        <f>P1157-Table3[[#This Row],[paid]]</f>
        <v>742.37548752419457</v>
      </c>
      <c r="R1157" s="8">
        <v>13.401767671583846</v>
      </c>
      <c r="S1157" s="8">
        <v>400</v>
      </c>
      <c r="T1157" s="10">
        <v>0.12</v>
      </c>
      <c r="U1157" s="8">
        <v>700.98026413624791</v>
      </c>
      <c r="V1157" s="10">
        <v>4.9702484442362117E-2</v>
      </c>
    </row>
    <row r="1158" spans="1:22" x14ac:dyDescent="0.25">
      <c r="A1158" s="6">
        <v>44724</v>
      </c>
      <c r="B1158" s="7" t="str">
        <f t="shared" si="18"/>
        <v>6</v>
      </c>
      <c r="C1158" s="17">
        <f>_xlfn.ISOWEEKNUM(Table3[[#This Row],[dt]])</f>
        <v>23</v>
      </c>
      <c r="D1158" s="1">
        <v>2612</v>
      </c>
      <c r="E1158" s="1" t="s">
        <v>10</v>
      </c>
      <c r="F1158" s="1" t="s">
        <v>89</v>
      </c>
      <c r="G1158" s="1" t="s">
        <v>49</v>
      </c>
      <c r="H1158" s="1" t="s">
        <v>17</v>
      </c>
      <c r="I1158" s="1" t="s">
        <v>12</v>
      </c>
      <c r="J1158" s="1" t="s">
        <v>16</v>
      </c>
      <c r="K1158" s="1" t="s">
        <v>20</v>
      </c>
      <c r="L1158" s="1" t="s">
        <v>75</v>
      </c>
      <c r="M1158" s="1">
        <v>120000</v>
      </c>
      <c r="N1158" s="17">
        <v>195.10873247069983</v>
      </c>
      <c r="O1158" s="8">
        <v>2081.5636615336739</v>
      </c>
      <c r="P1158" s="8">
        <v>2820.3558858257215</v>
      </c>
      <c r="Q1158" s="8">
        <f>P1158-Table3[[#This Row],[paid]]</f>
        <v>738.79222429204765</v>
      </c>
      <c r="R1158" s="8">
        <v>14.455303205094955</v>
      </c>
      <c r="S1158" s="8">
        <v>1600</v>
      </c>
      <c r="T1158" s="10">
        <v>7.0000000000000007E-2</v>
      </c>
      <c r="U1158" s="8">
        <v>128.89493881839473</v>
      </c>
      <c r="V1158" s="10">
        <v>7.6169429223561678E-3</v>
      </c>
    </row>
    <row r="1159" spans="1:22" x14ac:dyDescent="0.25">
      <c r="A1159" s="6">
        <v>44724</v>
      </c>
      <c r="B1159" s="7" t="str">
        <f t="shared" si="18"/>
        <v>6</v>
      </c>
      <c r="C1159" s="17">
        <f>_xlfn.ISOWEEKNUM(Table3[[#This Row],[dt]])</f>
        <v>23</v>
      </c>
      <c r="D1159" s="1">
        <v>15102</v>
      </c>
      <c r="E1159" s="1" t="s">
        <v>10</v>
      </c>
      <c r="F1159" s="1" t="s">
        <v>95</v>
      </c>
      <c r="G1159" s="1" t="s">
        <v>35</v>
      </c>
      <c r="H1159" s="1" t="s">
        <v>17</v>
      </c>
      <c r="I1159" s="1" t="s">
        <v>18</v>
      </c>
      <c r="J1159" s="1" t="s">
        <v>13</v>
      </c>
      <c r="K1159" s="1" t="s">
        <v>15</v>
      </c>
      <c r="L1159" s="1" t="s">
        <v>77</v>
      </c>
      <c r="M1159" s="1">
        <v>288530</v>
      </c>
      <c r="N1159" s="17">
        <v>307.47744334193766</v>
      </c>
      <c r="O1159" s="8">
        <v>5311.1086674560565</v>
      </c>
      <c r="P1159" s="8">
        <v>6048.3189421503457</v>
      </c>
      <c r="Q1159" s="8">
        <f>P1159-Table3[[#This Row],[paid]]</f>
        <v>737.21027469428918</v>
      </c>
      <c r="R1159" s="8">
        <v>19.670772842429834</v>
      </c>
      <c r="S1159" s="8">
        <v>6400</v>
      </c>
      <c r="T1159" s="10">
        <v>6.5000000000000002E-2</v>
      </c>
      <c r="U1159" s="8">
        <v>578.54556336345115</v>
      </c>
      <c r="V1159" s="10">
        <v>1.5942324054474166E-2</v>
      </c>
    </row>
    <row r="1160" spans="1:22" x14ac:dyDescent="0.25">
      <c r="A1160" s="6">
        <v>44724</v>
      </c>
      <c r="B1160" s="7" t="str">
        <f t="shared" si="18"/>
        <v>6</v>
      </c>
      <c r="C1160" s="17">
        <f>_xlfn.ISOWEEKNUM(Table3[[#This Row],[dt]])</f>
        <v>23</v>
      </c>
      <c r="D1160" s="1">
        <v>16205</v>
      </c>
      <c r="E1160" s="1" t="s">
        <v>10</v>
      </c>
      <c r="F1160" s="1" t="s">
        <v>95</v>
      </c>
      <c r="G1160" s="1" t="s">
        <v>33</v>
      </c>
      <c r="H1160" s="1" t="s">
        <v>17</v>
      </c>
      <c r="I1160" s="1" t="s">
        <v>12</v>
      </c>
      <c r="J1160" s="1" t="s">
        <v>13</v>
      </c>
      <c r="K1160" s="1" t="s">
        <v>14</v>
      </c>
      <c r="L1160" s="1" t="s">
        <v>79</v>
      </c>
      <c r="M1160" s="1">
        <v>253600</v>
      </c>
      <c r="N1160" s="17">
        <v>923.00330872995676</v>
      </c>
      <c r="O1160" s="8">
        <v>8455.7887647851749</v>
      </c>
      <c r="P1160" s="8">
        <v>9096.411431023671</v>
      </c>
      <c r="Q1160" s="8">
        <f>P1160-Table3[[#This Row],[paid]]</f>
        <v>640.62266623849609</v>
      </c>
      <c r="R1160" s="8">
        <v>9.8552316605887818</v>
      </c>
      <c r="S1160" s="8">
        <v>7200</v>
      </c>
      <c r="T1160" s="10">
        <v>0.1</v>
      </c>
      <c r="U1160" s="8">
        <v>1025.1896105321571</v>
      </c>
      <c r="V1160" s="10">
        <v>1.8783773841402028E-2</v>
      </c>
    </row>
    <row r="1161" spans="1:22" x14ac:dyDescent="0.25">
      <c r="A1161" s="6">
        <v>44724</v>
      </c>
      <c r="B1161" s="7" t="str">
        <f t="shared" si="18"/>
        <v>6</v>
      </c>
      <c r="C1161" s="17">
        <f>_xlfn.ISOWEEKNUM(Table3[[#This Row],[dt]])</f>
        <v>23</v>
      </c>
      <c r="D1161" s="1">
        <v>16863</v>
      </c>
      <c r="E1161" s="1" t="s">
        <v>10</v>
      </c>
      <c r="F1161" s="1" t="s">
        <v>93</v>
      </c>
      <c r="G1161" s="1" t="s">
        <v>55</v>
      </c>
      <c r="H1161" s="1" t="s">
        <v>11</v>
      </c>
      <c r="I1161" s="1" t="s">
        <v>18</v>
      </c>
      <c r="J1161" s="1" t="s">
        <v>13</v>
      </c>
      <c r="K1161" s="1" t="s">
        <v>14</v>
      </c>
      <c r="L1161" s="1" t="s">
        <v>79</v>
      </c>
      <c r="M1161" s="1">
        <v>216570</v>
      </c>
      <c r="N1161" s="17">
        <v>379.91636749347259</v>
      </c>
      <c r="O1161" s="8">
        <v>1088.9967543636064</v>
      </c>
      <c r="P1161" s="8">
        <v>1603.5957020542746</v>
      </c>
      <c r="Q1161" s="8">
        <f>P1161-Table3[[#This Row],[paid]]</f>
        <v>514.59894769066818</v>
      </c>
      <c r="R1161" s="8">
        <v>4.2209176525721182</v>
      </c>
      <c r="S1161" s="8">
        <v>1000</v>
      </c>
      <c r="T1161" s="10">
        <v>0.1</v>
      </c>
      <c r="U1161" s="8">
        <v>207.05638985103531</v>
      </c>
      <c r="V1161" s="10">
        <v>2.1520011723839039E-2</v>
      </c>
    </row>
    <row r="1162" spans="1:22" x14ac:dyDescent="0.25">
      <c r="A1162" s="6">
        <v>44724</v>
      </c>
      <c r="B1162" s="7" t="str">
        <f t="shared" si="18"/>
        <v>6</v>
      </c>
      <c r="C1162" s="17">
        <f>_xlfn.ISOWEEKNUM(Table3[[#This Row],[dt]])</f>
        <v>23</v>
      </c>
      <c r="D1162" s="1">
        <v>10543</v>
      </c>
      <c r="E1162" s="1" t="s">
        <v>10</v>
      </c>
      <c r="F1162" s="1" t="s">
        <v>90</v>
      </c>
      <c r="G1162" s="1" t="s">
        <v>28</v>
      </c>
      <c r="H1162" s="1" t="s">
        <v>19</v>
      </c>
      <c r="I1162" s="1" t="s">
        <v>18</v>
      </c>
      <c r="J1162" s="1" t="s">
        <v>13</v>
      </c>
      <c r="K1162" s="1" t="s">
        <v>14</v>
      </c>
      <c r="L1162" s="1" t="s">
        <v>80</v>
      </c>
      <c r="M1162" s="1">
        <v>81600</v>
      </c>
      <c r="N1162" s="17">
        <v>124.89421085801746</v>
      </c>
      <c r="O1162" s="8">
        <v>1723.1344475470044</v>
      </c>
      <c r="P1162" s="8">
        <v>2109.8972257710684</v>
      </c>
      <c r="Q1162" s="8">
        <f>P1162-Table3[[#This Row],[paid]]</f>
        <v>386.76277822406405</v>
      </c>
      <c r="R1162" s="8">
        <v>16.893474975951023</v>
      </c>
      <c r="S1162" s="8">
        <v>1000</v>
      </c>
      <c r="T1162" s="10">
        <v>9.5000000000000001E-2</v>
      </c>
      <c r="U1162" s="8">
        <v>531.78186528422214</v>
      </c>
      <c r="V1162" s="10">
        <v>4.2006932753946569E-2</v>
      </c>
    </row>
    <row r="1163" spans="1:22" x14ac:dyDescent="0.25">
      <c r="A1163" s="6">
        <v>44724</v>
      </c>
      <c r="B1163" s="7" t="str">
        <f t="shared" si="18"/>
        <v>6</v>
      </c>
      <c r="C1163" s="17">
        <f>_xlfn.ISOWEEKNUM(Table3[[#This Row],[dt]])</f>
        <v>23</v>
      </c>
      <c r="D1163" s="1">
        <v>16656</v>
      </c>
      <c r="E1163" s="1" t="s">
        <v>10</v>
      </c>
      <c r="F1163" s="1" t="s">
        <v>95</v>
      </c>
      <c r="G1163" s="1" t="s">
        <v>63</v>
      </c>
      <c r="H1163" s="1" t="s">
        <v>11</v>
      </c>
      <c r="I1163" s="1" t="s">
        <v>18</v>
      </c>
      <c r="J1163" s="1" t="s">
        <v>13</v>
      </c>
      <c r="K1163" s="1" t="s">
        <v>14</v>
      </c>
      <c r="L1163" s="1" t="s">
        <v>78</v>
      </c>
      <c r="M1163" s="1">
        <v>63440</v>
      </c>
      <c r="N1163" s="17">
        <v>337.25182017797295</v>
      </c>
      <c r="O1163" s="8">
        <v>1732.4644736195289</v>
      </c>
      <c r="P1163" s="8">
        <v>2116.9449171081883</v>
      </c>
      <c r="Q1163" s="8">
        <f>P1163-Table3[[#This Row],[paid]]</f>
        <v>384.48044348865938</v>
      </c>
      <c r="R1163" s="8">
        <v>6.277045194273656</v>
      </c>
      <c r="S1163" s="8">
        <v>1200</v>
      </c>
      <c r="T1163" s="10">
        <v>0.12</v>
      </c>
      <c r="U1163" s="8">
        <v>650.95290845726879</v>
      </c>
      <c r="V1163" s="10">
        <v>5.1249397437203234E-2</v>
      </c>
    </row>
    <row r="1164" spans="1:22" x14ac:dyDescent="0.25">
      <c r="A1164" s="6">
        <v>44724</v>
      </c>
      <c r="B1164" s="7" t="str">
        <f t="shared" si="18"/>
        <v>6</v>
      </c>
      <c r="C1164" s="17">
        <f>_xlfn.ISOWEEKNUM(Table3[[#This Row],[dt]])</f>
        <v>23</v>
      </c>
      <c r="D1164" s="1">
        <v>7282</v>
      </c>
      <c r="E1164" s="1" t="s">
        <v>10</v>
      </c>
      <c r="F1164" s="1" t="s">
        <v>93</v>
      </c>
      <c r="G1164" s="1" t="s">
        <v>57</v>
      </c>
      <c r="H1164" s="1" t="s">
        <v>19</v>
      </c>
      <c r="I1164" s="1" t="s">
        <v>18</v>
      </c>
      <c r="J1164" s="1" t="s">
        <v>13</v>
      </c>
      <c r="K1164" s="1" t="s">
        <v>15</v>
      </c>
      <c r="L1164" s="1" t="s">
        <v>77</v>
      </c>
      <c r="M1164" s="1">
        <v>102630</v>
      </c>
      <c r="N1164" s="17">
        <v>62.045408745885673</v>
      </c>
      <c r="O1164" s="8">
        <v>2231.6555940329022</v>
      </c>
      <c r="P1164" s="8">
        <v>2564.1478428113651</v>
      </c>
      <c r="Q1164" s="8">
        <f>P1164-Table3[[#This Row],[paid]]</f>
        <v>332.49224877846291</v>
      </c>
      <c r="R1164" s="8">
        <v>41.326955445053741</v>
      </c>
      <c r="S1164" s="8">
        <v>800</v>
      </c>
      <c r="T1164" s="10">
        <v>0.02</v>
      </c>
      <c r="U1164" s="8">
        <v>157.31558340029179</v>
      </c>
      <c r="V1164" s="10">
        <v>1.0225332354978989E-2</v>
      </c>
    </row>
    <row r="1165" spans="1:22" x14ac:dyDescent="0.25">
      <c r="A1165" s="6">
        <v>44724</v>
      </c>
      <c r="B1165" s="7" t="str">
        <f t="shared" si="18"/>
        <v>6</v>
      </c>
      <c r="C1165" s="17">
        <f>_xlfn.ISOWEEKNUM(Table3[[#This Row],[dt]])</f>
        <v>23</v>
      </c>
      <c r="D1165" s="1">
        <v>5435</v>
      </c>
      <c r="E1165" s="1" t="s">
        <v>10</v>
      </c>
      <c r="F1165" s="1" t="s">
        <v>90</v>
      </c>
      <c r="G1165" s="1" t="s">
        <v>56</v>
      </c>
      <c r="H1165" s="1" t="s">
        <v>17</v>
      </c>
      <c r="I1165" s="1" t="s">
        <v>21</v>
      </c>
      <c r="J1165" s="1" t="s">
        <v>16</v>
      </c>
      <c r="K1165" s="1" t="s">
        <v>15</v>
      </c>
      <c r="L1165" s="1" t="s">
        <v>81</v>
      </c>
      <c r="M1165" s="1">
        <v>289530</v>
      </c>
      <c r="N1165" s="17">
        <v>260.23069300085268</v>
      </c>
      <c r="O1165" s="8">
        <v>2659.1992255707928</v>
      </c>
      <c r="P1165" s="8">
        <v>2957.2874243487963</v>
      </c>
      <c r="Q1165" s="8">
        <f>P1165-Table3[[#This Row],[paid]]</f>
        <v>298.08819877800352</v>
      </c>
      <c r="R1165" s="8">
        <v>11.36409925457604</v>
      </c>
      <c r="S1165" s="8">
        <v>2600</v>
      </c>
      <c r="T1165" s="10">
        <v>0.08</v>
      </c>
      <c r="U1165" s="8">
        <v>639.14582944461745</v>
      </c>
      <c r="V1165" s="10">
        <v>3.6020950831620033E-2</v>
      </c>
    </row>
    <row r="1166" spans="1:22" x14ac:dyDescent="0.25">
      <c r="A1166" s="6">
        <v>44724</v>
      </c>
      <c r="B1166" s="7" t="str">
        <f t="shared" si="18"/>
        <v>6</v>
      </c>
      <c r="C1166" s="17">
        <f>_xlfn.ISOWEEKNUM(Table3[[#This Row],[dt]])</f>
        <v>23</v>
      </c>
      <c r="D1166" s="1">
        <v>17631</v>
      </c>
      <c r="E1166" s="1" t="s">
        <v>10</v>
      </c>
      <c r="F1166" s="1" t="s">
        <v>93</v>
      </c>
      <c r="G1166" s="1" t="s">
        <v>40</v>
      </c>
      <c r="H1166" s="1" t="s">
        <v>17</v>
      </c>
      <c r="I1166" s="1" t="s">
        <v>12</v>
      </c>
      <c r="J1166" s="1" t="s">
        <v>16</v>
      </c>
      <c r="K1166" s="1" t="s">
        <v>14</v>
      </c>
      <c r="L1166" s="1" t="s">
        <v>76</v>
      </c>
      <c r="M1166" s="1">
        <v>149440</v>
      </c>
      <c r="N1166" s="17">
        <v>479.1139609443311</v>
      </c>
      <c r="O1166" s="8">
        <v>4198.4187095397929</v>
      </c>
      <c r="P1166" s="8">
        <v>4353.9415966025917</v>
      </c>
      <c r="Q1166" s="8">
        <f>P1166-Table3[[#This Row],[paid]]</f>
        <v>155.52288706279887</v>
      </c>
      <c r="R1166" s="8">
        <v>9.0874863842852669</v>
      </c>
      <c r="S1166" s="8">
        <v>4200</v>
      </c>
      <c r="T1166" s="10">
        <v>0.15</v>
      </c>
      <c r="U1166" s="8">
        <v>3090.4828785098766</v>
      </c>
      <c r="V1166" s="10">
        <v>0.1183021104723974</v>
      </c>
    </row>
    <row r="1167" spans="1:22" x14ac:dyDescent="0.25">
      <c r="A1167" s="6">
        <v>44724</v>
      </c>
      <c r="B1167" s="7" t="str">
        <f t="shared" si="18"/>
        <v>6</v>
      </c>
      <c r="C1167" s="17">
        <f>_xlfn.ISOWEEKNUM(Table3[[#This Row],[dt]])</f>
        <v>23</v>
      </c>
      <c r="D1167" s="1">
        <v>15720</v>
      </c>
      <c r="E1167" s="1" t="s">
        <v>10</v>
      </c>
      <c r="F1167" s="1" t="s">
        <v>89</v>
      </c>
      <c r="G1167" s="1" t="s">
        <v>49</v>
      </c>
      <c r="H1167" s="1" t="s">
        <v>17</v>
      </c>
      <c r="I1167" s="1" t="s">
        <v>12</v>
      </c>
      <c r="J1167" s="1" t="s">
        <v>13</v>
      </c>
      <c r="K1167" s="1" t="s">
        <v>14</v>
      </c>
      <c r="L1167" s="1" t="s">
        <v>75</v>
      </c>
      <c r="M1167" s="1">
        <v>52650</v>
      </c>
      <c r="N1167" s="17">
        <v>44.227769110764434</v>
      </c>
      <c r="O1167" s="8">
        <v>1133.532467480507</v>
      </c>
      <c r="P1167" s="8">
        <v>1193.6574345543561</v>
      </c>
      <c r="Q1167" s="8">
        <f>P1167-Table3[[#This Row],[paid]]</f>
        <v>60.12496707384912</v>
      </c>
      <c r="R1167" s="8">
        <v>26.988868273345403</v>
      </c>
      <c r="S1167" s="8">
        <v>400</v>
      </c>
      <c r="T1167" s="10">
        <v>7.0000000000000007E-2</v>
      </c>
      <c r="U1167" s="8">
        <v>183.36392773807239</v>
      </c>
      <c r="V1167" s="10">
        <v>2.5602533640165934E-2</v>
      </c>
    </row>
    <row r="1168" spans="1:22" x14ac:dyDescent="0.25">
      <c r="A1168" s="6">
        <v>44724</v>
      </c>
      <c r="B1168" s="7" t="str">
        <f t="shared" si="18"/>
        <v>6</v>
      </c>
      <c r="C1168" s="17">
        <f>_xlfn.ISOWEEKNUM(Table3[[#This Row],[dt]])</f>
        <v>23</v>
      </c>
      <c r="D1168" s="1">
        <v>16537</v>
      </c>
      <c r="E1168" s="1" t="s">
        <v>10</v>
      </c>
      <c r="F1168" s="1" t="s">
        <v>90</v>
      </c>
      <c r="G1168" s="1" t="s">
        <v>29</v>
      </c>
      <c r="H1168" s="1" t="s">
        <v>17</v>
      </c>
      <c r="I1168" s="1" t="s">
        <v>18</v>
      </c>
      <c r="J1168" s="1" t="s">
        <v>16</v>
      </c>
      <c r="K1168" s="1" t="s">
        <v>15</v>
      </c>
      <c r="L1168" s="1" t="s">
        <v>81</v>
      </c>
      <c r="M1168" s="1">
        <v>152690</v>
      </c>
      <c r="N1168" s="17">
        <v>582.55464589460291</v>
      </c>
      <c r="O1168" s="8">
        <v>4281.1214071497425</v>
      </c>
      <c r="P1168" s="8">
        <v>4329.8388287741709</v>
      </c>
      <c r="Q1168" s="8">
        <f>P1168-Table3[[#This Row],[paid]]</f>
        <v>48.717421624428425</v>
      </c>
      <c r="R1168" s="8">
        <v>7.4325024429683033</v>
      </c>
      <c r="S1168" s="8">
        <v>7000</v>
      </c>
      <c r="T1168" s="10">
        <v>0.1</v>
      </c>
      <c r="U1168" s="8">
        <v>2394.8779648561208</v>
      </c>
      <c r="V1168" s="10">
        <v>9.2185031189491923E-2</v>
      </c>
    </row>
    <row r="1169" spans="1:22" x14ac:dyDescent="0.25">
      <c r="A1169" s="6">
        <v>44724</v>
      </c>
      <c r="B1169" s="7" t="str">
        <f t="shared" si="18"/>
        <v>6</v>
      </c>
      <c r="C1169" s="17">
        <f>_xlfn.ISOWEEKNUM(Table3[[#This Row],[dt]])</f>
        <v>23</v>
      </c>
      <c r="D1169" s="1">
        <v>17249</v>
      </c>
      <c r="E1169" s="1" t="s">
        <v>10</v>
      </c>
      <c r="F1169" s="1" t="s">
        <v>93</v>
      </c>
      <c r="G1169" s="1" t="s">
        <v>49</v>
      </c>
      <c r="H1169" s="1" t="s">
        <v>11</v>
      </c>
      <c r="I1169" s="1" t="s">
        <v>12</v>
      </c>
      <c r="J1169" s="1" t="s">
        <v>13</v>
      </c>
      <c r="K1169" s="1" t="s">
        <v>15</v>
      </c>
      <c r="L1169" s="1" t="s">
        <v>80</v>
      </c>
      <c r="M1169" s="1">
        <v>290</v>
      </c>
      <c r="N1169" s="17">
        <v>0.58116232464929851</v>
      </c>
      <c r="O1169" s="8">
        <v>2.8543919415802113</v>
      </c>
      <c r="P1169" s="8">
        <v>0.27647750937149673</v>
      </c>
      <c r="Q1169" s="8">
        <f>P1169-Table3[[#This Row],[paid]]</f>
        <v>-2.5779144322087144</v>
      </c>
      <c r="R1169" s="8">
        <v>0.4757319902633686</v>
      </c>
      <c r="S1169" s="8">
        <v>200</v>
      </c>
      <c r="T1169" s="10">
        <v>0.08</v>
      </c>
      <c r="U1169" s="8">
        <v>6.089485081817296E-2</v>
      </c>
      <c r="V1169" s="10">
        <v>3.6708742877857921E-2</v>
      </c>
    </row>
    <row r="1170" spans="1:22" x14ac:dyDescent="0.25">
      <c r="A1170" s="6">
        <v>44724</v>
      </c>
      <c r="B1170" s="7" t="str">
        <f t="shared" si="18"/>
        <v>6</v>
      </c>
      <c r="C1170" s="17">
        <f>_xlfn.ISOWEEKNUM(Table3[[#This Row],[dt]])</f>
        <v>23</v>
      </c>
      <c r="D1170" s="1">
        <v>17434</v>
      </c>
      <c r="E1170" s="1" t="s">
        <v>10</v>
      </c>
      <c r="F1170" s="1" t="s">
        <v>90</v>
      </c>
      <c r="G1170" s="1" t="s">
        <v>62</v>
      </c>
      <c r="H1170" s="1" t="s">
        <v>11</v>
      </c>
      <c r="I1170" s="1" t="s">
        <v>12</v>
      </c>
      <c r="J1170" s="1" t="s">
        <v>13</v>
      </c>
      <c r="K1170" s="1" t="s">
        <v>14</v>
      </c>
      <c r="L1170" s="1" t="s">
        <v>79</v>
      </c>
      <c r="M1170" s="1">
        <v>61690</v>
      </c>
      <c r="N1170" s="17">
        <v>555.6042998256828</v>
      </c>
      <c r="O1170" s="8">
        <v>1450.5234223024172</v>
      </c>
      <c r="P1170" s="8">
        <v>1444.2957892994402</v>
      </c>
      <c r="Q1170" s="8">
        <f>P1170-Table3[[#This Row],[paid]]</f>
        <v>-6.2276330029769724</v>
      </c>
      <c r="R1170" s="8">
        <v>2.5995043410437582</v>
      </c>
      <c r="S1170" s="8">
        <v>2800</v>
      </c>
      <c r="T1170" s="10">
        <v>0.1</v>
      </c>
      <c r="U1170" s="8">
        <v>315.70711008256183</v>
      </c>
      <c r="V1170" s="10">
        <v>3.6431492821805848E-2</v>
      </c>
    </row>
    <row r="1171" spans="1:22" x14ac:dyDescent="0.25">
      <c r="A1171" s="6">
        <v>44724</v>
      </c>
      <c r="B1171" s="7" t="str">
        <f t="shared" si="18"/>
        <v>6</v>
      </c>
      <c r="C1171" s="17">
        <f>_xlfn.ISOWEEKNUM(Table3[[#This Row],[dt]])</f>
        <v>23</v>
      </c>
      <c r="D1171" s="1">
        <v>2973</v>
      </c>
      <c r="E1171" s="1" t="s">
        <v>10</v>
      </c>
      <c r="F1171" s="1" t="s">
        <v>90</v>
      </c>
      <c r="G1171" s="1" t="s">
        <v>66</v>
      </c>
      <c r="H1171" s="1" t="s">
        <v>11</v>
      </c>
      <c r="I1171" s="1" t="s">
        <v>21</v>
      </c>
      <c r="J1171" s="1" t="s">
        <v>16</v>
      </c>
      <c r="K1171" s="1" t="s">
        <v>14</v>
      </c>
      <c r="L1171" s="1" t="s">
        <v>81</v>
      </c>
      <c r="M1171" s="1">
        <v>1040</v>
      </c>
      <c r="N1171" s="17">
        <v>6.7788575491822716</v>
      </c>
      <c r="O1171" s="8">
        <v>18.520150042333043</v>
      </c>
      <c r="P1171" s="8">
        <v>0.38044078462562941</v>
      </c>
      <c r="Q1171" s="8">
        <f>P1171-Table3[[#This Row],[paid]]</f>
        <v>-18.139709257707413</v>
      </c>
      <c r="R1171" s="8">
        <v>5.6121666794948614E-2</v>
      </c>
      <c r="S1171" s="8">
        <v>200</v>
      </c>
      <c r="T1171" s="10">
        <v>0.04</v>
      </c>
      <c r="U1171" s="8">
        <v>4.2323732942925584E-3</v>
      </c>
      <c r="V1171" s="10">
        <v>1.8541533335940841E-3</v>
      </c>
    </row>
    <row r="1172" spans="1:22" x14ac:dyDescent="0.25">
      <c r="A1172" s="6">
        <v>44724</v>
      </c>
      <c r="B1172" s="7" t="str">
        <f t="shared" si="18"/>
        <v>6</v>
      </c>
      <c r="C1172" s="17">
        <f>_xlfn.ISOWEEKNUM(Table3[[#This Row],[dt]])</f>
        <v>23</v>
      </c>
      <c r="D1172" s="1">
        <v>14389</v>
      </c>
      <c r="E1172" s="1" t="s">
        <v>10</v>
      </c>
      <c r="F1172" s="1" t="s">
        <v>95</v>
      </c>
      <c r="G1172" s="1" t="s">
        <v>32</v>
      </c>
      <c r="H1172" s="1" t="s">
        <v>19</v>
      </c>
      <c r="I1172" s="1" t="s">
        <v>18</v>
      </c>
      <c r="J1172" s="1" t="s">
        <v>16</v>
      </c>
      <c r="K1172" s="1" t="s">
        <v>20</v>
      </c>
      <c r="L1172" s="1" t="s">
        <v>78</v>
      </c>
      <c r="M1172" s="1">
        <v>244860</v>
      </c>
      <c r="N1172" s="17">
        <v>89.018419777023752</v>
      </c>
      <c r="O1172" s="8">
        <v>4977.7639235756114</v>
      </c>
      <c r="P1172" s="8">
        <v>4923.4742055530951</v>
      </c>
      <c r="Q1172" s="8">
        <f>P1172-Table3[[#This Row],[paid]]</f>
        <v>-54.289718022516354</v>
      </c>
      <c r="R1172" s="8">
        <v>55.308488039729014</v>
      </c>
      <c r="S1172" s="8">
        <v>3600</v>
      </c>
      <c r="T1172" s="10">
        <v>5.5E-2</v>
      </c>
      <c r="U1172" s="8">
        <v>420.26452153844468</v>
      </c>
      <c r="V1172" s="10">
        <v>1.4226557101502165E-2</v>
      </c>
    </row>
    <row r="1173" spans="1:22" x14ac:dyDescent="0.25">
      <c r="A1173" s="6">
        <v>44724</v>
      </c>
      <c r="B1173" s="7" t="str">
        <f t="shared" si="18"/>
        <v>6</v>
      </c>
      <c r="C1173" s="17">
        <f>_xlfn.ISOWEEKNUM(Table3[[#This Row],[dt]])</f>
        <v>23</v>
      </c>
      <c r="D1173" s="1">
        <v>17456</v>
      </c>
      <c r="E1173" s="1" t="s">
        <v>10</v>
      </c>
      <c r="F1173" s="1" t="s">
        <v>93</v>
      </c>
      <c r="G1173" s="1" t="s">
        <v>59</v>
      </c>
      <c r="H1173" s="1" t="s">
        <v>17</v>
      </c>
      <c r="I1173" s="1" t="s">
        <v>18</v>
      </c>
      <c r="J1173" s="1" t="s">
        <v>16</v>
      </c>
      <c r="K1173" s="1" t="s">
        <v>15</v>
      </c>
      <c r="L1173" s="1" t="s">
        <v>78</v>
      </c>
      <c r="M1173" s="1">
        <v>85950</v>
      </c>
      <c r="N1173" s="17">
        <v>390.5512863347812</v>
      </c>
      <c r="O1173" s="8">
        <v>1394.0213248521197</v>
      </c>
      <c r="P1173" s="8">
        <v>1334.4039745076254</v>
      </c>
      <c r="Q1173" s="8">
        <f>P1173-Table3[[#This Row],[paid]]</f>
        <v>-59.617350344494298</v>
      </c>
      <c r="R1173" s="8">
        <v>3.4167189334610772</v>
      </c>
      <c r="S1173" s="8">
        <v>3000</v>
      </c>
      <c r="T1173" s="10">
        <v>0.05</v>
      </c>
      <c r="U1173" s="8">
        <v>306.2737591603227</v>
      </c>
      <c r="V1173" s="10">
        <v>3.825350306345985E-2</v>
      </c>
    </row>
    <row r="1174" spans="1:22" x14ac:dyDescent="0.25">
      <c r="A1174" s="6">
        <v>44724</v>
      </c>
      <c r="B1174" s="7" t="str">
        <f t="shared" si="18"/>
        <v>6</v>
      </c>
      <c r="C1174" s="17">
        <f>_xlfn.ISOWEEKNUM(Table3[[#This Row],[dt]])</f>
        <v>23</v>
      </c>
      <c r="D1174" s="1">
        <v>16857</v>
      </c>
      <c r="E1174" s="1" t="s">
        <v>10</v>
      </c>
      <c r="F1174" s="1" t="s">
        <v>94</v>
      </c>
      <c r="G1174" s="1" t="s">
        <v>73</v>
      </c>
      <c r="H1174" s="1" t="s">
        <v>11</v>
      </c>
      <c r="I1174" s="1" t="s">
        <v>12</v>
      </c>
      <c r="J1174" s="1" t="s">
        <v>13</v>
      </c>
      <c r="K1174" s="1" t="s">
        <v>15</v>
      </c>
      <c r="L1174" s="1" t="s">
        <v>80</v>
      </c>
      <c r="M1174" s="1">
        <v>144520</v>
      </c>
      <c r="N1174" s="17">
        <v>450.83026715725487</v>
      </c>
      <c r="O1174" s="8">
        <v>1711.3387465710073</v>
      </c>
      <c r="P1174" s="8">
        <v>1648.5540690452326</v>
      </c>
      <c r="Q1174" s="8">
        <f>P1174-Table3[[#This Row],[paid]]</f>
        <v>-62.784677525774669</v>
      </c>
      <c r="R1174" s="8">
        <v>3.6567067234423232</v>
      </c>
      <c r="S1174" s="8">
        <v>1200</v>
      </c>
      <c r="T1174" s="10">
        <v>0.08</v>
      </c>
      <c r="U1174" s="8">
        <v>302.9414216168318</v>
      </c>
      <c r="V1174" s="10">
        <v>3.0626982689976483E-2</v>
      </c>
    </row>
    <row r="1175" spans="1:22" x14ac:dyDescent="0.25">
      <c r="A1175" s="6">
        <v>44724</v>
      </c>
      <c r="B1175" s="7" t="str">
        <f t="shared" si="18"/>
        <v>6</v>
      </c>
      <c r="C1175" s="17">
        <f>_xlfn.ISOWEEKNUM(Table3[[#This Row],[dt]])</f>
        <v>23</v>
      </c>
      <c r="D1175" s="1">
        <v>12780</v>
      </c>
      <c r="E1175" s="1" t="s">
        <v>10</v>
      </c>
      <c r="F1175" s="1" t="s">
        <v>90</v>
      </c>
      <c r="G1175" s="1" t="s">
        <v>34</v>
      </c>
      <c r="H1175" s="1" t="s">
        <v>19</v>
      </c>
      <c r="I1175" s="1" t="s">
        <v>18</v>
      </c>
      <c r="J1175" s="1" t="s">
        <v>16</v>
      </c>
      <c r="K1175" s="1" t="s">
        <v>15</v>
      </c>
      <c r="L1175" s="1" t="s">
        <v>78</v>
      </c>
      <c r="M1175" s="1">
        <v>182750</v>
      </c>
      <c r="N1175" s="17">
        <v>176.96901226597805</v>
      </c>
      <c r="O1175" s="8">
        <v>3980.5712193002882</v>
      </c>
      <c r="P1175" s="8">
        <v>3913.5430940775109</v>
      </c>
      <c r="Q1175" s="8">
        <f>P1175-Table3[[#This Row],[paid]]</f>
        <v>-67.028125222777362</v>
      </c>
      <c r="R1175" s="8">
        <v>22.11428455166827</v>
      </c>
      <c r="S1175" s="8">
        <v>4600</v>
      </c>
      <c r="T1175" s="10">
        <v>5.7000000000000002E-2</v>
      </c>
      <c r="U1175" s="8">
        <v>417.48964489692275</v>
      </c>
      <c r="V1175" s="10">
        <v>1.7779696252258094E-2</v>
      </c>
    </row>
    <row r="1176" spans="1:22" x14ac:dyDescent="0.25">
      <c r="A1176" s="6">
        <v>44724</v>
      </c>
      <c r="B1176" s="7" t="str">
        <f t="shared" si="18"/>
        <v>6</v>
      </c>
      <c r="C1176" s="17">
        <f>_xlfn.ISOWEEKNUM(Table3[[#This Row],[dt]])</f>
        <v>23</v>
      </c>
      <c r="D1176" s="1">
        <v>12394</v>
      </c>
      <c r="E1176" s="1" t="s">
        <v>10</v>
      </c>
      <c r="F1176" s="1" t="s">
        <v>95</v>
      </c>
      <c r="G1176" s="1" t="s">
        <v>47</v>
      </c>
      <c r="H1176" s="1" t="s">
        <v>17</v>
      </c>
      <c r="I1176" s="1" t="s">
        <v>12</v>
      </c>
      <c r="J1176" s="1" t="s">
        <v>13</v>
      </c>
      <c r="K1176" s="1" t="s">
        <v>14</v>
      </c>
      <c r="L1176" s="1" t="s">
        <v>78</v>
      </c>
      <c r="M1176" s="1">
        <v>2270</v>
      </c>
      <c r="N1176" s="17">
        <v>6.8541309837020821</v>
      </c>
      <c r="O1176" s="8">
        <v>68.620265248540207</v>
      </c>
      <c r="P1176" s="8">
        <v>0.22920676712956853</v>
      </c>
      <c r="Q1176" s="8">
        <f>P1176-Table3[[#This Row],[paid]]</f>
        <v>-68.391058481410639</v>
      </c>
      <c r="R1176" s="8">
        <v>3.3440675072388008E-2</v>
      </c>
      <c r="S1176" s="8">
        <v>200</v>
      </c>
      <c r="T1176" s="10">
        <v>7.0000000000000007E-2</v>
      </c>
      <c r="U1176" s="8">
        <v>3.1667498483909477E-2</v>
      </c>
      <c r="V1176" s="10">
        <v>2.3026878656690595E-2</v>
      </c>
    </row>
    <row r="1177" spans="1:22" x14ac:dyDescent="0.25">
      <c r="A1177" s="6">
        <v>44724</v>
      </c>
      <c r="B1177" s="7" t="str">
        <f t="shared" si="18"/>
        <v>6</v>
      </c>
      <c r="C1177" s="17">
        <f>_xlfn.ISOWEEKNUM(Table3[[#This Row],[dt]])</f>
        <v>23</v>
      </c>
      <c r="D1177" s="1">
        <v>16846</v>
      </c>
      <c r="E1177" s="1" t="s">
        <v>10</v>
      </c>
      <c r="F1177" s="1" t="s">
        <v>90</v>
      </c>
      <c r="G1177" s="1" t="s">
        <v>65</v>
      </c>
      <c r="H1177" s="1" t="s">
        <v>11</v>
      </c>
      <c r="I1177" s="1" t="s">
        <v>18</v>
      </c>
      <c r="J1177" s="1" t="s">
        <v>13</v>
      </c>
      <c r="K1177" s="1" t="s">
        <v>15</v>
      </c>
      <c r="L1177" s="1" t="s">
        <v>76</v>
      </c>
      <c r="M1177" s="1">
        <v>647490</v>
      </c>
      <c r="N1177" s="17">
        <v>3652.2689819167176</v>
      </c>
      <c r="O1177" s="8">
        <v>13043.76527764248</v>
      </c>
      <c r="P1177" s="8">
        <v>12973.676288381246</v>
      </c>
      <c r="Q1177" s="8">
        <f>P1177-Table3[[#This Row],[paid]]</f>
        <v>-70.088989261234019</v>
      </c>
      <c r="R1177" s="8">
        <v>3.5522236594886931</v>
      </c>
      <c r="S1177" s="8">
        <v>19200</v>
      </c>
      <c r="T1177" s="10">
        <v>0.06</v>
      </c>
      <c r="U1177" s="8">
        <v>4452.8105008808971</v>
      </c>
      <c r="V1177" s="10">
        <v>5.7203144812914657E-2</v>
      </c>
    </row>
    <row r="1178" spans="1:22" x14ac:dyDescent="0.25">
      <c r="A1178" s="6">
        <v>44724</v>
      </c>
      <c r="B1178" s="7" t="str">
        <f t="shared" si="18"/>
        <v>6</v>
      </c>
      <c r="C1178" s="17">
        <f>_xlfn.ISOWEEKNUM(Table3[[#This Row],[dt]])</f>
        <v>23</v>
      </c>
      <c r="D1178" s="1">
        <v>16256</v>
      </c>
      <c r="E1178" s="1" t="s">
        <v>10</v>
      </c>
      <c r="F1178" s="1" t="s">
        <v>91</v>
      </c>
      <c r="G1178" s="1" t="s">
        <v>55</v>
      </c>
      <c r="H1178" s="1" t="s">
        <v>17</v>
      </c>
      <c r="I1178" s="1" t="s">
        <v>12</v>
      </c>
      <c r="J1178" s="1" t="s">
        <v>16</v>
      </c>
      <c r="K1178" s="1" t="s">
        <v>14</v>
      </c>
      <c r="L1178" s="1" t="s">
        <v>75</v>
      </c>
      <c r="M1178" s="1">
        <v>91370</v>
      </c>
      <c r="N1178" s="17">
        <v>438.28073718757889</v>
      </c>
      <c r="O1178" s="8">
        <v>1894.2074122611575</v>
      </c>
      <c r="P1178" s="8">
        <v>1820.602239105255</v>
      </c>
      <c r="Q1178" s="8">
        <f>P1178-Table3[[#This Row],[paid]]</f>
        <v>-73.605173155902548</v>
      </c>
      <c r="R1178" s="8">
        <v>4.153963623379731</v>
      </c>
      <c r="S1178" s="8">
        <v>1600</v>
      </c>
      <c r="T1178" s="10">
        <v>0.1</v>
      </c>
      <c r="U1178" s="8">
        <v>655.630035667573</v>
      </c>
      <c r="V1178" s="10">
        <v>6.0019520060001864E-2</v>
      </c>
    </row>
    <row r="1179" spans="1:22" x14ac:dyDescent="0.25">
      <c r="A1179" s="6">
        <v>44724</v>
      </c>
      <c r="B1179" s="7" t="str">
        <f t="shared" si="18"/>
        <v>6</v>
      </c>
      <c r="C1179" s="17">
        <f>_xlfn.ISOWEEKNUM(Table3[[#This Row],[dt]])</f>
        <v>23</v>
      </c>
      <c r="D1179" s="1">
        <v>12790</v>
      </c>
      <c r="E1179" s="1" t="s">
        <v>10</v>
      </c>
      <c r="F1179" s="1" t="s">
        <v>92</v>
      </c>
      <c r="G1179" s="1" t="s">
        <v>50</v>
      </c>
      <c r="H1179" s="1" t="s">
        <v>19</v>
      </c>
      <c r="I1179" s="1" t="s">
        <v>21</v>
      </c>
      <c r="J1179" s="1" t="s">
        <v>16</v>
      </c>
      <c r="K1179" s="1" t="s">
        <v>14</v>
      </c>
      <c r="L1179" s="1" t="s">
        <v>80</v>
      </c>
      <c r="M1179" s="1">
        <v>27000</v>
      </c>
      <c r="N1179" s="17">
        <v>60.243407707910748</v>
      </c>
      <c r="O1179" s="8">
        <v>894.43284701799803</v>
      </c>
      <c r="P1179" s="8">
        <v>816.41943439776696</v>
      </c>
      <c r="Q1179" s="8">
        <f>P1179-Table3[[#This Row],[paid]]</f>
        <v>-78.013412620231065</v>
      </c>
      <c r="R1179" s="8">
        <v>13.552012833606032</v>
      </c>
      <c r="S1179" s="8">
        <v>800</v>
      </c>
      <c r="T1179" s="10">
        <v>0.04</v>
      </c>
      <c r="U1179" s="8">
        <v>27.140036598579488</v>
      </c>
      <c r="V1179" s="10">
        <v>5.5404602616218089E-3</v>
      </c>
    </row>
    <row r="1180" spans="1:22" x14ac:dyDescent="0.25">
      <c r="A1180" s="6">
        <v>44724</v>
      </c>
      <c r="B1180" s="7" t="str">
        <f t="shared" si="18"/>
        <v>6</v>
      </c>
      <c r="C1180" s="17">
        <f>_xlfn.ISOWEEKNUM(Table3[[#This Row],[dt]])</f>
        <v>23</v>
      </c>
      <c r="D1180" s="1">
        <v>10777</v>
      </c>
      <c r="E1180" s="1" t="s">
        <v>10</v>
      </c>
      <c r="F1180" s="1" t="s">
        <v>93</v>
      </c>
      <c r="G1180" s="1" t="s">
        <v>51</v>
      </c>
      <c r="H1180" s="1" t="s">
        <v>11</v>
      </c>
      <c r="I1180" s="1" t="s">
        <v>18</v>
      </c>
      <c r="J1180" s="1" t="s">
        <v>16</v>
      </c>
      <c r="K1180" s="1" t="s">
        <v>15</v>
      </c>
      <c r="L1180" s="1" t="s">
        <v>79</v>
      </c>
      <c r="M1180" s="1">
        <v>4410</v>
      </c>
      <c r="N1180" s="17">
        <v>29.243444187682108</v>
      </c>
      <c r="O1180" s="8">
        <v>91.956351476464633</v>
      </c>
      <c r="P1180" s="8">
        <v>6.7907081618809917</v>
      </c>
      <c r="Q1180" s="8">
        <f>P1180-Table3[[#This Row],[paid]]</f>
        <v>-85.165643314583647</v>
      </c>
      <c r="R1180" s="8">
        <v>0.2322130087789511</v>
      </c>
      <c r="S1180" s="8">
        <v>200</v>
      </c>
      <c r="T1180" s="10">
        <v>0.17</v>
      </c>
      <c r="U1180" s="8">
        <v>5.63322829437642</v>
      </c>
      <c r="V1180" s="10">
        <v>0.13825824347250515</v>
      </c>
    </row>
    <row r="1181" spans="1:22" x14ac:dyDescent="0.25">
      <c r="A1181" s="6">
        <v>44724</v>
      </c>
      <c r="B1181" s="7" t="str">
        <f t="shared" si="18"/>
        <v>6</v>
      </c>
      <c r="C1181" s="17">
        <f>_xlfn.ISOWEEKNUM(Table3[[#This Row],[dt]])</f>
        <v>23</v>
      </c>
      <c r="D1181" s="1">
        <v>17644</v>
      </c>
      <c r="E1181" s="1" t="s">
        <v>10</v>
      </c>
      <c r="F1181" s="1" t="s">
        <v>89</v>
      </c>
      <c r="G1181" s="1" t="s">
        <v>58</v>
      </c>
      <c r="H1181" s="1" t="s">
        <v>17</v>
      </c>
      <c r="I1181" s="1" t="s">
        <v>18</v>
      </c>
      <c r="J1181" s="1" t="s">
        <v>13</v>
      </c>
      <c r="K1181" s="1" t="s">
        <v>14</v>
      </c>
      <c r="L1181" s="1" t="s">
        <v>80</v>
      </c>
      <c r="M1181" s="1">
        <v>3290</v>
      </c>
      <c r="N1181" s="17">
        <v>23.082955014444906</v>
      </c>
      <c r="O1181" s="8">
        <v>111.96886007056852</v>
      </c>
      <c r="P1181" s="8">
        <v>25.338942745368723</v>
      </c>
      <c r="Q1181" s="8">
        <f>P1181-Table3[[#This Row],[paid]]</f>
        <v>-86.629917325199798</v>
      </c>
      <c r="R1181" s="8">
        <v>1.0977339222604758</v>
      </c>
      <c r="S1181" s="8">
        <v>200</v>
      </c>
      <c r="T1181" s="10">
        <v>0.1</v>
      </c>
      <c r="U1181" s="8">
        <v>9.1426191199104565</v>
      </c>
      <c r="V1181" s="10">
        <v>6.0135494548087004E-2</v>
      </c>
    </row>
    <row r="1182" spans="1:22" x14ac:dyDescent="0.25">
      <c r="A1182" s="6">
        <v>44724</v>
      </c>
      <c r="B1182" s="7" t="str">
        <f t="shared" si="18"/>
        <v>6</v>
      </c>
      <c r="C1182" s="17">
        <f>_xlfn.ISOWEEKNUM(Table3[[#This Row],[dt]])</f>
        <v>23</v>
      </c>
      <c r="D1182" s="1">
        <v>15242</v>
      </c>
      <c r="E1182" s="1" t="s">
        <v>10</v>
      </c>
      <c r="F1182" s="1" t="s">
        <v>91</v>
      </c>
      <c r="G1182" s="1" t="s">
        <v>32</v>
      </c>
      <c r="H1182" s="1" t="s">
        <v>11</v>
      </c>
      <c r="I1182" s="1" t="s">
        <v>18</v>
      </c>
      <c r="J1182" s="1" t="s">
        <v>13</v>
      </c>
      <c r="K1182" s="1" t="s">
        <v>14</v>
      </c>
      <c r="L1182" s="1" t="s">
        <v>79</v>
      </c>
      <c r="M1182" s="1">
        <v>73740</v>
      </c>
      <c r="N1182" s="17">
        <v>480.80105565473878</v>
      </c>
      <c r="O1182" s="8">
        <v>2049.9343544470053</v>
      </c>
      <c r="P1182" s="8">
        <v>1955.5765905576106</v>
      </c>
      <c r="Q1182" s="8">
        <f>P1182-Table3[[#This Row],[paid]]</f>
        <v>-94.357763889394619</v>
      </c>
      <c r="R1182" s="8">
        <v>4.0673300683472338</v>
      </c>
      <c r="S1182" s="8">
        <v>2600</v>
      </c>
      <c r="T1182" s="10">
        <v>0.11</v>
      </c>
      <c r="U1182" s="8">
        <v>689.2626549179929</v>
      </c>
      <c r="V1182" s="10">
        <v>5.8743344396571501E-2</v>
      </c>
    </row>
    <row r="1183" spans="1:22" x14ac:dyDescent="0.25">
      <c r="A1183" s="6">
        <v>44724</v>
      </c>
      <c r="B1183" s="7" t="str">
        <f t="shared" si="18"/>
        <v>6</v>
      </c>
      <c r="C1183" s="17">
        <f>_xlfn.ISOWEEKNUM(Table3[[#This Row],[dt]])</f>
        <v>23</v>
      </c>
      <c r="D1183" s="1">
        <v>17628</v>
      </c>
      <c r="E1183" s="1" t="s">
        <v>10</v>
      </c>
      <c r="F1183" s="1" t="s">
        <v>89</v>
      </c>
      <c r="G1183" s="1" t="s">
        <v>66</v>
      </c>
      <c r="H1183" s="1" t="s">
        <v>11</v>
      </c>
      <c r="I1183" s="1" t="s">
        <v>21</v>
      </c>
      <c r="J1183" s="1" t="s">
        <v>13</v>
      </c>
      <c r="K1183" s="1" t="s">
        <v>15</v>
      </c>
      <c r="L1183" s="1" t="s">
        <v>79</v>
      </c>
      <c r="M1183" s="1">
        <v>5940</v>
      </c>
      <c r="N1183" s="17">
        <v>62.228571428571428</v>
      </c>
      <c r="O1183" s="8">
        <v>142.14319578743272</v>
      </c>
      <c r="P1183" s="8">
        <v>33.505181864180564</v>
      </c>
      <c r="Q1183" s="8">
        <f>P1183-Table3[[#This Row],[paid]]</f>
        <v>-108.63801392325215</v>
      </c>
      <c r="R1183" s="8">
        <v>0.53842119616451778</v>
      </c>
      <c r="S1183" s="8">
        <v>200</v>
      </c>
      <c r="T1183" s="10">
        <v>0.06</v>
      </c>
      <c r="U1183" s="8">
        <v>8.2337804730823532</v>
      </c>
      <c r="V1183" s="10">
        <v>4.0957746508482884E-2</v>
      </c>
    </row>
    <row r="1184" spans="1:22" x14ac:dyDescent="0.25">
      <c r="A1184" s="6">
        <v>44724</v>
      </c>
      <c r="B1184" s="7" t="str">
        <f t="shared" si="18"/>
        <v>6</v>
      </c>
      <c r="C1184" s="17">
        <f>_xlfn.ISOWEEKNUM(Table3[[#This Row],[dt]])</f>
        <v>23</v>
      </c>
      <c r="D1184" s="1">
        <v>8767</v>
      </c>
      <c r="E1184" s="1" t="s">
        <v>10</v>
      </c>
      <c r="F1184" s="1" t="s">
        <v>95</v>
      </c>
      <c r="G1184" s="1" t="s">
        <v>34</v>
      </c>
      <c r="H1184" s="1" t="s">
        <v>17</v>
      </c>
      <c r="I1184" s="1" t="s">
        <v>18</v>
      </c>
      <c r="J1184" s="1" t="s">
        <v>13</v>
      </c>
      <c r="K1184" s="1" t="s">
        <v>14</v>
      </c>
      <c r="L1184" s="1" t="s">
        <v>80</v>
      </c>
      <c r="M1184" s="1">
        <v>143840</v>
      </c>
      <c r="N1184" s="17">
        <v>396.82379752908719</v>
      </c>
      <c r="O1184" s="8">
        <v>2684.4851368082691</v>
      </c>
      <c r="P1184" s="8">
        <v>2573.11011207403</v>
      </c>
      <c r="Q1184" s="8">
        <f>P1184-Table3[[#This Row],[paid]]</f>
        <v>-111.3750247342391</v>
      </c>
      <c r="R1184" s="8">
        <v>6.4842636154789099</v>
      </c>
      <c r="S1184" s="8">
        <v>4000</v>
      </c>
      <c r="T1184" s="10">
        <v>0.12</v>
      </c>
      <c r="U1184" s="8">
        <v>1355.1181155238262</v>
      </c>
      <c r="V1184" s="10">
        <v>8.7774331224373614E-2</v>
      </c>
    </row>
    <row r="1185" spans="1:22" x14ac:dyDescent="0.25">
      <c r="A1185" s="6">
        <v>44724</v>
      </c>
      <c r="B1185" s="7" t="str">
        <f t="shared" si="18"/>
        <v>6</v>
      </c>
      <c r="C1185" s="17">
        <f>_xlfn.ISOWEEKNUM(Table3[[#This Row],[dt]])</f>
        <v>23</v>
      </c>
      <c r="D1185" s="1">
        <v>17638</v>
      </c>
      <c r="E1185" s="1" t="s">
        <v>10</v>
      </c>
      <c r="F1185" s="1" t="s">
        <v>93</v>
      </c>
      <c r="G1185" s="1" t="s">
        <v>26</v>
      </c>
      <c r="H1185" s="1" t="s">
        <v>19</v>
      </c>
      <c r="I1185" s="1" t="s">
        <v>12</v>
      </c>
      <c r="J1185" s="1" t="s">
        <v>13</v>
      </c>
      <c r="K1185" s="1" t="s">
        <v>15</v>
      </c>
      <c r="L1185" s="1" t="s">
        <v>77</v>
      </c>
      <c r="M1185" s="1">
        <v>6120</v>
      </c>
      <c r="N1185" s="17">
        <v>17.060314242270653</v>
      </c>
      <c r="O1185" s="8">
        <v>153.62040532051199</v>
      </c>
      <c r="P1185" s="8">
        <v>19.854639309037282</v>
      </c>
      <c r="Q1185" s="8">
        <f>P1185-Table3[[#This Row],[paid]]</f>
        <v>-133.76576601147471</v>
      </c>
      <c r="R1185" s="8">
        <v>1.163790949397818</v>
      </c>
      <c r="S1185" s="8">
        <v>200</v>
      </c>
      <c r="T1185" s="10">
        <v>0.08</v>
      </c>
      <c r="U1185" s="8">
        <v>6.5701348918346465</v>
      </c>
      <c r="V1185" s="10">
        <v>5.5151970525801355E-2</v>
      </c>
    </row>
    <row r="1186" spans="1:22" x14ac:dyDescent="0.25">
      <c r="A1186" s="6">
        <v>44724</v>
      </c>
      <c r="B1186" s="7" t="str">
        <f t="shared" si="18"/>
        <v>6</v>
      </c>
      <c r="C1186" s="17">
        <f>_xlfn.ISOWEEKNUM(Table3[[#This Row],[dt]])</f>
        <v>23</v>
      </c>
      <c r="D1186" s="1">
        <v>17473</v>
      </c>
      <c r="E1186" s="1" t="s">
        <v>10</v>
      </c>
      <c r="F1186" s="1" t="s">
        <v>89</v>
      </c>
      <c r="G1186" s="1" t="s">
        <v>34</v>
      </c>
      <c r="H1186" s="1" t="s">
        <v>17</v>
      </c>
      <c r="I1186" s="1" t="s">
        <v>18</v>
      </c>
      <c r="J1186" s="1" t="s">
        <v>16</v>
      </c>
      <c r="K1186" s="1" t="s">
        <v>15</v>
      </c>
      <c r="L1186" s="1" t="s">
        <v>79</v>
      </c>
      <c r="M1186" s="1">
        <v>7430</v>
      </c>
      <c r="N1186" s="17">
        <v>24.238272329875382</v>
      </c>
      <c r="O1186" s="8">
        <v>150.02524069721855</v>
      </c>
      <c r="P1186" s="8">
        <v>12.12117546791429</v>
      </c>
      <c r="Q1186" s="8">
        <f>P1186-Table3[[#This Row],[paid]]</f>
        <v>-137.90406522930425</v>
      </c>
      <c r="R1186" s="8">
        <v>0.50008413565739518</v>
      </c>
      <c r="S1186" s="8">
        <v>200</v>
      </c>
      <c r="T1186" s="10">
        <v>7.0000000000000007E-2</v>
      </c>
      <c r="U1186" s="8">
        <v>1.393033311593957</v>
      </c>
      <c r="V1186" s="10">
        <v>1.915426595494563E-2</v>
      </c>
    </row>
    <row r="1187" spans="1:22" x14ac:dyDescent="0.25">
      <c r="A1187" s="6">
        <v>44724</v>
      </c>
      <c r="B1187" s="7" t="str">
        <f t="shared" si="18"/>
        <v>6</v>
      </c>
      <c r="C1187" s="17">
        <f>_xlfn.ISOWEEKNUM(Table3[[#This Row],[dt]])</f>
        <v>23</v>
      </c>
      <c r="D1187" s="1">
        <v>16483</v>
      </c>
      <c r="E1187" s="1" t="s">
        <v>10</v>
      </c>
      <c r="F1187" s="1" t="s">
        <v>93</v>
      </c>
      <c r="G1187" s="1" t="s">
        <v>55</v>
      </c>
      <c r="H1187" s="1" t="s">
        <v>17</v>
      </c>
      <c r="I1187" s="1" t="s">
        <v>12</v>
      </c>
      <c r="J1187" s="1" t="s">
        <v>13</v>
      </c>
      <c r="K1187" s="1" t="s">
        <v>15</v>
      </c>
      <c r="L1187" s="1" t="s">
        <v>77</v>
      </c>
      <c r="M1187" s="1">
        <v>44460</v>
      </c>
      <c r="N1187" s="17">
        <v>149.54727272727274</v>
      </c>
      <c r="O1187" s="8">
        <v>468.87083152536593</v>
      </c>
      <c r="P1187" s="8">
        <v>315.8484419639056</v>
      </c>
      <c r="Q1187" s="8">
        <f>P1187-Table3[[#This Row],[paid]]</f>
        <v>-153.02238956146033</v>
      </c>
      <c r="R1187" s="8">
        <v>2.1120307726367833</v>
      </c>
      <c r="S1187" s="8">
        <v>200</v>
      </c>
      <c r="T1187" s="10">
        <v>0.06</v>
      </c>
      <c r="U1187" s="8">
        <v>77.301437329802951</v>
      </c>
      <c r="V1187" s="10">
        <v>4.0790363910589732E-2</v>
      </c>
    </row>
    <row r="1188" spans="1:22" x14ac:dyDescent="0.25">
      <c r="A1188" s="6">
        <v>44724</v>
      </c>
      <c r="B1188" s="7" t="str">
        <f t="shared" si="18"/>
        <v>6</v>
      </c>
      <c r="C1188" s="17">
        <f>_xlfn.ISOWEEKNUM(Table3[[#This Row],[dt]])</f>
        <v>23</v>
      </c>
      <c r="D1188" s="1">
        <v>17047</v>
      </c>
      <c r="E1188" s="1" t="s">
        <v>10</v>
      </c>
      <c r="F1188" s="1" t="s">
        <v>95</v>
      </c>
      <c r="G1188" s="1" t="s">
        <v>28</v>
      </c>
      <c r="H1188" s="1" t="s">
        <v>17</v>
      </c>
      <c r="I1188" s="1" t="s">
        <v>12</v>
      </c>
      <c r="J1188" s="1" t="s">
        <v>16</v>
      </c>
      <c r="K1188" s="1" t="s">
        <v>20</v>
      </c>
      <c r="L1188" s="1" t="s">
        <v>79</v>
      </c>
      <c r="M1188" s="1">
        <v>10400</v>
      </c>
      <c r="N1188" s="17">
        <v>23.13842731001877</v>
      </c>
      <c r="O1188" s="8">
        <v>191.41539481116044</v>
      </c>
      <c r="P1188" s="8">
        <v>23.06797499404469</v>
      </c>
      <c r="Q1188" s="8">
        <f>P1188-Table3[[#This Row],[paid]]</f>
        <v>-168.34741981711574</v>
      </c>
      <c r="R1188" s="8">
        <v>0.99695518130812744</v>
      </c>
      <c r="S1188" s="8">
        <v>200</v>
      </c>
      <c r="T1188" s="10">
        <v>7.4999999999999997E-2</v>
      </c>
      <c r="U1188" s="8">
        <v>2.8097545584259884</v>
      </c>
      <c r="V1188" s="10">
        <v>2.030054335177784E-2</v>
      </c>
    </row>
    <row r="1189" spans="1:22" x14ac:dyDescent="0.25">
      <c r="A1189" s="6">
        <v>44724</v>
      </c>
      <c r="B1189" s="7" t="str">
        <f t="shared" si="18"/>
        <v>6</v>
      </c>
      <c r="C1189" s="17">
        <f>_xlfn.ISOWEEKNUM(Table3[[#This Row],[dt]])</f>
        <v>23</v>
      </c>
      <c r="D1189" s="1">
        <v>16845</v>
      </c>
      <c r="E1189" s="1" t="s">
        <v>10</v>
      </c>
      <c r="F1189" s="1" t="s">
        <v>95</v>
      </c>
      <c r="G1189" s="1" t="s">
        <v>44</v>
      </c>
      <c r="H1189" s="1" t="s">
        <v>11</v>
      </c>
      <c r="I1189" s="1" t="s">
        <v>12</v>
      </c>
      <c r="J1189" s="1" t="s">
        <v>13</v>
      </c>
      <c r="K1189" s="1" t="s">
        <v>15</v>
      </c>
      <c r="L1189" s="1" t="s">
        <v>80</v>
      </c>
      <c r="M1189" s="1">
        <v>332350</v>
      </c>
      <c r="N1189" s="17">
        <v>2048.8408240687077</v>
      </c>
      <c r="O1189" s="8">
        <v>7184.8861496733416</v>
      </c>
      <c r="P1189" s="8">
        <v>6989.880370245286</v>
      </c>
      <c r="Q1189" s="8">
        <f>P1189-Table3[[#This Row],[paid]]</f>
        <v>-195.00577942805558</v>
      </c>
      <c r="R1189" s="8">
        <v>3.4116268516967434</v>
      </c>
      <c r="S1189" s="8">
        <v>9200</v>
      </c>
      <c r="T1189" s="10">
        <v>0.06</v>
      </c>
      <c r="U1189" s="8">
        <v>1331.6365835827057</v>
      </c>
      <c r="V1189" s="10">
        <v>3.1751534910651039E-2</v>
      </c>
    </row>
    <row r="1190" spans="1:22" x14ac:dyDescent="0.25">
      <c r="A1190" s="6">
        <v>44724</v>
      </c>
      <c r="B1190" s="7" t="str">
        <f t="shared" si="18"/>
        <v>6</v>
      </c>
      <c r="C1190" s="17">
        <f>_xlfn.ISOWEEKNUM(Table3[[#This Row],[dt]])</f>
        <v>23</v>
      </c>
      <c r="D1190" s="1">
        <v>7799</v>
      </c>
      <c r="E1190" s="1" t="s">
        <v>10</v>
      </c>
      <c r="F1190" s="1" t="s">
        <v>92</v>
      </c>
      <c r="G1190" s="1" t="s">
        <v>34</v>
      </c>
      <c r="H1190" s="1" t="s">
        <v>19</v>
      </c>
      <c r="I1190" s="1" t="s">
        <v>18</v>
      </c>
      <c r="J1190" s="1" t="s">
        <v>16</v>
      </c>
      <c r="K1190" s="1" t="s">
        <v>14</v>
      </c>
      <c r="L1190" s="1" t="s">
        <v>75</v>
      </c>
      <c r="M1190" s="1">
        <v>32610</v>
      </c>
      <c r="N1190" s="17">
        <v>66.012145748987848</v>
      </c>
      <c r="O1190" s="8">
        <v>946.47309425700291</v>
      </c>
      <c r="P1190" s="8">
        <v>743.79428387605697</v>
      </c>
      <c r="Q1190" s="8">
        <f>P1190-Table3[[#This Row],[paid]]</f>
        <v>-202.67881038094595</v>
      </c>
      <c r="R1190" s="8">
        <v>11.267536836392891</v>
      </c>
      <c r="S1190" s="8">
        <v>600</v>
      </c>
      <c r="T1190" s="10">
        <v>0.05</v>
      </c>
      <c r="U1190" s="8">
        <v>144.46085636895697</v>
      </c>
      <c r="V1190" s="10">
        <v>3.2370253330473601E-2</v>
      </c>
    </row>
    <row r="1191" spans="1:22" x14ac:dyDescent="0.25">
      <c r="A1191" s="6">
        <v>44724</v>
      </c>
      <c r="B1191" s="7" t="str">
        <f t="shared" si="18"/>
        <v>6</v>
      </c>
      <c r="C1191" s="17">
        <f>_xlfn.ISOWEEKNUM(Table3[[#This Row],[dt]])</f>
        <v>23</v>
      </c>
      <c r="D1191" s="1">
        <v>12657</v>
      </c>
      <c r="E1191" s="1" t="s">
        <v>10</v>
      </c>
      <c r="F1191" s="1" t="s">
        <v>92</v>
      </c>
      <c r="G1191" s="1" t="s">
        <v>28</v>
      </c>
      <c r="H1191" s="1" t="s">
        <v>19</v>
      </c>
      <c r="I1191" s="1" t="s">
        <v>18</v>
      </c>
      <c r="J1191" s="1" t="s">
        <v>16</v>
      </c>
      <c r="K1191" s="1" t="s">
        <v>14</v>
      </c>
      <c r="L1191" s="1" t="s">
        <v>76</v>
      </c>
      <c r="M1191" s="1">
        <v>136060</v>
      </c>
      <c r="N1191" s="17">
        <v>289.16364545568194</v>
      </c>
      <c r="O1191" s="8">
        <v>4196.1809528892591</v>
      </c>
      <c r="P1191" s="8">
        <v>3965.303860552795</v>
      </c>
      <c r="Q1191" s="8">
        <f>P1191-Table3[[#This Row],[paid]]</f>
        <v>-230.8770923364641</v>
      </c>
      <c r="R1191" s="8">
        <v>13.713009649964897</v>
      </c>
      <c r="S1191" s="8">
        <v>3200</v>
      </c>
      <c r="T1191" s="10">
        <v>0.08</v>
      </c>
      <c r="U1191" s="8">
        <v>112.14739744032468</v>
      </c>
      <c r="V1191" s="10">
        <v>4.7136949812756779E-3</v>
      </c>
    </row>
    <row r="1192" spans="1:22" x14ac:dyDescent="0.25">
      <c r="A1192" s="6">
        <v>44724</v>
      </c>
      <c r="B1192" s="7" t="str">
        <f t="shared" si="18"/>
        <v>6</v>
      </c>
      <c r="C1192" s="17">
        <f>_xlfn.ISOWEEKNUM(Table3[[#This Row],[dt]])</f>
        <v>23</v>
      </c>
      <c r="D1192" s="1">
        <v>10601</v>
      </c>
      <c r="E1192" s="1" t="s">
        <v>10</v>
      </c>
      <c r="F1192" s="1" t="s">
        <v>90</v>
      </c>
      <c r="G1192" s="1" t="s">
        <v>48</v>
      </c>
      <c r="H1192" s="1" t="s">
        <v>11</v>
      </c>
      <c r="I1192" s="1" t="s">
        <v>21</v>
      </c>
      <c r="J1192" s="1" t="s">
        <v>16</v>
      </c>
      <c r="K1192" s="1" t="s">
        <v>14</v>
      </c>
      <c r="L1192" s="1" t="s">
        <v>75</v>
      </c>
      <c r="M1192" s="1">
        <v>18780</v>
      </c>
      <c r="N1192" s="17">
        <v>148.63926940639269</v>
      </c>
      <c r="O1192" s="8">
        <v>344.9981785089617</v>
      </c>
      <c r="P1192" s="8">
        <v>109.57324188057333</v>
      </c>
      <c r="Q1192" s="8">
        <f>P1192-Table3[[#This Row],[paid]]</f>
        <v>-235.42493662838837</v>
      </c>
      <c r="R1192" s="8">
        <v>0.73717559510461916</v>
      </c>
      <c r="S1192" s="8">
        <v>200</v>
      </c>
      <c r="T1192" s="10">
        <v>7.4999999999999997E-2</v>
      </c>
      <c r="U1192" s="8">
        <v>33.435710863935967</v>
      </c>
      <c r="V1192" s="10">
        <v>5.0857475617965192E-2</v>
      </c>
    </row>
    <row r="1193" spans="1:22" x14ac:dyDescent="0.25">
      <c r="A1193" s="6">
        <v>44724</v>
      </c>
      <c r="B1193" s="7" t="str">
        <f t="shared" si="18"/>
        <v>6</v>
      </c>
      <c r="C1193" s="17">
        <f>_xlfn.ISOWEEKNUM(Table3[[#This Row],[dt]])</f>
        <v>23</v>
      </c>
      <c r="D1193" s="1">
        <v>17100</v>
      </c>
      <c r="E1193" s="1" t="s">
        <v>10</v>
      </c>
      <c r="F1193" s="1" t="s">
        <v>91</v>
      </c>
      <c r="G1193" s="1" t="s">
        <v>72</v>
      </c>
      <c r="H1193" s="1" t="s">
        <v>11</v>
      </c>
      <c r="I1193" s="1" t="s">
        <v>21</v>
      </c>
      <c r="J1193" s="1" t="s">
        <v>13</v>
      </c>
      <c r="K1193" s="1" t="s">
        <v>15</v>
      </c>
      <c r="L1193" s="1" t="s">
        <v>79</v>
      </c>
      <c r="M1193" s="1">
        <v>10700</v>
      </c>
      <c r="N1193" s="17">
        <v>47.565465027436275</v>
      </c>
      <c r="O1193" s="8">
        <v>284.48992671185306</v>
      </c>
      <c r="P1193" s="8">
        <v>35.239311613725405</v>
      </c>
      <c r="Q1193" s="8">
        <f>P1193-Table3[[#This Row],[paid]]</f>
        <v>-249.25061509812764</v>
      </c>
      <c r="R1193" s="8">
        <v>0.74085918414545071</v>
      </c>
      <c r="S1193" s="8">
        <v>200</v>
      </c>
      <c r="T1193" s="10">
        <v>7.0000000000000007E-2</v>
      </c>
      <c r="U1193" s="8">
        <v>11.276884412198163</v>
      </c>
      <c r="V1193" s="10">
        <v>5.3334774412401378E-2</v>
      </c>
    </row>
    <row r="1194" spans="1:22" x14ac:dyDescent="0.25">
      <c r="A1194" s="6">
        <v>44724</v>
      </c>
      <c r="B1194" s="7" t="str">
        <f t="shared" si="18"/>
        <v>6</v>
      </c>
      <c r="C1194" s="17">
        <f>_xlfn.ISOWEEKNUM(Table3[[#This Row],[dt]])</f>
        <v>23</v>
      </c>
      <c r="D1194" s="1">
        <v>17282</v>
      </c>
      <c r="E1194" s="1" t="s">
        <v>10</v>
      </c>
      <c r="F1194" s="1" t="s">
        <v>93</v>
      </c>
      <c r="G1194" s="1" t="s">
        <v>56</v>
      </c>
      <c r="H1194" s="1" t="s">
        <v>17</v>
      </c>
      <c r="I1194" s="1" t="s">
        <v>12</v>
      </c>
      <c r="J1194" s="1" t="s">
        <v>13</v>
      </c>
      <c r="K1194" s="1" t="s">
        <v>14</v>
      </c>
      <c r="L1194" s="1" t="s">
        <v>77</v>
      </c>
      <c r="M1194" s="1">
        <v>8670</v>
      </c>
      <c r="N1194" s="17">
        <v>18.467546299035558</v>
      </c>
      <c r="O1194" s="8">
        <v>279.3681696183055</v>
      </c>
      <c r="P1194" s="8">
        <v>23.885391698624428</v>
      </c>
      <c r="Q1194" s="8">
        <f>P1194-Table3[[#This Row],[paid]]</f>
        <v>-255.48277791968107</v>
      </c>
      <c r="R1194" s="8">
        <v>1.2933711556403034</v>
      </c>
      <c r="S1194" s="8">
        <v>200</v>
      </c>
      <c r="T1194" s="10">
        <v>7.0000000000000007E-2</v>
      </c>
      <c r="U1194" s="8">
        <v>1.1283276176870851</v>
      </c>
      <c r="V1194" s="10">
        <v>7.873205736821879E-3</v>
      </c>
    </row>
    <row r="1195" spans="1:22" x14ac:dyDescent="0.25">
      <c r="A1195" s="6">
        <v>44724</v>
      </c>
      <c r="B1195" s="7" t="str">
        <f t="shared" si="18"/>
        <v>6</v>
      </c>
      <c r="C1195" s="17">
        <f>_xlfn.ISOWEEKNUM(Table3[[#This Row],[dt]])</f>
        <v>23</v>
      </c>
      <c r="D1195" s="1">
        <v>5638</v>
      </c>
      <c r="E1195" s="1" t="s">
        <v>10</v>
      </c>
      <c r="F1195" s="1" t="s">
        <v>90</v>
      </c>
      <c r="G1195" s="1" t="s">
        <v>62</v>
      </c>
      <c r="H1195" s="1" t="s">
        <v>11</v>
      </c>
      <c r="I1195" s="1" t="s">
        <v>12</v>
      </c>
      <c r="J1195" s="1" t="s">
        <v>16</v>
      </c>
      <c r="K1195" s="1" t="s">
        <v>15</v>
      </c>
      <c r="L1195" s="1" t="s">
        <v>80</v>
      </c>
      <c r="M1195" s="1">
        <v>354400</v>
      </c>
      <c r="N1195" s="17">
        <v>1241.4115204981836</v>
      </c>
      <c r="O1195" s="8">
        <v>6302.194118123266</v>
      </c>
      <c r="P1195" s="8">
        <v>6036.7410359985442</v>
      </c>
      <c r="Q1195" s="8">
        <f>P1195-Table3[[#This Row],[paid]]</f>
        <v>-265.45308212472173</v>
      </c>
      <c r="R1195" s="8">
        <v>4.8628041034901743</v>
      </c>
      <c r="S1195" s="8">
        <v>4800</v>
      </c>
      <c r="T1195" s="10">
        <v>0.04</v>
      </c>
      <c r="U1195" s="8">
        <v>685.17692397192275</v>
      </c>
      <c r="V1195" s="10">
        <v>1.8916854858331875E-2</v>
      </c>
    </row>
    <row r="1196" spans="1:22" x14ac:dyDescent="0.25">
      <c r="A1196" s="6">
        <v>44724</v>
      </c>
      <c r="B1196" s="7" t="str">
        <f t="shared" si="18"/>
        <v>6</v>
      </c>
      <c r="C1196" s="17">
        <f>_xlfn.ISOWEEKNUM(Table3[[#This Row],[dt]])</f>
        <v>23</v>
      </c>
      <c r="D1196" s="1">
        <v>17246</v>
      </c>
      <c r="E1196" s="1" t="s">
        <v>10</v>
      </c>
      <c r="F1196" s="1" t="s">
        <v>94</v>
      </c>
      <c r="G1196" s="1" t="s">
        <v>70</v>
      </c>
      <c r="H1196" s="1" t="s">
        <v>11</v>
      </c>
      <c r="I1196" s="1" t="s">
        <v>12</v>
      </c>
      <c r="J1196" s="1" t="s">
        <v>16</v>
      </c>
      <c r="K1196" s="1" t="s">
        <v>14</v>
      </c>
      <c r="L1196" s="1" t="s">
        <v>76</v>
      </c>
      <c r="M1196" s="1">
        <v>31890</v>
      </c>
      <c r="N1196" s="17">
        <v>83.307210031347964</v>
      </c>
      <c r="O1196" s="8">
        <v>443.81262947933186</v>
      </c>
      <c r="P1196" s="8">
        <v>136.93626643925745</v>
      </c>
      <c r="Q1196" s="8">
        <f>P1196-Table3[[#This Row],[paid]]</f>
        <v>-306.87636304007441</v>
      </c>
      <c r="R1196" s="8">
        <v>1.6437504795530808</v>
      </c>
      <c r="S1196" s="8">
        <v>200</v>
      </c>
      <c r="T1196" s="10">
        <v>0.15</v>
      </c>
      <c r="U1196" s="8">
        <v>34.759061705246587</v>
      </c>
      <c r="V1196" s="10">
        <v>4.2305644089136778E-2</v>
      </c>
    </row>
    <row r="1197" spans="1:22" x14ac:dyDescent="0.25">
      <c r="A1197" s="6">
        <v>44724</v>
      </c>
      <c r="B1197" s="7" t="str">
        <f t="shared" si="18"/>
        <v>6</v>
      </c>
      <c r="C1197" s="17">
        <f>_xlfn.ISOWEEKNUM(Table3[[#This Row],[dt]])</f>
        <v>23</v>
      </c>
      <c r="D1197" s="1">
        <v>16862</v>
      </c>
      <c r="E1197" s="1" t="s">
        <v>10</v>
      </c>
      <c r="F1197" s="1" t="s">
        <v>92</v>
      </c>
      <c r="G1197" s="1" t="s">
        <v>74</v>
      </c>
      <c r="H1197" s="1" t="s">
        <v>17</v>
      </c>
      <c r="I1197" s="1" t="s">
        <v>12</v>
      </c>
      <c r="J1197" s="1" t="s">
        <v>13</v>
      </c>
      <c r="K1197" s="1" t="s">
        <v>14</v>
      </c>
      <c r="L1197" s="1" t="s">
        <v>76</v>
      </c>
      <c r="M1197" s="1">
        <v>50520</v>
      </c>
      <c r="N1197" s="17">
        <v>197.08130153382393</v>
      </c>
      <c r="O1197" s="8">
        <v>1238.0824617815449</v>
      </c>
      <c r="P1197" s="8">
        <v>924.25342035646861</v>
      </c>
      <c r="Q1197" s="8">
        <f>P1197-Table3[[#This Row],[paid]]</f>
        <v>-313.8290414250763</v>
      </c>
      <c r="R1197" s="8">
        <v>4.6897062946270642</v>
      </c>
      <c r="S1197" s="8">
        <v>1600</v>
      </c>
      <c r="T1197" s="10">
        <v>0.1</v>
      </c>
      <c r="U1197" s="8">
        <v>165.69532066593669</v>
      </c>
      <c r="V1197" s="10">
        <v>2.9879128569527118E-2</v>
      </c>
    </row>
    <row r="1198" spans="1:22" x14ac:dyDescent="0.25">
      <c r="A1198" s="6">
        <v>44724</v>
      </c>
      <c r="B1198" s="7" t="str">
        <f t="shared" si="18"/>
        <v>6</v>
      </c>
      <c r="C1198" s="17">
        <f>_xlfn.ISOWEEKNUM(Table3[[#This Row],[dt]])</f>
        <v>23</v>
      </c>
      <c r="D1198" s="1">
        <v>17365</v>
      </c>
      <c r="E1198" s="1" t="s">
        <v>10</v>
      </c>
      <c r="F1198" s="1" t="s">
        <v>89</v>
      </c>
      <c r="G1198" s="1" t="s">
        <v>57</v>
      </c>
      <c r="H1198" s="1" t="s">
        <v>17</v>
      </c>
      <c r="I1198" s="1" t="s">
        <v>12</v>
      </c>
      <c r="J1198" s="1" t="s">
        <v>16</v>
      </c>
      <c r="K1198" s="1" t="s">
        <v>15</v>
      </c>
      <c r="L1198" s="1" t="s">
        <v>75</v>
      </c>
      <c r="M1198" s="1">
        <v>37060</v>
      </c>
      <c r="N1198" s="17">
        <v>205.35106467189109</v>
      </c>
      <c r="O1198" s="8">
        <v>700.54810371889766</v>
      </c>
      <c r="P1198" s="8">
        <v>342.51975941083339</v>
      </c>
      <c r="Q1198" s="8">
        <f>P1198-Table3[[#This Row],[paid]]</f>
        <v>-358.02834430806428</v>
      </c>
      <c r="R1198" s="8">
        <v>1.6679716755211849</v>
      </c>
      <c r="S1198" s="8">
        <v>600</v>
      </c>
      <c r="T1198" s="10">
        <v>0.1</v>
      </c>
      <c r="U1198" s="8">
        <v>88.428117880133172</v>
      </c>
      <c r="V1198" s="10">
        <v>4.302823192460388E-2</v>
      </c>
    </row>
    <row r="1199" spans="1:22" x14ac:dyDescent="0.25">
      <c r="A1199" s="6">
        <v>44724</v>
      </c>
      <c r="B1199" s="7" t="str">
        <f t="shared" si="18"/>
        <v>6</v>
      </c>
      <c r="C1199" s="17">
        <f>_xlfn.ISOWEEKNUM(Table3[[#This Row],[dt]])</f>
        <v>23</v>
      </c>
      <c r="D1199" s="1">
        <v>15673</v>
      </c>
      <c r="E1199" s="1" t="s">
        <v>10</v>
      </c>
      <c r="F1199" s="1" t="s">
        <v>90</v>
      </c>
      <c r="G1199" s="1" t="s">
        <v>48</v>
      </c>
      <c r="H1199" s="1" t="s">
        <v>19</v>
      </c>
      <c r="I1199" s="1" t="s">
        <v>21</v>
      </c>
      <c r="J1199" s="1" t="s">
        <v>16</v>
      </c>
      <c r="K1199" s="1" t="s">
        <v>15</v>
      </c>
      <c r="L1199" s="1" t="s">
        <v>79</v>
      </c>
      <c r="M1199" s="1">
        <v>55480</v>
      </c>
      <c r="N1199" s="17">
        <v>32.504184800803479</v>
      </c>
      <c r="O1199" s="8">
        <v>1670.0937784881078</v>
      </c>
      <c r="P1199" s="8">
        <v>1292.5008764440383</v>
      </c>
      <c r="Q1199" s="8">
        <f>P1199-Table3[[#This Row],[paid]]</f>
        <v>-377.59290204406943</v>
      </c>
      <c r="R1199" s="8">
        <v>39.764137583050186</v>
      </c>
      <c r="S1199" s="8">
        <v>400</v>
      </c>
      <c r="T1199" s="10">
        <v>0.06</v>
      </c>
      <c r="U1199" s="8">
        <v>104.76645548357014</v>
      </c>
      <c r="V1199" s="10">
        <v>1.3509527329658544E-2</v>
      </c>
    </row>
    <row r="1200" spans="1:22" x14ac:dyDescent="0.25">
      <c r="A1200" s="6">
        <v>44724</v>
      </c>
      <c r="B1200" s="7" t="str">
        <f t="shared" si="18"/>
        <v>6</v>
      </c>
      <c r="C1200" s="17">
        <f>_xlfn.ISOWEEKNUM(Table3[[#This Row],[dt]])</f>
        <v>23</v>
      </c>
      <c r="D1200" s="1">
        <v>3010</v>
      </c>
      <c r="E1200" s="1" t="s">
        <v>24</v>
      </c>
      <c r="F1200" s="1" t="s">
        <v>89</v>
      </c>
      <c r="G1200" s="1" t="s">
        <v>48</v>
      </c>
      <c r="H1200" s="1" t="s">
        <v>11</v>
      </c>
      <c r="I1200" s="1" t="s">
        <v>21</v>
      </c>
      <c r="J1200" s="1" t="s">
        <v>13</v>
      </c>
      <c r="K1200" s="1" t="s">
        <v>15</v>
      </c>
      <c r="L1200" s="1" t="s">
        <v>78</v>
      </c>
      <c r="M1200" s="1">
        <v>93090</v>
      </c>
      <c r="N1200" s="17">
        <v>249.30112787763301</v>
      </c>
      <c r="O1200" s="8">
        <v>1943.821324433876</v>
      </c>
      <c r="P1200" s="8">
        <v>1553.1950274806402</v>
      </c>
      <c r="Q1200" s="8">
        <f>P1200-Table3[[#This Row],[paid]]</f>
        <v>-390.62629695323585</v>
      </c>
      <c r="R1200" s="8">
        <v>6.2301965526726804</v>
      </c>
      <c r="S1200" s="8">
        <v>2200</v>
      </c>
      <c r="T1200" s="10">
        <v>0.06</v>
      </c>
      <c r="U1200" s="8">
        <v>291.68643040506805</v>
      </c>
      <c r="V1200" s="10">
        <v>3.1299614154937344E-2</v>
      </c>
    </row>
    <row r="1201" spans="1:22" x14ac:dyDescent="0.25">
      <c r="A1201" s="6">
        <v>44724</v>
      </c>
      <c r="B1201" s="7" t="str">
        <f t="shared" si="18"/>
        <v>6</v>
      </c>
      <c r="C1201" s="17">
        <f>_xlfn.ISOWEEKNUM(Table3[[#This Row],[dt]])</f>
        <v>23</v>
      </c>
      <c r="D1201" s="1">
        <v>17247</v>
      </c>
      <c r="E1201" s="1" t="s">
        <v>10</v>
      </c>
      <c r="F1201" s="1" t="s">
        <v>95</v>
      </c>
      <c r="G1201" s="1" t="s">
        <v>46</v>
      </c>
      <c r="H1201" s="1" t="s">
        <v>11</v>
      </c>
      <c r="I1201" s="1" t="s">
        <v>22</v>
      </c>
      <c r="J1201" s="1" t="s">
        <v>16</v>
      </c>
      <c r="K1201" s="1" t="s">
        <v>15</v>
      </c>
      <c r="L1201" s="1" t="s">
        <v>79</v>
      </c>
      <c r="M1201" s="1">
        <v>25920</v>
      </c>
      <c r="N1201" s="17">
        <v>217.43046357615896</v>
      </c>
      <c r="O1201" s="8">
        <v>529.27766106308923</v>
      </c>
      <c r="P1201" s="8">
        <v>112.16480234449573</v>
      </c>
      <c r="Q1201" s="8">
        <f>P1201-Table3[[#This Row],[paid]]</f>
        <v>-417.11285871859349</v>
      </c>
      <c r="R1201" s="8">
        <v>0.51586516672815708</v>
      </c>
      <c r="S1201" s="8">
        <v>400</v>
      </c>
      <c r="T1201" s="10">
        <v>0.06</v>
      </c>
      <c r="U1201" s="8">
        <v>3.9612006002117699</v>
      </c>
      <c r="V1201" s="10">
        <v>5.885982823805984E-3</v>
      </c>
    </row>
    <row r="1202" spans="1:22" x14ac:dyDescent="0.25">
      <c r="A1202" s="6">
        <v>44724</v>
      </c>
      <c r="B1202" s="7" t="str">
        <f t="shared" si="18"/>
        <v>6</v>
      </c>
      <c r="C1202" s="17">
        <f>_xlfn.ISOWEEKNUM(Table3[[#This Row],[dt]])</f>
        <v>23</v>
      </c>
      <c r="D1202" s="1">
        <v>9559</v>
      </c>
      <c r="E1202" s="1" t="s">
        <v>10</v>
      </c>
      <c r="F1202" s="1" t="s">
        <v>89</v>
      </c>
      <c r="G1202" s="1" t="s">
        <v>25</v>
      </c>
      <c r="H1202" s="1" t="s">
        <v>17</v>
      </c>
      <c r="I1202" s="1" t="s">
        <v>18</v>
      </c>
      <c r="J1202" s="1" t="s">
        <v>16</v>
      </c>
      <c r="K1202" s="1" t="s">
        <v>14</v>
      </c>
      <c r="L1202" s="1" t="s">
        <v>77</v>
      </c>
      <c r="M1202" s="1">
        <v>29380</v>
      </c>
      <c r="N1202" s="17">
        <v>70.81921575284332</v>
      </c>
      <c r="O1202" s="8">
        <v>514.81501813043349</v>
      </c>
      <c r="P1202" s="8">
        <v>85.584027797612933</v>
      </c>
      <c r="Q1202" s="8">
        <f>P1202-Table3[[#This Row],[paid]]</f>
        <v>-429.23099033282057</v>
      </c>
      <c r="R1202" s="8">
        <v>1.2084859580526606</v>
      </c>
      <c r="S1202" s="8">
        <v>200</v>
      </c>
      <c r="T1202" s="10">
        <v>7.0000000000000007E-2</v>
      </c>
      <c r="U1202" s="8">
        <v>3.5019729375122362</v>
      </c>
      <c r="V1202" s="10">
        <v>6.8197556398288438E-3</v>
      </c>
    </row>
    <row r="1203" spans="1:22" x14ac:dyDescent="0.25">
      <c r="A1203" s="6">
        <v>44724</v>
      </c>
      <c r="B1203" s="7" t="str">
        <f t="shared" si="18"/>
        <v>6</v>
      </c>
      <c r="C1203" s="17">
        <f>_xlfn.ISOWEEKNUM(Table3[[#This Row],[dt]])</f>
        <v>23</v>
      </c>
      <c r="D1203" s="1">
        <v>5585</v>
      </c>
      <c r="E1203" s="1" t="s">
        <v>10</v>
      </c>
      <c r="F1203" s="1" t="s">
        <v>92</v>
      </c>
      <c r="G1203" s="1" t="s">
        <v>69</v>
      </c>
      <c r="H1203" s="1" t="s">
        <v>19</v>
      </c>
      <c r="I1203" s="1" t="s">
        <v>12</v>
      </c>
      <c r="J1203" s="1" t="s">
        <v>13</v>
      </c>
      <c r="K1203" s="1" t="s">
        <v>14</v>
      </c>
      <c r="L1203" s="1" t="s">
        <v>77</v>
      </c>
      <c r="M1203" s="1">
        <v>682660</v>
      </c>
      <c r="N1203" s="17">
        <v>530.17837025910626</v>
      </c>
      <c r="O1203" s="8">
        <v>15786.220028673297</v>
      </c>
      <c r="P1203" s="8">
        <v>15328.77730284555</v>
      </c>
      <c r="Q1203" s="8">
        <f>P1203-Table3[[#This Row],[paid]]</f>
        <v>-457.44272582774647</v>
      </c>
      <c r="R1203" s="8">
        <v>28.912490895006041</v>
      </c>
      <c r="S1203" s="8">
        <v>9400</v>
      </c>
      <c r="T1203" s="10">
        <v>7.0000000000000007E-2</v>
      </c>
      <c r="U1203" s="8">
        <v>1971.8646770990135</v>
      </c>
      <c r="V1203" s="10">
        <v>2.1439682132300786E-2</v>
      </c>
    </row>
    <row r="1204" spans="1:22" x14ac:dyDescent="0.25">
      <c r="A1204" s="6">
        <v>44724</v>
      </c>
      <c r="B1204" s="7" t="str">
        <f t="shared" si="18"/>
        <v>6</v>
      </c>
      <c r="C1204" s="17">
        <f>_xlfn.ISOWEEKNUM(Table3[[#This Row],[dt]])</f>
        <v>23</v>
      </c>
      <c r="D1204" s="1">
        <v>16053</v>
      </c>
      <c r="E1204" s="1" t="s">
        <v>10</v>
      </c>
      <c r="F1204" s="1" t="s">
        <v>89</v>
      </c>
      <c r="G1204" s="1" t="s">
        <v>41</v>
      </c>
      <c r="H1204" s="1" t="s">
        <v>11</v>
      </c>
      <c r="I1204" s="1" t="s">
        <v>12</v>
      </c>
      <c r="J1204" s="1" t="s">
        <v>16</v>
      </c>
      <c r="K1204" s="1" t="s">
        <v>15</v>
      </c>
      <c r="L1204" s="1" t="s">
        <v>80</v>
      </c>
      <c r="M1204" s="1">
        <v>69630</v>
      </c>
      <c r="N1204" s="17">
        <v>544.41095068960749</v>
      </c>
      <c r="O1204" s="8">
        <v>648.4084883334192</v>
      </c>
      <c r="P1204" s="8">
        <v>173.54999093845035</v>
      </c>
      <c r="Q1204" s="8">
        <f>P1204-Table3[[#This Row],[paid]]</f>
        <v>-474.85849739496882</v>
      </c>
      <c r="R1204" s="8">
        <v>0.31878490085222183</v>
      </c>
      <c r="S1204" s="8">
        <v>200</v>
      </c>
      <c r="T1204" s="10">
        <v>0.08</v>
      </c>
      <c r="U1204" s="8">
        <v>12.034852236459269</v>
      </c>
      <c r="V1204" s="10">
        <v>1.1557526999744452E-2</v>
      </c>
    </row>
    <row r="1205" spans="1:22" x14ac:dyDescent="0.25">
      <c r="A1205" s="6">
        <v>44724</v>
      </c>
      <c r="B1205" s="7" t="str">
        <f t="shared" si="18"/>
        <v>6</v>
      </c>
      <c r="C1205" s="17">
        <f>_xlfn.ISOWEEKNUM(Table3[[#This Row],[dt]])</f>
        <v>23</v>
      </c>
      <c r="D1205" s="1">
        <v>2647</v>
      </c>
      <c r="E1205" s="1" t="s">
        <v>10</v>
      </c>
      <c r="F1205" s="1" t="s">
        <v>91</v>
      </c>
      <c r="G1205" s="1" t="s">
        <v>51</v>
      </c>
      <c r="H1205" s="1" t="s">
        <v>11</v>
      </c>
      <c r="I1205" s="1" t="s">
        <v>18</v>
      </c>
      <c r="J1205" s="1" t="s">
        <v>13</v>
      </c>
      <c r="K1205" s="1" t="s">
        <v>14</v>
      </c>
      <c r="L1205" s="1" t="s">
        <v>81</v>
      </c>
      <c r="M1205" s="1">
        <v>27480</v>
      </c>
      <c r="N1205" s="17">
        <v>89.825937729835744</v>
      </c>
      <c r="O1205" s="8">
        <v>584.24656284822368</v>
      </c>
      <c r="P1205" s="8">
        <v>109.33436536098981</v>
      </c>
      <c r="Q1205" s="8">
        <f>P1205-Table3[[#This Row],[paid]]</f>
        <v>-474.91219748723387</v>
      </c>
      <c r="R1205" s="8">
        <v>1.2171803392671328</v>
      </c>
      <c r="S1205" s="8">
        <v>200</v>
      </c>
      <c r="T1205" s="10">
        <v>8.5000000000000006E-2</v>
      </c>
      <c r="U1205" s="8">
        <v>39.314700413036874</v>
      </c>
      <c r="V1205" s="10">
        <v>5.9930380052101849E-2</v>
      </c>
    </row>
    <row r="1206" spans="1:22" x14ac:dyDescent="0.25">
      <c r="A1206" s="6">
        <v>44724</v>
      </c>
      <c r="B1206" s="7" t="str">
        <f t="shared" si="18"/>
        <v>6</v>
      </c>
      <c r="C1206" s="17">
        <f>_xlfn.ISOWEEKNUM(Table3[[#This Row],[dt]])</f>
        <v>23</v>
      </c>
      <c r="D1206" s="1">
        <v>2917</v>
      </c>
      <c r="E1206" s="1" t="s">
        <v>10</v>
      </c>
      <c r="F1206" s="1" t="s">
        <v>95</v>
      </c>
      <c r="G1206" s="1" t="s">
        <v>56</v>
      </c>
      <c r="H1206" s="1" t="s">
        <v>17</v>
      </c>
      <c r="I1206" s="1" t="s">
        <v>12</v>
      </c>
      <c r="J1206" s="1" t="s">
        <v>13</v>
      </c>
      <c r="K1206" s="1" t="s">
        <v>15</v>
      </c>
      <c r="L1206" s="1" t="s">
        <v>76</v>
      </c>
      <c r="M1206" s="1">
        <v>24360</v>
      </c>
      <c r="N1206" s="17">
        <v>79.509683034742878</v>
      </c>
      <c r="O1206" s="8">
        <v>712.44900455867071</v>
      </c>
      <c r="P1206" s="8">
        <v>209.80220196621477</v>
      </c>
      <c r="Q1206" s="8">
        <f>P1206-Table3[[#This Row],[paid]]</f>
        <v>-502.64680259245597</v>
      </c>
      <c r="R1206" s="8">
        <v>2.6387000168839654</v>
      </c>
      <c r="S1206" s="8">
        <v>200</v>
      </c>
      <c r="T1206" s="10">
        <v>7.0000000000000007E-2</v>
      </c>
      <c r="U1206" s="8">
        <v>4.6048332471130609</v>
      </c>
      <c r="V1206" s="10">
        <v>3.6580750852927926E-3</v>
      </c>
    </row>
    <row r="1207" spans="1:22" x14ac:dyDescent="0.25">
      <c r="A1207" s="6">
        <v>44724</v>
      </c>
      <c r="B1207" s="7" t="str">
        <f t="shared" si="18"/>
        <v>6</v>
      </c>
      <c r="C1207" s="17">
        <f>_xlfn.ISOWEEKNUM(Table3[[#This Row],[dt]])</f>
        <v>23</v>
      </c>
      <c r="D1207" s="1">
        <v>15810</v>
      </c>
      <c r="E1207" s="1" t="s">
        <v>10</v>
      </c>
      <c r="F1207" s="1" t="s">
        <v>91</v>
      </c>
      <c r="G1207" s="1" t="s">
        <v>54</v>
      </c>
      <c r="H1207" s="1" t="s">
        <v>11</v>
      </c>
      <c r="I1207" s="1" t="s">
        <v>12</v>
      </c>
      <c r="J1207" s="1" t="s">
        <v>16</v>
      </c>
      <c r="K1207" s="1" t="s">
        <v>14</v>
      </c>
      <c r="L1207" s="1" t="s">
        <v>79</v>
      </c>
      <c r="M1207" s="1">
        <v>34330</v>
      </c>
      <c r="N1207" s="17">
        <v>95.784965772312887</v>
      </c>
      <c r="O1207" s="8">
        <v>658.1565668724628</v>
      </c>
      <c r="P1207" s="8">
        <v>122.17345781143761</v>
      </c>
      <c r="Q1207" s="8">
        <f>P1207-Table3[[#This Row],[paid]]</f>
        <v>-535.98310906102517</v>
      </c>
      <c r="R1207" s="8">
        <v>1.2754972226210519</v>
      </c>
      <c r="S1207" s="8">
        <v>200</v>
      </c>
      <c r="T1207" s="10">
        <v>0.1</v>
      </c>
      <c r="U1207" s="8">
        <v>23.25859396790419</v>
      </c>
      <c r="V1207" s="10">
        <v>3.1728923756638806E-2</v>
      </c>
    </row>
    <row r="1208" spans="1:22" x14ac:dyDescent="0.25">
      <c r="A1208" s="6">
        <v>44724</v>
      </c>
      <c r="B1208" s="7" t="str">
        <f t="shared" si="18"/>
        <v>6</v>
      </c>
      <c r="C1208" s="17">
        <f>_xlfn.ISOWEEKNUM(Table3[[#This Row],[dt]])</f>
        <v>23</v>
      </c>
      <c r="D1208" s="1">
        <v>17268</v>
      </c>
      <c r="E1208" s="1" t="s">
        <v>10</v>
      </c>
      <c r="F1208" s="1" t="s">
        <v>90</v>
      </c>
      <c r="G1208" s="1" t="s">
        <v>44</v>
      </c>
      <c r="H1208" s="1" t="s">
        <v>11</v>
      </c>
      <c r="I1208" s="1" t="s">
        <v>21</v>
      </c>
      <c r="J1208" s="1" t="s">
        <v>16</v>
      </c>
      <c r="K1208" s="1" t="s">
        <v>14</v>
      </c>
      <c r="L1208" s="1" t="s">
        <v>76</v>
      </c>
      <c r="M1208" s="1">
        <v>64890</v>
      </c>
      <c r="N1208" s="17">
        <v>385.66275051831371</v>
      </c>
      <c r="O1208" s="8">
        <v>2224.455255740962</v>
      </c>
      <c r="P1208" s="8">
        <v>1662.5766130503459</v>
      </c>
      <c r="Q1208" s="8">
        <f>P1208-Table3[[#This Row],[paid]]</f>
        <v>-561.87864269061606</v>
      </c>
      <c r="R1208" s="8">
        <v>4.3109597979476018</v>
      </c>
      <c r="S1208" s="8">
        <v>1800</v>
      </c>
      <c r="T1208" s="10">
        <v>0.15</v>
      </c>
      <c r="U1208" s="8">
        <v>722.21762734179265</v>
      </c>
      <c r="V1208" s="10">
        <v>7.239943327250474E-2</v>
      </c>
    </row>
    <row r="1209" spans="1:22" x14ac:dyDescent="0.25">
      <c r="A1209" s="6">
        <v>44724</v>
      </c>
      <c r="B1209" s="7" t="str">
        <f t="shared" si="18"/>
        <v>6</v>
      </c>
      <c r="C1209" s="17">
        <f>_xlfn.ISOWEEKNUM(Table3[[#This Row],[dt]])</f>
        <v>23</v>
      </c>
      <c r="D1209" s="1">
        <v>16966</v>
      </c>
      <c r="E1209" s="1" t="s">
        <v>10</v>
      </c>
      <c r="F1209" s="1" t="s">
        <v>93</v>
      </c>
      <c r="G1209" s="1" t="s">
        <v>72</v>
      </c>
      <c r="H1209" s="1" t="s">
        <v>11</v>
      </c>
      <c r="I1209" s="1" t="s">
        <v>12</v>
      </c>
      <c r="J1209" s="1" t="s">
        <v>16</v>
      </c>
      <c r="K1209" s="1" t="s">
        <v>15</v>
      </c>
      <c r="L1209" s="1" t="s">
        <v>79</v>
      </c>
      <c r="M1209" s="1">
        <v>150620</v>
      </c>
      <c r="N1209" s="17">
        <v>498.42947857973348</v>
      </c>
      <c r="O1209" s="8">
        <v>2478.9633857583162</v>
      </c>
      <c r="P1209" s="8">
        <v>1855.2378795522045</v>
      </c>
      <c r="Q1209" s="8">
        <f>P1209-Table3[[#This Row],[paid]]</f>
        <v>-623.72550620611173</v>
      </c>
      <c r="R1209" s="8">
        <v>3.7221672458833575</v>
      </c>
      <c r="S1209" s="8">
        <v>2200</v>
      </c>
      <c r="T1209" s="10">
        <v>0.2</v>
      </c>
      <c r="U1209" s="8">
        <v>784.61838713859356</v>
      </c>
      <c r="V1209" s="10">
        <v>7.0486772952980697E-2</v>
      </c>
    </row>
    <row r="1210" spans="1:22" x14ac:dyDescent="0.25">
      <c r="A1210" s="6">
        <v>44724</v>
      </c>
      <c r="B1210" s="7" t="str">
        <f t="shared" si="18"/>
        <v>6</v>
      </c>
      <c r="C1210" s="17">
        <f>_xlfn.ISOWEEKNUM(Table3[[#This Row],[dt]])</f>
        <v>23</v>
      </c>
      <c r="D1210" s="1">
        <v>9363</v>
      </c>
      <c r="E1210" s="1" t="s">
        <v>10</v>
      </c>
      <c r="F1210" s="1" t="s">
        <v>91</v>
      </c>
      <c r="G1210" s="1" t="s">
        <v>73</v>
      </c>
      <c r="H1210" s="1" t="s">
        <v>11</v>
      </c>
      <c r="I1210" s="1" t="s">
        <v>18</v>
      </c>
      <c r="J1210" s="1" t="s">
        <v>13</v>
      </c>
      <c r="K1210" s="1" t="s">
        <v>14</v>
      </c>
      <c r="L1210" s="1" t="s">
        <v>76</v>
      </c>
      <c r="M1210" s="1">
        <v>26140</v>
      </c>
      <c r="N1210" s="17">
        <v>194.59829670656899</v>
      </c>
      <c r="O1210" s="8">
        <v>859.36938225402571</v>
      </c>
      <c r="P1210" s="8">
        <v>222.97575737121306</v>
      </c>
      <c r="Q1210" s="8">
        <f>P1210-Table3[[#This Row],[paid]]</f>
        <v>-636.39362488281267</v>
      </c>
      <c r="R1210" s="8">
        <v>1.1458258430053676</v>
      </c>
      <c r="S1210" s="8">
        <v>400</v>
      </c>
      <c r="T1210" s="10">
        <v>0.1</v>
      </c>
      <c r="U1210" s="8">
        <v>19.902860895256136</v>
      </c>
      <c r="V1210" s="10">
        <v>1.4876700147362943E-2</v>
      </c>
    </row>
    <row r="1211" spans="1:22" x14ac:dyDescent="0.25">
      <c r="A1211" s="6">
        <v>44724</v>
      </c>
      <c r="B1211" s="7" t="str">
        <f t="shared" si="18"/>
        <v>6</v>
      </c>
      <c r="C1211" s="17">
        <f>_xlfn.ISOWEEKNUM(Table3[[#This Row],[dt]])</f>
        <v>23</v>
      </c>
      <c r="D1211" s="1">
        <v>16861</v>
      </c>
      <c r="E1211" s="1" t="s">
        <v>10</v>
      </c>
      <c r="F1211" s="1" t="s">
        <v>94</v>
      </c>
      <c r="G1211" s="1" t="s">
        <v>31</v>
      </c>
      <c r="H1211" s="1" t="s">
        <v>11</v>
      </c>
      <c r="I1211" s="1" t="s">
        <v>18</v>
      </c>
      <c r="J1211" s="1" t="s">
        <v>13</v>
      </c>
      <c r="K1211" s="1" t="s">
        <v>15</v>
      </c>
      <c r="L1211" s="1" t="s">
        <v>81</v>
      </c>
      <c r="M1211" s="1">
        <v>168420</v>
      </c>
      <c r="N1211" s="17">
        <v>1122.2679618551206</v>
      </c>
      <c r="O1211" s="8">
        <v>3939.7212687697906</v>
      </c>
      <c r="P1211" s="8">
        <v>3275.1281174663277</v>
      </c>
      <c r="Q1211" s="8">
        <f>P1211-Table3[[#This Row],[paid]]</f>
        <v>-664.59315130346295</v>
      </c>
      <c r="R1211" s="8">
        <v>2.9183120509405853</v>
      </c>
      <c r="S1211" s="8">
        <v>4200</v>
      </c>
      <c r="T1211" s="10">
        <v>7.0000000000000007E-2</v>
      </c>
      <c r="U1211" s="8">
        <v>893.08425470918053</v>
      </c>
      <c r="V1211" s="10">
        <v>4.5447802481697497E-2</v>
      </c>
    </row>
    <row r="1212" spans="1:22" x14ac:dyDescent="0.25">
      <c r="A1212" s="6">
        <v>44724</v>
      </c>
      <c r="B1212" s="7" t="str">
        <f t="shared" si="18"/>
        <v>6</v>
      </c>
      <c r="C1212" s="17">
        <f>_xlfn.ISOWEEKNUM(Table3[[#This Row],[dt]])</f>
        <v>23</v>
      </c>
      <c r="D1212" s="1">
        <v>7576</v>
      </c>
      <c r="E1212" s="1" t="s">
        <v>10</v>
      </c>
      <c r="F1212" s="1" t="s">
        <v>89</v>
      </c>
      <c r="G1212" s="1" t="s">
        <v>67</v>
      </c>
      <c r="H1212" s="1" t="s">
        <v>17</v>
      </c>
      <c r="I1212" s="1" t="s">
        <v>12</v>
      </c>
      <c r="J1212" s="1" t="s">
        <v>16</v>
      </c>
      <c r="K1212" s="1" t="s">
        <v>14</v>
      </c>
      <c r="L1212" s="1" t="s">
        <v>81</v>
      </c>
      <c r="M1212" s="1">
        <v>79510</v>
      </c>
      <c r="N1212" s="17">
        <v>237.89306051539427</v>
      </c>
      <c r="O1212" s="8">
        <v>1900.4539370690711</v>
      </c>
      <c r="P1212" s="8">
        <v>1215.335493166376</v>
      </c>
      <c r="Q1212" s="8">
        <f>P1212-Table3[[#This Row],[paid]]</f>
        <v>-685.11844390269516</v>
      </c>
      <c r="R1212" s="8">
        <v>5.1087471426587934</v>
      </c>
      <c r="S1212" s="8">
        <v>1200</v>
      </c>
      <c r="T1212" s="10">
        <v>0.1</v>
      </c>
      <c r="U1212" s="8">
        <v>76.130434217249459</v>
      </c>
      <c r="V1212" s="10">
        <v>1.0440249440767303E-2</v>
      </c>
    </row>
    <row r="1213" spans="1:22" x14ac:dyDescent="0.25">
      <c r="A1213" s="6">
        <v>44724</v>
      </c>
      <c r="B1213" s="7" t="str">
        <f t="shared" si="18"/>
        <v>6</v>
      </c>
      <c r="C1213" s="17">
        <f>_xlfn.ISOWEEKNUM(Table3[[#This Row],[dt]])</f>
        <v>23</v>
      </c>
      <c r="D1213" s="1">
        <v>15372</v>
      </c>
      <c r="E1213" s="1" t="s">
        <v>10</v>
      </c>
      <c r="F1213" s="1" t="s">
        <v>93</v>
      </c>
      <c r="G1213" s="1" t="s">
        <v>31</v>
      </c>
      <c r="H1213" s="1" t="s">
        <v>11</v>
      </c>
      <c r="I1213" s="1" t="s">
        <v>12</v>
      </c>
      <c r="J1213" s="1" t="s">
        <v>16</v>
      </c>
      <c r="K1213" s="1" t="s">
        <v>15</v>
      </c>
      <c r="L1213" s="1" t="s">
        <v>78</v>
      </c>
      <c r="M1213" s="1">
        <v>133240</v>
      </c>
      <c r="N1213" s="17">
        <v>1665.2956334250705</v>
      </c>
      <c r="O1213" s="8">
        <v>1210.2981781467624</v>
      </c>
      <c r="P1213" s="8">
        <v>471.13236821180959</v>
      </c>
      <c r="Q1213" s="8">
        <f>P1213-Table3[[#This Row],[paid]]</f>
        <v>-739.1658099349529</v>
      </c>
      <c r="R1213" s="8">
        <v>0.28291215010443255</v>
      </c>
      <c r="S1213" s="8">
        <v>800</v>
      </c>
      <c r="T1213" s="10">
        <v>0.105</v>
      </c>
      <c r="U1213" s="8">
        <v>169.80154227793221</v>
      </c>
      <c r="V1213" s="10">
        <v>6.0068589967053443E-2</v>
      </c>
    </row>
    <row r="1214" spans="1:22" x14ac:dyDescent="0.25">
      <c r="A1214" s="6">
        <v>44724</v>
      </c>
      <c r="B1214" s="7" t="str">
        <f t="shared" si="18"/>
        <v>6</v>
      </c>
      <c r="C1214" s="17">
        <f>_xlfn.ISOWEEKNUM(Table3[[#This Row],[dt]])</f>
        <v>23</v>
      </c>
      <c r="D1214" s="1">
        <v>15169</v>
      </c>
      <c r="E1214" s="1" t="s">
        <v>10</v>
      </c>
      <c r="F1214" s="1" t="s">
        <v>89</v>
      </c>
      <c r="G1214" s="1" t="s">
        <v>29</v>
      </c>
      <c r="H1214" s="1" t="s">
        <v>11</v>
      </c>
      <c r="I1214" s="1" t="s">
        <v>12</v>
      </c>
      <c r="J1214" s="1" t="s">
        <v>13</v>
      </c>
      <c r="K1214" s="1" t="s">
        <v>14</v>
      </c>
      <c r="L1214" s="1" t="s">
        <v>78</v>
      </c>
      <c r="M1214" s="1">
        <v>44340</v>
      </c>
      <c r="N1214" s="17">
        <v>206.45156020258128</v>
      </c>
      <c r="O1214" s="8">
        <v>1072.9428728590492</v>
      </c>
      <c r="P1214" s="8">
        <v>323.84609665203294</v>
      </c>
      <c r="Q1214" s="8">
        <f>P1214-Table3[[#This Row],[paid]]</f>
        <v>-749.09677620701632</v>
      </c>
      <c r="R1214" s="8">
        <v>1.5686299310804814</v>
      </c>
      <c r="S1214" s="8">
        <v>400</v>
      </c>
      <c r="T1214" s="10">
        <v>0.09</v>
      </c>
      <c r="U1214" s="8">
        <v>7.1714746593642342</v>
      </c>
      <c r="V1214" s="10">
        <v>3.6907833347918249E-3</v>
      </c>
    </row>
    <row r="1215" spans="1:22" x14ac:dyDescent="0.25">
      <c r="A1215" s="6">
        <v>44724</v>
      </c>
      <c r="B1215" s="7" t="str">
        <f t="shared" si="18"/>
        <v>6</v>
      </c>
      <c r="C1215" s="17">
        <f>_xlfn.ISOWEEKNUM(Table3[[#This Row],[dt]])</f>
        <v>23</v>
      </c>
      <c r="D1215" s="1">
        <v>13948</v>
      </c>
      <c r="E1215" s="1" t="s">
        <v>10</v>
      </c>
      <c r="F1215" s="1" t="s">
        <v>92</v>
      </c>
      <c r="G1215" s="1" t="s">
        <v>54</v>
      </c>
      <c r="H1215" s="1" t="s">
        <v>11</v>
      </c>
      <c r="I1215" s="1" t="s">
        <v>18</v>
      </c>
      <c r="J1215" s="1" t="s">
        <v>13</v>
      </c>
      <c r="K1215" s="1" t="s">
        <v>14</v>
      </c>
      <c r="L1215" s="1" t="s">
        <v>76</v>
      </c>
      <c r="M1215" s="1">
        <v>50710</v>
      </c>
      <c r="N1215" s="17">
        <v>186.48165569143933</v>
      </c>
      <c r="O1215" s="8">
        <v>1223.7750392772587</v>
      </c>
      <c r="P1215" s="8">
        <v>442.27053395015383</v>
      </c>
      <c r="Q1215" s="8">
        <f>P1215-Table3[[#This Row],[paid]]</f>
        <v>-781.50450532710488</v>
      </c>
      <c r="R1215" s="8">
        <v>2.3716570528629042</v>
      </c>
      <c r="S1215" s="8">
        <v>1000</v>
      </c>
      <c r="T1215" s="10">
        <v>0.1</v>
      </c>
      <c r="U1215" s="8">
        <v>159.00550573291102</v>
      </c>
      <c r="V1215" s="10">
        <v>5.9920152006189553E-2</v>
      </c>
    </row>
    <row r="1216" spans="1:22" x14ac:dyDescent="0.25">
      <c r="A1216" s="6">
        <v>44724</v>
      </c>
      <c r="B1216" s="7" t="str">
        <f t="shared" si="18"/>
        <v>6</v>
      </c>
      <c r="C1216" s="17">
        <f>_xlfn.ISOWEEKNUM(Table3[[#This Row],[dt]])</f>
        <v>23</v>
      </c>
      <c r="D1216" s="1">
        <v>17267</v>
      </c>
      <c r="E1216" s="1" t="s">
        <v>10</v>
      </c>
      <c r="F1216" s="1" t="s">
        <v>92</v>
      </c>
      <c r="G1216" s="1" t="s">
        <v>43</v>
      </c>
      <c r="H1216" s="1" t="s">
        <v>11</v>
      </c>
      <c r="I1216" s="1" t="s">
        <v>12</v>
      </c>
      <c r="J1216" s="1" t="s">
        <v>13</v>
      </c>
      <c r="K1216" s="1" t="s">
        <v>15</v>
      </c>
      <c r="L1216" s="1" t="s">
        <v>77</v>
      </c>
      <c r="M1216" s="1">
        <v>124370</v>
      </c>
      <c r="N1216" s="17">
        <v>502.55581371855749</v>
      </c>
      <c r="O1216" s="8">
        <v>2614.8853682374852</v>
      </c>
      <c r="P1216" s="8">
        <v>1825.1747833546376</v>
      </c>
      <c r="Q1216" s="8">
        <f>P1216-Table3[[#This Row],[paid]]</f>
        <v>-789.71058488284757</v>
      </c>
      <c r="R1216" s="8">
        <v>3.6317852336631735</v>
      </c>
      <c r="S1216" s="8">
        <v>2000</v>
      </c>
      <c r="T1216" s="10">
        <v>0.08</v>
      </c>
      <c r="U1216" s="8">
        <v>401.34621128021269</v>
      </c>
      <c r="V1216" s="10">
        <v>3.6649112086911642E-2</v>
      </c>
    </row>
    <row r="1217" spans="1:22" x14ac:dyDescent="0.25">
      <c r="A1217" s="6">
        <v>44724</v>
      </c>
      <c r="B1217" s="7" t="str">
        <f t="shared" si="18"/>
        <v>6</v>
      </c>
      <c r="C1217" s="17">
        <f>_xlfn.ISOWEEKNUM(Table3[[#This Row],[dt]])</f>
        <v>23</v>
      </c>
      <c r="D1217" s="1">
        <v>9121</v>
      </c>
      <c r="E1217" s="1" t="s">
        <v>10</v>
      </c>
      <c r="F1217" s="1" t="s">
        <v>94</v>
      </c>
      <c r="G1217" s="1" t="s">
        <v>45</v>
      </c>
      <c r="H1217" s="1" t="s">
        <v>11</v>
      </c>
      <c r="I1217" s="1" t="s">
        <v>12</v>
      </c>
      <c r="J1217" s="1" t="s">
        <v>13</v>
      </c>
      <c r="K1217" s="1" t="s">
        <v>14</v>
      </c>
      <c r="L1217" s="1" t="s">
        <v>81</v>
      </c>
      <c r="M1217" s="1">
        <v>81620</v>
      </c>
      <c r="N1217" s="17">
        <v>245.36467051549207</v>
      </c>
      <c r="O1217" s="8">
        <v>1479.8116910828712</v>
      </c>
      <c r="P1217" s="8">
        <v>687.67709849909443</v>
      </c>
      <c r="Q1217" s="8">
        <f>P1217-Table3[[#This Row],[paid]]</f>
        <v>-792.13459258377679</v>
      </c>
      <c r="R1217" s="8">
        <v>2.8026736573539228</v>
      </c>
      <c r="S1217" s="8">
        <v>400</v>
      </c>
      <c r="T1217" s="10">
        <v>0.125</v>
      </c>
      <c r="U1217" s="8">
        <v>442.40982483767755</v>
      </c>
      <c r="V1217" s="10">
        <v>0.10722324615318957</v>
      </c>
    </row>
    <row r="1218" spans="1:22" x14ac:dyDescent="0.25">
      <c r="A1218" s="6">
        <v>44724</v>
      </c>
      <c r="B1218" s="7" t="str">
        <f t="shared" ref="B1218:B1281" si="19">TEXT(A1218,"M")</f>
        <v>6</v>
      </c>
      <c r="C1218" s="17">
        <f>_xlfn.ISOWEEKNUM(Table3[[#This Row],[dt]])</f>
        <v>23</v>
      </c>
      <c r="D1218" s="1">
        <v>5247</v>
      </c>
      <c r="E1218" s="1" t="s">
        <v>10</v>
      </c>
      <c r="F1218" s="1" t="s">
        <v>92</v>
      </c>
      <c r="G1218" s="1" t="s">
        <v>62</v>
      </c>
      <c r="H1218" s="1" t="s">
        <v>11</v>
      </c>
      <c r="I1218" s="1" t="s">
        <v>12</v>
      </c>
      <c r="J1218" s="1" t="s">
        <v>13</v>
      </c>
      <c r="K1218" s="1" t="s">
        <v>15</v>
      </c>
      <c r="L1218" s="1" t="s">
        <v>80</v>
      </c>
      <c r="M1218" s="1">
        <v>146810</v>
      </c>
      <c r="N1218" s="17">
        <v>445.28899349703971</v>
      </c>
      <c r="O1218" s="8">
        <v>2049.1276318375103</v>
      </c>
      <c r="P1218" s="8">
        <v>1216.6053076371966</v>
      </c>
      <c r="Q1218" s="8">
        <f>P1218-Table3[[#This Row],[paid]]</f>
        <v>-832.52232420031373</v>
      </c>
      <c r="R1218" s="8">
        <v>2.732170175783347</v>
      </c>
      <c r="S1218" s="8">
        <v>1800</v>
      </c>
      <c r="T1218" s="10">
        <v>7.0000000000000007E-2</v>
      </c>
      <c r="U1218" s="8">
        <v>342.25473639813322</v>
      </c>
      <c r="V1218" s="10">
        <v>4.6886575052955584E-2</v>
      </c>
    </row>
    <row r="1219" spans="1:22" x14ac:dyDescent="0.25">
      <c r="A1219" s="6">
        <v>44724</v>
      </c>
      <c r="B1219" s="7" t="str">
        <f t="shared" si="19"/>
        <v>6</v>
      </c>
      <c r="C1219" s="17">
        <f>_xlfn.ISOWEEKNUM(Table3[[#This Row],[dt]])</f>
        <v>23</v>
      </c>
      <c r="D1219" s="1">
        <v>17144</v>
      </c>
      <c r="E1219" s="1" t="s">
        <v>24</v>
      </c>
      <c r="F1219" s="1" t="s">
        <v>94</v>
      </c>
      <c r="G1219" s="1" t="s">
        <v>58</v>
      </c>
      <c r="H1219" s="1" t="s">
        <v>19</v>
      </c>
      <c r="I1219" s="1" t="s">
        <v>12</v>
      </c>
      <c r="J1219" s="1" t="s">
        <v>13</v>
      </c>
      <c r="K1219" s="1" t="s">
        <v>15</v>
      </c>
      <c r="L1219" s="1" t="s">
        <v>76</v>
      </c>
      <c r="M1219" s="1">
        <v>25290</v>
      </c>
      <c r="N1219" s="17">
        <v>82.522919148495362</v>
      </c>
      <c r="O1219" s="8">
        <v>1112.0243258802595</v>
      </c>
      <c r="P1219" s="8">
        <v>242.77114692004423</v>
      </c>
      <c r="Q1219" s="8">
        <f>P1219-Table3[[#This Row],[paid]]</f>
        <v>-869.25317896021534</v>
      </c>
      <c r="R1219" s="8">
        <v>2.9418632959795228</v>
      </c>
      <c r="S1219" s="8">
        <v>400</v>
      </c>
      <c r="T1219" s="10">
        <v>0.12</v>
      </c>
      <c r="U1219" s="8">
        <v>2.7010583298795803</v>
      </c>
      <c r="V1219" s="10">
        <v>1.854324099154696E-3</v>
      </c>
    </row>
    <row r="1220" spans="1:22" x14ac:dyDescent="0.25">
      <c r="A1220" s="6">
        <v>44724</v>
      </c>
      <c r="B1220" s="7" t="str">
        <f t="shared" si="19"/>
        <v>6</v>
      </c>
      <c r="C1220" s="17">
        <f>_xlfn.ISOWEEKNUM(Table3[[#This Row],[dt]])</f>
        <v>23</v>
      </c>
      <c r="D1220" s="1">
        <v>15031</v>
      </c>
      <c r="E1220" s="1" t="s">
        <v>10</v>
      </c>
      <c r="F1220" s="1" t="s">
        <v>91</v>
      </c>
      <c r="G1220" s="1" t="s">
        <v>66</v>
      </c>
      <c r="H1220" s="1" t="s">
        <v>19</v>
      </c>
      <c r="I1220" s="1" t="s">
        <v>12</v>
      </c>
      <c r="J1220" s="1" t="s">
        <v>13</v>
      </c>
      <c r="K1220" s="1" t="s">
        <v>14</v>
      </c>
      <c r="L1220" s="1" t="s">
        <v>78</v>
      </c>
      <c r="M1220" s="1">
        <v>34930</v>
      </c>
      <c r="N1220" s="17">
        <v>58.308594631175275</v>
      </c>
      <c r="O1220" s="8">
        <v>1187.6322524788795</v>
      </c>
      <c r="P1220" s="8">
        <v>311.93318730045314</v>
      </c>
      <c r="Q1220" s="8">
        <f>P1220-Table3[[#This Row],[paid]]</f>
        <v>-875.69906517842639</v>
      </c>
      <c r="R1220" s="8">
        <v>5.3496948309859444</v>
      </c>
      <c r="S1220" s="8">
        <v>400</v>
      </c>
      <c r="T1220" s="10">
        <v>0.1</v>
      </c>
      <c r="U1220" s="8">
        <v>60.202033083237311</v>
      </c>
      <c r="V1220" s="10">
        <v>3.2166093859308235E-2</v>
      </c>
    </row>
    <row r="1221" spans="1:22" x14ac:dyDescent="0.25">
      <c r="A1221" s="6">
        <v>44724</v>
      </c>
      <c r="B1221" s="7" t="str">
        <f t="shared" si="19"/>
        <v>6</v>
      </c>
      <c r="C1221" s="17">
        <f>_xlfn.ISOWEEKNUM(Table3[[#This Row],[dt]])</f>
        <v>23</v>
      </c>
      <c r="D1221" s="1">
        <v>17435</v>
      </c>
      <c r="E1221" s="1" t="s">
        <v>10</v>
      </c>
      <c r="F1221" s="1" t="s">
        <v>94</v>
      </c>
      <c r="G1221" s="1" t="s">
        <v>35</v>
      </c>
      <c r="H1221" s="1" t="s">
        <v>11</v>
      </c>
      <c r="I1221" s="1" t="s">
        <v>12</v>
      </c>
      <c r="J1221" s="1" t="s">
        <v>13</v>
      </c>
      <c r="K1221" s="1" t="s">
        <v>14</v>
      </c>
      <c r="L1221" s="1" t="s">
        <v>75</v>
      </c>
      <c r="M1221" s="1">
        <v>69130</v>
      </c>
      <c r="N1221" s="17">
        <v>584.12679047489951</v>
      </c>
      <c r="O1221" s="8">
        <v>1898.4007571718346</v>
      </c>
      <c r="P1221" s="8">
        <v>988.33042898565316</v>
      </c>
      <c r="Q1221" s="8">
        <f>P1221-Table3[[#This Row],[paid]]</f>
        <v>-910.07032818618143</v>
      </c>
      <c r="R1221" s="8">
        <v>1.6919792844668757</v>
      </c>
      <c r="S1221" s="8">
        <v>1800</v>
      </c>
      <c r="T1221" s="10">
        <v>0.1</v>
      </c>
      <c r="U1221" s="8">
        <v>113.4921966372392</v>
      </c>
      <c r="V1221" s="10">
        <v>1.9138706602021573E-2</v>
      </c>
    </row>
    <row r="1222" spans="1:22" x14ac:dyDescent="0.25">
      <c r="A1222" s="6">
        <v>44724</v>
      </c>
      <c r="B1222" s="7" t="str">
        <f t="shared" si="19"/>
        <v>6</v>
      </c>
      <c r="C1222" s="17">
        <f>_xlfn.ISOWEEKNUM(Table3[[#This Row],[dt]])</f>
        <v>23</v>
      </c>
      <c r="D1222" s="1">
        <v>2575</v>
      </c>
      <c r="E1222" s="1" t="s">
        <v>10</v>
      </c>
      <c r="F1222" s="1" t="s">
        <v>90</v>
      </c>
      <c r="G1222" s="1" t="s">
        <v>35</v>
      </c>
      <c r="H1222" s="1" t="s">
        <v>17</v>
      </c>
      <c r="I1222" s="1" t="s">
        <v>18</v>
      </c>
      <c r="J1222" s="1" t="s">
        <v>16</v>
      </c>
      <c r="K1222" s="1" t="s">
        <v>20</v>
      </c>
      <c r="L1222" s="1" t="s">
        <v>77</v>
      </c>
      <c r="M1222" s="1">
        <v>98470</v>
      </c>
      <c r="N1222" s="17">
        <v>67.910344827586201</v>
      </c>
      <c r="O1222" s="8">
        <v>1668.7916772967035</v>
      </c>
      <c r="P1222" s="8">
        <v>726.46293750400707</v>
      </c>
      <c r="Q1222" s="8">
        <f>P1222-Table3[[#This Row],[paid]]</f>
        <v>-942.32873979269641</v>
      </c>
      <c r="R1222" s="8">
        <v>10.697382546773742</v>
      </c>
      <c r="S1222" s="8">
        <v>10000</v>
      </c>
      <c r="T1222" s="10">
        <v>7.4999999999999997E-2</v>
      </c>
      <c r="U1222" s="8">
        <v>156.84939605474312</v>
      </c>
      <c r="V1222" s="10">
        <v>3.5984720843352948E-2</v>
      </c>
    </row>
    <row r="1223" spans="1:22" x14ac:dyDescent="0.25">
      <c r="A1223" s="6">
        <v>44724</v>
      </c>
      <c r="B1223" s="7" t="str">
        <f t="shared" si="19"/>
        <v>6</v>
      </c>
      <c r="C1223" s="17">
        <f>_xlfn.ISOWEEKNUM(Table3[[#This Row],[dt]])</f>
        <v>23</v>
      </c>
      <c r="D1223" s="1">
        <v>12446</v>
      </c>
      <c r="E1223" s="1" t="s">
        <v>10</v>
      </c>
      <c r="F1223" s="1" t="s">
        <v>94</v>
      </c>
      <c r="G1223" s="1" t="s">
        <v>59</v>
      </c>
      <c r="H1223" s="1" t="s">
        <v>11</v>
      </c>
      <c r="I1223" s="1" t="s">
        <v>12</v>
      </c>
      <c r="J1223" s="1" t="s">
        <v>13</v>
      </c>
      <c r="K1223" s="1" t="s">
        <v>15</v>
      </c>
      <c r="L1223" s="1" t="s">
        <v>80</v>
      </c>
      <c r="M1223" s="1">
        <v>67960</v>
      </c>
      <c r="N1223" s="17">
        <v>336.70728126834996</v>
      </c>
      <c r="O1223" s="8">
        <v>1649.2289686130396</v>
      </c>
      <c r="P1223" s="8">
        <v>685.56469408728572</v>
      </c>
      <c r="Q1223" s="8">
        <f>P1223-Table3[[#This Row],[paid]]</f>
        <v>-963.66427452575385</v>
      </c>
      <c r="R1223" s="8">
        <v>2.0360851464358514</v>
      </c>
      <c r="S1223" s="8">
        <v>600</v>
      </c>
      <c r="T1223" s="10">
        <v>0.21</v>
      </c>
      <c r="U1223" s="8">
        <v>397.72547348563859</v>
      </c>
      <c r="V1223" s="10">
        <v>9.6690479375580854E-2</v>
      </c>
    </row>
    <row r="1224" spans="1:22" x14ac:dyDescent="0.25">
      <c r="A1224" s="6">
        <v>44724</v>
      </c>
      <c r="B1224" s="7" t="str">
        <f t="shared" si="19"/>
        <v>6</v>
      </c>
      <c r="C1224" s="17">
        <f>_xlfn.ISOWEEKNUM(Table3[[#This Row],[dt]])</f>
        <v>23</v>
      </c>
      <c r="D1224" s="1">
        <v>15839</v>
      </c>
      <c r="E1224" s="1" t="s">
        <v>10</v>
      </c>
      <c r="F1224" s="1" t="s">
        <v>94</v>
      </c>
      <c r="G1224" s="1" t="s">
        <v>63</v>
      </c>
      <c r="H1224" s="1" t="s">
        <v>19</v>
      </c>
      <c r="I1224" s="1" t="s">
        <v>12</v>
      </c>
      <c r="J1224" s="1" t="s">
        <v>16</v>
      </c>
      <c r="K1224" s="1" t="s">
        <v>14</v>
      </c>
      <c r="L1224" s="1" t="s">
        <v>75</v>
      </c>
      <c r="M1224" s="1">
        <v>154370</v>
      </c>
      <c r="N1224" s="17">
        <v>136.6635312344381</v>
      </c>
      <c r="O1224" s="8">
        <v>3446.7152738422283</v>
      </c>
      <c r="P1224" s="8">
        <v>2453.334794182043</v>
      </c>
      <c r="Q1224" s="8">
        <f>P1224-Table3[[#This Row],[paid]]</f>
        <v>-993.3804796601853</v>
      </c>
      <c r="R1224" s="8">
        <v>17.951642051261608</v>
      </c>
      <c r="S1224" s="8">
        <v>1800</v>
      </c>
      <c r="T1224" s="10">
        <v>7.4999999999999997E-2</v>
      </c>
      <c r="U1224" s="8">
        <v>520.81080106367278</v>
      </c>
      <c r="V1224" s="10">
        <v>3.5381147482652912E-2</v>
      </c>
    </row>
    <row r="1225" spans="1:22" x14ac:dyDescent="0.25">
      <c r="A1225" s="6">
        <v>44724</v>
      </c>
      <c r="B1225" s="7" t="str">
        <f t="shared" si="19"/>
        <v>6</v>
      </c>
      <c r="C1225" s="17">
        <f>_xlfn.ISOWEEKNUM(Table3[[#This Row],[dt]])</f>
        <v>23</v>
      </c>
      <c r="D1225" s="1">
        <v>15672</v>
      </c>
      <c r="E1225" s="1" t="s">
        <v>10</v>
      </c>
      <c r="F1225" s="1" t="s">
        <v>89</v>
      </c>
      <c r="G1225" s="1" t="s">
        <v>46</v>
      </c>
      <c r="H1225" s="1" t="s">
        <v>11</v>
      </c>
      <c r="I1225" s="1" t="s">
        <v>12</v>
      </c>
      <c r="J1225" s="1" t="s">
        <v>13</v>
      </c>
      <c r="K1225" s="1" t="s">
        <v>14</v>
      </c>
      <c r="L1225" s="1" t="s">
        <v>76</v>
      </c>
      <c r="M1225" s="1">
        <v>97520</v>
      </c>
      <c r="N1225" s="17">
        <v>354.91419031719533</v>
      </c>
      <c r="O1225" s="8">
        <v>2405.5008253074188</v>
      </c>
      <c r="P1225" s="8">
        <v>1305.4225959041707</v>
      </c>
      <c r="Q1225" s="8">
        <f>P1225-Table3[[#This Row],[paid]]</f>
        <v>-1100.0782294032481</v>
      </c>
      <c r="R1225" s="8">
        <v>3.6781358185128727</v>
      </c>
      <c r="S1225" s="8">
        <v>1600</v>
      </c>
      <c r="T1225" s="10">
        <v>0.08</v>
      </c>
      <c r="U1225" s="8">
        <v>593.65134507003188</v>
      </c>
      <c r="V1225" s="10">
        <v>7.5792996961627973E-2</v>
      </c>
    </row>
    <row r="1226" spans="1:22" x14ac:dyDescent="0.25">
      <c r="A1226" s="6">
        <v>44724</v>
      </c>
      <c r="B1226" s="7" t="str">
        <f t="shared" si="19"/>
        <v>6</v>
      </c>
      <c r="C1226" s="17">
        <f>_xlfn.ISOWEEKNUM(Table3[[#This Row],[dt]])</f>
        <v>23</v>
      </c>
      <c r="D1226" s="1">
        <v>5351</v>
      </c>
      <c r="E1226" s="1" t="s">
        <v>10</v>
      </c>
      <c r="F1226" s="1" t="s">
        <v>94</v>
      </c>
      <c r="G1226" s="1" t="s">
        <v>69</v>
      </c>
      <c r="H1226" s="1" t="s">
        <v>17</v>
      </c>
      <c r="I1226" s="1" t="s">
        <v>12</v>
      </c>
      <c r="J1226" s="1" t="s">
        <v>13</v>
      </c>
      <c r="K1226" s="1" t="s">
        <v>14</v>
      </c>
      <c r="L1226" s="1" t="s">
        <v>79</v>
      </c>
      <c r="M1226" s="1">
        <v>29160</v>
      </c>
      <c r="N1226" s="17">
        <v>83.438577612560834</v>
      </c>
      <c r="O1226" s="8">
        <v>1322.351376209564</v>
      </c>
      <c r="P1226" s="8">
        <v>157.17253267085232</v>
      </c>
      <c r="Q1226" s="8">
        <f>P1226-Table3[[#This Row],[paid]]</f>
        <v>-1165.1788435387116</v>
      </c>
      <c r="R1226" s="8">
        <v>1.8836914191019429</v>
      </c>
      <c r="S1226" s="8">
        <v>200</v>
      </c>
      <c r="T1226" s="10">
        <v>0.06</v>
      </c>
      <c r="U1226" s="8">
        <v>7.3061778751184239</v>
      </c>
      <c r="V1226" s="10">
        <v>7.7475134606999905E-3</v>
      </c>
    </row>
    <row r="1227" spans="1:22" x14ac:dyDescent="0.25">
      <c r="A1227" s="6">
        <v>44724</v>
      </c>
      <c r="B1227" s="7" t="str">
        <f t="shared" si="19"/>
        <v>6</v>
      </c>
      <c r="C1227" s="17">
        <f>_xlfn.ISOWEEKNUM(Table3[[#This Row],[dt]])</f>
        <v>23</v>
      </c>
      <c r="D1227" s="1">
        <v>12392</v>
      </c>
      <c r="E1227" s="1" t="s">
        <v>10</v>
      </c>
      <c r="F1227" s="1" t="s">
        <v>89</v>
      </c>
      <c r="G1227" s="1" t="s">
        <v>38</v>
      </c>
      <c r="H1227" s="1" t="s">
        <v>11</v>
      </c>
      <c r="I1227" s="1" t="s">
        <v>18</v>
      </c>
      <c r="J1227" s="1" t="s">
        <v>13</v>
      </c>
      <c r="K1227" s="1" t="s">
        <v>14</v>
      </c>
      <c r="L1227" s="1" t="s">
        <v>80</v>
      </c>
      <c r="M1227" s="1">
        <v>129740</v>
      </c>
      <c r="N1227" s="17">
        <v>242.12250653174635</v>
      </c>
      <c r="O1227" s="8">
        <v>2161.5911915216507</v>
      </c>
      <c r="P1227" s="8">
        <v>969.2034766447523</v>
      </c>
      <c r="Q1227" s="8">
        <f>P1227-Table3[[#This Row],[paid]]</f>
        <v>-1192.3877148768984</v>
      </c>
      <c r="R1227" s="8">
        <v>4.0029466509660194</v>
      </c>
      <c r="S1227" s="8">
        <v>600</v>
      </c>
      <c r="T1227" s="10">
        <v>0.09</v>
      </c>
      <c r="U1227" s="8">
        <v>131.19686331398623</v>
      </c>
      <c r="V1227" s="10">
        <v>2.2560942477591932E-2</v>
      </c>
    </row>
    <row r="1228" spans="1:22" x14ac:dyDescent="0.25">
      <c r="A1228" s="6">
        <v>44724</v>
      </c>
      <c r="B1228" s="7" t="str">
        <f t="shared" si="19"/>
        <v>6</v>
      </c>
      <c r="C1228" s="17">
        <f>_xlfn.ISOWEEKNUM(Table3[[#This Row],[dt]])</f>
        <v>23</v>
      </c>
      <c r="D1228" s="1">
        <v>15101</v>
      </c>
      <c r="E1228" s="1" t="s">
        <v>10</v>
      </c>
      <c r="F1228" s="1" t="s">
        <v>91</v>
      </c>
      <c r="G1228" s="1" t="s">
        <v>42</v>
      </c>
      <c r="H1228" s="1" t="s">
        <v>17</v>
      </c>
      <c r="I1228" s="1" t="s">
        <v>12</v>
      </c>
      <c r="J1228" s="1" t="s">
        <v>16</v>
      </c>
      <c r="K1228" s="1" t="s">
        <v>14</v>
      </c>
      <c r="L1228" s="1" t="s">
        <v>77</v>
      </c>
      <c r="M1228" s="1">
        <v>41220</v>
      </c>
      <c r="N1228" s="17">
        <v>176.50742673625049</v>
      </c>
      <c r="O1228" s="8">
        <v>2378.1824791979634</v>
      </c>
      <c r="P1228" s="8">
        <v>1093.1428898762217</v>
      </c>
      <c r="Q1228" s="8">
        <f>P1228-Table3[[#This Row],[paid]]</f>
        <v>-1285.0395893217417</v>
      </c>
      <c r="R1228" s="8">
        <v>6.1931835395780306</v>
      </c>
      <c r="S1228" s="8">
        <v>600</v>
      </c>
      <c r="T1228" s="10">
        <v>0.1</v>
      </c>
      <c r="U1228" s="8">
        <v>61.339043883469458</v>
      </c>
      <c r="V1228" s="10">
        <v>9.3520930111303472E-3</v>
      </c>
    </row>
    <row r="1229" spans="1:22" x14ac:dyDescent="0.25">
      <c r="A1229" s="6">
        <v>44724</v>
      </c>
      <c r="B1229" s="7" t="str">
        <f t="shared" si="19"/>
        <v>6</v>
      </c>
      <c r="C1229" s="17">
        <f>_xlfn.ISOWEEKNUM(Table3[[#This Row],[dt]])</f>
        <v>23</v>
      </c>
      <c r="D1229" s="1">
        <v>9315</v>
      </c>
      <c r="E1229" s="1" t="s">
        <v>10</v>
      </c>
      <c r="F1229" s="1" t="s">
        <v>89</v>
      </c>
      <c r="G1229" s="1" t="s">
        <v>70</v>
      </c>
      <c r="H1229" s="1" t="s">
        <v>17</v>
      </c>
      <c r="I1229" s="1" t="s">
        <v>18</v>
      </c>
      <c r="J1229" s="1" t="s">
        <v>16</v>
      </c>
      <c r="K1229" s="1" t="s">
        <v>14</v>
      </c>
      <c r="L1229" s="1" t="s">
        <v>81</v>
      </c>
      <c r="M1229" s="1">
        <v>38170</v>
      </c>
      <c r="N1229" s="17">
        <v>186.70436017461736</v>
      </c>
      <c r="O1229" s="8">
        <v>2003.2463753442644</v>
      </c>
      <c r="P1229" s="8">
        <v>670.27747810174242</v>
      </c>
      <c r="Q1229" s="8">
        <f>P1229-Table3[[#This Row],[paid]]</f>
        <v>-1332.968897242522</v>
      </c>
      <c r="R1229" s="8">
        <v>3.590047267642051</v>
      </c>
      <c r="S1229" s="8">
        <v>800</v>
      </c>
      <c r="T1229" s="10">
        <v>7.0000000000000007E-2</v>
      </c>
      <c r="U1229" s="8">
        <v>154.21412112565184</v>
      </c>
      <c r="V1229" s="10">
        <v>3.8345840880305654E-2</v>
      </c>
    </row>
    <row r="1230" spans="1:22" x14ac:dyDescent="0.25">
      <c r="A1230" s="6">
        <v>44724</v>
      </c>
      <c r="B1230" s="7" t="str">
        <f t="shared" si="19"/>
        <v>6</v>
      </c>
      <c r="C1230" s="17">
        <f>_xlfn.ISOWEEKNUM(Table3[[#This Row],[dt]])</f>
        <v>23</v>
      </c>
      <c r="D1230" s="1">
        <v>14988</v>
      </c>
      <c r="E1230" s="1" t="s">
        <v>10</v>
      </c>
      <c r="F1230" s="1" t="s">
        <v>89</v>
      </c>
      <c r="G1230" s="1" t="s">
        <v>60</v>
      </c>
      <c r="H1230" s="1" t="s">
        <v>11</v>
      </c>
      <c r="I1230" s="1" t="s">
        <v>12</v>
      </c>
      <c r="J1230" s="1" t="s">
        <v>16</v>
      </c>
      <c r="K1230" s="1" t="s">
        <v>14</v>
      </c>
      <c r="L1230" s="1" t="s">
        <v>78</v>
      </c>
      <c r="M1230" s="1">
        <v>99640</v>
      </c>
      <c r="N1230" s="17">
        <v>297.11149524632668</v>
      </c>
      <c r="O1230" s="8">
        <v>2597.700240813534</v>
      </c>
      <c r="P1230" s="8">
        <v>932.13357820030444</v>
      </c>
      <c r="Q1230" s="8">
        <f>P1230-Table3[[#This Row],[paid]]</f>
        <v>-1665.5666626132297</v>
      </c>
      <c r="R1230" s="8">
        <v>3.1373191314173119</v>
      </c>
      <c r="S1230" s="8">
        <v>600</v>
      </c>
      <c r="T1230" s="10">
        <v>0.14000000000000001</v>
      </c>
      <c r="U1230" s="8">
        <v>375.34374936928816</v>
      </c>
      <c r="V1230" s="10">
        <v>6.7111938701241811E-2</v>
      </c>
    </row>
    <row r="1231" spans="1:22" x14ac:dyDescent="0.25">
      <c r="A1231" s="6">
        <v>44724</v>
      </c>
      <c r="B1231" s="7" t="str">
        <f t="shared" si="19"/>
        <v>6</v>
      </c>
      <c r="C1231" s="17">
        <f>_xlfn.ISOWEEKNUM(Table3[[#This Row],[dt]])</f>
        <v>23</v>
      </c>
      <c r="D1231" s="1">
        <v>13549</v>
      </c>
      <c r="E1231" s="1" t="s">
        <v>10</v>
      </c>
      <c r="F1231" s="1" t="s">
        <v>95</v>
      </c>
      <c r="G1231" s="1" t="s">
        <v>41</v>
      </c>
      <c r="H1231" s="1" t="s">
        <v>19</v>
      </c>
      <c r="I1231" s="1" t="s">
        <v>12</v>
      </c>
      <c r="J1231" s="1" t="s">
        <v>13</v>
      </c>
      <c r="K1231" s="1" t="s">
        <v>14</v>
      </c>
      <c r="L1231" s="1" t="s">
        <v>79</v>
      </c>
      <c r="M1231" s="1">
        <v>124120</v>
      </c>
      <c r="N1231" s="17">
        <v>100.46236809356631</v>
      </c>
      <c r="O1231" s="8">
        <v>2747.6693895861854</v>
      </c>
      <c r="P1231" s="8">
        <v>575.07786170006659</v>
      </c>
      <c r="Q1231" s="8">
        <f>P1231-Table3[[#This Row],[paid]]</f>
        <v>-2172.5915278861189</v>
      </c>
      <c r="R1231" s="8">
        <v>5.7243112283045514</v>
      </c>
      <c r="S1231" s="8">
        <v>400</v>
      </c>
      <c r="T1231" s="10">
        <v>7.0000000000000007E-2</v>
      </c>
      <c r="U1231" s="8">
        <v>208.70842349402412</v>
      </c>
      <c r="V1231" s="10">
        <v>6.0487004570428222E-2</v>
      </c>
    </row>
    <row r="1232" spans="1:22" x14ac:dyDescent="0.25">
      <c r="A1232" s="6">
        <v>44724</v>
      </c>
      <c r="B1232" s="7" t="str">
        <f t="shared" si="19"/>
        <v>6</v>
      </c>
      <c r="C1232" s="17">
        <f>_xlfn.ISOWEEKNUM(Table3[[#This Row],[dt]])</f>
        <v>23</v>
      </c>
      <c r="D1232" s="1">
        <v>16703</v>
      </c>
      <c r="E1232" s="1" t="s">
        <v>10</v>
      </c>
      <c r="F1232" s="1" t="s">
        <v>93</v>
      </c>
      <c r="G1232" s="1" t="s">
        <v>62</v>
      </c>
      <c r="H1232" s="1" t="s">
        <v>19</v>
      </c>
      <c r="I1232" s="1" t="s">
        <v>12</v>
      </c>
      <c r="J1232" s="1" t="s">
        <v>13</v>
      </c>
      <c r="K1232" s="1" t="s">
        <v>14</v>
      </c>
      <c r="L1232" s="1" t="s">
        <v>76</v>
      </c>
      <c r="M1232" s="1">
        <v>195570</v>
      </c>
      <c r="N1232" s="17">
        <v>164.34022215803157</v>
      </c>
      <c r="O1232" s="8">
        <v>4995.4367041606047</v>
      </c>
      <c r="P1232" s="8">
        <v>2137.8936920264027</v>
      </c>
      <c r="Q1232" s="8">
        <f>P1232-Table3[[#This Row],[paid]]</f>
        <v>-2857.5430121342019</v>
      </c>
      <c r="R1232" s="8">
        <v>13.008949750418239</v>
      </c>
      <c r="S1232" s="8">
        <v>20000</v>
      </c>
      <c r="T1232" s="10">
        <v>4.4999999999999998E-2</v>
      </c>
      <c r="U1232" s="8">
        <v>552.68699116974051</v>
      </c>
      <c r="V1232" s="10">
        <v>4.3086566404983095E-2</v>
      </c>
    </row>
    <row r="1233" spans="1:22" x14ac:dyDescent="0.25">
      <c r="A1233" s="6">
        <v>44724</v>
      </c>
      <c r="B1233" s="7" t="str">
        <f t="shared" si="19"/>
        <v>6</v>
      </c>
      <c r="C1233" s="17">
        <f>_xlfn.ISOWEEKNUM(Table3[[#This Row],[dt]])</f>
        <v>23</v>
      </c>
      <c r="D1233" s="1">
        <v>14315</v>
      </c>
      <c r="E1233" s="1" t="s">
        <v>10</v>
      </c>
      <c r="F1233" s="1" t="s">
        <v>94</v>
      </c>
      <c r="G1233" s="1" t="s">
        <v>74</v>
      </c>
      <c r="H1233" s="1" t="s">
        <v>11</v>
      </c>
      <c r="I1233" s="1" t="s">
        <v>12</v>
      </c>
      <c r="J1233" s="1" t="s">
        <v>16</v>
      </c>
      <c r="K1233" s="1" t="s">
        <v>14</v>
      </c>
      <c r="L1233" s="1" t="s">
        <v>79</v>
      </c>
      <c r="M1233" s="1">
        <v>406300</v>
      </c>
      <c r="N1233" s="17">
        <v>983.37895283442322</v>
      </c>
      <c r="O1233" s="8">
        <v>7163.2965410658171</v>
      </c>
      <c r="P1233" s="8">
        <v>4269.2333644822729</v>
      </c>
      <c r="Q1233" s="8">
        <f>P1233-Table3[[#This Row],[paid]]</f>
        <v>-2894.0631765835442</v>
      </c>
      <c r="R1233" s="8">
        <v>4.341391843070193</v>
      </c>
      <c r="S1233" s="8">
        <v>4000</v>
      </c>
      <c r="T1233" s="10">
        <v>0.12</v>
      </c>
      <c r="U1233" s="8">
        <v>2504.8739449749114</v>
      </c>
      <c r="V1233" s="10">
        <v>9.7787812280854161E-2</v>
      </c>
    </row>
    <row r="1234" spans="1:22" x14ac:dyDescent="0.25">
      <c r="A1234" s="6">
        <v>44724</v>
      </c>
      <c r="B1234" s="7" t="str">
        <f t="shared" si="19"/>
        <v>6</v>
      </c>
      <c r="C1234" s="17">
        <f>_xlfn.ISOWEEKNUM(Table3[[#This Row],[dt]])</f>
        <v>23</v>
      </c>
      <c r="D1234" s="1">
        <v>2480</v>
      </c>
      <c r="E1234" s="1" t="s">
        <v>10</v>
      </c>
      <c r="F1234" s="1" t="s">
        <v>94</v>
      </c>
      <c r="G1234" s="1" t="s">
        <v>35</v>
      </c>
      <c r="H1234" s="1" t="s">
        <v>17</v>
      </c>
      <c r="I1234" s="1" t="s">
        <v>12</v>
      </c>
      <c r="J1234" s="1" t="s">
        <v>13</v>
      </c>
      <c r="K1234" s="1" t="s">
        <v>14</v>
      </c>
      <c r="L1234" s="1" t="s">
        <v>75</v>
      </c>
      <c r="M1234" s="1">
        <v>864450</v>
      </c>
      <c r="N1234" s="17">
        <v>1161.6606469432197</v>
      </c>
      <c r="O1234" s="8">
        <v>17428.49104477607</v>
      </c>
      <c r="P1234" s="8">
        <v>13337.280752515602</v>
      </c>
      <c r="Q1234" s="8">
        <f>P1234-Table3[[#This Row],[paid]]</f>
        <v>-4091.2102922604681</v>
      </c>
      <c r="R1234" s="8">
        <v>11.481219397085686</v>
      </c>
      <c r="S1234" s="8">
        <v>50000</v>
      </c>
      <c r="T1234" s="10">
        <v>0.06</v>
      </c>
      <c r="U1234" s="8">
        <v>1969.6393284853002</v>
      </c>
      <c r="V1234" s="10">
        <v>2.4613204708336042E-2</v>
      </c>
    </row>
    <row r="1235" spans="1:22" x14ac:dyDescent="0.25">
      <c r="A1235" s="6">
        <v>44725</v>
      </c>
      <c r="B1235" s="7" t="str">
        <f t="shared" si="19"/>
        <v>6</v>
      </c>
      <c r="C1235" s="17">
        <f>_xlfn.ISOWEEKNUM(Table3[[#This Row],[dt]])</f>
        <v>24</v>
      </c>
      <c r="D1235" s="1">
        <v>3016</v>
      </c>
      <c r="E1235" s="1" t="s">
        <v>10</v>
      </c>
      <c r="F1235" s="1" t="s">
        <v>92</v>
      </c>
      <c r="G1235" s="1" t="s">
        <v>41</v>
      </c>
      <c r="H1235" s="1" t="s">
        <v>11</v>
      </c>
      <c r="I1235" s="1" t="s">
        <v>12</v>
      </c>
      <c r="J1235" s="1" t="s">
        <v>16</v>
      </c>
      <c r="K1235" s="1" t="s">
        <v>15</v>
      </c>
      <c r="L1235" s="1" t="s">
        <v>77</v>
      </c>
      <c r="M1235" s="1">
        <v>1530310</v>
      </c>
      <c r="N1235" s="17">
        <v>11057.480394574601</v>
      </c>
      <c r="O1235" s="8">
        <v>22298.672208591226</v>
      </c>
      <c r="P1235" s="8">
        <v>35063.585149536826</v>
      </c>
      <c r="Q1235" s="8">
        <f>P1235-Table3[[#This Row],[paid]]</f>
        <v>12764.9129409456</v>
      </c>
      <c r="R1235" s="8">
        <v>3.171028471073837</v>
      </c>
      <c r="S1235" s="8">
        <v>49400</v>
      </c>
      <c r="T1235" s="10">
        <v>0.08</v>
      </c>
      <c r="U1235" s="8">
        <v>2540.4671210202746</v>
      </c>
      <c r="V1235" s="10">
        <v>1.2075524651314942E-2</v>
      </c>
    </row>
    <row r="1236" spans="1:22" x14ac:dyDescent="0.25">
      <c r="A1236" s="6">
        <v>44725</v>
      </c>
      <c r="B1236" s="7" t="str">
        <f t="shared" si="19"/>
        <v>6</v>
      </c>
      <c r="C1236" s="17">
        <f>_xlfn.ISOWEEKNUM(Table3[[#This Row],[dt]])</f>
        <v>24</v>
      </c>
      <c r="D1236" s="1">
        <v>10509</v>
      </c>
      <c r="E1236" s="1" t="s">
        <v>10</v>
      </c>
      <c r="F1236" s="1" t="s">
        <v>89</v>
      </c>
      <c r="G1236" s="1" t="s">
        <v>72</v>
      </c>
      <c r="H1236" s="1" t="s">
        <v>17</v>
      </c>
      <c r="I1236" s="1" t="s">
        <v>12</v>
      </c>
      <c r="J1236" s="1" t="s">
        <v>13</v>
      </c>
      <c r="K1236" s="1" t="s">
        <v>14</v>
      </c>
      <c r="L1236" s="1" t="s">
        <v>81</v>
      </c>
      <c r="M1236" s="1">
        <v>463900</v>
      </c>
      <c r="N1236" s="17">
        <v>1468.7781071651843</v>
      </c>
      <c r="O1236" s="8">
        <v>16467.228192613533</v>
      </c>
      <c r="P1236" s="8">
        <v>25675.906852445929</v>
      </c>
      <c r="Q1236" s="8">
        <f>P1236-Table3[[#This Row],[paid]]</f>
        <v>9208.6786598323961</v>
      </c>
      <c r="R1236" s="8">
        <v>17.48113396243475</v>
      </c>
      <c r="S1236" s="8">
        <v>25800</v>
      </c>
      <c r="T1236" s="10">
        <v>0.108</v>
      </c>
      <c r="U1236" s="8">
        <v>767.08104076248264</v>
      </c>
      <c r="V1236" s="10">
        <v>4.9792531520615616E-3</v>
      </c>
    </row>
    <row r="1237" spans="1:22" x14ac:dyDescent="0.25">
      <c r="A1237" s="6">
        <v>44725</v>
      </c>
      <c r="B1237" s="7" t="str">
        <f t="shared" si="19"/>
        <v>6</v>
      </c>
      <c r="C1237" s="17">
        <f>_xlfn.ISOWEEKNUM(Table3[[#This Row],[dt]])</f>
        <v>24</v>
      </c>
      <c r="D1237" s="1">
        <v>12446</v>
      </c>
      <c r="E1237" s="1" t="s">
        <v>10</v>
      </c>
      <c r="F1237" s="1" t="s">
        <v>90</v>
      </c>
      <c r="G1237" s="1" t="s">
        <v>27</v>
      </c>
      <c r="H1237" s="1" t="s">
        <v>11</v>
      </c>
      <c r="I1237" s="1" t="s">
        <v>12</v>
      </c>
      <c r="J1237" s="1" t="s">
        <v>13</v>
      </c>
      <c r="K1237" s="1" t="s">
        <v>15</v>
      </c>
      <c r="L1237" s="1" t="s">
        <v>79</v>
      </c>
      <c r="M1237" s="1">
        <v>512090</v>
      </c>
      <c r="N1237" s="17">
        <v>2678.9187940181528</v>
      </c>
      <c r="O1237" s="8">
        <v>11880.017467420146</v>
      </c>
      <c r="P1237" s="8">
        <v>18742.99297216476</v>
      </c>
      <c r="Q1237" s="8">
        <f>P1237-Table3[[#This Row],[paid]]</f>
        <v>6862.9755047446142</v>
      </c>
      <c r="R1237" s="8">
        <v>6.9964767181508511</v>
      </c>
      <c r="S1237" s="8">
        <v>34000</v>
      </c>
      <c r="T1237" s="10">
        <v>0.21</v>
      </c>
      <c r="U1237" s="8">
        <v>13458.55158468543</v>
      </c>
      <c r="V1237" s="10">
        <v>0.11967629364809149</v>
      </c>
    </row>
    <row r="1238" spans="1:22" x14ac:dyDescent="0.25">
      <c r="A1238" s="6">
        <v>44725</v>
      </c>
      <c r="B1238" s="7" t="str">
        <f t="shared" si="19"/>
        <v>6</v>
      </c>
      <c r="C1238" s="17">
        <f>_xlfn.ISOWEEKNUM(Table3[[#This Row],[dt]])</f>
        <v>24</v>
      </c>
      <c r="D1238" s="1">
        <v>14706</v>
      </c>
      <c r="E1238" s="1" t="s">
        <v>10</v>
      </c>
      <c r="F1238" s="1" t="s">
        <v>89</v>
      </c>
      <c r="G1238" s="1" t="s">
        <v>54</v>
      </c>
      <c r="H1238" s="1" t="s">
        <v>17</v>
      </c>
      <c r="I1238" s="1" t="s">
        <v>18</v>
      </c>
      <c r="J1238" s="1" t="s">
        <v>13</v>
      </c>
      <c r="K1238" s="1" t="s">
        <v>15</v>
      </c>
      <c r="L1238" s="1" t="s">
        <v>79</v>
      </c>
      <c r="M1238" s="1">
        <v>210320</v>
      </c>
      <c r="N1238" s="17">
        <v>1709.4888553712083</v>
      </c>
      <c r="O1238" s="8">
        <v>13567.805907763097</v>
      </c>
      <c r="P1238" s="8">
        <v>19926.127999278913</v>
      </c>
      <c r="Q1238" s="8">
        <f>P1238-Table3[[#This Row],[paid]]</f>
        <v>6358.3220915158163</v>
      </c>
      <c r="R1238" s="8">
        <v>11.656190642408159</v>
      </c>
      <c r="S1238" s="8">
        <v>37200</v>
      </c>
      <c r="T1238" s="10">
        <v>0.11</v>
      </c>
      <c r="U1238" s="8">
        <v>9525.0820564781116</v>
      </c>
      <c r="V1238" s="10">
        <v>7.9669952744313099E-2</v>
      </c>
    </row>
    <row r="1239" spans="1:22" x14ac:dyDescent="0.25">
      <c r="A1239" s="6">
        <v>44725</v>
      </c>
      <c r="B1239" s="7" t="str">
        <f t="shared" si="19"/>
        <v>6</v>
      </c>
      <c r="C1239" s="17">
        <f>_xlfn.ISOWEEKNUM(Table3[[#This Row],[dt]])</f>
        <v>24</v>
      </c>
      <c r="D1239" s="1">
        <v>15910</v>
      </c>
      <c r="E1239" s="1" t="s">
        <v>10</v>
      </c>
      <c r="F1239" s="1" t="s">
        <v>94</v>
      </c>
      <c r="G1239" s="1" t="s">
        <v>35</v>
      </c>
      <c r="H1239" s="1" t="s">
        <v>11</v>
      </c>
      <c r="I1239" s="1" t="s">
        <v>12</v>
      </c>
      <c r="J1239" s="1" t="s">
        <v>16</v>
      </c>
      <c r="K1239" s="1" t="s">
        <v>14</v>
      </c>
      <c r="L1239" s="1" t="s">
        <v>79</v>
      </c>
      <c r="M1239" s="1">
        <v>887560</v>
      </c>
      <c r="N1239" s="17">
        <v>2853.1015174034774</v>
      </c>
      <c r="O1239" s="8">
        <v>20800.181973725128</v>
      </c>
      <c r="P1239" s="8">
        <v>26588.275426300901</v>
      </c>
      <c r="Q1239" s="8">
        <f>P1239-Table3[[#This Row],[paid]]</f>
        <v>5788.093452575773</v>
      </c>
      <c r="R1239" s="8">
        <v>9.3190779452173498</v>
      </c>
      <c r="S1239" s="8">
        <v>31800</v>
      </c>
      <c r="T1239" s="10">
        <v>0.12</v>
      </c>
      <c r="U1239" s="8">
        <v>16966.306062637337</v>
      </c>
      <c r="V1239" s="10">
        <v>0.10635205299208944</v>
      </c>
    </row>
    <row r="1240" spans="1:22" x14ac:dyDescent="0.25">
      <c r="A1240" s="6">
        <v>44725</v>
      </c>
      <c r="B1240" s="7" t="str">
        <f t="shared" si="19"/>
        <v>6</v>
      </c>
      <c r="C1240" s="17">
        <f>_xlfn.ISOWEEKNUM(Table3[[#This Row],[dt]])</f>
        <v>24</v>
      </c>
      <c r="D1240" s="1">
        <v>15101</v>
      </c>
      <c r="E1240" s="1" t="s">
        <v>10</v>
      </c>
      <c r="F1240" s="1" t="s">
        <v>89</v>
      </c>
      <c r="G1240" s="1" t="s">
        <v>58</v>
      </c>
      <c r="H1240" s="1" t="s">
        <v>17</v>
      </c>
      <c r="I1240" s="1" t="s">
        <v>12</v>
      </c>
      <c r="J1240" s="1" t="s">
        <v>16</v>
      </c>
      <c r="K1240" s="1" t="s">
        <v>14</v>
      </c>
      <c r="L1240" s="1" t="s">
        <v>76</v>
      </c>
      <c r="M1240" s="1">
        <v>270420</v>
      </c>
      <c r="N1240" s="17">
        <v>1359.3498659517427</v>
      </c>
      <c r="O1240" s="8">
        <v>14292.427679352548</v>
      </c>
      <c r="P1240" s="8">
        <v>19624.656212174606</v>
      </c>
      <c r="Q1240" s="8">
        <f>P1240-Table3[[#This Row],[paid]]</f>
        <v>5332.2285328220587</v>
      </c>
      <c r="R1240" s="8">
        <v>14.436795635709643</v>
      </c>
      <c r="S1240" s="8">
        <v>23400</v>
      </c>
      <c r="T1240" s="10">
        <v>0.1</v>
      </c>
      <c r="U1240" s="8">
        <v>10552.978208519931</v>
      </c>
      <c r="V1240" s="10">
        <v>8.9623465624272078E-2</v>
      </c>
    </row>
    <row r="1241" spans="1:22" x14ac:dyDescent="0.25">
      <c r="A1241" s="6">
        <v>44725</v>
      </c>
      <c r="B1241" s="7" t="str">
        <f t="shared" si="19"/>
        <v>6</v>
      </c>
      <c r="C1241" s="17">
        <f>_xlfn.ISOWEEKNUM(Table3[[#This Row],[dt]])</f>
        <v>24</v>
      </c>
      <c r="D1241" s="1">
        <v>5247</v>
      </c>
      <c r="E1241" s="1" t="s">
        <v>10</v>
      </c>
      <c r="F1241" s="1" t="s">
        <v>93</v>
      </c>
      <c r="G1241" s="1" t="s">
        <v>51</v>
      </c>
      <c r="H1241" s="1" t="s">
        <v>11</v>
      </c>
      <c r="I1241" s="1" t="s">
        <v>12</v>
      </c>
      <c r="J1241" s="1" t="s">
        <v>13</v>
      </c>
      <c r="K1241" s="1" t="s">
        <v>15</v>
      </c>
      <c r="L1241" s="1" t="s">
        <v>80</v>
      </c>
      <c r="M1241" s="1">
        <v>446270</v>
      </c>
      <c r="N1241" s="17">
        <v>1030.3492063492063</v>
      </c>
      <c r="O1241" s="8">
        <v>7242.6862514896284</v>
      </c>
      <c r="P1241" s="8">
        <v>11959.128254901676</v>
      </c>
      <c r="Q1241" s="8">
        <f>P1241-Table3[[#This Row],[paid]]</f>
        <v>4716.4420034120476</v>
      </c>
      <c r="R1241" s="8">
        <v>11.60686899277184</v>
      </c>
      <c r="S1241" s="8">
        <v>15600</v>
      </c>
      <c r="T1241" s="10">
        <v>7.0000000000000007E-2</v>
      </c>
      <c r="U1241" s="8">
        <v>2787.189892166371</v>
      </c>
      <c r="V1241" s="10">
        <v>3.8843270077315042E-2</v>
      </c>
    </row>
    <row r="1242" spans="1:22" x14ac:dyDescent="0.25">
      <c r="A1242" s="6">
        <v>44725</v>
      </c>
      <c r="B1242" s="7" t="str">
        <f t="shared" si="19"/>
        <v>6</v>
      </c>
      <c r="C1242" s="17">
        <f>_xlfn.ISOWEEKNUM(Table3[[#This Row],[dt]])</f>
        <v>24</v>
      </c>
      <c r="D1242" s="1">
        <v>2370</v>
      </c>
      <c r="E1242" s="1" t="s">
        <v>10</v>
      </c>
      <c r="F1242" s="1" t="s">
        <v>94</v>
      </c>
      <c r="G1242" s="1" t="s">
        <v>37</v>
      </c>
      <c r="H1242" s="1" t="s">
        <v>17</v>
      </c>
      <c r="I1242" s="1" t="s">
        <v>12</v>
      </c>
      <c r="J1242" s="1" t="s">
        <v>13</v>
      </c>
      <c r="K1242" s="1" t="s">
        <v>14</v>
      </c>
      <c r="L1242" s="1" t="s">
        <v>81</v>
      </c>
      <c r="M1242" s="1">
        <v>341750</v>
      </c>
      <c r="N1242" s="17">
        <v>1080.0593112106847</v>
      </c>
      <c r="O1242" s="8">
        <v>16250.658250747842</v>
      </c>
      <c r="P1242" s="8">
        <v>20036.158398428019</v>
      </c>
      <c r="Q1242" s="8">
        <f>P1242-Table3[[#This Row],[paid]]</f>
        <v>3785.5001476801772</v>
      </c>
      <c r="R1242" s="8">
        <v>18.550979738296625</v>
      </c>
      <c r="S1242" s="8">
        <v>30000</v>
      </c>
      <c r="T1242" s="10">
        <v>7.4999999999999997E-2</v>
      </c>
      <c r="U1242" s="8">
        <v>5237.953656182568</v>
      </c>
      <c r="V1242" s="10">
        <v>4.3570841209706175E-2</v>
      </c>
    </row>
    <row r="1243" spans="1:22" x14ac:dyDescent="0.25">
      <c r="A1243" s="6">
        <v>44725</v>
      </c>
      <c r="B1243" s="7" t="str">
        <f t="shared" si="19"/>
        <v>6</v>
      </c>
      <c r="C1243" s="17">
        <f>_xlfn.ISOWEEKNUM(Table3[[#This Row],[dt]])</f>
        <v>24</v>
      </c>
      <c r="D1243" s="1">
        <v>15839</v>
      </c>
      <c r="E1243" s="1" t="s">
        <v>10</v>
      </c>
      <c r="F1243" s="1" t="s">
        <v>89</v>
      </c>
      <c r="G1243" s="1" t="s">
        <v>38</v>
      </c>
      <c r="H1243" s="1" t="s">
        <v>19</v>
      </c>
      <c r="I1243" s="1" t="s">
        <v>12</v>
      </c>
      <c r="J1243" s="1" t="s">
        <v>16</v>
      </c>
      <c r="K1243" s="1" t="s">
        <v>14</v>
      </c>
      <c r="L1243" s="1" t="s">
        <v>77</v>
      </c>
      <c r="M1243" s="1">
        <v>392070</v>
      </c>
      <c r="N1243" s="17">
        <v>473.00670241286866</v>
      </c>
      <c r="O1243" s="8">
        <v>8047.4650548481477</v>
      </c>
      <c r="P1243" s="8">
        <v>11748.471939433695</v>
      </c>
      <c r="Q1243" s="8">
        <f>P1243-Table3[[#This Row],[paid]]</f>
        <v>3701.0068845855476</v>
      </c>
      <c r="R1243" s="8">
        <v>24.83785510755601</v>
      </c>
      <c r="S1243" s="8">
        <v>13800</v>
      </c>
      <c r="T1243" s="10">
        <v>7.4999999999999997E-2</v>
      </c>
      <c r="U1243" s="8">
        <v>1863.0340597733543</v>
      </c>
      <c r="V1243" s="10">
        <v>2.6429452121912247E-2</v>
      </c>
    </row>
    <row r="1244" spans="1:22" x14ac:dyDescent="0.25">
      <c r="A1244" s="6">
        <v>44725</v>
      </c>
      <c r="B1244" s="7" t="str">
        <f t="shared" si="19"/>
        <v>6</v>
      </c>
      <c r="C1244" s="17">
        <f>_xlfn.ISOWEEKNUM(Table3[[#This Row],[dt]])</f>
        <v>24</v>
      </c>
      <c r="D1244" s="1">
        <v>12657</v>
      </c>
      <c r="E1244" s="1" t="s">
        <v>10</v>
      </c>
      <c r="F1244" s="1" t="s">
        <v>93</v>
      </c>
      <c r="G1244" s="1" t="s">
        <v>49</v>
      </c>
      <c r="H1244" s="1" t="s">
        <v>19</v>
      </c>
      <c r="I1244" s="1" t="s">
        <v>18</v>
      </c>
      <c r="J1244" s="1" t="s">
        <v>16</v>
      </c>
      <c r="K1244" s="1" t="s">
        <v>14</v>
      </c>
      <c r="L1244" s="1" t="s">
        <v>80</v>
      </c>
      <c r="M1244" s="1">
        <v>349940</v>
      </c>
      <c r="N1244" s="17">
        <v>806.78721576782243</v>
      </c>
      <c r="O1244" s="8">
        <v>11581.431160230275</v>
      </c>
      <c r="P1244" s="8">
        <v>15267.566340472034</v>
      </c>
      <c r="Q1244" s="8">
        <f>P1244-Table3[[#This Row],[paid]]</f>
        <v>3686.1351802417594</v>
      </c>
      <c r="R1244" s="8">
        <v>18.923907124559275</v>
      </c>
      <c r="S1244" s="8">
        <v>23400</v>
      </c>
      <c r="T1244" s="10">
        <v>0.08</v>
      </c>
      <c r="U1244" s="8">
        <v>985.9397565913946</v>
      </c>
      <c r="V1244" s="10">
        <v>1.0762900196453443E-2</v>
      </c>
    </row>
    <row r="1245" spans="1:22" x14ac:dyDescent="0.25">
      <c r="A1245" s="6">
        <v>44725</v>
      </c>
      <c r="B1245" s="7" t="str">
        <f t="shared" si="19"/>
        <v>6</v>
      </c>
      <c r="C1245" s="17">
        <f>_xlfn.ISOWEEKNUM(Table3[[#This Row],[dt]])</f>
        <v>24</v>
      </c>
      <c r="D1245" s="1">
        <v>13549</v>
      </c>
      <c r="E1245" s="1" t="s">
        <v>10</v>
      </c>
      <c r="F1245" s="1" t="s">
        <v>90</v>
      </c>
      <c r="G1245" s="1" t="s">
        <v>37</v>
      </c>
      <c r="H1245" s="1" t="s">
        <v>19</v>
      </c>
      <c r="I1245" s="1" t="s">
        <v>12</v>
      </c>
      <c r="J1245" s="1" t="s">
        <v>13</v>
      </c>
      <c r="K1245" s="1" t="s">
        <v>14</v>
      </c>
      <c r="L1245" s="1" t="s">
        <v>77</v>
      </c>
      <c r="M1245" s="1">
        <v>956850</v>
      </c>
      <c r="N1245" s="17">
        <v>912.87069857554877</v>
      </c>
      <c r="O1245" s="8">
        <v>19891.560644513469</v>
      </c>
      <c r="P1245" s="8">
        <v>23280.029309378078</v>
      </c>
      <c r="Q1245" s="8">
        <f>P1245-Table3[[#This Row],[paid]]</f>
        <v>3388.4686648646093</v>
      </c>
      <c r="R1245" s="8">
        <v>25.502000826299316</v>
      </c>
      <c r="S1245" s="8">
        <v>25000</v>
      </c>
      <c r="T1245" s="10">
        <v>7.0000000000000007E-2</v>
      </c>
      <c r="U1245" s="8">
        <v>6697.5471002796785</v>
      </c>
      <c r="V1245" s="10">
        <v>4.7949159995126903E-2</v>
      </c>
    </row>
    <row r="1246" spans="1:22" x14ac:dyDescent="0.25">
      <c r="A1246" s="6">
        <v>44725</v>
      </c>
      <c r="B1246" s="7" t="str">
        <f t="shared" si="19"/>
        <v>6</v>
      </c>
      <c r="C1246" s="17">
        <f>_xlfn.ISOWEEKNUM(Table3[[#This Row],[dt]])</f>
        <v>24</v>
      </c>
      <c r="D1246" s="1">
        <v>9559</v>
      </c>
      <c r="E1246" s="1" t="s">
        <v>10</v>
      </c>
      <c r="F1246" s="1" t="s">
        <v>93</v>
      </c>
      <c r="G1246" s="1" t="s">
        <v>61</v>
      </c>
      <c r="H1246" s="1" t="s">
        <v>17</v>
      </c>
      <c r="I1246" s="1" t="s">
        <v>18</v>
      </c>
      <c r="J1246" s="1" t="s">
        <v>16</v>
      </c>
      <c r="K1246" s="1" t="s">
        <v>14</v>
      </c>
      <c r="L1246" s="1" t="s">
        <v>77</v>
      </c>
      <c r="M1246" s="1">
        <v>342970</v>
      </c>
      <c r="N1246" s="17">
        <v>1286.4143772666303</v>
      </c>
      <c r="O1246" s="8">
        <v>7815.1208788722006</v>
      </c>
      <c r="P1246" s="8">
        <v>11096.560550394946</v>
      </c>
      <c r="Q1246" s="8">
        <f>P1246-Table3[[#This Row],[paid]]</f>
        <v>3281.4396715227458</v>
      </c>
      <c r="R1246" s="8">
        <v>8.6259612349582788</v>
      </c>
      <c r="S1246" s="8">
        <v>12200</v>
      </c>
      <c r="T1246" s="10">
        <v>7.0000000000000007E-2</v>
      </c>
      <c r="U1246" s="8">
        <v>790.68798228811204</v>
      </c>
      <c r="V1246" s="10">
        <v>1.1875871787737118E-2</v>
      </c>
    </row>
    <row r="1247" spans="1:22" x14ac:dyDescent="0.25">
      <c r="A1247" s="6">
        <v>44725</v>
      </c>
      <c r="B1247" s="7" t="str">
        <f t="shared" si="19"/>
        <v>6</v>
      </c>
      <c r="C1247" s="17">
        <f>_xlfn.ISOWEEKNUM(Table3[[#This Row],[dt]])</f>
        <v>24</v>
      </c>
      <c r="D1247" s="1">
        <v>13948</v>
      </c>
      <c r="E1247" s="1" t="s">
        <v>10</v>
      </c>
      <c r="F1247" s="1" t="s">
        <v>93</v>
      </c>
      <c r="G1247" s="1" t="s">
        <v>41</v>
      </c>
      <c r="H1247" s="1" t="s">
        <v>11</v>
      </c>
      <c r="I1247" s="1" t="s">
        <v>18</v>
      </c>
      <c r="J1247" s="1" t="s">
        <v>13</v>
      </c>
      <c r="K1247" s="1" t="s">
        <v>14</v>
      </c>
      <c r="L1247" s="1" t="s">
        <v>78</v>
      </c>
      <c r="M1247" s="1">
        <v>212570</v>
      </c>
      <c r="N1247" s="17">
        <v>663.69267119530821</v>
      </c>
      <c r="O1247" s="8">
        <v>5059.7353058693661</v>
      </c>
      <c r="P1247" s="8">
        <v>7563.3091006613731</v>
      </c>
      <c r="Q1247" s="8">
        <f>P1247-Table3[[#This Row],[paid]]</f>
        <v>2503.573794792007</v>
      </c>
      <c r="R1247" s="8">
        <v>11.395800238444519</v>
      </c>
      <c r="S1247" s="8">
        <v>13600</v>
      </c>
      <c r="T1247" s="10">
        <v>0.1</v>
      </c>
      <c r="U1247" s="8">
        <v>1867.143959871815</v>
      </c>
      <c r="V1247" s="10">
        <v>4.1144776160400978E-2</v>
      </c>
    </row>
    <row r="1248" spans="1:22" x14ac:dyDescent="0.25">
      <c r="A1248" s="6">
        <v>44725</v>
      </c>
      <c r="B1248" s="7" t="str">
        <f t="shared" si="19"/>
        <v>6</v>
      </c>
      <c r="C1248" s="17">
        <f>_xlfn.ISOWEEKNUM(Table3[[#This Row],[dt]])</f>
        <v>24</v>
      </c>
      <c r="D1248" s="1">
        <v>10543</v>
      </c>
      <c r="E1248" s="1" t="s">
        <v>10</v>
      </c>
      <c r="F1248" s="1" t="s">
        <v>91</v>
      </c>
      <c r="G1248" s="1" t="s">
        <v>62</v>
      </c>
      <c r="H1248" s="1" t="s">
        <v>19</v>
      </c>
      <c r="I1248" s="1" t="s">
        <v>18</v>
      </c>
      <c r="J1248" s="1" t="s">
        <v>13</v>
      </c>
      <c r="K1248" s="1" t="s">
        <v>14</v>
      </c>
      <c r="L1248" s="1" t="s">
        <v>75</v>
      </c>
      <c r="M1248" s="1">
        <v>208910</v>
      </c>
      <c r="N1248" s="17">
        <v>188.72622670216813</v>
      </c>
      <c r="O1248" s="8">
        <v>3752.1652533127822</v>
      </c>
      <c r="P1248" s="8">
        <v>6211.6841247430375</v>
      </c>
      <c r="Q1248" s="8">
        <f>P1248-Table3[[#This Row],[paid]]</f>
        <v>2459.5188714302553</v>
      </c>
      <c r="R1248" s="8">
        <v>32.913730292217387</v>
      </c>
      <c r="S1248" s="8">
        <v>3000</v>
      </c>
      <c r="T1248" s="10">
        <v>9.5000000000000001E-2</v>
      </c>
      <c r="U1248" s="8">
        <v>698.19724995504725</v>
      </c>
      <c r="V1248" s="10">
        <v>1.8733439432684452E-2</v>
      </c>
    </row>
    <row r="1249" spans="1:22" x14ac:dyDescent="0.25">
      <c r="A1249" s="6">
        <v>44725</v>
      </c>
      <c r="B1249" s="7" t="str">
        <f t="shared" si="19"/>
        <v>6</v>
      </c>
      <c r="C1249" s="17">
        <f>_xlfn.ISOWEEKNUM(Table3[[#This Row],[dt]])</f>
        <v>24</v>
      </c>
      <c r="D1249" s="1">
        <v>15031</v>
      </c>
      <c r="E1249" s="1" t="s">
        <v>10</v>
      </c>
      <c r="F1249" s="1" t="s">
        <v>89</v>
      </c>
      <c r="G1249" s="1" t="s">
        <v>57</v>
      </c>
      <c r="H1249" s="1" t="s">
        <v>19</v>
      </c>
      <c r="I1249" s="1" t="s">
        <v>12</v>
      </c>
      <c r="J1249" s="1" t="s">
        <v>13</v>
      </c>
      <c r="K1249" s="1" t="s">
        <v>14</v>
      </c>
      <c r="L1249" s="1" t="s">
        <v>78</v>
      </c>
      <c r="M1249" s="1">
        <v>148020</v>
      </c>
      <c r="N1249" s="17">
        <v>211.82278933873948</v>
      </c>
      <c r="O1249" s="8">
        <v>4886.5290003566697</v>
      </c>
      <c r="P1249" s="8">
        <v>7188.0430766680001</v>
      </c>
      <c r="Q1249" s="8">
        <f>P1249-Table3[[#This Row],[paid]]</f>
        <v>2301.5140763113304</v>
      </c>
      <c r="R1249" s="8">
        <v>33.934229169143535</v>
      </c>
      <c r="S1249" s="8">
        <v>3400</v>
      </c>
      <c r="T1249" s="10">
        <v>0.1</v>
      </c>
      <c r="U1249" s="8">
        <v>1726.2679928430955</v>
      </c>
      <c r="V1249" s="10">
        <v>4.0026378399763821E-2</v>
      </c>
    </row>
    <row r="1250" spans="1:22" x14ac:dyDescent="0.25">
      <c r="A1250" s="6">
        <v>44725</v>
      </c>
      <c r="B1250" s="7" t="str">
        <f t="shared" si="19"/>
        <v>6</v>
      </c>
      <c r="C1250" s="17">
        <f>_xlfn.ISOWEEKNUM(Table3[[#This Row],[dt]])</f>
        <v>24</v>
      </c>
      <c r="D1250" s="1">
        <v>13076</v>
      </c>
      <c r="E1250" s="1" t="s">
        <v>10</v>
      </c>
      <c r="F1250" s="1" t="s">
        <v>93</v>
      </c>
      <c r="G1250" s="1" t="s">
        <v>55</v>
      </c>
      <c r="H1250" s="1" t="s">
        <v>17</v>
      </c>
      <c r="I1250" s="1" t="s">
        <v>18</v>
      </c>
      <c r="J1250" s="1" t="s">
        <v>16</v>
      </c>
      <c r="K1250" s="1" t="s">
        <v>15</v>
      </c>
      <c r="L1250" s="1" t="s">
        <v>77</v>
      </c>
      <c r="M1250" s="1">
        <v>255000</v>
      </c>
      <c r="N1250" s="17">
        <v>204.57637169067632</v>
      </c>
      <c r="O1250" s="8">
        <v>4735.2506994939085</v>
      </c>
      <c r="P1250" s="8">
        <v>7019.7130952768193</v>
      </c>
      <c r="Q1250" s="8">
        <f>P1250-Table3[[#This Row],[paid]]</f>
        <v>2284.4623957829108</v>
      </c>
      <c r="R1250" s="8">
        <v>34.313410865897893</v>
      </c>
      <c r="S1250" s="8">
        <v>4000</v>
      </c>
      <c r="T1250" s="10">
        <v>7.0000000000000007E-2</v>
      </c>
      <c r="U1250" s="8">
        <v>1576.1476259649255</v>
      </c>
      <c r="V1250" s="10">
        <v>3.7421938393878924E-2</v>
      </c>
    </row>
    <row r="1251" spans="1:22" x14ac:dyDescent="0.25">
      <c r="A1251" s="6">
        <v>44725</v>
      </c>
      <c r="B1251" s="7" t="str">
        <f t="shared" si="19"/>
        <v>6</v>
      </c>
      <c r="C1251" s="17">
        <f>_xlfn.ISOWEEKNUM(Table3[[#This Row],[dt]])</f>
        <v>24</v>
      </c>
      <c r="D1251" s="1">
        <v>16602</v>
      </c>
      <c r="E1251" s="1" t="s">
        <v>10</v>
      </c>
      <c r="F1251" s="1" t="s">
        <v>95</v>
      </c>
      <c r="G1251" s="1" t="s">
        <v>62</v>
      </c>
      <c r="H1251" s="1" t="s">
        <v>11</v>
      </c>
      <c r="I1251" s="1" t="s">
        <v>12</v>
      </c>
      <c r="J1251" s="1" t="s">
        <v>16</v>
      </c>
      <c r="K1251" s="1" t="s">
        <v>15</v>
      </c>
      <c r="L1251" s="1" t="s">
        <v>81</v>
      </c>
      <c r="M1251" s="1">
        <v>269790</v>
      </c>
      <c r="N1251" s="17">
        <v>1151.6065192083818</v>
      </c>
      <c r="O1251" s="8">
        <v>4980.7197611217134</v>
      </c>
      <c r="P1251" s="8">
        <v>7242.2087717901259</v>
      </c>
      <c r="Q1251" s="8">
        <f>P1251-Table3[[#This Row],[paid]]</f>
        <v>2261.4890106684124</v>
      </c>
      <c r="R1251" s="8">
        <v>6.2887875771738813</v>
      </c>
      <c r="S1251" s="8">
        <v>10000</v>
      </c>
      <c r="T1251" s="10">
        <v>0.08</v>
      </c>
      <c r="U1251" s="8">
        <v>2567.6457356967439</v>
      </c>
      <c r="V1251" s="10">
        <v>5.9089839776005119E-2</v>
      </c>
    </row>
    <row r="1252" spans="1:22" x14ac:dyDescent="0.25">
      <c r="A1252" s="6">
        <v>44725</v>
      </c>
      <c r="B1252" s="7" t="str">
        <f t="shared" si="19"/>
        <v>6</v>
      </c>
      <c r="C1252" s="17">
        <f>_xlfn.ISOWEEKNUM(Table3[[#This Row],[dt]])</f>
        <v>24</v>
      </c>
      <c r="D1252" s="1">
        <v>15102</v>
      </c>
      <c r="E1252" s="1" t="s">
        <v>10</v>
      </c>
      <c r="F1252" s="1" t="s">
        <v>92</v>
      </c>
      <c r="G1252" s="1" t="s">
        <v>43</v>
      </c>
      <c r="H1252" s="1" t="s">
        <v>17</v>
      </c>
      <c r="I1252" s="1" t="s">
        <v>18</v>
      </c>
      <c r="J1252" s="1" t="s">
        <v>13</v>
      </c>
      <c r="K1252" s="1" t="s">
        <v>15</v>
      </c>
      <c r="L1252" s="1" t="s">
        <v>81</v>
      </c>
      <c r="M1252" s="1">
        <v>196860</v>
      </c>
      <c r="N1252" s="17">
        <v>467.82319391634979</v>
      </c>
      <c r="O1252" s="8">
        <v>3583.1425167149305</v>
      </c>
      <c r="P1252" s="8">
        <v>5587.5905880901555</v>
      </c>
      <c r="Q1252" s="8">
        <f>P1252-Table3[[#This Row],[paid]]</f>
        <v>2004.448071375225</v>
      </c>
      <c r="R1252" s="8">
        <v>11.943808389049769</v>
      </c>
      <c r="S1252" s="8">
        <v>6800</v>
      </c>
      <c r="T1252" s="10">
        <v>6.5000000000000002E-2</v>
      </c>
      <c r="U1252" s="8">
        <v>1218.2550636295719</v>
      </c>
      <c r="V1252" s="10">
        <v>3.6338115222276653E-2</v>
      </c>
    </row>
    <row r="1253" spans="1:22" x14ac:dyDescent="0.25">
      <c r="A1253" s="6">
        <v>44725</v>
      </c>
      <c r="B1253" s="7" t="str">
        <f t="shared" si="19"/>
        <v>6</v>
      </c>
      <c r="C1253" s="17">
        <f>_xlfn.ISOWEEKNUM(Table3[[#This Row],[dt]])</f>
        <v>24</v>
      </c>
      <c r="D1253" s="1">
        <v>14988</v>
      </c>
      <c r="E1253" s="1" t="s">
        <v>10</v>
      </c>
      <c r="F1253" s="1" t="s">
        <v>94</v>
      </c>
      <c r="G1253" s="1" t="s">
        <v>71</v>
      </c>
      <c r="H1253" s="1" t="s">
        <v>11</v>
      </c>
      <c r="I1253" s="1" t="s">
        <v>12</v>
      </c>
      <c r="J1253" s="1" t="s">
        <v>16</v>
      </c>
      <c r="K1253" s="1" t="s">
        <v>14</v>
      </c>
      <c r="L1253" s="1" t="s">
        <v>78</v>
      </c>
      <c r="M1253" s="1">
        <v>533550</v>
      </c>
      <c r="N1253" s="17">
        <v>2072.5912102978141</v>
      </c>
      <c r="O1253" s="8">
        <v>13627.687650935663</v>
      </c>
      <c r="P1253" s="8">
        <v>15383.783029419019</v>
      </c>
      <c r="Q1253" s="8">
        <f>P1253-Table3[[#This Row],[paid]]</f>
        <v>1756.0953784833564</v>
      </c>
      <c r="R1253" s="8">
        <v>7.4224878273070054</v>
      </c>
      <c r="S1253" s="8">
        <v>18200</v>
      </c>
      <c r="T1253" s="10">
        <v>0.14000000000000001</v>
      </c>
      <c r="U1253" s="8">
        <v>4032.8639252129042</v>
      </c>
      <c r="V1253" s="10">
        <v>4.3691723046933022E-2</v>
      </c>
    </row>
    <row r="1254" spans="1:22" x14ac:dyDescent="0.25">
      <c r="A1254" s="6">
        <v>44725</v>
      </c>
      <c r="B1254" s="7" t="str">
        <f t="shared" si="19"/>
        <v>6</v>
      </c>
      <c r="C1254" s="17">
        <f>_xlfn.ISOWEEKNUM(Table3[[#This Row],[dt]])</f>
        <v>24</v>
      </c>
      <c r="D1254" s="1">
        <v>17282</v>
      </c>
      <c r="E1254" s="1" t="s">
        <v>10</v>
      </c>
      <c r="F1254" s="1" t="s">
        <v>91</v>
      </c>
      <c r="G1254" s="1" t="s">
        <v>59</v>
      </c>
      <c r="H1254" s="1" t="s">
        <v>17</v>
      </c>
      <c r="I1254" s="1" t="s">
        <v>12</v>
      </c>
      <c r="J1254" s="1" t="s">
        <v>13</v>
      </c>
      <c r="K1254" s="1" t="s">
        <v>14</v>
      </c>
      <c r="L1254" s="1" t="s">
        <v>79</v>
      </c>
      <c r="M1254" s="1">
        <v>126610</v>
      </c>
      <c r="N1254" s="17">
        <v>359.17730496453902</v>
      </c>
      <c r="O1254" s="8">
        <v>4464.5916061655416</v>
      </c>
      <c r="P1254" s="8">
        <v>6074.1665942039463</v>
      </c>
      <c r="Q1254" s="8">
        <f>P1254-Table3[[#This Row],[paid]]</f>
        <v>1609.5749880384046</v>
      </c>
      <c r="R1254" s="8">
        <v>16.911331841536143</v>
      </c>
      <c r="S1254" s="8">
        <v>5400</v>
      </c>
      <c r="T1254" s="10">
        <v>7.0000000000000007E-2</v>
      </c>
      <c r="U1254" s="8">
        <v>2183.3626846099023</v>
      </c>
      <c r="V1254" s="10">
        <v>5.9908429432203841E-2</v>
      </c>
    </row>
    <row r="1255" spans="1:22" x14ac:dyDescent="0.25">
      <c r="A1255" s="6">
        <v>44725</v>
      </c>
      <c r="B1255" s="7" t="str">
        <f t="shared" si="19"/>
        <v>6</v>
      </c>
      <c r="C1255" s="17">
        <f>_xlfn.ISOWEEKNUM(Table3[[#This Row],[dt]])</f>
        <v>24</v>
      </c>
      <c r="D1255" s="1">
        <v>12780</v>
      </c>
      <c r="E1255" s="1" t="s">
        <v>10</v>
      </c>
      <c r="F1255" s="1" t="s">
        <v>90</v>
      </c>
      <c r="G1255" s="1" t="s">
        <v>74</v>
      </c>
      <c r="H1255" s="1" t="s">
        <v>19</v>
      </c>
      <c r="I1255" s="1" t="s">
        <v>18</v>
      </c>
      <c r="J1255" s="1" t="s">
        <v>16</v>
      </c>
      <c r="K1255" s="1" t="s">
        <v>15</v>
      </c>
      <c r="L1255" s="1" t="s">
        <v>79</v>
      </c>
      <c r="M1255" s="1">
        <v>252040</v>
      </c>
      <c r="N1255" s="17">
        <v>147.93008999608713</v>
      </c>
      <c r="O1255" s="8">
        <v>4211.986369765792</v>
      </c>
      <c r="P1255" s="8">
        <v>5769.2548402013499</v>
      </c>
      <c r="Q1255" s="8">
        <f>P1255-Table3[[#This Row],[paid]]</f>
        <v>1557.2684704355579</v>
      </c>
      <c r="R1255" s="8">
        <v>38.999873794127694</v>
      </c>
      <c r="S1255" s="8">
        <v>4000</v>
      </c>
      <c r="T1255" s="10">
        <v>5.7000000000000002E-2</v>
      </c>
      <c r="U1255" s="8">
        <v>1680.8435199765315</v>
      </c>
      <c r="V1255" s="10">
        <v>4.855749909168134E-2</v>
      </c>
    </row>
    <row r="1256" spans="1:22" x14ac:dyDescent="0.25">
      <c r="A1256" s="6">
        <v>44725</v>
      </c>
      <c r="B1256" s="7" t="str">
        <f t="shared" si="19"/>
        <v>6</v>
      </c>
      <c r="C1256" s="17">
        <f>_xlfn.ISOWEEKNUM(Table3[[#This Row],[dt]])</f>
        <v>24</v>
      </c>
      <c r="D1256" s="1">
        <v>16656</v>
      </c>
      <c r="E1256" s="1" t="s">
        <v>10</v>
      </c>
      <c r="F1256" s="1" t="s">
        <v>94</v>
      </c>
      <c r="G1256" s="1" t="s">
        <v>48</v>
      </c>
      <c r="H1256" s="1" t="s">
        <v>11</v>
      </c>
      <c r="I1256" s="1" t="s">
        <v>18</v>
      </c>
      <c r="J1256" s="1" t="s">
        <v>13</v>
      </c>
      <c r="K1256" s="1" t="s">
        <v>14</v>
      </c>
      <c r="L1256" s="1" t="s">
        <v>75</v>
      </c>
      <c r="M1256" s="1">
        <v>74740</v>
      </c>
      <c r="N1256" s="17">
        <v>283.89465687515826</v>
      </c>
      <c r="O1256" s="8">
        <v>2458.8097123279508</v>
      </c>
      <c r="P1256" s="8">
        <v>3878.0163311258348</v>
      </c>
      <c r="Q1256" s="8">
        <f>P1256-Table3[[#This Row],[paid]]</f>
        <v>1419.2066187978839</v>
      </c>
      <c r="R1256" s="8">
        <v>13.660053957377507</v>
      </c>
      <c r="S1256" s="8">
        <v>1400</v>
      </c>
      <c r="T1256" s="10">
        <v>0.12</v>
      </c>
      <c r="U1256" s="8">
        <v>2350.4205591183982</v>
      </c>
      <c r="V1256" s="10">
        <v>0.10101472670676982</v>
      </c>
    </row>
    <row r="1257" spans="1:22" x14ac:dyDescent="0.25">
      <c r="A1257" s="6">
        <v>44725</v>
      </c>
      <c r="B1257" s="7" t="str">
        <f t="shared" si="19"/>
        <v>6</v>
      </c>
      <c r="C1257" s="17">
        <f>_xlfn.ISOWEEKNUM(Table3[[#This Row],[dt]])</f>
        <v>24</v>
      </c>
      <c r="D1257" s="1">
        <v>17247</v>
      </c>
      <c r="E1257" s="1" t="s">
        <v>10</v>
      </c>
      <c r="F1257" s="1" t="s">
        <v>93</v>
      </c>
      <c r="G1257" s="1" t="s">
        <v>70</v>
      </c>
      <c r="H1257" s="1" t="s">
        <v>11</v>
      </c>
      <c r="I1257" s="1" t="s">
        <v>22</v>
      </c>
      <c r="J1257" s="1" t="s">
        <v>16</v>
      </c>
      <c r="K1257" s="1" t="s">
        <v>15</v>
      </c>
      <c r="L1257" s="1" t="s">
        <v>80</v>
      </c>
      <c r="M1257" s="1">
        <v>142240</v>
      </c>
      <c r="N1257" s="17">
        <v>1235.7384545038867</v>
      </c>
      <c r="O1257" s="8">
        <v>2736.6128801586565</v>
      </c>
      <c r="P1257" s="8">
        <v>3708.0458016476841</v>
      </c>
      <c r="Q1257" s="8">
        <f>P1257-Table3[[#This Row],[paid]]</f>
        <v>971.43292148902765</v>
      </c>
      <c r="R1257" s="8">
        <v>3.0006720177178248</v>
      </c>
      <c r="S1257" s="8">
        <v>6400</v>
      </c>
      <c r="T1257" s="10">
        <v>0.06</v>
      </c>
      <c r="U1257" s="8">
        <v>892.41247693599598</v>
      </c>
      <c r="V1257" s="10">
        <v>4.0111536043210376E-2</v>
      </c>
    </row>
    <row r="1258" spans="1:22" x14ac:dyDescent="0.25">
      <c r="A1258" s="6">
        <v>44725</v>
      </c>
      <c r="B1258" s="7" t="str">
        <f t="shared" si="19"/>
        <v>6</v>
      </c>
      <c r="C1258" s="17">
        <f>_xlfn.ISOWEEKNUM(Table3[[#This Row],[dt]])</f>
        <v>24</v>
      </c>
      <c r="D1258" s="1">
        <v>17434</v>
      </c>
      <c r="E1258" s="1" t="s">
        <v>10</v>
      </c>
      <c r="F1258" s="1" t="s">
        <v>90</v>
      </c>
      <c r="G1258" s="1" t="s">
        <v>72</v>
      </c>
      <c r="H1258" s="1" t="s">
        <v>11</v>
      </c>
      <c r="I1258" s="1" t="s">
        <v>12</v>
      </c>
      <c r="J1258" s="1" t="s">
        <v>13</v>
      </c>
      <c r="K1258" s="1" t="s">
        <v>14</v>
      </c>
      <c r="L1258" s="1" t="s">
        <v>78</v>
      </c>
      <c r="M1258" s="1">
        <v>72300</v>
      </c>
      <c r="N1258" s="17">
        <v>795.51417689377899</v>
      </c>
      <c r="O1258" s="8">
        <v>1676.1836693827231</v>
      </c>
      <c r="P1258" s="8">
        <v>2136.903641140691</v>
      </c>
      <c r="Q1258" s="8">
        <f>P1258-Table3[[#This Row],[paid]]</f>
        <v>460.71997175796787</v>
      </c>
      <c r="R1258" s="8">
        <v>2.6861917778569282</v>
      </c>
      <c r="S1258" s="8">
        <v>4400</v>
      </c>
      <c r="T1258" s="10">
        <v>0.1</v>
      </c>
      <c r="U1258" s="8">
        <v>132.43896082916459</v>
      </c>
      <c r="V1258" s="10">
        <v>1.0329506540786893E-2</v>
      </c>
    </row>
    <row r="1259" spans="1:22" x14ac:dyDescent="0.25">
      <c r="A1259" s="6">
        <v>44725</v>
      </c>
      <c r="B1259" s="7" t="str">
        <f t="shared" si="19"/>
        <v>6</v>
      </c>
      <c r="C1259" s="17">
        <f>_xlfn.ISOWEEKNUM(Table3[[#This Row],[dt]])</f>
        <v>24</v>
      </c>
      <c r="D1259" s="1">
        <v>17260</v>
      </c>
      <c r="E1259" s="1" t="s">
        <v>10</v>
      </c>
      <c r="F1259" s="1" t="s">
        <v>94</v>
      </c>
      <c r="G1259" s="1" t="s">
        <v>45</v>
      </c>
      <c r="H1259" s="1" t="s">
        <v>17</v>
      </c>
      <c r="I1259" s="1" t="s">
        <v>12</v>
      </c>
      <c r="J1259" s="1" t="s">
        <v>13</v>
      </c>
      <c r="K1259" s="1" t="s">
        <v>15</v>
      </c>
      <c r="L1259" s="1" t="s">
        <v>81</v>
      </c>
      <c r="M1259" s="1">
        <v>169940</v>
      </c>
      <c r="N1259" s="17">
        <v>820.76284829721362</v>
      </c>
      <c r="O1259" s="8">
        <v>2675.2426231134496</v>
      </c>
      <c r="P1259" s="8">
        <v>3127.8344091633958</v>
      </c>
      <c r="Q1259" s="8">
        <f>P1259-Table3[[#This Row],[paid]]</f>
        <v>452.59178604994622</v>
      </c>
      <c r="R1259" s="8">
        <v>3.8108869275120361</v>
      </c>
      <c r="S1259" s="8">
        <v>4000</v>
      </c>
      <c r="T1259" s="10">
        <v>7.0000000000000007E-2</v>
      </c>
      <c r="U1259" s="8">
        <v>1108.243827334757</v>
      </c>
      <c r="V1259" s="10">
        <v>5.9052775944490182E-2</v>
      </c>
    </row>
    <row r="1260" spans="1:22" x14ac:dyDescent="0.25">
      <c r="A1260" s="6">
        <v>44725</v>
      </c>
      <c r="B1260" s="7" t="str">
        <f t="shared" si="19"/>
        <v>6</v>
      </c>
      <c r="C1260" s="17">
        <f>_xlfn.ISOWEEKNUM(Table3[[#This Row],[dt]])</f>
        <v>24</v>
      </c>
      <c r="D1260" s="1">
        <v>2612</v>
      </c>
      <c r="E1260" s="1" t="s">
        <v>10</v>
      </c>
      <c r="F1260" s="1" t="s">
        <v>94</v>
      </c>
      <c r="G1260" s="1" t="s">
        <v>41</v>
      </c>
      <c r="H1260" s="1" t="s">
        <v>17</v>
      </c>
      <c r="I1260" s="1" t="s">
        <v>12</v>
      </c>
      <c r="J1260" s="1" t="s">
        <v>16</v>
      </c>
      <c r="K1260" s="1" t="s">
        <v>20</v>
      </c>
      <c r="L1260" s="1" t="s">
        <v>76</v>
      </c>
      <c r="M1260" s="1">
        <v>161600</v>
      </c>
      <c r="N1260" s="17">
        <v>217.12222362178275</v>
      </c>
      <c r="O1260" s="8">
        <v>3421.1368886465389</v>
      </c>
      <c r="P1260" s="8">
        <v>3868.7752530075209</v>
      </c>
      <c r="Q1260" s="8">
        <f>P1260-Table3[[#This Row],[paid]]</f>
        <v>447.638364360982</v>
      </c>
      <c r="R1260" s="8">
        <v>17.81842129503406</v>
      </c>
      <c r="S1260" s="8">
        <v>2800</v>
      </c>
      <c r="T1260" s="10">
        <v>7.0000000000000007E-2</v>
      </c>
      <c r="U1260" s="8">
        <v>901.31524653923373</v>
      </c>
      <c r="V1260" s="10">
        <v>3.8828620928486622E-2</v>
      </c>
    </row>
    <row r="1261" spans="1:22" x14ac:dyDescent="0.25">
      <c r="A1261" s="6">
        <v>44725</v>
      </c>
      <c r="B1261" s="7" t="str">
        <f t="shared" si="19"/>
        <v>6</v>
      </c>
      <c r="C1261" s="17">
        <f>_xlfn.ISOWEEKNUM(Table3[[#This Row],[dt]])</f>
        <v>24</v>
      </c>
      <c r="D1261" s="1">
        <v>15672</v>
      </c>
      <c r="E1261" s="1" t="s">
        <v>10</v>
      </c>
      <c r="F1261" s="1" t="s">
        <v>95</v>
      </c>
      <c r="G1261" s="1" t="s">
        <v>36</v>
      </c>
      <c r="H1261" s="1" t="s">
        <v>11</v>
      </c>
      <c r="I1261" s="1" t="s">
        <v>12</v>
      </c>
      <c r="J1261" s="1" t="s">
        <v>13</v>
      </c>
      <c r="K1261" s="1" t="s">
        <v>14</v>
      </c>
      <c r="L1261" s="1" t="s">
        <v>81</v>
      </c>
      <c r="M1261" s="1">
        <v>277990</v>
      </c>
      <c r="N1261" s="17">
        <v>1169.7825473694108</v>
      </c>
      <c r="O1261" s="8">
        <v>4172.5058336567727</v>
      </c>
      <c r="P1261" s="8">
        <v>4544.6224422800251</v>
      </c>
      <c r="Q1261" s="8">
        <f>P1261-Table3[[#This Row],[paid]]</f>
        <v>372.11660862325243</v>
      </c>
      <c r="R1261" s="8">
        <v>3.8850147426971815</v>
      </c>
      <c r="S1261" s="8">
        <v>8800</v>
      </c>
      <c r="T1261" s="10">
        <v>0.08</v>
      </c>
      <c r="U1261" s="8">
        <v>1325.1263297374319</v>
      </c>
      <c r="V1261" s="10">
        <v>4.8596861696341476E-2</v>
      </c>
    </row>
    <row r="1262" spans="1:22" x14ac:dyDescent="0.25">
      <c r="A1262" s="6">
        <v>44725</v>
      </c>
      <c r="B1262" s="7" t="str">
        <f t="shared" si="19"/>
        <v>6</v>
      </c>
      <c r="C1262" s="17">
        <f>_xlfn.ISOWEEKNUM(Table3[[#This Row],[dt]])</f>
        <v>24</v>
      </c>
      <c r="D1262" s="1">
        <v>15974</v>
      </c>
      <c r="E1262" s="1" t="s">
        <v>10</v>
      </c>
      <c r="F1262" s="1" t="s">
        <v>90</v>
      </c>
      <c r="G1262" s="1" t="s">
        <v>58</v>
      </c>
      <c r="H1262" s="1" t="s">
        <v>11</v>
      </c>
      <c r="I1262" s="1" t="s">
        <v>12</v>
      </c>
      <c r="J1262" s="1" t="s">
        <v>16</v>
      </c>
      <c r="K1262" s="1" t="s">
        <v>14</v>
      </c>
      <c r="L1262" s="1" t="s">
        <v>78</v>
      </c>
      <c r="M1262" s="1">
        <v>306430</v>
      </c>
      <c r="N1262" s="17">
        <v>1255.9386449729864</v>
      </c>
      <c r="O1262" s="8">
        <v>6047.4884237090855</v>
      </c>
      <c r="P1262" s="8">
        <v>6393.328633302197</v>
      </c>
      <c r="Q1262" s="8">
        <f>P1262-Table3[[#This Row],[paid]]</f>
        <v>345.84020959311147</v>
      </c>
      <c r="R1262" s="8">
        <v>5.0904784711355937</v>
      </c>
      <c r="S1262" s="8">
        <v>9200</v>
      </c>
      <c r="T1262" s="10">
        <v>0.09</v>
      </c>
      <c r="U1262" s="8">
        <v>2067.2264080809755</v>
      </c>
      <c r="V1262" s="10">
        <v>5.3890196240734545E-2</v>
      </c>
    </row>
    <row r="1263" spans="1:22" x14ac:dyDescent="0.25">
      <c r="A1263" s="6">
        <v>44725</v>
      </c>
      <c r="B1263" s="7" t="str">
        <f t="shared" si="19"/>
        <v>6</v>
      </c>
      <c r="C1263" s="17">
        <f>_xlfn.ISOWEEKNUM(Table3[[#This Row],[dt]])</f>
        <v>24</v>
      </c>
      <c r="D1263" s="1">
        <v>13250</v>
      </c>
      <c r="E1263" s="1" t="s">
        <v>10</v>
      </c>
      <c r="F1263" s="1" t="s">
        <v>90</v>
      </c>
      <c r="G1263" s="1" t="s">
        <v>43</v>
      </c>
      <c r="H1263" s="1" t="s">
        <v>11</v>
      </c>
      <c r="I1263" s="1" t="s">
        <v>18</v>
      </c>
      <c r="J1263" s="1" t="s">
        <v>13</v>
      </c>
      <c r="K1263" s="1" t="s">
        <v>15</v>
      </c>
      <c r="L1263" s="1" t="s">
        <v>78</v>
      </c>
      <c r="M1263" s="1">
        <v>213750</v>
      </c>
      <c r="N1263" s="17">
        <v>933.04332227105567</v>
      </c>
      <c r="O1263" s="8">
        <v>5103.7079441866435</v>
      </c>
      <c r="P1263" s="8">
        <v>5436.050931672472</v>
      </c>
      <c r="Q1263" s="8">
        <f>P1263-Table3[[#This Row],[paid]]</f>
        <v>332.34298748582842</v>
      </c>
      <c r="R1263" s="8">
        <v>5.8261506212176295</v>
      </c>
      <c r="S1263" s="8">
        <v>5000</v>
      </c>
      <c r="T1263" s="10">
        <v>0.06</v>
      </c>
      <c r="U1263" s="8">
        <v>607.5795972746937</v>
      </c>
      <c r="V1263" s="10">
        <v>1.8628093718263596E-2</v>
      </c>
    </row>
    <row r="1264" spans="1:22" x14ac:dyDescent="0.25">
      <c r="A1264" s="6">
        <v>44725</v>
      </c>
      <c r="B1264" s="7" t="str">
        <f t="shared" si="19"/>
        <v>6</v>
      </c>
      <c r="C1264" s="17">
        <f>_xlfn.ISOWEEKNUM(Table3[[#This Row],[dt]])</f>
        <v>24</v>
      </c>
      <c r="D1264" s="1">
        <v>12790</v>
      </c>
      <c r="E1264" s="1" t="s">
        <v>10</v>
      </c>
      <c r="F1264" s="1" t="s">
        <v>94</v>
      </c>
      <c r="G1264" s="1" t="s">
        <v>53</v>
      </c>
      <c r="H1264" s="1" t="s">
        <v>19</v>
      </c>
      <c r="I1264" s="1" t="s">
        <v>21</v>
      </c>
      <c r="J1264" s="1" t="s">
        <v>16</v>
      </c>
      <c r="K1264" s="1" t="s">
        <v>14</v>
      </c>
      <c r="L1264" s="1" t="s">
        <v>80</v>
      </c>
      <c r="M1264" s="1">
        <v>60470</v>
      </c>
      <c r="N1264" s="17">
        <v>110.22100706311232</v>
      </c>
      <c r="O1264" s="8">
        <v>1551.8857976198699</v>
      </c>
      <c r="P1264" s="8">
        <v>1781.775161047952</v>
      </c>
      <c r="Q1264" s="8">
        <f>P1264-Table3[[#This Row],[paid]]</f>
        <v>229.88936342808211</v>
      </c>
      <c r="R1264" s="8">
        <v>16.165477058540311</v>
      </c>
      <c r="S1264" s="8">
        <v>2000</v>
      </c>
      <c r="T1264" s="10">
        <v>0.04</v>
      </c>
      <c r="U1264" s="8">
        <v>66.838245999201348</v>
      </c>
      <c r="V1264" s="10">
        <v>6.2520277025198473E-3</v>
      </c>
    </row>
    <row r="1265" spans="1:22" x14ac:dyDescent="0.25">
      <c r="A1265" s="6">
        <v>44725</v>
      </c>
      <c r="B1265" s="7" t="str">
        <f t="shared" si="19"/>
        <v>6</v>
      </c>
      <c r="C1265" s="17">
        <f>_xlfn.ISOWEEKNUM(Table3[[#This Row],[dt]])</f>
        <v>24</v>
      </c>
      <c r="D1265" s="1">
        <v>16857</v>
      </c>
      <c r="E1265" s="1" t="s">
        <v>10</v>
      </c>
      <c r="F1265" s="1" t="s">
        <v>93</v>
      </c>
      <c r="G1265" s="1" t="s">
        <v>64</v>
      </c>
      <c r="H1265" s="1" t="s">
        <v>11</v>
      </c>
      <c r="I1265" s="1" t="s">
        <v>12</v>
      </c>
      <c r="J1265" s="1" t="s">
        <v>13</v>
      </c>
      <c r="K1265" s="1" t="s">
        <v>15</v>
      </c>
      <c r="L1265" s="1" t="s">
        <v>81</v>
      </c>
      <c r="M1265" s="1">
        <v>359900</v>
      </c>
      <c r="N1265" s="17">
        <v>1057.2892440589644</v>
      </c>
      <c r="O1265" s="8">
        <v>4425.4347917767846</v>
      </c>
      <c r="P1265" s="8">
        <v>4641.8299659026961</v>
      </c>
      <c r="Q1265" s="8">
        <f>P1265-Table3[[#This Row],[paid]]</f>
        <v>216.39517412591158</v>
      </c>
      <c r="R1265" s="8">
        <v>4.3903122934293499</v>
      </c>
      <c r="S1265" s="8">
        <v>7600</v>
      </c>
      <c r="T1265" s="10">
        <v>0.08</v>
      </c>
      <c r="U1265" s="8">
        <v>896.6303464559727</v>
      </c>
      <c r="V1265" s="10">
        <v>3.2193852892871785E-2</v>
      </c>
    </row>
    <row r="1266" spans="1:22" x14ac:dyDescent="0.25">
      <c r="A1266" s="6">
        <v>44725</v>
      </c>
      <c r="B1266" s="7" t="str">
        <f t="shared" si="19"/>
        <v>6</v>
      </c>
      <c r="C1266" s="17">
        <f>_xlfn.ISOWEEKNUM(Table3[[#This Row],[dt]])</f>
        <v>24</v>
      </c>
      <c r="D1266" s="1">
        <v>16966</v>
      </c>
      <c r="E1266" s="1" t="s">
        <v>10</v>
      </c>
      <c r="F1266" s="1" t="s">
        <v>94</v>
      </c>
      <c r="G1266" s="1" t="s">
        <v>25</v>
      </c>
      <c r="H1266" s="1" t="s">
        <v>11</v>
      </c>
      <c r="I1266" s="1" t="s">
        <v>12</v>
      </c>
      <c r="J1266" s="1" t="s">
        <v>16</v>
      </c>
      <c r="K1266" s="1" t="s">
        <v>15</v>
      </c>
      <c r="L1266" s="1" t="s">
        <v>80</v>
      </c>
      <c r="M1266" s="1">
        <v>240140</v>
      </c>
      <c r="N1266" s="17">
        <v>596.30142715249099</v>
      </c>
      <c r="O1266" s="8">
        <v>3845.0295714827575</v>
      </c>
      <c r="P1266" s="8">
        <v>4022.4502121380683</v>
      </c>
      <c r="Q1266" s="8">
        <f>P1266-Table3[[#This Row],[paid]]</f>
        <v>177.42064065531076</v>
      </c>
      <c r="R1266" s="8">
        <v>6.7456659148820304</v>
      </c>
      <c r="S1266" s="8">
        <v>4400</v>
      </c>
      <c r="T1266" s="10">
        <v>0.2</v>
      </c>
      <c r="U1266" s="8">
        <v>3259.3132454155184</v>
      </c>
      <c r="V1266" s="10">
        <v>0.13504676144821207</v>
      </c>
    </row>
    <row r="1267" spans="1:22" x14ac:dyDescent="0.25">
      <c r="A1267" s="6">
        <v>44725</v>
      </c>
      <c r="B1267" s="7" t="str">
        <f t="shared" si="19"/>
        <v>6</v>
      </c>
      <c r="C1267" s="17">
        <f>_xlfn.ISOWEEKNUM(Table3[[#This Row],[dt]])</f>
        <v>24</v>
      </c>
      <c r="D1267" s="1">
        <v>2575</v>
      </c>
      <c r="E1267" s="1" t="s">
        <v>10</v>
      </c>
      <c r="F1267" s="1" t="s">
        <v>89</v>
      </c>
      <c r="G1267" s="1" t="s">
        <v>33</v>
      </c>
      <c r="H1267" s="1" t="s">
        <v>17</v>
      </c>
      <c r="I1267" s="1" t="s">
        <v>18</v>
      </c>
      <c r="J1267" s="1" t="s">
        <v>16</v>
      </c>
      <c r="K1267" s="1" t="s">
        <v>20</v>
      </c>
      <c r="L1267" s="1" t="s">
        <v>76</v>
      </c>
      <c r="M1267" s="1">
        <v>207960</v>
      </c>
      <c r="N1267" s="17">
        <v>85.883185840707966</v>
      </c>
      <c r="O1267" s="8">
        <v>3593.6336342159643</v>
      </c>
      <c r="P1267" s="8">
        <v>3674.1988720331956</v>
      </c>
      <c r="Q1267" s="8">
        <f>P1267-Table3[[#This Row],[paid]]</f>
        <v>80.565237817231264</v>
      </c>
      <c r="R1267" s="8">
        <v>42.78135278828529</v>
      </c>
      <c r="S1267" s="8">
        <v>10000</v>
      </c>
      <c r="T1267" s="10">
        <v>7.4999999999999997E-2</v>
      </c>
      <c r="U1267" s="8">
        <v>624.54423848033821</v>
      </c>
      <c r="V1267" s="10">
        <v>2.8330177553995303E-2</v>
      </c>
    </row>
    <row r="1268" spans="1:22" x14ac:dyDescent="0.25">
      <c r="A1268" s="6">
        <v>44725</v>
      </c>
      <c r="B1268" s="7" t="str">
        <f t="shared" si="19"/>
        <v>6</v>
      </c>
      <c r="C1268" s="17">
        <f>_xlfn.ISOWEEKNUM(Table3[[#This Row],[dt]])</f>
        <v>24</v>
      </c>
      <c r="D1268" s="1">
        <v>17628</v>
      </c>
      <c r="E1268" s="1" t="s">
        <v>10</v>
      </c>
      <c r="F1268" s="1" t="s">
        <v>89</v>
      </c>
      <c r="G1268" s="1" t="s">
        <v>35</v>
      </c>
      <c r="H1268" s="1" t="s">
        <v>11</v>
      </c>
      <c r="I1268" s="1" t="s">
        <v>22</v>
      </c>
      <c r="J1268" s="1" t="s">
        <v>13</v>
      </c>
      <c r="K1268" s="1" t="s">
        <v>15</v>
      </c>
      <c r="L1268" s="1" t="s">
        <v>81</v>
      </c>
      <c r="M1268" s="1">
        <v>13390</v>
      </c>
      <c r="N1268" s="17">
        <v>232.56621797655234</v>
      </c>
      <c r="O1268" s="8">
        <v>412.7889743084877</v>
      </c>
      <c r="P1268" s="8">
        <v>400.00321073893838</v>
      </c>
      <c r="Q1268" s="8">
        <f>P1268-Table3[[#This Row],[paid]]</f>
        <v>-12.785763569549317</v>
      </c>
      <c r="R1268" s="8">
        <v>1.7199540596186986</v>
      </c>
      <c r="S1268" s="8">
        <v>600</v>
      </c>
      <c r="T1268" s="10">
        <v>0.06</v>
      </c>
      <c r="U1268" s="8">
        <v>76.613508251429678</v>
      </c>
      <c r="V1268" s="10">
        <v>3.1922038871429373E-2</v>
      </c>
    </row>
    <row r="1269" spans="1:22" x14ac:dyDescent="0.25">
      <c r="A1269" s="6">
        <v>44725</v>
      </c>
      <c r="B1269" s="7" t="str">
        <f t="shared" si="19"/>
        <v>6</v>
      </c>
      <c r="C1269" s="17">
        <f>_xlfn.ISOWEEKNUM(Table3[[#This Row],[dt]])</f>
        <v>24</v>
      </c>
      <c r="D1269" s="1">
        <v>17644</v>
      </c>
      <c r="E1269" s="1" t="s">
        <v>10</v>
      </c>
      <c r="F1269" s="1" t="s">
        <v>91</v>
      </c>
      <c r="G1269" s="1" t="s">
        <v>48</v>
      </c>
      <c r="H1269" s="1" t="s">
        <v>17</v>
      </c>
      <c r="I1269" s="1" t="s">
        <v>22</v>
      </c>
      <c r="J1269" s="1" t="s">
        <v>13</v>
      </c>
      <c r="K1269" s="1" t="s">
        <v>14</v>
      </c>
      <c r="L1269" s="1" t="s">
        <v>76</v>
      </c>
      <c r="M1269" s="1">
        <v>350</v>
      </c>
      <c r="N1269" s="17">
        <v>2.1501068376068377</v>
      </c>
      <c r="O1269" s="8">
        <v>13.252698175272087</v>
      </c>
      <c r="P1269" s="8">
        <v>0.20648345625646503</v>
      </c>
      <c r="Q1269" s="8">
        <f>P1269-Table3[[#This Row],[paid]]</f>
        <v>-13.046214719015623</v>
      </c>
      <c r="R1269" s="8">
        <v>9.6034044748348452E-2</v>
      </c>
      <c r="S1269" s="8">
        <v>200</v>
      </c>
      <c r="T1269" s="10">
        <v>0.1</v>
      </c>
      <c r="U1269" s="8">
        <v>1.9161664771257574E-2</v>
      </c>
      <c r="V1269" s="10">
        <v>1.546666669141249E-2</v>
      </c>
    </row>
    <row r="1270" spans="1:22" x14ac:dyDescent="0.25">
      <c r="A1270" s="6">
        <v>44725</v>
      </c>
      <c r="B1270" s="7" t="str">
        <f t="shared" si="19"/>
        <v>6</v>
      </c>
      <c r="C1270" s="17">
        <f>_xlfn.ISOWEEKNUM(Table3[[#This Row],[dt]])</f>
        <v>24</v>
      </c>
      <c r="D1270" s="1">
        <v>15673</v>
      </c>
      <c r="E1270" s="1" t="s">
        <v>10</v>
      </c>
      <c r="F1270" s="1" t="s">
        <v>90</v>
      </c>
      <c r="G1270" s="1" t="s">
        <v>56</v>
      </c>
      <c r="H1270" s="1" t="s">
        <v>19</v>
      </c>
      <c r="I1270" s="1" t="s">
        <v>21</v>
      </c>
      <c r="J1270" s="1" t="s">
        <v>16</v>
      </c>
      <c r="K1270" s="1" t="s">
        <v>15</v>
      </c>
      <c r="L1270" s="1" t="s">
        <v>75</v>
      </c>
      <c r="M1270" s="1">
        <v>74460</v>
      </c>
      <c r="N1270" s="17">
        <v>34.982381959126144</v>
      </c>
      <c r="O1270" s="8">
        <v>1620.6617318468946</v>
      </c>
      <c r="P1270" s="8">
        <v>1574.8502147224146</v>
      </c>
      <c r="Q1270" s="8">
        <f>P1270-Table3[[#This Row],[paid]]</f>
        <v>-45.811517124479906</v>
      </c>
      <c r="R1270" s="8">
        <v>45.018381440191511</v>
      </c>
      <c r="S1270" s="8">
        <v>400</v>
      </c>
      <c r="T1270" s="10">
        <v>0.06</v>
      </c>
      <c r="U1270" s="8">
        <v>58.081792681563627</v>
      </c>
      <c r="V1270" s="10">
        <v>6.1468060198771775E-3</v>
      </c>
    </row>
    <row r="1271" spans="1:22" x14ac:dyDescent="0.25">
      <c r="A1271" s="6">
        <v>44725</v>
      </c>
      <c r="B1271" s="7" t="str">
        <f t="shared" si="19"/>
        <v>6</v>
      </c>
      <c r="C1271" s="17">
        <f>_xlfn.ISOWEEKNUM(Table3[[#This Row],[dt]])</f>
        <v>24</v>
      </c>
      <c r="D1271" s="1">
        <v>10601</v>
      </c>
      <c r="E1271" s="1" t="s">
        <v>10</v>
      </c>
      <c r="F1271" s="1" t="s">
        <v>94</v>
      </c>
      <c r="G1271" s="1" t="s">
        <v>53</v>
      </c>
      <c r="H1271" s="1" t="s">
        <v>11</v>
      </c>
      <c r="I1271" s="1" t="s">
        <v>21</v>
      </c>
      <c r="J1271" s="1" t="s">
        <v>16</v>
      </c>
      <c r="K1271" s="1" t="s">
        <v>14</v>
      </c>
      <c r="L1271" s="1" t="s">
        <v>77</v>
      </c>
      <c r="M1271" s="1">
        <v>49890</v>
      </c>
      <c r="N1271" s="17">
        <v>436.19053026002041</v>
      </c>
      <c r="O1271" s="8">
        <v>900.29984103448078</v>
      </c>
      <c r="P1271" s="8">
        <v>850.00490271394426</v>
      </c>
      <c r="Q1271" s="8">
        <f>P1271-Table3[[#This Row],[paid]]</f>
        <v>-50.294938320536517</v>
      </c>
      <c r="R1271" s="8">
        <v>1.9487009546200882</v>
      </c>
      <c r="S1271" s="8">
        <v>1600</v>
      </c>
      <c r="T1271" s="10">
        <v>7.4999999999999997E-2</v>
      </c>
      <c r="U1271" s="8">
        <v>315.7563564093843</v>
      </c>
      <c r="V1271" s="10">
        <v>6.191265395474374E-2</v>
      </c>
    </row>
    <row r="1272" spans="1:22" x14ac:dyDescent="0.25">
      <c r="A1272" s="6">
        <v>44725</v>
      </c>
      <c r="B1272" s="7" t="str">
        <f t="shared" si="19"/>
        <v>6</v>
      </c>
      <c r="C1272" s="17">
        <f>_xlfn.ISOWEEKNUM(Table3[[#This Row],[dt]])</f>
        <v>24</v>
      </c>
      <c r="D1272" s="1">
        <v>15720</v>
      </c>
      <c r="E1272" s="1" t="s">
        <v>10</v>
      </c>
      <c r="F1272" s="1" t="s">
        <v>91</v>
      </c>
      <c r="G1272" s="1" t="s">
        <v>73</v>
      </c>
      <c r="H1272" s="1" t="s">
        <v>17</v>
      </c>
      <c r="I1272" s="1" t="s">
        <v>12</v>
      </c>
      <c r="J1272" s="1" t="s">
        <v>13</v>
      </c>
      <c r="K1272" s="1" t="s">
        <v>14</v>
      </c>
      <c r="L1272" s="1" t="s">
        <v>80</v>
      </c>
      <c r="M1272" s="1">
        <v>118220</v>
      </c>
      <c r="N1272" s="17">
        <v>73.667912951778362</v>
      </c>
      <c r="O1272" s="8">
        <v>1493.9057266237153</v>
      </c>
      <c r="P1272" s="8">
        <v>1410.9348336805006</v>
      </c>
      <c r="Q1272" s="8">
        <f>P1272-Table3[[#This Row],[paid]]</f>
        <v>-82.970892943214722</v>
      </c>
      <c r="R1272" s="8">
        <v>19.15263752081686</v>
      </c>
      <c r="S1272" s="8">
        <v>800</v>
      </c>
      <c r="T1272" s="10">
        <v>7.0000000000000007E-2</v>
      </c>
      <c r="U1272" s="8">
        <v>452.52338606559221</v>
      </c>
      <c r="V1272" s="10">
        <v>5.3454321591541336E-2</v>
      </c>
    </row>
    <row r="1273" spans="1:22" x14ac:dyDescent="0.25">
      <c r="A1273" s="6">
        <v>44725</v>
      </c>
      <c r="B1273" s="7" t="str">
        <f t="shared" si="19"/>
        <v>6</v>
      </c>
      <c r="C1273" s="17">
        <f>_xlfn.ISOWEEKNUM(Table3[[#This Row],[dt]])</f>
        <v>24</v>
      </c>
      <c r="D1273" s="1">
        <v>17435</v>
      </c>
      <c r="E1273" s="1" t="s">
        <v>10</v>
      </c>
      <c r="F1273" s="1" t="s">
        <v>92</v>
      </c>
      <c r="G1273" s="1" t="s">
        <v>64</v>
      </c>
      <c r="H1273" s="1" t="s">
        <v>11</v>
      </c>
      <c r="I1273" s="1" t="s">
        <v>12</v>
      </c>
      <c r="J1273" s="1" t="s">
        <v>13</v>
      </c>
      <c r="K1273" s="1" t="s">
        <v>14</v>
      </c>
      <c r="L1273" s="1" t="s">
        <v>78</v>
      </c>
      <c r="M1273" s="1">
        <v>204770</v>
      </c>
      <c r="N1273" s="17">
        <v>846.27761151489233</v>
      </c>
      <c r="O1273" s="8">
        <v>3164.6413505594182</v>
      </c>
      <c r="P1273" s="8">
        <v>3078.3507166122849</v>
      </c>
      <c r="Q1273" s="8">
        <f>P1273-Table3[[#This Row],[paid]]</f>
        <v>-86.290633947133301</v>
      </c>
      <c r="R1273" s="8">
        <v>3.6375187937464584</v>
      </c>
      <c r="S1273" s="8">
        <v>4400</v>
      </c>
      <c r="T1273" s="10">
        <v>0.1</v>
      </c>
      <c r="U1273" s="8">
        <v>1489.4578602413096</v>
      </c>
      <c r="V1273" s="10">
        <v>8.0641551129065486E-2</v>
      </c>
    </row>
    <row r="1274" spans="1:22" x14ac:dyDescent="0.25">
      <c r="A1274" s="6">
        <v>44725</v>
      </c>
      <c r="B1274" s="7" t="str">
        <f t="shared" si="19"/>
        <v>6</v>
      </c>
      <c r="C1274" s="17">
        <f>_xlfn.ISOWEEKNUM(Table3[[#This Row],[dt]])</f>
        <v>24</v>
      </c>
      <c r="D1274" s="1">
        <v>2865</v>
      </c>
      <c r="E1274" s="1" t="s">
        <v>10</v>
      </c>
      <c r="F1274" s="1" t="s">
        <v>95</v>
      </c>
      <c r="G1274" s="1" t="s">
        <v>64</v>
      </c>
      <c r="H1274" s="1" t="s">
        <v>17</v>
      </c>
      <c r="I1274" s="1" t="s">
        <v>12</v>
      </c>
      <c r="J1274" s="1" t="s">
        <v>16</v>
      </c>
      <c r="K1274" s="1" t="s">
        <v>15</v>
      </c>
      <c r="L1274" s="1" t="s">
        <v>80</v>
      </c>
      <c r="M1274" s="1">
        <v>163280</v>
      </c>
      <c r="N1274" s="17">
        <v>220.86857468318382</v>
      </c>
      <c r="O1274" s="8">
        <v>3045.5345295649699</v>
      </c>
      <c r="P1274" s="8">
        <v>2950.2757486554196</v>
      </c>
      <c r="Q1274" s="8">
        <f>P1274-Table3[[#This Row],[paid]]</f>
        <v>-95.258780909550296</v>
      </c>
      <c r="R1274" s="8">
        <v>13.357607585811271</v>
      </c>
      <c r="S1274" s="8">
        <v>1600</v>
      </c>
      <c r="T1274" s="10">
        <v>0.12</v>
      </c>
      <c r="U1274" s="8">
        <v>6.5374567472291059</v>
      </c>
      <c r="V1274" s="10">
        <v>3.6931331758895955E-4</v>
      </c>
    </row>
    <row r="1275" spans="1:22" x14ac:dyDescent="0.25">
      <c r="A1275" s="6">
        <v>44725</v>
      </c>
      <c r="B1275" s="7" t="str">
        <f t="shared" si="19"/>
        <v>6</v>
      </c>
      <c r="C1275" s="17">
        <f>_xlfn.ISOWEEKNUM(Table3[[#This Row],[dt]])</f>
        <v>24</v>
      </c>
      <c r="D1275" s="1">
        <v>3534</v>
      </c>
      <c r="E1275" s="1" t="s">
        <v>10</v>
      </c>
      <c r="F1275" s="1" t="s">
        <v>91</v>
      </c>
      <c r="G1275" s="1" t="s">
        <v>29</v>
      </c>
      <c r="H1275" s="1" t="s">
        <v>11</v>
      </c>
      <c r="I1275" s="1" t="s">
        <v>18</v>
      </c>
      <c r="J1275" s="1" t="s">
        <v>13</v>
      </c>
      <c r="K1275" s="1" t="s">
        <v>14</v>
      </c>
      <c r="L1275" s="1" t="s">
        <v>75</v>
      </c>
      <c r="M1275" s="1">
        <v>4640</v>
      </c>
      <c r="N1275" s="17">
        <v>13.882978723404255</v>
      </c>
      <c r="O1275" s="8">
        <v>119.55555923539556</v>
      </c>
      <c r="P1275" s="8">
        <v>1.7076000875819897</v>
      </c>
      <c r="Q1275" s="8">
        <f>P1275-Table3[[#This Row],[paid]]</f>
        <v>-117.84795914781357</v>
      </c>
      <c r="R1275" s="8">
        <v>0.12299954653847282</v>
      </c>
      <c r="S1275" s="8">
        <v>200</v>
      </c>
      <c r="T1275" s="10">
        <v>0.08</v>
      </c>
      <c r="U1275" s="8">
        <v>0.58844179921555162</v>
      </c>
      <c r="V1275" s="10">
        <v>5.7433607503187115E-2</v>
      </c>
    </row>
    <row r="1276" spans="1:22" x14ac:dyDescent="0.25">
      <c r="A1276" s="6">
        <v>44725</v>
      </c>
      <c r="B1276" s="7" t="str">
        <f t="shared" si="19"/>
        <v>6</v>
      </c>
      <c r="C1276" s="17">
        <f>_xlfn.ISOWEEKNUM(Table3[[#This Row],[dt]])</f>
        <v>24</v>
      </c>
      <c r="D1276" s="1">
        <v>17456</v>
      </c>
      <c r="E1276" s="1" t="s">
        <v>10</v>
      </c>
      <c r="F1276" s="1" t="s">
        <v>94</v>
      </c>
      <c r="G1276" s="1" t="s">
        <v>68</v>
      </c>
      <c r="H1276" s="1" t="s">
        <v>17</v>
      </c>
      <c r="I1276" s="1" t="s">
        <v>18</v>
      </c>
      <c r="J1276" s="1" t="s">
        <v>16</v>
      </c>
      <c r="K1276" s="1" t="s">
        <v>15</v>
      </c>
      <c r="L1276" s="1" t="s">
        <v>79</v>
      </c>
      <c r="M1276" s="1">
        <v>19220</v>
      </c>
      <c r="N1276" s="17">
        <v>181.00769110029822</v>
      </c>
      <c r="O1276" s="8">
        <v>244.0152778585377</v>
      </c>
      <c r="P1276" s="8">
        <v>122.69067232881009</v>
      </c>
      <c r="Q1276" s="8">
        <f>P1276-Table3[[#This Row],[paid]]</f>
        <v>-121.32460552972761</v>
      </c>
      <c r="R1276" s="8">
        <v>0.67782021627371591</v>
      </c>
      <c r="S1276" s="8">
        <v>400</v>
      </c>
      <c r="T1276" s="10">
        <v>0.05</v>
      </c>
      <c r="U1276" s="8">
        <v>36.146477621078994</v>
      </c>
      <c r="V1276" s="10">
        <v>4.9102452717033909E-2</v>
      </c>
    </row>
    <row r="1277" spans="1:22" x14ac:dyDescent="0.25">
      <c r="A1277" s="6">
        <v>44725</v>
      </c>
      <c r="B1277" s="7" t="str">
        <f t="shared" si="19"/>
        <v>6</v>
      </c>
      <c r="C1277" s="17">
        <f>_xlfn.ISOWEEKNUM(Table3[[#This Row],[dt]])</f>
        <v>24</v>
      </c>
      <c r="D1277" s="1">
        <v>9288</v>
      </c>
      <c r="E1277" s="1" t="s">
        <v>10</v>
      </c>
      <c r="F1277" s="1" t="s">
        <v>92</v>
      </c>
      <c r="G1277" s="1" t="s">
        <v>47</v>
      </c>
      <c r="H1277" s="1" t="s">
        <v>19</v>
      </c>
      <c r="I1277" s="1" t="s">
        <v>21</v>
      </c>
      <c r="J1277" s="1" t="s">
        <v>13</v>
      </c>
      <c r="K1277" s="1" t="s">
        <v>14</v>
      </c>
      <c r="L1277" s="1" t="s">
        <v>77</v>
      </c>
      <c r="M1277" s="1">
        <v>61980</v>
      </c>
      <c r="N1277" s="17">
        <v>26.676422484290264</v>
      </c>
      <c r="O1277" s="8">
        <v>1285.4750796179007</v>
      </c>
      <c r="P1277" s="8">
        <v>1143.0625438971263</v>
      </c>
      <c r="Q1277" s="8">
        <f>P1277-Table3[[#This Row],[paid]]</f>
        <v>-142.41253572077449</v>
      </c>
      <c r="R1277" s="8">
        <v>42.849169320596694</v>
      </c>
      <c r="S1277" s="8">
        <v>200</v>
      </c>
      <c r="T1277" s="10">
        <v>8.5000000000000006E-2</v>
      </c>
      <c r="U1277" s="8">
        <v>320.84447557534389</v>
      </c>
      <c r="V1277" s="10">
        <v>4.6781411522981278E-2</v>
      </c>
    </row>
    <row r="1278" spans="1:22" x14ac:dyDescent="0.25">
      <c r="A1278" s="6">
        <v>44725</v>
      </c>
      <c r="B1278" s="7" t="str">
        <f t="shared" si="19"/>
        <v>6</v>
      </c>
      <c r="C1278" s="17">
        <f>_xlfn.ISOWEEKNUM(Table3[[#This Row],[dt]])</f>
        <v>24</v>
      </c>
      <c r="D1278" s="1">
        <v>17365</v>
      </c>
      <c r="E1278" s="1" t="s">
        <v>10</v>
      </c>
      <c r="F1278" s="1" t="s">
        <v>89</v>
      </c>
      <c r="G1278" s="1" t="s">
        <v>43</v>
      </c>
      <c r="H1278" s="1" t="s">
        <v>17</v>
      </c>
      <c r="I1278" s="1" t="s">
        <v>12</v>
      </c>
      <c r="J1278" s="1" t="s">
        <v>16</v>
      </c>
      <c r="K1278" s="1" t="s">
        <v>15</v>
      </c>
      <c r="L1278" s="1" t="s">
        <v>77</v>
      </c>
      <c r="M1278" s="1">
        <v>118040</v>
      </c>
      <c r="N1278" s="17">
        <v>656.29430570356305</v>
      </c>
      <c r="O1278" s="8">
        <v>1664.1718106953676</v>
      </c>
      <c r="P1278" s="8">
        <v>1516.9256709329968</v>
      </c>
      <c r="Q1278" s="8">
        <f>P1278-Table3[[#This Row],[paid]]</f>
        <v>-147.24613976237083</v>
      </c>
      <c r="R1278" s="8">
        <v>2.3113497370768994</v>
      </c>
      <c r="S1278" s="8">
        <v>3800</v>
      </c>
      <c r="T1278" s="10">
        <v>0.1</v>
      </c>
      <c r="U1278" s="8">
        <v>491.86271235125633</v>
      </c>
      <c r="V1278" s="10">
        <v>5.4041618713452672E-2</v>
      </c>
    </row>
    <row r="1279" spans="1:22" x14ac:dyDescent="0.25">
      <c r="A1279" s="6">
        <v>44725</v>
      </c>
      <c r="B1279" s="7" t="str">
        <f t="shared" si="19"/>
        <v>6</v>
      </c>
      <c r="C1279" s="17">
        <f>_xlfn.ISOWEEKNUM(Table3[[#This Row],[dt]])</f>
        <v>24</v>
      </c>
      <c r="D1279" s="1">
        <v>2647</v>
      </c>
      <c r="E1279" s="1" t="s">
        <v>10</v>
      </c>
      <c r="F1279" s="1" t="s">
        <v>95</v>
      </c>
      <c r="G1279" s="1" t="s">
        <v>74</v>
      </c>
      <c r="H1279" s="1" t="s">
        <v>11</v>
      </c>
      <c r="I1279" s="1" t="s">
        <v>18</v>
      </c>
      <c r="J1279" s="1" t="s">
        <v>13</v>
      </c>
      <c r="K1279" s="1" t="s">
        <v>14</v>
      </c>
      <c r="L1279" s="1" t="s">
        <v>77</v>
      </c>
      <c r="M1279" s="1">
        <v>117210</v>
      </c>
      <c r="N1279" s="17">
        <v>419.94480488041057</v>
      </c>
      <c r="O1279" s="8">
        <v>2996.6285311118008</v>
      </c>
      <c r="P1279" s="8">
        <v>2834.2760896324694</v>
      </c>
      <c r="Q1279" s="8">
        <f>P1279-Table3[[#This Row],[paid]]</f>
        <v>-162.35244147933145</v>
      </c>
      <c r="R1279" s="8">
        <v>6.7491633583599109</v>
      </c>
      <c r="S1279" s="8">
        <v>3200</v>
      </c>
      <c r="T1279" s="10">
        <v>8.5000000000000006E-2</v>
      </c>
      <c r="U1279" s="8">
        <v>1003.6894032315253</v>
      </c>
      <c r="V1279" s="10">
        <v>5.9020914658651405E-2</v>
      </c>
    </row>
    <row r="1280" spans="1:22" x14ac:dyDescent="0.25">
      <c r="A1280" s="6">
        <v>44725</v>
      </c>
      <c r="B1280" s="7" t="str">
        <f t="shared" si="19"/>
        <v>6</v>
      </c>
      <c r="C1280" s="17">
        <f>_xlfn.ISOWEEKNUM(Table3[[#This Row],[dt]])</f>
        <v>24</v>
      </c>
      <c r="D1280" s="1">
        <v>14389</v>
      </c>
      <c r="E1280" s="1" t="s">
        <v>10</v>
      </c>
      <c r="F1280" s="1" t="s">
        <v>93</v>
      </c>
      <c r="G1280" s="1" t="s">
        <v>44</v>
      </c>
      <c r="H1280" s="1" t="s">
        <v>19</v>
      </c>
      <c r="I1280" s="1" t="s">
        <v>18</v>
      </c>
      <c r="J1280" s="1" t="s">
        <v>16</v>
      </c>
      <c r="K1280" s="1" t="s">
        <v>20</v>
      </c>
      <c r="L1280" s="1" t="s">
        <v>80</v>
      </c>
      <c r="M1280" s="1">
        <v>226890</v>
      </c>
      <c r="N1280" s="17">
        <v>29.033372575113884</v>
      </c>
      <c r="O1280" s="8">
        <v>5088.5387138072256</v>
      </c>
      <c r="P1280" s="8">
        <v>4924.5813446951997</v>
      </c>
      <c r="Q1280" s="8">
        <f>P1280-Table3[[#This Row],[paid]]</f>
        <v>-163.95736911202584</v>
      </c>
      <c r="R1280" s="8">
        <v>169.61795712690753</v>
      </c>
      <c r="S1280" s="8">
        <v>1200</v>
      </c>
      <c r="T1280" s="10">
        <v>5.5E-2</v>
      </c>
      <c r="U1280" s="8">
        <v>234.17588205279424</v>
      </c>
      <c r="V1280" s="10">
        <v>7.9254074496116125E-3</v>
      </c>
    </row>
    <row r="1281" spans="1:22" x14ac:dyDescent="0.25">
      <c r="A1281" s="6">
        <v>44725</v>
      </c>
      <c r="B1281" s="7" t="str">
        <f t="shared" si="19"/>
        <v>6</v>
      </c>
      <c r="C1281" s="17">
        <f>_xlfn.ISOWEEKNUM(Table3[[#This Row],[dt]])</f>
        <v>24</v>
      </c>
      <c r="D1281" s="1">
        <v>7282</v>
      </c>
      <c r="E1281" s="1" t="s">
        <v>10</v>
      </c>
      <c r="F1281" s="1" t="s">
        <v>94</v>
      </c>
      <c r="G1281" s="1" t="s">
        <v>74</v>
      </c>
      <c r="H1281" s="1" t="s">
        <v>19</v>
      </c>
      <c r="I1281" s="1" t="s">
        <v>18</v>
      </c>
      <c r="J1281" s="1" t="s">
        <v>13</v>
      </c>
      <c r="K1281" s="1" t="s">
        <v>15</v>
      </c>
      <c r="L1281" s="1" t="s">
        <v>81</v>
      </c>
      <c r="M1281" s="1">
        <v>12360</v>
      </c>
      <c r="N1281" s="17">
        <v>21.619895049053159</v>
      </c>
      <c r="O1281" s="8">
        <v>199.38881757272401</v>
      </c>
      <c r="P1281" s="8">
        <v>31.237429781718109</v>
      </c>
      <c r="Q1281" s="8">
        <f>P1281-Table3[[#This Row],[paid]]</f>
        <v>-168.1513877910059</v>
      </c>
      <c r="R1281" s="8">
        <v>1.4448465041501739</v>
      </c>
      <c r="S1281" s="8">
        <v>200</v>
      </c>
      <c r="T1281" s="10">
        <v>0.02</v>
      </c>
      <c r="U1281" s="8">
        <v>1.2996419789457898</v>
      </c>
      <c r="V1281" s="10">
        <v>6.9342131540455834E-3</v>
      </c>
    </row>
    <row r="1282" spans="1:22" x14ac:dyDescent="0.25">
      <c r="A1282" s="6">
        <v>44725</v>
      </c>
      <c r="B1282" s="7" t="str">
        <f t="shared" ref="B1282:B1345" si="20">TEXT(A1282,"M")</f>
        <v>6</v>
      </c>
      <c r="C1282" s="17">
        <f>_xlfn.ISOWEEKNUM(Table3[[#This Row],[dt]])</f>
        <v>24</v>
      </c>
      <c r="D1282" s="1">
        <v>8767</v>
      </c>
      <c r="E1282" s="1" t="s">
        <v>10</v>
      </c>
      <c r="F1282" s="1" t="s">
        <v>93</v>
      </c>
      <c r="G1282" s="1" t="s">
        <v>37</v>
      </c>
      <c r="H1282" s="1" t="s">
        <v>17</v>
      </c>
      <c r="I1282" s="1" t="s">
        <v>18</v>
      </c>
      <c r="J1282" s="1" t="s">
        <v>13</v>
      </c>
      <c r="K1282" s="1" t="s">
        <v>14</v>
      </c>
      <c r="L1282" s="1" t="s">
        <v>79</v>
      </c>
      <c r="M1282" s="1">
        <v>140870</v>
      </c>
      <c r="N1282" s="17">
        <v>362.46854018413541</v>
      </c>
      <c r="O1282" s="8">
        <v>3248.4538690269633</v>
      </c>
      <c r="P1282" s="8">
        <v>3066.3081556294528</v>
      </c>
      <c r="Q1282" s="8">
        <f>P1282-Table3[[#This Row],[paid]]</f>
        <v>-182.14571339751046</v>
      </c>
      <c r="R1282" s="8">
        <v>8.4595152839243823</v>
      </c>
      <c r="S1282" s="8">
        <v>4600</v>
      </c>
      <c r="T1282" s="10">
        <v>0.12</v>
      </c>
      <c r="U1282" s="8">
        <v>745.40788435131719</v>
      </c>
      <c r="V1282" s="10">
        <v>4.0516034620918025E-2</v>
      </c>
    </row>
    <row r="1283" spans="1:22" x14ac:dyDescent="0.25">
      <c r="A1283" s="6">
        <v>44725</v>
      </c>
      <c r="B1283" s="7" t="str">
        <f t="shared" si="20"/>
        <v>6</v>
      </c>
      <c r="C1283" s="17">
        <f>_xlfn.ISOWEEKNUM(Table3[[#This Row],[dt]])</f>
        <v>24</v>
      </c>
      <c r="D1283" s="1">
        <v>16483</v>
      </c>
      <c r="E1283" s="1" t="s">
        <v>10</v>
      </c>
      <c r="F1283" s="1" t="s">
        <v>95</v>
      </c>
      <c r="G1283" s="1" t="s">
        <v>29</v>
      </c>
      <c r="H1283" s="1" t="s">
        <v>17</v>
      </c>
      <c r="I1283" s="1" t="s">
        <v>12</v>
      </c>
      <c r="J1283" s="1" t="s">
        <v>13</v>
      </c>
      <c r="K1283" s="1" t="s">
        <v>15</v>
      </c>
      <c r="L1283" s="1" t="s">
        <v>78</v>
      </c>
      <c r="M1283" s="1">
        <v>39940</v>
      </c>
      <c r="N1283" s="17">
        <v>133.76787324487955</v>
      </c>
      <c r="O1283" s="8">
        <v>400.77459250584485</v>
      </c>
      <c r="P1283" s="8">
        <v>171.82937464772473</v>
      </c>
      <c r="Q1283" s="8">
        <f>P1283-Table3[[#This Row],[paid]]</f>
        <v>-228.94521785812012</v>
      </c>
      <c r="R1283" s="8">
        <v>1.2845339503392466</v>
      </c>
      <c r="S1283" s="8">
        <v>200</v>
      </c>
      <c r="T1283" s="10">
        <v>0.06</v>
      </c>
      <c r="U1283" s="8">
        <v>25.371499346783992</v>
      </c>
      <c r="V1283" s="10">
        <v>2.4609198707340994E-2</v>
      </c>
    </row>
    <row r="1284" spans="1:22" x14ac:dyDescent="0.25">
      <c r="A1284" s="6">
        <v>44725</v>
      </c>
      <c r="B1284" s="7" t="str">
        <f t="shared" si="20"/>
        <v>6</v>
      </c>
      <c r="C1284" s="17">
        <f>_xlfn.ISOWEEKNUM(Table3[[#This Row],[dt]])</f>
        <v>24</v>
      </c>
      <c r="D1284" s="1">
        <v>17144</v>
      </c>
      <c r="E1284" s="1" t="s">
        <v>24</v>
      </c>
      <c r="F1284" s="1" t="s">
        <v>91</v>
      </c>
      <c r="G1284" s="1" t="s">
        <v>52</v>
      </c>
      <c r="H1284" s="1" t="s">
        <v>19</v>
      </c>
      <c r="I1284" s="1" t="s">
        <v>12</v>
      </c>
      <c r="J1284" s="1" t="s">
        <v>13</v>
      </c>
      <c r="K1284" s="1" t="s">
        <v>15</v>
      </c>
      <c r="L1284" s="1" t="s">
        <v>81</v>
      </c>
      <c r="M1284" s="1">
        <v>6170</v>
      </c>
      <c r="N1284" s="17">
        <v>23.197305553379806</v>
      </c>
      <c r="O1284" s="8">
        <v>261.43975589964583</v>
      </c>
      <c r="P1284" s="8">
        <v>21.057978824323317</v>
      </c>
      <c r="Q1284" s="8">
        <f>P1284-Table3[[#This Row],[paid]]</f>
        <v>-240.3817770753225</v>
      </c>
      <c r="R1284" s="8">
        <v>0.90777693020710359</v>
      </c>
      <c r="S1284" s="8">
        <v>200</v>
      </c>
      <c r="T1284" s="10">
        <v>0.12</v>
      </c>
      <c r="U1284" s="8">
        <v>7.6030243944458524</v>
      </c>
      <c r="V1284" s="10">
        <v>6.0175325608361738E-2</v>
      </c>
    </row>
    <row r="1285" spans="1:22" x14ac:dyDescent="0.25">
      <c r="A1285" s="6">
        <v>44725</v>
      </c>
      <c r="B1285" s="7" t="str">
        <f t="shared" si="20"/>
        <v>6</v>
      </c>
      <c r="C1285" s="17">
        <f>_xlfn.ISOWEEKNUM(Table3[[#This Row],[dt]])</f>
        <v>24</v>
      </c>
      <c r="D1285" s="1">
        <v>16863</v>
      </c>
      <c r="E1285" s="1" t="s">
        <v>10</v>
      </c>
      <c r="F1285" s="1" t="s">
        <v>92</v>
      </c>
      <c r="G1285" s="1" t="s">
        <v>58</v>
      </c>
      <c r="H1285" s="1" t="s">
        <v>11</v>
      </c>
      <c r="I1285" s="1" t="s">
        <v>18</v>
      </c>
      <c r="J1285" s="1" t="s">
        <v>13</v>
      </c>
      <c r="K1285" s="1" t="s">
        <v>14</v>
      </c>
      <c r="L1285" s="1" t="s">
        <v>81</v>
      </c>
      <c r="M1285" s="1">
        <v>95780</v>
      </c>
      <c r="N1285" s="17">
        <v>190.71964157929122</v>
      </c>
      <c r="O1285" s="8">
        <v>478.54898064636359</v>
      </c>
      <c r="P1285" s="8">
        <v>237.67888038283763</v>
      </c>
      <c r="Q1285" s="8">
        <f>P1285-Table3[[#This Row],[paid]]</f>
        <v>-240.87010026352596</v>
      </c>
      <c r="R1285" s="8">
        <v>1.2462213037665721</v>
      </c>
      <c r="S1285" s="8">
        <v>200</v>
      </c>
      <c r="T1285" s="10">
        <v>0.1</v>
      </c>
      <c r="U1285" s="8">
        <v>80.404692271235717</v>
      </c>
      <c r="V1285" s="10">
        <v>5.6381879717797588E-2</v>
      </c>
    </row>
    <row r="1286" spans="1:22" x14ac:dyDescent="0.25">
      <c r="A1286" s="6">
        <v>44725</v>
      </c>
      <c r="B1286" s="7" t="str">
        <f t="shared" si="20"/>
        <v>6</v>
      </c>
      <c r="C1286" s="17">
        <f>_xlfn.ISOWEEKNUM(Table3[[#This Row],[dt]])</f>
        <v>24</v>
      </c>
      <c r="D1286" s="1">
        <v>17047</v>
      </c>
      <c r="E1286" s="1" t="s">
        <v>10</v>
      </c>
      <c r="F1286" s="1" t="s">
        <v>93</v>
      </c>
      <c r="G1286" s="1" t="s">
        <v>64</v>
      </c>
      <c r="H1286" s="1" t="s">
        <v>17</v>
      </c>
      <c r="I1286" s="1" t="s">
        <v>12</v>
      </c>
      <c r="J1286" s="1" t="s">
        <v>16</v>
      </c>
      <c r="K1286" s="1" t="s">
        <v>20</v>
      </c>
      <c r="L1286" s="1" t="s">
        <v>76</v>
      </c>
      <c r="M1286" s="1">
        <v>15530</v>
      </c>
      <c r="N1286" s="17">
        <v>28.057813911472447</v>
      </c>
      <c r="O1286" s="8">
        <v>287.57913430332206</v>
      </c>
      <c r="P1286" s="8">
        <v>42.025217891171629</v>
      </c>
      <c r="Q1286" s="8">
        <f>P1286-Table3[[#This Row],[paid]]</f>
        <v>-245.55391641215044</v>
      </c>
      <c r="R1286" s="8">
        <v>1.4978079911631357</v>
      </c>
      <c r="S1286" s="8">
        <v>200</v>
      </c>
      <c r="T1286" s="10">
        <v>7.4999999999999997E-2</v>
      </c>
      <c r="U1286" s="8">
        <v>15.68302223600757</v>
      </c>
      <c r="V1286" s="10">
        <v>6.219687060524895E-2</v>
      </c>
    </row>
    <row r="1287" spans="1:22" x14ac:dyDescent="0.25">
      <c r="A1287" s="6">
        <v>44725</v>
      </c>
      <c r="B1287" s="7" t="str">
        <f t="shared" si="20"/>
        <v>6</v>
      </c>
      <c r="C1287" s="17">
        <f>_xlfn.ISOWEEKNUM(Table3[[#This Row],[dt]])</f>
        <v>24</v>
      </c>
      <c r="D1287" s="1">
        <v>17638</v>
      </c>
      <c r="E1287" s="1" t="s">
        <v>10</v>
      </c>
      <c r="F1287" s="1" t="s">
        <v>93</v>
      </c>
      <c r="G1287" s="1" t="s">
        <v>64</v>
      </c>
      <c r="H1287" s="1" t="s">
        <v>19</v>
      </c>
      <c r="I1287" s="1" t="s">
        <v>12</v>
      </c>
      <c r="J1287" s="1" t="s">
        <v>13</v>
      </c>
      <c r="K1287" s="1" t="s">
        <v>15</v>
      </c>
      <c r="L1287" s="1" t="s">
        <v>80</v>
      </c>
      <c r="M1287" s="1">
        <v>14820</v>
      </c>
      <c r="N1287" s="17">
        <v>16.554035185702315</v>
      </c>
      <c r="O1287" s="8">
        <v>321.3330728576596</v>
      </c>
      <c r="P1287" s="8">
        <v>73.879986033549216</v>
      </c>
      <c r="Q1287" s="8">
        <f>P1287-Table3[[#This Row],[paid]]</f>
        <v>-247.45308682411039</v>
      </c>
      <c r="R1287" s="8">
        <v>4.4629593452452729</v>
      </c>
      <c r="S1287" s="8">
        <v>200</v>
      </c>
      <c r="T1287" s="10">
        <v>0.08</v>
      </c>
      <c r="U1287" s="8">
        <v>0.87405804394932785</v>
      </c>
      <c r="V1287" s="10">
        <v>1.9717970790095853E-3</v>
      </c>
    </row>
    <row r="1288" spans="1:22" x14ac:dyDescent="0.25">
      <c r="A1288" s="6">
        <v>44725</v>
      </c>
      <c r="B1288" s="7" t="str">
        <f t="shared" si="20"/>
        <v>6</v>
      </c>
      <c r="C1288" s="17">
        <f>_xlfn.ISOWEEKNUM(Table3[[#This Row],[dt]])</f>
        <v>24</v>
      </c>
      <c r="D1288" s="1">
        <v>2973</v>
      </c>
      <c r="E1288" s="1" t="s">
        <v>10</v>
      </c>
      <c r="F1288" s="1" t="s">
        <v>93</v>
      </c>
      <c r="G1288" s="1" t="s">
        <v>38</v>
      </c>
      <c r="H1288" s="1" t="s">
        <v>11</v>
      </c>
      <c r="I1288" s="1" t="s">
        <v>21</v>
      </c>
      <c r="J1288" s="1" t="s">
        <v>16</v>
      </c>
      <c r="K1288" s="1" t="s">
        <v>14</v>
      </c>
      <c r="L1288" s="1" t="s">
        <v>80</v>
      </c>
      <c r="M1288" s="1">
        <v>15210</v>
      </c>
      <c r="N1288" s="17">
        <v>105.22502184678125</v>
      </c>
      <c r="O1288" s="8">
        <v>306.66548662938607</v>
      </c>
      <c r="P1288" s="8">
        <v>56.612074614440267</v>
      </c>
      <c r="Q1288" s="8">
        <f>P1288-Table3[[#This Row],[paid]]</f>
        <v>-250.05341201494579</v>
      </c>
      <c r="R1288" s="8">
        <v>0.53800962566558963</v>
      </c>
      <c r="S1288" s="8">
        <v>200</v>
      </c>
      <c r="T1288" s="10">
        <v>0.04</v>
      </c>
      <c r="U1288" s="8">
        <v>10.766012279567938</v>
      </c>
      <c r="V1288" s="10">
        <v>3.1695276884806153E-2</v>
      </c>
    </row>
    <row r="1289" spans="1:22" x14ac:dyDescent="0.25">
      <c r="A1289" s="6">
        <v>44725</v>
      </c>
      <c r="B1289" s="7" t="str">
        <f t="shared" si="20"/>
        <v>6</v>
      </c>
      <c r="C1289" s="17">
        <f>_xlfn.ISOWEEKNUM(Table3[[#This Row],[dt]])</f>
        <v>24</v>
      </c>
      <c r="D1289" s="1">
        <v>15242</v>
      </c>
      <c r="E1289" s="1" t="s">
        <v>10</v>
      </c>
      <c r="F1289" s="1" t="s">
        <v>89</v>
      </c>
      <c r="G1289" s="1" t="s">
        <v>43</v>
      </c>
      <c r="H1289" s="1" t="s">
        <v>11</v>
      </c>
      <c r="I1289" s="1" t="s">
        <v>18</v>
      </c>
      <c r="J1289" s="1" t="s">
        <v>13</v>
      </c>
      <c r="K1289" s="1" t="s">
        <v>14</v>
      </c>
      <c r="L1289" s="1" t="s">
        <v>79</v>
      </c>
      <c r="M1289" s="1">
        <v>98700</v>
      </c>
      <c r="N1289" s="17">
        <v>502.70719149642918</v>
      </c>
      <c r="O1289" s="8">
        <v>2925.4641944651853</v>
      </c>
      <c r="P1289" s="8">
        <v>2664.2244366357913</v>
      </c>
      <c r="Q1289" s="8">
        <f>P1289-Table3[[#This Row],[paid]]</f>
        <v>-261.23975782939397</v>
      </c>
      <c r="R1289" s="8">
        <v>5.2997539754804084</v>
      </c>
      <c r="S1289" s="8">
        <v>4000</v>
      </c>
      <c r="T1289" s="10">
        <v>0.11</v>
      </c>
      <c r="U1289" s="8">
        <v>195.50501092114777</v>
      </c>
      <c r="V1289" s="10">
        <v>1.2230264101924957E-2</v>
      </c>
    </row>
    <row r="1290" spans="1:22" x14ac:dyDescent="0.25">
      <c r="A1290" s="6">
        <v>44725</v>
      </c>
      <c r="B1290" s="7" t="str">
        <f t="shared" si="20"/>
        <v>6</v>
      </c>
      <c r="C1290" s="17">
        <f>_xlfn.ISOWEEKNUM(Table3[[#This Row],[dt]])</f>
        <v>24</v>
      </c>
      <c r="D1290" s="1">
        <v>2789</v>
      </c>
      <c r="E1290" s="1" t="s">
        <v>10</v>
      </c>
      <c r="F1290" s="1" t="s">
        <v>92</v>
      </c>
      <c r="G1290" s="1" t="s">
        <v>66</v>
      </c>
      <c r="H1290" s="1" t="s">
        <v>17</v>
      </c>
      <c r="I1290" s="1" t="s">
        <v>12</v>
      </c>
      <c r="J1290" s="1" t="s">
        <v>13</v>
      </c>
      <c r="K1290" s="1" t="s">
        <v>14</v>
      </c>
      <c r="L1290" s="1" t="s">
        <v>81</v>
      </c>
      <c r="M1290" s="1">
        <v>6640</v>
      </c>
      <c r="N1290" s="17">
        <v>32.422141069303677</v>
      </c>
      <c r="O1290" s="8">
        <v>331.04423342116064</v>
      </c>
      <c r="P1290" s="8">
        <v>15.032440947003314</v>
      </c>
      <c r="Q1290" s="8">
        <f>P1290-Table3[[#This Row],[paid]]</f>
        <v>-316.01179247415735</v>
      </c>
      <c r="R1290" s="8">
        <v>0.4636473857439225</v>
      </c>
      <c r="S1290" s="8">
        <v>200</v>
      </c>
      <c r="T1290" s="10">
        <v>0.13</v>
      </c>
      <c r="U1290" s="8">
        <v>2.6625317222162188</v>
      </c>
      <c r="V1290" s="10">
        <v>2.9519842359633428E-2</v>
      </c>
    </row>
    <row r="1291" spans="1:22" x14ac:dyDescent="0.25">
      <c r="A1291" s="6">
        <v>44725</v>
      </c>
      <c r="B1291" s="7" t="str">
        <f t="shared" si="20"/>
        <v>6</v>
      </c>
      <c r="C1291" s="17">
        <f>_xlfn.ISOWEEKNUM(Table3[[#This Row],[dt]])</f>
        <v>24</v>
      </c>
      <c r="D1291" s="1">
        <v>5435</v>
      </c>
      <c r="E1291" s="1" t="s">
        <v>10</v>
      </c>
      <c r="F1291" s="1" t="s">
        <v>92</v>
      </c>
      <c r="G1291" s="1" t="s">
        <v>27</v>
      </c>
      <c r="H1291" s="1" t="s">
        <v>17</v>
      </c>
      <c r="I1291" s="1" t="s">
        <v>21</v>
      </c>
      <c r="J1291" s="1" t="s">
        <v>16</v>
      </c>
      <c r="K1291" s="1" t="s">
        <v>15</v>
      </c>
      <c r="L1291" s="1" t="s">
        <v>76</v>
      </c>
      <c r="M1291" s="1">
        <v>74370</v>
      </c>
      <c r="N1291" s="17">
        <v>65.3738340577233</v>
      </c>
      <c r="O1291" s="8">
        <v>843.55954540691266</v>
      </c>
      <c r="P1291" s="8">
        <v>510.61779388185192</v>
      </c>
      <c r="Q1291" s="8">
        <f>P1291-Table3[[#This Row],[paid]]</f>
        <v>-332.94175152506074</v>
      </c>
      <c r="R1291" s="8">
        <v>7.8107365315454871</v>
      </c>
      <c r="S1291" s="8">
        <v>200</v>
      </c>
      <c r="T1291" s="10">
        <v>0.08</v>
      </c>
      <c r="U1291" s="8">
        <v>238.42581772071651</v>
      </c>
      <c r="V1291" s="10">
        <v>7.7822662592092667E-2</v>
      </c>
    </row>
    <row r="1292" spans="1:22" x14ac:dyDescent="0.25">
      <c r="A1292" s="6">
        <v>44725</v>
      </c>
      <c r="B1292" s="7" t="str">
        <f t="shared" si="20"/>
        <v>6</v>
      </c>
      <c r="C1292" s="17">
        <f>_xlfn.ISOWEEKNUM(Table3[[#This Row],[dt]])</f>
        <v>24</v>
      </c>
      <c r="D1292" s="1">
        <v>17473</v>
      </c>
      <c r="E1292" s="1" t="s">
        <v>10</v>
      </c>
      <c r="F1292" s="1" t="s">
        <v>90</v>
      </c>
      <c r="G1292" s="1" t="s">
        <v>54</v>
      </c>
      <c r="H1292" s="1" t="s">
        <v>17</v>
      </c>
      <c r="I1292" s="1" t="s">
        <v>18</v>
      </c>
      <c r="J1292" s="1" t="s">
        <v>16</v>
      </c>
      <c r="K1292" s="1" t="s">
        <v>15</v>
      </c>
      <c r="L1292" s="1" t="s">
        <v>80</v>
      </c>
      <c r="M1292" s="1">
        <v>50770</v>
      </c>
      <c r="N1292" s="17">
        <v>231.24572990207241</v>
      </c>
      <c r="O1292" s="8">
        <v>946.61265864672384</v>
      </c>
      <c r="P1292" s="8">
        <v>608.05593106473054</v>
      </c>
      <c r="Q1292" s="8">
        <f>P1292-Table3[[#This Row],[paid]]</f>
        <v>-338.5567275819933</v>
      </c>
      <c r="R1292" s="8">
        <v>2.6294796073520108</v>
      </c>
      <c r="S1292" s="8">
        <v>400</v>
      </c>
      <c r="T1292" s="10">
        <v>7.0000000000000007E-2</v>
      </c>
      <c r="U1292" s="8">
        <v>68.776684060752999</v>
      </c>
      <c r="V1292" s="10">
        <v>1.8851523504951877E-2</v>
      </c>
    </row>
    <row r="1293" spans="1:22" x14ac:dyDescent="0.25">
      <c r="A1293" s="6">
        <v>44725</v>
      </c>
      <c r="B1293" s="7" t="str">
        <f t="shared" si="20"/>
        <v>6</v>
      </c>
      <c r="C1293" s="17">
        <f>_xlfn.ISOWEEKNUM(Table3[[#This Row],[dt]])</f>
        <v>24</v>
      </c>
      <c r="D1293" s="1">
        <v>17631</v>
      </c>
      <c r="E1293" s="1" t="s">
        <v>10</v>
      </c>
      <c r="F1293" s="1" t="s">
        <v>94</v>
      </c>
      <c r="G1293" s="1" t="s">
        <v>43</v>
      </c>
      <c r="H1293" s="1" t="s">
        <v>17</v>
      </c>
      <c r="I1293" s="1" t="s">
        <v>12</v>
      </c>
      <c r="J1293" s="1" t="s">
        <v>16</v>
      </c>
      <c r="K1293" s="1" t="s">
        <v>14</v>
      </c>
      <c r="L1293" s="1" t="s">
        <v>80</v>
      </c>
      <c r="M1293" s="1">
        <v>99900</v>
      </c>
      <c r="N1293" s="17">
        <v>346.82187164956349</v>
      </c>
      <c r="O1293" s="8">
        <v>2431.8126855843411</v>
      </c>
      <c r="P1293" s="8">
        <v>2067.1711448909623</v>
      </c>
      <c r="Q1293" s="8">
        <f>P1293-Table3[[#This Row],[paid]]</f>
        <v>-364.64154069337883</v>
      </c>
      <c r="R1293" s="8">
        <v>5.9603252097655419</v>
      </c>
      <c r="S1293" s="8">
        <v>1800</v>
      </c>
      <c r="T1293" s="10">
        <v>0.15</v>
      </c>
      <c r="U1293" s="8">
        <v>834.92438024458716</v>
      </c>
      <c r="V1293" s="10">
        <v>6.7316179271377091E-2</v>
      </c>
    </row>
    <row r="1294" spans="1:22" x14ac:dyDescent="0.25">
      <c r="A1294" s="6">
        <v>44725</v>
      </c>
      <c r="B1294" s="7" t="str">
        <f t="shared" si="20"/>
        <v>6</v>
      </c>
      <c r="C1294" s="17">
        <f>_xlfn.ISOWEEKNUM(Table3[[#This Row],[dt]])</f>
        <v>24</v>
      </c>
      <c r="D1294" s="1">
        <v>16862</v>
      </c>
      <c r="E1294" s="1" t="s">
        <v>10</v>
      </c>
      <c r="F1294" s="1" t="s">
        <v>95</v>
      </c>
      <c r="G1294" s="1" t="s">
        <v>48</v>
      </c>
      <c r="H1294" s="1" t="s">
        <v>17</v>
      </c>
      <c r="I1294" s="1" t="s">
        <v>12</v>
      </c>
      <c r="J1294" s="1" t="s">
        <v>13</v>
      </c>
      <c r="K1294" s="1" t="s">
        <v>14</v>
      </c>
      <c r="L1294" s="1" t="s">
        <v>80</v>
      </c>
      <c r="M1294" s="1">
        <v>23680</v>
      </c>
      <c r="N1294" s="17">
        <v>77.222637407432572</v>
      </c>
      <c r="O1294" s="8">
        <v>507.21293267277559</v>
      </c>
      <c r="P1294" s="8">
        <v>136.00111245885509</v>
      </c>
      <c r="Q1294" s="8">
        <f>P1294-Table3[[#This Row],[paid]]</f>
        <v>-371.21182021392053</v>
      </c>
      <c r="R1294" s="8">
        <v>1.7611560162249156</v>
      </c>
      <c r="S1294" s="8">
        <v>400</v>
      </c>
      <c r="T1294" s="10">
        <v>0.1</v>
      </c>
      <c r="U1294" s="8">
        <v>27.258113483061098</v>
      </c>
      <c r="V1294" s="10">
        <v>3.3404277595287558E-2</v>
      </c>
    </row>
    <row r="1295" spans="1:22" x14ac:dyDescent="0.25">
      <c r="A1295" s="6">
        <v>44725</v>
      </c>
      <c r="B1295" s="7" t="str">
        <f t="shared" si="20"/>
        <v>6</v>
      </c>
      <c r="C1295" s="17">
        <f>_xlfn.ISOWEEKNUM(Table3[[#This Row],[dt]])</f>
        <v>24</v>
      </c>
      <c r="D1295" s="1">
        <v>2796</v>
      </c>
      <c r="E1295" s="1" t="s">
        <v>10</v>
      </c>
      <c r="F1295" s="1" t="s">
        <v>90</v>
      </c>
      <c r="G1295" s="1" t="s">
        <v>39</v>
      </c>
      <c r="H1295" s="1" t="s">
        <v>17</v>
      </c>
      <c r="I1295" s="1" t="s">
        <v>12</v>
      </c>
      <c r="J1295" s="1" t="s">
        <v>13</v>
      </c>
      <c r="K1295" s="1" t="s">
        <v>14</v>
      </c>
      <c r="L1295" s="1" t="s">
        <v>76</v>
      </c>
      <c r="M1295" s="1">
        <v>31710</v>
      </c>
      <c r="N1295" s="17">
        <v>51.827096774193549</v>
      </c>
      <c r="O1295" s="8">
        <v>754.30456057011554</v>
      </c>
      <c r="P1295" s="8">
        <v>342.92469699897293</v>
      </c>
      <c r="Q1295" s="8">
        <f>P1295-Table3[[#This Row],[paid]]</f>
        <v>-411.37986357114261</v>
      </c>
      <c r="R1295" s="8">
        <v>6.6167066716676795</v>
      </c>
      <c r="S1295" s="8">
        <v>200</v>
      </c>
      <c r="T1295" s="10">
        <v>0.12</v>
      </c>
      <c r="U1295" s="8">
        <v>135.29715737733599</v>
      </c>
      <c r="V1295" s="10">
        <v>6.5756495309008123E-2</v>
      </c>
    </row>
    <row r="1296" spans="1:22" x14ac:dyDescent="0.25">
      <c r="A1296" s="6">
        <v>44725</v>
      </c>
      <c r="B1296" s="7" t="str">
        <f t="shared" si="20"/>
        <v>6</v>
      </c>
      <c r="C1296" s="17">
        <f>_xlfn.ISOWEEKNUM(Table3[[#This Row],[dt]])</f>
        <v>24</v>
      </c>
      <c r="D1296" s="1">
        <v>10777</v>
      </c>
      <c r="E1296" s="1" t="s">
        <v>10</v>
      </c>
      <c r="F1296" s="1" t="s">
        <v>91</v>
      </c>
      <c r="G1296" s="1" t="s">
        <v>39</v>
      </c>
      <c r="H1296" s="1" t="s">
        <v>11</v>
      </c>
      <c r="I1296" s="1" t="s">
        <v>18</v>
      </c>
      <c r="J1296" s="1" t="s">
        <v>16</v>
      </c>
      <c r="K1296" s="1" t="s">
        <v>15</v>
      </c>
      <c r="L1296" s="1" t="s">
        <v>76</v>
      </c>
      <c r="M1296" s="1">
        <v>47700</v>
      </c>
      <c r="N1296" s="17">
        <v>286.29776021080369</v>
      </c>
      <c r="O1296" s="8">
        <v>1069.1400532944986</v>
      </c>
      <c r="P1296" s="8">
        <v>622.13902969486628</v>
      </c>
      <c r="Q1296" s="8">
        <f>P1296-Table3[[#This Row],[paid]]</f>
        <v>-447.00102359963228</v>
      </c>
      <c r="R1296" s="8">
        <v>2.1730488888099564</v>
      </c>
      <c r="S1296" s="8">
        <v>1000</v>
      </c>
      <c r="T1296" s="10">
        <v>0.17</v>
      </c>
      <c r="U1296" s="8">
        <v>342.20923858691424</v>
      </c>
      <c r="V1296" s="10">
        <v>9.1675446123019005E-2</v>
      </c>
    </row>
    <row r="1297" spans="1:22" x14ac:dyDescent="0.25">
      <c r="A1297" s="6">
        <v>44725</v>
      </c>
      <c r="B1297" s="7" t="str">
        <f t="shared" si="20"/>
        <v>6</v>
      </c>
      <c r="C1297" s="17">
        <f>_xlfn.ISOWEEKNUM(Table3[[#This Row],[dt]])</f>
        <v>24</v>
      </c>
      <c r="D1297" s="1">
        <v>17246</v>
      </c>
      <c r="E1297" s="1" t="s">
        <v>10</v>
      </c>
      <c r="F1297" s="1" t="s">
        <v>91</v>
      </c>
      <c r="G1297" s="1" t="s">
        <v>61</v>
      </c>
      <c r="H1297" s="1" t="s">
        <v>11</v>
      </c>
      <c r="I1297" s="1" t="s">
        <v>12</v>
      </c>
      <c r="J1297" s="1" t="s">
        <v>16</v>
      </c>
      <c r="K1297" s="1" t="s">
        <v>14</v>
      </c>
      <c r="L1297" s="1" t="s">
        <v>76</v>
      </c>
      <c r="M1297" s="1">
        <v>42880</v>
      </c>
      <c r="N1297" s="17">
        <v>144.09332995181333</v>
      </c>
      <c r="O1297" s="8">
        <v>932.05191857464627</v>
      </c>
      <c r="P1297" s="8">
        <v>422.33479445093445</v>
      </c>
      <c r="Q1297" s="8">
        <f>P1297-Table3[[#This Row],[paid]]</f>
        <v>-509.71712412371181</v>
      </c>
      <c r="R1297" s="8">
        <v>2.9309808760209002</v>
      </c>
      <c r="S1297" s="8">
        <v>600</v>
      </c>
      <c r="T1297" s="10">
        <v>0.15</v>
      </c>
      <c r="U1297" s="8">
        <v>219.84027528888174</v>
      </c>
      <c r="V1297" s="10">
        <v>8.6755925305929335E-2</v>
      </c>
    </row>
    <row r="1298" spans="1:22" x14ac:dyDescent="0.25">
      <c r="A1298" s="6">
        <v>44725</v>
      </c>
      <c r="B1298" s="7" t="str">
        <f t="shared" si="20"/>
        <v>6</v>
      </c>
      <c r="C1298" s="17">
        <f>_xlfn.ISOWEEKNUM(Table3[[#This Row],[dt]])</f>
        <v>24</v>
      </c>
      <c r="D1298" s="1">
        <v>17100</v>
      </c>
      <c r="E1298" s="1" t="s">
        <v>10</v>
      </c>
      <c r="F1298" s="1" t="s">
        <v>90</v>
      </c>
      <c r="G1298" s="1" t="s">
        <v>41</v>
      </c>
      <c r="H1298" s="1" t="s">
        <v>11</v>
      </c>
      <c r="I1298" s="1" t="s">
        <v>21</v>
      </c>
      <c r="J1298" s="1" t="s">
        <v>13</v>
      </c>
      <c r="K1298" s="1" t="s">
        <v>15</v>
      </c>
      <c r="L1298" s="1" t="s">
        <v>76</v>
      </c>
      <c r="M1298" s="1">
        <v>24310</v>
      </c>
      <c r="N1298" s="17">
        <v>119.25747761478377</v>
      </c>
      <c r="O1298" s="8">
        <v>661.2298056530426</v>
      </c>
      <c r="P1298" s="8">
        <v>127.5996743461093</v>
      </c>
      <c r="Q1298" s="8">
        <f>P1298-Table3[[#This Row],[paid]]</f>
        <v>-533.63013130693332</v>
      </c>
      <c r="R1298" s="8">
        <v>1.0699511418334022</v>
      </c>
      <c r="S1298" s="8">
        <v>200</v>
      </c>
      <c r="T1298" s="10">
        <v>7.0000000000000007E-2</v>
      </c>
      <c r="U1298" s="8">
        <v>35.210580536497176</v>
      </c>
      <c r="V1298" s="10">
        <v>4.5990948797395056E-2</v>
      </c>
    </row>
    <row r="1299" spans="1:22" x14ac:dyDescent="0.25">
      <c r="A1299" s="6">
        <v>44725</v>
      </c>
      <c r="B1299" s="7" t="str">
        <f t="shared" si="20"/>
        <v>6</v>
      </c>
      <c r="C1299" s="17">
        <f>_xlfn.ISOWEEKNUM(Table3[[#This Row],[dt]])</f>
        <v>24</v>
      </c>
      <c r="D1299" s="1">
        <v>7797</v>
      </c>
      <c r="E1299" s="1" t="s">
        <v>10</v>
      </c>
      <c r="F1299" s="1" t="s">
        <v>93</v>
      </c>
      <c r="G1299" s="1" t="s">
        <v>62</v>
      </c>
      <c r="H1299" s="1" t="s">
        <v>19</v>
      </c>
      <c r="I1299" s="1" t="s">
        <v>18</v>
      </c>
      <c r="J1299" s="1" t="s">
        <v>13</v>
      </c>
      <c r="K1299" s="1" t="s">
        <v>14</v>
      </c>
      <c r="L1299" s="1" t="s">
        <v>80</v>
      </c>
      <c r="M1299" s="1">
        <v>14930</v>
      </c>
      <c r="N1299" s="17">
        <v>35.905606493311289</v>
      </c>
      <c r="O1299" s="8">
        <v>612.84271968776613</v>
      </c>
      <c r="P1299" s="8">
        <v>76.404477553470855</v>
      </c>
      <c r="Q1299" s="8">
        <f>P1299-Table3[[#This Row],[paid]]</f>
        <v>-536.43824213429525</v>
      </c>
      <c r="R1299" s="8">
        <v>2.1279261100269657</v>
      </c>
      <c r="S1299" s="8">
        <v>200</v>
      </c>
      <c r="T1299" s="10">
        <v>0.12</v>
      </c>
      <c r="U1299" s="8">
        <v>13.576573020632502</v>
      </c>
      <c r="V1299" s="10">
        <v>2.9615570219976271E-2</v>
      </c>
    </row>
    <row r="1300" spans="1:22" x14ac:dyDescent="0.25">
      <c r="A1300" s="6">
        <v>44725</v>
      </c>
      <c r="B1300" s="7" t="str">
        <f t="shared" si="20"/>
        <v>6</v>
      </c>
      <c r="C1300" s="17">
        <f>_xlfn.ISOWEEKNUM(Table3[[#This Row],[dt]])</f>
        <v>24</v>
      </c>
      <c r="D1300" s="1">
        <v>3010</v>
      </c>
      <c r="E1300" s="1" t="s">
        <v>24</v>
      </c>
      <c r="F1300" s="1" t="s">
        <v>92</v>
      </c>
      <c r="G1300" s="1" t="s">
        <v>33</v>
      </c>
      <c r="H1300" s="1" t="s">
        <v>11</v>
      </c>
      <c r="I1300" s="1" t="s">
        <v>21</v>
      </c>
      <c r="J1300" s="1" t="s">
        <v>13</v>
      </c>
      <c r="K1300" s="1" t="s">
        <v>15</v>
      </c>
      <c r="L1300" s="1" t="s">
        <v>80</v>
      </c>
      <c r="M1300" s="1">
        <v>32380</v>
      </c>
      <c r="N1300" s="17">
        <v>125.20145699075371</v>
      </c>
      <c r="O1300" s="8">
        <v>777.55750107597589</v>
      </c>
      <c r="P1300" s="8">
        <v>235.14814499710565</v>
      </c>
      <c r="Q1300" s="8">
        <f>P1300-Table3[[#This Row],[paid]]</f>
        <v>-542.40935607887025</v>
      </c>
      <c r="R1300" s="8">
        <v>1.8781582151593623</v>
      </c>
      <c r="S1300" s="8">
        <v>600</v>
      </c>
      <c r="T1300" s="10">
        <v>0.06</v>
      </c>
      <c r="U1300" s="8">
        <v>24.397567340363402</v>
      </c>
      <c r="V1300" s="10">
        <v>1.7292338085184343E-2</v>
      </c>
    </row>
    <row r="1301" spans="1:22" x14ac:dyDescent="0.25">
      <c r="A1301" s="6">
        <v>44725</v>
      </c>
      <c r="B1301" s="7" t="str">
        <f t="shared" si="20"/>
        <v>6</v>
      </c>
      <c r="C1301" s="17">
        <f>_xlfn.ISOWEEKNUM(Table3[[#This Row],[dt]])</f>
        <v>24</v>
      </c>
      <c r="D1301" s="1">
        <v>16911</v>
      </c>
      <c r="E1301" s="1" t="s">
        <v>10</v>
      </c>
      <c r="F1301" s="1" t="s">
        <v>90</v>
      </c>
      <c r="G1301" s="1" t="s">
        <v>30</v>
      </c>
      <c r="H1301" s="1" t="s">
        <v>11</v>
      </c>
      <c r="I1301" s="1" t="s">
        <v>18</v>
      </c>
      <c r="J1301" s="1" t="s">
        <v>16</v>
      </c>
      <c r="K1301" s="1" t="s">
        <v>15</v>
      </c>
      <c r="L1301" s="1" t="s">
        <v>80</v>
      </c>
      <c r="M1301" s="1">
        <v>20310</v>
      </c>
      <c r="N1301" s="17">
        <v>105.57782451923076</v>
      </c>
      <c r="O1301" s="8">
        <v>606.31487350982695</v>
      </c>
      <c r="P1301" s="8">
        <v>61.669947320635941</v>
      </c>
      <c r="Q1301" s="8">
        <f>P1301-Table3[[#This Row],[paid]]</f>
        <v>-544.64492618919098</v>
      </c>
      <c r="R1301" s="8">
        <v>0.58411837525031496</v>
      </c>
      <c r="S1301" s="8">
        <v>200</v>
      </c>
      <c r="T1301" s="10">
        <v>0.12</v>
      </c>
      <c r="U1301" s="8">
        <v>31.272137821186366</v>
      </c>
      <c r="V1301" s="10">
        <v>8.4514795238906995E-2</v>
      </c>
    </row>
    <row r="1302" spans="1:22" x14ac:dyDescent="0.25">
      <c r="A1302" s="6">
        <v>44725</v>
      </c>
      <c r="B1302" s="7" t="str">
        <f t="shared" si="20"/>
        <v>6</v>
      </c>
      <c r="C1302" s="17">
        <f>_xlfn.ISOWEEKNUM(Table3[[#This Row],[dt]])</f>
        <v>24</v>
      </c>
      <c r="D1302" s="1">
        <v>7799</v>
      </c>
      <c r="E1302" s="1" t="s">
        <v>10</v>
      </c>
      <c r="F1302" s="1" t="s">
        <v>91</v>
      </c>
      <c r="G1302" s="1" t="s">
        <v>35</v>
      </c>
      <c r="H1302" s="1" t="s">
        <v>19</v>
      </c>
      <c r="I1302" s="1" t="s">
        <v>18</v>
      </c>
      <c r="J1302" s="1" t="s">
        <v>16</v>
      </c>
      <c r="K1302" s="1" t="s">
        <v>14</v>
      </c>
      <c r="L1302" s="1" t="s">
        <v>81</v>
      </c>
      <c r="M1302" s="1">
        <v>40730</v>
      </c>
      <c r="N1302" s="17">
        <v>77.241919525065967</v>
      </c>
      <c r="O1302" s="8">
        <v>1239.8927115583267</v>
      </c>
      <c r="P1302" s="8">
        <v>693.99777569495711</v>
      </c>
      <c r="Q1302" s="8">
        <f>P1302-Table3[[#This Row],[paid]]</f>
        <v>-545.8949358633696</v>
      </c>
      <c r="R1302" s="8">
        <v>8.9847297939009163</v>
      </c>
      <c r="S1302" s="8">
        <v>800</v>
      </c>
      <c r="T1302" s="10">
        <v>0.05</v>
      </c>
      <c r="U1302" s="8">
        <v>27.893166807522803</v>
      </c>
      <c r="V1302" s="10">
        <v>6.6986686375642146E-3</v>
      </c>
    </row>
    <row r="1303" spans="1:22" x14ac:dyDescent="0.25">
      <c r="A1303" s="6">
        <v>44725</v>
      </c>
      <c r="B1303" s="7" t="str">
        <f t="shared" si="20"/>
        <v>6</v>
      </c>
      <c r="C1303" s="17">
        <f>_xlfn.ISOWEEKNUM(Table3[[#This Row],[dt]])</f>
        <v>24</v>
      </c>
      <c r="D1303" s="1">
        <v>9363</v>
      </c>
      <c r="E1303" s="1" t="s">
        <v>10</v>
      </c>
      <c r="F1303" s="1" t="s">
        <v>89</v>
      </c>
      <c r="G1303" s="1" t="s">
        <v>65</v>
      </c>
      <c r="H1303" s="1" t="s">
        <v>11</v>
      </c>
      <c r="I1303" s="1" t="s">
        <v>18</v>
      </c>
      <c r="J1303" s="1" t="s">
        <v>13</v>
      </c>
      <c r="K1303" s="1" t="s">
        <v>14</v>
      </c>
      <c r="L1303" s="1" t="s">
        <v>78</v>
      </c>
      <c r="M1303" s="1">
        <v>83850</v>
      </c>
      <c r="N1303" s="17">
        <v>664.01445086705201</v>
      </c>
      <c r="O1303" s="8">
        <v>2858.390615219324</v>
      </c>
      <c r="P1303" s="8">
        <v>2309.017852467633</v>
      </c>
      <c r="Q1303" s="8">
        <f>P1303-Table3[[#This Row],[paid]]</f>
        <v>-549.37276275169097</v>
      </c>
      <c r="R1303" s="8">
        <v>3.4773608457656011</v>
      </c>
      <c r="S1303" s="8">
        <v>3400</v>
      </c>
      <c r="T1303" s="10">
        <v>0.1</v>
      </c>
      <c r="U1303" s="8">
        <v>525.80619754905399</v>
      </c>
      <c r="V1303" s="10">
        <v>3.7953091685506618E-2</v>
      </c>
    </row>
    <row r="1304" spans="1:22" x14ac:dyDescent="0.25">
      <c r="A1304" s="6">
        <v>44725</v>
      </c>
      <c r="B1304" s="7" t="str">
        <f t="shared" si="20"/>
        <v>6</v>
      </c>
      <c r="C1304" s="17">
        <f>_xlfn.ISOWEEKNUM(Table3[[#This Row],[dt]])</f>
        <v>24</v>
      </c>
      <c r="D1304" s="1">
        <v>7576</v>
      </c>
      <c r="E1304" s="1" t="s">
        <v>10</v>
      </c>
      <c r="F1304" s="1" t="s">
        <v>89</v>
      </c>
      <c r="G1304" s="1" t="s">
        <v>50</v>
      </c>
      <c r="H1304" s="1" t="s">
        <v>17</v>
      </c>
      <c r="I1304" s="1" t="s">
        <v>12</v>
      </c>
      <c r="J1304" s="1" t="s">
        <v>16</v>
      </c>
      <c r="K1304" s="1" t="s">
        <v>14</v>
      </c>
      <c r="L1304" s="1" t="s">
        <v>76</v>
      </c>
      <c r="M1304" s="1">
        <v>33000</v>
      </c>
      <c r="N1304" s="17">
        <v>88.049278608603984</v>
      </c>
      <c r="O1304" s="8">
        <v>704.13350031651407</v>
      </c>
      <c r="P1304" s="8">
        <v>127.56882046711995</v>
      </c>
      <c r="Q1304" s="8">
        <f>P1304-Table3[[#This Row],[paid]]</f>
        <v>-576.56467984939411</v>
      </c>
      <c r="R1304" s="8">
        <v>1.4488343627911813</v>
      </c>
      <c r="S1304" s="8">
        <v>200</v>
      </c>
      <c r="T1304" s="10">
        <v>0.1</v>
      </c>
      <c r="U1304" s="8">
        <v>64.33956160557176</v>
      </c>
      <c r="V1304" s="10">
        <v>8.40586299091724E-2</v>
      </c>
    </row>
    <row r="1305" spans="1:22" x14ac:dyDescent="0.25">
      <c r="A1305" s="6">
        <v>44725</v>
      </c>
      <c r="B1305" s="7" t="str">
        <f t="shared" si="20"/>
        <v>6</v>
      </c>
      <c r="C1305" s="17">
        <f>_xlfn.ISOWEEKNUM(Table3[[#This Row],[dt]])</f>
        <v>24</v>
      </c>
      <c r="D1305" s="1">
        <v>17267</v>
      </c>
      <c r="E1305" s="1" t="s">
        <v>10</v>
      </c>
      <c r="F1305" s="1" t="s">
        <v>93</v>
      </c>
      <c r="G1305" s="1" t="s">
        <v>53</v>
      </c>
      <c r="H1305" s="1" t="s">
        <v>11</v>
      </c>
      <c r="I1305" s="1" t="s">
        <v>12</v>
      </c>
      <c r="J1305" s="1" t="s">
        <v>13</v>
      </c>
      <c r="K1305" s="1" t="s">
        <v>15</v>
      </c>
      <c r="L1305" s="1" t="s">
        <v>75</v>
      </c>
      <c r="M1305" s="1">
        <v>115410</v>
      </c>
      <c r="N1305" s="17">
        <v>603.4199258954302</v>
      </c>
      <c r="O1305" s="8">
        <v>2798.5620921360437</v>
      </c>
      <c r="P1305" s="8">
        <v>2216.1524019035323</v>
      </c>
      <c r="Q1305" s="8">
        <f>P1305-Table3[[#This Row],[paid]]</f>
        <v>-582.40969023251137</v>
      </c>
      <c r="R1305" s="8">
        <v>3.6726536642205301</v>
      </c>
      <c r="S1305" s="8">
        <v>2400</v>
      </c>
      <c r="T1305" s="10">
        <v>0.08</v>
      </c>
      <c r="U1305" s="8">
        <v>981.05249988783555</v>
      </c>
      <c r="V1305" s="10">
        <v>7.3780462860253845E-2</v>
      </c>
    </row>
    <row r="1306" spans="1:22" x14ac:dyDescent="0.25">
      <c r="A1306" s="6">
        <v>44725</v>
      </c>
      <c r="B1306" s="7" t="str">
        <f t="shared" si="20"/>
        <v>6</v>
      </c>
      <c r="C1306" s="17">
        <f>_xlfn.ISOWEEKNUM(Table3[[#This Row],[dt]])</f>
        <v>24</v>
      </c>
      <c r="D1306" s="1">
        <v>9121</v>
      </c>
      <c r="E1306" s="1" t="s">
        <v>10</v>
      </c>
      <c r="F1306" s="1" t="s">
        <v>92</v>
      </c>
      <c r="G1306" s="1" t="s">
        <v>38</v>
      </c>
      <c r="H1306" s="1" t="s">
        <v>11</v>
      </c>
      <c r="I1306" s="1" t="s">
        <v>12</v>
      </c>
      <c r="J1306" s="1" t="s">
        <v>13</v>
      </c>
      <c r="K1306" s="1" t="s">
        <v>14</v>
      </c>
      <c r="L1306" s="1" t="s">
        <v>79</v>
      </c>
      <c r="M1306" s="1">
        <v>44690</v>
      </c>
      <c r="N1306" s="17">
        <v>141.92875617981207</v>
      </c>
      <c r="O1306" s="8">
        <v>816.30291977266575</v>
      </c>
      <c r="P1306" s="8">
        <v>199.06676644206763</v>
      </c>
      <c r="Q1306" s="8">
        <f>P1306-Table3[[#This Row],[paid]]</f>
        <v>-617.23615333059809</v>
      </c>
      <c r="R1306" s="8">
        <v>1.4025823363791508</v>
      </c>
      <c r="S1306" s="8">
        <v>200</v>
      </c>
      <c r="T1306" s="10">
        <v>0.125</v>
      </c>
      <c r="U1306" s="8">
        <v>9.2737981079982159</v>
      </c>
      <c r="V1306" s="10">
        <v>7.7643950601343223E-3</v>
      </c>
    </row>
    <row r="1307" spans="1:22" x14ac:dyDescent="0.25">
      <c r="A1307" s="6">
        <v>44725</v>
      </c>
      <c r="B1307" s="7" t="str">
        <f t="shared" si="20"/>
        <v>6</v>
      </c>
      <c r="C1307" s="17">
        <f>_xlfn.ISOWEEKNUM(Table3[[#This Row],[dt]])</f>
        <v>24</v>
      </c>
      <c r="D1307" s="1">
        <v>16256</v>
      </c>
      <c r="E1307" s="1" t="s">
        <v>10</v>
      </c>
      <c r="F1307" s="1" t="s">
        <v>95</v>
      </c>
      <c r="G1307" s="1" t="s">
        <v>63</v>
      </c>
      <c r="H1307" s="1" t="s">
        <v>17</v>
      </c>
      <c r="I1307" s="1" t="s">
        <v>12</v>
      </c>
      <c r="J1307" s="1" t="s">
        <v>16</v>
      </c>
      <c r="K1307" s="1" t="s">
        <v>14</v>
      </c>
      <c r="L1307" s="1" t="s">
        <v>80</v>
      </c>
      <c r="M1307" s="1">
        <v>55340</v>
      </c>
      <c r="N1307" s="17">
        <v>291.33392726978212</v>
      </c>
      <c r="O1307" s="8">
        <v>1053.4960042424282</v>
      </c>
      <c r="P1307" s="8">
        <v>393.4860618961149</v>
      </c>
      <c r="Q1307" s="8">
        <f>P1307-Table3[[#This Row],[paid]]</f>
        <v>-660.00994234631321</v>
      </c>
      <c r="R1307" s="8">
        <v>1.3506359028749078</v>
      </c>
      <c r="S1307" s="8">
        <v>600</v>
      </c>
      <c r="T1307" s="10">
        <v>0.1</v>
      </c>
      <c r="U1307" s="8">
        <v>59.605869627417604</v>
      </c>
      <c r="V1307" s="10">
        <v>2.5246921216722486E-2</v>
      </c>
    </row>
    <row r="1308" spans="1:22" x14ac:dyDescent="0.25">
      <c r="A1308" s="6">
        <v>44725</v>
      </c>
      <c r="B1308" s="7" t="str">
        <f t="shared" si="20"/>
        <v>6</v>
      </c>
      <c r="C1308" s="17">
        <f>_xlfn.ISOWEEKNUM(Table3[[#This Row],[dt]])</f>
        <v>24</v>
      </c>
      <c r="D1308" s="1">
        <v>17673</v>
      </c>
      <c r="E1308" s="1" t="s">
        <v>10</v>
      </c>
      <c r="F1308" s="1" t="s">
        <v>94</v>
      </c>
      <c r="G1308" s="1" t="s">
        <v>66</v>
      </c>
      <c r="H1308" s="1" t="s">
        <v>11</v>
      </c>
      <c r="I1308" s="1" t="s">
        <v>18</v>
      </c>
      <c r="J1308" s="1" t="s">
        <v>16</v>
      </c>
      <c r="K1308" s="1" t="s">
        <v>14</v>
      </c>
      <c r="L1308" s="1" t="s">
        <v>80</v>
      </c>
      <c r="M1308" s="1">
        <v>55760</v>
      </c>
      <c r="N1308" s="17">
        <v>179.7326105270869</v>
      </c>
      <c r="O1308" s="8">
        <v>1138.7328895513367</v>
      </c>
      <c r="P1308" s="8">
        <v>387.62771767445957</v>
      </c>
      <c r="Q1308" s="8">
        <f>P1308-Table3[[#This Row],[paid]]</f>
        <v>-751.10517187687719</v>
      </c>
      <c r="R1308" s="8">
        <v>2.1566910786957134</v>
      </c>
      <c r="S1308" s="8">
        <v>600</v>
      </c>
      <c r="T1308" s="10">
        <v>0.1</v>
      </c>
      <c r="U1308" s="8">
        <v>183.36165145065112</v>
      </c>
      <c r="V1308" s="10">
        <v>7.8839241489538026E-2</v>
      </c>
    </row>
    <row r="1309" spans="1:22" x14ac:dyDescent="0.25">
      <c r="A1309" s="6">
        <v>44725</v>
      </c>
      <c r="B1309" s="7" t="str">
        <f t="shared" si="20"/>
        <v>6</v>
      </c>
      <c r="C1309" s="17">
        <f>_xlfn.ISOWEEKNUM(Table3[[#This Row],[dt]])</f>
        <v>24</v>
      </c>
      <c r="D1309" s="1">
        <v>17268</v>
      </c>
      <c r="E1309" s="1" t="s">
        <v>10</v>
      </c>
      <c r="F1309" s="1" t="s">
        <v>89</v>
      </c>
      <c r="G1309" s="1" t="s">
        <v>54</v>
      </c>
      <c r="H1309" s="1" t="s">
        <v>11</v>
      </c>
      <c r="I1309" s="1" t="s">
        <v>21</v>
      </c>
      <c r="J1309" s="1" t="s">
        <v>16</v>
      </c>
      <c r="K1309" s="1" t="s">
        <v>14</v>
      </c>
      <c r="L1309" s="1" t="s">
        <v>78</v>
      </c>
      <c r="M1309" s="1">
        <v>70150</v>
      </c>
      <c r="N1309" s="17">
        <v>484.13681112351571</v>
      </c>
      <c r="O1309" s="8">
        <v>1878.8743862399228</v>
      </c>
      <c r="P1309" s="8">
        <v>1114.7454091370698</v>
      </c>
      <c r="Q1309" s="8">
        <f>P1309-Table3[[#This Row],[paid]]</f>
        <v>-764.12897710285301</v>
      </c>
      <c r="R1309" s="8">
        <v>2.3025421399999053</v>
      </c>
      <c r="S1309" s="8">
        <v>2000</v>
      </c>
      <c r="T1309" s="10">
        <v>0.15</v>
      </c>
      <c r="U1309" s="8">
        <v>123.92476264238306</v>
      </c>
      <c r="V1309" s="10">
        <v>1.8528111385587413E-2</v>
      </c>
    </row>
    <row r="1310" spans="1:22" x14ac:dyDescent="0.25">
      <c r="A1310" s="6">
        <v>44725</v>
      </c>
      <c r="B1310" s="7" t="str">
        <f t="shared" si="20"/>
        <v>6</v>
      </c>
      <c r="C1310" s="17">
        <f>_xlfn.ISOWEEKNUM(Table3[[#This Row],[dt]])</f>
        <v>24</v>
      </c>
      <c r="D1310" s="1">
        <v>2917</v>
      </c>
      <c r="E1310" s="1" t="s">
        <v>10</v>
      </c>
      <c r="F1310" s="1" t="s">
        <v>91</v>
      </c>
      <c r="G1310" s="1" t="s">
        <v>65</v>
      </c>
      <c r="H1310" s="1" t="s">
        <v>17</v>
      </c>
      <c r="I1310" s="1" t="s">
        <v>12</v>
      </c>
      <c r="J1310" s="1" t="s">
        <v>13</v>
      </c>
      <c r="K1310" s="1" t="s">
        <v>15</v>
      </c>
      <c r="L1310" s="1" t="s">
        <v>78</v>
      </c>
      <c r="M1310" s="1">
        <v>62760</v>
      </c>
      <c r="N1310" s="17">
        <v>227.82696379953614</v>
      </c>
      <c r="O1310" s="8">
        <v>1650.7359575838359</v>
      </c>
      <c r="P1310" s="8">
        <v>870.56055845149365</v>
      </c>
      <c r="Q1310" s="8">
        <f>P1310-Table3[[#This Row],[paid]]</f>
        <v>-780.17539913234225</v>
      </c>
      <c r="R1310" s="8">
        <v>3.8211480499625834</v>
      </c>
      <c r="S1310" s="8">
        <v>1000</v>
      </c>
      <c r="T1310" s="10">
        <v>7.0000000000000007E-2</v>
      </c>
      <c r="U1310" s="8">
        <v>304.68435663801574</v>
      </c>
      <c r="V1310" s="10">
        <v>5.833106682051159E-2</v>
      </c>
    </row>
    <row r="1311" spans="1:22" x14ac:dyDescent="0.25">
      <c r="A1311" s="6">
        <v>44725</v>
      </c>
      <c r="B1311" s="7" t="str">
        <f t="shared" si="20"/>
        <v>6</v>
      </c>
      <c r="C1311" s="17">
        <f>_xlfn.ISOWEEKNUM(Table3[[#This Row],[dt]])</f>
        <v>24</v>
      </c>
      <c r="D1311" s="1">
        <v>15372</v>
      </c>
      <c r="E1311" s="1" t="s">
        <v>10</v>
      </c>
      <c r="F1311" s="1" t="s">
        <v>90</v>
      </c>
      <c r="G1311" s="1" t="s">
        <v>27</v>
      </c>
      <c r="H1311" s="1" t="s">
        <v>11</v>
      </c>
      <c r="I1311" s="1" t="s">
        <v>12</v>
      </c>
      <c r="J1311" s="1" t="s">
        <v>16</v>
      </c>
      <c r="K1311" s="1" t="s">
        <v>15</v>
      </c>
      <c r="L1311" s="1" t="s">
        <v>80</v>
      </c>
      <c r="M1311" s="1">
        <v>242370</v>
      </c>
      <c r="N1311" s="17">
        <v>3337.8721459748203</v>
      </c>
      <c r="O1311" s="8">
        <v>2160.9258340617471</v>
      </c>
      <c r="P1311" s="8">
        <v>1375.4565505400669</v>
      </c>
      <c r="Q1311" s="8">
        <f>P1311-Table3[[#This Row],[paid]]</f>
        <v>-785.46928352168015</v>
      </c>
      <c r="R1311" s="8">
        <v>0.41207586461894485</v>
      </c>
      <c r="S1311" s="8">
        <v>2200</v>
      </c>
      <c r="T1311" s="10">
        <v>0.105</v>
      </c>
      <c r="U1311" s="8">
        <v>399.34962681954386</v>
      </c>
      <c r="V1311" s="10">
        <v>4.8389948130645663E-2</v>
      </c>
    </row>
    <row r="1312" spans="1:22" x14ac:dyDescent="0.25">
      <c r="A1312" s="6">
        <v>44725</v>
      </c>
      <c r="B1312" s="7" t="str">
        <f t="shared" si="20"/>
        <v>6</v>
      </c>
      <c r="C1312" s="17">
        <f>_xlfn.ISOWEEKNUM(Table3[[#This Row],[dt]])</f>
        <v>24</v>
      </c>
      <c r="D1312" s="1">
        <v>7581</v>
      </c>
      <c r="E1312" s="1" t="s">
        <v>10</v>
      </c>
      <c r="F1312" s="1" t="s">
        <v>95</v>
      </c>
      <c r="G1312" s="1" t="s">
        <v>33</v>
      </c>
      <c r="H1312" s="1" t="s">
        <v>11</v>
      </c>
      <c r="I1312" s="1" t="s">
        <v>12</v>
      </c>
      <c r="J1312" s="1" t="s">
        <v>13</v>
      </c>
      <c r="K1312" s="1" t="s">
        <v>14</v>
      </c>
      <c r="L1312" s="1" t="s">
        <v>77</v>
      </c>
      <c r="M1312" s="1">
        <v>42430</v>
      </c>
      <c r="N1312" s="17">
        <v>202.96016633068058</v>
      </c>
      <c r="O1312" s="8">
        <v>843.51819410929716</v>
      </c>
      <c r="P1312" s="8">
        <v>41.899313015021598</v>
      </c>
      <c r="Q1312" s="8">
        <f>P1312-Table3[[#This Row],[paid]]</f>
        <v>-801.61888109427559</v>
      </c>
      <c r="R1312" s="8">
        <v>0.20644106561656805</v>
      </c>
      <c r="S1312" s="8">
        <v>200</v>
      </c>
      <c r="T1312" s="10">
        <v>0.17</v>
      </c>
      <c r="U1312" s="8">
        <v>37.826577006079617</v>
      </c>
      <c r="V1312" s="10">
        <v>0.15046617825817399</v>
      </c>
    </row>
    <row r="1313" spans="1:22" x14ac:dyDescent="0.25">
      <c r="A1313" s="6">
        <v>44725</v>
      </c>
      <c r="B1313" s="7" t="str">
        <f t="shared" si="20"/>
        <v>6</v>
      </c>
      <c r="C1313" s="17">
        <f>_xlfn.ISOWEEKNUM(Table3[[#This Row],[dt]])</f>
        <v>24</v>
      </c>
      <c r="D1313" s="1">
        <v>15408</v>
      </c>
      <c r="E1313" s="1" t="s">
        <v>10</v>
      </c>
      <c r="F1313" s="1" t="s">
        <v>92</v>
      </c>
      <c r="G1313" s="1" t="s">
        <v>51</v>
      </c>
      <c r="H1313" s="1" t="s">
        <v>17</v>
      </c>
      <c r="I1313" s="1" t="s">
        <v>18</v>
      </c>
      <c r="J1313" s="1" t="s">
        <v>16</v>
      </c>
      <c r="K1313" s="1" t="s">
        <v>20</v>
      </c>
      <c r="L1313" s="1" t="s">
        <v>77</v>
      </c>
      <c r="M1313" s="1">
        <v>212110</v>
      </c>
      <c r="N1313" s="17">
        <v>685.82360337704336</v>
      </c>
      <c r="O1313" s="8">
        <v>8999.5384885542735</v>
      </c>
      <c r="P1313" s="8">
        <v>8164.1480356490501</v>
      </c>
      <c r="Q1313" s="8">
        <f>P1313-Table3[[#This Row],[paid]]</f>
        <v>-835.39045290522336</v>
      </c>
      <c r="R1313" s="8">
        <v>11.904151439886604</v>
      </c>
      <c r="S1313" s="8">
        <v>15600</v>
      </c>
      <c r="T1313" s="10">
        <v>0.1</v>
      </c>
      <c r="U1313" s="8">
        <v>1088.0669142631523</v>
      </c>
      <c r="V1313" s="10">
        <v>2.2212297586800003E-2</v>
      </c>
    </row>
    <row r="1314" spans="1:22" x14ac:dyDescent="0.25">
      <c r="A1314" s="6">
        <v>44725</v>
      </c>
      <c r="B1314" s="7" t="str">
        <f t="shared" si="20"/>
        <v>6</v>
      </c>
      <c r="C1314" s="17">
        <f>_xlfn.ISOWEEKNUM(Table3[[#This Row],[dt]])</f>
        <v>24</v>
      </c>
      <c r="D1314" s="1">
        <v>16537</v>
      </c>
      <c r="E1314" s="1" t="s">
        <v>10</v>
      </c>
      <c r="F1314" s="1" t="s">
        <v>95</v>
      </c>
      <c r="G1314" s="1" t="s">
        <v>25</v>
      </c>
      <c r="H1314" s="1" t="s">
        <v>17</v>
      </c>
      <c r="I1314" s="1" t="s">
        <v>18</v>
      </c>
      <c r="J1314" s="1" t="s">
        <v>16</v>
      </c>
      <c r="K1314" s="1" t="s">
        <v>15</v>
      </c>
      <c r="L1314" s="1" t="s">
        <v>78</v>
      </c>
      <c r="M1314" s="1">
        <v>78690</v>
      </c>
      <c r="N1314" s="17">
        <v>232.37818528221007</v>
      </c>
      <c r="O1314" s="8">
        <v>2305.0648616550275</v>
      </c>
      <c r="P1314" s="8">
        <v>1439.9107244870536</v>
      </c>
      <c r="Q1314" s="8">
        <f>P1314-Table3[[#This Row],[paid]]</f>
        <v>-865.15413716797389</v>
      </c>
      <c r="R1314" s="8">
        <v>6.1964109184274934</v>
      </c>
      <c r="S1314" s="8">
        <v>1400</v>
      </c>
      <c r="T1314" s="10">
        <v>0.1</v>
      </c>
      <c r="U1314" s="8">
        <v>513.59647944562073</v>
      </c>
      <c r="V1314" s="10">
        <v>5.9447722546430985E-2</v>
      </c>
    </row>
    <row r="1315" spans="1:22" x14ac:dyDescent="0.25">
      <c r="A1315" s="6">
        <v>44725</v>
      </c>
      <c r="B1315" s="7" t="str">
        <f t="shared" si="20"/>
        <v>6</v>
      </c>
      <c r="C1315" s="17">
        <f>_xlfn.ISOWEEKNUM(Table3[[#This Row],[dt]])</f>
        <v>24</v>
      </c>
      <c r="D1315" s="1">
        <v>12392</v>
      </c>
      <c r="E1315" s="1" t="s">
        <v>10</v>
      </c>
      <c r="F1315" s="1" t="s">
        <v>91</v>
      </c>
      <c r="G1315" s="1" t="s">
        <v>68</v>
      </c>
      <c r="H1315" s="1" t="s">
        <v>11</v>
      </c>
      <c r="I1315" s="1" t="s">
        <v>18</v>
      </c>
      <c r="J1315" s="1" t="s">
        <v>13</v>
      </c>
      <c r="K1315" s="1" t="s">
        <v>14</v>
      </c>
      <c r="L1315" s="1" t="s">
        <v>81</v>
      </c>
      <c r="M1315" s="1">
        <v>352620</v>
      </c>
      <c r="N1315" s="17">
        <v>687.56698201776555</v>
      </c>
      <c r="O1315" s="8">
        <v>5774.5682859299259</v>
      </c>
      <c r="P1315" s="8">
        <v>4901.7314676695569</v>
      </c>
      <c r="Q1315" s="8">
        <f>P1315-Table3[[#This Row],[paid]]</f>
        <v>-872.836818260369</v>
      </c>
      <c r="R1315" s="8">
        <v>7.1290966492962058</v>
      </c>
      <c r="S1315" s="8">
        <v>3600</v>
      </c>
      <c r="T1315" s="10">
        <v>0.09</v>
      </c>
      <c r="U1315" s="8">
        <v>1896.0202217666904</v>
      </c>
      <c r="V1315" s="10">
        <v>6.4467703377616217E-2</v>
      </c>
    </row>
    <row r="1316" spans="1:22" x14ac:dyDescent="0.25">
      <c r="A1316" s="6">
        <v>44725</v>
      </c>
      <c r="B1316" s="7" t="str">
        <f t="shared" si="20"/>
        <v>6</v>
      </c>
      <c r="C1316" s="17">
        <f>_xlfn.ISOWEEKNUM(Table3[[#This Row],[dt]])</f>
        <v>24</v>
      </c>
      <c r="D1316" s="1">
        <v>5289</v>
      </c>
      <c r="E1316" s="1" t="s">
        <v>10</v>
      </c>
      <c r="F1316" s="1" t="s">
        <v>95</v>
      </c>
      <c r="G1316" s="1" t="s">
        <v>47</v>
      </c>
      <c r="H1316" s="1" t="s">
        <v>17</v>
      </c>
      <c r="I1316" s="1" t="s">
        <v>12</v>
      </c>
      <c r="J1316" s="1" t="s">
        <v>16</v>
      </c>
      <c r="K1316" s="1" t="s">
        <v>14</v>
      </c>
      <c r="L1316" s="1" t="s">
        <v>81</v>
      </c>
      <c r="M1316" s="1">
        <v>42530</v>
      </c>
      <c r="N1316" s="17">
        <v>150.76530675263399</v>
      </c>
      <c r="O1316" s="8">
        <v>931.74905155371948</v>
      </c>
      <c r="P1316" s="8">
        <v>40.78845283797105</v>
      </c>
      <c r="Q1316" s="8">
        <f>P1316-Table3[[#This Row],[paid]]</f>
        <v>-890.96059871574846</v>
      </c>
      <c r="R1316" s="8">
        <v>0.27054269789596963</v>
      </c>
      <c r="S1316" s="8">
        <v>200</v>
      </c>
      <c r="T1316" s="10">
        <v>0.04</v>
      </c>
      <c r="U1316" s="8">
        <v>4.2697288794819483</v>
      </c>
      <c r="V1316" s="10">
        <v>1.744664066422227E-2</v>
      </c>
    </row>
    <row r="1317" spans="1:22" x14ac:dyDescent="0.25">
      <c r="A1317" s="6">
        <v>44725</v>
      </c>
      <c r="B1317" s="7" t="str">
        <f t="shared" si="20"/>
        <v>6</v>
      </c>
      <c r="C1317" s="17">
        <f>_xlfn.ISOWEEKNUM(Table3[[#This Row],[dt]])</f>
        <v>24</v>
      </c>
      <c r="D1317" s="1">
        <v>16053</v>
      </c>
      <c r="E1317" s="1" t="s">
        <v>10</v>
      </c>
      <c r="F1317" s="1" t="s">
        <v>91</v>
      </c>
      <c r="G1317" s="1" t="s">
        <v>70</v>
      </c>
      <c r="H1317" s="1" t="s">
        <v>11</v>
      </c>
      <c r="I1317" s="1" t="s">
        <v>12</v>
      </c>
      <c r="J1317" s="1" t="s">
        <v>16</v>
      </c>
      <c r="K1317" s="1" t="s">
        <v>15</v>
      </c>
      <c r="L1317" s="1" t="s">
        <v>76</v>
      </c>
      <c r="M1317" s="1">
        <v>190580</v>
      </c>
      <c r="N1317" s="17">
        <v>1650.8779362018272</v>
      </c>
      <c r="O1317" s="8">
        <v>1802.703653047475</v>
      </c>
      <c r="P1317" s="8">
        <v>905.12277564674889</v>
      </c>
      <c r="Q1317" s="8">
        <f>P1317-Table3[[#This Row],[paid]]</f>
        <v>-897.58087740072608</v>
      </c>
      <c r="R1317" s="8">
        <v>0.54826753438183551</v>
      </c>
      <c r="S1317" s="8">
        <v>1200</v>
      </c>
      <c r="T1317" s="10">
        <v>0.08</v>
      </c>
      <c r="U1317" s="8">
        <v>4.472882483012099</v>
      </c>
      <c r="V1317" s="10">
        <v>8.2362352809282945E-4</v>
      </c>
    </row>
    <row r="1318" spans="1:22" x14ac:dyDescent="0.25">
      <c r="A1318" s="6">
        <v>44725</v>
      </c>
      <c r="B1318" s="7" t="str">
        <f t="shared" si="20"/>
        <v>6</v>
      </c>
      <c r="C1318" s="17">
        <f>_xlfn.ISOWEEKNUM(Table3[[#This Row],[dt]])</f>
        <v>24</v>
      </c>
      <c r="D1318" s="1">
        <v>15810</v>
      </c>
      <c r="E1318" s="1" t="s">
        <v>10</v>
      </c>
      <c r="F1318" s="1" t="s">
        <v>89</v>
      </c>
      <c r="G1318" s="1" t="s">
        <v>61</v>
      </c>
      <c r="H1318" s="1" t="s">
        <v>11</v>
      </c>
      <c r="I1318" s="1" t="s">
        <v>12</v>
      </c>
      <c r="J1318" s="1" t="s">
        <v>16</v>
      </c>
      <c r="K1318" s="1" t="s">
        <v>14</v>
      </c>
      <c r="L1318" s="1" t="s">
        <v>76</v>
      </c>
      <c r="M1318" s="1">
        <v>63510</v>
      </c>
      <c r="N1318" s="17">
        <v>185.10161191189007</v>
      </c>
      <c r="O1318" s="8">
        <v>1159.5829686393665</v>
      </c>
      <c r="P1318" s="8">
        <v>243.3567762366456</v>
      </c>
      <c r="Q1318" s="8">
        <f>P1318-Table3[[#This Row],[paid]]</f>
        <v>-916.22619240272093</v>
      </c>
      <c r="R1318" s="8">
        <v>1.3147199190922523</v>
      </c>
      <c r="S1318" s="8">
        <v>200</v>
      </c>
      <c r="T1318" s="10">
        <v>0.1</v>
      </c>
      <c r="U1318" s="8">
        <v>46.517471966022747</v>
      </c>
      <c r="V1318" s="10">
        <v>3.185821292602109E-2</v>
      </c>
    </row>
    <row r="1319" spans="1:22" x14ac:dyDescent="0.25">
      <c r="A1319" s="6">
        <v>44725</v>
      </c>
      <c r="B1319" s="7" t="str">
        <f t="shared" si="20"/>
        <v>6</v>
      </c>
      <c r="C1319" s="17">
        <f>_xlfn.ISOWEEKNUM(Table3[[#This Row],[dt]])</f>
        <v>24</v>
      </c>
      <c r="D1319" s="1">
        <v>10778</v>
      </c>
      <c r="E1319" s="1" t="s">
        <v>10</v>
      </c>
      <c r="F1319" s="1" t="s">
        <v>89</v>
      </c>
      <c r="G1319" s="1" t="s">
        <v>54</v>
      </c>
      <c r="H1319" s="1" t="s">
        <v>17</v>
      </c>
      <c r="I1319" s="1" t="s">
        <v>12</v>
      </c>
      <c r="J1319" s="1" t="s">
        <v>16</v>
      </c>
      <c r="K1319" s="1" t="s">
        <v>20</v>
      </c>
      <c r="L1319" s="1" t="s">
        <v>78</v>
      </c>
      <c r="M1319" s="1">
        <v>241870</v>
      </c>
      <c r="N1319" s="17">
        <v>411.80781665486961</v>
      </c>
      <c r="O1319" s="8">
        <v>4049.0696533071227</v>
      </c>
      <c r="P1319" s="8">
        <v>3122.5440700597305</v>
      </c>
      <c r="Q1319" s="8">
        <f>P1319-Table3[[#This Row],[paid]]</f>
        <v>-926.52558324739221</v>
      </c>
      <c r="R1319" s="8">
        <v>7.5825274406500425</v>
      </c>
      <c r="S1319" s="8">
        <v>3200</v>
      </c>
      <c r="T1319" s="10">
        <v>0.09</v>
      </c>
      <c r="U1319" s="8">
        <v>1468.4974944799435</v>
      </c>
      <c r="V1319" s="10">
        <v>7.8381466176918407E-2</v>
      </c>
    </row>
    <row r="1320" spans="1:22" x14ac:dyDescent="0.25">
      <c r="A1320" s="6">
        <v>44725</v>
      </c>
      <c r="B1320" s="7" t="str">
        <f t="shared" si="20"/>
        <v>6</v>
      </c>
      <c r="C1320" s="17">
        <f>_xlfn.ISOWEEKNUM(Table3[[#This Row],[dt]])</f>
        <v>24</v>
      </c>
      <c r="D1320" s="1">
        <v>15909</v>
      </c>
      <c r="E1320" s="1" t="s">
        <v>10</v>
      </c>
      <c r="F1320" s="1" t="s">
        <v>94</v>
      </c>
      <c r="G1320" s="1" t="s">
        <v>56</v>
      </c>
      <c r="H1320" s="1" t="s">
        <v>11</v>
      </c>
      <c r="I1320" s="1" t="s">
        <v>18</v>
      </c>
      <c r="J1320" s="1" t="s">
        <v>13</v>
      </c>
      <c r="K1320" s="1" t="s">
        <v>14</v>
      </c>
      <c r="L1320" s="1" t="s">
        <v>77</v>
      </c>
      <c r="M1320" s="1">
        <v>175620</v>
      </c>
      <c r="N1320" s="17">
        <v>313.83878577044959</v>
      </c>
      <c r="O1320" s="8">
        <v>3493.3534233105906</v>
      </c>
      <c r="P1320" s="8">
        <v>2436.3328814196425</v>
      </c>
      <c r="Q1320" s="8">
        <f>P1320-Table3[[#This Row],[paid]]</f>
        <v>-1057.0205418909482</v>
      </c>
      <c r="R1320" s="8">
        <v>7.7630076073568679</v>
      </c>
      <c r="S1320" s="8">
        <v>2600</v>
      </c>
      <c r="T1320" s="10">
        <v>0.06</v>
      </c>
      <c r="U1320" s="8">
        <v>806.58593971914775</v>
      </c>
      <c r="V1320" s="10">
        <v>5.5177595384608862E-2</v>
      </c>
    </row>
    <row r="1321" spans="1:22" x14ac:dyDescent="0.25">
      <c r="A1321" s="6">
        <v>44725</v>
      </c>
      <c r="B1321" s="7" t="str">
        <f t="shared" si="20"/>
        <v>6</v>
      </c>
      <c r="C1321" s="17">
        <f>_xlfn.ISOWEEKNUM(Table3[[#This Row],[dt]])</f>
        <v>24</v>
      </c>
      <c r="D1321" s="1">
        <v>9315</v>
      </c>
      <c r="E1321" s="1" t="s">
        <v>10</v>
      </c>
      <c r="F1321" s="1" t="s">
        <v>94</v>
      </c>
      <c r="G1321" s="1" t="s">
        <v>28</v>
      </c>
      <c r="H1321" s="1" t="s">
        <v>17</v>
      </c>
      <c r="I1321" s="1" t="s">
        <v>18</v>
      </c>
      <c r="J1321" s="1" t="s">
        <v>16</v>
      </c>
      <c r="K1321" s="1" t="s">
        <v>14</v>
      </c>
      <c r="L1321" s="1" t="s">
        <v>75</v>
      </c>
      <c r="M1321" s="1">
        <v>27080</v>
      </c>
      <c r="N1321" s="17">
        <v>128.14398382204249</v>
      </c>
      <c r="O1321" s="8">
        <v>1338.138491907669</v>
      </c>
      <c r="P1321" s="8">
        <v>244.26552316049666</v>
      </c>
      <c r="Q1321" s="8">
        <f>P1321-Table3[[#This Row],[paid]]</f>
        <v>-1093.8729687471723</v>
      </c>
      <c r="R1321" s="8">
        <v>1.9061801879026623</v>
      </c>
      <c r="S1321" s="8">
        <v>400</v>
      </c>
      <c r="T1321" s="10">
        <v>7.0000000000000007E-2</v>
      </c>
      <c r="U1321" s="8">
        <v>4.8813202746889468</v>
      </c>
      <c r="V1321" s="10">
        <v>3.3306107574595065E-3</v>
      </c>
    </row>
    <row r="1322" spans="1:22" x14ac:dyDescent="0.25">
      <c r="A1322" s="6">
        <v>44725</v>
      </c>
      <c r="B1322" s="7" t="str">
        <f t="shared" si="20"/>
        <v>6</v>
      </c>
      <c r="C1322" s="17">
        <f>_xlfn.ISOWEEKNUM(Table3[[#This Row],[dt]])</f>
        <v>24</v>
      </c>
      <c r="D1322" s="1">
        <v>15169</v>
      </c>
      <c r="E1322" s="1" t="s">
        <v>10</v>
      </c>
      <c r="F1322" s="1" t="s">
        <v>94</v>
      </c>
      <c r="G1322" s="1" t="s">
        <v>34</v>
      </c>
      <c r="H1322" s="1" t="s">
        <v>11</v>
      </c>
      <c r="I1322" s="1" t="s">
        <v>12</v>
      </c>
      <c r="J1322" s="1" t="s">
        <v>13</v>
      </c>
      <c r="K1322" s="1" t="s">
        <v>14</v>
      </c>
      <c r="L1322" s="1" t="s">
        <v>78</v>
      </c>
      <c r="M1322" s="1">
        <v>101960</v>
      </c>
      <c r="N1322" s="17">
        <v>724.59217624446819</v>
      </c>
      <c r="O1322" s="8">
        <v>2728.9198777316778</v>
      </c>
      <c r="P1322" s="8">
        <v>1497.9954492442305</v>
      </c>
      <c r="Q1322" s="8">
        <f>P1322-Table3[[#This Row],[paid]]</f>
        <v>-1230.9244284874474</v>
      </c>
      <c r="R1322" s="8">
        <v>2.0673635437361195</v>
      </c>
      <c r="S1322" s="8">
        <v>2200</v>
      </c>
      <c r="T1322" s="10">
        <v>0.09</v>
      </c>
      <c r="U1322" s="8">
        <v>678.79632827491253</v>
      </c>
      <c r="V1322" s="10">
        <v>7.5522740363617169E-2</v>
      </c>
    </row>
    <row r="1323" spans="1:22" x14ac:dyDescent="0.25">
      <c r="A1323" s="6">
        <v>44725</v>
      </c>
      <c r="B1323" s="7" t="str">
        <f t="shared" si="20"/>
        <v>6</v>
      </c>
      <c r="C1323" s="17">
        <f>_xlfn.ISOWEEKNUM(Table3[[#This Row],[dt]])</f>
        <v>24</v>
      </c>
      <c r="D1323" s="1">
        <v>16861</v>
      </c>
      <c r="E1323" s="1" t="s">
        <v>10</v>
      </c>
      <c r="F1323" s="1" t="s">
        <v>92</v>
      </c>
      <c r="G1323" s="1" t="s">
        <v>73</v>
      </c>
      <c r="H1323" s="1" t="s">
        <v>11</v>
      </c>
      <c r="I1323" s="1" t="s">
        <v>18</v>
      </c>
      <c r="J1323" s="1" t="s">
        <v>13</v>
      </c>
      <c r="K1323" s="1" t="s">
        <v>15</v>
      </c>
      <c r="L1323" s="1" t="s">
        <v>77</v>
      </c>
      <c r="M1323" s="1">
        <v>158960</v>
      </c>
      <c r="N1323" s="17">
        <v>986.85586902850025</v>
      </c>
      <c r="O1323" s="8">
        <v>3610.0580939983056</v>
      </c>
      <c r="P1323" s="8">
        <v>2292.5399083629786</v>
      </c>
      <c r="Q1323" s="8">
        <f>P1323-Table3[[#This Row],[paid]]</f>
        <v>-1317.518185635327</v>
      </c>
      <c r="R1323" s="8">
        <v>2.3230747065626161</v>
      </c>
      <c r="S1323" s="8">
        <v>3400</v>
      </c>
      <c r="T1323" s="10">
        <v>7.0000000000000007E-2</v>
      </c>
      <c r="U1323" s="8">
        <v>704.57078818076536</v>
      </c>
      <c r="V1323" s="10">
        <v>5.1221993679772287E-2</v>
      </c>
    </row>
    <row r="1324" spans="1:22" x14ac:dyDescent="0.25">
      <c r="A1324" s="6">
        <v>44725</v>
      </c>
      <c r="B1324" s="7" t="str">
        <f t="shared" si="20"/>
        <v>6</v>
      </c>
      <c r="C1324" s="17">
        <f>_xlfn.ISOWEEKNUM(Table3[[#This Row],[dt]])</f>
        <v>24</v>
      </c>
      <c r="D1324" s="1">
        <v>16842</v>
      </c>
      <c r="E1324" s="1" t="s">
        <v>10</v>
      </c>
      <c r="F1324" s="1" t="s">
        <v>90</v>
      </c>
      <c r="G1324" s="1" t="s">
        <v>62</v>
      </c>
      <c r="H1324" s="1" t="s">
        <v>11</v>
      </c>
      <c r="I1324" s="1" t="s">
        <v>12</v>
      </c>
      <c r="J1324" s="1" t="s">
        <v>16</v>
      </c>
      <c r="K1324" s="1" t="s">
        <v>14</v>
      </c>
      <c r="L1324" s="1" t="s">
        <v>76</v>
      </c>
      <c r="M1324" s="1">
        <v>115670</v>
      </c>
      <c r="N1324" s="17">
        <v>451.13104524180972</v>
      </c>
      <c r="O1324" s="8">
        <v>2425.6132564973668</v>
      </c>
      <c r="P1324" s="8">
        <v>911.89120313003912</v>
      </c>
      <c r="Q1324" s="8">
        <f>P1324-Table3[[#This Row],[paid]]</f>
        <v>-1513.7220533673276</v>
      </c>
      <c r="R1324" s="8">
        <v>2.0213443804144724</v>
      </c>
      <c r="S1324" s="8">
        <v>1200</v>
      </c>
      <c r="T1324" s="10">
        <v>0.14000000000000001</v>
      </c>
      <c r="U1324" s="8">
        <v>172.78271617098738</v>
      </c>
      <c r="V1324" s="10">
        <v>3.1579556051188985E-2</v>
      </c>
    </row>
    <row r="1325" spans="1:22" x14ac:dyDescent="0.25">
      <c r="A1325" s="6">
        <v>44725</v>
      </c>
      <c r="B1325" s="7" t="str">
        <f t="shared" si="20"/>
        <v>6</v>
      </c>
      <c r="C1325" s="17">
        <f>_xlfn.ISOWEEKNUM(Table3[[#This Row],[dt]])</f>
        <v>24</v>
      </c>
      <c r="D1325" s="1">
        <v>3015</v>
      </c>
      <c r="E1325" s="1" t="s">
        <v>10</v>
      </c>
      <c r="F1325" s="1" t="s">
        <v>95</v>
      </c>
      <c r="G1325" s="1" t="s">
        <v>51</v>
      </c>
      <c r="H1325" s="1" t="s">
        <v>11</v>
      </c>
      <c r="I1325" s="1" t="s">
        <v>12</v>
      </c>
      <c r="J1325" s="1" t="s">
        <v>16</v>
      </c>
      <c r="K1325" s="1" t="s">
        <v>15</v>
      </c>
      <c r="L1325" s="1" t="s">
        <v>81</v>
      </c>
      <c r="M1325" s="1">
        <v>109860</v>
      </c>
      <c r="N1325" s="17">
        <v>1555.4822274881517</v>
      </c>
      <c r="O1325" s="8">
        <v>1933.2281351207664</v>
      </c>
      <c r="P1325" s="8">
        <v>190.63661758973092</v>
      </c>
      <c r="Q1325" s="8">
        <f>P1325-Table3[[#This Row],[paid]]</f>
        <v>-1742.5915175310356</v>
      </c>
      <c r="R1325" s="8">
        <v>0.12255788862183128</v>
      </c>
      <c r="S1325" s="8">
        <v>400</v>
      </c>
      <c r="T1325" s="10">
        <v>0.13</v>
      </c>
      <c r="U1325" s="8">
        <v>103.09897701299663</v>
      </c>
      <c r="V1325" s="10">
        <v>9.0135688792377364E-2</v>
      </c>
    </row>
    <row r="1326" spans="1:22" x14ac:dyDescent="0.25">
      <c r="A1326" s="6">
        <v>44725</v>
      </c>
      <c r="B1326" s="7" t="str">
        <f t="shared" si="20"/>
        <v>6</v>
      </c>
      <c r="C1326" s="17">
        <f>_xlfn.ISOWEEKNUM(Table3[[#This Row],[dt]])</f>
        <v>24</v>
      </c>
      <c r="D1326" s="1">
        <v>16205</v>
      </c>
      <c r="E1326" s="1" t="s">
        <v>10</v>
      </c>
      <c r="F1326" s="1" t="s">
        <v>92</v>
      </c>
      <c r="G1326" s="1" t="s">
        <v>56</v>
      </c>
      <c r="H1326" s="1" t="s">
        <v>17</v>
      </c>
      <c r="I1326" s="1" t="s">
        <v>12</v>
      </c>
      <c r="J1326" s="1" t="s">
        <v>13</v>
      </c>
      <c r="K1326" s="1" t="s">
        <v>14</v>
      </c>
      <c r="L1326" s="1" t="s">
        <v>77</v>
      </c>
      <c r="M1326" s="1">
        <v>120890</v>
      </c>
      <c r="N1326" s="17">
        <v>445.07417433676233</v>
      </c>
      <c r="O1326" s="8">
        <v>3836.5486976188395</v>
      </c>
      <c r="P1326" s="8">
        <v>2092.584244969958</v>
      </c>
      <c r="Q1326" s="8">
        <f>P1326-Table3[[#This Row],[paid]]</f>
        <v>-1743.9644526488814</v>
      </c>
      <c r="R1326" s="8">
        <v>4.7016528157093616</v>
      </c>
      <c r="S1326" s="8">
        <v>1600</v>
      </c>
      <c r="T1326" s="10">
        <v>0.1</v>
      </c>
      <c r="U1326" s="8">
        <v>907.18822439454357</v>
      </c>
      <c r="V1326" s="10">
        <v>7.2254217607980342E-2</v>
      </c>
    </row>
    <row r="1327" spans="1:22" x14ac:dyDescent="0.25">
      <c r="A1327" s="6">
        <v>44725</v>
      </c>
      <c r="B1327" s="7" t="str">
        <f t="shared" si="20"/>
        <v>6</v>
      </c>
      <c r="C1327" s="17">
        <f>_xlfn.ISOWEEKNUM(Table3[[#This Row],[dt]])</f>
        <v>24</v>
      </c>
      <c r="D1327" s="1">
        <v>16703</v>
      </c>
      <c r="E1327" s="1" t="s">
        <v>10</v>
      </c>
      <c r="F1327" s="1" t="s">
        <v>95</v>
      </c>
      <c r="G1327" s="1" t="s">
        <v>26</v>
      </c>
      <c r="H1327" s="1" t="s">
        <v>19</v>
      </c>
      <c r="I1327" s="1" t="s">
        <v>12</v>
      </c>
      <c r="J1327" s="1" t="s">
        <v>13</v>
      </c>
      <c r="K1327" s="1" t="s">
        <v>14</v>
      </c>
      <c r="L1327" s="1" t="s">
        <v>75</v>
      </c>
      <c r="M1327" s="1">
        <v>415860</v>
      </c>
      <c r="N1327" s="17">
        <v>349.5111360134473</v>
      </c>
      <c r="O1327" s="8">
        <v>9248.5759013658444</v>
      </c>
      <c r="P1327" s="8">
        <v>7482.5932171133527</v>
      </c>
      <c r="Q1327" s="8">
        <f>P1327-Table3[[#This Row],[paid]]</f>
        <v>-1765.9826842524917</v>
      </c>
      <c r="R1327" s="8">
        <v>21.408740512420934</v>
      </c>
      <c r="S1327" s="8">
        <v>20000</v>
      </c>
      <c r="T1327" s="10">
        <v>4.4999999999999998E-2</v>
      </c>
      <c r="U1327" s="8">
        <v>351.65634017853552</v>
      </c>
      <c r="V1327" s="10">
        <v>7.832764434622887E-3</v>
      </c>
    </row>
    <row r="1328" spans="1:22" x14ac:dyDescent="0.25">
      <c r="A1328" s="6">
        <v>44725</v>
      </c>
      <c r="B1328" s="7" t="str">
        <f t="shared" si="20"/>
        <v>6</v>
      </c>
      <c r="C1328" s="17">
        <f>_xlfn.ISOWEEKNUM(Table3[[#This Row],[dt]])</f>
        <v>24</v>
      </c>
      <c r="D1328" s="1">
        <v>16845</v>
      </c>
      <c r="E1328" s="1" t="s">
        <v>10</v>
      </c>
      <c r="F1328" s="1" t="s">
        <v>93</v>
      </c>
      <c r="G1328" s="1" t="s">
        <v>38</v>
      </c>
      <c r="H1328" s="1" t="s">
        <v>11</v>
      </c>
      <c r="I1328" s="1" t="s">
        <v>12</v>
      </c>
      <c r="J1328" s="1" t="s">
        <v>13</v>
      </c>
      <c r="K1328" s="1" t="s">
        <v>15</v>
      </c>
      <c r="L1328" s="1" t="s">
        <v>77</v>
      </c>
      <c r="M1328" s="1">
        <v>341900</v>
      </c>
      <c r="N1328" s="17">
        <v>1946.3415890679132</v>
      </c>
      <c r="O1328" s="8">
        <v>6924.8451976163715</v>
      </c>
      <c r="P1328" s="8">
        <v>5082.245175708128</v>
      </c>
      <c r="Q1328" s="8">
        <f>P1328-Table3[[#This Row],[paid]]</f>
        <v>-1842.6000219082434</v>
      </c>
      <c r="R1328" s="8">
        <v>2.6111784304737449</v>
      </c>
      <c r="S1328" s="8">
        <v>9000</v>
      </c>
      <c r="T1328" s="10">
        <v>0.06</v>
      </c>
      <c r="U1328" s="8">
        <v>988.3876411867476</v>
      </c>
      <c r="V1328" s="10">
        <v>3.2413090639251178E-2</v>
      </c>
    </row>
    <row r="1329" spans="1:22" x14ac:dyDescent="0.25">
      <c r="A1329" s="6">
        <v>44725</v>
      </c>
      <c r="B1329" s="7" t="str">
        <f t="shared" si="20"/>
        <v>6</v>
      </c>
      <c r="C1329" s="17">
        <f>_xlfn.ISOWEEKNUM(Table3[[#This Row],[dt]])</f>
        <v>24</v>
      </c>
      <c r="D1329" s="1">
        <v>5351</v>
      </c>
      <c r="E1329" s="1" t="s">
        <v>10</v>
      </c>
      <c r="F1329" s="1" t="s">
        <v>89</v>
      </c>
      <c r="G1329" s="1" t="s">
        <v>68</v>
      </c>
      <c r="H1329" s="1" t="s">
        <v>17</v>
      </c>
      <c r="I1329" s="1" t="s">
        <v>12</v>
      </c>
      <c r="J1329" s="1" t="s">
        <v>13</v>
      </c>
      <c r="K1329" s="1" t="s">
        <v>14</v>
      </c>
      <c r="L1329" s="1" t="s">
        <v>77</v>
      </c>
      <c r="M1329" s="1">
        <v>290220</v>
      </c>
      <c r="N1329" s="17">
        <v>828.44023118127996</v>
      </c>
      <c r="O1329" s="8">
        <v>12998.801262173489</v>
      </c>
      <c r="P1329" s="8">
        <v>11078.940249706293</v>
      </c>
      <c r="Q1329" s="8">
        <f>P1329-Table3[[#This Row],[paid]]</f>
        <v>-1919.8610124671959</v>
      </c>
      <c r="R1329" s="8">
        <v>13.373252327338978</v>
      </c>
      <c r="S1329" s="8">
        <v>12000</v>
      </c>
      <c r="T1329" s="10">
        <v>0.06</v>
      </c>
      <c r="U1329" s="8">
        <v>1285.7642728170104</v>
      </c>
      <c r="V1329" s="10">
        <v>1.9342467838941793E-2</v>
      </c>
    </row>
    <row r="1330" spans="1:22" x14ac:dyDescent="0.25">
      <c r="A1330" s="6">
        <v>44725</v>
      </c>
      <c r="B1330" s="7" t="str">
        <f t="shared" si="20"/>
        <v>6</v>
      </c>
      <c r="C1330" s="17">
        <f>_xlfn.ISOWEEKNUM(Table3[[#This Row],[dt]])</f>
        <v>24</v>
      </c>
      <c r="D1330" s="1">
        <v>5638</v>
      </c>
      <c r="E1330" s="1" t="s">
        <v>10</v>
      </c>
      <c r="F1330" s="1" t="s">
        <v>93</v>
      </c>
      <c r="G1330" s="1" t="s">
        <v>25</v>
      </c>
      <c r="H1330" s="1" t="s">
        <v>11</v>
      </c>
      <c r="I1330" s="1" t="s">
        <v>12</v>
      </c>
      <c r="J1330" s="1" t="s">
        <v>16</v>
      </c>
      <c r="K1330" s="1" t="s">
        <v>15</v>
      </c>
      <c r="L1330" s="1" t="s">
        <v>79</v>
      </c>
      <c r="M1330" s="1">
        <v>203340</v>
      </c>
      <c r="N1330" s="17">
        <v>925.38308246767019</v>
      </c>
      <c r="O1330" s="8">
        <v>4236.2571215791622</v>
      </c>
      <c r="P1330" s="8">
        <v>2029.0686714764724</v>
      </c>
      <c r="Q1330" s="8">
        <f>P1330-Table3[[#This Row],[paid]]</f>
        <v>-2207.1884501026898</v>
      </c>
      <c r="R1330" s="8">
        <v>2.1926796695544315</v>
      </c>
      <c r="S1330" s="8">
        <v>2400</v>
      </c>
      <c r="T1330" s="10">
        <v>0.04</v>
      </c>
      <c r="U1330" s="8">
        <v>416.61338663392456</v>
      </c>
      <c r="V1330" s="10">
        <v>3.4220411272952105E-2</v>
      </c>
    </row>
    <row r="1331" spans="1:22" x14ac:dyDescent="0.25">
      <c r="A1331" s="6">
        <v>44725</v>
      </c>
      <c r="B1331" s="7" t="str">
        <f t="shared" si="20"/>
        <v>6</v>
      </c>
      <c r="C1331" s="17">
        <f>_xlfn.ISOWEEKNUM(Table3[[#This Row],[dt]])</f>
        <v>24</v>
      </c>
      <c r="D1331" s="1">
        <v>16846</v>
      </c>
      <c r="E1331" s="1" t="s">
        <v>10</v>
      </c>
      <c r="F1331" s="1" t="s">
        <v>93</v>
      </c>
      <c r="G1331" s="1" t="s">
        <v>36</v>
      </c>
      <c r="H1331" s="1" t="s">
        <v>11</v>
      </c>
      <c r="I1331" s="1" t="s">
        <v>18</v>
      </c>
      <c r="J1331" s="1" t="s">
        <v>13</v>
      </c>
      <c r="K1331" s="1" t="s">
        <v>15</v>
      </c>
      <c r="L1331" s="1" t="s">
        <v>81</v>
      </c>
      <c r="M1331" s="1">
        <v>234400</v>
      </c>
      <c r="N1331" s="17">
        <v>1569.5191418929087</v>
      </c>
      <c r="O1331" s="8">
        <v>4910.1573889284446</v>
      </c>
      <c r="P1331" s="8">
        <v>2061.6870015061791</v>
      </c>
      <c r="Q1331" s="8">
        <f>P1331-Table3[[#This Row],[paid]]</f>
        <v>-2848.4703874222655</v>
      </c>
      <c r="R1331" s="8">
        <v>1.3135787557325962</v>
      </c>
      <c r="S1331" s="8">
        <v>3200</v>
      </c>
      <c r="T1331" s="10">
        <v>0.06</v>
      </c>
      <c r="U1331" s="8">
        <v>85.466634670823581</v>
      </c>
      <c r="V1331" s="10">
        <v>6.9091181645892716E-3</v>
      </c>
    </row>
    <row r="1332" spans="1:22" x14ac:dyDescent="0.25">
      <c r="A1332" s="6">
        <v>44725</v>
      </c>
      <c r="B1332" s="7" t="str">
        <f t="shared" si="20"/>
        <v>6</v>
      </c>
      <c r="C1332" s="17">
        <f>_xlfn.ISOWEEKNUM(Table3[[#This Row],[dt]])</f>
        <v>24</v>
      </c>
      <c r="D1332" s="1">
        <v>5585</v>
      </c>
      <c r="E1332" s="1" t="s">
        <v>10</v>
      </c>
      <c r="F1332" s="1" t="s">
        <v>93</v>
      </c>
      <c r="G1332" s="1" t="s">
        <v>36</v>
      </c>
      <c r="H1332" s="1" t="s">
        <v>19</v>
      </c>
      <c r="I1332" s="1" t="s">
        <v>12</v>
      </c>
      <c r="J1332" s="1" t="s">
        <v>13</v>
      </c>
      <c r="K1332" s="1" t="s">
        <v>14</v>
      </c>
      <c r="L1332" s="1" t="s">
        <v>76</v>
      </c>
      <c r="M1332" s="1">
        <v>1430560</v>
      </c>
      <c r="N1332" s="17">
        <v>1028.8668396099831</v>
      </c>
      <c r="O1332" s="8">
        <v>22666.045365956401</v>
      </c>
      <c r="P1332" s="8">
        <v>19336.934048199055</v>
      </c>
      <c r="Q1332" s="8">
        <f>P1332-Table3[[#This Row],[paid]]</f>
        <v>-3329.1113177573461</v>
      </c>
      <c r="R1332" s="8">
        <v>18.794399142584076</v>
      </c>
      <c r="S1332" s="8">
        <v>26200</v>
      </c>
      <c r="T1332" s="10">
        <v>7.0000000000000007E-2</v>
      </c>
      <c r="U1332" s="8">
        <v>2579.3532492285385</v>
      </c>
      <c r="V1332" s="10">
        <v>2.2231663361586239E-2</v>
      </c>
    </row>
    <row r="1333" spans="1:22" x14ac:dyDescent="0.25">
      <c r="A1333" s="6">
        <v>44725</v>
      </c>
      <c r="B1333" s="7" t="str">
        <f t="shared" si="20"/>
        <v>6</v>
      </c>
      <c r="C1333" s="17">
        <f>_xlfn.ISOWEEKNUM(Table3[[#This Row],[dt]])</f>
        <v>24</v>
      </c>
      <c r="D1333" s="1">
        <v>12394</v>
      </c>
      <c r="E1333" s="1" t="s">
        <v>10</v>
      </c>
      <c r="F1333" s="1" t="s">
        <v>94</v>
      </c>
      <c r="G1333" s="1" t="s">
        <v>35</v>
      </c>
      <c r="H1333" s="1" t="s">
        <v>17</v>
      </c>
      <c r="I1333" s="1" t="s">
        <v>12</v>
      </c>
      <c r="J1333" s="1" t="s">
        <v>13</v>
      </c>
      <c r="K1333" s="1" t="s">
        <v>14</v>
      </c>
      <c r="L1333" s="1" t="s">
        <v>79</v>
      </c>
      <c r="M1333" s="1">
        <v>153990</v>
      </c>
      <c r="N1333" s="17">
        <v>397.2813177418862</v>
      </c>
      <c r="O1333" s="8">
        <v>4737.9888326487444</v>
      </c>
      <c r="P1333" s="8">
        <v>928.16294224903083</v>
      </c>
      <c r="Q1333" s="8">
        <f>P1333-Table3[[#This Row],[paid]]</f>
        <v>-3809.8258903997134</v>
      </c>
      <c r="R1333" s="8">
        <v>2.336286406631531</v>
      </c>
      <c r="S1333" s="8">
        <v>1400</v>
      </c>
      <c r="T1333" s="10">
        <v>7.0000000000000007E-2</v>
      </c>
      <c r="U1333" s="8">
        <v>37.153840801368744</v>
      </c>
      <c r="V1333" s="10">
        <v>6.6715729731932098E-3</v>
      </c>
    </row>
    <row r="1334" spans="1:22" x14ac:dyDescent="0.25">
      <c r="A1334" s="6">
        <v>44725</v>
      </c>
      <c r="B1334" s="7" t="str">
        <f t="shared" si="20"/>
        <v>6</v>
      </c>
      <c r="C1334" s="17">
        <f>_xlfn.ISOWEEKNUM(Table3[[#This Row],[dt]])</f>
        <v>24</v>
      </c>
      <c r="D1334" s="1">
        <v>14315</v>
      </c>
      <c r="E1334" s="1" t="s">
        <v>10</v>
      </c>
      <c r="F1334" s="1" t="s">
        <v>95</v>
      </c>
      <c r="G1334" s="1" t="s">
        <v>55</v>
      </c>
      <c r="H1334" s="1" t="s">
        <v>11</v>
      </c>
      <c r="I1334" s="1" t="s">
        <v>12</v>
      </c>
      <c r="J1334" s="1" t="s">
        <v>16</v>
      </c>
      <c r="K1334" s="1" t="s">
        <v>14</v>
      </c>
      <c r="L1334" s="1" t="s">
        <v>81</v>
      </c>
      <c r="M1334" s="1">
        <v>363110</v>
      </c>
      <c r="N1334" s="17">
        <v>950.31916659219439</v>
      </c>
      <c r="O1334" s="8">
        <v>6812.9854936217216</v>
      </c>
      <c r="P1334" s="8">
        <v>2631.9149171964655</v>
      </c>
      <c r="Q1334" s="8">
        <f>P1334-Table3[[#This Row],[paid]]</f>
        <v>-4181.0705764252561</v>
      </c>
      <c r="R1334" s="8">
        <v>2.7695062982202123</v>
      </c>
      <c r="S1334" s="8">
        <v>3800</v>
      </c>
      <c r="T1334" s="10">
        <v>0.12</v>
      </c>
      <c r="U1334" s="8">
        <v>1008.2029467983238</v>
      </c>
      <c r="V1334" s="10">
        <v>6.3844702337634118E-2</v>
      </c>
    </row>
    <row r="1335" spans="1:22" x14ac:dyDescent="0.25">
      <c r="A1335" s="6">
        <v>44725</v>
      </c>
      <c r="B1335" s="7" t="str">
        <f t="shared" si="20"/>
        <v>6</v>
      </c>
      <c r="C1335" s="17">
        <f>_xlfn.ISOWEEKNUM(Table3[[#This Row],[dt]])</f>
        <v>24</v>
      </c>
      <c r="D1335" s="1">
        <v>2480</v>
      </c>
      <c r="E1335" s="1" t="s">
        <v>10</v>
      </c>
      <c r="F1335" s="1" t="s">
        <v>92</v>
      </c>
      <c r="G1335" s="1" t="s">
        <v>43</v>
      </c>
      <c r="H1335" s="1" t="s">
        <v>17</v>
      </c>
      <c r="I1335" s="1" t="s">
        <v>12</v>
      </c>
      <c r="J1335" s="1" t="s">
        <v>13</v>
      </c>
      <c r="K1335" s="1" t="s">
        <v>14</v>
      </c>
      <c r="L1335" s="1" t="s">
        <v>81</v>
      </c>
      <c r="M1335" s="1">
        <v>251340</v>
      </c>
      <c r="N1335" s="17">
        <v>408.56069078519596</v>
      </c>
      <c r="O1335" s="8">
        <v>5771.0160770549819</v>
      </c>
      <c r="P1335" s="8">
        <v>1571.8735433160366</v>
      </c>
      <c r="Q1335" s="8">
        <f>P1335-Table3[[#This Row],[paid]]</f>
        <v>-4199.1425337389455</v>
      </c>
      <c r="R1335" s="8">
        <v>3.8473440513699875</v>
      </c>
      <c r="S1335" s="8">
        <v>50000</v>
      </c>
      <c r="T1335" s="10">
        <v>0.06</v>
      </c>
      <c r="U1335" s="8">
        <v>197.10600555582343</v>
      </c>
      <c r="V1335" s="10">
        <v>2.0899264489602543E-2</v>
      </c>
    </row>
    <row r="1336" spans="1:22" x14ac:dyDescent="0.25">
      <c r="A1336" s="6">
        <v>44726</v>
      </c>
      <c r="B1336" s="7" t="str">
        <f t="shared" si="20"/>
        <v>6</v>
      </c>
      <c r="C1336" s="17">
        <f>_xlfn.ISOWEEKNUM(Table3[[#This Row],[dt]])</f>
        <v>24</v>
      </c>
      <c r="D1336" s="1">
        <v>13549</v>
      </c>
      <c r="E1336" s="1" t="s">
        <v>10</v>
      </c>
      <c r="F1336" s="1" t="s">
        <v>94</v>
      </c>
      <c r="G1336" s="1" t="s">
        <v>42</v>
      </c>
      <c r="H1336" s="1" t="s">
        <v>19</v>
      </c>
      <c r="I1336" s="1" t="s">
        <v>12</v>
      </c>
      <c r="J1336" s="1" t="s">
        <v>13</v>
      </c>
      <c r="K1336" s="1" t="s">
        <v>14</v>
      </c>
      <c r="L1336" s="1" t="s">
        <v>79</v>
      </c>
      <c r="M1336" s="1">
        <v>1202110</v>
      </c>
      <c r="N1336" s="17">
        <v>1149.8201328640498</v>
      </c>
      <c r="O1336" s="8">
        <v>25288.166434904015</v>
      </c>
      <c r="P1336" s="8">
        <v>37860.472513111374</v>
      </c>
      <c r="Q1336" s="8">
        <f>P1336-Table3[[#This Row],[paid]]</f>
        <v>12572.306078207359</v>
      </c>
      <c r="R1336" s="8">
        <v>32.927300045447929</v>
      </c>
      <c r="S1336" s="8">
        <v>40000</v>
      </c>
      <c r="T1336" s="10">
        <v>7.0000000000000007E-2</v>
      </c>
      <c r="U1336" s="8">
        <v>13499.136084395424</v>
      </c>
      <c r="V1336" s="10">
        <v>5.9424932250561883E-2</v>
      </c>
    </row>
    <row r="1337" spans="1:22" x14ac:dyDescent="0.25">
      <c r="A1337" s="6">
        <v>44726</v>
      </c>
      <c r="B1337" s="7" t="str">
        <f t="shared" si="20"/>
        <v>6</v>
      </c>
      <c r="C1337" s="17">
        <f>_xlfn.ISOWEEKNUM(Table3[[#This Row],[dt]])</f>
        <v>24</v>
      </c>
      <c r="D1337" s="1">
        <v>12394</v>
      </c>
      <c r="E1337" s="1" t="s">
        <v>10</v>
      </c>
      <c r="F1337" s="1" t="s">
        <v>91</v>
      </c>
      <c r="G1337" s="1" t="s">
        <v>53</v>
      </c>
      <c r="H1337" s="1" t="s">
        <v>17</v>
      </c>
      <c r="I1337" s="1" t="s">
        <v>12</v>
      </c>
      <c r="J1337" s="1" t="s">
        <v>13</v>
      </c>
      <c r="K1337" s="1" t="s">
        <v>14</v>
      </c>
      <c r="L1337" s="1" t="s">
        <v>79</v>
      </c>
      <c r="M1337" s="1">
        <v>866330</v>
      </c>
      <c r="N1337" s="17">
        <v>2233.9524860129768</v>
      </c>
      <c r="O1337" s="8">
        <v>31226.291848866975</v>
      </c>
      <c r="P1337" s="8">
        <v>41972.353973973011</v>
      </c>
      <c r="Q1337" s="8">
        <f>P1337-Table3[[#This Row],[paid]]</f>
        <v>10746.062125106037</v>
      </c>
      <c r="R1337" s="8">
        <v>18.788382580545715</v>
      </c>
      <c r="S1337" s="8">
        <v>45400</v>
      </c>
      <c r="T1337" s="10">
        <v>7.0000000000000007E-2</v>
      </c>
      <c r="U1337" s="8">
        <v>2406.7557242646658</v>
      </c>
      <c r="V1337" s="10">
        <v>9.5569086807198982E-3</v>
      </c>
    </row>
    <row r="1338" spans="1:22" x14ac:dyDescent="0.25">
      <c r="A1338" s="6">
        <v>44726</v>
      </c>
      <c r="B1338" s="7" t="str">
        <f t="shared" si="20"/>
        <v>6</v>
      </c>
      <c r="C1338" s="17">
        <f>_xlfn.ISOWEEKNUM(Table3[[#This Row],[dt]])</f>
        <v>24</v>
      </c>
      <c r="D1338" s="1">
        <v>15910</v>
      </c>
      <c r="E1338" s="1" t="s">
        <v>10</v>
      </c>
      <c r="F1338" s="1" t="s">
        <v>89</v>
      </c>
      <c r="G1338" s="1" t="s">
        <v>26</v>
      </c>
      <c r="H1338" s="1" t="s">
        <v>11</v>
      </c>
      <c r="I1338" s="1" t="s">
        <v>12</v>
      </c>
      <c r="J1338" s="1" t="s">
        <v>16</v>
      </c>
      <c r="K1338" s="1" t="s">
        <v>14</v>
      </c>
      <c r="L1338" s="1" t="s">
        <v>75</v>
      </c>
      <c r="M1338" s="1">
        <v>853090</v>
      </c>
      <c r="N1338" s="17">
        <v>2912.7548113666367</v>
      </c>
      <c r="O1338" s="8">
        <v>21434.967462662713</v>
      </c>
      <c r="P1338" s="8">
        <v>30249.420837382815</v>
      </c>
      <c r="Q1338" s="8">
        <f>P1338-Table3[[#This Row],[paid]]</f>
        <v>8814.4533747201021</v>
      </c>
      <c r="R1338" s="8">
        <v>10.38515865439085</v>
      </c>
      <c r="S1338" s="8">
        <v>33600</v>
      </c>
      <c r="T1338" s="10">
        <v>0.12</v>
      </c>
      <c r="U1338" s="8">
        <v>20568.757785036749</v>
      </c>
      <c r="V1338" s="10">
        <v>0.11332865894971386</v>
      </c>
    </row>
    <row r="1339" spans="1:22" x14ac:dyDescent="0.25">
      <c r="A1339" s="6">
        <v>44726</v>
      </c>
      <c r="B1339" s="7" t="str">
        <f t="shared" si="20"/>
        <v>6</v>
      </c>
      <c r="C1339" s="17">
        <f>_xlfn.ISOWEEKNUM(Table3[[#This Row],[dt]])</f>
        <v>24</v>
      </c>
      <c r="D1339" s="1">
        <v>16703</v>
      </c>
      <c r="E1339" s="1" t="s">
        <v>10</v>
      </c>
      <c r="F1339" s="1" t="s">
        <v>94</v>
      </c>
      <c r="G1339" s="1" t="s">
        <v>54</v>
      </c>
      <c r="H1339" s="1" t="s">
        <v>19</v>
      </c>
      <c r="I1339" s="1" t="s">
        <v>12</v>
      </c>
      <c r="J1339" s="1" t="s">
        <v>13</v>
      </c>
      <c r="K1339" s="1" t="s">
        <v>14</v>
      </c>
      <c r="L1339" s="1" t="s">
        <v>79</v>
      </c>
      <c r="M1339" s="1">
        <v>693620</v>
      </c>
      <c r="N1339" s="17">
        <v>619.21391690392318</v>
      </c>
      <c r="O1339" s="8">
        <v>16287.813245570873</v>
      </c>
      <c r="P1339" s="8">
        <v>22715.406841417887</v>
      </c>
      <c r="Q1339" s="8">
        <f>P1339-Table3[[#This Row],[paid]]</f>
        <v>6427.5935958470145</v>
      </c>
      <c r="R1339" s="8">
        <v>36.684264066601067</v>
      </c>
      <c r="S1339" s="8">
        <v>20000</v>
      </c>
      <c r="T1339" s="10">
        <v>4.4999999999999998E-2</v>
      </c>
      <c r="U1339" s="8">
        <v>2614.0747697145221</v>
      </c>
      <c r="V1339" s="10">
        <v>1.9179895448377483E-2</v>
      </c>
    </row>
    <row r="1340" spans="1:22" x14ac:dyDescent="0.25">
      <c r="A1340" s="6">
        <v>44726</v>
      </c>
      <c r="B1340" s="7" t="str">
        <f t="shared" si="20"/>
        <v>6</v>
      </c>
      <c r="C1340" s="17">
        <f>_xlfn.ISOWEEKNUM(Table3[[#This Row],[dt]])</f>
        <v>24</v>
      </c>
      <c r="D1340" s="1">
        <v>14988</v>
      </c>
      <c r="E1340" s="1" t="s">
        <v>10</v>
      </c>
      <c r="F1340" s="1" t="s">
        <v>92</v>
      </c>
      <c r="G1340" s="1" t="s">
        <v>59</v>
      </c>
      <c r="H1340" s="1" t="s">
        <v>11</v>
      </c>
      <c r="I1340" s="1" t="s">
        <v>12</v>
      </c>
      <c r="J1340" s="1" t="s">
        <v>16</v>
      </c>
      <c r="K1340" s="1" t="s">
        <v>14</v>
      </c>
      <c r="L1340" s="1" t="s">
        <v>75</v>
      </c>
      <c r="M1340" s="1">
        <v>648770</v>
      </c>
      <c r="N1340" s="17">
        <v>2473.8994811527164</v>
      </c>
      <c r="O1340" s="8">
        <v>17389.55268153219</v>
      </c>
      <c r="P1340" s="8">
        <v>23508.199648262464</v>
      </c>
      <c r="Q1340" s="8">
        <f>P1340-Table3[[#This Row],[paid]]</f>
        <v>6118.6469667302736</v>
      </c>
      <c r="R1340" s="8">
        <v>9.5024878041159493</v>
      </c>
      <c r="S1340" s="8">
        <v>27600</v>
      </c>
      <c r="T1340" s="10">
        <v>0.14000000000000001</v>
      </c>
      <c r="U1340" s="8">
        <v>10757.687561945</v>
      </c>
      <c r="V1340" s="10">
        <v>7.6269044580934281E-2</v>
      </c>
    </row>
    <row r="1341" spans="1:22" x14ac:dyDescent="0.25">
      <c r="A1341" s="6">
        <v>44726</v>
      </c>
      <c r="B1341" s="7" t="str">
        <f t="shared" si="20"/>
        <v>6</v>
      </c>
      <c r="C1341" s="17">
        <f>_xlfn.ISOWEEKNUM(Table3[[#This Row],[dt]])</f>
        <v>24</v>
      </c>
      <c r="D1341" s="1">
        <v>16846</v>
      </c>
      <c r="E1341" s="1" t="s">
        <v>10</v>
      </c>
      <c r="F1341" s="1" t="s">
        <v>89</v>
      </c>
      <c r="G1341" s="1" t="s">
        <v>71</v>
      </c>
      <c r="H1341" s="1" t="s">
        <v>11</v>
      </c>
      <c r="I1341" s="1" t="s">
        <v>18</v>
      </c>
      <c r="J1341" s="1" t="s">
        <v>13</v>
      </c>
      <c r="K1341" s="1" t="s">
        <v>15</v>
      </c>
      <c r="L1341" s="1" t="s">
        <v>77</v>
      </c>
      <c r="M1341" s="1">
        <v>664180</v>
      </c>
      <c r="N1341" s="17">
        <v>4623.4506111453784</v>
      </c>
      <c r="O1341" s="8">
        <v>14024.827400731441</v>
      </c>
      <c r="P1341" s="8">
        <v>19542.826044942805</v>
      </c>
      <c r="Q1341" s="8">
        <f>P1341-Table3[[#This Row],[paid]]</f>
        <v>5517.9986442113641</v>
      </c>
      <c r="R1341" s="8">
        <v>4.2268919230655335</v>
      </c>
      <c r="S1341" s="8">
        <v>26000</v>
      </c>
      <c r="T1341" s="10">
        <v>0.06</v>
      </c>
      <c r="U1341" s="8">
        <v>1870.3400865296851</v>
      </c>
      <c r="V1341" s="10">
        <v>1.5950781480532788E-2</v>
      </c>
    </row>
    <row r="1342" spans="1:22" x14ac:dyDescent="0.25">
      <c r="A1342" s="6">
        <v>44726</v>
      </c>
      <c r="B1342" s="7" t="str">
        <f t="shared" si="20"/>
        <v>6</v>
      </c>
      <c r="C1342" s="17">
        <f>_xlfn.ISOWEEKNUM(Table3[[#This Row],[dt]])</f>
        <v>24</v>
      </c>
      <c r="D1342" s="1">
        <v>5247</v>
      </c>
      <c r="E1342" s="1" t="s">
        <v>10</v>
      </c>
      <c r="F1342" s="1" t="s">
        <v>92</v>
      </c>
      <c r="G1342" s="1" t="s">
        <v>42</v>
      </c>
      <c r="H1342" s="1" t="s">
        <v>11</v>
      </c>
      <c r="I1342" s="1" t="s">
        <v>12</v>
      </c>
      <c r="J1342" s="1" t="s">
        <v>13</v>
      </c>
      <c r="K1342" s="1" t="s">
        <v>15</v>
      </c>
      <c r="L1342" s="1" t="s">
        <v>75</v>
      </c>
      <c r="M1342" s="1">
        <v>546060</v>
      </c>
      <c r="N1342" s="17">
        <v>1092.0604330672872</v>
      </c>
      <c r="O1342" s="8">
        <v>7870.1673533753547</v>
      </c>
      <c r="P1342" s="8">
        <v>13022.270254907751</v>
      </c>
      <c r="Q1342" s="8">
        <f>P1342-Table3[[#This Row],[paid]]</f>
        <v>5152.1029015323966</v>
      </c>
      <c r="R1342" s="8">
        <v>11.924495989962658</v>
      </c>
      <c r="S1342" s="8">
        <v>19400</v>
      </c>
      <c r="T1342" s="10">
        <v>7.0000000000000007E-2</v>
      </c>
      <c r="U1342" s="8">
        <v>347.81093301406946</v>
      </c>
      <c r="V1342" s="10">
        <v>4.4514886959769124E-3</v>
      </c>
    </row>
    <row r="1343" spans="1:22" x14ac:dyDescent="0.25">
      <c r="A1343" s="6">
        <v>44726</v>
      </c>
      <c r="B1343" s="7" t="str">
        <f t="shared" si="20"/>
        <v>6</v>
      </c>
      <c r="C1343" s="17">
        <f>_xlfn.ISOWEEKNUM(Table3[[#This Row],[dt]])</f>
        <v>24</v>
      </c>
      <c r="D1343" s="1">
        <v>17144</v>
      </c>
      <c r="E1343" s="1" t="s">
        <v>24</v>
      </c>
      <c r="F1343" s="1" t="s">
        <v>93</v>
      </c>
      <c r="G1343" s="1" t="s">
        <v>26</v>
      </c>
      <c r="H1343" s="1" t="s">
        <v>19</v>
      </c>
      <c r="I1343" s="1" t="s">
        <v>12</v>
      </c>
      <c r="J1343" s="1" t="s">
        <v>13</v>
      </c>
      <c r="K1343" s="1" t="s">
        <v>15</v>
      </c>
      <c r="L1343" s="1" t="s">
        <v>76</v>
      </c>
      <c r="M1343" s="1">
        <v>173780</v>
      </c>
      <c r="N1343" s="17">
        <v>677.00028645087366</v>
      </c>
      <c r="O1343" s="8">
        <v>7274.3589709232901</v>
      </c>
      <c r="P1343" s="8">
        <v>12070.448791817524</v>
      </c>
      <c r="Q1343" s="8">
        <f>P1343-Table3[[#This Row],[paid]]</f>
        <v>4796.0898208942335</v>
      </c>
      <c r="R1343" s="8">
        <v>17.829311203243357</v>
      </c>
      <c r="S1343" s="8">
        <v>17000</v>
      </c>
      <c r="T1343" s="10">
        <v>0.12</v>
      </c>
      <c r="U1343" s="8">
        <v>4392.9172486166908</v>
      </c>
      <c r="V1343" s="10">
        <v>6.0656640643367787E-2</v>
      </c>
    </row>
    <row r="1344" spans="1:22" x14ac:dyDescent="0.25">
      <c r="A1344" s="6">
        <v>44726</v>
      </c>
      <c r="B1344" s="7" t="str">
        <f t="shared" si="20"/>
        <v>6</v>
      </c>
      <c r="C1344" s="17">
        <f>_xlfn.ISOWEEKNUM(Table3[[#This Row],[dt]])</f>
        <v>24</v>
      </c>
      <c r="D1344" s="1">
        <v>9559</v>
      </c>
      <c r="E1344" s="1" t="s">
        <v>10</v>
      </c>
      <c r="F1344" s="1" t="s">
        <v>92</v>
      </c>
      <c r="G1344" s="1" t="s">
        <v>27</v>
      </c>
      <c r="H1344" s="1" t="s">
        <v>17</v>
      </c>
      <c r="I1344" s="1" t="s">
        <v>18</v>
      </c>
      <c r="J1344" s="1" t="s">
        <v>16</v>
      </c>
      <c r="K1344" s="1" t="s">
        <v>14</v>
      </c>
      <c r="L1344" s="1" t="s">
        <v>79</v>
      </c>
      <c r="M1344" s="1">
        <v>675440</v>
      </c>
      <c r="N1344" s="17">
        <v>1598.7618804850515</v>
      </c>
      <c r="O1344" s="8">
        <v>12601.29985461722</v>
      </c>
      <c r="P1344" s="8">
        <v>17219.211839422082</v>
      </c>
      <c r="Q1344" s="8">
        <f>P1344-Table3[[#This Row],[paid]]</f>
        <v>4617.9119848048613</v>
      </c>
      <c r="R1344" s="8">
        <v>10.770341756083095</v>
      </c>
      <c r="S1344" s="8">
        <v>24200</v>
      </c>
      <c r="T1344" s="10">
        <v>7.0000000000000007E-2</v>
      </c>
      <c r="U1344" s="8">
        <v>4384.4322067455478</v>
      </c>
      <c r="V1344" s="10">
        <v>4.2437407004383733E-2</v>
      </c>
    </row>
    <row r="1345" spans="1:22" x14ac:dyDescent="0.25">
      <c r="A1345" s="6">
        <v>44726</v>
      </c>
      <c r="B1345" s="7" t="str">
        <f t="shared" si="20"/>
        <v>6</v>
      </c>
      <c r="C1345" s="17">
        <f>_xlfn.ISOWEEKNUM(Table3[[#This Row],[dt]])</f>
        <v>24</v>
      </c>
      <c r="D1345" s="1">
        <v>16966</v>
      </c>
      <c r="E1345" s="1" t="s">
        <v>10</v>
      </c>
      <c r="F1345" s="1" t="s">
        <v>94</v>
      </c>
      <c r="G1345" s="1" t="s">
        <v>39</v>
      </c>
      <c r="H1345" s="1" t="s">
        <v>11</v>
      </c>
      <c r="I1345" s="1" t="s">
        <v>12</v>
      </c>
      <c r="J1345" s="1" t="s">
        <v>16</v>
      </c>
      <c r="K1345" s="1" t="s">
        <v>15</v>
      </c>
      <c r="L1345" s="1" t="s">
        <v>81</v>
      </c>
      <c r="M1345" s="1">
        <v>386080</v>
      </c>
      <c r="N1345" s="17">
        <v>1154.1408102257499</v>
      </c>
      <c r="O1345" s="8">
        <v>5579.6052181886998</v>
      </c>
      <c r="P1345" s="8">
        <v>9252.3708150289185</v>
      </c>
      <c r="Q1345" s="8">
        <f>P1345-Table3[[#This Row],[paid]]</f>
        <v>3672.7655968402187</v>
      </c>
      <c r="R1345" s="8">
        <v>8.0166741640642236</v>
      </c>
      <c r="S1345" s="8">
        <v>12800</v>
      </c>
      <c r="T1345" s="10">
        <v>0.2</v>
      </c>
      <c r="U1345" s="8">
        <v>4456.0105479294971</v>
      </c>
      <c r="V1345" s="10">
        <v>8.0267905329580641E-2</v>
      </c>
    </row>
    <row r="1346" spans="1:22" x14ac:dyDescent="0.25">
      <c r="A1346" s="6">
        <v>44726</v>
      </c>
      <c r="B1346" s="7" t="str">
        <f t="shared" ref="B1346:B1409" si="21">TEXT(A1346,"M")</f>
        <v>6</v>
      </c>
      <c r="C1346" s="17">
        <f>_xlfn.ISOWEEKNUM(Table3[[#This Row],[dt]])</f>
        <v>24</v>
      </c>
      <c r="D1346" s="1">
        <v>13948</v>
      </c>
      <c r="E1346" s="1" t="s">
        <v>10</v>
      </c>
      <c r="F1346" s="1" t="s">
        <v>93</v>
      </c>
      <c r="G1346" s="1" t="s">
        <v>27</v>
      </c>
      <c r="H1346" s="1" t="s">
        <v>11</v>
      </c>
      <c r="I1346" s="1" t="s">
        <v>18</v>
      </c>
      <c r="J1346" s="1" t="s">
        <v>13</v>
      </c>
      <c r="K1346" s="1" t="s">
        <v>14</v>
      </c>
      <c r="L1346" s="1" t="s">
        <v>77</v>
      </c>
      <c r="M1346" s="1">
        <v>192600</v>
      </c>
      <c r="N1346" s="17">
        <v>894.72833770955356</v>
      </c>
      <c r="O1346" s="8">
        <v>5075.3944736934473</v>
      </c>
      <c r="P1346" s="8">
        <v>8226.6290954130309</v>
      </c>
      <c r="Q1346" s="8">
        <f>P1346-Table3[[#This Row],[paid]]</f>
        <v>3151.2346217195836</v>
      </c>
      <c r="R1346" s="8">
        <v>9.1945552059663918</v>
      </c>
      <c r="S1346" s="8">
        <v>18200</v>
      </c>
      <c r="T1346" s="10">
        <v>0.1</v>
      </c>
      <c r="U1346" s="8">
        <v>3782.1342321331008</v>
      </c>
      <c r="V1346" s="10">
        <v>7.6623814936179369E-2</v>
      </c>
    </row>
    <row r="1347" spans="1:22" x14ac:dyDescent="0.25">
      <c r="A1347" s="6">
        <v>44726</v>
      </c>
      <c r="B1347" s="7" t="str">
        <f t="shared" si="21"/>
        <v>6</v>
      </c>
      <c r="C1347" s="17">
        <f>_xlfn.ISOWEEKNUM(Table3[[#This Row],[dt]])</f>
        <v>24</v>
      </c>
      <c r="D1347" s="1">
        <v>16537</v>
      </c>
      <c r="E1347" s="1" t="s">
        <v>10</v>
      </c>
      <c r="F1347" s="1" t="s">
        <v>92</v>
      </c>
      <c r="G1347" s="1" t="s">
        <v>57</v>
      </c>
      <c r="H1347" s="1" t="s">
        <v>17</v>
      </c>
      <c r="I1347" s="1" t="s">
        <v>18</v>
      </c>
      <c r="J1347" s="1" t="s">
        <v>16</v>
      </c>
      <c r="K1347" s="1" t="s">
        <v>15</v>
      </c>
      <c r="L1347" s="1" t="s">
        <v>77</v>
      </c>
      <c r="M1347" s="1">
        <v>268360</v>
      </c>
      <c r="N1347" s="17">
        <v>792.47248322147652</v>
      </c>
      <c r="O1347" s="8">
        <v>8596.262397869481</v>
      </c>
      <c r="P1347" s="8">
        <v>11468.520890341802</v>
      </c>
      <c r="Q1347" s="8">
        <f>P1347-Table3[[#This Row],[paid]]</f>
        <v>2872.2584924723214</v>
      </c>
      <c r="R1347" s="8">
        <v>14.471822218635488</v>
      </c>
      <c r="S1347" s="8">
        <v>16800</v>
      </c>
      <c r="T1347" s="10">
        <v>0.1</v>
      </c>
      <c r="U1347" s="8">
        <v>2199.4409262345716</v>
      </c>
      <c r="V1347" s="10">
        <v>3.1963449446603988E-2</v>
      </c>
    </row>
    <row r="1348" spans="1:22" x14ac:dyDescent="0.25">
      <c r="A1348" s="6">
        <v>44726</v>
      </c>
      <c r="B1348" s="7" t="str">
        <f t="shared" si="21"/>
        <v>6</v>
      </c>
      <c r="C1348" s="17">
        <f>_xlfn.ISOWEEKNUM(Table3[[#This Row],[dt]])</f>
        <v>24</v>
      </c>
      <c r="D1348" s="1">
        <v>16857</v>
      </c>
      <c r="E1348" s="1" t="s">
        <v>10</v>
      </c>
      <c r="F1348" s="1" t="s">
        <v>95</v>
      </c>
      <c r="G1348" s="1" t="s">
        <v>29</v>
      </c>
      <c r="H1348" s="1" t="s">
        <v>11</v>
      </c>
      <c r="I1348" s="1" t="s">
        <v>12</v>
      </c>
      <c r="J1348" s="1" t="s">
        <v>13</v>
      </c>
      <c r="K1348" s="1" t="s">
        <v>15</v>
      </c>
      <c r="L1348" s="1" t="s">
        <v>77</v>
      </c>
      <c r="M1348" s="1">
        <v>333090</v>
      </c>
      <c r="N1348" s="17">
        <v>807.0440609015584</v>
      </c>
      <c r="O1348" s="8">
        <v>4003.7552465688455</v>
      </c>
      <c r="P1348" s="8">
        <v>6648.5738540058474</v>
      </c>
      <c r="Q1348" s="8">
        <f>P1348-Table3[[#This Row],[paid]]</f>
        <v>2644.8186074370019</v>
      </c>
      <c r="R1348" s="8">
        <v>8.238179519688984</v>
      </c>
      <c r="S1348" s="8">
        <v>5200</v>
      </c>
      <c r="T1348" s="10">
        <v>0.08</v>
      </c>
      <c r="U1348" s="8">
        <v>1928.6888907975547</v>
      </c>
      <c r="V1348" s="10">
        <v>4.8348436149593596E-2</v>
      </c>
    </row>
    <row r="1349" spans="1:22" x14ac:dyDescent="0.25">
      <c r="A1349" s="6">
        <v>44726</v>
      </c>
      <c r="B1349" s="7" t="str">
        <f t="shared" si="21"/>
        <v>6</v>
      </c>
      <c r="C1349" s="17">
        <f>_xlfn.ISOWEEKNUM(Table3[[#This Row],[dt]])</f>
        <v>24</v>
      </c>
      <c r="D1349" s="1">
        <v>15909</v>
      </c>
      <c r="E1349" s="1" t="s">
        <v>10</v>
      </c>
      <c r="F1349" s="1" t="s">
        <v>90</v>
      </c>
      <c r="G1349" s="1" t="s">
        <v>52</v>
      </c>
      <c r="H1349" s="1" t="s">
        <v>11</v>
      </c>
      <c r="I1349" s="1" t="s">
        <v>18</v>
      </c>
      <c r="J1349" s="1" t="s">
        <v>13</v>
      </c>
      <c r="K1349" s="1" t="s">
        <v>14</v>
      </c>
      <c r="L1349" s="1" t="s">
        <v>75</v>
      </c>
      <c r="M1349" s="1">
        <v>369760</v>
      </c>
      <c r="N1349" s="17">
        <v>643.38477036494339</v>
      </c>
      <c r="O1349" s="8">
        <v>6341.703566932948</v>
      </c>
      <c r="P1349" s="8">
        <v>8947.7094147668813</v>
      </c>
      <c r="Q1349" s="8">
        <f>P1349-Table3[[#This Row],[paid]]</f>
        <v>2606.0058478339333</v>
      </c>
      <c r="R1349" s="8">
        <v>13.907244664326642</v>
      </c>
      <c r="S1349" s="8">
        <v>9600</v>
      </c>
      <c r="T1349" s="10">
        <v>0.06</v>
      </c>
      <c r="U1349" s="8">
        <v>1144.6245234536716</v>
      </c>
      <c r="V1349" s="10">
        <v>2.1320624649936233E-2</v>
      </c>
    </row>
    <row r="1350" spans="1:22" x14ac:dyDescent="0.25">
      <c r="A1350" s="6">
        <v>44726</v>
      </c>
      <c r="B1350" s="7" t="str">
        <f t="shared" si="21"/>
        <v>6</v>
      </c>
      <c r="C1350" s="17">
        <f>_xlfn.ISOWEEKNUM(Table3[[#This Row],[dt]])</f>
        <v>24</v>
      </c>
      <c r="D1350" s="1">
        <v>2789</v>
      </c>
      <c r="E1350" s="1" t="s">
        <v>10</v>
      </c>
      <c r="F1350" s="1" t="s">
        <v>89</v>
      </c>
      <c r="G1350" s="1" t="s">
        <v>69</v>
      </c>
      <c r="H1350" s="1" t="s">
        <v>17</v>
      </c>
      <c r="I1350" s="1" t="s">
        <v>12</v>
      </c>
      <c r="J1350" s="1" t="s">
        <v>13</v>
      </c>
      <c r="K1350" s="1" t="s">
        <v>14</v>
      </c>
      <c r="L1350" s="1" t="s">
        <v>79</v>
      </c>
      <c r="M1350" s="1">
        <v>136860</v>
      </c>
      <c r="N1350" s="17">
        <v>767.38070717473397</v>
      </c>
      <c r="O1350" s="8">
        <v>8410.7995533924204</v>
      </c>
      <c r="P1350" s="8">
        <v>10976.67569589662</v>
      </c>
      <c r="Q1350" s="8">
        <f>P1350-Table3[[#This Row],[paid]]</f>
        <v>2565.8761425041994</v>
      </c>
      <c r="R1350" s="8">
        <v>14.304080873116362</v>
      </c>
      <c r="S1350" s="8">
        <v>15400</v>
      </c>
      <c r="T1350" s="10">
        <v>0.13</v>
      </c>
      <c r="U1350" s="8">
        <v>1953.5221396662912</v>
      </c>
      <c r="V1350" s="10">
        <v>2.9661714739320257E-2</v>
      </c>
    </row>
    <row r="1351" spans="1:22" x14ac:dyDescent="0.25">
      <c r="A1351" s="6">
        <v>44726</v>
      </c>
      <c r="B1351" s="7" t="str">
        <f t="shared" si="21"/>
        <v>6</v>
      </c>
      <c r="C1351" s="17">
        <f>_xlfn.ISOWEEKNUM(Table3[[#This Row],[dt]])</f>
        <v>24</v>
      </c>
      <c r="D1351" s="1">
        <v>9121</v>
      </c>
      <c r="E1351" s="1" t="s">
        <v>10</v>
      </c>
      <c r="F1351" s="1" t="s">
        <v>94</v>
      </c>
      <c r="G1351" s="1" t="s">
        <v>37</v>
      </c>
      <c r="H1351" s="1" t="s">
        <v>11</v>
      </c>
      <c r="I1351" s="1" t="s">
        <v>12</v>
      </c>
      <c r="J1351" s="1" t="s">
        <v>13</v>
      </c>
      <c r="K1351" s="1" t="s">
        <v>14</v>
      </c>
      <c r="L1351" s="1" t="s">
        <v>76</v>
      </c>
      <c r="M1351" s="1">
        <v>284930</v>
      </c>
      <c r="N1351" s="17">
        <v>930.15004080607696</v>
      </c>
      <c r="O1351" s="8">
        <v>5114.7783207014145</v>
      </c>
      <c r="P1351" s="8">
        <v>7624.2167687731708</v>
      </c>
      <c r="Q1351" s="8">
        <f>P1351-Table3[[#This Row],[paid]]</f>
        <v>2509.4384480717563</v>
      </c>
      <c r="R1351" s="8">
        <v>8.1967601293291903</v>
      </c>
      <c r="S1351" s="8">
        <v>4600</v>
      </c>
      <c r="T1351" s="10">
        <v>0.125</v>
      </c>
      <c r="U1351" s="8">
        <v>835.51166308015684</v>
      </c>
      <c r="V1351" s="10">
        <v>1.8264426113516724E-2</v>
      </c>
    </row>
    <row r="1352" spans="1:22" x14ac:dyDescent="0.25">
      <c r="A1352" s="6">
        <v>44726</v>
      </c>
      <c r="B1352" s="7" t="str">
        <f t="shared" si="21"/>
        <v>6</v>
      </c>
      <c r="C1352" s="17">
        <f>_xlfn.ISOWEEKNUM(Table3[[#This Row],[dt]])</f>
        <v>24</v>
      </c>
      <c r="D1352" s="1">
        <v>7797</v>
      </c>
      <c r="E1352" s="1" t="s">
        <v>10</v>
      </c>
      <c r="F1352" s="1" t="s">
        <v>95</v>
      </c>
      <c r="G1352" s="1" t="s">
        <v>48</v>
      </c>
      <c r="H1352" s="1" t="s">
        <v>19</v>
      </c>
      <c r="I1352" s="1" t="s">
        <v>18</v>
      </c>
      <c r="J1352" s="1" t="s">
        <v>13</v>
      </c>
      <c r="K1352" s="1" t="s">
        <v>14</v>
      </c>
      <c r="L1352" s="1" t="s">
        <v>81</v>
      </c>
      <c r="M1352" s="1">
        <v>171490</v>
      </c>
      <c r="N1352" s="17">
        <v>530.64642459991296</v>
      </c>
      <c r="O1352" s="8">
        <v>6446.1991848333118</v>
      </c>
      <c r="P1352" s="8">
        <v>8907.9493481527879</v>
      </c>
      <c r="Q1352" s="8">
        <f>P1352-Table3[[#This Row],[paid]]</f>
        <v>2461.7501633194761</v>
      </c>
      <c r="R1352" s="8">
        <v>16.78697704383675</v>
      </c>
      <c r="S1352" s="8">
        <v>10400</v>
      </c>
      <c r="T1352" s="10">
        <v>0.12</v>
      </c>
      <c r="U1352" s="8">
        <v>3813.547366577609</v>
      </c>
      <c r="V1352" s="10">
        <v>7.135101502286105E-2</v>
      </c>
    </row>
    <row r="1353" spans="1:22" x14ac:dyDescent="0.25">
      <c r="A1353" s="6">
        <v>44726</v>
      </c>
      <c r="B1353" s="7" t="str">
        <f t="shared" si="21"/>
        <v>6</v>
      </c>
      <c r="C1353" s="17">
        <f>_xlfn.ISOWEEKNUM(Table3[[#This Row],[dt]])</f>
        <v>24</v>
      </c>
      <c r="D1353" s="1">
        <v>17100</v>
      </c>
      <c r="E1353" s="1" t="s">
        <v>10</v>
      </c>
      <c r="F1353" s="1" t="s">
        <v>90</v>
      </c>
      <c r="G1353" s="1" t="s">
        <v>36</v>
      </c>
      <c r="H1353" s="1" t="s">
        <v>11</v>
      </c>
      <c r="I1353" s="1" t="s">
        <v>21</v>
      </c>
      <c r="J1353" s="1" t="s">
        <v>13</v>
      </c>
      <c r="K1353" s="1" t="s">
        <v>15</v>
      </c>
      <c r="L1353" s="1" t="s">
        <v>79</v>
      </c>
      <c r="M1353" s="1">
        <v>132190</v>
      </c>
      <c r="N1353" s="17">
        <v>566.66814486326678</v>
      </c>
      <c r="O1353" s="8">
        <v>3869.0496185559905</v>
      </c>
      <c r="P1353" s="8">
        <v>6300.1930164685446</v>
      </c>
      <c r="Q1353" s="8">
        <f>P1353-Table3[[#This Row],[paid]]</f>
        <v>2431.1433979125541</v>
      </c>
      <c r="R1353" s="8">
        <v>11.117958674011469</v>
      </c>
      <c r="S1353" s="8">
        <v>4400</v>
      </c>
      <c r="T1353" s="10">
        <v>7.0000000000000007E-2</v>
      </c>
      <c r="U1353" s="8">
        <v>2331.6728813672094</v>
      </c>
      <c r="V1353" s="10">
        <v>6.1682577958915318E-2</v>
      </c>
    </row>
    <row r="1354" spans="1:22" x14ac:dyDescent="0.25">
      <c r="A1354" s="6">
        <v>44726</v>
      </c>
      <c r="B1354" s="7" t="str">
        <f t="shared" si="21"/>
        <v>6</v>
      </c>
      <c r="C1354" s="17">
        <f>_xlfn.ISOWEEKNUM(Table3[[#This Row],[dt]])</f>
        <v>24</v>
      </c>
      <c r="D1354" s="1">
        <v>17435</v>
      </c>
      <c r="E1354" s="1" t="s">
        <v>10</v>
      </c>
      <c r="F1354" s="1" t="s">
        <v>91</v>
      </c>
      <c r="G1354" s="1" t="s">
        <v>40</v>
      </c>
      <c r="H1354" s="1" t="s">
        <v>11</v>
      </c>
      <c r="I1354" s="1" t="s">
        <v>12</v>
      </c>
      <c r="J1354" s="1" t="s">
        <v>13</v>
      </c>
      <c r="K1354" s="1" t="s">
        <v>14</v>
      </c>
      <c r="L1354" s="1" t="s">
        <v>81</v>
      </c>
      <c r="M1354" s="1">
        <v>157820</v>
      </c>
      <c r="N1354" s="17">
        <v>1469.5255087817118</v>
      </c>
      <c r="O1354" s="8">
        <v>4790.0836914215024</v>
      </c>
      <c r="P1354" s="8">
        <v>7025.0999737955717</v>
      </c>
      <c r="Q1354" s="8">
        <f>P1354-Table3[[#This Row],[paid]]</f>
        <v>2235.0162823740693</v>
      </c>
      <c r="R1354" s="8">
        <v>4.7805226461292438</v>
      </c>
      <c r="S1354" s="8">
        <v>11400</v>
      </c>
      <c r="T1354" s="10">
        <v>0.1</v>
      </c>
      <c r="U1354" s="8">
        <v>2163.1496111095885</v>
      </c>
      <c r="V1354" s="10">
        <v>5.131954513526224E-2</v>
      </c>
    </row>
    <row r="1355" spans="1:22" x14ac:dyDescent="0.25">
      <c r="A1355" s="6">
        <v>44726</v>
      </c>
      <c r="B1355" s="7" t="str">
        <f t="shared" si="21"/>
        <v>6</v>
      </c>
      <c r="C1355" s="17">
        <f>_xlfn.ISOWEEKNUM(Table3[[#This Row],[dt]])</f>
        <v>24</v>
      </c>
      <c r="D1355" s="1">
        <v>16602</v>
      </c>
      <c r="E1355" s="1" t="s">
        <v>10</v>
      </c>
      <c r="F1355" s="1" t="s">
        <v>93</v>
      </c>
      <c r="G1355" s="1" t="s">
        <v>56</v>
      </c>
      <c r="H1355" s="1" t="s">
        <v>11</v>
      </c>
      <c r="I1355" s="1" t="s">
        <v>12</v>
      </c>
      <c r="J1355" s="1" t="s">
        <v>16</v>
      </c>
      <c r="K1355" s="1" t="s">
        <v>15</v>
      </c>
      <c r="L1355" s="1" t="s">
        <v>79</v>
      </c>
      <c r="M1355" s="1">
        <v>244270</v>
      </c>
      <c r="N1355" s="17">
        <v>900.73818966117028</v>
      </c>
      <c r="O1355" s="8">
        <v>4486.9937729211542</v>
      </c>
      <c r="P1355" s="8">
        <v>6354.7274340282156</v>
      </c>
      <c r="Q1355" s="8">
        <f>P1355-Table3[[#This Row],[paid]]</f>
        <v>1867.7336611070614</v>
      </c>
      <c r="R1355" s="8">
        <v>7.0550216555364065</v>
      </c>
      <c r="S1355" s="8">
        <v>7000</v>
      </c>
      <c r="T1355" s="10">
        <v>0.08</v>
      </c>
      <c r="U1355" s="8">
        <v>956.53558498513826</v>
      </c>
      <c r="V1355" s="10">
        <v>2.5087243969560191E-2</v>
      </c>
    </row>
    <row r="1356" spans="1:22" x14ac:dyDescent="0.25">
      <c r="A1356" s="6">
        <v>44726</v>
      </c>
      <c r="B1356" s="7" t="str">
        <f t="shared" si="21"/>
        <v>6</v>
      </c>
      <c r="C1356" s="17">
        <f>_xlfn.ISOWEEKNUM(Table3[[#This Row],[dt]])</f>
        <v>24</v>
      </c>
      <c r="D1356" s="1">
        <v>12446</v>
      </c>
      <c r="E1356" s="1" t="s">
        <v>10</v>
      </c>
      <c r="F1356" s="1" t="s">
        <v>89</v>
      </c>
      <c r="G1356" s="1" t="s">
        <v>48</v>
      </c>
      <c r="H1356" s="1" t="s">
        <v>11</v>
      </c>
      <c r="I1356" s="1" t="s">
        <v>12</v>
      </c>
      <c r="J1356" s="1" t="s">
        <v>13</v>
      </c>
      <c r="K1356" s="1" t="s">
        <v>15</v>
      </c>
      <c r="L1356" s="1" t="s">
        <v>77</v>
      </c>
      <c r="M1356" s="1">
        <v>276120</v>
      </c>
      <c r="N1356" s="17">
        <v>1271.4595525979621</v>
      </c>
      <c r="O1356" s="8">
        <v>4927.7633781416371</v>
      </c>
      <c r="P1356" s="8">
        <v>6737.0449678285886</v>
      </c>
      <c r="Q1356" s="8">
        <f>P1356-Table3[[#This Row],[paid]]</f>
        <v>1809.2815896869515</v>
      </c>
      <c r="R1356" s="8">
        <v>5.2986702990770285</v>
      </c>
      <c r="S1356" s="8">
        <v>6800</v>
      </c>
      <c r="T1356" s="10">
        <v>0.21</v>
      </c>
      <c r="U1356" s="8">
        <v>8369.8600416695117</v>
      </c>
      <c r="V1356" s="10">
        <v>0.20706061489466338</v>
      </c>
    </row>
    <row r="1357" spans="1:22" x14ac:dyDescent="0.25">
      <c r="A1357" s="6">
        <v>44726</v>
      </c>
      <c r="B1357" s="7" t="str">
        <f t="shared" si="21"/>
        <v>6</v>
      </c>
      <c r="C1357" s="17">
        <f>_xlfn.ISOWEEKNUM(Table3[[#This Row],[dt]])</f>
        <v>24</v>
      </c>
      <c r="D1357" s="1">
        <v>16862</v>
      </c>
      <c r="E1357" s="1" t="s">
        <v>10</v>
      </c>
      <c r="F1357" s="1" t="s">
        <v>92</v>
      </c>
      <c r="G1357" s="1" t="s">
        <v>37</v>
      </c>
      <c r="H1357" s="1" t="s">
        <v>17</v>
      </c>
      <c r="I1357" s="1" t="s">
        <v>12</v>
      </c>
      <c r="J1357" s="1" t="s">
        <v>13</v>
      </c>
      <c r="K1357" s="1" t="s">
        <v>14</v>
      </c>
      <c r="L1357" s="1" t="s">
        <v>75</v>
      </c>
      <c r="M1357" s="1">
        <v>121920</v>
      </c>
      <c r="N1357" s="17">
        <v>471.94838709677418</v>
      </c>
      <c r="O1357" s="8">
        <v>3046.0774796994983</v>
      </c>
      <c r="P1357" s="8">
        <v>4698.0109592025656</v>
      </c>
      <c r="Q1357" s="8">
        <f>P1357-Table3[[#This Row],[paid]]</f>
        <v>1651.9334795030672</v>
      </c>
      <c r="R1357" s="8">
        <v>9.9545015676454192</v>
      </c>
      <c r="S1357" s="8">
        <v>8800</v>
      </c>
      <c r="T1357" s="10">
        <v>0.1</v>
      </c>
      <c r="U1357" s="8">
        <v>262.36959944427815</v>
      </c>
      <c r="V1357" s="10">
        <v>9.3078255784802885E-3</v>
      </c>
    </row>
    <row r="1358" spans="1:22" x14ac:dyDescent="0.25">
      <c r="A1358" s="6">
        <v>44726</v>
      </c>
      <c r="B1358" s="7" t="str">
        <f t="shared" si="21"/>
        <v>6</v>
      </c>
      <c r="C1358" s="17">
        <f>_xlfn.ISOWEEKNUM(Table3[[#This Row],[dt]])</f>
        <v>24</v>
      </c>
      <c r="D1358" s="1">
        <v>15101</v>
      </c>
      <c r="E1358" s="1" t="s">
        <v>10</v>
      </c>
      <c r="F1358" s="1" t="s">
        <v>94</v>
      </c>
      <c r="G1358" s="1" t="s">
        <v>74</v>
      </c>
      <c r="H1358" s="1" t="s">
        <v>17</v>
      </c>
      <c r="I1358" s="1" t="s">
        <v>12</v>
      </c>
      <c r="J1358" s="1" t="s">
        <v>16</v>
      </c>
      <c r="K1358" s="1" t="s">
        <v>14</v>
      </c>
      <c r="L1358" s="1" t="s">
        <v>75</v>
      </c>
      <c r="M1358" s="1">
        <v>202520</v>
      </c>
      <c r="N1358" s="17">
        <v>884.36681222707421</v>
      </c>
      <c r="O1358" s="8">
        <v>12299.804864910402</v>
      </c>
      <c r="P1358" s="8">
        <v>13839.108421623247</v>
      </c>
      <c r="Q1358" s="8">
        <f>P1358-Table3[[#This Row],[paid]]</f>
        <v>1539.3035567128445</v>
      </c>
      <c r="R1358" s="8">
        <v>15.648606698359291</v>
      </c>
      <c r="S1358" s="8">
        <v>13200</v>
      </c>
      <c r="T1358" s="10">
        <v>0.1</v>
      </c>
      <c r="U1358" s="8">
        <v>3406.5347157584497</v>
      </c>
      <c r="V1358" s="10">
        <v>4.1025459781255706E-2</v>
      </c>
    </row>
    <row r="1359" spans="1:22" x14ac:dyDescent="0.25">
      <c r="A1359" s="6">
        <v>44726</v>
      </c>
      <c r="B1359" s="7" t="str">
        <f t="shared" si="21"/>
        <v>6</v>
      </c>
      <c r="C1359" s="17">
        <f>_xlfn.ISOWEEKNUM(Table3[[#This Row],[dt]])</f>
        <v>24</v>
      </c>
      <c r="D1359" s="1">
        <v>10777</v>
      </c>
      <c r="E1359" s="1" t="s">
        <v>10</v>
      </c>
      <c r="F1359" s="1" t="s">
        <v>91</v>
      </c>
      <c r="G1359" s="1" t="s">
        <v>70</v>
      </c>
      <c r="H1359" s="1" t="s">
        <v>11</v>
      </c>
      <c r="I1359" s="1" t="s">
        <v>18</v>
      </c>
      <c r="J1359" s="1" t="s">
        <v>16</v>
      </c>
      <c r="K1359" s="1" t="s">
        <v>15</v>
      </c>
      <c r="L1359" s="1" t="s">
        <v>75</v>
      </c>
      <c r="M1359" s="1">
        <v>109210</v>
      </c>
      <c r="N1359" s="17">
        <v>696.96153164332566</v>
      </c>
      <c r="O1359" s="8">
        <v>2275.8175192646654</v>
      </c>
      <c r="P1359" s="8">
        <v>3671.6603332579052</v>
      </c>
      <c r="Q1359" s="8">
        <f>P1359-Table3[[#This Row],[paid]]</f>
        <v>1395.8428139932398</v>
      </c>
      <c r="R1359" s="8">
        <v>5.2680961094089476</v>
      </c>
      <c r="S1359" s="8">
        <v>4800</v>
      </c>
      <c r="T1359" s="10">
        <v>0.17</v>
      </c>
      <c r="U1359" s="8">
        <v>2710.6277673647151</v>
      </c>
      <c r="V1359" s="10">
        <v>0.1230427799839328</v>
      </c>
    </row>
    <row r="1360" spans="1:22" x14ac:dyDescent="0.25">
      <c r="A1360" s="6">
        <v>44726</v>
      </c>
      <c r="B1360" s="7" t="str">
        <f t="shared" si="21"/>
        <v>6</v>
      </c>
      <c r="C1360" s="17">
        <f>_xlfn.ISOWEEKNUM(Table3[[#This Row],[dt]])</f>
        <v>24</v>
      </c>
      <c r="D1360" s="1">
        <v>17246</v>
      </c>
      <c r="E1360" s="1" t="s">
        <v>10</v>
      </c>
      <c r="F1360" s="1" t="s">
        <v>94</v>
      </c>
      <c r="G1360" s="1" t="s">
        <v>53</v>
      </c>
      <c r="H1360" s="1" t="s">
        <v>11</v>
      </c>
      <c r="I1360" s="1" t="s">
        <v>12</v>
      </c>
      <c r="J1360" s="1" t="s">
        <v>16</v>
      </c>
      <c r="K1360" s="1" t="s">
        <v>14</v>
      </c>
      <c r="L1360" s="1" t="s">
        <v>77</v>
      </c>
      <c r="M1360" s="1">
        <v>114800</v>
      </c>
      <c r="N1360" s="17">
        <v>387.18381112984821</v>
      </c>
      <c r="O1360" s="8">
        <v>2086.6103534129852</v>
      </c>
      <c r="P1360" s="8">
        <v>3366.2572874059965</v>
      </c>
      <c r="Q1360" s="8">
        <f>P1360-Table3[[#This Row],[paid]]</f>
        <v>1279.6469339930113</v>
      </c>
      <c r="R1360" s="8">
        <v>8.6942098058874393</v>
      </c>
      <c r="S1360" s="8">
        <v>3400</v>
      </c>
      <c r="T1360" s="10">
        <v>0.15</v>
      </c>
      <c r="U1360" s="8">
        <v>2781.016109873889</v>
      </c>
      <c r="V1360" s="10">
        <v>0.1376908077445714</v>
      </c>
    </row>
    <row r="1361" spans="1:22" x14ac:dyDescent="0.25">
      <c r="A1361" s="6">
        <v>44726</v>
      </c>
      <c r="B1361" s="7" t="str">
        <f t="shared" si="21"/>
        <v>6</v>
      </c>
      <c r="C1361" s="17">
        <f>_xlfn.ISOWEEKNUM(Table3[[#This Row],[dt]])</f>
        <v>24</v>
      </c>
      <c r="D1361" s="1">
        <v>5289</v>
      </c>
      <c r="E1361" s="1" t="s">
        <v>10</v>
      </c>
      <c r="F1361" s="1" t="s">
        <v>93</v>
      </c>
      <c r="G1361" s="1" t="s">
        <v>39</v>
      </c>
      <c r="H1361" s="1" t="s">
        <v>17</v>
      </c>
      <c r="I1361" s="1" t="s">
        <v>12</v>
      </c>
      <c r="J1361" s="1" t="s">
        <v>16</v>
      </c>
      <c r="K1361" s="1" t="s">
        <v>14</v>
      </c>
      <c r="L1361" s="1" t="s">
        <v>81</v>
      </c>
      <c r="M1361" s="1">
        <v>383010</v>
      </c>
      <c r="N1361" s="17">
        <v>1186.638908289905</v>
      </c>
      <c r="O1361" s="8">
        <v>8560.6853347926462</v>
      </c>
      <c r="P1361" s="8">
        <v>9786.5532754255728</v>
      </c>
      <c r="Q1361" s="8">
        <f>P1361-Table3[[#This Row],[paid]]</f>
        <v>1225.8679406329265</v>
      </c>
      <c r="R1361" s="8">
        <v>8.2472883764861713</v>
      </c>
      <c r="S1361" s="8">
        <v>5200</v>
      </c>
      <c r="T1361" s="10">
        <v>0.04</v>
      </c>
      <c r="U1361" s="8">
        <v>1126.7703628111713</v>
      </c>
      <c r="V1361" s="10">
        <v>1.9189090907019275E-2</v>
      </c>
    </row>
    <row r="1362" spans="1:22" x14ac:dyDescent="0.25">
      <c r="A1362" s="6">
        <v>44726</v>
      </c>
      <c r="B1362" s="7" t="str">
        <f t="shared" si="21"/>
        <v>6</v>
      </c>
      <c r="C1362" s="17">
        <f>_xlfn.ISOWEEKNUM(Table3[[#This Row],[dt]])</f>
        <v>24</v>
      </c>
      <c r="D1362" s="1">
        <v>17365</v>
      </c>
      <c r="E1362" s="1" t="s">
        <v>10</v>
      </c>
      <c r="F1362" s="1" t="s">
        <v>94</v>
      </c>
      <c r="G1362" s="1" t="s">
        <v>53</v>
      </c>
      <c r="H1362" s="1" t="s">
        <v>17</v>
      </c>
      <c r="I1362" s="1" t="s">
        <v>12</v>
      </c>
      <c r="J1362" s="1" t="s">
        <v>16</v>
      </c>
      <c r="K1362" s="1" t="s">
        <v>15</v>
      </c>
      <c r="L1362" s="1" t="s">
        <v>80</v>
      </c>
      <c r="M1362" s="1">
        <v>112410</v>
      </c>
      <c r="N1362" s="17">
        <v>424.40221495091873</v>
      </c>
      <c r="O1362" s="8">
        <v>1920.6217306181804</v>
      </c>
      <c r="P1362" s="8">
        <v>3018.9485798415649</v>
      </c>
      <c r="Q1362" s="8">
        <f>P1362-Table3[[#This Row],[paid]]</f>
        <v>1098.3268492233844</v>
      </c>
      <c r="R1362" s="8">
        <v>7.1134138171043721</v>
      </c>
      <c r="S1362" s="8">
        <v>3000</v>
      </c>
      <c r="T1362" s="10">
        <v>0.1</v>
      </c>
      <c r="U1362" s="8">
        <v>164.17242885131779</v>
      </c>
      <c r="V1362" s="10">
        <v>9.0634440274751545E-3</v>
      </c>
    </row>
    <row r="1363" spans="1:22" x14ac:dyDescent="0.25">
      <c r="A1363" s="6">
        <v>44726</v>
      </c>
      <c r="B1363" s="7" t="str">
        <f t="shared" si="21"/>
        <v>6</v>
      </c>
      <c r="C1363" s="17">
        <f>_xlfn.ISOWEEKNUM(Table3[[#This Row],[dt]])</f>
        <v>24</v>
      </c>
      <c r="D1363" s="1">
        <v>12780</v>
      </c>
      <c r="E1363" s="1" t="s">
        <v>10</v>
      </c>
      <c r="F1363" s="1" t="s">
        <v>95</v>
      </c>
      <c r="G1363" s="1" t="s">
        <v>59</v>
      </c>
      <c r="H1363" s="1" t="s">
        <v>19</v>
      </c>
      <c r="I1363" s="1" t="s">
        <v>18</v>
      </c>
      <c r="J1363" s="1" t="s">
        <v>16</v>
      </c>
      <c r="K1363" s="1" t="s">
        <v>15</v>
      </c>
      <c r="L1363" s="1" t="s">
        <v>75</v>
      </c>
      <c r="M1363" s="1">
        <v>203480</v>
      </c>
      <c r="N1363" s="17">
        <v>225.84604368063015</v>
      </c>
      <c r="O1363" s="8">
        <v>4656.1219436100509</v>
      </c>
      <c r="P1363" s="8">
        <v>5653.5845153704095</v>
      </c>
      <c r="Q1363" s="8">
        <f>P1363-Table3[[#This Row],[paid]]</f>
        <v>997.46257176035851</v>
      </c>
      <c r="R1363" s="8">
        <v>25.032913675322856</v>
      </c>
      <c r="S1363" s="8">
        <v>6800</v>
      </c>
      <c r="T1363" s="10">
        <v>5.7000000000000002E-2</v>
      </c>
      <c r="U1363" s="8">
        <v>848.15794119181351</v>
      </c>
      <c r="V1363" s="10">
        <v>2.5003545357991472E-2</v>
      </c>
    </row>
    <row r="1364" spans="1:22" x14ac:dyDescent="0.25">
      <c r="A1364" s="6">
        <v>44726</v>
      </c>
      <c r="B1364" s="7" t="str">
        <f t="shared" si="21"/>
        <v>6</v>
      </c>
      <c r="C1364" s="17">
        <f>_xlfn.ISOWEEKNUM(Table3[[#This Row],[dt]])</f>
        <v>24</v>
      </c>
      <c r="D1364" s="1">
        <v>2575</v>
      </c>
      <c r="E1364" s="1" t="s">
        <v>10</v>
      </c>
      <c r="F1364" s="1" t="s">
        <v>92</v>
      </c>
      <c r="G1364" s="1" t="s">
        <v>69</v>
      </c>
      <c r="H1364" s="1" t="s">
        <v>17</v>
      </c>
      <c r="I1364" s="1" t="s">
        <v>18</v>
      </c>
      <c r="J1364" s="1" t="s">
        <v>16</v>
      </c>
      <c r="K1364" s="1" t="s">
        <v>20</v>
      </c>
      <c r="L1364" s="1" t="s">
        <v>81</v>
      </c>
      <c r="M1364" s="1">
        <v>179970</v>
      </c>
      <c r="N1364" s="17">
        <v>93.083918796603584</v>
      </c>
      <c r="O1364" s="8">
        <v>3239.6146995178333</v>
      </c>
      <c r="P1364" s="8">
        <v>4188.278216975018</v>
      </c>
      <c r="Q1364" s="8">
        <f>P1364-Table3[[#This Row],[paid]]</f>
        <v>948.66351745718475</v>
      </c>
      <c r="R1364" s="8">
        <v>44.994648604414351</v>
      </c>
      <c r="S1364" s="8">
        <v>10000</v>
      </c>
      <c r="T1364" s="10">
        <v>7.4999999999999997E-2</v>
      </c>
      <c r="U1364" s="8">
        <v>444.51055907604814</v>
      </c>
      <c r="V1364" s="10">
        <v>1.7688675236300151E-2</v>
      </c>
    </row>
    <row r="1365" spans="1:22" x14ac:dyDescent="0.25">
      <c r="A1365" s="6">
        <v>44726</v>
      </c>
      <c r="B1365" s="7" t="str">
        <f t="shared" si="21"/>
        <v>6</v>
      </c>
      <c r="C1365" s="17">
        <f>_xlfn.ISOWEEKNUM(Table3[[#This Row],[dt]])</f>
        <v>24</v>
      </c>
      <c r="D1365" s="1">
        <v>15102</v>
      </c>
      <c r="E1365" s="1" t="s">
        <v>10</v>
      </c>
      <c r="F1365" s="1" t="s">
        <v>91</v>
      </c>
      <c r="G1365" s="1" t="s">
        <v>55</v>
      </c>
      <c r="H1365" s="1" t="s">
        <v>17</v>
      </c>
      <c r="I1365" s="1" t="s">
        <v>18</v>
      </c>
      <c r="J1365" s="1" t="s">
        <v>13</v>
      </c>
      <c r="K1365" s="1" t="s">
        <v>15</v>
      </c>
      <c r="L1365" s="1" t="s">
        <v>78</v>
      </c>
      <c r="M1365" s="1">
        <v>197380</v>
      </c>
      <c r="N1365" s="17">
        <v>369.65261457109284</v>
      </c>
      <c r="O1365" s="8">
        <v>4240.1060196157823</v>
      </c>
      <c r="P1365" s="8">
        <v>5122.1120137568732</v>
      </c>
      <c r="Q1365" s="8">
        <f>P1365-Table3[[#This Row],[paid]]</f>
        <v>882.00599414109092</v>
      </c>
      <c r="R1365" s="8">
        <v>13.856555619659417</v>
      </c>
      <c r="S1365" s="8">
        <v>6400</v>
      </c>
      <c r="T1365" s="10">
        <v>6.5000000000000002E-2</v>
      </c>
      <c r="U1365" s="8">
        <v>1428.1616433782601</v>
      </c>
      <c r="V1365" s="10">
        <v>4.6470467635958565E-2</v>
      </c>
    </row>
    <row r="1366" spans="1:22" x14ac:dyDescent="0.25">
      <c r="A1366" s="6">
        <v>44726</v>
      </c>
      <c r="B1366" s="7" t="str">
        <f t="shared" si="21"/>
        <v>6</v>
      </c>
      <c r="C1366" s="17">
        <f>_xlfn.ISOWEEKNUM(Table3[[#This Row],[dt]])</f>
        <v>24</v>
      </c>
      <c r="D1366" s="1">
        <v>13076</v>
      </c>
      <c r="E1366" s="1" t="s">
        <v>10</v>
      </c>
      <c r="F1366" s="1" t="s">
        <v>93</v>
      </c>
      <c r="G1366" s="1" t="s">
        <v>72</v>
      </c>
      <c r="H1366" s="1" t="s">
        <v>17</v>
      </c>
      <c r="I1366" s="1" t="s">
        <v>18</v>
      </c>
      <c r="J1366" s="1" t="s">
        <v>16</v>
      </c>
      <c r="K1366" s="1" t="s">
        <v>15</v>
      </c>
      <c r="L1366" s="1" t="s">
        <v>81</v>
      </c>
      <c r="M1366" s="1">
        <v>188210</v>
      </c>
      <c r="N1366" s="17">
        <v>178.17517418963951</v>
      </c>
      <c r="O1366" s="8">
        <v>4290.2255764240044</v>
      </c>
      <c r="P1366" s="8">
        <v>5096.0779292812904</v>
      </c>
      <c r="Q1366" s="8">
        <f>P1366-Table3[[#This Row],[paid]]</f>
        <v>805.85235285728595</v>
      </c>
      <c r="R1366" s="8">
        <v>28.601503842826698</v>
      </c>
      <c r="S1366" s="8">
        <v>3200</v>
      </c>
      <c r="T1366" s="10">
        <v>7.0000000000000007E-2</v>
      </c>
      <c r="U1366" s="8">
        <v>625.85366602182</v>
      </c>
      <c r="V1366" s="10">
        <v>2.0468475126258694E-2</v>
      </c>
    </row>
    <row r="1367" spans="1:22" x14ac:dyDescent="0.25">
      <c r="A1367" s="6">
        <v>44726</v>
      </c>
      <c r="B1367" s="7" t="str">
        <f t="shared" si="21"/>
        <v>6</v>
      </c>
      <c r="C1367" s="17">
        <f>_xlfn.ISOWEEKNUM(Table3[[#This Row],[dt]])</f>
        <v>24</v>
      </c>
      <c r="D1367" s="1">
        <v>7282</v>
      </c>
      <c r="E1367" s="1" t="s">
        <v>10</v>
      </c>
      <c r="F1367" s="1" t="s">
        <v>91</v>
      </c>
      <c r="G1367" s="1" t="s">
        <v>29</v>
      </c>
      <c r="H1367" s="1" t="s">
        <v>19</v>
      </c>
      <c r="I1367" s="1" t="s">
        <v>18</v>
      </c>
      <c r="J1367" s="1" t="s">
        <v>13</v>
      </c>
      <c r="K1367" s="1" t="s">
        <v>15</v>
      </c>
      <c r="L1367" s="1" t="s">
        <v>77</v>
      </c>
      <c r="M1367" s="1">
        <v>100930</v>
      </c>
      <c r="N1367" s="17">
        <v>72.781683793041282</v>
      </c>
      <c r="O1367" s="8">
        <v>1497.5317407314799</v>
      </c>
      <c r="P1367" s="8">
        <v>2270.6850338325262</v>
      </c>
      <c r="Q1367" s="8">
        <f>P1367-Table3[[#This Row],[paid]]</f>
        <v>773.1532931010463</v>
      </c>
      <c r="R1367" s="8">
        <v>31.198577931905835</v>
      </c>
      <c r="S1367" s="8">
        <v>600</v>
      </c>
      <c r="T1367" s="10">
        <v>0.02</v>
      </c>
      <c r="U1367" s="8">
        <v>126.35926851211585</v>
      </c>
      <c r="V1367" s="10">
        <v>9.2746804473393587E-3</v>
      </c>
    </row>
    <row r="1368" spans="1:22" x14ac:dyDescent="0.25">
      <c r="A1368" s="6">
        <v>44726</v>
      </c>
      <c r="B1368" s="7" t="str">
        <f t="shared" si="21"/>
        <v>6</v>
      </c>
      <c r="C1368" s="17">
        <f>_xlfn.ISOWEEKNUM(Table3[[#This Row],[dt]])</f>
        <v>24</v>
      </c>
      <c r="D1368" s="1">
        <v>3534</v>
      </c>
      <c r="E1368" s="1" t="s">
        <v>10</v>
      </c>
      <c r="F1368" s="1" t="s">
        <v>92</v>
      </c>
      <c r="G1368" s="1" t="s">
        <v>65</v>
      </c>
      <c r="H1368" s="1" t="s">
        <v>11</v>
      </c>
      <c r="I1368" s="1" t="s">
        <v>18</v>
      </c>
      <c r="J1368" s="1" t="s">
        <v>13</v>
      </c>
      <c r="K1368" s="1" t="s">
        <v>14</v>
      </c>
      <c r="L1368" s="1" t="s">
        <v>79</v>
      </c>
      <c r="M1368" s="1">
        <v>417150</v>
      </c>
      <c r="N1368" s="17">
        <v>747.84157253458557</v>
      </c>
      <c r="O1368" s="8">
        <v>6808.1433853137896</v>
      </c>
      <c r="P1368" s="8">
        <v>7509.458193678468</v>
      </c>
      <c r="Q1368" s="8">
        <f>P1368-Table3[[#This Row],[paid]]</f>
        <v>701.31480836467836</v>
      </c>
      <c r="R1368" s="8">
        <v>10.041509417866946</v>
      </c>
      <c r="S1368" s="8">
        <v>9000</v>
      </c>
      <c r="T1368" s="10">
        <v>0.08</v>
      </c>
      <c r="U1368" s="8">
        <v>2565.1293304862515</v>
      </c>
      <c r="V1368" s="10">
        <v>5.6931078655039796E-2</v>
      </c>
    </row>
    <row r="1369" spans="1:22" x14ac:dyDescent="0.25">
      <c r="A1369" s="6">
        <v>44726</v>
      </c>
      <c r="B1369" s="7" t="str">
        <f t="shared" si="21"/>
        <v>6</v>
      </c>
      <c r="C1369" s="17">
        <f>_xlfn.ISOWEEKNUM(Table3[[#This Row],[dt]])</f>
        <v>24</v>
      </c>
      <c r="D1369" s="1">
        <v>17282</v>
      </c>
      <c r="E1369" s="1" t="s">
        <v>10</v>
      </c>
      <c r="F1369" s="1" t="s">
        <v>92</v>
      </c>
      <c r="G1369" s="1" t="s">
        <v>29</v>
      </c>
      <c r="H1369" s="1" t="s">
        <v>17</v>
      </c>
      <c r="I1369" s="1" t="s">
        <v>12</v>
      </c>
      <c r="J1369" s="1" t="s">
        <v>13</v>
      </c>
      <c r="K1369" s="1" t="s">
        <v>14</v>
      </c>
      <c r="L1369" s="1" t="s">
        <v>77</v>
      </c>
      <c r="M1369" s="1">
        <v>87430</v>
      </c>
      <c r="N1369" s="17">
        <v>235.22448293257102</v>
      </c>
      <c r="O1369" s="8">
        <v>2889.4198864835853</v>
      </c>
      <c r="P1369" s="8">
        <v>3539.9078061103614</v>
      </c>
      <c r="Q1369" s="8">
        <f>P1369-Table3[[#This Row],[paid]]</f>
        <v>650.48791962677615</v>
      </c>
      <c r="R1369" s="8">
        <v>15.049061908768673</v>
      </c>
      <c r="S1369" s="8">
        <v>2400</v>
      </c>
      <c r="T1369" s="10">
        <v>7.0000000000000007E-2</v>
      </c>
      <c r="U1369" s="8">
        <v>872.00819986515478</v>
      </c>
      <c r="V1369" s="10">
        <v>4.1056069236226539E-2</v>
      </c>
    </row>
    <row r="1370" spans="1:22" x14ac:dyDescent="0.25">
      <c r="A1370" s="6">
        <v>44726</v>
      </c>
      <c r="B1370" s="7" t="str">
        <f t="shared" si="21"/>
        <v>6</v>
      </c>
      <c r="C1370" s="17">
        <f>_xlfn.ISOWEEKNUM(Table3[[#This Row],[dt]])</f>
        <v>24</v>
      </c>
      <c r="D1370" s="1">
        <v>17267</v>
      </c>
      <c r="E1370" s="1" t="s">
        <v>10</v>
      </c>
      <c r="F1370" s="1" t="s">
        <v>91</v>
      </c>
      <c r="G1370" s="1" t="s">
        <v>64</v>
      </c>
      <c r="H1370" s="1" t="s">
        <v>11</v>
      </c>
      <c r="I1370" s="1" t="s">
        <v>12</v>
      </c>
      <c r="J1370" s="1" t="s">
        <v>13</v>
      </c>
      <c r="K1370" s="1" t="s">
        <v>15</v>
      </c>
      <c r="L1370" s="1" t="s">
        <v>81</v>
      </c>
      <c r="M1370" s="1">
        <v>257460</v>
      </c>
      <c r="N1370" s="17">
        <v>863.57182473655018</v>
      </c>
      <c r="O1370" s="8">
        <v>4355.4320311226475</v>
      </c>
      <c r="P1370" s="8">
        <v>4935.9952580480358</v>
      </c>
      <c r="Q1370" s="8">
        <f>P1370-Table3[[#This Row],[paid]]</f>
        <v>580.56322692538834</v>
      </c>
      <c r="R1370" s="8">
        <v>5.7157900670900883</v>
      </c>
      <c r="S1370" s="8">
        <v>5400</v>
      </c>
      <c r="T1370" s="10">
        <v>0.08</v>
      </c>
      <c r="U1370" s="8">
        <v>910.28833141968778</v>
      </c>
      <c r="V1370" s="10">
        <v>3.0736399443640802E-2</v>
      </c>
    </row>
    <row r="1371" spans="1:22" x14ac:dyDescent="0.25">
      <c r="A1371" s="6">
        <v>44726</v>
      </c>
      <c r="B1371" s="7" t="str">
        <f t="shared" si="21"/>
        <v>6</v>
      </c>
      <c r="C1371" s="17">
        <f>_xlfn.ISOWEEKNUM(Table3[[#This Row],[dt]])</f>
        <v>24</v>
      </c>
      <c r="D1371" s="1">
        <v>15031</v>
      </c>
      <c r="E1371" s="1" t="s">
        <v>10</v>
      </c>
      <c r="F1371" s="1" t="s">
        <v>93</v>
      </c>
      <c r="G1371" s="1" t="s">
        <v>64</v>
      </c>
      <c r="H1371" s="1" t="s">
        <v>19</v>
      </c>
      <c r="I1371" s="1" t="s">
        <v>12</v>
      </c>
      <c r="J1371" s="1" t="s">
        <v>13</v>
      </c>
      <c r="K1371" s="1" t="s">
        <v>14</v>
      </c>
      <c r="L1371" s="1" t="s">
        <v>80</v>
      </c>
      <c r="M1371" s="1">
        <v>83510</v>
      </c>
      <c r="N1371" s="17">
        <v>224.92382796060937</v>
      </c>
      <c r="O1371" s="8">
        <v>3133.9894063235456</v>
      </c>
      <c r="P1371" s="8">
        <v>3671.4004898869243</v>
      </c>
      <c r="Q1371" s="8">
        <f>P1371-Table3[[#This Row],[paid]]</f>
        <v>537.41108356337872</v>
      </c>
      <c r="R1371" s="8">
        <v>16.322861491268466</v>
      </c>
      <c r="S1371" s="8">
        <v>2200</v>
      </c>
      <c r="T1371" s="10">
        <v>0.1</v>
      </c>
      <c r="U1371" s="8">
        <v>1593.287005620153</v>
      </c>
      <c r="V1371" s="10">
        <v>7.2328757105494676E-2</v>
      </c>
    </row>
    <row r="1372" spans="1:22" x14ac:dyDescent="0.25">
      <c r="A1372" s="6">
        <v>44726</v>
      </c>
      <c r="B1372" s="7" t="str">
        <f t="shared" si="21"/>
        <v>6</v>
      </c>
      <c r="C1372" s="17">
        <f>_xlfn.ISOWEEKNUM(Table3[[#This Row],[dt]])</f>
        <v>24</v>
      </c>
      <c r="D1372" s="1">
        <v>9288</v>
      </c>
      <c r="E1372" s="1" t="s">
        <v>10</v>
      </c>
      <c r="F1372" s="1" t="s">
        <v>91</v>
      </c>
      <c r="G1372" s="1" t="s">
        <v>29</v>
      </c>
      <c r="H1372" s="1" t="s">
        <v>19</v>
      </c>
      <c r="I1372" s="1" t="s">
        <v>21</v>
      </c>
      <c r="J1372" s="1" t="s">
        <v>13</v>
      </c>
      <c r="K1372" s="1" t="s">
        <v>14</v>
      </c>
      <c r="L1372" s="1" t="s">
        <v>77</v>
      </c>
      <c r="M1372" s="1">
        <v>58950</v>
      </c>
      <c r="N1372" s="17">
        <v>63.73834301932694</v>
      </c>
      <c r="O1372" s="8">
        <v>1229.0235574007736</v>
      </c>
      <c r="P1372" s="8">
        <v>1631.998439175916</v>
      </c>
      <c r="Q1372" s="8">
        <f>P1372-Table3[[#This Row],[paid]]</f>
        <v>402.97488177514242</v>
      </c>
      <c r="R1372" s="8">
        <v>25.604657445849451</v>
      </c>
      <c r="S1372" s="8">
        <v>200</v>
      </c>
      <c r="T1372" s="10">
        <v>8.5000000000000006E-2</v>
      </c>
      <c r="U1372" s="8">
        <v>409.10431143601147</v>
      </c>
      <c r="V1372" s="10">
        <v>4.1779483527221828E-2</v>
      </c>
    </row>
    <row r="1373" spans="1:22" x14ac:dyDescent="0.25">
      <c r="A1373" s="6">
        <v>44726</v>
      </c>
      <c r="B1373" s="7" t="str">
        <f t="shared" si="21"/>
        <v>6</v>
      </c>
      <c r="C1373" s="17">
        <f>_xlfn.ISOWEEKNUM(Table3[[#This Row],[dt]])</f>
        <v>24</v>
      </c>
      <c r="D1373" s="1">
        <v>16861</v>
      </c>
      <c r="E1373" s="1" t="s">
        <v>10</v>
      </c>
      <c r="F1373" s="1" t="s">
        <v>89</v>
      </c>
      <c r="G1373" s="1" t="s">
        <v>43</v>
      </c>
      <c r="H1373" s="1" t="s">
        <v>11</v>
      </c>
      <c r="I1373" s="1" t="s">
        <v>18</v>
      </c>
      <c r="J1373" s="1" t="s">
        <v>13</v>
      </c>
      <c r="K1373" s="1" t="s">
        <v>15</v>
      </c>
      <c r="L1373" s="1" t="s">
        <v>79</v>
      </c>
      <c r="M1373" s="1">
        <v>166450</v>
      </c>
      <c r="N1373" s="17">
        <v>1356.088590073166</v>
      </c>
      <c r="O1373" s="8">
        <v>4141.2336886541616</v>
      </c>
      <c r="P1373" s="8">
        <v>4543.5920339890918</v>
      </c>
      <c r="Q1373" s="8">
        <f>P1373-Table3[[#This Row],[paid]]</f>
        <v>402.35834533493016</v>
      </c>
      <c r="R1373" s="8">
        <v>3.3505126930858906</v>
      </c>
      <c r="S1373" s="8">
        <v>5400</v>
      </c>
      <c r="T1373" s="10">
        <v>7.0000000000000007E-2</v>
      </c>
      <c r="U1373" s="8">
        <v>144.25800607065625</v>
      </c>
      <c r="V1373" s="10">
        <v>5.2916284807083018E-3</v>
      </c>
    </row>
    <row r="1374" spans="1:22" x14ac:dyDescent="0.25">
      <c r="A1374" s="6">
        <v>44726</v>
      </c>
      <c r="B1374" s="7" t="str">
        <f t="shared" si="21"/>
        <v>6</v>
      </c>
      <c r="C1374" s="17">
        <f>_xlfn.ISOWEEKNUM(Table3[[#This Row],[dt]])</f>
        <v>24</v>
      </c>
      <c r="D1374" s="1">
        <v>16863</v>
      </c>
      <c r="E1374" s="1" t="s">
        <v>10</v>
      </c>
      <c r="F1374" s="1" t="s">
        <v>95</v>
      </c>
      <c r="G1374" s="1" t="s">
        <v>27</v>
      </c>
      <c r="H1374" s="1" t="s">
        <v>11</v>
      </c>
      <c r="I1374" s="1" t="s">
        <v>18</v>
      </c>
      <c r="J1374" s="1" t="s">
        <v>13</v>
      </c>
      <c r="K1374" s="1" t="s">
        <v>14</v>
      </c>
      <c r="L1374" s="1" t="s">
        <v>78</v>
      </c>
      <c r="M1374" s="1">
        <v>150700</v>
      </c>
      <c r="N1374" s="17">
        <v>184.40402692029591</v>
      </c>
      <c r="O1374" s="8">
        <v>946.13380950210046</v>
      </c>
      <c r="P1374" s="8">
        <v>1321.7491248305109</v>
      </c>
      <c r="Q1374" s="8">
        <f>P1374-Table3[[#This Row],[paid]]</f>
        <v>375.61531532841047</v>
      </c>
      <c r="R1374" s="8">
        <v>7.1676803750159124</v>
      </c>
      <c r="S1374" s="8">
        <v>400</v>
      </c>
      <c r="T1374" s="10">
        <v>0.1</v>
      </c>
      <c r="U1374" s="8">
        <v>375.56872221889631</v>
      </c>
      <c r="V1374" s="10">
        <v>4.7357539990434495E-2</v>
      </c>
    </row>
    <row r="1375" spans="1:22" x14ac:dyDescent="0.25">
      <c r="A1375" s="6">
        <v>44726</v>
      </c>
      <c r="B1375" s="7" t="str">
        <f t="shared" si="21"/>
        <v>6</v>
      </c>
      <c r="C1375" s="17">
        <f>_xlfn.ISOWEEKNUM(Table3[[#This Row],[dt]])</f>
        <v>24</v>
      </c>
      <c r="D1375" s="1">
        <v>17268</v>
      </c>
      <c r="E1375" s="1" t="s">
        <v>10</v>
      </c>
      <c r="F1375" s="1" t="s">
        <v>95</v>
      </c>
      <c r="G1375" s="1" t="s">
        <v>68</v>
      </c>
      <c r="H1375" s="1" t="s">
        <v>11</v>
      </c>
      <c r="I1375" s="1" t="s">
        <v>21</v>
      </c>
      <c r="J1375" s="1" t="s">
        <v>16</v>
      </c>
      <c r="K1375" s="1" t="s">
        <v>14</v>
      </c>
      <c r="L1375" s="1" t="s">
        <v>79</v>
      </c>
      <c r="M1375" s="1">
        <v>147270</v>
      </c>
      <c r="N1375" s="17">
        <v>798.58698574885716</v>
      </c>
      <c r="O1375" s="8">
        <v>3367.259741527665</v>
      </c>
      <c r="P1375" s="8">
        <v>3703.9253542975948</v>
      </c>
      <c r="Q1375" s="8">
        <f>P1375-Table3[[#This Row],[paid]]</f>
        <v>336.66561276992979</v>
      </c>
      <c r="R1375" s="8">
        <v>4.638098817531219</v>
      </c>
      <c r="S1375" s="8">
        <v>5400</v>
      </c>
      <c r="T1375" s="10">
        <v>0.15</v>
      </c>
      <c r="U1375" s="8">
        <v>2282.0462012887951</v>
      </c>
      <c r="V1375" s="10">
        <v>0.10268593375048177</v>
      </c>
    </row>
    <row r="1376" spans="1:22" x14ac:dyDescent="0.25">
      <c r="A1376" s="6">
        <v>44726</v>
      </c>
      <c r="B1376" s="7" t="str">
        <f t="shared" si="21"/>
        <v>6</v>
      </c>
      <c r="C1376" s="17">
        <f>_xlfn.ISOWEEKNUM(Table3[[#This Row],[dt]])</f>
        <v>24</v>
      </c>
      <c r="D1376" s="1">
        <v>17628</v>
      </c>
      <c r="E1376" s="1" t="s">
        <v>10</v>
      </c>
      <c r="F1376" s="1" t="s">
        <v>92</v>
      </c>
      <c r="G1376" s="1" t="s">
        <v>62</v>
      </c>
      <c r="H1376" s="1" t="s">
        <v>11</v>
      </c>
      <c r="I1376" s="1" t="s">
        <v>12</v>
      </c>
      <c r="J1376" s="1" t="s">
        <v>13</v>
      </c>
      <c r="K1376" s="1" t="s">
        <v>15</v>
      </c>
      <c r="L1376" s="1" t="s">
        <v>77</v>
      </c>
      <c r="M1376" s="1">
        <v>23930</v>
      </c>
      <c r="N1376" s="17">
        <v>351.11738148984199</v>
      </c>
      <c r="O1376" s="8">
        <v>634.23807866928621</v>
      </c>
      <c r="P1376" s="8">
        <v>951.67527104063322</v>
      </c>
      <c r="Q1376" s="8">
        <f>P1376-Table3[[#This Row],[paid]]</f>
        <v>317.43719237134701</v>
      </c>
      <c r="R1376" s="8">
        <v>2.710419139612334</v>
      </c>
      <c r="S1376" s="8">
        <v>1200</v>
      </c>
      <c r="T1376" s="10">
        <v>0.06</v>
      </c>
      <c r="U1376" s="8">
        <v>250.51344369057711</v>
      </c>
      <c r="V1376" s="10">
        <v>4.3872360547354716E-2</v>
      </c>
    </row>
    <row r="1377" spans="1:22" x14ac:dyDescent="0.25">
      <c r="A1377" s="6">
        <v>44726</v>
      </c>
      <c r="B1377" s="7" t="str">
        <f t="shared" si="21"/>
        <v>6</v>
      </c>
      <c r="C1377" s="17">
        <f>_xlfn.ISOWEEKNUM(Table3[[#This Row],[dt]])</f>
        <v>24</v>
      </c>
      <c r="D1377" s="1">
        <v>2973</v>
      </c>
      <c r="E1377" s="1" t="s">
        <v>10</v>
      </c>
      <c r="F1377" s="1" t="s">
        <v>89</v>
      </c>
      <c r="G1377" s="1" t="s">
        <v>66</v>
      </c>
      <c r="H1377" s="1" t="s">
        <v>11</v>
      </c>
      <c r="I1377" s="1" t="s">
        <v>21</v>
      </c>
      <c r="J1377" s="1" t="s">
        <v>16</v>
      </c>
      <c r="K1377" s="1" t="s">
        <v>14</v>
      </c>
      <c r="L1377" s="1" t="s">
        <v>78</v>
      </c>
      <c r="M1377" s="1">
        <v>78420</v>
      </c>
      <c r="N1377" s="17">
        <v>316.41737824903817</v>
      </c>
      <c r="O1377" s="8">
        <v>1373.6756156807812</v>
      </c>
      <c r="P1377" s="8">
        <v>1684.7086700711091</v>
      </c>
      <c r="Q1377" s="8">
        <f>P1377-Table3[[#This Row],[paid]]</f>
        <v>311.03305439032783</v>
      </c>
      <c r="R1377" s="8">
        <v>5.3243240917859733</v>
      </c>
      <c r="S1377" s="8">
        <v>1400</v>
      </c>
      <c r="T1377" s="10">
        <v>0.04</v>
      </c>
      <c r="U1377" s="8">
        <v>80.683247106326903</v>
      </c>
      <c r="V1377" s="10">
        <v>7.9819188266460912E-3</v>
      </c>
    </row>
    <row r="1378" spans="1:22" x14ac:dyDescent="0.25">
      <c r="A1378" s="6">
        <v>44726</v>
      </c>
      <c r="B1378" s="7" t="str">
        <f t="shared" si="21"/>
        <v>6</v>
      </c>
      <c r="C1378" s="17">
        <f>_xlfn.ISOWEEKNUM(Table3[[#This Row],[dt]])</f>
        <v>24</v>
      </c>
      <c r="D1378" s="1">
        <v>3010</v>
      </c>
      <c r="E1378" s="1" t="s">
        <v>24</v>
      </c>
      <c r="F1378" s="1" t="s">
        <v>92</v>
      </c>
      <c r="G1378" s="1" t="s">
        <v>70</v>
      </c>
      <c r="H1378" s="1" t="s">
        <v>11</v>
      </c>
      <c r="I1378" s="1" t="s">
        <v>21</v>
      </c>
      <c r="J1378" s="1" t="s">
        <v>13</v>
      </c>
      <c r="K1378" s="1" t="s">
        <v>15</v>
      </c>
      <c r="L1378" s="1" t="s">
        <v>81</v>
      </c>
      <c r="M1378" s="1">
        <v>125100</v>
      </c>
      <c r="N1378" s="17">
        <v>387.59124087591243</v>
      </c>
      <c r="O1378" s="8">
        <v>3233.3709836820021</v>
      </c>
      <c r="P1378" s="8">
        <v>3540.1872084109509</v>
      </c>
      <c r="Q1378" s="8">
        <f>P1378-Table3[[#This Row],[paid]]</f>
        <v>306.81622472894878</v>
      </c>
      <c r="R1378" s="8">
        <v>9.1338163380847508</v>
      </c>
      <c r="S1378" s="8">
        <v>5600</v>
      </c>
      <c r="T1378" s="10">
        <v>0.06</v>
      </c>
      <c r="U1378" s="8">
        <v>882.4892632076992</v>
      </c>
      <c r="V1378" s="10">
        <v>4.154626159839974E-2</v>
      </c>
    </row>
    <row r="1379" spans="1:22" x14ac:dyDescent="0.25">
      <c r="A1379" s="6">
        <v>44726</v>
      </c>
      <c r="B1379" s="7" t="str">
        <f t="shared" si="21"/>
        <v>6</v>
      </c>
      <c r="C1379" s="17">
        <f>_xlfn.ISOWEEKNUM(Table3[[#This Row],[dt]])</f>
        <v>24</v>
      </c>
      <c r="D1379" s="1">
        <v>16483</v>
      </c>
      <c r="E1379" s="1" t="s">
        <v>10</v>
      </c>
      <c r="F1379" s="1" t="s">
        <v>95</v>
      </c>
      <c r="G1379" s="1" t="s">
        <v>31</v>
      </c>
      <c r="H1379" s="1" t="s">
        <v>17</v>
      </c>
      <c r="I1379" s="1" t="s">
        <v>12</v>
      </c>
      <c r="J1379" s="1" t="s">
        <v>13</v>
      </c>
      <c r="K1379" s="1" t="s">
        <v>15</v>
      </c>
      <c r="L1379" s="1" t="s">
        <v>75</v>
      </c>
      <c r="M1379" s="1">
        <v>107870</v>
      </c>
      <c r="N1379" s="17">
        <v>356.76703645007922</v>
      </c>
      <c r="O1379" s="8">
        <v>998.94360246799238</v>
      </c>
      <c r="P1379" s="8">
        <v>1237.4657938655266</v>
      </c>
      <c r="Q1379" s="8">
        <f>P1379-Table3[[#This Row],[paid]]</f>
        <v>238.52219139753424</v>
      </c>
      <c r="R1379" s="8">
        <v>3.4685541752360844</v>
      </c>
      <c r="S1379" s="8">
        <v>1000</v>
      </c>
      <c r="T1379" s="10">
        <v>0.06</v>
      </c>
      <c r="U1379" s="8">
        <v>231.54985618362693</v>
      </c>
      <c r="V1379" s="10">
        <v>3.1186027838976244E-2</v>
      </c>
    </row>
    <row r="1380" spans="1:22" x14ac:dyDescent="0.25">
      <c r="A1380" s="6">
        <v>44726</v>
      </c>
      <c r="B1380" s="7" t="str">
        <f t="shared" si="21"/>
        <v>6</v>
      </c>
      <c r="C1380" s="17">
        <f>_xlfn.ISOWEEKNUM(Table3[[#This Row],[dt]])</f>
        <v>24</v>
      </c>
      <c r="D1380" s="1">
        <v>16842</v>
      </c>
      <c r="E1380" s="1" t="s">
        <v>10</v>
      </c>
      <c r="F1380" s="1" t="s">
        <v>95</v>
      </c>
      <c r="G1380" s="1" t="s">
        <v>49</v>
      </c>
      <c r="H1380" s="1" t="s">
        <v>11</v>
      </c>
      <c r="I1380" s="1" t="s">
        <v>12</v>
      </c>
      <c r="J1380" s="1" t="s">
        <v>16</v>
      </c>
      <c r="K1380" s="1" t="s">
        <v>14</v>
      </c>
      <c r="L1380" s="1" t="s">
        <v>81</v>
      </c>
      <c r="M1380" s="1">
        <v>315320</v>
      </c>
      <c r="N1380" s="17">
        <v>1480.4047896159232</v>
      </c>
      <c r="O1380" s="8">
        <v>6462.9596077617061</v>
      </c>
      <c r="P1380" s="8">
        <v>6700.1375058996355</v>
      </c>
      <c r="Q1380" s="8">
        <f>P1380-Table3[[#This Row],[paid]]</f>
        <v>237.17789813792933</v>
      </c>
      <c r="R1380" s="8">
        <v>4.5258820782645008</v>
      </c>
      <c r="S1380" s="8">
        <v>9600</v>
      </c>
      <c r="T1380" s="10">
        <v>0.14000000000000001</v>
      </c>
      <c r="U1380" s="8">
        <v>3641.9084908489745</v>
      </c>
      <c r="V1380" s="10">
        <v>9.0592879316337027E-2</v>
      </c>
    </row>
    <row r="1381" spans="1:22" x14ac:dyDescent="0.25">
      <c r="A1381" s="6">
        <v>44726</v>
      </c>
      <c r="B1381" s="7" t="str">
        <f t="shared" si="21"/>
        <v>6</v>
      </c>
      <c r="C1381" s="17">
        <f>_xlfn.ISOWEEKNUM(Table3[[#This Row],[dt]])</f>
        <v>24</v>
      </c>
      <c r="D1381" s="1">
        <v>2796</v>
      </c>
      <c r="E1381" s="1" t="s">
        <v>10</v>
      </c>
      <c r="F1381" s="1" t="s">
        <v>89</v>
      </c>
      <c r="G1381" s="1" t="s">
        <v>30</v>
      </c>
      <c r="H1381" s="1" t="s">
        <v>17</v>
      </c>
      <c r="I1381" s="1" t="s">
        <v>12</v>
      </c>
      <c r="J1381" s="1" t="s">
        <v>13</v>
      </c>
      <c r="K1381" s="1" t="s">
        <v>14</v>
      </c>
      <c r="L1381" s="1" t="s">
        <v>75</v>
      </c>
      <c r="M1381" s="1">
        <v>95030</v>
      </c>
      <c r="N1381" s="17">
        <v>199.57523203035026</v>
      </c>
      <c r="O1381" s="8">
        <v>2307.6877251609003</v>
      </c>
      <c r="P1381" s="8">
        <v>2476.1145871106332</v>
      </c>
      <c r="Q1381" s="8">
        <f>P1381-Table3[[#This Row],[paid]]</f>
        <v>168.42686194973294</v>
      </c>
      <c r="R1381" s="8">
        <v>12.406923253553225</v>
      </c>
      <c r="S1381" s="8">
        <v>400</v>
      </c>
      <c r="T1381" s="10">
        <v>0.12</v>
      </c>
      <c r="U1381" s="8">
        <v>1649.3737778462755</v>
      </c>
      <c r="V1381" s="10">
        <v>0.11101894519422074</v>
      </c>
    </row>
    <row r="1382" spans="1:22" x14ac:dyDescent="0.25">
      <c r="A1382" s="6">
        <v>44726</v>
      </c>
      <c r="B1382" s="7" t="str">
        <f t="shared" si="21"/>
        <v>6</v>
      </c>
      <c r="C1382" s="17">
        <f>_xlfn.ISOWEEKNUM(Table3[[#This Row],[dt]])</f>
        <v>24</v>
      </c>
      <c r="D1382" s="1">
        <v>16053</v>
      </c>
      <c r="E1382" s="1" t="s">
        <v>10</v>
      </c>
      <c r="F1382" s="1" t="s">
        <v>94</v>
      </c>
      <c r="G1382" s="1" t="s">
        <v>44</v>
      </c>
      <c r="H1382" s="1" t="s">
        <v>11</v>
      </c>
      <c r="I1382" s="1" t="s">
        <v>12</v>
      </c>
      <c r="J1382" s="1" t="s">
        <v>16</v>
      </c>
      <c r="K1382" s="1" t="s">
        <v>15</v>
      </c>
      <c r="L1382" s="1" t="s">
        <v>81</v>
      </c>
      <c r="M1382" s="1">
        <v>364190</v>
      </c>
      <c r="N1382" s="17">
        <v>3061.8726693335143</v>
      </c>
      <c r="O1382" s="8">
        <v>3410.3793571747683</v>
      </c>
      <c r="P1382" s="8">
        <v>3508.7860704948325</v>
      </c>
      <c r="Q1382" s="8">
        <f>P1382-Table3[[#This Row],[paid]]</f>
        <v>98.406713320064227</v>
      </c>
      <c r="R1382" s="8">
        <v>1.1459608055022743</v>
      </c>
      <c r="S1382" s="8">
        <v>4400</v>
      </c>
      <c r="T1382" s="10">
        <v>0.08</v>
      </c>
      <c r="U1382" s="8">
        <v>146.60804178680829</v>
      </c>
      <c r="V1382" s="10">
        <v>6.9638539199081955E-3</v>
      </c>
    </row>
    <row r="1383" spans="1:22" x14ac:dyDescent="0.25">
      <c r="A1383" s="6">
        <v>44726</v>
      </c>
      <c r="B1383" s="7" t="str">
        <f t="shared" si="21"/>
        <v>6</v>
      </c>
      <c r="C1383" s="17">
        <f>_xlfn.ISOWEEKNUM(Table3[[#This Row],[dt]])</f>
        <v>24</v>
      </c>
      <c r="D1383" s="1">
        <v>17260</v>
      </c>
      <c r="E1383" s="1" t="s">
        <v>10</v>
      </c>
      <c r="F1383" s="1" t="s">
        <v>94</v>
      </c>
      <c r="G1383" s="1" t="s">
        <v>61</v>
      </c>
      <c r="H1383" s="1" t="s">
        <v>17</v>
      </c>
      <c r="I1383" s="1" t="s">
        <v>12</v>
      </c>
      <c r="J1383" s="1" t="s">
        <v>13</v>
      </c>
      <c r="K1383" s="1" t="s">
        <v>15</v>
      </c>
      <c r="L1383" s="1" t="s">
        <v>81</v>
      </c>
      <c r="M1383" s="1">
        <v>132180</v>
      </c>
      <c r="N1383" s="17">
        <v>491.35204689510556</v>
      </c>
      <c r="O1383" s="8">
        <v>1961.9355298466094</v>
      </c>
      <c r="P1383" s="8">
        <v>2059.8312787742843</v>
      </c>
      <c r="Q1383" s="8">
        <f>P1383-Table3[[#This Row],[paid]]</f>
        <v>97.895748927674958</v>
      </c>
      <c r="R1383" s="8">
        <v>4.1921699355696784</v>
      </c>
      <c r="S1383" s="8">
        <v>1800</v>
      </c>
      <c r="T1383" s="10">
        <v>7.0000000000000007E-2</v>
      </c>
      <c r="U1383" s="8">
        <v>862.95240654763188</v>
      </c>
      <c r="V1383" s="10">
        <v>6.9823874689802848E-2</v>
      </c>
    </row>
    <row r="1384" spans="1:22" x14ac:dyDescent="0.25">
      <c r="A1384" s="6">
        <v>44726</v>
      </c>
      <c r="B1384" s="7" t="str">
        <f t="shared" si="21"/>
        <v>6</v>
      </c>
      <c r="C1384" s="17">
        <f>_xlfn.ISOWEEKNUM(Table3[[#This Row],[dt]])</f>
        <v>24</v>
      </c>
      <c r="D1384" s="1">
        <v>2647</v>
      </c>
      <c r="E1384" s="1" t="s">
        <v>10</v>
      </c>
      <c r="F1384" s="1" t="s">
        <v>91</v>
      </c>
      <c r="G1384" s="1" t="s">
        <v>41</v>
      </c>
      <c r="H1384" s="1" t="s">
        <v>11</v>
      </c>
      <c r="I1384" s="1" t="s">
        <v>18</v>
      </c>
      <c r="J1384" s="1" t="s">
        <v>13</v>
      </c>
      <c r="K1384" s="1" t="s">
        <v>14</v>
      </c>
      <c r="L1384" s="1" t="s">
        <v>80</v>
      </c>
      <c r="M1384" s="1">
        <v>142770</v>
      </c>
      <c r="N1384" s="17">
        <v>562.80915245522328</v>
      </c>
      <c r="O1384" s="8">
        <v>3202.8742524880954</v>
      </c>
      <c r="P1384" s="8">
        <v>3265.5922888831192</v>
      </c>
      <c r="Q1384" s="8">
        <f>P1384-Table3[[#This Row],[paid]]</f>
        <v>62.718036395023773</v>
      </c>
      <c r="R1384" s="8">
        <v>5.8023084284204627</v>
      </c>
      <c r="S1384" s="8">
        <v>3200</v>
      </c>
      <c r="T1384" s="10">
        <v>8.5000000000000006E-2</v>
      </c>
      <c r="U1384" s="8">
        <v>874.31712238475723</v>
      </c>
      <c r="V1384" s="10">
        <v>4.4622692457207437E-2</v>
      </c>
    </row>
    <row r="1385" spans="1:22" x14ac:dyDescent="0.25">
      <c r="A1385" s="6">
        <v>44726</v>
      </c>
      <c r="B1385" s="7" t="str">
        <f t="shared" si="21"/>
        <v>6</v>
      </c>
      <c r="C1385" s="17">
        <f>_xlfn.ISOWEEKNUM(Table3[[#This Row],[dt]])</f>
        <v>24</v>
      </c>
      <c r="D1385" s="1">
        <v>17644</v>
      </c>
      <c r="E1385" s="1" t="s">
        <v>10</v>
      </c>
      <c r="F1385" s="1" t="s">
        <v>94</v>
      </c>
      <c r="G1385" s="1" t="s">
        <v>33</v>
      </c>
      <c r="H1385" s="1" t="s">
        <v>17</v>
      </c>
      <c r="I1385" s="1" t="s">
        <v>18</v>
      </c>
      <c r="J1385" s="1" t="s">
        <v>13</v>
      </c>
      <c r="K1385" s="1" t="s">
        <v>14</v>
      </c>
      <c r="L1385" s="1" t="s">
        <v>81</v>
      </c>
      <c r="M1385" s="1">
        <v>18880</v>
      </c>
      <c r="N1385" s="17">
        <v>112.45532759761747</v>
      </c>
      <c r="O1385" s="8">
        <v>711.87949091395421</v>
      </c>
      <c r="P1385" s="8">
        <v>741.24667926623954</v>
      </c>
      <c r="Q1385" s="8">
        <f>P1385-Table3[[#This Row],[paid]]</f>
        <v>29.367188352285325</v>
      </c>
      <c r="R1385" s="8">
        <v>6.5914767677217982</v>
      </c>
      <c r="S1385" s="8">
        <v>600</v>
      </c>
      <c r="T1385" s="10">
        <v>0.1</v>
      </c>
      <c r="U1385" s="8">
        <v>435.34210883630209</v>
      </c>
      <c r="V1385" s="10">
        <v>9.7885117288090795E-2</v>
      </c>
    </row>
    <row r="1386" spans="1:22" x14ac:dyDescent="0.25">
      <c r="A1386" s="6">
        <v>44726</v>
      </c>
      <c r="B1386" s="7" t="str">
        <f t="shared" si="21"/>
        <v>6</v>
      </c>
      <c r="C1386" s="17">
        <f>_xlfn.ISOWEEKNUM(Table3[[#This Row],[dt]])</f>
        <v>24</v>
      </c>
      <c r="D1386" s="1">
        <v>17638</v>
      </c>
      <c r="E1386" s="1" t="s">
        <v>10</v>
      </c>
      <c r="F1386" s="1" t="s">
        <v>95</v>
      </c>
      <c r="G1386" s="1" t="s">
        <v>32</v>
      </c>
      <c r="H1386" s="1" t="s">
        <v>19</v>
      </c>
      <c r="I1386" s="1" t="s">
        <v>12</v>
      </c>
      <c r="J1386" s="1" t="s">
        <v>13</v>
      </c>
      <c r="K1386" s="1" t="s">
        <v>15</v>
      </c>
      <c r="L1386" s="1" t="s">
        <v>77</v>
      </c>
      <c r="M1386" s="1">
        <v>48850</v>
      </c>
      <c r="N1386" s="17">
        <v>97.177670023623023</v>
      </c>
      <c r="O1386" s="8">
        <v>958.84628677966032</v>
      </c>
      <c r="P1386" s="8">
        <v>970.60883395885458</v>
      </c>
      <c r="Q1386" s="8">
        <f>P1386-Table3[[#This Row],[paid]]</f>
        <v>11.762547179194257</v>
      </c>
      <c r="R1386" s="8">
        <v>9.9879821539547944</v>
      </c>
      <c r="S1386" s="8">
        <v>600</v>
      </c>
      <c r="T1386" s="10">
        <v>0.08</v>
      </c>
      <c r="U1386" s="8">
        <v>336.4632726001222</v>
      </c>
      <c r="V1386" s="10">
        <v>5.7775295400203985E-2</v>
      </c>
    </row>
    <row r="1387" spans="1:22" x14ac:dyDescent="0.25">
      <c r="A1387" s="6">
        <v>44726</v>
      </c>
      <c r="B1387" s="7" t="str">
        <f t="shared" si="21"/>
        <v>6</v>
      </c>
      <c r="C1387" s="17">
        <f>_xlfn.ISOWEEKNUM(Table3[[#This Row],[dt]])</f>
        <v>24</v>
      </c>
      <c r="D1387" s="1">
        <v>14706</v>
      </c>
      <c r="E1387" s="1" t="s">
        <v>10</v>
      </c>
      <c r="F1387" s="1" t="s">
        <v>93</v>
      </c>
      <c r="G1387" s="1" t="s">
        <v>58</v>
      </c>
      <c r="H1387" s="1" t="s">
        <v>17</v>
      </c>
      <c r="I1387" s="1" t="s">
        <v>18</v>
      </c>
      <c r="J1387" s="1" t="s">
        <v>13</v>
      </c>
      <c r="K1387" s="1" t="s">
        <v>15</v>
      </c>
      <c r="L1387" s="1" t="s">
        <v>76</v>
      </c>
      <c r="M1387" s="1">
        <v>450</v>
      </c>
      <c r="N1387" s="17">
        <v>3.435430463576159</v>
      </c>
      <c r="O1387" s="8">
        <v>23.105978247731461</v>
      </c>
      <c r="P1387" s="8">
        <v>0.15939554530719827</v>
      </c>
      <c r="Q1387" s="8">
        <f>P1387-Table3[[#This Row],[paid]]</f>
        <v>-22.946582702424262</v>
      </c>
      <c r="R1387" s="8">
        <v>4.639754668219169E-2</v>
      </c>
      <c r="S1387" s="8">
        <v>200</v>
      </c>
      <c r="T1387" s="10">
        <v>0.11</v>
      </c>
      <c r="U1387" s="8">
        <v>2.8479902702285204E-2</v>
      </c>
      <c r="V1387" s="10">
        <v>2.9779065915755611E-2</v>
      </c>
    </row>
    <row r="1388" spans="1:22" x14ac:dyDescent="0.25">
      <c r="A1388" s="6">
        <v>44726</v>
      </c>
      <c r="B1388" s="7" t="str">
        <f t="shared" si="21"/>
        <v>6</v>
      </c>
      <c r="C1388" s="17">
        <f>_xlfn.ISOWEEKNUM(Table3[[#This Row],[dt]])</f>
        <v>24</v>
      </c>
      <c r="D1388" s="1">
        <v>17047</v>
      </c>
      <c r="E1388" s="1" t="s">
        <v>10</v>
      </c>
      <c r="F1388" s="1" t="s">
        <v>94</v>
      </c>
      <c r="G1388" s="1" t="s">
        <v>57</v>
      </c>
      <c r="H1388" s="1" t="s">
        <v>17</v>
      </c>
      <c r="I1388" s="1" t="s">
        <v>12</v>
      </c>
      <c r="J1388" s="1" t="s">
        <v>16</v>
      </c>
      <c r="K1388" s="1" t="s">
        <v>20</v>
      </c>
      <c r="L1388" s="1" t="s">
        <v>76</v>
      </c>
      <c r="M1388" s="1">
        <v>1460</v>
      </c>
      <c r="N1388" s="17">
        <v>2.0914181534053915</v>
      </c>
      <c r="O1388" s="8">
        <v>23.361085463432612</v>
      </c>
      <c r="P1388" s="8">
        <v>0.24675655667413013</v>
      </c>
      <c r="Q1388" s="8">
        <f>P1388-Table3[[#This Row],[paid]]</f>
        <v>-23.114328906758484</v>
      </c>
      <c r="R1388" s="8">
        <v>0.11798528011834652</v>
      </c>
      <c r="S1388" s="8">
        <v>200</v>
      </c>
      <c r="T1388" s="10">
        <v>7.4999999999999997E-2</v>
      </c>
      <c r="U1388" s="8">
        <v>8.3881906388558289E-2</v>
      </c>
      <c r="V1388" s="10">
        <v>5.6656317140496362E-2</v>
      </c>
    </row>
    <row r="1389" spans="1:22" x14ac:dyDescent="0.25">
      <c r="A1389" s="6">
        <v>44726</v>
      </c>
      <c r="B1389" s="7" t="str">
        <f t="shared" si="21"/>
        <v>6</v>
      </c>
      <c r="C1389" s="17">
        <f>_xlfn.ISOWEEKNUM(Table3[[#This Row],[dt]])</f>
        <v>24</v>
      </c>
      <c r="D1389" s="1">
        <v>17456</v>
      </c>
      <c r="E1389" s="1" t="s">
        <v>10</v>
      </c>
      <c r="F1389" s="1" t="s">
        <v>89</v>
      </c>
      <c r="G1389" s="1" t="s">
        <v>39</v>
      </c>
      <c r="H1389" s="1" t="s">
        <v>17</v>
      </c>
      <c r="I1389" s="1" t="s">
        <v>18</v>
      </c>
      <c r="J1389" s="1" t="s">
        <v>16</v>
      </c>
      <c r="K1389" s="1" t="s">
        <v>15</v>
      </c>
      <c r="L1389" s="1" t="s">
        <v>75</v>
      </c>
      <c r="M1389" s="1">
        <v>3960</v>
      </c>
      <c r="N1389" s="17">
        <v>22.908868168515617</v>
      </c>
      <c r="O1389" s="8">
        <v>43.778649338688879</v>
      </c>
      <c r="P1389" s="8">
        <v>1.9665084437170528</v>
      </c>
      <c r="Q1389" s="8">
        <f>P1389-Table3[[#This Row],[paid]]</f>
        <v>-41.812140894971826</v>
      </c>
      <c r="R1389" s="8">
        <v>8.5840488899389958E-2</v>
      </c>
      <c r="S1389" s="8">
        <v>200</v>
      </c>
      <c r="T1389" s="10">
        <v>0.05</v>
      </c>
      <c r="U1389" s="8">
        <v>0.40462506125058689</v>
      </c>
      <c r="V1389" s="10">
        <v>3.4293018381839332E-2</v>
      </c>
    </row>
    <row r="1390" spans="1:22" x14ac:dyDescent="0.25">
      <c r="A1390" s="6">
        <v>44726</v>
      </c>
      <c r="B1390" s="7" t="str">
        <f t="shared" si="21"/>
        <v>6</v>
      </c>
      <c r="C1390" s="17">
        <f>_xlfn.ISOWEEKNUM(Table3[[#This Row],[dt]])</f>
        <v>24</v>
      </c>
      <c r="D1390" s="1">
        <v>10601</v>
      </c>
      <c r="E1390" s="1" t="s">
        <v>10</v>
      </c>
      <c r="F1390" s="1" t="s">
        <v>92</v>
      </c>
      <c r="G1390" s="1" t="s">
        <v>37</v>
      </c>
      <c r="H1390" s="1" t="s">
        <v>11</v>
      </c>
      <c r="I1390" s="1" t="s">
        <v>21</v>
      </c>
      <c r="J1390" s="1" t="s">
        <v>16</v>
      </c>
      <c r="K1390" s="1" t="s">
        <v>14</v>
      </c>
      <c r="L1390" s="1" t="s">
        <v>77</v>
      </c>
      <c r="M1390" s="1">
        <v>4330</v>
      </c>
      <c r="N1390" s="17">
        <v>29.419613621480028</v>
      </c>
      <c r="O1390" s="8">
        <v>77.971233810638509</v>
      </c>
      <c r="P1390" s="8">
        <v>4.6061919122471178</v>
      </c>
      <c r="Q1390" s="8">
        <f>P1390-Table3[[#This Row],[paid]]</f>
        <v>-73.365041898391397</v>
      </c>
      <c r="R1390" s="8">
        <v>0.15656874259164358</v>
      </c>
      <c r="S1390" s="8">
        <v>200</v>
      </c>
      <c r="T1390" s="10">
        <v>7.4999999999999997E-2</v>
      </c>
      <c r="U1390" s="8">
        <v>0.56156494552733616</v>
      </c>
      <c r="V1390" s="10">
        <v>2.0319204968216296E-2</v>
      </c>
    </row>
    <row r="1391" spans="1:22" x14ac:dyDescent="0.25">
      <c r="A1391" s="6">
        <v>44726</v>
      </c>
      <c r="B1391" s="7" t="str">
        <f t="shared" si="21"/>
        <v>6</v>
      </c>
      <c r="C1391" s="17">
        <f>_xlfn.ISOWEEKNUM(Table3[[#This Row],[dt]])</f>
        <v>24</v>
      </c>
      <c r="D1391" s="1">
        <v>10778</v>
      </c>
      <c r="E1391" s="1" t="s">
        <v>10</v>
      </c>
      <c r="F1391" s="1" t="s">
        <v>90</v>
      </c>
      <c r="G1391" s="1" t="s">
        <v>39</v>
      </c>
      <c r="H1391" s="1" t="s">
        <v>17</v>
      </c>
      <c r="I1391" s="1" t="s">
        <v>12</v>
      </c>
      <c r="J1391" s="1" t="s">
        <v>16</v>
      </c>
      <c r="K1391" s="1" t="s">
        <v>20</v>
      </c>
      <c r="L1391" s="1" t="s">
        <v>80</v>
      </c>
      <c r="M1391" s="1">
        <v>396320</v>
      </c>
      <c r="N1391" s="17">
        <v>472.25929456625363</v>
      </c>
      <c r="O1391" s="8">
        <v>5824.5406227686481</v>
      </c>
      <c r="P1391" s="8">
        <v>5730.6113451691854</v>
      </c>
      <c r="Q1391" s="8">
        <f>P1391-Table3[[#This Row],[paid]]</f>
        <v>-93.929277599462694</v>
      </c>
      <c r="R1391" s="8">
        <v>12.134459630768015</v>
      </c>
      <c r="S1391" s="8">
        <v>5400</v>
      </c>
      <c r="T1391" s="10">
        <v>0.09</v>
      </c>
      <c r="U1391" s="8">
        <v>1570.0731771152359</v>
      </c>
      <c r="V1391" s="10">
        <v>4.5663341499006117E-2</v>
      </c>
    </row>
    <row r="1392" spans="1:22" x14ac:dyDescent="0.25">
      <c r="A1392" s="6">
        <v>44726</v>
      </c>
      <c r="B1392" s="7" t="str">
        <f t="shared" si="21"/>
        <v>6</v>
      </c>
      <c r="C1392" s="17">
        <f>_xlfn.ISOWEEKNUM(Table3[[#This Row],[dt]])</f>
        <v>24</v>
      </c>
      <c r="D1392" s="1">
        <v>2917</v>
      </c>
      <c r="E1392" s="1" t="s">
        <v>10</v>
      </c>
      <c r="F1392" s="1" t="s">
        <v>89</v>
      </c>
      <c r="G1392" s="1" t="s">
        <v>65</v>
      </c>
      <c r="H1392" s="1" t="s">
        <v>17</v>
      </c>
      <c r="I1392" s="1" t="s">
        <v>12</v>
      </c>
      <c r="J1392" s="1" t="s">
        <v>13</v>
      </c>
      <c r="K1392" s="1" t="s">
        <v>15</v>
      </c>
      <c r="L1392" s="1" t="s">
        <v>79</v>
      </c>
      <c r="M1392" s="1">
        <v>65850</v>
      </c>
      <c r="N1392" s="17">
        <v>307.65800203873602</v>
      </c>
      <c r="O1392" s="8">
        <v>1396.2067030436524</v>
      </c>
      <c r="P1392" s="8">
        <v>1301.6792869439421</v>
      </c>
      <c r="Q1392" s="8">
        <f>P1392-Table3[[#This Row],[paid]]</f>
        <v>-94.527416099710308</v>
      </c>
      <c r="R1392" s="8">
        <v>4.230929403162583</v>
      </c>
      <c r="S1392" s="8">
        <v>1000</v>
      </c>
      <c r="T1392" s="10">
        <v>7.0000000000000007E-2</v>
      </c>
      <c r="U1392" s="8">
        <v>448.83995091967353</v>
      </c>
      <c r="V1392" s="10">
        <v>5.7469346894381268E-2</v>
      </c>
    </row>
    <row r="1393" spans="1:22" x14ac:dyDescent="0.25">
      <c r="A1393" s="6">
        <v>44726</v>
      </c>
      <c r="B1393" s="7" t="str">
        <f t="shared" si="21"/>
        <v>6</v>
      </c>
      <c r="C1393" s="17">
        <f>_xlfn.ISOWEEKNUM(Table3[[#This Row],[dt]])</f>
        <v>24</v>
      </c>
      <c r="D1393" s="1">
        <v>17247</v>
      </c>
      <c r="E1393" s="1" t="s">
        <v>10</v>
      </c>
      <c r="F1393" s="1" t="s">
        <v>90</v>
      </c>
      <c r="G1393" s="1" t="s">
        <v>32</v>
      </c>
      <c r="H1393" s="1" t="s">
        <v>11</v>
      </c>
      <c r="I1393" s="1" t="s">
        <v>22</v>
      </c>
      <c r="J1393" s="1" t="s">
        <v>16</v>
      </c>
      <c r="K1393" s="1" t="s">
        <v>15</v>
      </c>
      <c r="L1393" s="1" t="s">
        <v>75</v>
      </c>
      <c r="M1393" s="1">
        <v>99720</v>
      </c>
      <c r="N1393" s="17">
        <v>796.8038353975229</v>
      </c>
      <c r="O1393" s="8">
        <v>2078.4709910293595</v>
      </c>
      <c r="P1393" s="8">
        <v>1971.5876873984337</v>
      </c>
      <c r="Q1393" s="8">
        <f>P1393-Table3[[#This Row],[paid]]</f>
        <v>-106.88330363092587</v>
      </c>
      <c r="R1393" s="8">
        <v>2.4743702274159043</v>
      </c>
      <c r="S1393" s="8">
        <v>3200</v>
      </c>
      <c r="T1393" s="10">
        <v>0.06</v>
      </c>
      <c r="U1393" s="8">
        <v>416.48433423493731</v>
      </c>
      <c r="V1393" s="10">
        <v>3.5207186649363141E-2</v>
      </c>
    </row>
    <row r="1394" spans="1:22" x14ac:dyDescent="0.25">
      <c r="A1394" s="6">
        <v>44726</v>
      </c>
      <c r="B1394" s="7" t="str">
        <f t="shared" si="21"/>
        <v>6</v>
      </c>
      <c r="C1394" s="17">
        <f>_xlfn.ISOWEEKNUM(Table3[[#This Row],[dt]])</f>
        <v>24</v>
      </c>
      <c r="D1394" s="1">
        <v>15673</v>
      </c>
      <c r="E1394" s="1" t="s">
        <v>10</v>
      </c>
      <c r="F1394" s="1" t="s">
        <v>89</v>
      </c>
      <c r="G1394" s="1" t="s">
        <v>52</v>
      </c>
      <c r="H1394" s="1" t="s">
        <v>19</v>
      </c>
      <c r="I1394" s="1" t="s">
        <v>21</v>
      </c>
      <c r="J1394" s="1" t="s">
        <v>16</v>
      </c>
      <c r="K1394" s="1" t="s">
        <v>15</v>
      </c>
      <c r="L1394" s="1" t="s">
        <v>75</v>
      </c>
      <c r="M1394" s="1">
        <v>34170</v>
      </c>
      <c r="N1394" s="17">
        <v>9.0217821782178209</v>
      </c>
      <c r="O1394" s="8">
        <v>726.30307160238112</v>
      </c>
      <c r="P1394" s="8">
        <v>546.04567561393537</v>
      </c>
      <c r="Q1394" s="8">
        <f>P1394-Table3[[#This Row],[paid]]</f>
        <v>-180.25739598844575</v>
      </c>
      <c r="R1394" s="8">
        <v>60.525255966865096</v>
      </c>
      <c r="S1394" s="8">
        <v>200</v>
      </c>
      <c r="T1394" s="10">
        <v>0.06</v>
      </c>
      <c r="U1394" s="8">
        <v>41.413188212589645</v>
      </c>
      <c r="V1394" s="10">
        <v>1.2640330916770399E-2</v>
      </c>
    </row>
    <row r="1395" spans="1:22" x14ac:dyDescent="0.25">
      <c r="A1395" s="6">
        <v>44726</v>
      </c>
      <c r="B1395" s="7" t="str">
        <f t="shared" si="21"/>
        <v>6</v>
      </c>
      <c r="C1395" s="17">
        <f>_xlfn.ISOWEEKNUM(Table3[[#This Row],[dt]])</f>
        <v>24</v>
      </c>
      <c r="D1395" s="1">
        <v>10543</v>
      </c>
      <c r="E1395" s="1" t="s">
        <v>10</v>
      </c>
      <c r="F1395" s="1" t="s">
        <v>90</v>
      </c>
      <c r="G1395" s="1" t="s">
        <v>58</v>
      </c>
      <c r="H1395" s="1" t="s">
        <v>19</v>
      </c>
      <c r="I1395" s="1" t="s">
        <v>18</v>
      </c>
      <c r="J1395" s="1" t="s">
        <v>13</v>
      </c>
      <c r="K1395" s="1" t="s">
        <v>14</v>
      </c>
      <c r="L1395" s="1" t="s">
        <v>81</v>
      </c>
      <c r="M1395" s="1">
        <v>11010</v>
      </c>
      <c r="N1395" s="17">
        <v>12.483636551048807</v>
      </c>
      <c r="O1395" s="8">
        <v>202.92448834924548</v>
      </c>
      <c r="P1395" s="8">
        <v>19.191178483784231</v>
      </c>
      <c r="Q1395" s="8">
        <f>P1395-Table3[[#This Row],[paid]]</f>
        <v>-183.73330986546125</v>
      </c>
      <c r="R1395" s="8">
        <v>1.5373067299185263</v>
      </c>
      <c r="S1395" s="8">
        <v>200</v>
      </c>
      <c r="T1395" s="10">
        <v>9.5000000000000001E-2</v>
      </c>
      <c r="U1395" s="8">
        <v>10.417734897446948</v>
      </c>
      <c r="V1395" s="10">
        <v>9.0473294854799324E-2</v>
      </c>
    </row>
    <row r="1396" spans="1:22" x14ac:dyDescent="0.25">
      <c r="A1396" s="6">
        <v>44726</v>
      </c>
      <c r="B1396" s="7" t="str">
        <f t="shared" si="21"/>
        <v>6</v>
      </c>
      <c r="C1396" s="17">
        <f>_xlfn.ISOWEEKNUM(Table3[[#This Row],[dt]])</f>
        <v>24</v>
      </c>
      <c r="D1396" s="1">
        <v>9363</v>
      </c>
      <c r="E1396" s="1" t="s">
        <v>10</v>
      </c>
      <c r="F1396" s="1" t="s">
        <v>90</v>
      </c>
      <c r="G1396" s="1" t="s">
        <v>36</v>
      </c>
      <c r="H1396" s="1" t="s">
        <v>11</v>
      </c>
      <c r="I1396" s="1" t="s">
        <v>18</v>
      </c>
      <c r="J1396" s="1" t="s">
        <v>13</v>
      </c>
      <c r="K1396" s="1" t="s">
        <v>14</v>
      </c>
      <c r="L1396" s="1" t="s">
        <v>81</v>
      </c>
      <c r="M1396" s="1">
        <v>5770</v>
      </c>
      <c r="N1396" s="17">
        <v>39.924917188075078</v>
      </c>
      <c r="O1396" s="8">
        <v>204.83653187653081</v>
      </c>
      <c r="P1396" s="8">
        <v>14.500144631671978</v>
      </c>
      <c r="Q1396" s="8">
        <f>P1396-Table3[[#This Row],[paid]]</f>
        <v>-190.33638724485883</v>
      </c>
      <c r="R1396" s="8">
        <v>0.36318534020661497</v>
      </c>
      <c r="S1396" s="8">
        <v>200</v>
      </c>
      <c r="T1396" s="10">
        <v>0.1</v>
      </c>
      <c r="U1396" s="8">
        <v>3.4248987080331044</v>
      </c>
      <c r="V1396" s="10">
        <v>3.9366259153859988E-2</v>
      </c>
    </row>
    <row r="1397" spans="1:22" x14ac:dyDescent="0.25">
      <c r="A1397" s="6">
        <v>44726</v>
      </c>
      <c r="B1397" s="7" t="str">
        <f t="shared" si="21"/>
        <v>6</v>
      </c>
      <c r="C1397" s="17">
        <f>_xlfn.ISOWEEKNUM(Table3[[#This Row],[dt]])</f>
        <v>24</v>
      </c>
      <c r="D1397" s="1">
        <v>17434</v>
      </c>
      <c r="E1397" s="1" t="s">
        <v>10</v>
      </c>
      <c r="F1397" s="1" t="s">
        <v>93</v>
      </c>
      <c r="G1397" s="1" t="s">
        <v>61</v>
      </c>
      <c r="H1397" s="1" t="s">
        <v>11</v>
      </c>
      <c r="I1397" s="1" t="s">
        <v>12</v>
      </c>
      <c r="J1397" s="1" t="s">
        <v>13</v>
      </c>
      <c r="K1397" s="1" t="s">
        <v>14</v>
      </c>
      <c r="L1397" s="1" t="s">
        <v>79</v>
      </c>
      <c r="M1397" s="1">
        <v>12760</v>
      </c>
      <c r="N1397" s="17">
        <v>131.79627211207409</v>
      </c>
      <c r="O1397" s="8">
        <v>331.71170605104714</v>
      </c>
      <c r="P1397" s="8">
        <v>83.75165952770908</v>
      </c>
      <c r="Q1397" s="8">
        <f>P1397-Table3[[#This Row],[paid]]</f>
        <v>-247.96004652333806</v>
      </c>
      <c r="R1397" s="8">
        <v>0.63546303841196761</v>
      </c>
      <c r="S1397" s="8">
        <v>200</v>
      </c>
      <c r="T1397" s="10">
        <v>0.1</v>
      </c>
      <c r="U1397" s="8">
        <v>20.964805179594823</v>
      </c>
      <c r="V1397" s="10">
        <v>4.1720178636497456E-2</v>
      </c>
    </row>
    <row r="1398" spans="1:22" x14ac:dyDescent="0.25">
      <c r="A1398" s="6">
        <v>44726</v>
      </c>
      <c r="B1398" s="7" t="str">
        <f t="shared" si="21"/>
        <v>6</v>
      </c>
      <c r="C1398" s="17">
        <f>_xlfn.ISOWEEKNUM(Table3[[#This Row],[dt]])</f>
        <v>24</v>
      </c>
      <c r="D1398" s="1">
        <v>17473</v>
      </c>
      <c r="E1398" s="1" t="s">
        <v>10</v>
      </c>
      <c r="F1398" s="1" t="s">
        <v>91</v>
      </c>
      <c r="G1398" s="1" t="s">
        <v>64</v>
      </c>
      <c r="H1398" s="1" t="s">
        <v>17</v>
      </c>
      <c r="I1398" s="1" t="s">
        <v>18</v>
      </c>
      <c r="J1398" s="1" t="s">
        <v>16</v>
      </c>
      <c r="K1398" s="1" t="s">
        <v>15</v>
      </c>
      <c r="L1398" s="1" t="s">
        <v>81</v>
      </c>
      <c r="M1398" s="1">
        <v>104320</v>
      </c>
      <c r="N1398" s="17">
        <v>270.4376556702079</v>
      </c>
      <c r="O1398" s="8">
        <v>2329.8188248166043</v>
      </c>
      <c r="P1398" s="8">
        <v>2059.0547095415727</v>
      </c>
      <c r="Q1398" s="8">
        <f>P1398-Table3[[#This Row],[paid]]</f>
        <v>-270.7641152750316</v>
      </c>
      <c r="R1398" s="8">
        <v>7.6137870092045894</v>
      </c>
      <c r="S1398" s="8">
        <v>1200</v>
      </c>
      <c r="T1398" s="10">
        <v>7.0000000000000007E-2</v>
      </c>
      <c r="U1398" s="8">
        <v>649.35660484780703</v>
      </c>
      <c r="V1398" s="10">
        <v>5.2561061299854085E-2</v>
      </c>
    </row>
    <row r="1399" spans="1:22" x14ac:dyDescent="0.25">
      <c r="A1399" s="6">
        <v>44726</v>
      </c>
      <c r="B1399" s="7" t="str">
        <f t="shared" si="21"/>
        <v>6</v>
      </c>
      <c r="C1399" s="17">
        <f>_xlfn.ISOWEEKNUM(Table3[[#This Row],[dt]])</f>
        <v>24</v>
      </c>
      <c r="D1399" s="1">
        <v>15720</v>
      </c>
      <c r="E1399" s="1" t="s">
        <v>10</v>
      </c>
      <c r="F1399" s="1" t="s">
        <v>89</v>
      </c>
      <c r="G1399" s="1" t="s">
        <v>46</v>
      </c>
      <c r="H1399" s="1" t="s">
        <v>17</v>
      </c>
      <c r="I1399" s="1" t="s">
        <v>12</v>
      </c>
      <c r="J1399" s="1" t="s">
        <v>13</v>
      </c>
      <c r="K1399" s="1" t="s">
        <v>14</v>
      </c>
      <c r="L1399" s="1" t="s">
        <v>78</v>
      </c>
      <c r="M1399" s="1">
        <v>37170</v>
      </c>
      <c r="N1399" s="17">
        <v>58.522267206477729</v>
      </c>
      <c r="O1399" s="8">
        <v>919.38953828459717</v>
      </c>
      <c r="P1399" s="8">
        <v>640.53285983727835</v>
      </c>
      <c r="Q1399" s="8">
        <f>P1399-Table3[[#This Row],[paid]]</f>
        <v>-278.85667844731881</v>
      </c>
      <c r="R1399" s="8">
        <v>10.945113551007109</v>
      </c>
      <c r="S1399" s="8">
        <v>400</v>
      </c>
      <c r="T1399" s="10">
        <v>7.0000000000000007E-2</v>
      </c>
      <c r="U1399" s="8">
        <v>20.684720146637027</v>
      </c>
      <c r="V1399" s="10">
        <v>5.382164716184322E-3</v>
      </c>
    </row>
    <row r="1400" spans="1:22" x14ac:dyDescent="0.25">
      <c r="A1400" s="6">
        <v>44726</v>
      </c>
      <c r="B1400" s="7" t="str">
        <f t="shared" si="21"/>
        <v>6</v>
      </c>
      <c r="C1400" s="17">
        <f>_xlfn.ISOWEEKNUM(Table3[[#This Row],[dt]])</f>
        <v>24</v>
      </c>
      <c r="D1400" s="1">
        <v>5435</v>
      </c>
      <c r="E1400" s="1" t="s">
        <v>10</v>
      </c>
      <c r="F1400" s="1" t="s">
        <v>89</v>
      </c>
      <c r="G1400" s="1" t="s">
        <v>70</v>
      </c>
      <c r="H1400" s="1" t="s">
        <v>17</v>
      </c>
      <c r="I1400" s="1" t="s">
        <v>21</v>
      </c>
      <c r="J1400" s="1" t="s">
        <v>16</v>
      </c>
      <c r="K1400" s="1" t="s">
        <v>15</v>
      </c>
      <c r="L1400" s="1" t="s">
        <v>75</v>
      </c>
      <c r="M1400" s="1">
        <v>117430</v>
      </c>
      <c r="N1400" s="17">
        <v>71.600929842612715</v>
      </c>
      <c r="O1400" s="8">
        <v>1203.2954231598503</v>
      </c>
      <c r="P1400" s="8">
        <v>897.46949139172295</v>
      </c>
      <c r="Q1400" s="8">
        <f>P1400-Table3[[#This Row],[paid]]</f>
        <v>-305.82593176812736</v>
      </c>
      <c r="R1400" s="8">
        <v>12.534327324581772</v>
      </c>
      <c r="S1400" s="8">
        <v>400</v>
      </c>
      <c r="T1400" s="10">
        <v>0.08</v>
      </c>
      <c r="U1400" s="8">
        <v>232.07473220619713</v>
      </c>
      <c r="V1400" s="10">
        <v>4.3097979825905547E-2</v>
      </c>
    </row>
    <row r="1401" spans="1:22" x14ac:dyDescent="0.25">
      <c r="A1401" s="6">
        <v>44726</v>
      </c>
      <c r="B1401" s="7" t="str">
        <f t="shared" si="21"/>
        <v>6</v>
      </c>
      <c r="C1401" s="17">
        <f>_xlfn.ISOWEEKNUM(Table3[[#This Row],[dt]])</f>
        <v>24</v>
      </c>
      <c r="D1401" s="1">
        <v>15169</v>
      </c>
      <c r="E1401" s="1" t="s">
        <v>10</v>
      </c>
      <c r="F1401" s="1" t="s">
        <v>95</v>
      </c>
      <c r="G1401" s="1" t="s">
        <v>40</v>
      </c>
      <c r="H1401" s="1" t="s">
        <v>11</v>
      </c>
      <c r="I1401" s="1" t="s">
        <v>12</v>
      </c>
      <c r="J1401" s="1" t="s">
        <v>13</v>
      </c>
      <c r="K1401" s="1" t="s">
        <v>14</v>
      </c>
      <c r="L1401" s="1" t="s">
        <v>80</v>
      </c>
      <c r="M1401" s="1">
        <v>12930</v>
      </c>
      <c r="N1401" s="17">
        <v>78.007989781775677</v>
      </c>
      <c r="O1401" s="8">
        <v>341.62510803422703</v>
      </c>
      <c r="P1401" s="8">
        <v>20.007123075624623</v>
      </c>
      <c r="Q1401" s="8">
        <f>P1401-Table3[[#This Row],[paid]]</f>
        <v>-321.61798495860239</v>
      </c>
      <c r="R1401" s="8">
        <v>0.25647530633200233</v>
      </c>
      <c r="S1401" s="8">
        <v>200</v>
      </c>
      <c r="T1401" s="10">
        <v>0.09</v>
      </c>
      <c r="U1401" s="8">
        <v>8.4619685101551365</v>
      </c>
      <c r="V1401" s="10">
        <v>7.0491298508785008E-2</v>
      </c>
    </row>
    <row r="1402" spans="1:22" x14ac:dyDescent="0.25">
      <c r="A1402" s="6">
        <v>44726</v>
      </c>
      <c r="B1402" s="7" t="str">
        <f t="shared" si="21"/>
        <v>6</v>
      </c>
      <c r="C1402" s="17">
        <f>_xlfn.ISOWEEKNUM(Table3[[#This Row],[dt]])</f>
        <v>24</v>
      </c>
      <c r="D1402" s="1">
        <v>7799</v>
      </c>
      <c r="E1402" s="1" t="s">
        <v>10</v>
      </c>
      <c r="F1402" s="1" t="s">
        <v>95</v>
      </c>
      <c r="G1402" s="1" t="s">
        <v>69</v>
      </c>
      <c r="H1402" s="1" t="s">
        <v>19</v>
      </c>
      <c r="I1402" s="1" t="s">
        <v>18</v>
      </c>
      <c r="J1402" s="1" t="s">
        <v>16</v>
      </c>
      <c r="K1402" s="1" t="s">
        <v>14</v>
      </c>
      <c r="L1402" s="1" t="s">
        <v>79</v>
      </c>
      <c r="M1402" s="1">
        <v>46550</v>
      </c>
      <c r="N1402" s="17">
        <v>57.064051486362239</v>
      </c>
      <c r="O1402" s="8">
        <v>1567.2108520720199</v>
      </c>
      <c r="P1402" s="8">
        <v>1242.1027882308802</v>
      </c>
      <c r="Q1402" s="8">
        <f>P1402-Table3[[#This Row],[paid]]</f>
        <v>-325.10806384113971</v>
      </c>
      <c r="R1402" s="8">
        <v>21.766817389889162</v>
      </c>
      <c r="S1402" s="8">
        <v>800</v>
      </c>
      <c r="T1402" s="10">
        <v>0.05</v>
      </c>
      <c r="U1402" s="8">
        <v>347.40864608466097</v>
      </c>
      <c r="V1402" s="10">
        <v>4.6615659801053054E-2</v>
      </c>
    </row>
    <row r="1403" spans="1:22" x14ac:dyDescent="0.25">
      <c r="A1403" s="6">
        <v>44726</v>
      </c>
      <c r="B1403" s="7" t="str">
        <f t="shared" si="21"/>
        <v>6</v>
      </c>
      <c r="C1403" s="17">
        <f>_xlfn.ISOWEEKNUM(Table3[[#This Row],[dt]])</f>
        <v>24</v>
      </c>
      <c r="D1403" s="1">
        <v>12790</v>
      </c>
      <c r="E1403" s="1" t="s">
        <v>10</v>
      </c>
      <c r="F1403" s="1" t="s">
        <v>92</v>
      </c>
      <c r="G1403" s="1" t="s">
        <v>48</v>
      </c>
      <c r="H1403" s="1" t="s">
        <v>19</v>
      </c>
      <c r="I1403" s="1" t="s">
        <v>21</v>
      </c>
      <c r="J1403" s="1" t="s">
        <v>16</v>
      </c>
      <c r="K1403" s="1" t="s">
        <v>14</v>
      </c>
      <c r="L1403" s="1" t="s">
        <v>78</v>
      </c>
      <c r="M1403" s="1">
        <v>76810</v>
      </c>
      <c r="N1403" s="17">
        <v>80.24150433232964</v>
      </c>
      <c r="O1403" s="8">
        <v>1647.2424787219618</v>
      </c>
      <c r="P1403" s="8">
        <v>1295.8550440467225</v>
      </c>
      <c r="Q1403" s="8">
        <f>P1403-Table3[[#This Row],[paid]]</f>
        <v>-351.38743467523932</v>
      </c>
      <c r="R1403" s="8">
        <v>16.149436065901583</v>
      </c>
      <c r="S1403" s="8">
        <v>1600</v>
      </c>
      <c r="T1403" s="10">
        <v>0.04</v>
      </c>
      <c r="U1403" s="8">
        <v>263.06247029355194</v>
      </c>
      <c r="V1403" s="10">
        <v>3.3833834463466828E-2</v>
      </c>
    </row>
    <row r="1404" spans="1:22" x14ac:dyDescent="0.25">
      <c r="A1404" s="6">
        <v>44726</v>
      </c>
      <c r="B1404" s="7" t="str">
        <f t="shared" si="21"/>
        <v>6</v>
      </c>
      <c r="C1404" s="17">
        <f>_xlfn.ISOWEEKNUM(Table3[[#This Row],[dt]])</f>
        <v>24</v>
      </c>
      <c r="D1404" s="1">
        <v>12657</v>
      </c>
      <c r="E1404" s="1" t="s">
        <v>10</v>
      </c>
      <c r="F1404" s="1" t="s">
        <v>89</v>
      </c>
      <c r="G1404" s="1" t="s">
        <v>59</v>
      </c>
      <c r="H1404" s="1" t="s">
        <v>19</v>
      </c>
      <c r="I1404" s="1" t="s">
        <v>18</v>
      </c>
      <c r="J1404" s="1" t="s">
        <v>16</v>
      </c>
      <c r="K1404" s="1" t="s">
        <v>14</v>
      </c>
      <c r="L1404" s="1" t="s">
        <v>81</v>
      </c>
      <c r="M1404" s="1">
        <v>21520</v>
      </c>
      <c r="N1404" s="17">
        <v>24.998063966545342</v>
      </c>
      <c r="O1404" s="8">
        <v>471.81903699593107</v>
      </c>
      <c r="P1404" s="8">
        <v>65.525347041433932</v>
      </c>
      <c r="Q1404" s="8">
        <f>P1404-Table3[[#This Row],[paid]]</f>
        <v>-406.29368995449715</v>
      </c>
      <c r="R1404" s="8">
        <v>2.621216872199617</v>
      </c>
      <c r="S1404" s="8">
        <v>200</v>
      </c>
      <c r="T1404" s="10">
        <v>0.08</v>
      </c>
      <c r="U1404" s="8">
        <v>14.111882453753166</v>
      </c>
      <c r="V1404" s="10">
        <v>3.5894207587662576E-2</v>
      </c>
    </row>
    <row r="1405" spans="1:22" x14ac:dyDescent="0.25">
      <c r="A1405" s="6">
        <v>44726</v>
      </c>
      <c r="B1405" s="7" t="str">
        <f t="shared" si="21"/>
        <v>6</v>
      </c>
      <c r="C1405" s="17">
        <f>_xlfn.ISOWEEKNUM(Table3[[#This Row],[dt]])</f>
        <v>24</v>
      </c>
      <c r="D1405" s="1">
        <v>16256</v>
      </c>
      <c r="E1405" s="1" t="s">
        <v>10</v>
      </c>
      <c r="F1405" s="1" t="s">
        <v>92</v>
      </c>
      <c r="G1405" s="1" t="s">
        <v>52</v>
      </c>
      <c r="H1405" s="1" t="s">
        <v>17</v>
      </c>
      <c r="I1405" s="1" t="s">
        <v>12</v>
      </c>
      <c r="J1405" s="1" t="s">
        <v>16</v>
      </c>
      <c r="K1405" s="1" t="s">
        <v>14</v>
      </c>
      <c r="L1405" s="1" t="s">
        <v>76</v>
      </c>
      <c r="M1405" s="1">
        <v>136180</v>
      </c>
      <c r="N1405" s="17">
        <v>556.05382758130952</v>
      </c>
      <c r="O1405" s="8">
        <v>2570.5406049539147</v>
      </c>
      <c r="P1405" s="8">
        <v>2071.5346990402882</v>
      </c>
      <c r="Q1405" s="8">
        <f>P1405-Table3[[#This Row],[paid]]</f>
        <v>-499.00590591362652</v>
      </c>
      <c r="R1405" s="8">
        <v>3.7254211665998755</v>
      </c>
      <c r="S1405" s="8">
        <v>2600</v>
      </c>
      <c r="T1405" s="10">
        <v>0.1</v>
      </c>
      <c r="U1405" s="8">
        <v>1105.2180048389512</v>
      </c>
      <c r="V1405" s="10">
        <v>8.8921030814415228E-2</v>
      </c>
    </row>
    <row r="1406" spans="1:22" x14ac:dyDescent="0.25">
      <c r="A1406" s="6">
        <v>44726</v>
      </c>
      <c r="B1406" s="7" t="str">
        <f t="shared" si="21"/>
        <v>6</v>
      </c>
      <c r="C1406" s="17">
        <f>_xlfn.ISOWEEKNUM(Table3[[#This Row],[dt]])</f>
        <v>24</v>
      </c>
      <c r="D1406" s="1">
        <v>17673</v>
      </c>
      <c r="E1406" s="1" t="s">
        <v>10</v>
      </c>
      <c r="F1406" s="1" t="s">
        <v>90</v>
      </c>
      <c r="G1406" s="1" t="s">
        <v>67</v>
      </c>
      <c r="H1406" s="1" t="s">
        <v>11</v>
      </c>
      <c r="I1406" s="1" t="s">
        <v>18</v>
      </c>
      <c r="J1406" s="1" t="s">
        <v>16</v>
      </c>
      <c r="K1406" s="1" t="s">
        <v>14</v>
      </c>
      <c r="L1406" s="1" t="s">
        <v>79</v>
      </c>
      <c r="M1406" s="1">
        <v>36460</v>
      </c>
      <c r="N1406" s="17">
        <v>153.48420586187251</v>
      </c>
      <c r="O1406" s="8">
        <v>706.69145543071102</v>
      </c>
      <c r="P1406" s="8">
        <v>135.92227672450318</v>
      </c>
      <c r="Q1406" s="8">
        <f>P1406-Table3[[#This Row],[paid]]</f>
        <v>-570.76917870620787</v>
      </c>
      <c r="R1406" s="8">
        <v>0.88557826495076553</v>
      </c>
      <c r="S1406" s="8">
        <v>400</v>
      </c>
      <c r="T1406" s="10">
        <v>0.1</v>
      </c>
      <c r="U1406" s="8">
        <v>47.979566026383893</v>
      </c>
      <c r="V1406" s="10">
        <v>5.8832110014892608E-2</v>
      </c>
    </row>
    <row r="1407" spans="1:22" x14ac:dyDescent="0.25">
      <c r="A1407" s="6">
        <v>44726</v>
      </c>
      <c r="B1407" s="7" t="str">
        <f t="shared" si="21"/>
        <v>6</v>
      </c>
      <c r="C1407" s="17">
        <f>_xlfn.ISOWEEKNUM(Table3[[#This Row],[dt]])</f>
        <v>24</v>
      </c>
      <c r="D1407" s="1">
        <v>16911</v>
      </c>
      <c r="E1407" s="1" t="s">
        <v>10</v>
      </c>
      <c r="F1407" s="1" t="s">
        <v>89</v>
      </c>
      <c r="G1407" s="1" t="s">
        <v>27</v>
      </c>
      <c r="H1407" s="1" t="s">
        <v>11</v>
      </c>
      <c r="I1407" s="1" t="s">
        <v>18</v>
      </c>
      <c r="J1407" s="1" t="s">
        <v>16</v>
      </c>
      <c r="K1407" s="1" t="s">
        <v>15</v>
      </c>
      <c r="L1407" s="1" t="s">
        <v>78</v>
      </c>
      <c r="M1407" s="1">
        <v>26450</v>
      </c>
      <c r="N1407" s="17">
        <v>141.59403618988631</v>
      </c>
      <c r="O1407" s="8">
        <v>730.13451762744103</v>
      </c>
      <c r="P1407" s="8">
        <v>142.40040401160476</v>
      </c>
      <c r="Q1407" s="8">
        <f>P1407-Table3[[#This Row],[paid]]</f>
        <v>-587.73411361583624</v>
      </c>
      <c r="R1407" s="8">
        <v>1.0056949278614888</v>
      </c>
      <c r="S1407" s="8">
        <v>200</v>
      </c>
      <c r="T1407" s="10">
        <v>0.12</v>
      </c>
      <c r="U1407" s="8">
        <v>67.952716536248047</v>
      </c>
      <c r="V1407" s="10">
        <v>7.9532448202312589E-2</v>
      </c>
    </row>
    <row r="1408" spans="1:22" x14ac:dyDescent="0.25">
      <c r="A1408" s="6">
        <v>44726</v>
      </c>
      <c r="B1408" s="7" t="str">
        <f t="shared" si="21"/>
        <v>6</v>
      </c>
      <c r="C1408" s="17">
        <f>_xlfn.ISOWEEKNUM(Table3[[#This Row],[dt]])</f>
        <v>24</v>
      </c>
      <c r="D1408" s="1">
        <v>12392</v>
      </c>
      <c r="E1408" s="1" t="s">
        <v>10</v>
      </c>
      <c r="F1408" s="1" t="s">
        <v>90</v>
      </c>
      <c r="G1408" s="1" t="s">
        <v>35</v>
      </c>
      <c r="H1408" s="1" t="s">
        <v>11</v>
      </c>
      <c r="I1408" s="1" t="s">
        <v>18</v>
      </c>
      <c r="J1408" s="1" t="s">
        <v>13</v>
      </c>
      <c r="K1408" s="1" t="s">
        <v>14</v>
      </c>
      <c r="L1408" s="1" t="s">
        <v>81</v>
      </c>
      <c r="M1408" s="1">
        <v>416570</v>
      </c>
      <c r="N1408" s="17">
        <v>633.41993917757509</v>
      </c>
      <c r="O1408" s="8">
        <v>7275.8055146117749</v>
      </c>
      <c r="P1408" s="8">
        <v>6679.1888210626894</v>
      </c>
      <c r="Q1408" s="8">
        <f>P1408-Table3[[#This Row],[paid]]</f>
        <v>-596.61669354908554</v>
      </c>
      <c r="R1408" s="8">
        <v>10.544645673350399</v>
      </c>
      <c r="S1408" s="8">
        <v>4200</v>
      </c>
      <c r="T1408" s="10">
        <v>0.09</v>
      </c>
      <c r="U1408" s="8">
        <v>257.61219630189106</v>
      </c>
      <c r="V1408" s="10">
        <v>6.4282306131126813E-3</v>
      </c>
    </row>
    <row r="1409" spans="1:22" x14ac:dyDescent="0.25">
      <c r="A1409" s="6">
        <v>44726</v>
      </c>
      <c r="B1409" s="7" t="str">
        <f t="shared" si="21"/>
        <v>6</v>
      </c>
      <c r="C1409" s="17">
        <f>_xlfn.ISOWEEKNUM(Table3[[#This Row],[dt]])</f>
        <v>24</v>
      </c>
      <c r="D1409" s="1">
        <v>16656</v>
      </c>
      <c r="E1409" s="1" t="s">
        <v>10</v>
      </c>
      <c r="F1409" s="1" t="s">
        <v>94</v>
      </c>
      <c r="G1409" s="1" t="s">
        <v>34</v>
      </c>
      <c r="H1409" s="1" t="s">
        <v>11</v>
      </c>
      <c r="I1409" s="1" t="s">
        <v>18</v>
      </c>
      <c r="J1409" s="1" t="s">
        <v>13</v>
      </c>
      <c r="K1409" s="1" t="s">
        <v>14</v>
      </c>
      <c r="L1409" s="1" t="s">
        <v>76</v>
      </c>
      <c r="M1409" s="1">
        <v>56120</v>
      </c>
      <c r="N1409" s="17">
        <v>249.07741559953433</v>
      </c>
      <c r="O1409" s="8">
        <v>1972.9791515042018</v>
      </c>
      <c r="P1409" s="8">
        <v>1342.6900220995319</v>
      </c>
      <c r="Q1409" s="8">
        <f>P1409-Table3[[#This Row],[paid]]</f>
        <v>-630.28912940466989</v>
      </c>
      <c r="R1409" s="8">
        <v>5.3906534194103877</v>
      </c>
      <c r="S1409" s="8">
        <v>1000</v>
      </c>
      <c r="T1409" s="10">
        <v>0.12</v>
      </c>
      <c r="U1409" s="8">
        <v>70.123780839124478</v>
      </c>
      <c r="V1409" s="10">
        <v>8.7043894079480866E-3</v>
      </c>
    </row>
    <row r="1410" spans="1:22" x14ac:dyDescent="0.25">
      <c r="A1410" s="6">
        <v>44726</v>
      </c>
      <c r="B1410" s="7" t="str">
        <f t="shared" ref="B1410:B1473" si="22">TEXT(A1410,"M")</f>
        <v>6</v>
      </c>
      <c r="C1410" s="17">
        <f>_xlfn.ISOWEEKNUM(Table3[[#This Row],[dt]])</f>
        <v>24</v>
      </c>
      <c r="D1410" s="1">
        <v>15810</v>
      </c>
      <c r="E1410" s="1" t="s">
        <v>10</v>
      </c>
      <c r="F1410" s="1" t="s">
        <v>92</v>
      </c>
      <c r="G1410" s="1" t="s">
        <v>45</v>
      </c>
      <c r="H1410" s="1" t="s">
        <v>11</v>
      </c>
      <c r="I1410" s="1" t="s">
        <v>12</v>
      </c>
      <c r="J1410" s="1" t="s">
        <v>16</v>
      </c>
      <c r="K1410" s="1" t="s">
        <v>14</v>
      </c>
      <c r="L1410" s="1" t="s">
        <v>81</v>
      </c>
      <c r="M1410" s="1">
        <v>43320</v>
      </c>
      <c r="N1410" s="17">
        <v>122.4513852692354</v>
      </c>
      <c r="O1410" s="8">
        <v>769.15027565139906</v>
      </c>
      <c r="P1410" s="8">
        <v>111.32803396421758</v>
      </c>
      <c r="Q1410" s="8">
        <f>P1410-Table3[[#This Row],[paid]]</f>
        <v>-657.82224168718153</v>
      </c>
      <c r="R1410" s="8">
        <v>0.90916108233025894</v>
      </c>
      <c r="S1410" s="8">
        <v>200</v>
      </c>
      <c r="T1410" s="10">
        <v>0.1</v>
      </c>
      <c r="U1410" s="8">
        <v>62.560741136722967</v>
      </c>
      <c r="V1410" s="10">
        <v>9.3658262148105006E-2</v>
      </c>
    </row>
    <row r="1411" spans="1:22" x14ac:dyDescent="0.25">
      <c r="A1411" s="6">
        <v>44726</v>
      </c>
      <c r="B1411" s="7" t="str">
        <f t="shared" si="22"/>
        <v>6</v>
      </c>
      <c r="C1411" s="17">
        <f>_xlfn.ISOWEEKNUM(Table3[[#This Row],[dt]])</f>
        <v>24</v>
      </c>
      <c r="D1411" s="1">
        <v>15672</v>
      </c>
      <c r="E1411" s="1" t="s">
        <v>10</v>
      </c>
      <c r="F1411" s="1" t="s">
        <v>91</v>
      </c>
      <c r="G1411" s="1" t="s">
        <v>25</v>
      </c>
      <c r="H1411" s="1" t="s">
        <v>11</v>
      </c>
      <c r="I1411" s="1" t="s">
        <v>12</v>
      </c>
      <c r="J1411" s="1" t="s">
        <v>13</v>
      </c>
      <c r="K1411" s="1" t="s">
        <v>14</v>
      </c>
      <c r="L1411" s="1" t="s">
        <v>75</v>
      </c>
      <c r="M1411" s="1">
        <v>59310</v>
      </c>
      <c r="N1411" s="17">
        <v>220.0841705131686</v>
      </c>
      <c r="O1411" s="8">
        <v>1229.8530944886043</v>
      </c>
      <c r="P1411" s="8">
        <v>550.14471169426429</v>
      </c>
      <c r="Q1411" s="8">
        <f>P1411-Table3[[#This Row],[paid]]</f>
        <v>-679.70838279433997</v>
      </c>
      <c r="R1411" s="8">
        <v>2.4997014115622038</v>
      </c>
      <c r="S1411" s="8">
        <v>600</v>
      </c>
      <c r="T1411" s="10">
        <v>0.08</v>
      </c>
      <c r="U1411" s="8">
        <v>37.226031014354554</v>
      </c>
      <c r="V1411" s="10">
        <v>1.1277648172396511E-2</v>
      </c>
    </row>
    <row r="1412" spans="1:22" x14ac:dyDescent="0.25">
      <c r="A1412" s="6">
        <v>44726</v>
      </c>
      <c r="B1412" s="7" t="str">
        <f t="shared" si="22"/>
        <v>6</v>
      </c>
      <c r="C1412" s="17">
        <f>_xlfn.ISOWEEKNUM(Table3[[#This Row],[dt]])</f>
        <v>24</v>
      </c>
      <c r="D1412" s="1">
        <v>15839</v>
      </c>
      <c r="E1412" s="1" t="s">
        <v>10</v>
      </c>
      <c r="F1412" s="1" t="s">
        <v>94</v>
      </c>
      <c r="G1412" s="1" t="s">
        <v>58</v>
      </c>
      <c r="H1412" s="1" t="s">
        <v>19</v>
      </c>
      <c r="I1412" s="1" t="s">
        <v>12</v>
      </c>
      <c r="J1412" s="1" t="s">
        <v>16</v>
      </c>
      <c r="K1412" s="1" t="s">
        <v>14</v>
      </c>
      <c r="L1412" s="1" t="s">
        <v>78</v>
      </c>
      <c r="M1412" s="1">
        <v>108820</v>
      </c>
      <c r="N1412" s="17">
        <v>112.61679479597872</v>
      </c>
      <c r="O1412" s="8">
        <v>2240.7706914097525</v>
      </c>
      <c r="P1412" s="8">
        <v>1502.0738877341398</v>
      </c>
      <c r="Q1412" s="8">
        <f>P1412-Table3[[#This Row],[paid]]</f>
        <v>-738.69680367561273</v>
      </c>
      <c r="R1412" s="8">
        <v>13.337920782200909</v>
      </c>
      <c r="S1412" s="8">
        <v>1000</v>
      </c>
      <c r="T1412" s="10">
        <v>7.4999999999999997E-2</v>
      </c>
      <c r="U1412" s="8">
        <v>424.50345492818468</v>
      </c>
      <c r="V1412" s="10">
        <v>4.7101927807353408E-2</v>
      </c>
    </row>
    <row r="1413" spans="1:22" x14ac:dyDescent="0.25">
      <c r="A1413" s="6">
        <v>44726</v>
      </c>
      <c r="B1413" s="7" t="str">
        <f t="shared" si="22"/>
        <v>6</v>
      </c>
      <c r="C1413" s="17">
        <f>_xlfn.ISOWEEKNUM(Table3[[#This Row],[dt]])</f>
        <v>24</v>
      </c>
      <c r="D1413" s="1">
        <v>15242</v>
      </c>
      <c r="E1413" s="1" t="s">
        <v>10</v>
      </c>
      <c r="F1413" s="1" t="s">
        <v>91</v>
      </c>
      <c r="G1413" s="1" t="s">
        <v>69</v>
      </c>
      <c r="H1413" s="1" t="s">
        <v>11</v>
      </c>
      <c r="I1413" s="1" t="s">
        <v>18</v>
      </c>
      <c r="J1413" s="1" t="s">
        <v>13</v>
      </c>
      <c r="K1413" s="1" t="s">
        <v>14</v>
      </c>
      <c r="L1413" s="1" t="s">
        <v>76</v>
      </c>
      <c r="M1413" s="1">
        <v>57450</v>
      </c>
      <c r="N1413" s="17">
        <v>292.96988829528897</v>
      </c>
      <c r="O1413" s="8">
        <v>1798.5257048007054</v>
      </c>
      <c r="P1413" s="8">
        <v>1045.4640373644218</v>
      </c>
      <c r="Q1413" s="8">
        <f>P1413-Table3[[#This Row],[paid]]</f>
        <v>-753.06166743628364</v>
      </c>
      <c r="R1413" s="8">
        <v>3.5685033825410826</v>
      </c>
      <c r="S1413" s="8">
        <v>1400</v>
      </c>
      <c r="T1413" s="10">
        <v>0.12</v>
      </c>
      <c r="U1413" s="8">
        <v>287.40641760320079</v>
      </c>
      <c r="V1413" s="10">
        <v>4.5817998408907865E-2</v>
      </c>
    </row>
    <row r="1414" spans="1:22" x14ac:dyDescent="0.25">
      <c r="A1414" s="6">
        <v>44726</v>
      </c>
      <c r="B1414" s="7" t="str">
        <f t="shared" si="22"/>
        <v>6</v>
      </c>
      <c r="C1414" s="17">
        <f>_xlfn.ISOWEEKNUM(Table3[[#This Row],[dt]])</f>
        <v>24</v>
      </c>
      <c r="D1414" s="1">
        <v>7576</v>
      </c>
      <c r="E1414" s="1" t="s">
        <v>10</v>
      </c>
      <c r="F1414" s="1" t="s">
        <v>95</v>
      </c>
      <c r="G1414" s="1" t="s">
        <v>57</v>
      </c>
      <c r="H1414" s="1" t="s">
        <v>17</v>
      </c>
      <c r="I1414" s="1" t="s">
        <v>12</v>
      </c>
      <c r="J1414" s="1" t="s">
        <v>16</v>
      </c>
      <c r="K1414" s="1" t="s">
        <v>14</v>
      </c>
      <c r="L1414" s="1" t="s">
        <v>75</v>
      </c>
      <c r="M1414" s="1">
        <v>62560</v>
      </c>
      <c r="N1414" s="17">
        <v>160.67605633802816</v>
      </c>
      <c r="O1414" s="8">
        <v>1390.0704045283949</v>
      </c>
      <c r="P1414" s="8">
        <v>600.40599632212366</v>
      </c>
      <c r="Q1414" s="8">
        <f>P1414-Table3[[#This Row],[paid]]</f>
        <v>-789.66440820627122</v>
      </c>
      <c r="R1414" s="8">
        <v>3.7367483992698793</v>
      </c>
      <c r="S1414" s="8">
        <v>600</v>
      </c>
      <c r="T1414" s="10">
        <v>0.1</v>
      </c>
      <c r="U1414" s="8">
        <v>110.26644374141888</v>
      </c>
      <c r="V1414" s="10">
        <v>3.0608855901082602E-2</v>
      </c>
    </row>
    <row r="1415" spans="1:22" x14ac:dyDescent="0.25">
      <c r="A1415" s="6">
        <v>44726</v>
      </c>
      <c r="B1415" s="7" t="str">
        <f t="shared" si="22"/>
        <v>6</v>
      </c>
      <c r="C1415" s="17">
        <f>_xlfn.ISOWEEKNUM(Table3[[#This Row],[dt]])</f>
        <v>24</v>
      </c>
      <c r="D1415" s="1">
        <v>8767</v>
      </c>
      <c r="E1415" s="1" t="s">
        <v>10</v>
      </c>
      <c r="F1415" s="1" t="s">
        <v>92</v>
      </c>
      <c r="G1415" s="1" t="s">
        <v>30</v>
      </c>
      <c r="H1415" s="1" t="s">
        <v>17</v>
      </c>
      <c r="I1415" s="1" t="s">
        <v>18</v>
      </c>
      <c r="J1415" s="1" t="s">
        <v>13</v>
      </c>
      <c r="K1415" s="1" t="s">
        <v>14</v>
      </c>
      <c r="L1415" s="1" t="s">
        <v>80</v>
      </c>
      <c r="M1415" s="1">
        <v>40140</v>
      </c>
      <c r="N1415" s="17">
        <v>89.431364724660824</v>
      </c>
      <c r="O1415" s="8">
        <v>1033.3558796662703</v>
      </c>
      <c r="P1415" s="8">
        <v>229.88663324578837</v>
      </c>
      <c r="Q1415" s="8">
        <f>P1415-Table3[[#This Row],[paid]]</f>
        <v>-803.46924642048191</v>
      </c>
      <c r="R1415" s="8">
        <v>2.5705370140951995</v>
      </c>
      <c r="S1415" s="8">
        <v>400</v>
      </c>
      <c r="T1415" s="10">
        <v>0.12</v>
      </c>
      <c r="U1415" s="8">
        <v>37.064345992287656</v>
      </c>
      <c r="V1415" s="10">
        <v>2.6871466650737866E-2</v>
      </c>
    </row>
    <row r="1416" spans="1:22" x14ac:dyDescent="0.25">
      <c r="A1416" s="6">
        <v>44726</v>
      </c>
      <c r="B1416" s="7" t="str">
        <f t="shared" si="22"/>
        <v>6</v>
      </c>
      <c r="C1416" s="17">
        <f>_xlfn.ISOWEEKNUM(Table3[[#This Row],[dt]])</f>
        <v>24</v>
      </c>
      <c r="D1416" s="1">
        <v>2612</v>
      </c>
      <c r="E1416" s="1" t="s">
        <v>10</v>
      </c>
      <c r="F1416" s="1" t="s">
        <v>95</v>
      </c>
      <c r="G1416" s="1" t="s">
        <v>42</v>
      </c>
      <c r="H1416" s="1" t="s">
        <v>17</v>
      </c>
      <c r="I1416" s="1" t="s">
        <v>12</v>
      </c>
      <c r="J1416" s="1" t="s">
        <v>16</v>
      </c>
      <c r="K1416" s="1" t="s">
        <v>20</v>
      </c>
      <c r="L1416" s="1" t="s">
        <v>76</v>
      </c>
      <c r="M1416" s="1">
        <v>63690</v>
      </c>
      <c r="N1416" s="17">
        <v>116.74081046269693</v>
      </c>
      <c r="O1416" s="8">
        <v>1805.0903225020331</v>
      </c>
      <c r="P1416" s="8">
        <v>949.22390633900147</v>
      </c>
      <c r="Q1416" s="8">
        <f>P1416-Table3[[#This Row],[paid]]</f>
        <v>-855.86641616303166</v>
      </c>
      <c r="R1416" s="8">
        <v>8.1310374887478964</v>
      </c>
      <c r="S1416" s="8">
        <v>800</v>
      </c>
      <c r="T1416" s="10">
        <v>7.0000000000000007E-2</v>
      </c>
      <c r="U1416" s="8">
        <v>337.45537654894116</v>
      </c>
      <c r="V1416" s="10">
        <v>5.9251102276885396E-2</v>
      </c>
    </row>
    <row r="1417" spans="1:22" x14ac:dyDescent="0.25">
      <c r="A1417" s="6">
        <v>44726</v>
      </c>
      <c r="B1417" s="7" t="str">
        <f t="shared" si="22"/>
        <v>6</v>
      </c>
      <c r="C1417" s="17">
        <f>_xlfn.ISOWEEKNUM(Table3[[#This Row],[dt]])</f>
        <v>24</v>
      </c>
      <c r="D1417" s="1">
        <v>2865</v>
      </c>
      <c r="E1417" s="1" t="s">
        <v>10</v>
      </c>
      <c r="F1417" s="1" t="s">
        <v>93</v>
      </c>
      <c r="G1417" s="1" t="s">
        <v>29</v>
      </c>
      <c r="H1417" s="1" t="s">
        <v>17</v>
      </c>
      <c r="I1417" s="1" t="s">
        <v>12</v>
      </c>
      <c r="J1417" s="1" t="s">
        <v>16</v>
      </c>
      <c r="K1417" s="1" t="s">
        <v>15</v>
      </c>
      <c r="L1417" s="1" t="s">
        <v>78</v>
      </c>
      <c r="M1417" s="1">
        <v>125960</v>
      </c>
      <c r="N1417" s="17">
        <v>169.33211121295446</v>
      </c>
      <c r="O1417" s="8">
        <v>2446.6929105609174</v>
      </c>
      <c r="P1417" s="8">
        <v>1569.3321061933657</v>
      </c>
      <c r="Q1417" s="8">
        <f>P1417-Table3[[#This Row],[paid]]</f>
        <v>-877.36080436755174</v>
      </c>
      <c r="R1417" s="8">
        <v>9.2677761763671125</v>
      </c>
      <c r="S1417" s="8">
        <v>1000</v>
      </c>
      <c r="T1417" s="10">
        <v>0.12</v>
      </c>
      <c r="U1417" s="8">
        <v>158.36252050955659</v>
      </c>
      <c r="V1417" s="10">
        <v>1.6818462653058929E-2</v>
      </c>
    </row>
    <row r="1418" spans="1:22" x14ac:dyDescent="0.25">
      <c r="A1418" s="6">
        <v>44726</v>
      </c>
      <c r="B1418" s="7" t="str">
        <f t="shared" si="22"/>
        <v>6</v>
      </c>
      <c r="C1418" s="17">
        <f>_xlfn.ISOWEEKNUM(Table3[[#This Row],[dt]])</f>
        <v>24</v>
      </c>
      <c r="D1418" s="1">
        <v>15372</v>
      </c>
      <c r="E1418" s="1" t="s">
        <v>10</v>
      </c>
      <c r="F1418" s="1" t="s">
        <v>94</v>
      </c>
      <c r="G1418" s="1" t="s">
        <v>34</v>
      </c>
      <c r="H1418" s="1" t="s">
        <v>11</v>
      </c>
      <c r="I1418" s="1" t="s">
        <v>12</v>
      </c>
      <c r="J1418" s="1" t="s">
        <v>16</v>
      </c>
      <c r="K1418" s="1" t="s">
        <v>15</v>
      </c>
      <c r="L1418" s="1" t="s">
        <v>78</v>
      </c>
      <c r="M1418" s="1">
        <v>138660</v>
      </c>
      <c r="N1418" s="17">
        <v>1562.0898527851098</v>
      </c>
      <c r="O1418" s="8">
        <v>1283.7184953967512</v>
      </c>
      <c r="P1418" s="8">
        <v>403.64002324714852</v>
      </c>
      <c r="Q1418" s="8">
        <f>P1418-Table3[[#This Row],[paid]]</f>
        <v>-880.0784721496027</v>
      </c>
      <c r="R1418" s="8">
        <v>0.25839744271271159</v>
      </c>
      <c r="S1418" s="8">
        <v>800</v>
      </c>
      <c r="T1418" s="10">
        <v>0.105</v>
      </c>
      <c r="U1418" s="8">
        <v>62.948279568432916</v>
      </c>
      <c r="V1418" s="10">
        <v>2.5991921821013987E-2</v>
      </c>
    </row>
    <row r="1419" spans="1:22" x14ac:dyDescent="0.25">
      <c r="A1419" s="6">
        <v>44726</v>
      </c>
      <c r="B1419" s="7" t="str">
        <f t="shared" si="22"/>
        <v>6</v>
      </c>
      <c r="C1419" s="17">
        <f>_xlfn.ISOWEEKNUM(Table3[[#This Row],[dt]])</f>
        <v>24</v>
      </c>
      <c r="D1419" s="1">
        <v>5585</v>
      </c>
      <c r="E1419" s="1" t="s">
        <v>10</v>
      </c>
      <c r="F1419" s="1" t="s">
        <v>90</v>
      </c>
      <c r="G1419" s="1" t="s">
        <v>43</v>
      </c>
      <c r="H1419" s="1" t="s">
        <v>19</v>
      </c>
      <c r="I1419" s="1" t="s">
        <v>12</v>
      </c>
      <c r="J1419" s="1" t="s">
        <v>13</v>
      </c>
      <c r="K1419" s="1" t="s">
        <v>14</v>
      </c>
      <c r="L1419" s="1" t="s">
        <v>78</v>
      </c>
      <c r="M1419" s="1">
        <v>535440</v>
      </c>
      <c r="N1419" s="17">
        <v>592.1356002273784</v>
      </c>
      <c r="O1419" s="8">
        <v>11525.934786423995</v>
      </c>
      <c r="P1419" s="8">
        <v>10630.71076782055</v>
      </c>
      <c r="Q1419" s="8">
        <f>P1419-Table3[[#This Row],[paid]]</f>
        <v>-895.22401860344507</v>
      </c>
      <c r="R1419" s="8">
        <v>17.95316944925856</v>
      </c>
      <c r="S1419" s="8">
        <v>7800</v>
      </c>
      <c r="T1419" s="10">
        <v>7.0000000000000007E-2</v>
      </c>
      <c r="U1419" s="8">
        <v>3550.6053026129216</v>
      </c>
      <c r="V1419" s="10">
        <v>5.5665849947379185E-2</v>
      </c>
    </row>
    <row r="1420" spans="1:22" x14ac:dyDescent="0.25">
      <c r="A1420" s="6">
        <v>44726</v>
      </c>
      <c r="B1420" s="7" t="str">
        <f t="shared" si="22"/>
        <v>6</v>
      </c>
      <c r="C1420" s="17">
        <f>_xlfn.ISOWEEKNUM(Table3[[#This Row],[dt]])</f>
        <v>24</v>
      </c>
      <c r="D1420" s="1">
        <v>2370</v>
      </c>
      <c r="E1420" s="1" t="s">
        <v>10</v>
      </c>
      <c r="F1420" s="1" t="s">
        <v>95</v>
      </c>
      <c r="G1420" s="1" t="s">
        <v>50</v>
      </c>
      <c r="H1420" s="1" t="s">
        <v>17</v>
      </c>
      <c r="I1420" s="1" t="s">
        <v>12</v>
      </c>
      <c r="J1420" s="1" t="s">
        <v>13</v>
      </c>
      <c r="K1420" s="1" t="s">
        <v>14</v>
      </c>
      <c r="L1420" s="1" t="s">
        <v>79</v>
      </c>
      <c r="M1420" s="1">
        <v>21700</v>
      </c>
      <c r="N1420" s="17">
        <v>86.602052451539336</v>
      </c>
      <c r="O1420" s="8">
        <v>1016.7166487037781</v>
      </c>
      <c r="P1420" s="8">
        <v>67.626534976496075</v>
      </c>
      <c r="Q1420" s="8">
        <f>P1420-Table3[[#This Row],[paid]]</f>
        <v>-949.09011372728207</v>
      </c>
      <c r="R1420" s="8">
        <v>0.78088836305973741</v>
      </c>
      <c r="S1420" s="8">
        <v>30000</v>
      </c>
      <c r="T1420" s="10">
        <v>0.08</v>
      </c>
      <c r="U1420" s="8">
        <v>0.9801443031951832</v>
      </c>
      <c r="V1420" s="10">
        <v>2.4155811608954905E-3</v>
      </c>
    </row>
    <row r="1421" spans="1:22" x14ac:dyDescent="0.25">
      <c r="A1421" s="6">
        <v>44726</v>
      </c>
      <c r="B1421" s="7" t="str">
        <f t="shared" si="22"/>
        <v>6</v>
      </c>
      <c r="C1421" s="17">
        <f>_xlfn.ISOWEEKNUM(Table3[[#This Row],[dt]])</f>
        <v>24</v>
      </c>
      <c r="D1421" s="1">
        <v>13250</v>
      </c>
      <c r="E1421" s="1" t="s">
        <v>10</v>
      </c>
      <c r="F1421" s="1" t="s">
        <v>89</v>
      </c>
      <c r="G1421" s="1" t="s">
        <v>42</v>
      </c>
      <c r="H1421" s="1" t="s">
        <v>11</v>
      </c>
      <c r="I1421" s="1" t="s">
        <v>18</v>
      </c>
      <c r="J1421" s="1" t="s">
        <v>13</v>
      </c>
      <c r="K1421" s="1" t="s">
        <v>15</v>
      </c>
      <c r="L1421" s="1" t="s">
        <v>81</v>
      </c>
      <c r="M1421" s="1">
        <v>152230</v>
      </c>
      <c r="N1421" s="17">
        <v>537.70762837637278</v>
      </c>
      <c r="O1421" s="8">
        <v>3889.2511033407004</v>
      </c>
      <c r="P1421" s="8">
        <v>2928.9635671393826</v>
      </c>
      <c r="Q1421" s="8">
        <f>P1421-Table3[[#This Row],[paid]]</f>
        <v>-960.28753620131783</v>
      </c>
      <c r="R1421" s="8">
        <v>5.447130396835715</v>
      </c>
      <c r="S1421" s="8">
        <v>2200</v>
      </c>
      <c r="T1421" s="10">
        <v>0.06</v>
      </c>
      <c r="U1421" s="8">
        <v>134.55063424773758</v>
      </c>
      <c r="V1421" s="10">
        <v>7.6563279787935663E-3</v>
      </c>
    </row>
    <row r="1422" spans="1:22" x14ac:dyDescent="0.25">
      <c r="A1422" s="6">
        <v>44726</v>
      </c>
      <c r="B1422" s="7" t="str">
        <f t="shared" si="22"/>
        <v>6</v>
      </c>
      <c r="C1422" s="17">
        <f>_xlfn.ISOWEEKNUM(Table3[[#This Row],[dt]])</f>
        <v>24</v>
      </c>
      <c r="D1422" s="1">
        <v>16845</v>
      </c>
      <c r="E1422" s="1" t="s">
        <v>10</v>
      </c>
      <c r="F1422" s="1" t="s">
        <v>89</v>
      </c>
      <c r="G1422" s="1" t="s">
        <v>50</v>
      </c>
      <c r="H1422" s="1" t="s">
        <v>11</v>
      </c>
      <c r="I1422" s="1" t="s">
        <v>12</v>
      </c>
      <c r="J1422" s="1" t="s">
        <v>13</v>
      </c>
      <c r="K1422" s="1" t="s">
        <v>15</v>
      </c>
      <c r="L1422" s="1" t="s">
        <v>78</v>
      </c>
      <c r="M1422" s="1">
        <v>66730</v>
      </c>
      <c r="N1422" s="17">
        <v>400.25264688508202</v>
      </c>
      <c r="O1422" s="8">
        <v>1306.1536809111499</v>
      </c>
      <c r="P1422" s="8">
        <v>330.04511870162912</v>
      </c>
      <c r="Q1422" s="8">
        <f>P1422-Table3[[#This Row],[paid]]</f>
        <v>-976.10856220952076</v>
      </c>
      <c r="R1422" s="8">
        <v>0.82459197027219056</v>
      </c>
      <c r="S1422" s="8">
        <v>400</v>
      </c>
      <c r="T1422" s="10">
        <v>0.06</v>
      </c>
      <c r="U1422" s="8">
        <v>12.189162519380663</v>
      </c>
      <c r="V1422" s="10">
        <v>6.1553011132396305E-3</v>
      </c>
    </row>
    <row r="1423" spans="1:22" x14ac:dyDescent="0.25">
      <c r="A1423" s="6">
        <v>44726</v>
      </c>
      <c r="B1423" s="7" t="str">
        <f t="shared" si="22"/>
        <v>6</v>
      </c>
      <c r="C1423" s="17">
        <f>_xlfn.ISOWEEKNUM(Table3[[#This Row],[dt]])</f>
        <v>24</v>
      </c>
      <c r="D1423" s="1">
        <v>7581</v>
      </c>
      <c r="E1423" s="1" t="s">
        <v>10</v>
      </c>
      <c r="F1423" s="1" t="s">
        <v>89</v>
      </c>
      <c r="G1423" s="1" t="s">
        <v>37</v>
      </c>
      <c r="H1423" s="1" t="s">
        <v>11</v>
      </c>
      <c r="I1423" s="1" t="s">
        <v>12</v>
      </c>
      <c r="J1423" s="1" t="s">
        <v>13</v>
      </c>
      <c r="K1423" s="1" t="s">
        <v>14</v>
      </c>
      <c r="L1423" s="1" t="s">
        <v>79</v>
      </c>
      <c r="M1423" s="1">
        <v>57660</v>
      </c>
      <c r="N1423" s="17">
        <v>306.63066569811269</v>
      </c>
      <c r="O1423" s="8">
        <v>1180.5932504004561</v>
      </c>
      <c r="P1423" s="8">
        <v>77.750449804336441</v>
      </c>
      <c r="Q1423" s="8">
        <f>P1423-Table3[[#This Row],[paid]]</f>
        <v>-1102.8428005961196</v>
      </c>
      <c r="R1423" s="8">
        <v>0.2535638424399605</v>
      </c>
      <c r="S1423" s="8">
        <v>200</v>
      </c>
      <c r="T1423" s="10">
        <v>0.17</v>
      </c>
      <c r="U1423" s="8">
        <v>47.277879002973314</v>
      </c>
      <c r="V1423" s="10">
        <v>0.10134534938801182</v>
      </c>
    </row>
    <row r="1424" spans="1:22" x14ac:dyDescent="0.25">
      <c r="A1424" s="6">
        <v>44726</v>
      </c>
      <c r="B1424" s="7" t="str">
        <f t="shared" si="22"/>
        <v>6</v>
      </c>
      <c r="C1424" s="17">
        <f>_xlfn.ISOWEEKNUM(Table3[[#This Row],[dt]])</f>
        <v>24</v>
      </c>
      <c r="D1424" s="1">
        <v>5638</v>
      </c>
      <c r="E1424" s="1" t="s">
        <v>10</v>
      </c>
      <c r="F1424" s="1" t="s">
        <v>90</v>
      </c>
      <c r="G1424" s="1" t="s">
        <v>72</v>
      </c>
      <c r="H1424" s="1" t="s">
        <v>11</v>
      </c>
      <c r="I1424" s="1" t="s">
        <v>12</v>
      </c>
      <c r="J1424" s="1" t="s">
        <v>16</v>
      </c>
      <c r="K1424" s="1" t="s">
        <v>15</v>
      </c>
      <c r="L1424" s="1" t="s">
        <v>75</v>
      </c>
      <c r="M1424" s="1">
        <v>297730</v>
      </c>
      <c r="N1424" s="17">
        <v>1313.2232023968043</v>
      </c>
      <c r="O1424" s="8">
        <v>6546.3803440224665</v>
      </c>
      <c r="P1424" s="8">
        <v>5406.8292826947654</v>
      </c>
      <c r="Q1424" s="8">
        <f>P1424-Table3[[#This Row],[paid]]</f>
        <v>-1139.5510613277011</v>
      </c>
      <c r="R1424" s="8">
        <v>4.1172203421524944</v>
      </c>
      <c r="S1424" s="8">
        <v>5200</v>
      </c>
      <c r="T1424" s="10">
        <v>0.04</v>
      </c>
      <c r="U1424" s="8">
        <v>447.5146450354639</v>
      </c>
      <c r="V1424" s="10">
        <v>1.379473445024396E-2</v>
      </c>
    </row>
    <row r="1425" spans="1:22" x14ac:dyDescent="0.25">
      <c r="A1425" s="6">
        <v>44726</v>
      </c>
      <c r="B1425" s="7" t="str">
        <f t="shared" si="22"/>
        <v>6</v>
      </c>
      <c r="C1425" s="17">
        <f>_xlfn.ISOWEEKNUM(Table3[[#This Row],[dt]])</f>
        <v>24</v>
      </c>
      <c r="D1425" s="1">
        <v>15974</v>
      </c>
      <c r="E1425" s="1" t="s">
        <v>10</v>
      </c>
      <c r="F1425" s="1" t="s">
        <v>91</v>
      </c>
      <c r="G1425" s="1" t="s">
        <v>60</v>
      </c>
      <c r="H1425" s="1" t="s">
        <v>11</v>
      </c>
      <c r="I1425" s="1" t="s">
        <v>12</v>
      </c>
      <c r="J1425" s="1" t="s">
        <v>16</v>
      </c>
      <c r="K1425" s="1" t="s">
        <v>14</v>
      </c>
      <c r="L1425" s="1" t="s">
        <v>76</v>
      </c>
      <c r="M1425" s="1">
        <v>92440</v>
      </c>
      <c r="N1425" s="17">
        <v>336.65421179586622</v>
      </c>
      <c r="O1425" s="8">
        <v>1915.3892054902888</v>
      </c>
      <c r="P1425" s="8">
        <v>697.86130222580471</v>
      </c>
      <c r="Q1425" s="8">
        <f>P1425-Table3[[#This Row],[paid]]</f>
        <v>-1217.5279032644839</v>
      </c>
      <c r="R1425" s="8">
        <v>2.0729320405739053</v>
      </c>
      <c r="S1425" s="8">
        <v>800</v>
      </c>
      <c r="T1425" s="10">
        <v>0.09</v>
      </c>
      <c r="U1425" s="8">
        <v>156.98245622658808</v>
      </c>
      <c r="V1425" s="10">
        <v>3.7491321872960982E-2</v>
      </c>
    </row>
    <row r="1426" spans="1:22" x14ac:dyDescent="0.25">
      <c r="A1426" s="6">
        <v>44726</v>
      </c>
      <c r="B1426" s="7" t="str">
        <f t="shared" si="22"/>
        <v>6</v>
      </c>
      <c r="C1426" s="17">
        <f>_xlfn.ISOWEEKNUM(Table3[[#This Row],[dt]])</f>
        <v>24</v>
      </c>
      <c r="D1426" s="1">
        <v>17631</v>
      </c>
      <c r="E1426" s="1" t="s">
        <v>10</v>
      </c>
      <c r="F1426" s="1" t="s">
        <v>94</v>
      </c>
      <c r="G1426" s="1" t="s">
        <v>67</v>
      </c>
      <c r="H1426" s="1" t="s">
        <v>17</v>
      </c>
      <c r="I1426" s="1" t="s">
        <v>12</v>
      </c>
      <c r="J1426" s="1" t="s">
        <v>16</v>
      </c>
      <c r="K1426" s="1" t="s">
        <v>14</v>
      </c>
      <c r="L1426" s="1" t="s">
        <v>78</v>
      </c>
      <c r="M1426" s="1">
        <v>67260</v>
      </c>
      <c r="N1426" s="17">
        <v>187.70232558139534</v>
      </c>
      <c r="O1426" s="8">
        <v>1763.9808866574353</v>
      </c>
      <c r="P1426" s="8">
        <v>510.961905411624</v>
      </c>
      <c r="Q1426" s="8">
        <f>P1426-Table3[[#This Row],[paid]]</f>
        <v>-1253.0189812458113</v>
      </c>
      <c r="R1426" s="8">
        <v>2.7221927263232026</v>
      </c>
      <c r="S1426" s="8">
        <v>800</v>
      </c>
      <c r="T1426" s="10">
        <v>0.15</v>
      </c>
      <c r="U1426" s="8">
        <v>288.06816936538945</v>
      </c>
      <c r="V1426" s="10">
        <v>9.3962702605433837E-2</v>
      </c>
    </row>
    <row r="1427" spans="1:22" x14ac:dyDescent="0.25">
      <c r="A1427" s="6">
        <v>44726</v>
      </c>
      <c r="B1427" s="7" t="str">
        <f t="shared" si="22"/>
        <v>6</v>
      </c>
      <c r="C1427" s="17">
        <f>_xlfn.ISOWEEKNUM(Table3[[#This Row],[dt]])</f>
        <v>24</v>
      </c>
      <c r="D1427" s="1">
        <v>14389</v>
      </c>
      <c r="E1427" s="1" t="s">
        <v>10</v>
      </c>
      <c r="F1427" s="1" t="s">
        <v>89</v>
      </c>
      <c r="G1427" s="1" t="s">
        <v>32</v>
      </c>
      <c r="H1427" s="1" t="s">
        <v>19</v>
      </c>
      <c r="I1427" s="1" t="s">
        <v>18</v>
      </c>
      <c r="J1427" s="1" t="s">
        <v>16</v>
      </c>
      <c r="K1427" s="1" t="s">
        <v>20</v>
      </c>
      <c r="L1427" s="1" t="s">
        <v>79</v>
      </c>
      <c r="M1427" s="1">
        <v>121290</v>
      </c>
      <c r="N1427" s="17">
        <v>27.638145152102084</v>
      </c>
      <c r="O1427" s="8">
        <v>2449.6507778592713</v>
      </c>
      <c r="P1427" s="8">
        <v>1128.3967295072387</v>
      </c>
      <c r="Q1427" s="8">
        <f>P1427-Table3[[#This Row],[paid]]</f>
        <v>-1321.2540483520327</v>
      </c>
      <c r="R1427" s="8">
        <v>40.827512964321187</v>
      </c>
      <c r="S1427" s="8">
        <v>600</v>
      </c>
      <c r="T1427" s="10">
        <v>5.5E-2</v>
      </c>
      <c r="U1427" s="8">
        <v>367.39084838579106</v>
      </c>
      <c r="V1427" s="10">
        <v>5.4264432413800003E-2</v>
      </c>
    </row>
    <row r="1428" spans="1:22" x14ac:dyDescent="0.25">
      <c r="A1428" s="6">
        <v>44726</v>
      </c>
      <c r="B1428" s="7" t="str">
        <f t="shared" si="22"/>
        <v>6</v>
      </c>
      <c r="C1428" s="17">
        <f>_xlfn.ISOWEEKNUM(Table3[[#This Row],[dt]])</f>
        <v>24</v>
      </c>
      <c r="D1428" s="1">
        <v>16205</v>
      </c>
      <c r="E1428" s="1" t="s">
        <v>10</v>
      </c>
      <c r="F1428" s="1" t="s">
        <v>89</v>
      </c>
      <c r="G1428" s="1" t="s">
        <v>57</v>
      </c>
      <c r="H1428" s="1" t="s">
        <v>17</v>
      </c>
      <c r="I1428" s="1" t="s">
        <v>12</v>
      </c>
      <c r="J1428" s="1" t="s">
        <v>13</v>
      </c>
      <c r="K1428" s="1" t="s">
        <v>14</v>
      </c>
      <c r="L1428" s="1" t="s">
        <v>79</v>
      </c>
      <c r="M1428" s="1">
        <v>49950</v>
      </c>
      <c r="N1428" s="17">
        <v>186.98026234376934</v>
      </c>
      <c r="O1428" s="8">
        <v>1876.1589483871062</v>
      </c>
      <c r="P1428" s="8">
        <v>483.20205560334921</v>
      </c>
      <c r="Q1428" s="8">
        <f>P1428-Table3[[#This Row],[paid]]</f>
        <v>-1392.956892783757</v>
      </c>
      <c r="R1428" s="8">
        <v>2.5842409757398159</v>
      </c>
      <c r="S1428" s="8">
        <v>400</v>
      </c>
      <c r="T1428" s="10">
        <v>0.1</v>
      </c>
      <c r="U1428" s="8">
        <v>164.58894465019316</v>
      </c>
      <c r="V1428" s="10">
        <v>5.6770227810351348E-2</v>
      </c>
    </row>
    <row r="1429" spans="1:22" x14ac:dyDescent="0.25">
      <c r="A1429" s="6">
        <v>44726</v>
      </c>
      <c r="B1429" s="7" t="str">
        <f t="shared" si="22"/>
        <v>6</v>
      </c>
      <c r="C1429" s="17">
        <f>_xlfn.ISOWEEKNUM(Table3[[#This Row],[dt]])</f>
        <v>24</v>
      </c>
      <c r="D1429" s="1">
        <v>9315</v>
      </c>
      <c r="E1429" s="1" t="s">
        <v>10</v>
      </c>
      <c r="F1429" s="1" t="s">
        <v>94</v>
      </c>
      <c r="G1429" s="1" t="s">
        <v>46</v>
      </c>
      <c r="H1429" s="1" t="s">
        <v>17</v>
      </c>
      <c r="I1429" s="1" t="s">
        <v>18</v>
      </c>
      <c r="J1429" s="1" t="s">
        <v>16</v>
      </c>
      <c r="K1429" s="1" t="s">
        <v>14</v>
      </c>
      <c r="L1429" s="1" t="s">
        <v>75</v>
      </c>
      <c r="M1429" s="1">
        <v>47460</v>
      </c>
      <c r="N1429" s="17">
        <v>262.01768384731508</v>
      </c>
      <c r="O1429" s="8">
        <v>2155.2708531667736</v>
      </c>
      <c r="P1429" s="8">
        <v>735.31129819060516</v>
      </c>
      <c r="Q1429" s="8">
        <f>P1429-Table3[[#This Row],[paid]]</f>
        <v>-1419.9595549761684</v>
      </c>
      <c r="R1429" s="8">
        <v>2.8063422567275698</v>
      </c>
      <c r="S1429" s="8">
        <v>1200</v>
      </c>
      <c r="T1429" s="10">
        <v>7.0000000000000007E-2</v>
      </c>
      <c r="U1429" s="8">
        <v>53.027935524419924</v>
      </c>
      <c r="V1429" s="10">
        <v>1.2019384546134134E-2</v>
      </c>
    </row>
    <row r="1430" spans="1:22" x14ac:dyDescent="0.25">
      <c r="A1430" s="6">
        <v>44726</v>
      </c>
      <c r="B1430" s="7" t="str">
        <f t="shared" si="22"/>
        <v>6</v>
      </c>
      <c r="C1430" s="17">
        <f>_xlfn.ISOWEEKNUM(Table3[[#This Row],[dt]])</f>
        <v>24</v>
      </c>
      <c r="D1430" s="1">
        <v>15408</v>
      </c>
      <c r="E1430" s="1" t="s">
        <v>10</v>
      </c>
      <c r="F1430" s="1" t="s">
        <v>95</v>
      </c>
      <c r="G1430" s="1" t="s">
        <v>25</v>
      </c>
      <c r="H1430" s="1" t="s">
        <v>17</v>
      </c>
      <c r="I1430" s="1" t="s">
        <v>18</v>
      </c>
      <c r="J1430" s="1" t="s">
        <v>16</v>
      </c>
      <c r="K1430" s="1" t="s">
        <v>20</v>
      </c>
      <c r="L1430" s="1" t="s">
        <v>80</v>
      </c>
      <c r="M1430" s="1">
        <v>59200</v>
      </c>
      <c r="N1430" s="17">
        <v>162.88144072036019</v>
      </c>
      <c r="O1430" s="8">
        <v>3053.4182464673167</v>
      </c>
      <c r="P1430" s="8">
        <v>1507.1065548679769</v>
      </c>
      <c r="Q1430" s="8">
        <f>P1430-Table3[[#This Row],[paid]]</f>
        <v>-1546.3116915993398</v>
      </c>
      <c r="R1430" s="8">
        <v>9.252782565052474</v>
      </c>
      <c r="S1430" s="8">
        <v>1200</v>
      </c>
      <c r="T1430" s="10">
        <v>0.1</v>
      </c>
      <c r="U1430" s="8">
        <v>808.4609670622923</v>
      </c>
      <c r="V1430" s="10">
        <v>8.9405419991810495E-2</v>
      </c>
    </row>
    <row r="1431" spans="1:22" x14ac:dyDescent="0.25">
      <c r="A1431" s="6">
        <v>44726</v>
      </c>
      <c r="B1431" s="7" t="str">
        <f t="shared" si="22"/>
        <v>6</v>
      </c>
      <c r="C1431" s="17">
        <f>_xlfn.ISOWEEKNUM(Table3[[#This Row],[dt]])</f>
        <v>24</v>
      </c>
      <c r="D1431" s="1">
        <v>10509</v>
      </c>
      <c r="E1431" s="1" t="s">
        <v>10</v>
      </c>
      <c r="F1431" s="1" t="s">
        <v>90</v>
      </c>
      <c r="G1431" s="1" t="s">
        <v>68</v>
      </c>
      <c r="H1431" s="1" t="s">
        <v>17</v>
      </c>
      <c r="I1431" s="1" t="s">
        <v>12</v>
      </c>
      <c r="J1431" s="1" t="s">
        <v>13</v>
      </c>
      <c r="K1431" s="1" t="s">
        <v>14</v>
      </c>
      <c r="L1431" s="1" t="s">
        <v>81</v>
      </c>
      <c r="M1431" s="1">
        <v>141670</v>
      </c>
      <c r="N1431" s="17">
        <v>355.46970647401093</v>
      </c>
      <c r="O1431" s="8">
        <v>5225.691682640143</v>
      </c>
      <c r="P1431" s="8">
        <v>2668.9297249307069</v>
      </c>
      <c r="Q1431" s="8">
        <f>P1431-Table3[[#This Row],[paid]]</f>
        <v>-2556.761957709436</v>
      </c>
      <c r="R1431" s="8">
        <v>7.5081777049427343</v>
      </c>
      <c r="S1431" s="8">
        <v>2000</v>
      </c>
      <c r="T1431" s="10">
        <v>0.108</v>
      </c>
      <c r="U1431" s="8">
        <v>1371.0490152360253</v>
      </c>
      <c r="V1431" s="10">
        <v>8.5617904087728264E-2</v>
      </c>
    </row>
    <row r="1432" spans="1:22" x14ac:dyDescent="0.25">
      <c r="A1432" s="6">
        <v>44726</v>
      </c>
      <c r="B1432" s="7" t="str">
        <f t="shared" si="22"/>
        <v>6</v>
      </c>
      <c r="C1432" s="17">
        <f>_xlfn.ISOWEEKNUM(Table3[[#This Row],[dt]])</f>
        <v>24</v>
      </c>
      <c r="D1432" s="1">
        <v>14315</v>
      </c>
      <c r="E1432" s="1" t="s">
        <v>10</v>
      </c>
      <c r="F1432" s="1" t="s">
        <v>94</v>
      </c>
      <c r="G1432" s="1" t="s">
        <v>74</v>
      </c>
      <c r="H1432" s="1" t="s">
        <v>11</v>
      </c>
      <c r="I1432" s="1" t="s">
        <v>12</v>
      </c>
      <c r="J1432" s="1" t="s">
        <v>16</v>
      </c>
      <c r="K1432" s="1" t="s">
        <v>14</v>
      </c>
      <c r="L1432" s="1" t="s">
        <v>77</v>
      </c>
      <c r="M1432" s="1">
        <v>369320</v>
      </c>
      <c r="N1432" s="17">
        <v>1276.71117738765</v>
      </c>
      <c r="O1432" s="8">
        <v>7634.9331025243982</v>
      </c>
      <c r="P1432" s="8">
        <v>4550.7023485526925</v>
      </c>
      <c r="Q1432" s="8">
        <f>P1432-Table3[[#This Row],[paid]]</f>
        <v>-3084.2307539717058</v>
      </c>
      <c r="R1432" s="8">
        <v>3.5643945389936498</v>
      </c>
      <c r="S1432" s="8">
        <v>5600</v>
      </c>
      <c r="T1432" s="10">
        <v>0.12</v>
      </c>
      <c r="U1432" s="8">
        <v>102.91472904385802</v>
      </c>
      <c r="V1432" s="10">
        <v>3.7691884739721941E-3</v>
      </c>
    </row>
    <row r="1433" spans="1:22" x14ac:dyDescent="0.25">
      <c r="A1433" s="6">
        <v>44726</v>
      </c>
      <c r="B1433" s="7" t="str">
        <f t="shared" si="22"/>
        <v>6</v>
      </c>
      <c r="C1433" s="17">
        <f>_xlfn.ISOWEEKNUM(Table3[[#This Row],[dt]])</f>
        <v>24</v>
      </c>
      <c r="D1433" s="1">
        <v>3015</v>
      </c>
      <c r="E1433" s="1" t="s">
        <v>10</v>
      </c>
      <c r="F1433" s="1" t="s">
        <v>94</v>
      </c>
      <c r="G1433" s="1" t="s">
        <v>64</v>
      </c>
      <c r="H1433" s="1" t="s">
        <v>11</v>
      </c>
      <c r="I1433" s="1" t="s">
        <v>12</v>
      </c>
      <c r="J1433" s="1" t="s">
        <v>16</v>
      </c>
      <c r="K1433" s="1" t="s">
        <v>15</v>
      </c>
      <c r="L1433" s="1" t="s">
        <v>75</v>
      </c>
      <c r="M1433" s="1">
        <v>315250</v>
      </c>
      <c r="N1433" s="17">
        <v>4852.448697593155</v>
      </c>
      <c r="O1433" s="8">
        <v>5635.6245519164586</v>
      </c>
      <c r="P1433" s="8">
        <v>1967.0967498972111</v>
      </c>
      <c r="Q1433" s="8">
        <f>P1433-Table3[[#This Row],[paid]]</f>
        <v>-3668.5278020192472</v>
      </c>
      <c r="R1433" s="8">
        <v>0.40538228685918998</v>
      </c>
      <c r="S1433" s="8">
        <v>2800</v>
      </c>
      <c r="T1433" s="10">
        <v>0.13</v>
      </c>
      <c r="U1433" s="8">
        <v>389.86406672753412</v>
      </c>
      <c r="V1433" s="10">
        <v>3.3032104017244886E-2</v>
      </c>
    </row>
    <row r="1434" spans="1:22" x14ac:dyDescent="0.25">
      <c r="A1434" s="6">
        <v>44726</v>
      </c>
      <c r="B1434" s="7" t="str">
        <f t="shared" si="22"/>
        <v>6</v>
      </c>
      <c r="C1434" s="17">
        <f>_xlfn.ISOWEEKNUM(Table3[[#This Row],[dt]])</f>
        <v>24</v>
      </c>
      <c r="D1434" s="1">
        <v>2480</v>
      </c>
      <c r="E1434" s="1" t="s">
        <v>10</v>
      </c>
      <c r="F1434" s="1" t="s">
        <v>94</v>
      </c>
      <c r="G1434" s="1" t="s">
        <v>32</v>
      </c>
      <c r="H1434" s="1" t="s">
        <v>17</v>
      </c>
      <c r="I1434" s="1" t="s">
        <v>12</v>
      </c>
      <c r="J1434" s="1" t="s">
        <v>13</v>
      </c>
      <c r="K1434" s="1" t="s">
        <v>14</v>
      </c>
      <c r="L1434" s="1" t="s">
        <v>77</v>
      </c>
      <c r="M1434" s="1">
        <v>204990</v>
      </c>
      <c r="N1434" s="17">
        <v>308.32636516596136</v>
      </c>
      <c r="O1434" s="8">
        <v>4855.7948602400656</v>
      </c>
      <c r="P1434" s="8">
        <v>1057.3231491874128</v>
      </c>
      <c r="Q1434" s="8">
        <f>P1434-Table3[[#This Row],[paid]]</f>
        <v>-3798.4717110526526</v>
      </c>
      <c r="R1434" s="8">
        <v>3.4292336583616279</v>
      </c>
      <c r="S1434" s="8">
        <v>50000</v>
      </c>
      <c r="T1434" s="10">
        <v>0.06</v>
      </c>
      <c r="U1434" s="8">
        <v>191.755970240463</v>
      </c>
      <c r="V1434" s="10">
        <v>3.0226642061107128E-2</v>
      </c>
    </row>
    <row r="1435" spans="1:22" x14ac:dyDescent="0.25">
      <c r="A1435" s="6">
        <v>44726</v>
      </c>
      <c r="B1435" s="7" t="str">
        <f t="shared" si="22"/>
        <v>6</v>
      </c>
      <c r="C1435" s="17">
        <f>_xlfn.ISOWEEKNUM(Table3[[#This Row],[dt]])</f>
        <v>24</v>
      </c>
      <c r="D1435" s="1">
        <v>5351</v>
      </c>
      <c r="E1435" s="1" t="s">
        <v>10</v>
      </c>
      <c r="F1435" s="1" t="s">
        <v>92</v>
      </c>
      <c r="G1435" s="1" t="s">
        <v>31</v>
      </c>
      <c r="H1435" s="1" t="s">
        <v>17</v>
      </c>
      <c r="I1435" s="1" t="s">
        <v>12</v>
      </c>
      <c r="J1435" s="1" t="s">
        <v>13</v>
      </c>
      <c r="K1435" s="1" t="s">
        <v>14</v>
      </c>
      <c r="L1435" s="1" t="s">
        <v>78</v>
      </c>
      <c r="M1435" s="1">
        <v>216390</v>
      </c>
      <c r="N1435" s="17">
        <v>606.78148649725165</v>
      </c>
      <c r="O1435" s="8">
        <v>9024.3207984683177</v>
      </c>
      <c r="P1435" s="8">
        <v>5185.4079438661656</v>
      </c>
      <c r="Q1435" s="8">
        <f>P1435-Table3[[#This Row],[paid]]</f>
        <v>-3838.912854602152</v>
      </c>
      <c r="R1435" s="8">
        <v>8.545758331882876</v>
      </c>
      <c r="S1435" s="8">
        <v>6400</v>
      </c>
      <c r="T1435" s="10">
        <v>0.06</v>
      </c>
      <c r="U1435" s="8">
        <v>1573.8950006328607</v>
      </c>
      <c r="V1435" s="10">
        <v>5.0587308901916636E-2</v>
      </c>
    </row>
    <row r="1436" spans="1:22" x14ac:dyDescent="0.25">
      <c r="A1436" s="6">
        <v>44726</v>
      </c>
      <c r="B1436" s="7" t="str">
        <f t="shared" si="22"/>
        <v>6</v>
      </c>
      <c r="C1436" s="17">
        <f>_xlfn.ISOWEEKNUM(Table3[[#This Row],[dt]])</f>
        <v>24</v>
      </c>
      <c r="D1436" s="1">
        <v>3016</v>
      </c>
      <c r="E1436" s="1" t="s">
        <v>10</v>
      </c>
      <c r="F1436" s="1" t="s">
        <v>95</v>
      </c>
      <c r="G1436" s="1" t="s">
        <v>47</v>
      </c>
      <c r="H1436" s="1" t="s">
        <v>11</v>
      </c>
      <c r="I1436" s="1" t="s">
        <v>12</v>
      </c>
      <c r="J1436" s="1" t="s">
        <v>16</v>
      </c>
      <c r="K1436" s="1" t="s">
        <v>15</v>
      </c>
      <c r="L1436" s="1" t="s">
        <v>76</v>
      </c>
      <c r="M1436" s="1">
        <v>463300</v>
      </c>
      <c r="N1436" s="17">
        <v>3445.822238669904</v>
      </c>
      <c r="O1436" s="8">
        <v>6326.6135908697461</v>
      </c>
      <c r="P1436" s="8">
        <v>2204.7315743214226</v>
      </c>
      <c r="Q1436" s="8">
        <f>P1436-Table3[[#This Row],[paid]]</f>
        <v>-4121.882016548323</v>
      </c>
      <c r="R1436" s="8">
        <v>0.6398274262610989</v>
      </c>
      <c r="S1436" s="8">
        <v>4600</v>
      </c>
      <c r="T1436" s="10">
        <v>0.08</v>
      </c>
      <c r="U1436" s="8">
        <v>376.12183817599782</v>
      </c>
      <c r="V1436" s="10">
        <v>2.843292750893129E-2</v>
      </c>
    </row>
    <row r="1437" spans="1:22" x14ac:dyDescent="0.25">
      <c r="A1437" s="6">
        <v>44727</v>
      </c>
      <c r="B1437" s="7" t="str">
        <f t="shared" si="22"/>
        <v>6</v>
      </c>
      <c r="C1437" s="17">
        <f>_xlfn.ISOWEEKNUM(Table3[[#This Row],[dt]])</f>
        <v>24</v>
      </c>
      <c r="D1437" s="1">
        <v>13549</v>
      </c>
      <c r="E1437" s="1" t="s">
        <v>10</v>
      </c>
      <c r="F1437" s="1" t="s">
        <v>91</v>
      </c>
      <c r="G1437" s="1" t="s">
        <v>31</v>
      </c>
      <c r="H1437" s="1" t="s">
        <v>19</v>
      </c>
      <c r="I1437" s="1" t="s">
        <v>12</v>
      </c>
      <c r="J1437" s="1" t="s">
        <v>13</v>
      </c>
      <c r="K1437" s="1" t="s">
        <v>14</v>
      </c>
      <c r="L1437" s="1" t="s">
        <v>78</v>
      </c>
      <c r="M1437" s="1">
        <v>1138300</v>
      </c>
      <c r="N1437" s="17">
        <v>1391.6561366657368</v>
      </c>
      <c r="O1437" s="8">
        <v>25710.518391821912</v>
      </c>
      <c r="P1437" s="8">
        <v>40022.595857758672</v>
      </c>
      <c r="Q1437" s="8">
        <f>P1437-Table3[[#This Row],[paid]]</f>
        <v>14312.07746593676</v>
      </c>
      <c r="R1437" s="8">
        <v>28.758969118369027</v>
      </c>
      <c r="S1437" s="8">
        <v>48800</v>
      </c>
      <c r="T1437" s="10">
        <v>7.0000000000000007E-2</v>
      </c>
      <c r="U1437" s="8">
        <v>5469.6274270379527</v>
      </c>
      <c r="V1437" s="10">
        <v>2.2777247493212534E-2</v>
      </c>
    </row>
    <row r="1438" spans="1:22" x14ac:dyDescent="0.25">
      <c r="A1438" s="6">
        <v>44727</v>
      </c>
      <c r="B1438" s="7" t="str">
        <f t="shared" si="22"/>
        <v>6</v>
      </c>
      <c r="C1438" s="17">
        <f>_xlfn.ISOWEEKNUM(Table3[[#This Row],[dt]])</f>
        <v>24</v>
      </c>
      <c r="D1438" s="1">
        <v>16703</v>
      </c>
      <c r="E1438" s="1" t="s">
        <v>10</v>
      </c>
      <c r="F1438" s="1" t="s">
        <v>94</v>
      </c>
      <c r="G1438" s="1" t="s">
        <v>32</v>
      </c>
      <c r="H1438" s="1" t="s">
        <v>19</v>
      </c>
      <c r="I1438" s="1" t="s">
        <v>12</v>
      </c>
      <c r="J1438" s="1" t="s">
        <v>13</v>
      </c>
      <c r="K1438" s="1" t="s">
        <v>14</v>
      </c>
      <c r="L1438" s="1" t="s">
        <v>79</v>
      </c>
      <c r="M1438" s="1">
        <v>902300</v>
      </c>
      <c r="N1438" s="17">
        <v>826.42285081366617</v>
      </c>
      <c r="O1438" s="8">
        <v>19537.712987466959</v>
      </c>
      <c r="P1438" s="8">
        <v>31291.497026127196</v>
      </c>
      <c r="Q1438" s="8">
        <f>P1438-Table3[[#This Row],[paid]]</f>
        <v>11753.784038660237</v>
      </c>
      <c r="R1438" s="8">
        <v>37.863784859432087</v>
      </c>
      <c r="S1438" s="8">
        <v>20000</v>
      </c>
      <c r="T1438" s="10">
        <v>4.4999999999999998E-2</v>
      </c>
      <c r="U1438" s="8">
        <v>5334.8800284187491</v>
      </c>
      <c r="V1438" s="10">
        <v>2.8414961120611187E-2</v>
      </c>
    </row>
    <row r="1439" spans="1:22" x14ac:dyDescent="0.25">
      <c r="A1439" s="6">
        <v>44727</v>
      </c>
      <c r="B1439" s="7" t="str">
        <f t="shared" si="22"/>
        <v>6</v>
      </c>
      <c r="C1439" s="17">
        <f>_xlfn.ISOWEEKNUM(Table3[[#This Row],[dt]])</f>
        <v>24</v>
      </c>
      <c r="D1439" s="1">
        <v>14706</v>
      </c>
      <c r="E1439" s="1" t="s">
        <v>10</v>
      </c>
      <c r="F1439" s="1" t="s">
        <v>92</v>
      </c>
      <c r="G1439" s="1" t="s">
        <v>28</v>
      </c>
      <c r="H1439" s="1" t="s">
        <v>17</v>
      </c>
      <c r="I1439" s="1" t="s">
        <v>18</v>
      </c>
      <c r="J1439" s="1" t="s">
        <v>13</v>
      </c>
      <c r="K1439" s="1" t="s">
        <v>15</v>
      </c>
      <c r="L1439" s="1" t="s">
        <v>80</v>
      </c>
      <c r="M1439" s="1">
        <v>275820</v>
      </c>
      <c r="N1439" s="17">
        <v>1881.5205140879882</v>
      </c>
      <c r="O1439" s="8">
        <v>18595.246514808638</v>
      </c>
      <c r="P1439" s="8">
        <v>28170.159244875696</v>
      </c>
      <c r="Q1439" s="8">
        <f>P1439-Table3[[#This Row],[paid]]</f>
        <v>9574.9127300670589</v>
      </c>
      <c r="R1439" s="8">
        <v>14.972018127865246</v>
      </c>
      <c r="S1439" s="8">
        <v>56000</v>
      </c>
      <c r="T1439" s="10">
        <v>0.11</v>
      </c>
      <c r="U1439" s="8">
        <v>378.87435210648607</v>
      </c>
      <c r="V1439" s="10">
        <v>2.2415821224925294E-3</v>
      </c>
    </row>
    <row r="1440" spans="1:22" x14ac:dyDescent="0.25">
      <c r="A1440" s="6">
        <v>44727</v>
      </c>
      <c r="B1440" s="7" t="str">
        <f t="shared" si="22"/>
        <v>6</v>
      </c>
      <c r="C1440" s="17">
        <f>_xlfn.ISOWEEKNUM(Table3[[#This Row],[dt]])</f>
        <v>24</v>
      </c>
      <c r="D1440" s="1">
        <v>7576</v>
      </c>
      <c r="E1440" s="1" t="s">
        <v>10</v>
      </c>
      <c r="F1440" s="1" t="s">
        <v>95</v>
      </c>
      <c r="G1440" s="1" t="s">
        <v>54</v>
      </c>
      <c r="H1440" s="1" t="s">
        <v>17</v>
      </c>
      <c r="I1440" s="1" t="s">
        <v>12</v>
      </c>
      <c r="J1440" s="1" t="s">
        <v>16</v>
      </c>
      <c r="K1440" s="1" t="s">
        <v>14</v>
      </c>
      <c r="L1440" s="1" t="s">
        <v>77</v>
      </c>
      <c r="M1440" s="1">
        <v>307650</v>
      </c>
      <c r="N1440" s="17">
        <v>845.72642821031343</v>
      </c>
      <c r="O1440" s="8">
        <v>7807.4469615500093</v>
      </c>
      <c r="P1440" s="8">
        <v>12649.356766730178</v>
      </c>
      <c r="Q1440" s="8">
        <f>P1440-Table3[[#This Row],[paid]]</f>
        <v>4841.9098051801684</v>
      </c>
      <c r="R1440" s="8">
        <v>14.9567949454981</v>
      </c>
      <c r="S1440" s="8">
        <v>16600</v>
      </c>
      <c r="T1440" s="10">
        <v>0.1</v>
      </c>
      <c r="U1440" s="8">
        <v>6362.8887610317352</v>
      </c>
      <c r="V1440" s="10">
        <v>8.383678946910493E-2</v>
      </c>
    </row>
    <row r="1441" spans="1:22" x14ac:dyDescent="0.25">
      <c r="A1441" s="6">
        <v>44727</v>
      </c>
      <c r="B1441" s="7" t="str">
        <f t="shared" si="22"/>
        <v>6</v>
      </c>
      <c r="C1441" s="17">
        <f>_xlfn.ISOWEEKNUM(Table3[[#This Row],[dt]])</f>
        <v>24</v>
      </c>
      <c r="D1441" s="1">
        <v>15408</v>
      </c>
      <c r="E1441" s="1" t="s">
        <v>10</v>
      </c>
      <c r="F1441" s="1" t="s">
        <v>90</v>
      </c>
      <c r="G1441" s="1" t="s">
        <v>50</v>
      </c>
      <c r="H1441" s="1" t="s">
        <v>17</v>
      </c>
      <c r="I1441" s="1" t="s">
        <v>18</v>
      </c>
      <c r="J1441" s="1" t="s">
        <v>16</v>
      </c>
      <c r="K1441" s="1" t="s">
        <v>20</v>
      </c>
      <c r="L1441" s="1" t="s">
        <v>81</v>
      </c>
      <c r="M1441" s="1">
        <v>316560</v>
      </c>
      <c r="N1441" s="17">
        <v>752.26150555804929</v>
      </c>
      <c r="O1441" s="8">
        <v>11885.910445385436</v>
      </c>
      <c r="P1441" s="8">
        <v>16557.986826988505</v>
      </c>
      <c r="Q1441" s="8">
        <f>P1441-Table3[[#This Row],[paid]]</f>
        <v>4672.0763816030685</v>
      </c>
      <c r="R1441" s="8">
        <v>22.010945269232288</v>
      </c>
      <c r="S1441" s="8">
        <v>21600</v>
      </c>
      <c r="T1441" s="10">
        <v>0.1</v>
      </c>
      <c r="U1441" s="8">
        <v>4262.5363100620307</v>
      </c>
      <c r="V1441" s="10">
        <v>4.2905138515131939E-2</v>
      </c>
    </row>
    <row r="1442" spans="1:22" x14ac:dyDescent="0.25">
      <c r="A1442" s="6">
        <v>44727</v>
      </c>
      <c r="B1442" s="7" t="str">
        <f t="shared" si="22"/>
        <v>6</v>
      </c>
      <c r="C1442" s="17">
        <f>_xlfn.ISOWEEKNUM(Table3[[#This Row],[dt]])</f>
        <v>24</v>
      </c>
      <c r="D1442" s="1">
        <v>2865</v>
      </c>
      <c r="E1442" s="1" t="s">
        <v>10</v>
      </c>
      <c r="F1442" s="1" t="s">
        <v>94</v>
      </c>
      <c r="G1442" s="1" t="s">
        <v>61</v>
      </c>
      <c r="H1442" s="1" t="s">
        <v>17</v>
      </c>
      <c r="I1442" s="1" t="s">
        <v>12</v>
      </c>
      <c r="J1442" s="1" t="s">
        <v>16</v>
      </c>
      <c r="K1442" s="1" t="s">
        <v>15</v>
      </c>
      <c r="L1442" s="1" t="s">
        <v>77</v>
      </c>
      <c r="M1442" s="1">
        <v>615930</v>
      </c>
      <c r="N1442" s="17">
        <v>706.4900886928707</v>
      </c>
      <c r="O1442" s="8">
        <v>5994.0609946997738</v>
      </c>
      <c r="P1442" s="8">
        <v>9940.7152201312656</v>
      </c>
      <c r="Q1442" s="8">
        <f>P1442-Table3[[#This Row],[paid]]</f>
        <v>3946.6542254314918</v>
      </c>
      <c r="R1442" s="8">
        <v>14.070565715257683</v>
      </c>
      <c r="S1442" s="8">
        <v>10200</v>
      </c>
      <c r="T1442" s="10">
        <v>0.12</v>
      </c>
      <c r="U1442" s="8">
        <v>6607.0335642374293</v>
      </c>
      <c r="V1442" s="10">
        <v>0.11077394697679482</v>
      </c>
    </row>
    <row r="1443" spans="1:22" x14ac:dyDescent="0.25">
      <c r="A1443" s="6">
        <v>44727</v>
      </c>
      <c r="B1443" s="7" t="str">
        <f t="shared" si="22"/>
        <v>6</v>
      </c>
      <c r="C1443" s="17">
        <f>_xlfn.ISOWEEKNUM(Table3[[#This Row],[dt]])</f>
        <v>24</v>
      </c>
      <c r="D1443" s="1">
        <v>3015</v>
      </c>
      <c r="E1443" s="1" t="s">
        <v>10</v>
      </c>
      <c r="F1443" s="1" t="s">
        <v>89</v>
      </c>
      <c r="G1443" s="1" t="s">
        <v>72</v>
      </c>
      <c r="H1443" s="1" t="s">
        <v>11</v>
      </c>
      <c r="I1443" s="1" t="s">
        <v>12</v>
      </c>
      <c r="J1443" s="1" t="s">
        <v>16</v>
      </c>
      <c r="K1443" s="1" t="s">
        <v>15</v>
      </c>
      <c r="L1443" s="1" t="s">
        <v>75</v>
      </c>
      <c r="M1443" s="1">
        <v>1144880</v>
      </c>
      <c r="N1443" s="17">
        <v>15590.610047099683</v>
      </c>
      <c r="O1443" s="8">
        <v>18583.351587304809</v>
      </c>
      <c r="P1443" s="8">
        <v>22150.289599833352</v>
      </c>
      <c r="Q1443" s="8">
        <f>P1443-Table3[[#This Row],[paid]]</f>
        <v>3566.9380125285425</v>
      </c>
      <c r="R1443" s="8">
        <v>1.4207455341976156</v>
      </c>
      <c r="S1443" s="8">
        <v>29000</v>
      </c>
      <c r="T1443" s="10">
        <v>0.13</v>
      </c>
      <c r="U1443" s="8">
        <v>11991.42971460234</v>
      </c>
      <c r="V1443" s="10">
        <v>9.0227787320461328E-2</v>
      </c>
    </row>
    <row r="1444" spans="1:22" x14ac:dyDescent="0.25">
      <c r="A1444" s="6">
        <v>44727</v>
      </c>
      <c r="B1444" s="7" t="str">
        <f t="shared" si="22"/>
        <v>6</v>
      </c>
      <c r="C1444" s="17">
        <f>_xlfn.ISOWEEKNUM(Table3[[#This Row],[dt]])</f>
        <v>24</v>
      </c>
      <c r="D1444" s="1">
        <v>9363</v>
      </c>
      <c r="E1444" s="1" t="s">
        <v>10</v>
      </c>
      <c r="F1444" s="1" t="s">
        <v>91</v>
      </c>
      <c r="G1444" s="1" t="s">
        <v>62</v>
      </c>
      <c r="H1444" s="1" t="s">
        <v>11</v>
      </c>
      <c r="I1444" s="1" t="s">
        <v>18</v>
      </c>
      <c r="J1444" s="1" t="s">
        <v>13</v>
      </c>
      <c r="K1444" s="1" t="s">
        <v>14</v>
      </c>
      <c r="L1444" s="1" t="s">
        <v>80</v>
      </c>
      <c r="M1444" s="1">
        <v>164210</v>
      </c>
      <c r="N1444" s="17">
        <v>1253.7357590217716</v>
      </c>
      <c r="O1444" s="8">
        <v>5423.4427998046285</v>
      </c>
      <c r="P1444" s="8">
        <v>8853.5991863596591</v>
      </c>
      <c r="Q1444" s="8">
        <f>P1444-Table3[[#This Row],[paid]]</f>
        <v>3430.1563865550306</v>
      </c>
      <c r="R1444" s="8">
        <v>7.0617744789122767</v>
      </c>
      <c r="S1444" s="8">
        <v>13600</v>
      </c>
      <c r="T1444" s="10">
        <v>0.1</v>
      </c>
      <c r="U1444" s="8">
        <v>3760.281146148669</v>
      </c>
      <c r="V1444" s="10">
        <v>7.0786299579007464E-2</v>
      </c>
    </row>
    <row r="1445" spans="1:22" x14ac:dyDescent="0.25">
      <c r="A1445" s="6">
        <v>44727</v>
      </c>
      <c r="B1445" s="7" t="str">
        <f t="shared" si="22"/>
        <v>6</v>
      </c>
      <c r="C1445" s="17">
        <f>_xlfn.ISOWEEKNUM(Table3[[#This Row],[dt]])</f>
        <v>24</v>
      </c>
      <c r="D1445" s="1">
        <v>17282</v>
      </c>
      <c r="E1445" s="1" t="s">
        <v>10</v>
      </c>
      <c r="F1445" s="1" t="s">
        <v>95</v>
      </c>
      <c r="G1445" s="1" t="s">
        <v>36</v>
      </c>
      <c r="H1445" s="1" t="s">
        <v>17</v>
      </c>
      <c r="I1445" s="1" t="s">
        <v>12</v>
      </c>
      <c r="J1445" s="1" t="s">
        <v>13</v>
      </c>
      <c r="K1445" s="1" t="s">
        <v>14</v>
      </c>
      <c r="L1445" s="1" t="s">
        <v>80</v>
      </c>
      <c r="M1445" s="1">
        <v>211850</v>
      </c>
      <c r="N1445" s="17">
        <v>466.12628694785786</v>
      </c>
      <c r="O1445" s="8">
        <v>6665.4361603538664</v>
      </c>
      <c r="P1445" s="8">
        <v>9770.235875200422</v>
      </c>
      <c r="Q1445" s="8">
        <f>P1445-Table3[[#This Row],[paid]]</f>
        <v>3104.7997148465556</v>
      </c>
      <c r="R1445" s="8">
        <v>20.960491070295177</v>
      </c>
      <c r="S1445" s="8">
        <v>10400</v>
      </c>
      <c r="T1445" s="10">
        <v>7.0000000000000007E-2</v>
      </c>
      <c r="U1445" s="8">
        <v>1583.9128385878519</v>
      </c>
      <c r="V1445" s="10">
        <v>2.7019355158870207E-2</v>
      </c>
    </row>
    <row r="1446" spans="1:22" x14ac:dyDescent="0.25">
      <c r="A1446" s="6">
        <v>44727</v>
      </c>
      <c r="B1446" s="7" t="str">
        <f t="shared" si="22"/>
        <v>6</v>
      </c>
      <c r="C1446" s="17">
        <f>_xlfn.ISOWEEKNUM(Table3[[#This Row],[dt]])</f>
        <v>24</v>
      </c>
      <c r="D1446" s="1">
        <v>15102</v>
      </c>
      <c r="E1446" s="1" t="s">
        <v>10</v>
      </c>
      <c r="F1446" s="1" t="s">
        <v>93</v>
      </c>
      <c r="G1446" s="1" t="s">
        <v>59</v>
      </c>
      <c r="H1446" s="1" t="s">
        <v>17</v>
      </c>
      <c r="I1446" s="1" t="s">
        <v>18</v>
      </c>
      <c r="J1446" s="1" t="s">
        <v>13</v>
      </c>
      <c r="K1446" s="1" t="s">
        <v>15</v>
      </c>
      <c r="L1446" s="1" t="s">
        <v>76</v>
      </c>
      <c r="M1446" s="1">
        <v>354890</v>
      </c>
      <c r="N1446" s="17">
        <v>528.20664804031651</v>
      </c>
      <c r="O1446" s="8">
        <v>5225.8582014805288</v>
      </c>
      <c r="P1446" s="8">
        <v>8071.1492506959867</v>
      </c>
      <c r="Q1446" s="8">
        <f>P1446-Table3[[#This Row],[paid]]</f>
        <v>2845.2910492154579</v>
      </c>
      <c r="R1446" s="8">
        <v>15.280287138831957</v>
      </c>
      <c r="S1446" s="8">
        <v>11200</v>
      </c>
      <c r="T1446" s="10">
        <v>6.5000000000000002E-2</v>
      </c>
      <c r="U1446" s="8">
        <v>1214.7750450263925</v>
      </c>
      <c r="V1446" s="10">
        <v>2.5084718571762272E-2</v>
      </c>
    </row>
    <row r="1447" spans="1:22" x14ac:dyDescent="0.25">
      <c r="A1447" s="6">
        <v>44727</v>
      </c>
      <c r="B1447" s="7" t="str">
        <f t="shared" si="22"/>
        <v>6</v>
      </c>
      <c r="C1447" s="17">
        <f>_xlfn.ISOWEEKNUM(Table3[[#This Row],[dt]])</f>
        <v>24</v>
      </c>
      <c r="D1447" s="1">
        <v>16205</v>
      </c>
      <c r="E1447" s="1" t="s">
        <v>10</v>
      </c>
      <c r="F1447" s="1" t="s">
        <v>93</v>
      </c>
      <c r="G1447" s="1" t="s">
        <v>66</v>
      </c>
      <c r="H1447" s="1" t="s">
        <v>17</v>
      </c>
      <c r="I1447" s="1" t="s">
        <v>12</v>
      </c>
      <c r="J1447" s="1" t="s">
        <v>13</v>
      </c>
      <c r="K1447" s="1" t="s">
        <v>14</v>
      </c>
      <c r="L1447" s="1" t="s">
        <v>80</v>
      </c>
      <c r="M1447" s="1">
        <v>294150</v>
      </c>
      <c r="N1447" s="17">
        <v>1284.992933316202</v>
      </c>
      <c r="O1447" s="8">
        <v>9942.8086975326678</v>
      </c>
      <c r="P1447" s="8">
        <v>12525.920503572888</v>
      </c>
      <c r="Q1447" s="8">
        <f>P1447-Table3[[#This Row],[paid]]</f>
        <v>2583.1118060402205</v>
      </c>
      <c r="R1447" s="8">
        <v>9.7478516642477118</v>
      </c>
      <c r="S1447" s="8">
        <v>12800</v>
      </c>
      <c r="T1447" s="10">
        <v>0.09</v>
      </c>
      <c r="U1447" s="8">
        <v>6234.6327383616463</v>
      </c>
      <c r="V1447" s="10">
        <v>8.2956414747899263E-2</v>
      </c>
    </row>
    <row r="1448" spans="1:22" x14ac:dyDescent="0.25">
      <c r="A1448" s="6">
        <v>44727</v>
      </c>
      <c r="B1448" s="7" t="str">
        <f t="shared" si="22"/>
        <v>6</v>
      </c>
      <c r="C1448" s="17">
        <f>_xlfn.ISOWEEKNUM(Table3[[#This Row],[dt]])</f>
        <v>24</v>
      </c>
      <c r="D1448" s="1">
        <v>10543</v>
      </c>
      <c r="E1448" s="1" t="s">
        <v>10</v>
      </c>
      <c r="F1448" s="1" t="s">
        <v>92</v>
      </c>
      <c r="G1448" s="1" t="s">
        <v>67</v>
      </c>
      <c r="H1448" s="1" t="s">
        <v>19</v>
      </c>
      <c r="I1448" s="1" t="s">
        <v>18</v>
      </c>
      <c r="J1448" s="1" t="s">
        <v>13</v>
      </c>
      <c r="K1448" s="1" t="s">
        <v>14</v>
      </c>
      <c r="L1448" s="1" t="s">
        <v>75</v>
      </c>
      <c r="M1448" s="1">
        <v>214660</v>
      </c>
      <c r="N1448" s="17">
        <v>251.52193724775421</v>
      </c>
      <c r="O1448" s="8">
        <v>4360.2735112776309</v>
      </c>
      <c r="P1448" s="8">
        <v>6769.7804968309692</v>
      </c>
      <c r="Q1448" s="8">
        <f>P1448-Table3[[#This Row],[paid]]</f>
        <v>2409.5069855533384</v>
      </c>
      <c r="R1448" s="8">
        <v>26.915268588133522</v>
      </c>
      <c r="S1448" s="8">
        <v>4000</v>
      </c>
      <c r="T1448" s="10">
        <v>9.5000000000000001E-2</v>
      </c>
      <c r="U1448" s="8">
        <v>2326.0651890483273</v>
      </c>
      <c r="V1448" s="10">
        <v>5.7265893877878594E-2</v>
      </c>
    </row>
    <row r="1449" spans="1:22" x14ac:dyDescent="0.25">
      <c r="A1449" s="6">
        <v>44727</v>
      </c>
      <c r="B1449" s="7" t="str">
        <f t="shared" si="22"/>
        <v>6</v>
      </c>
      <c r="C1449" s="17">
        <f>_xlfn.ISOWEEKNUM(Table3[[#This Row],[dt]])</f>
        <v>24</v>
      </c>
      <c r="D1449" s="1">
        <v>17473</v>
      </c>
      <c r="E1449" s="1" t="s">
        <v>10</v>
      </c>
      <c r="F1449" s="1" t="s">
        <v>91</v>
      </c>
      <c r="G1449" s="1" t="s">
        <v>30</v>
      </c>
      <c r="H1449" s="1" t="s">
        <v>17</v>
      </c>
      <c r="I1449" s="1" t="s">
        <v>18</v>
      </c>
      <c r="J1449" s="1" t="s">
        <v>16</v>
      </c>
      <c r="K1449" s="1" t="s">
        <v>15</v>
      </c>
      <c r="L1449" s="1" t="s">
        <v>80</v>
      </c>
      <c r="M1449" s="1">
        <v>268280</v>
      </c>
      <c r="N1449" s="17">
        <v>1503.2967032967033</v>
      </c>
      <c r="O1449" s="8">
        <v>5972.6058998844037</v>
      </c>
      <c r="P1449" s="8">
        <v>8313.5173698024682</v>
      </c>
      <c r="Q1449" s="8">
        <f>P1449-Table3[[#This Row],[paid]]</f>
        <v>2340.9114699180645</v>
      </c>
      <c r="R1449" s="8">
        <v>5.5301906480411152</v>
      </c>
      <c r="S1449" s="8">
        <v>19400</v>
      </c>
      <c r="T1449" s="10">
        <v>7.0000000000000007E-2</v>
      </c>
      <c r="U1449" s="8">
        <v>194.60868823057348</v>
      </c>
      <c r="V1449" s="10">
        <v>3.9014510861042333E-3</v>
      </c>
    </row>
    <row r="1450" spans="1:22" x14ac:dyDescent="0.25">
      <c r="A1450" s="6">
        <v>44727</v>
      </c>
      <c r="B1450" s="7" t="str">
        <f t="shared" si="22"/>
        <v>6</v>
      </c>
      <c r="C1450" s="17">
        <f>_xlfn.ISOWEEKNUM(Table3[[#This Row],[dt]])</f>
        <v>24</v>
      </c>
      <c r="D1450" s="1">
        <v>13948</v>
      </c>
      <c r="E1450" s="1" t="s">
        <v>10</v>
      </c>
      <c r="F1450" s="1" t="s">
        <v>95</v>
      </c>
      <c r="G1450" s="1" t="s">
        <v>25</v>
      </c>
      <c r="H1450" s="1" t="s">
        <v>11</v>
      </c>
      <c r="I1450" s="1" t="s">
        <v>18</v>
      </c>
      <c r="J1450" s="1" t="s">
        <v>13</v>
      </c>
      <c r="K1450" s="1" t="s">
        <v>14</v>
      </c>
      <c r="L1450" s="1" t="s">
        <v>80</v>
      </c>
      <c r="M1450" s="1">
        <v>180830</v>
      </c>
      <c r="N1450" s="17">
        <v>718.58783620063002</v>
      </c>
      <c r="O1450" s="8">
        <v>4742.5254584161648</v>
      </c>
      <c r="P1450" s="8">
        <v>6926.6689172554325</v>
      </c>
      <c r="Q1450" s="8">
        <f>P1450-Table3[[#This Row],[paid]]</f>
        <v>2184.1434588392676</v>
      </c>
      <c r="R1450" s="8">
        <v>9.6392793870247253</v>
      </c>
      <c r="S1450" s="8">
        <v>13800</v>
      </c>
      <c r="T1450" s="10">
        <v>0.1</v>
      </c>
      <c r="U1450" s="8">
        <v>1866.0267253306622</v>
      </c>
      <c r="V1450" s="10">
        <v>4.4899569755242022E-2</v>
      </c>
    </row>
    <row r="1451" spans="1:22" x14ac:dyDescent="0.25">
      <c r="A1451" s="6">
        <v>44727</v>
      </c>
      <c r="B1451" s="7" t="str">
        <f t="shared" si="22"/>
        <v>6</v>
      </c>
      <c r="C1451" s="17">
        <f>_xlfn.ISOWEEKNUM(Table3[[#This Row],[dt]])</f>
        <v>24</v>
      </c>
      <c r="D1451" s="1">
        <v>17100</v>
      </c>
      <c r="E1451" s="1" t="s">
        <v>10</v>
      </c>
      <c r="F1451" s="1" t="s">
        <v>92</v>
      </c>
      <c r="G1451" s="1" t="s">
        <v>37</v>
      </c>
      <c r="H1451" s="1" t="s">
        <v>11</v>
      </c>
      <c r="I1451" s="1" t="s">
        <v>21</v>
      </c>
      <c r="J1451" s="1" t="s">
        <v>13</v>
      </c>
      <c r="K1451" s="1" t="s">
        <v>15</v>
      </c>
      <c r="L1451" s="1" t="s">
        <v>77</v>
      </c>
      <c r="M1451" s="1">
        <v>91980</v>
      </c>
      <c r="N1451" s="17">
        <v>348.71100519930678</v>
      </c>
      <c r="O1451" s="8">
        <v>2741.8943698520898</v>
      </c>
      <c r="P1451" s="8">
        <v>4552.9940088640096</v>
      </c>
      <c r="Q1451" s="8">
        <f>P1451-Table3[[#This Row],[paid]]</f>
        <v>1811.0996390119199</v>
      </c>
      <c r="R1451" s="8">
        <v>13.056639856438522</v>
      </c>
      <c r="S1451" s="8">
        <v>2000</v>
      </c>
      <c r="T1451" s="10">
        <v>7.0000000000000007E-2</v>
      </c>
      <c r="U1451" s="8">
        <v>367.54632492457301</v>
      </c>
      <c r="V1451" s="10">
        <v>1.3454382039928537E-2</v>
      </c>
    </row>
    <row r="1452" spans="1:22" x14ac:dyDescent="0.25">
      <c r="A1452" s="6">
        <v>44727</v>
      </c>
      <c r="B1452" s="7" t="str">
        <f t="shared" si="22"/>
        <v>6</v>
      </c>
      <c r="C1452" s="17">
        <f>_xlfn.ISOWEEKNUM(Table3[[#This Row],[dt]])</f>
        <v>24</v>
      </c>
      <c r="D1452" s="1">
        <v>16656</v>
      </c>
      <c r="E1452" s="1" t="s">
        <v>10</v>
      </c>
      <c r="F1452" s="1" t="s">
        <v>93</v>
      </c>
      <c r="G1452" s="1" t="s">
        <v>51</v>
      </c>
      <c r="H1452" s="1" t="s">
        <v>11</v>
      </c>
      <c r="I1452" s="1" t="s">
        <v>18</v>
      </c>
      <c r="J1452" s="1" t="s">
        <v>13</v>
      </c>
      <c r="K1452" s="1" t="s">
        <v>14</v>
      </c>
      <c r="L1452" s="1" t="s">
        <v>80</v>
      </c>
      <c r="M1452" s="1">
        <v>214900</v>
      </c>
      <c r="N1452" s="17">
        <v>1219.4626080420894</v>
      </c>
      <c r="O1452" s="8">
        <v>5053.5073152332388</v>
      </c>
      <c r="P1452" s="8">
        <v>6801.9461483378618</v>
      </c>
      <c r="Q1452" s="8">
        <f>P1452-Table3[[#This Row],[paid]]</f>
        <v>1748.438833104623</v>
      </c>
      <c r="R1452" s="8">
        <v>5.5778226437452965</v>
      </c>
      <c r="S1452" s="8">
        <v>12400</v>
      </c>
      <c r="T1452" s="10">
        <v>0.11</v>
      </c>
      <c r="U1452" s="8">
        <v>3555.7299720138212</v>
      </c>
      <c r="V1452" s="10">
        <v>8.712530929800405E-2</v>
      </c>
    </row>
    <row r="1453" spans="1:22" x14ac:dyDescent="0.25">
      <c r="A1453" s="6">
        <v>44727</v>
      </c>
      <c r="B1453" s="7" t="str">
        <f t="shared" si="22"/>
        <v>6</v>
      </c>
      <c r="C1453" s="17">
        <f>_xlfn.ISOWEEKNUM(Table3[[#This Row],[dt]])</f>
        <v>24</v>
      </c>
      <c r="D1453" s="1">
        <v>12780</v>
      </c>
      <c r="E1453" s="1" t="s">
        <v>10</v>
      </c>
      <c r="F1453" s="1" t="s">
        <v>95</v>
      </c>
      <c r="G1453" s="1" t="s">
        <v>27</v>
      </c>
      <c r="H1453" s="1" t="s">
        <v>19</v>
      </c>
      <c r="I1453" s="1" t="s">
        <v>18</v>
      </c>
      <c r="J1453" s="1" t="s">
        <v>16</v>
      </c>
      <c r="K1453" s="1" t="s">
        <v>15</v>
      </c>
      <c r="L1453" s="1" t="s">
        <v>75</v>
      </c>
      <c r="M1453" s="1">
        <v>178670</v>
      </c>
      <c r="N1453" s="17">
        <v>206.88976377952756</v>
      </c>
      <c r="O1453" s="8">
        <v>3928.1995691510615</v>
      </c>
      <c r="P1453" s="8">
        <v>5418.0285396033678</v>
      </c>
      <c r="Q1453" s="8">
        <f>P1453-Table3[[#This Row],[paid]]</f>
        <v>1489.8289704523063</v>
      </c>
      <c r="R1453" s="8">
        <v>26.187997127673746</v>
      </c>
      <c r="S1453" s="8">
        <v>5400</v>
      </c>
      <c r="T1453" s="10">
        <v>5.7000000000000002E-2</v>
      </c>
      <c r="U1453" s="8">
        <v>964.86937017426692</v>
      </c>
      <c r="V1453" s="10">
        <v>2.9680825879791976E-2</v>
      </c>
    </row>
    <row r="1454" spans="1:22" x14ac:dyDescent="0.25">
      <c r="A1454" s="6">
        <v>44727</v>
      </c>
      <c r="B1454" s="7" t="str">
        <f t="shared" si="22"/>
        <v>6</v>
      </c>
      <c r="C1454" s="17">
        <f>_xlfn.ISOWEEKNUM(Table3[[#This Row],[dt]])</f>
        <v>24</v>
      </c>
      <c r="D1454" s="1">
        <v>15672</v>
      </c>
      <c r="E1454" s="1" t="s">
        <v>10</v>
      </c>
      <c r="F1454" s="1" t="s">
        <v>92</v>
      </c>
      <c r="G1454" s="1" t="s">
        <v>59</v>
      </c>
      <c r="H1454" s="1" t="s">
        <v>11</v>
      </c>
      <c r="I1454" s="1" t="s">
        <v>12</v>
      </c>
      <c r="J1454" s="1" t="s">
        <v>13</v>
      </c>
      <c r="K1454" s="1" t="s">
        <v>14</v>
      </c>
      <c r="L1454" s="1" t="s">
        <v>80</v>
      </c>
      <c r="M1454" s="1">
        <v>138200</v>
      </c>
      <c r="N1454" s="17">
        <v>478.54929834153455</v>
      </c>
      <c r="O1454" s="8">
        <v>3699.107482673905</v>
      </c>
      <c r="P1454" s="8">
        <v>5176.0388605950802</v>
      </c>
      <c r="Q1454" s="8">
        <f>P1454-Table3[[#This Row],[paid]]</f>
        <v>1476.9313779211752</v>
      </c>
      <c r="R1454" s="8">
        <v>10.816103750508494</v>
      </c>
      <c r="S1454" s="8">
        <v>3000</v>
      </c>
      <c r="T1454" s="10">
        <v>0.08</v>
      </c>
      <c r="U1454" s="8">
        <v>2412.6309561297435</v>
      </c>
      <c r="V1454" s="10">
        <v>7.7685884937256422E-2</v>
      </c>
    </row>
    <row r="1455" spans="1:22" x14ac:dyDescent="0.25">
      <c r="A1455" s="6">
        <v>44727</v>
      </c>
      <c r="B1455" s="7" t="str">
        <f t="shared" si="22"/>
        <v>6</v>
      </c>
      <c r="C1455" s="17">
        <f>_xlfn.ISOWEEKNUM(Table3[[#This Row],[dt]])</f>
        <v>24</v>
      </c>
      <c r="D1455" s="1">
        <v>2796</v>
      </c>
      <c r="E1455" s="1" t="s">
        <v>10</v>
      </c>
      <c r="F1455" s="1" t="s">
        <v>95</v>
      </c>
      <c r="G1455" s="1" t="s">
        <v>70</v>
      </c>
      <c r="H1455" s="1" t="s">
        <v>17</v>
      </c>
      <c r="I1455" s="1" t="s">
        <v>12</v>
      </c>
      <c r="J1455" s="1" t="s">
        <v>13</v>
      </c>
      <c r="K1455" s="1" t="s">
        <v>14</v>
      </c>
      <c r="L1455" s="1" t="s">
        <v>80</v>
      </c>
      <c r="M1455" s="1">
        <v>113470</v>
      </c>
      <c r="N1455" s="17">
        <v>228.77016129032256</v>
      </c>
      <c r="O1455" s="8">
        <v>3729.11995874997</v>
      </c>
      <c r="P1455" s="8">
        <v>5078.0438954416177</v>
      </c>
      <c r="Q1455" s="8">
        <f>P1455-Table3[[#This Row],[paid]]</f>
        <v>1348.9239366916477</v>
      </c>
      <c r="R1455" s="8">
        <v>22.197142611606967</v>
      </c>
      <c r="S1455" s="8">
        <v>800</v>
      </c>
      <c r="T1455" s="10">
        <v>0.11</v>
      </c>
      <c r="U1455" s="8">
        <v>544.43173415366323</v>
      </c>
      <c r="V1455" s="10">
        <v>1.7868814099932608E-2</v>
      </c>
    </row>
    <row r="1456" spans="1:22" x14ac:dyDescent="0.25">
      <c r="A1456" s="6">
        <v>44727</v>
      </c>
      <c r="B1456" s="7" t="str">
        <f t="shared" si="22"/>
        <v>6</v>
      </c>
      <c r="C1456" s="17">
        <f>_xlfn.ISOWEEKNUM(Table3[[#This Row],[dt]])</f>
        <v>24</v>
      </c>
      <c r="D1456" s="1">
        <v>2575</v>
      </c>
      <c r="E1456" s="1" t="s">
        <v>10</v>
      </c>
      <c r="F1456" s="1" t="s">
        <v>92</v>
      </c>
      <c r="G1456" s="1" t="s">
        <v>34</v>
      </c>
      <c r="H1456" s="1" t="s">
        <v>17</v>
      </c>
      <c r="I1456" s="1" t="s">
        <v>18</v>
      </c>
      <c r="J1456" s="1" t="s">
        <v>16</v>
      </c>
      <c r="K1456" s="1" t="s">
        <v>20</v>
      </c>
      <c r="L1456" s="1" t="s">
        <v>78</v>
      </c>
      <c r="M1456" s="1">
        <v>251320</v>
      </c>
      <c r="N1456" s="17">
        <v>122.33255451713396</v>
      </c>
      <c r="O1456" s="8">
        <v>3289.0447109763631</v>
      </c>
      <c r="P1456" s="8">
        <v>4470.6360157200788</v>
      </c>
      <c r="Q1456" s="8">
        <f>P1456-Table3[[#This Row],[paid]]</f>
        <v>1181.5913047437157</v>
      </c>
      <c r="R1456" s="8">
        <v>36.544941233070709</v>
      </c>
      <c r="S1456" s="8">
        <v>10000</v>
      </c>
      <c r="T1456" s="10">
        <v>7.4999999999999997E-2</v>
      </c>
      <c r="U1456" s="8">
        <v>88.64636910338173</v>
      </c>
      <c r="V1456" s="10">
        <v>3.3047635277424687E-3</v>
      </c>
    </row>
    <row r="1457" spans="1:22" x14ac:dyDescent="0.25">
      <c r="A1457" s="6">
        <v>44727</v>
      </c>
      <c r="B1457" s="7" t="str">
        <f t="shared" si="22"/>
        <v>6</v>
      </c>
      <c r="C1457" s="17">
        <f>_xlfn.ISOWEEKNUM(Table3[[#This Row],[dt]])</f>
        <v>24</v>
      </c>
      <c r="D1457" s="1">
        <v>12446</v>
      </c>
      <c r="E1457" s="1" t="s">
        <v>10</v>
      </c>
      <c r="F1457" s="1" t="s">
        <v>93</v>
      </c>
      <c r="G1457" s="1" t="s">
        <v>37</v>
      </c>
      <c r="H1457" s="1" t="s">
        <v>11</v>
      </c>
      <c r="I1457" s="1" t="s">
        <v>12</v>
      </c>
      <c r="J1457" s="1" t="s">
        <v>13</v>
      </c>
      <c r="K1457" s="1" t="s">
        <v>15</v>
      </c>
      <c r="L1457" s="1" t="s">
        <v>77</v>
      </c>
      <c r="M1457" s="1">
        <v>262110</v>
      </c>
      <c r="N1457" s="17">
        <v>1001.2329323797139</v>
      </c>
      <c r="O1457" s="8">
        <v>5843.8245199649518</v>
      </c>
      <c r="P1457" s="8">
        <v>6916.1105915330772</v>
      </c>
      <c r="Q1457" s="8">
        <f>P1457-Table3[[#This Row],[paid]]</f>
        <v>1072.2860715681254</v>
      </c>
      <c r="R1457" s="8">
        <v>6.9075939952304397</v>
      </c>
      <c r="S1457" s="8">
        <v>5000</v>
      </c>
      <c r="T1457" s="10">
        <v>0.21</v>
      </c>
      <c r="U1457" s="8">
        <v>6931.0778353082324</v>
      </c>
      <c r="V1457" s="10">
        <v>0.16702735214099185</v>
      </c>
    </row>
    <row r="1458" spans="1:22" x14ac:dyDescent="0.25">
      <c r="A1458" s="6">
        <v>44727</v>
      </c>
      <c r="B1458" s="7" t="str">
        <f t="shared" si="22"/>
        <v>6</v>
      </c>
      <c r="C1458" s="17">
        <f>_xlfn.ISOWEEKNUM(Table3[[#This Row],[dt]])</f>
        <v>24</v>
      </c>
      <c r="D1458" s="1">
        <v>2917</v>
      </c>
      <c r="E1458" s="1" t="s">
        <v>10</v>
      </c>
      <c r="F1458" s="1" t="s">
        <v>93</v>
      </c>
      <c r="G1458" s="1" t="s">
        <v>61</v>
      </c>
      <c r="H1458" s="1" t="s">
        <v>17</v>
      </c>
      <c r="I1458" s="1" t="s">
        <v>12</v>
      </c>
      <c r="J1458" s="1" t="s">
        <v>13</v>
      </c>
      <c r="K1458" s="1" t="s">
        <v>15</v>
      </c>
      <c r="L1458" s="1" t="s">
        <v>79</v>
      </c>
      <c r="M1458" s="1">
        <v>112680</v>
      </c>
      <c r="N1458" s="17">
        <v>710.64581231079717</v>
      </c>
      <c r="O1458" s="8">
        <v>1626.9541779603589</v>
      </c>
      <c r="P1458" s="8">
        <v>2569.3070519757434</v>
      </c>
      <c r="Q1458" s="8">
        <f>P1458-Table3[[#This Row],[paid]]</f>
        <v>942.35287401538449</v>
      </c>
      <c r="R1458" s="8">
        <v>3.6154537288007975</v>
      </c>
      <c r="S1458" s="8">
        <v>2800</v>
      </c>
      <c r="T1458" s="10">
        <v>7.0000000000000007E-2</v>
      </c>
      <c r="U1458" s="8">
        <v>175.99253691285219</v>
      </c>
      <c r="V1458" s="10">
        <v>1.1416342574905402E-2</v>
      </c>
    </row>
    <row r="1459" spans="1:22" x14ac:dyDescent="0.25">
      <c r="A1459" s="6">
        <v>44727</v>
      </c>
      <c r="B1459" s="7" t="str">
        <f t="shared" si="22"/>
        <v>6</v>
      </c>
      <c r="C1459" s="17">
        <f>_xlfn.ISOWEEKNUM(Table3[[#This Row],[dt]])</f>
        <v>24</v>
      </c>
      <c r="D1459" s="1">
        <v>17456</v>
      </c>
      <c r="E1459" s="1" t="s">
        <v>10</v>
      </c>
      <c r="F1459" s="1" t="s">
        <v>94</v>
      </c>
      <c r="G1459" s="1" t="s">
        <v>27</v>
      </c>
      <c r="H1459" s="1" t="s">
        <v>17</v>
      </c>
      <c r="I1459" s="1" t="s">
        <v>18</v>
      </c>
      <c r="J1459" s="1" t="s">
        <v>16</v>
      </c>
      <c r="K1459" s="1" t="s">
        <v>15</v>
      </c>
      <c r="L1459" s="1" t="s">
        <v>78</v>
      </c>
      <c r="M1459" s="1">
        <v>145910</v>
      </c>
      <c r="N1459" s="17">
        <v>383.00776550366396</v>
      </c>
      <c r="O1459" s="8">
        <v>2496.247607589874</v>
      </c>
      <c r="P1459" s="8">
        <v>3319.7299247460583</v>
      </c>
      <c r="Q1459" s="8">
        <f>P1459-Table3[[#This Row],[paid]]</f>
        <v>823.48231715618431</v>
      </c>
      <c r="R1459" s="8">
        <v>8.6675264152426195</v>
      </c>
      <c r="S1459" s="8">
        <v>5000</v>
      </c>
      <c r="T1459" s="10">
        <v>0.05</v>
      </c>
      <c r="U1459" s="8">
        <v>44.365880682056208</v>
      </c>
      <c r="V1459" s="10">
        <v>2.2273840386503709E-3</v>
      </c>
    </row>
    <row r="1460" spans="1:22" x14ac:dyDescent="0.25">
      <c r="A1460" s="6">
        <v>44727</v>
      </c>
      <c r="B1460" s="7" t="str">
        <f t="shared" si="22"/>
        <v>6</v>
      </c>
      <c r="C1460" s="17">
        <f>_xlfn.ISOWEEKNUM(Table3[[#This Row],[dt]])</f>
        <v>24</v>
      </c>
      <c r="D1460" s="1">
        <v>2973</v>
      </c>
      <c r="E1460" s="1" t="s">
        <v>10</v>
      </c>
      <c r="F1460" s="1" t="s">
        <v>89</v>
      </c>
      <c r="G1460" s="1" t="s">
        <v>62</v>
      </c>
      <c r="H1460" s="1" t="s">
        <v>11</v>
      </c>
      <c r="I1460" s="1" t="s">
        <v>21</v>
      </c>
      <c r="J1460" s="1" t="s">
        <v>16</v>
      </c>
      <c r="K1460" s="1" t="s">
        <v>14</v>
      </c>
      <c r="L1460" s="1" t="s">
        <v>81</v>
      </c>
      <c r="M1460" s="1">
        <v>92060</v>
      </c>
      <c r="N1460" s="17">
        <v>464.86564472497747</v>
      </c>
      <c r="O1460" s="8">
        <v>2018.7299280298944</v>
      </c>
      <c r="P1460" s="8">
        <v>2792.9708021405481</v>
      </c>
      <c r="Q1460" s="8">
        <f>P1460-Table3[[#This Row],[paid]]</f>
        <v>774.24087411065375</v>
      </c>
      <c r="R1460" s="8">
        <v>6.0081247858032567</v>
      </c>
      <c r="S1460" s="8">
        <v>3000</v>
      </c>
      <c r="T1460" s="10">
        <v>0.04</v>
      </c>
      <c r="U1460" s="8">
        <v>157.53725813711088</v>
      </c>
      <c r="V1460" s="10">
        <v>9.4008178207217827E-3</v>
      </c>
    </row>
    <row r="1461" spans="1:22" x14ac:dyDescent="0.25">
      <c r="A1461" s="6">
        <v>44727</v>
      </c>
      <c r="B1461" s="7" t="str">
        <f t="shared" si="22"/>
        <v>6</v>
      </c>
      <c r="C1461" s="17">
        <f>_xlfn.ISOWEEKNUM(Table3[[#This Row],[dt]])</f>
        <v>24</v>
      </c>
      <c r="D1461" s="1">
        <v>7799</v>
      </c>
      <c r="E1461" s="1" t="s">
        <v>10</v>
      </c>
      <c r="F1461" s="1" t="s">
        <v>94</v>
      </c>
      <c r="G1461" s="1" t="s">
        <v>51</v>
      </c>
      <c r="H1461" s="1" t="s">
        <v>19</v>
      </c>
      <c r="I1461" s="1" t="s">
        <v>18</v>
      </c>
      <c r="J1461" s="1" t="s">
        <v>16</v>
      </c>
      <c r="K1461" s="1" t="s">
        <v>14</v>
      </c>
      <c r="L1461" s="1" t="s">
        <v>77</v>
      </c>
      <c r="M1461" s="1">
        <v>80490</v>
      </c>
      <c r="N1461" s="17">
        <v>142.06316767301439</v>
      </c>
      <c r="O1461" s="8">
        <v>2462.2122713140375</v>
      </c>
      <c r="P1461" s="8">
        <v>3068.3304802301732</v>
      </c>
      <c r="Q1461" s="8">
        <f>P1461-Table3[[#This Row],[paid]]</f>
        <v>606.1182089161357</v>
      </c>
      <c r="R1461" s="8">
        <v>21.598353257140683</v>
      </c>
      <c r="S1461" s="8">
        <v>2800</v>
      </c>
      <c r="T1461" s="10">
        <v>0.05</v>
      </c>
      <c r="U1461" s="8">
        <v>134.62940167179022</v>
      </c>
      <c r="V1461" s="10">
        <v>7.312847738057804E-3</v>
      </c>
    </row>
    <row r="1462" spans="1:22" x14ac:dyDescent="0.25">
      <c r="A1462" s="6">
        <v>44727</v>
      </c>
      <c r="B1462" s="7" t="str">
        <f t="shared" si="22"/>
        <v>6</v>
      </c>
      <c r="C1462" s="17">
        <f>_xlfn.ISOWEEKNUM(Table3[[#This Row],[dt]])</f>
        <v>24</v>
      </c>
      <c r="D1462" s="1">
        <v>10777</v>
      </c>
      <c r="E1462" s="1" t="s">
        <v>10</v>
      </c>
      <c r="F1462" s="1" t="s">
        <v>89</v>
      </c>
      <c r="G1462" s="1" t="s">
        <v>60</v>
      </c>
      <c r="H1462" s="1" t="s">
        <v>11</v>
      </c>
      <c r="I1462" s="1" t="s">
        <v>18</v>
      </c>
      <c r="J1462" s="1" t="s">
        <v>16</v>
      </c>
      <c r="K1462" s="1" t="s">
        <v>15</v>
      </c>
      <c r="L1462" s="1" t="s">
        <v>76</v>
      </c>
      <c r="M1462" s="1">
        <v>120100</v>
      </c>
      <c r="N1462" s="17">
        <v>938.69860837516683</v>
      </c>
      <c r="O1462" s="8">
        <v>2122.094045950003</v>
      </c>
      <c r="P1462" s="8">
        <v>2699.196108095522</v>
      </c>
      <c r="Q1462" s="8">
        <f>P1462-Table3[[#This Row],[paid]]</f>
        <v>577.10206214551908</v>
      </c>
      <c r="R1462" s="8">
        <v>2.8754661869241236</v>
      </c>
      <c r="S1462" s="8">
        <v>6000</v>
      </c>
      <c r="T1462" s="10">
        <v>0.17</v>
      </c>
      <c r="U1462" s="8">
        <v>2003.0143058738856</v>
      </c>
      <c r="V1462" s="10">
        <v>0.12367968249672413</v>
      </c>
    </row>
    <row r="1463" spans="1:22" x14ac:dyDescent="0.25">
      <c r="A1463" s="6">
        <v>44727</v>
      </c>
      <c r="B1463" s="7" t="str">
        <f t="shared" si="22"/>
        <v>6</v>
      </c>
      <c r="C1463" s="17">
        <f>_xlfn.ISOWEEKNUM(Table3[[#This Row],[dt]])</f>
        <v>24</v>
      </c>
      <c r="D1463" s="1">
        <v>15101</v>
      </c>
      <c r="E1463" s="1" t="s">
        <v>10</v>
      </c>
      <c r="F1463" s="1" t="s">
        <v>91</v>
      </c>
      <c r="G1463" s="1" t="s">
        <v>47</v>
      </c>
      <c r="H1463" s="1" t="s">
        <v>17</v>
      </c>
      <c r="I1463" s="1" t="s">
        <v>12</v>
      </c>
      <c r="J1463" s="1" t="s">
        <v>16</v>
      </c>
      <c r="K1463" s="1" t="s">
        <v>14</v>
      </c>
      <c r="L1463" s="1" t="s">
        <v>80</v>
      </c>
      <c r="M1463" s="1">
        <v>120320</v>
      </c>
      <c r="N1463" s="17">
        <v>498.73575129533674</v>
      </c>
      <c r="O1463" s="8">
        <v>6132.6782106860592</v>
      </c>
      <c r="P1463" s="8">
        <v>6707.4251641645906</v>
      </c>
      <c r="Q1463" s="8">
        <f>P1463-Table3[[#This Row],[paid]]</f>
        <v>574.7469534785314</v>
      </c>
      <c r="R1463" s="8">
        <v>13.448855725188727</v>
      </c>
      <c r="S1463" s="8">
        <v>3800</v>
      </c>
      <c r="T1463" s="10">
        <v>0.1</v>
      </c>
      <c r="U1463" s="8">
        <v>3415.2629232209138</v>
      </c>
      <c r="V1463" s="10">
        <v>8.4862741405536166E-2</v>
      </c>
    </row>
    <row r="1464" spans="1:22" x14ac:dyDescent="0.25">
      <c r="A1464" s="6">
        <v>44727</v>
      </c>
      <c r="B1464" s="7" t="str">
        <f t="shared" si="22"/>
        <v>6</v>
      </c>
      <c r="C1464" s="17">
        <f>_xlfn.ISOWEEKNUM(Table3[[#This Row],[dt]])</f>
        <v>24</v>
      </c>
      <c r="D1464" s="1">
        <v>16857</v>
      </c>
      <c r="E1464" s="1" t="s">
        <v>10</v>
      </c>
      <c r="F1464" s="1" t="s">
        <v>90</v>
      </c>
      <c r="G1464" s="1" t="s">
        <v>58</v>
      </c>
      <c r="H1464" s="1" t="s">
        <v>11</v>
      </c>
      <c r="I1464" s="1" t="s">
        <v>12</v>
      </c>
      <c r="J1464" s="1" t="s">
        <v>13</v>
      </c>
      <c r="K1464" s="1" t="s">
        <v>15</v>
      </c>
      <c r="L1464" s="1" t="s">
        <v>78</v>
      </c>
      <c r="M1464" s="1">
        <v>295500</v>
      </c>
      <c r="N1464" s="17">
        <v>822.76718783465412</v>
      </c>
      <c r="O1464" s="8">
        <v>3336.7956983566446</v>
      </c>
      <c r="P1464" s="8">
        <v>3910.8347765180447</v>
      </c>
      <c r="Q1464" s="8">
        <f>P1464-Table3[[#This Row],[paid]]</f>
        <v>574.03907816140008</v>
      </c>
      <c r="R1464" s="8">
        <v>4.753270225579266</v>
      </c>
      <c r="S1464" s="8">
        <v>4400</v>
      </c>
      <c r="T1464" s="10">
        <v>0.08</v>
      </c>
      <c r="U1464" s="8">
        <v>377.34496177892299</v>
      </c>
      <c r="V1464" s="10">
        <v>1.6081177180066852E-2</v>
      </c>
    </row>
    <row r="1465" spans="1:22" x14ac:dyDescent="0.25">
      <c r="A1465" s="6">
        <v>44727</v>
      </c>
      <c r="B1465" s="7" t="str">
        <f t="shared" si="22"/>
        <v>6</v>
      </c>
      <c r="C1465" s="17">
        <f>_xlfn.ISOWEEKNUM(Table3[[#This Row],[dt]])</f>
        <v>24</v>
      </c>
      <c r="D1465" s="1">
        <v>7797</v>
      </c>
      <c r="E1465" s="1" t="s">
        <v>10</v>
      </c>
      <c r="F1465" s="1" t="s">
        <v>95</v>
      </c>
      <c r="G1465" s="1" t="s">
        <v>60</v>
      </c>
      <c r="H1465" s="1" t="s">
        <v>19</v>
      </c>
      <c r="I1465" s="1" t="s">
        <v>18</v>
      </c>
      <c r="J1465" s="1" t="s">
        <v>13</v>
      </c>
      <c r="K1465" s="1" t="s">
        <v>14</v>
      </c>
      <c r="L1465" s="1" t="s">
        <v>75</v>
      </c>
      <c r="M1465" s="1">
        <v>112510</v>
      </c>
      <c r="N1465" s="17">
        <v>279.73984232868401</v>
      </c>
      <c r="O1465" s="8">
        <v>4105.9386581226909</v>
      </c>
      <c r="P1465" s="8">
        <v>4669.0838733109349</v>
      </c>
      <c r="Q1465" s="8">
        <f>P1465-Table3[[#This Row],[paid]]</f>
        <v>563.14521518824404</v>
      </c>
      <c r="R1465" s="8">
        <v>16.690807553344271</v>
      </c>
      <c r="S1465" s="8">
        <v>3800</v>
      </c>
      <c r="T1465" s="10">
        <v>0.12</v>
      </c>
      <c r="U1465" s="8">
        <v>1224.8504256163412</v>
      </c>
      <c r="V1465" s="10">
        <v>4.3722011242852826E-2</v>
      </c>
    </row>
    <row r="1466" spans="1:22" x14ac:dyDescent="0.25">
      <c r="A1466" s="6">
        <v>44727</v>
      </c>
      <c r="B1466" s="7" t="str">
        <f t="shared" si="22"/>
        <v>6</v>
      </c>
      <c r="C1466" s="17">
        <f>_xlfn.ISOWEEKNUM(Table3[[#This Row],[dt]])</f>
        <v>24</v>
      </c>
      <c r="D1466" s="1">
        <v>15720</v>
      </c>
      <c r="E1466" s="1" t="s">
        <v>10</v>
      </c>
      <c r="F1466" s="1" t="s">
        <v>94</v>
      </c>
      <c r="G1466" s="1" t="s">
        <v>61</v>
      </c>
      <c r="H1466" s="1" t="s">
        <v>17</v>
      </c>
      <c r="I1466" s="1" t="s">
        <v>12</v>
      </c>
      <c r="J1466" s="1" t="s">
        <v>13</v>
      </c>
      <c r="K1466" s="1" t="s">
        <v>14</v>
      </c>
      <c r="L1466" s="1" t="s">
        <v>81</v>
      </c>
      <c r="M1466" s="1">
        <v>32410</v>
      </c>
      <c r="N1466" s="17">
        <v>27.883567536564382</v>
      </c>
      <c r="O1466" s="8">
        <v>917.9386906950931</v>
      </c>
      <c r="P1466" s="8">
        <v>1421.9669709123398</v>
      </c>
      <c r="Q1466" s="8">
        <f>P1466-Table3[[#This Row],[paid]]</f>
        <v>504.02828021724667</v>
      </c>
      <c r="R1466" s="8">
        <v>50.996593927505181</v>
      </c>
      <c r="S1466" s="8">
        <v>200</v>
      </c>
      <c r="T1466" s="10">
        <v>7.0000000000000007E-2</v>
      </c>
      <c r="U1466" s="8">
        <v>366.49952764497033</v>
      </c>
      <c r="V1466" s="10">
        <v>4.2956873019563732E-2</v>
      </c>
    </row>
    <row r="1467" spans="1:22" x14ac:dyDescent="0.25">
      <c r="A1467" s="6">
        <v>44727</v>
      </c>
      <c r="B1467" s="7" t="str">
        <f t="shared" si="22"/>
        <v>6</v>
      </c>
      <c r="C1467" s="17">
        <f>_xlfn.ISOWEEKNUM(Table3[[#This Row],[dt]])</f>
        <v>24</v>
      </c>
      <c r="D1467" s="1">
        <v>9288</v>
      </c>
      <c r="E1467" s="1" t="s">
        <v>10</v>
      </c>
      <c r="F1467" s="1" t="s">
        <v>95</v>
      </c>
      <c r="G1467" s="1" t="s">
        <v>43</v>
      </c>
      <c r="H1467" s="1" t="s">
        <v>19</v>
      </c>
      <c r="I1467" s="1" t="s">
        <v>21</v>
      </c>
      <c r="J1467" s="1" t="s">
        <v>13</v>
      </c>
      <c r="K1467" s="1" t="s">
        <v>14</v>
      </c>
      <c r="L1467" s="1" t="s">
        <v>79</v>
      </c>
      <c r="M1467" s="1">
        <v>76750</v>
      </c>
      <c r="N1467" s="17">
        <v>140.10857033051499</v>
      </c>
      <c r="O1467" s="8">
        <v>1585.0737782525682</v>
      </c>
      <c r="P1467" s="8">
        <v>1948.0914117487289</v>
      </c>
      <c r="Q1467" s="8">
        <f>P1467-Table3[[#This Row],[paid]]</f>
        <v>363.01763349616067</v>
      </c>
      <c r="R1467" s="8">
        <v>13.904155949583933</v>
      </c>
      <c r="S1467" s="8">
        <v>600</v>
      </c>
      <c r="T1467" s="10">
        <v>7.4999999999999997E-2</v>
      </c>
      <c r="U1467" s="8">
        <v>817.28614943874481</v>
      </c>
      <c r="V1467" s="10">
        <v>6.9921954081978252E-2</v>
      </c>
    </row>
    <row r="1468" spans="1:22" x14ac:dyDescent="0.25">
      <c r="A1468" s="6">
        <v>44727</v>
      </c>
      <c r="B1468" s="7" t="str">
        <f t="shared" si="22"/>
        <v>6</v>
      </c>
      <c r="C1468" s="17">
        <f>_xlfn.ISOWEEKNUM(Table3[[#This Row],[dt]])</f>
        <v>24</v>
      </c>
      <c r="D1468" s="1">
        <v>17268</v>
      </c>
      <c r="E1468" s="1" t="s">
        <v>10</v>
      </c>
      <c r="F1468" s="1" t="s">
        <v>91</v>
      </c>
      <c r="G1468" s="1" t="s">
        <v>26</v>
      </c>
      <c r="H1468" s="1" t="s">
        <v>11</v>
      </c>
      <c r="I1468" s="1" t="s">
        <v>21</v>
      </c>
      <c r="J1468" s="1" t="s">
        <v>16</v>
      </c>
      <c r="K1468" s="1" t="s">
        <v>14</v>
      </c>
      <c r="L1468" s="1" t="s">
        <v>79</v>
      </c>
      <c r="M1468" s="1">
        <v>139390</v>
      </c>
      <c r="N1468" s="17">
        <v>793.24909573185437</v>
      </c>
      <c r="O1468" s="8">
        <v>2933.6680206748106</v>
      </c>
      <c r="P1468" s="8">
        <v>3286.9060799120798</v>
      </c>
      <c r="Q1468" s="8">
        <f>P1468-Table3[[#This Row],[paid]]</f>
        <v>353.23805923726923</v>
      </c>
      <c r="R1468" s="8">
        <v>4.1435988992582073</v>
      </c>
      <c r="S1468" s="8">
        <v>4800</v>
      </c>
      <c r="T1468" s="10">
        <v>0.15</v>
      </c>
      <c r="U1468" s="8">
        <v>2148.2633610351354</v>
      </c>
      <c r="V1468" s="10">
        <v>0.10893036941153886</v>
      </c>
    </row>
    <row r="1469" spans="1:22" x14ac:dyDescent="0.25">
      <c r="A1469" s="6">
        <v>44727</v>
      </c>
      <c r="B1469" s="7" t="str">
        <f t="shared" si="22"/>
        <v>6</v>
      </c>
      <c r="C1469" s="17">
        <f>_xlfn.ISOWEEKNUM(Table3[[#This Row],[dt]])</f>
        <v>24</v>
      </c>
      <c r="D1469" s="1">
        <v>16861</v>
      </c>
      <c r="E1469" s="1" t="s">
        <v>10</v>
      </c>
      <c r="F1469" s="1" t="s">
        <v>89</v>
      </c>
      <c r="G1469" s="1" t="s">
        <v>41</v>
      </c>
      <c r="H1469" s="1" t="s">
        <v>11</v>
      </c>
      <c r="I1469" s="1" t="s">
        <v>18</v>
      </c>
      <c r="J1469" s="1" t="s">
        <v>13</v>
      </c>
      <c r="K1469" s="1" t="s">
        <v>15</v>
      </c>
      <c r="L1469" s="1" t="s">
        <v>79</v>
      </c>
      <c r="M1469" s="1">
        <v>227090</v>
      </c>
      <c r="N1469" s="17">
        <v>1555.8779855329603</v>
      </c>
      <c r="O1469" s="8">
        <v>4860.9212078165547</v>
      </c>
      <c r="P1469" s="8">
        <v>5021.9125475777328</v>
      </c>
      <c r="Q1469" s="8">
        <f>P1469-Table3[[#This Row],[paid]]</f>
        <v>160.9913397611781</v>
      </c>
      <c r="R1469" s="8">
        <v>3.2277033252433962</v>
      </c>
      <c r="S1469" s="8">
        <v>7200</v>
      </c>
      <c r="T1469" s="10">
        <v>7.0000000000000007E-2</v>
      </c>
      <c r="U1469" s="8">
        <v>558.02665883980092</v>
      </c>
      <c r="V1469" s="10">
        <v>1.8519725753652669E-2</v>
      </c>
    </row>
    <row r="1470" spans="1:22" x14ac:dyDescent="0.25">
      <c r="A1470" s="6">
        <v>44727</v>
      </c>
      <c r="B1470" s="7" t="str">
        <f t="shared" si="22"/>
        <v>6</v>
      </c>
      <c r="C1470" s="17">
        <f>_xlfn.ISOWEEKNUM(Table3[[#This Row],[dt]])</f>
        <v>24</v>
      </c>
      <c r="D1470" s="1">
        <v>16602</v>
      </c>
      <c r="E1470" s="1" t="s">
        <v>10</v>
      </c>
      <c r="F1470" s="1" t="s">
        <v>95</v>
      </c>
      <c r="G1470" s="1" t="s">
        <v>69</v>
      </c>
      <c r="H1470" s="1" t="s">
        <v>11</v>
      </c>
      <c r="I1470" s="1" t="s">
        <v>12</v>
      </c>
      <c r="J1470" s="1" t="s">
        <v>16</v>
      </c>
      <c r="K1470" s="1" t="s">
        <v>15</v>
      </c>
      <c r="L1470" s="1" t="s">
        <v>79</v>
      </c>
      <c r="M1470" s="1">
        <v>136580</v>
      </c>
      <c r="N1470" s="17">
        <v>736.06358407680818</v>
      </c>
      <c r="O1470" s="8">
        <v>2818.8162497439789</v>
      </c>
      <c r="P1470" s="8">
        <v>2905.921556919468</v>
      </c>
      <c r="Q1470" s="8">
        <f>P1470-Table3[[#This Row],[paid]]</f>
        <v>87.105307175489088</v>
      </c>
      <c r="R1470" s="8">
        <v>3.9479219184089338</v>
      </c>
      <c r="S1470" s="8">
        <v>3600</v>
      </c>
      <c r="T1470" s="10">
        <v>0.08</v>
      </c>
      <c r="U1470" s="8">
        <v>395.748808275464</v>
      </c>
      <c r="V1470" s="10">
        <v>2.2697837302428338E-2</v>
      </c>
    </row>
    <row r="1471" spans="1:22" x14ac:dyDescent="0.25">
      <c r="A1471" s="6">
        <v>44727</v>
      </c>
      <c r="B1471" s="7" t="str">
        <f t="shared" si="22"/>
        <v>6</v>
      </c>
      <c r="C1471" s="17">
        <f>_xlfn.ISOWEEKNUM(Table3[[#This Row],[dt]])</f>
        <v>24</v>
      </c>
      <c r="D1471" s="1">
        <v>17435</v>
      </c>
      <c r="E1471" s="1" t="s">
        <v>10</v>
      </c>
      <c r="F1471" s="1" t="s">
        <v>92</v>
      </c>
      <c r="G1471" s="1" t="s">
        <v>72</v>
      </c>
      <c r="H1471" s="1" t="s">
        <v>11</v>
      </c>
      <c r="I1471" s="1" t="s">
        <v>12</v>
      </c>
      <c r="J1471" s="1" t="s">
        <v>13</v>
      </c>
      <c r="K1471" s="1" t="s">
        <v>14</v>
      </c>
      <c r="L1471" s="1" t="s">
        <v>77</v>
      </c>
      <c r="M1471" s="1">
        <v>860</v>
      </c>
      <c r="N1471" s="17">
        <v>9.5555555555555554</v>
      </c>
      <c r="O1471" s="8">
        <v>36.593330228715942</v>
      </c>
      <c r="P1471" s="8">
        <v>58.278266660547615</v>
      </c>
      <c r="Q1471" s="8">
        <f>P1471-Table3[[#This Row],[paid]]</f>
        <v>21.684936431831673</v>
      </c>
      <c r="R1471" s="8">
        <v>6.0988883714526576</v>
      </c>
      <c r="S1471" s="8">
        <v>200</v>
      </c>
      <c r="T1471" s="10">
        <v>0.1</v>
      </c>
      <c r="U1471" s="8">
        <v>15.05229022422184</v>
      </c>
      <c r="V1471" s="10">
        <v>4.3047180040250245E-2</v>
      </c>
    </row>
    <row r="1472" spans="1:22" x14ac:dyDescent="0.25">
      <c r="A1472" s="6">
        <v>44727</v>
      </c>
      <c r="B1472" s="7" t="str">
        <f t="shared" si="22"/>
        <v>6</v>
      </c>
      <c r="C1472" s="17">
        <f>_xlfn.ISOWEEKNUM(Table3[[#This Row],[dt]])</f>
        <v>24</v>
      </c>
      <c r="D1472" s="1">
        <v>17260</v>
      </c>
      <c r="E1472" s="1" t="s">
        <v>10</v>
      </c>
      <c r="F1472" s="1" t="s">
        <v>92</v>
      </c>
      <c r="G1472" s="1" t="s">
        <v>49</v>
      </c>
      <c r="H1472" s="1" t="s">
        <v>17</v>
      </c>
      <c r="I1472" s="1" t="s">
        <v>12</v>
      </c>
      <c r="J1472" s="1" t="s">
        <v>13</v>
      </c>
      <c r="K1472" s="1" t="s">
        <v>15</v>
      </c>
      <c r="L1472" s="1" t="s">
        <v>78</v>
      </c>
      <c r="M1472" s="1">
        <v>67680</v>
      </c>
      <c r="N1472" s="17">
        <v>242.0516399162596</v>
      </c>
      <c r="O1472" s="8">
        <v>1084.3166861914806</v>
      </c>
      <c r="P1472" s="8">
        <v>1066.9131385415128</v>
      </c>
      <c r="Q1472" s="8">
        <f>P1472-Table3[[#This Row],[paid]]</f>
        <v>-17.403547649967777</v>
      </c>
      <c r="R1472" s="8">
        <v>4.407791407282442</v>
      </c>
      <c r="S1472" s="8">
        <v>600</v>
      </c>
      <c r="T1472" s="10">
        <v>7.0000000000000007E-2</v>
      </c>
      <c r="U1472" s="8">
        <v>23.676995809496248</v>
      </c>
      <c r="V1472" s="10">
        <v>3.6986759518622542E-3</v>
      </c>
    </row>
    <row r="1473" spans="1:22" x14ac:dyDescent="0.25">
      <c r="A1473" s="6">
        <v>44727</v>
      </c>
      <c r="B1473" s="7" t="str">
        <f t="shared" si="22"/>
        <v>6</v>
      </c>
      <c r="C1473" s="17">
        <f>_xlfn.ISOWEEKNUM(Table3[[#This Row],[dt]])</f>
        <v>24</v>
      </c>
      <c r="D1473" s="1">
        <v>16966</v>
      </c>
      <c r="E1473" s="1" t="s">
        <v>10</v>
      </c>
      <c r="F1473" s="1" t="s">
        <v>89</v>
      </c>
      <c r="G1473" s="1" t="s">
        <v>56</v>
      </c>
      <c r="H1473" s="1" t="s">
        <v>11</v>
      </c>
      <c r="I1473" s="1" t="s">
        <v>12</v>
      </c>
      <c r="J1473" s="1" t="s">
        <v>16</v>
      </c>
      <c r="K1473" s="1" t="s">
        <v>15</v>
      </c>
      <c r="L1473" s="1" t="s">
        <v>81</v>
      </c>
      <c r="M1473" s="1">
        <v>265780</v>
      </c>
      <c r="N1473" s="17">
        <v>952.82860896479542</v>
      </c>
      <c r="O1473" s="8">
        <v>2252.0009060879897</v>
      </c>
      <c r="P1473" s="8">
        <v>2221.2949179454226</v>
      </c>
      <c r="Q1473" s="8">
        <f>P1473-Table3[[#This Row],[paid]]</f>
        <v>-30.705988142567094</v>
      </c>
      <c r="R1473" s="8">
        <v>2.3312638779378778</v>
      </c>
      <c r="S1473" s="8">
        <v>4400</v>
      </c>
      <c r="T1473" s="10">
        <v>0.2</v>
      </c>
      <c r="U1473" s="8">
        <v>225.13357197903284</v>
      </c>
      <c r="V1473" s="10">
        <v>1.6892066737005607E-2</v>
      </c>
    </row>
    <row r="1474" spans="1:22" x14ac:dyDescent="0.25">
      <c r="A1474" s="6">
        <v>44727</v>
      </c>
      <c r="B1474" s="7" t="str">
        <f t="shared" ref="B1474:B1537" si="23">TEXT(A1474,"M")</f>
        <v>6</v>
      </c>
      <c r="C1474" s="17">
        <f>_xlfn.ISOWEEKNUM(Table3[[#This Row],[dt]])</f>
        <v>24</v>
      </c>
      <c r="D1474" s="1">
        <v>16483</v>
      </c>
      <c r="E1474" s="1" t="s">
        <v>10</v>
      </c>
      <c r="F1474" s="1" t="s">
        <v>90</v>
      </c>
      <c r="G1474" s="1" t="s">
        <v>35</v>
      </c>
      <c r="H1474" s="1" t="s">
        <v>17</v>
      </c>
      <c r="I1474" s="1" t="s">
        <v>12</v>
      </c>
      <c r="J1474" s="1" t="s">
        <v>13</v>
      </c>
      <c r="K1474" s="1" t="s">
        <v>15</v>
      </c>
      <c r="L1474" s="1" t="s">
        <v>77</v>
      </c>
      <c r="M1474" s="1">
        <v>59580</v>
      </c>
      <c r="N1474" s="17">
        <v>206.04355547247408</v>
      </c>
      <c r="O1474" s="8">
        <v>438.55891960044096</v>
      </c>
      <c r="P1474" s="8">
        <v>407.03711296685469</v>
      </c>
      <c r="Q1474" s="8">
        <f>P1474-Table3[[#This Row],[paid]]</f>
        <v>-31.521806633586266</v>
      </c>
      <c r="R1474" s="8">
        <v>1.9754906288308147</v>
      </c>
      <c r="S1474" s="8">
        <v>400</v>
      </c>
      <c r="T1474" s="10">
        <v>0.06</v>
      </c>
      <c r="U1474" s="8">
        <v>108.54309693819364</v>
      </c>
      <c r="V1474" s="10">
        <v>4.4444389909572522E-2</v>
      </c>
    </row>
    <row r="1475" spans="1:22" x14ac:dyDescent="0.25">
      <c r="A1475" s="6">
        <v>44727</v>
      </c>
      <c r="B1475" s="7" t="str">
        <f t="shared" si="23"/>
        <v>6</v>
      </c>
      <c r="C1475" s="17">
        <f>_xlfn.ISOWEEKNUM(Table3[[#This Row],[dt]])</f>
        <v>24</v>
      </c>
      <c r="D1475" s="1">
        <v>15673</v>
      </c>
      <c r="E1475" s="1" t="s">
        <v>10</v>
      </c>
      <c r="F1475" s="1" t="s">
        <v>94</v>
      </c>
      <c r="G1475" s="1" t="s">
        <v>38</v>
      </c>
      <c r="H1475" s="1" t="s">
        <v>19</v>
      </c>
      <c r="I1475" s="1" t="s">
        <v>21</v>
      </c>
      <c r="J1475" s="1" t="s">
        <v>16</v>
      </c>
      <c r="K1475" s="1" t="s">
        <v>15</v>
      </c>
      <c r="L1475" s="1" t="s">
        <v>77</v>
      </c>
      <c r="M1475" s="1">
        <v>2270</v>
      </c>
      <c r="N1475" s="17">
        <v>1.6442126611618137</v>
      </c>
      <c r="O1475" s="8">
        <v>45.130918104043211</v>
      </c>
      <c r="P1475" s="8">
        <v>2.4734942318841586</v>
      </c>
      <c r="Q1475" s="8">
        <f>P1475-Table3[[#This Row],[paid]]</f>
        <v>-42.65742387215905</v>
      </c>
      <c r="R1475" s="8">
        <v>1.5043639368014403</v>
      </c>
      <c r="S1475" s="8">
        <v>200</v>
      </c>
      <c r="T1475" s="10">
        <v>0.06</v>
      </c>
      <c r="U1475" s="8">
        <v>0.20587941235476304</v>
      </c>
      <c r="V1475" s="10">
        <v>1.387237332117114E-2</v>
      </c>
    </row>
    <row r="1476" spans="1:22" x14ac:dyDescent="0.25">
      <c r="A1476" s="6">
        <v>44727</v>
      </c>
      <c r="B1476" s="7" t="str">
        <f t="shared" si="23"/>
        <v>6</v>
      </c>
      <c r="C1476" s="17">
        <f>_xlfn.ISOWEEKNUM(Table3[[#This Row],[dt]])</f>
        <v>24</v>
      </c>
      <c r="D1476" s="1">
        <v>16863</v>
      </c>
      <c r="E1476" s="1" t="s">
        <v>10</v>
      </c>
      <c r="F1476" s="1" t="s">
        <v>93</v>
      </c>
      <c r="G1476" s="1" t="s">
        <v>70</v>
      </c>
      <c r="H1476" s="1" t="s">
        <v>11</v>
      </c>
      <c r="I1476" s="1" t="s">
        <v>18</v>
      </c>
      <c r="J1476" s="1" t="s">
        <v>13</v>
      </c>
      <c r="K1476" s="1" t="s">
        <v>14</v>
      </c>
      <c r="L1476" s="1" t="s">
        <v>79</v>
      </c>
      <c r="M1476" s="1">
        <v>11220</v>
      </c>
      <c r="N1476" s="17">
        <v>13.833797160672137</v>
      </c>
      <c r="O1476" s="8">
        <v>64.801413937002167</v>
      </c>
      <c r="P1476" s="8">
        <v>4.2688076958535257</v>
      </c>
      <c r="Q1476" s="8">
        <f>P1476-Table3[[#This Row],[paid]]</f>
        <v>-60.532606241148642</v>
      </c>
      <c r="R1476" s="8">
        <v>0.30857816160477219</v>
      </c>
      <c r="S1476" s="8">
        <v>200</v>
      </c>
      <c r="T1476" s="10">
        <v>0.1</v>
      </c>
      <c r="U1476" s="8">
        <v>2.0556956381621188</v>
      </c>
      <c r="V1476" s="10">
        <v>8.0260335930916693E-2</v>
      </c>
    </row>
    <row r="1477" spans="1:22" x14ac:dyDescent="0.25">
      <c r="A1477" s="6">
        <v>44727</v>
      </c>
      <c r="B1477" s="7" t="str">
        <f t="shared" si="23"/>
        <v>6</v>
      </c>
      <c r="C1477" s="17">
        <f>_xlfn.ISOWEEKNUM(Table3[[#This Row],[dt]])</f>
        <v>24</v>
      </c>
      <c r="D1477" s="1">
        <v>17628</v>
      </c>
      <c r="E1477" s="1" t="s">
        <v>10</v>
      </c>
      <c r="F1477" s="1" t="s">
        <v>92</v>
      </c>
      <c r="G1477" s="1" t="s">
        <v>30</v>
      </c>
      <c r="H1477" s="1" t="s">
        <v>11</v>
      </c>
      <c r="I1477" s="1" t="s">
        <v>22</v>
      </c>
      <c r="J1477" s="1" t="s">
        <v>13</v>
      </c>
      <c r="K1477" s="1" t="s">
        <v>15</v>
      </c>
      <c r="L1477" s="1" t="s">
        <v>78</v>
      </c>
      <c r="M1477" s="1">
        <v>3280</v>
      </c>
      <c r="N1477" s="17">
        <v>37.55725190839695</v>
      </c>
      <c r="O1477" s="8">
        <v>85.752202214935849</v>
      </c>
      <c r="P1477" s="8">
        <v>19.88035222398852</v>
      </c>
      <c r="Q1477" s="8">
        <f>P1477-Table3[[#This Row],[paid]]</f>
        <v>-65.871849990947325</v>
      </c>
      <c r="R1477" s="8">
        <v>0.52933458157367808</v>
      </c>
      <c r="S1477" s="8">
        <v>200</v>
      </c>
      <c r="T1477" s="10">
        <v>0.06</v>
      </c>
      <c r="U1477" s="8">
        <v>4.4755981159359877</v>
      </c>
      <c r="V1477" s="10">
        <v>3.7521116875514335E-2</v>
      </c>
    </row>
    <row r="1478" spans="1:22" x14ac:dyDescent="0.25">
      <c r="A1478" s="6">
        <v>44727</v>
      </c>
      <c r="B1478" s="7" t="str">
        <f t="shared" si="23"/>
        <v>6</v>
      </c>
      <c r="C1478" s="17">
        <f>_xlfn.ISOWEEKNUM(Table3[[#This Row],[dt]])</f>
        <v>24</v>
      </c>
      <c r="D1478" s="1">
        <v>13250</v>
      </c>
      <c r="E1478" s="1" t="s">
        <v>10</v>
      </c>
      <c r="F1478" s="1" t="s">
        <v>92</v>
      </c>
      <c r="G1478" s="1" t="s">
        <v>69</v>
      </c>
      <c r="H1478" s="1" t="s">
        <v>11</v>
      </c>
      <c r="I1478" s="1" t="s">
        <v>18</v>
      </c>
      <c r="J1478" s="1" t="s">
        <v>13</v>
      </c>
      <c r="K1478" s="1" t="s">
        <v>15</v>
      </c>
      <c r="L1478" s="1" t="s">
        <v>81</v>
      </c>
      <c r="M1478" s="1">
        <v>4580</v>
      </c>
      <c r="N1478" s="17">
        <v>12.194118358949535</v>
      </c>
      <c r="O1478" s="8">
        <v>110.62661556958574</v>
      </c>
      <c r="P1478" s="8">
        <v>5.1098259238846131</v>
      </c>
      <c r="Q1478" s="8">
        <f>P1478-Table3[[#This Row],[paid]]</f>
        <v>-105.51678964570112</v>
      </c>
      <c r="R1478" s="8">
        <v>0.41904021049085505</v>
      </c>
      <c r="S1478" s="8">
        <v>200</v>
      </c>
      <c r="T1478" s="10">
        <v>0.06</v>
      </c>
      <c r="U1478" s="8">
        <v>7.1006089258423805E-2</v>
      </c>
      <c r="V1478" s="10">
        <v>2.3159983111010838E-3</v>
      </c>
    </row>
    <row r="1479" spans="1:22" x14ac:dyDescent="0.25">
      <c r="A1479" s="6">
        <v>44727</v>
      </c>
      <c r="B1479" s="7" t="str">
        <f t="shared" si="23"/>
        <v>6</v>
      </c>
      <c r="C1479" s="17">
        <f>_xlfn.ISOWEEKNUM(Table3[[#This Row],[dt]])</f>
        <v>24</v>
      </c>
      <c r="D1479" s="1">
        <v>17644</v>
      </c>
      <c r="E1479" s="1" t="s">
        <v>10</v>
      </c>
      <c r="F1479" s="1" t="s">
        <v>95</v>
      </c>
      <c r="G1479" s="1" t="s">
        <v>73</v>
      </c>
      <c r="H1479" s="1" t="s">
        <v>17</v>
      </c>
      <c r="I1479" s="1" t="s">
        <v>21</v>
      </c>
      <c r="J1479" s="1" t="s">
        <v>13</v>
      </c>
      <c r="K1479" s="1" t="s">
        <v>14</v>
      </c>
      <c r="L1479" s="1" t="s">
        <v>81</v>
      </c>
      <c r="M1479" s="1">
        <v>12830</v>
      </c>
      <c r="N1479" s="17">
        <v>128.52158894645942</v>
      </c>
      <c r="O1479" s="8">
        <v>441.09081535051064</v>
      </c>
      <c r="P1479" s="8">
        <v>325.80283022147677</v>
      </c>
      <c r="Q1479" s="8">
        <f>P1479-Table3[[#This Row],[paid]]</f>
        <v>-115.28798512903387</v>
      </c>
      <c r="R1479" s="8">
        <v>2.5350046859224746</v>
      </c>
      <c r="S1479" s="8">
        <v>400</v>
      </c>
      <c r="T1479" s="10">
        <v>0.1</v>
      </c>
      <c r="U1479" s="8">
        <v>33.517873463591407</v>
      </c>
      <c r="V1479" s="10">
        <v>1.7146297471186466E-2</v>
      </c>
    </row>
    <row r="1480" spans="1:22" x14ac:dyDescent="0.25">
      <c r="A1480" s="6">
        <v>44727</v>
      </c>
      <c r="B1480" s="7" t="str">
        <f t="shared" si="23"/>
        <v>6</v>
      </c>
      <c r="C1480" s="17">
        <f>_xlfn.ISOWEEKNUM(Table3[[#This Row],[dt]])</f>
        <v>24</v>
      </c>
      <c r="D1480" s="1">
        <v>7282</v>
      </c>
      <c r="E1480" s="1" t="s">
        <v>10</v>
      </c>
      <c r="F1480" s="1" t="s">
        <v>91</v>
      </c>
      <c r="G1480" s="1" t="s">
        <v>42</v>
      </c>
      <c r="H1480" s="1" t="s">
        <v>19</v>
      </c>
      <c r="I1480" s="1" t="s">
        <v>18</v>
      </c>
      <c r="J1480" s="1" t="s">
        <v>13</v>
      </c>
      <c r="K1480" s="1" t="s">
        <v>15</v>
      </c>
      <c r="L1480" s="1" t="s">
        <v>81</v>
      </c>
      <c r="M1480" s="1">
        <v>9920</v>
      </c>
      <c r="N1480" s="17">
        <v>9.069196045940231</v>
      </c>
      <c r="O1480" s="8">
        <v>136.06231223040891</v>
      </c>
      <c r="P1480" s="8">
        <v>12.853914417515726</v>
      </c>
      <c r="Q1480" s="8">
        <f>P1480-Table3[[#This Row],[paid]]</f>
        <v>-123.20839781289318</v>
      </c>
      <c r="R1480" s="8">
        <v>1.417315752400093</v>
      </c>
      <c r="S1480" s="8">
        <v>200</v>
      </c>
      <c r="T1480" s="10">
        <v>0.02</v>
      </c>
      <c r="U1480" s="8">
        <v>0.90900417266529487</v>
      </c>
      <c r="V1480" s="10">
        <v>1.1786346985301954E-2</v>
      </c>
    </row>
    <row r="1481" spans="1:22" x14ac:dyDescent="0.25">
      <c r="A1481" s="6">
        <v>44727</v>
      </c>
      <c r="B1481" s="7" t="str">
        <f t="shared" si="23"/>
        <v>6</v>
      </c>
      <c r="C1481" s="17">
        <f>_xlfn.ISOWEEKNUM(Table3[[#This Row],[dt]])</f>
        <v>24</v>
      </c>
      <c r="D1481" s="1">
        <v>17638</v>
      </c>
      <c r="E1481" s="1" t="s">
        <v>10</v>
      </c>
      <c r="F1481" s="1" t="s">
        <v>93</v>
      </c>
      <c r="G1481" s="1" t="s">
        <v>70</v>
      </c>
      <c r="H1481" s="1" t="s">
        <v>19</v>
      </c>
      <c r="I1481" s="1" t="s">
        <v>21</v>
      </c>
      <c r="J1481" s="1" t="s">
        <v>13</v>
      </c>
      <c r="K1481" s="1" t="s">
        <v>15</v>
      </c>
      <c r="L1481" s="1" t="s">
        <v>80</v>
      </c>
      <c r="M1481" s="1">
        <v>33610</v>
      </c>
      <c r="N1481" s="17">
        <v>71.928948494792408</v>
      </c>
      <c r="O1481" s="8">
        <v>745.6338257054656</v>
      </c>
      <c r="P1481" s="8">
        <v>595.91841161270509</v>
      </c>
      <c r="Q1481" s="8">
        <f>P1481-Table3[[#This Row],[paid]]</f>
        <v>-149.71541409276051</v>
      </c>
      <c r="R1481" s="8">
        <v>8.2848202856162843</v>
      </c>
      <c r="S1481" s="8">
        <v>400</v>
      </c>
      <c r="T1481" s="10">
        <v>0.08</v>
      </c>
      <c r="U1481" s="8">
        <v>250.19001031568166</v>
      </c>
      <c r="V1481" s="10">
        <v>6.9973228280977975E-2</v>
      </c>
    </row>
    <row r="1482" spans="1:22" x14ac:dyDescent="0.25">
      <c r="A1482" s="6">
        <v>44727</v>
      </c>
      <c r="B1482" s="7" t="str">
        <f t="shared" si="23"/>
        <v>6</v>
      </c>
      <c r="C1482" s="17">
        <f>_xlfn.ISOWEEKNUM(Table3[[#This Row],[dt]])</f>
        <v>24</v>
      </c>
      <c r="D1482" s="1">
        <v>16846</v>
      </c>
      <c r="E1482" s="1" t="s">
        <v>10</v>
      </c>
      <c r="F1482" s="1" t="s">
        <v>89</v>
      </c>
      <c r="G1482" s="1" t="s">
        <v>57</v>
      </c>
      <c r="H1482" s="1" t="s">
        <v>11</v>
      </c>
      <c r="I1482" s="1" t="s">
        <v>18</v>
      </c>
      <c r="J1482" s="1" t="s">
        <v>13</v>
      </c>
      <c r="K1482" s="1" t="s">
        <v>15</v>
      </c>
      <c r="L1482" s="1" t="s">
        <v>80</v>
      </c>
      <c r="M1482" s="1">
        <v>521970</v>
      </c>
      <c r="N1482" s="17">
        <v>3153.5945387403872</v>
      </c>
      <c r="O1482" s="8">
        <v>10352.347819632556</v>
      </c>
      <c r="P1482" s="8">
        <v>10170.438488203794</v>
      </c>
      <c r="Q1482" s="8">
        <f>P1482-Table3[[#This Row],[paid]]</f>
        <v>-181.90933142876202</v>
      </c>
      <c r="R1482" s="8">
        <v>3.2250304734057802</v>
      </c>
      <c r="S1482" s="8">
        <v>13200</v>
      </c>
      <c r="T1482" s="10">
        <v>0.06</v>
      </c>
      <c r="U1482" s="8">
        <v>1383.6347382135887</v>
      </c>
      <c r="V1482" s="10">
        <v>2.2674124618101123E-2</v>
      </c>
    </row>
    <row r="1483" spans="1:22" x14ac:dyDescent="0.25">
      <c r="A1483" s="6">
        <v>44727</v>
      </c>
      <c r="B1483" s="7" t="str">
        <f t="shared" si="23"/>
        <v>6</v>
      </c>
      <c r="C1483" s="17">
        <f>_xlfn.ISOWEEKNUM(Table3[[#This Row],[dt]])</f>
        <v>24</v>
      </c>
      <c r="D1483" s="1">
        <v>16053</v>
      </c>
      <c r="E1483" s="1" t="s">
        <v>10</v>
      </c>
      <c r="F1483" s="1" t="s">
        <v>95</v>
      </c>
      <c r="G1483" s="1" t="s">
        <v>35</v>
      </c>
      <c r="H1483" s="1" t="s">
        <v>11</v>
      </c>
      <c r="I1483" s="1" t="s">
        <v>12</v>
      </c>
      <c r="J1483" s="1" t="s">
        <v>16</v>
      </c>
      <c r="K1483" s="1" t="s">
        <v>15</v>
      </c>
      <c r="L1483" s="1" t="s">
        <v>80</v>
      </c>
      <c r="M1483" s="1">
        <v>188890</v>
      </c>
      <c r="N1483" s="17">
        <v>1012.1009588268472</v>
      </c>
      <c r="O1483" s="8">
        <v>1621.9223726907501</v>
      </c>
      <c r="P1483" s="8">
        <v>1439.9554285465113</v>
      </c>
      <c r="Q1483" s="8">
        <f>P1483-Table3[[#This Row],[paid]]</f>
        <v>-181.96694414423882</v>
      </c>
      <c r="R1483" s="8">
        <v>1.4227389234129384</v>
      </c>
      <c r="S1483" s="8">
        <v>1000</v>
      </c>
      <c r="T1483" s="10">
        <v>0.08</v>
      </c>
      <c r="U1483" s="8">
        <v>190.29509836635907</v>
      </c>
      <c r="V1483" s="10">
        <v>2.2025577388697676E-2</v>
      </c>
    </row>
    <row r="1484" spans="1:22" x14ac:dyDescent="0.25">
      <c r="A1484" s="6">
        <v>44727</v>
      </c>
      <c r="B1484" s="7" t="str">
        <f t="shared" si="23"/>
        <v>6</v>
      </c>
      <c r="C1484" s="17">
        <f>_xlfn.ISOWEEKNUM(Table3[[#This Row],[dt]])</f>
        <v>24</v>
      </c>
      <c r="D1484" s="1">
        <v>16256</v>
      </c>
      <c r="E1484" s="1" t="s">
        <v>10</v>
      </c>
      <c r="F1484" s="1" t="s">
        <v>91</v>
      </c>
      <c r="G1484" s="1" t="s">
        <v>41</v>
      </c>
      <c r="H1484" s="1" t="s">
        <v>17</v>
      </c>
      <c r="I1484" s="1" t="s">
        <v>12</v>
      </c>
      <c r="J1484" s="1" t="s">
        <v>16</v>
      </c>
      <c r="K1484" s="1" t="s">
        <v>14</v>
      </c>
      <c r="L1484" s="1" t="s">
        <v>79</v>
      </c>
      <c r="M1484" s="1">
        <v>16190</v>
      </c>
      <c r="N1484" s="17">
        <v>58.382345472091018</v>
      </c>
      <c r="O1484" s="8">
        <v>279.9409739004825</v>
      </c>
      <c r="P1484" s="8">
        <v>38.365283216083533</v>
      </c>
      <c r="Q1484" s="8">
        <f>P1484-Table3[[#This Row],[paid]]</f>
        <v>-241.57569068439898</v>
      </c>
      <c r="R1484" s="8">
        <v>0.65713843638610914</v>
      </c>
      <c r="S1484" s="8">
        <v>200</v>
      </c>
      <c r="T1484" s="10">
        <v>0.1</v>
      </c>
      <c r="U1484" s="8">
        <v>14.746741686033209</v>
      </c>
      <c r="V1484" s="10">
        <v>6.4062873383798652E-2</v>
      </c>
    </row>
    <row r="1485" spans="1:22" x14ac:dyDescent="0.25">
      <c r="A1485" s="6">
        <v>44727</v>
      </c>
      <c r="B1485" s="7" t="str">
        <f t="shared" si="23"/>
        <v>6</v>
      </c>
      <c r="C1485" s="17">
        <f>_xlfn.ISOWEEKNUM(Table3[[#This Row],[dt]])</f>
        <v>24</v>
      </c>
      <c r="D1485" s="1">
        <v>3010</v>
      </c>
      <c r="E1485" s="1" t="s">
        <v>24</v>
      </c>
      <c r="F1485" s="1" t="s">
        <v>93</v>
      </c>
      <c r="G1485" s="1" t="s">
        <v>36</v>
      </c>
      <c r="H1485" s="1" t="s">
        <v>11</v>
      </c>
      <c r="I1485" s="1" t="s">
        <v>21</v>
      </c>
      <c r="J1485" s="1" t="s">
        <v>13</v>
      </c>
      <c r="K1485" s="1" t="s">
        <v>15</v>
      </c>
      <c r="L1485" s="1" t="s">
        <v>78</v>
      </c>
      <c r="M1485" s="1">
        <v>109910</v>
      </c>
      <c r="N1485" s="17">
        <v>334.22283150548355</v>
      </c>
      <c r="O1485" s="8">
        <v>2908.7929321355114</v>
      </c>
      <c r="P1485" s="8">
        <v>2656.2431968346132</v>
      </c>
      <c r="Q1485" s="8">
        <f>P1485-Table3[[#This Row],[paid]]</f>
        <v>-252.54973530089819</v>
      </c>
      <c r="R1485" s="8">
        <v>7.9475216725013968</v>
      </c>
      <c r="S1485" s="8">
        <v>4400</v>
      </c>
      <c r="T1485" s="10">
        <v>0.06</v>
      </c>
      <c r="U1485" s="8">
        <v>509.56572042356834</v>
      </c>
      <c r="V1485" s="10">
        <v>3.1972832973954007E-2</v>
      </c>
    </row>
    <row r="1486" spans="1:22" x14ac:dyDescent="0.25">
      <c r="A1486" s="6">
        <v>44727</v>
      </c>
      <c r="B1486" s="7" t="str">
        <f t="shared" si="23"/>
        <v>6</v>
      </c>
      <c r="C1486" s="17">
        <f>_xlfn.ISOWEEKNUM(Table3[[#This Row],[dt]])</f>
        <v>24</v>
      </c>
      <c r="D1486" s="1">
        <v>17247</v>
      </c>
      <c r="E1486" s="1" t="s">
        <v>10</v>
      </c>
      <c r="F1486" s="1" t="s">
        <v>94</v>
      </c>
      <c r="G1486" s="1" t="s">
        <v>74</v>
      </c>
      <c r="H1486" s="1" t="s">
        <v>11</v>
      </c>
      <c r="I1486" s="1" t="s">
        <v>22</v>
      </c>
      <c r="J1486" s="1" t="s">
        <v>16</v>
      </c>
      <c r="K1486" s="1" t="s">
        <v>15</v>
      </c>
      <c r="L1486" s="1" t="s">
        <v>79</v>
      </c>
      <c r="M1486" s="1">
        <v>113690</v>
      </c>
      <c r="N1486" s="17">
        <v>448.10855731788394</v>
      </c>
      <c r="O1486" s="8">
        <v>2523.7733323272437</v>
      </c>
      <c r="P1486" s="8">
        <v>2270.932584229939</v>
      </c>
      <c r="Q1486" s="8">
        <f>P1486-Table3[[#This Row],[paid]]</f>
        <v>-252.84074809730464</v>
      </c>
      <c r="R1486" s="8">
        <v>5.0678179364000879</v>
      </c>
      <c r="S1486" s="8">
        <v>2200</v>
      </c>
      <c r="T1486" s="10">
        <v>0.06</v>
      </c>
      <c r="U1486" s="8">
        <v>340.06857215845298</v>
      </c>
      <c r="V1486" s="10">
        <v>2.4958070421523062E-2</v>
      </c>
    </row>
    <row r="1487" spans="1:22" x14ac:dyDescent="0.25">
      <c r="A1487" s="6">
        <v>44727</v>
      </c>
      <c r="B1487" s="7" t="str">
        <f t="shared" si="23"/>
        <v>6</v>
      </c>
      <c r="C1487" s="17">
        <f>_xlfn.ISOWEEKNUM(Table3[[#This Row],[dt]])</f>
        <v>24</v>
      </c>
      <c r="D1487" s="1">
        <v>12392</v>
      </c>
      <c r="E1487" s="1" t="s">
        <v>10</v>
      </c>
      <c r="F1487" s="1" t="s">
        <v>95</v>
      </c>
      <c r="G1487" s="1" t="s">
        <v>61</v>
      </c>
      <c r="H1487" s="1" t="s">
        <v>11</v>
      </c>
      <c r="I1487" s="1" t="s">
        <v>18</v>
      </c>
      <c r="J1487" s="1" t="s">
        <v>13</v>
      </c>
      <c r="K1487" s="1" t="s">
        <v>14</v>
      </c>
      <c r="L1487" s="1" t="s">
        <v>76</v>
      </c>
      <c r="M1487" s="1">
        <v>20710</v>
      </c>
      <c r="N1487" s="17">
        <v>31.256214488636363</v>
      </c>
      <c r="O1487" s="8">
        <v>299.74433106812711</v>
      </c>
      <c r="P1487" s="8">
        <v>18.370339418859235</v>
      </c>
      <c r="Q1487" s="8">
        <f>P1487-Table3[[#This Row],[paid]]</f>
        <v>-281.37399164926785</v>
      </c>
      <c r="R1487" s="8">
        <v>0.58773398248652375</v>
      </c>
      <c r="S1487" s="8">
        <v>200</v>
      </c>
      <c r="T1487" s="10">
        <v>0.09</v>
      </c>
      <c r="U1487" s="8">
        <v>2.6549980112312017</v>
      </c>
      <c r="V1487" s="10">
        <v>2.4087724154092525E-2</v>
      </c>
    </row>
    <row r="1488" spans="1:22" x14ac:dyDescent="0.25">
      <c r="A1488" s="6">
        <v>44727</v>
      </c>
      <c r="B1488" s="7" t="str">
        <f t="shared" si="23"/>
        <v>6</v>
      </c>
      <c r="C1488" s="17">
        <f>_xlfn.ISOWEEKNUM(Table3[[#This Row],[dt]])</f>
        <v>24</v>
      </c>
      <c r="D1488" s="1">
        <v>17047</v>
      </c>
      <c r="E1488" s="1" t="s">
        <v>10</v>
      </c>
      <c r="F1488" s="1" t="s">
        <v>89</v>
      </c>
      <c r="G1488" s="1" t="s">
        <v>59</v>
      </c>
      <c r="H1488" s="1" t="s">
        <v>17</v>
      </c>
      <c r="I1488" s="1" t="s">
        <v>12</v>
      </c>
      <c r="J1488" s="1" t="s">
        <v>16</v>
      </c>
      <c r="K1488" s="1" t="s">
        <v>20</v>
      </c>
      <c r="L1488" s="1" t="s">
        <v>77</v>
      </c>
      <c r="M1488" s="1">
        <v>58300</v>
      </c>
      <c r="N1488" s="17">
        <v>96.763485477178421</v>
      </c>
      <c r="O1488" s="8">
        <v>921.67169816523619</v>
      </c>
      <c r="P1488" s="8">
        <v>619.33448597318204</v>
      </c>
      <c r="Q1488" s="8">
        <f>P1488-Table3[[#This Row],[paid]]</f>
        <v>-302.33721219205415</v>
      </c>
      <c r="R1488" s="8">
        <v>6.4004979039252516</v>
      </c>
      <c r="S1488" s="8">
        <v>600</v>
      </c>
      <c r="T1488" s="10">
        <v>7.4999999999999997E-2</v>
      </c>
      <c r="U1488" s="8">
        <v>270.33300629642054</v>
      </c>
      <c r="V1488" s="10">
        <v>7.2748251663406302E-2</v>
      </c>
    </row>
    <row r="1489" spans="1:22" x14ac:dyDescent="0.25">
      <c r="A1489" s="6">
        <v>44727</v>
      </c>
      <c r="B1489" s="7" t="str">
        <f t="shared" si="23"/>
        <v>6</v>
      </c>
      <c r="C1489" s="17">
        <f>_xlfn.ISOWEEKNUM(Table3[[#This Row],[dt]])</f>
        <v>24</v>
      </c>
      <c r="D1489" s="1">
        <v>17246</v>
      </c>
      <c r="E1489" s="1" t="s">
        <v>10</v>
      </c>
      <c r="F1489" s="1" t="s">
        <v>92</v>
      </c>
      <c r="G1489" s="1" t="s">
        <v>25</v>
      </c>
      <c r="H1489" s="1" t="s">
        <v>11</v>
      </c>
      <c r="I1489" s="1" t="s">
        <v>12</v>
      </c>
      <c r="J1489" s="1" t="s">
        <v>16</v>
      </c>
      <c r="K1489" s="1" t="s">
        <v>14</v>
      </c>
      <c r="L1489" s="1" t="s">
        <v>79</v>
      </c>
      <c r="M1489" s="1">
        <v>87370</v>
      </c>
      <c r="N1489" s="17">
        <v>243.91123518687328</v>
      </c>
      <c r="O1489" s="8">
        <v>1830.6529180116775</v>
      </c>
      <c r="P1489" s="8">
        <v>1518.764674934293</v>
      </c>
      <c r="Q1489" s="8">
        <f>P1489-Table3[[#This Row],[paid]]</f>
        <v>-311.88824307738446</v>
      </c>
      <c r="R1489" s="8">
        <v>6.2267106054818964</v>
      </c>
      <c r="S1489" s="8">
        <v>1800</v>
      </c>
      <c r="T1489" s="10">
        <v>0.15</v>
      </c>
      <c r="U1489" s="8">
        <v>1048.2240944897464</v>
      </c>
      <c r="V1489" s="10">
        <v>0.11503033921687003</v>
      </c>
    </row>
    <row r="1490" spans="1:22" x14ac:dyDescent="0.25">
      <c r="A1490" s="6">
        <v>44727</v>
      </c>
      <c r="B1490" s="7" t="str">
        <f t="shared" si="23"/>
        <v>6</v>
      </c>
      <c r="C1490" s="17">
        <f>_xlfn.ISOWEEKNUM(Table3[[#This Row],[dt]])</f>
        <v>24</v>
      </c>
      <c r="D1490" s="1">
        <v>12790</v>
      </c>
      <c r="E1490" s="1" t="s">
        <v>10</v>
      </c>
      <c r="F1490" s="1" t="s">
        <v>91</v>
      </c>
      <c r="G1490" s="1" t="s">
        <v>25</v>
      </c>
      <c r="H1490" s="1" t="s">
        <v>19</v>
      </c>
      <c r="I1490" s="1" t="s">
        <v>21</v>
      </c>
      <c r="J1490" s="1" t="s">
        <v>16</v>
      </c>
      <c r="K1490" s="1" t="s">
        <v>14</v>
      </c>
      <c r="L1490" s="1" t="s">
        <v>80</v>
      </c>
      <c r="M1490" s="1">
        <v>16870</v>
      </c>
      <c r="N1490" s="17">
        <v>30.635593220338986</v>
      </c>
      <c r="O1490" s="8">
        <v>549.24536378461903</v>
      </c>
      <c r="P1490" s="8">
        <v>233.70079920920409</v>
      </c>
      <c r="Q1490" s="8">
        <f>P1490-Table3[[#This Row],[paid]]</f>
        <v>-315.54456457541494</v>
      </c>
      <c r="R1490" s="8">
        <v>7.6284078303419305</v>
      </c>
      <c r="S1490" s="8">
        <v>200</v>
      </c>
      <c r="T1490" s="10">
        <v>0.04</v>
      </c>
      <c r="U1490" s="8">
        <v>27.306750000497665</v>
      </c>
      <c r="V1490" s="10">
        <v>1.9474152486782349E-2</v>
      </c>
    </row>
    <row r="1491" spans="1:22" x14ac:dyDescent="0.25">
      <c r="A1491" s="6">
        <v>44727</v>
      </c>
      <c r="B1491" s="7" t="str">
        <f t="shared" si="23"/>
        <v>6</v>
      </c>
      <c r="C1491" s="17">
        <f>_xlfn.ISOWEEKNUM(Table3[[#This Row],[dt]])</f>
        <v>24</v>
      </c>
      <c r="D1491" s="1">
        <v>17365</v>
      </c>
      <c r="E1491" s="1" t="s">
        <v>10</v>
      </c>
      <c r="F1491" s="1" t="s">
        <v>92</v>
      </c>
      <c r="G1491" s="1" t="s">
        <v>28</v>
      </c>
      <c r="H1491" s="1" t="s">
        <v>17</v>
      </c>
      <c r="I1491" s="1" t="s">
        <v>12</v>
      </c>
      <c r="J1491" s="1" t="s">
        <v>16</v>
      </c>
      <c r="K1491" s="1" t="s">
        <v>15</v>
      </c>
      <c r="L1491" s="1" t="s">
        <v>81</v>
      </c>
      <c r="M1491" s="1">
        <v>33390</v>
      </c>
      <c r="N1491" s="17">
        <v>92.327586206896541</v>
      </c>
      <c r="O1491" s="8">
        <v>596.40841673313128</v>
      </c>
      <c r="P1491" s="8">
        <v>269.92622309042582</v>
      </c>
      <c r="Q1491" s="8">
        <f>P1491-Table3[[#This Row],[paid]]</f>
        <v>-326.48219364270545</v>
      </c>
      <c r="R1491" s="8">
        <v>2.9235706702604483</v>
      </c>
      <c r="S1491" s="8">
        <v>200</v>
      </c>
      <c r="T1491" s="10">
        <v>0.1</v>
      </c>
      <c r="U1491" s="8">
        <v>4.9343107885992756</v>
      </c>
      <c r="V1491" s="10">
        <v>3.0467033621913498E-3</v>
      </c>
    </row>
    <row r="1492" spans="1:22" x14ac:dyDescent="0.25">
      <c r="A1492" s="6">
        <v>44727</v>
      </c>
      <c r="B1492" s="7" t="str">
        <f t="shared" si="23"/>
        <v>6</v>
      </c>
      <c r="C1492" s="17">
        <f>_xlfn.ISOWEEKNUM(Table3[[#This Row],[dt]])</f>
        <v>24</v>
      </c>
      <c r="D1492" s="1">
        <v>17434</v>
      </c>
      <c r="E1492" s="1" t="s">
        <v>10</v>
      </c>
      <c r="F1492" s="1" t="s">
        <v>90</v>
      </c>
      <c r="G1492" s="1" t="s">
        <v>45</v>
      </c>
      <c r="H1492" s="1" t="s">
        <v>11</v>
      </c>
      <c r="I1492" s="1" t="s">
        <v>12</v>
      </c>
      <c r="J1492" s="1" t="s">
        <v>13</v>
      </c>
      <c r="K1492" s="1" t="s">
        <v>14</v>
      </c>
      <c r="L1492" s="1" t="s">
        <v>75</v>
      </c>
      <c r="M1492" s="1">
        <v>20510</v>
      </c>
      <c r="N1492" s="17">
        <v>205.81588132635252</v>
      </c>
      <c r="O1492" s="8">
        <v>555.41980669984537</v>
      </c>
      <c r="P1492" s="8">
        <v>207.09097286601636</v>
      </c>
      <c r="Q1492" s="8">
        <f>P1492-Table3[[#This Row],[paid]]</f>
        <v>-348.32883383382898</v>
      </c>
      <c r="R1492" s="8">
        <v>1.0061953019924734</v>
      </c>
      <c r="S1492" s="8">
        <v>400</v>
      </c>
      <c r="T1492" s="10">
        <v>0.12</v>
      </c>
      <c r="U1492" s="8">
        <v>122.84730847464101</v>
      </c>
      <c r="V1492" s="10">
        <v>9.8867425890585711E-2</v>
      </c>
    </row>
    <row r="1493" spans="1:22" x14ac:dyDescent="0.25">
      <c r="A1493" s="6">
        <v>44727</v>
      </c>
      <c r="B1493" s="7" t="str">
        <f t="shared" si="23"/>
        <v>6</v>
      </c>
      <c r="C1493" s="17">
        <f>_xlfn.ISOWEEKNUM(Table3[[#This Row],[dt]])</f>
        <v>24</v>
      </c>
      <c r="D1493" s="1">
        <v>5435</v>
      </c>
      <c r="E1493" s="1" t="s">
        <v>10</v>
      </c>
      <c r="F1493" s="1" t="s">
        <v>89</v>
      </c>
      <c r="G1493" s="1" t="s">
        <v>72</v>
      </c>
      <c r="H1493" s="1" t="s">
        <v>17</v>
      </c>
      <c r="I1493" s="1" t="s">
        <v>21</v>
      </c>
      <c r="J1493" s="1" t="s">
        <v>16</v>
      </c>
      <c r="K1493" s="1" t="s">
        <v>15</v>
      </c>
      <c r="L1493" s="1" t="s">
        <v>76</v>
      </c>
      <c r="M1493" s="1">
        <v>52160</v>
      </c>
      <c r="N1493" s="17">
        <v>126.54266865290488</v>
      </c>
      <c r="O1493" s="8">
        <v>553.70656810655453</v>
      </c>
      <c r="P1493" s="8">
        <v>204.87575081533578</v>
      </c>
      <c r="Q1493" s="8">
        <f>P1493-Table3[[#This Row],[paid]]</f>
        <v>-348.83081729121875</v>
      </c>
      <c r="R1493" s="8">
        <v>1.6190250529431418</v>
      </c>
      <c r="S1493" s="8">
        <v>400</v>
      </c>
      <c r="T1493" s="10">
        <v>0.08</v>
      </c>
      <c r="U1493" s="8">
        <v>43.579958068642625</v>
      </c>
      <c r="V1493" s="10">
        <v>3.5452347658852759E-2</v>
      </c>
    </row>
    <row r="1494" spans="1:22" x14ac:dyDescent="0.25">
      <c r="A1494" s="6">
        <v>44727</v>
      </c>
      <c r="B1494" s="7" t="str">
        <f t="shared" si="23"/>
        <v>6</v>
      </c>
      <c r="C1494" s="17">
        <f>_xlfn.ISOWEEKNUM(Table3[[#This Row],[dt]])</f>
        <v>24</v>
      </c>
      <c r="D1494" s="1">
        <v>12657</v>
      </c>
      <c r="E1494" s="1" t="s">
        <v>10</v>
      </c>
      <c r="F1494" s="1" t="s">
        <v>94</v>
      </c>
      <c r="G1494" s="1" t="s">
        <v>70</v>
      </c>
      <c r="H1494" s="1" t="s">
        <v>19</v>
      </c>
      <c r="I1494" s="1" t="s">
        <v>18</v>
      </c>
      <c r="J1494" s="1" t="s">
        <v>16</v>
      </c>
      <c r="K1494" s="1" t="s">
        <v>14</v>
      </c>
      <c r="L1494" s="1" t="s">
        <v>77</v>
      </c>
      <c r="M1494" s="1">
        <v>92730</v>
      </c>
      <c r="N1494" s="17">
        <v>191.48946309435561</v>
      </c>
      <c r="O1494" s="8">
        <v>2088.7505418453652</v>
      </c>
      <c r="P1494" s="8">
        <v>1709.2894008376636</v>
      </c>
      <c r="Q1494" s="8">
        <f>P1494-Table3[[#This Row],[paid]]</f>
        <v>-379.4611410077016</v>
      </c>
      <c r="R1494" s="8">
        <v>8.9262843668605338</v>
      </c>
      <c r="S1494" s="8">
        <v>1000</v>
      </c>
      <c r="T1494" s="10">
        <v>0.08</v>
      </c>
      <c r="U1494" s="8">
        <v>501.33420681184396</v>
      </c>
      <c r="V1494" s="10">
        <v>4.8883296821684824E-2</v>
      </c>
    </row>
    <row r="1495" spans="1:22" x14ac:dyDescent="0.25">
      <c r="A1495" s="6">
        <v>44727</v>
      </c>
      <c r="B1495" s="7" t="str">
        <f t="shared" si="23"/>
        <v>6</v>
      </c>
      <c r="C1495" s="17">
        <f>_xlfn.ISOWEEKNUM(Table3[[#This Row],[dt]])</f>
        <v>24</v>
      </c>
      <c r="D1495" s="1">
        <v>10601</v>
      </c>
      <c r="E1495" s="1" t="s">
        <v>10</v>
      </c>
      <c r="F1495" s="1" t="s">
        <v>94</v>
      </c>
      <c r="G1495" s="1" t="s">
        <v>26</v>
      </c>
      <c r="H1495" s="1" t="s">
        <v>11</v>
      </c>
      <c r="I1495" s="1" t="s">
        <v>21</v>
      </c>
      <c r="J1495" s="1" t="s">
        <v>16</v>
      </c>
      <c r="K1495" s="1" t="s">
        <v>14</v>
      </c>
      <c r="L1495" s="1" t="s">
        <v>78</v>
      </c>
      <c r="M1495" s="1">
        <v>44500</v>
      </c>
      <c r="N1495" s="17">
        <v>278.36126341802452</v>
      </c>
      <c r="O1495" s="8">
        <v>896.0296622211813</v>
      </c>
      <c r="P1495" s="8">
        <v>513.20977126731236</v>
      </c>
      <c r="Q1495" s="8">
        <f>P1495-Table3[[#This Row],[paid]]</f>
        <v>-382.81989095386893</v>
      </c>
      <c r="R1495" s="8">
        <v>1.8436824325538712</v>
      </c>
      <c r="S1495" s="8">
        <v>1000</v>
      </c>
      <c r="T1495" s="10">
        <v>7.4999999999999997E-2</v>
      </c>
      <c r="U1495" s="8">
        <v>149.94114973419312</v>
      </c>
      <c r="V1495" s="10">
        <v>4.8693912356062748E-2</v>
      </c>
    </row>
    <row r="1496" spans="1:22" x14ac:dyDescent="0.25">
      <c r="A1496" s="6">
        <v>44727</v>
      </c>
      <c r="B1496" s="7" t="str">
        <f t="shared" si="23"/>
        <v>6</v>
      </c>
      <c r="C1496" s="17">
        <f>_xlfn.ISOWEEKNUM(Table3[[#This Row],[dt]])</f>
        <v>24</v>
      </c>
      <c r="D1496" s="1">
        <v>2647</v>
      </c>
      <c r="E1496" s="1" t="s">
        <v>10</v>
      </c>
      <c r="F1496" s="1" t="s">
        <v>89</v>
      </c>
      <c r="G1496" s="1" t="s">
        <v>40</v>
      </c>
      <c r="H1496" s="1" t="s">
        <v>11</v>
      </c>
      <c r="I1496" s="1" t="s">
        <v>18</v>
      </c>
      <c r="J1496" s="1" t="s">
        <v>13</v>
      </c>
      <c r="K1496" s="1" t="s">
        <v>14</v>
      </c>
      <c r="L1496" s="1" t="s">
        <v>80</v>
      </c>
      <c r="M1496" s="1">
        <v>93570</v>
      </c>
      <c r="N1496" s="17">
        <v>311.90000000000003</v>
      </c>
      <c r="O1496" s="8">
        <v>2071.7917091842237</v>
      </c>
      <c r="P1496" s="8">
        <v>1656.9021387039984</v>
      </c>
      <c r="Q1496" s="8">
        <f>P1496-Table3[[#This Row],[paid]]</f>
        <v>-414.8895704802253</v>
      </c>
      <c r="R1496" s="8">
        <v>5.312286433805701</v>
      </c>
      <c r="S1496" s="8">
        <v>1400</v>
      </c>
      <c r="T1496" s="10">
        <v>8.5000000000000006E-2</v>
      </c>
      <c r="U1496" s="8">
        <v>810.93802975208314</v>
      </c>
      <c r="V1496" s="10">
        <v>8.1571708512447771E-2</v>
      </c>
    </row>
    <row r="1497" spans="1:22" x14ac:dyDescent="0.25">
      <c r="A1497" s="6">
        <v>44727</v>
      </c>
      <c r="B1497" s="7" t="str">
        <f t="shared" si="23"/>
        <v>6</v>
      </c>
      <c r="C1497" s="17">
        <f>_xlfn.ISOWEEKNUM(Table3[[#This Row],[dt]])</f>
        <v>24</v>
      </c>
      <c r="D1497" s="1">
        <v>9121</v>
      </c>
      <c r="E1497" s="1" t="s">
        <v>10</v>
      </c>
      <c r="F1497" s="1" t="s">
        <v>92</v>
      </c>
      <c r="G1497" s="1" t="s">
        <v>52</v>
      </c>
      <c r="H1497" s="1" t="s">
        <v>11</v>
      </c>
      <c r="I1497" s="1" t="s">
        <v>12</v>
      </c>
      <c r="J1497" s="1" t="s">
        <v>13</v>
      </c>
      <c r="K1497" s="1" t="s">
        <v>14</v>
      </c>
      <c r="L1497" s="1" t="s">
        <v>77</v>
      </c>
      <c r="M1497" s="1">
        <v>185500</v>
      </c>
      <c r="N1497" s="17">
        <v>607.00958723233248</v>
      </c>
      <c r="O1497" s="8">
        <v>3770.6477266956003</v>
      </c>
      <c r="P1497" s="8">
        <v>3346.2270762865924</v>
      </c>
      <c r="Q1497" s="8">
        <f>P1497-Table3[[#This Row],[paid]]</f>
        <v>-424.42065040900798</v>
      </c>
      <c r="R1497" s="8">
        <v>5.5126428752859651</v>
      </c>
      <c r="S1497" s="8">
        <v>2200</v>
      </c>
      <c r="T1497" s="10">
        <v>0.125</v>
      </c>
      <c r="U1497" s="8">
        <v>2440.7589437231222</v>
      </c>
      <c r="V1497" s="10">
        <v>0.12156770835128664</v>
      </c>
    </row>
    <row r="1498" spans="1:22" x14ac:dyDescent="0.25">
      <c r="A1498" s="6">
        <v>44727</v>
      </c>
      <c r="B1498" s="7" t="str">
        <f t="shared" si="23"/>
        <v>6</v>
      </c>
      <c r="C1498" s="17">
        <f>_xlfn.ISOWEEKNUM(Table3[[#This Row],[dt]])</f>
        <v>24</v>
      </c>
      <c r="D1498" s="1">
        <v>14315</v>
      </c>
      <c r="E1498" s="1" t="s">
        <v>10</v>
      </c>
      <c r="F1498" s="1" t="s">
        <v>95</v>
      </c>
      <c r="G1498" s="1" t="s">
        <v>56</v>
      </c>
      <c r="H1498" s="1" t="s">
        <v>11</v>
      </c>
      <c r="I1498" s="1" t="s">
        <v>12</v>
      </c>
      <c r="J1498" s="1" t="s">
        <v>16</v>
      </c>
      <c r="K1498" s="1" t="s">
        <v>14</v>
      </c>
      <c r="L1498" s="1" t="s">
        <v>77</v>
      </c>
      <c r="M1498" s="1">
        <v>20470</v>
      </c>
      <c r="N1498" s="17">
        <v>76.837855453097092</v>
      </c>
      <c r="O1498" s="8">
        <v>446.6888054949884</v>
      </c>
      <c r="P1498" s="8">
        <v>18.393681601897384</v>
      </c>
      <c r="Q1498" s="8">
        <f>P1498-Table3[[#This Row],[paid]]</f>
        <v>-428.29512389309104</v>
      </c>
      <c r="R1498" s="8">
        <v>0.23938306832528852</v>
      </c>
      <c r="S1498" s="8">
        <v>200</v>
      </c>
      <c r="T1498" s="10">
        <v>0.12</v>
      </c>
      <c r="U1498" s="8">
        <v>3.8562422932869382</v>
      </c>
      <c r="V1498" s="10">
        <v>3.4941729599954501E-2</v>
      </c>
    </row>
    <row r="1499" spans="1:22" x14ac:dyDescent="0.25">
      <c r="A1499" s="6">
        <v>44727</v>
      </c>
      <c r="B1499" s="7" t="str">
        <f t="shared" si="23"/>
        <v>6</v>
      </c>
      <c r="C1499" s="17">
        <f>_xlfn.ISOWEEKNUM(Table3[[#This Row],[dt]])</f>
        <v>24</v>
      </c>
      <c r="D1499" s="1">
        <v>15974</v>
      </c>
      <c r="E1499" s="1" t="s">
        <v>10</v>
      </c>
      <c r="F1499" s="1" t="s">
        <v>91</v>
      </c>
      <c r="G1499" s="1" t="s">
        <v>50</v>
      </c>
      <c r="H1499" s="1" t="s">
        <v>11</v>
      </c>
      <c r="I1499" s="1" t="s">
        <v>12</v>
      </c>
      <c r="J1499" s="1" t="s">
        <v>16</v>
      </c>
      <c r="K1499" s="1" t="s">
        <v>14</v>
      </c>
      <c r="L1499" s="1" t="s">
        <v>79</v>
      </c>
      <c r="M1499" s="1">
        <v>22680</v>
      </c>
      <c r="N1499" s="17">
        <v>72.913457181694611</v>
      </c>
      <c r="O1499" s="8">
        <v>503.77574329874165</v>
      </c>
      <c r="P1499" s="8">
        <v>41.08728309640847</v>
      </c>
      <c r="Q1499" s="8">
        <f>P1499-Table3[[#This Row],[paid]]</f>
        <v>-462.6884602023332</v>
      </c>
      <c r="R1499" s="8">
        <v>0.56350754283975568</v>
      </c>
      <c r="S1499" s="8">
        <v>200</v>
      </c>
      <c r="T1499" s="10">
        <v>0.09</v>
      </c>
      <c r="U1499" s="8">
        <v>20.612475581794811</v>
      </c>
      <c r="V1499" s="10">
        <v>8.3612552061542833E-2</v>
      </c>
    </row>
    <row r="1500" spans="1:22" x14ac:dyDescent="0.25">
      <c r="A1500" s="6">
        <v>44727</v>
      </c>
      <c r="B1500" s="7" t="str">
        <f t="shared" si="23"/>
        <v>6</v>
      </c>
      <c r="C1500" s="17">
        <f>_xlfn.ISOWEEKNUM(Table3[[#This Row],[dt]])</f>
        <v>24</v>
      </c>
      <c r="D1500" s="1">
        <v>9315</v>
      </c>
      <c r="E1500" s="1" t="s">
        <v>10</v>
      </c>
      <c r="F1500" s="1" t="s">
        <v>92</v>
      </c>
      <c r="G1500" s="1" t="s">
        <v>66</v>
      </c>
      <c r="H1500" s="1" t="s">
        <v>17</v>
      </c>
      <c r="I1500" s="1" t="s">
        <v>18</v>
      </c>
      <c r="J1500" s="1" t="s">
        <v>16</v>
      </c>
      <c r="K1500" s="1" t="s">
        <v>14</v>
      </c>
      <c r="L1500" s="1" t="s">
        <v>77</v>
      </c>
      <c r="M1500" s="1">
        <v>111950</v>
      </c>
      <c r="N1500" s="17">
        <v>533.57321504412243</v>
      </c>
      <c r="O1500" s="8">
        <v>4052.0579482335247</v>
      </c>
      <c r="P1500" s="8">
        <v>3567.7715956832544</v>
      </c>
      <c r="Q1500" s="8">
        <f>P1500-Table3[[#This Row],[paid]]</f>
        <v>-484.28635255027029</v>
      </c>
      <c r="R1500" s="8">
        <v>6.6865642710124176</v>
      </c>
      <c r="S1500" s="8">
        <v>4000</v>
      </c>
      <c r="T1500" s="10">
        <v>7.0000000000000007E-2</v>
      </c>
      <c r="U1500" s="8">
        <v>296.45662194192255</v>
      </c>
      <c r="V1500" s="10">
        <v>1.384882290393877E-2</v>
      </c>
    </row>
    <row r="1501" spans="1:22" x14ac:dyDescent="0.25">
      <c r="A1501" s="6">
        <v>44727</v>
      </c>
      <c r="B1501" s="7" t="str">
        <f t="shared" si="23"/>
        <v>6</v>
      </c>
      <c r="C1501" s="17">
        <f>_xlfn.ISOWEEKNUM(Table3[[#This Row],[dt]])</f>
        <v>24</v>
      </c>
      <c r="D1501" s="1">
        <v>15031</v>
      </c>
      <c r="E1501" s="1" t="s">
        <v>10</v>
      </c>
      <c r="F1501" s="1" t="s">
        <v>94</v>
      </c>
      <c r="G1501" s="1" t="s">
        <v>48</v>
      </c>
      <c r="H1501" s="1" t="s">
        <v>19</v>
      </c>
      <c r="I1501" s="1" t="s">
        <v>12</v>
      </c>
      <c r="J1501" s="1" t="s">
        <v>13</v>
      </c>
      <c r="K1501" s="1" t="s">
        <v>14</v>
      </c>
      <c r="L1501" s="1" t="s">
        <v>78</v>
      </c>
      <c r="M1501" s="1">
        <v>56560</v>
      </c>
      <c r="N1501" s="17">
        <v>160.50449314204636</v>
      </c>
      <c r="O1501" s="8">
        <v>2014.5356490972415</v>
      </c>
      <c r="P1501" s="8">
        <v>1496.9538114580375</v>
      </c>
      <c r="Q1501" s="8">
        <f>P1501-Table3[[#This Row],[paid]]</f>
        <v>-517.58183763920397</v>
      </c>
      <c r="R1501" s="8">
        <v>9.3265539310057477</v>
      </c>
      <c r="S1501" s="8">
        <v>1200</v>
      </c>
      <c r="T1501" s="10">
        <v>0.1</v>
      </c>
      <c r="U1501" s="8">
        <v>331.96373106930713</v>
      </c>
      <c r="V1501" s="10">
        <v>3.6959916924665992E-2</v>
      </c>
    </row>
    <row r="1502" spans="1:22" x14ac:dyDescent="0.25">
      <c r="A1502" s="6">
        <v>44727</v>
      </c>
      <c r="B1502" s="7" t="str">
        <f t="shared" si="23"/>
        <v>6</v>
      </c>
      <c r="C1502" s="17">
        <f>_xlfn.ISOWEEKNUM(Table3[[#This Row],[dt]])</f>
        <v>24</v>
      </c>
      <c r="D1502" s="1">
        <v>15242</v>
      </c>
      <c r="E1502" s="1" t="s">
        <v>10</v>
      </c>
      <c r="F1502" s="1" t="s">
        <v>92</v>
      </c>
      <c r="G1502" s="1" t="s">
        <v>53</v>
      </c>
      <c r="H1502" s="1" t="s">
        <v>11</v>
      </c>
      <c r="I1502" s="1" t="s">
        <v>18</v>
      </c>
      <c r="J1502" s="1" t="s">
        <v>13</v>
      </c>
      <c r="K1502" s="1" t="s">
        <v>14</v>
      </c>
      <c r="L1502" s="1" t="s">
        <v>79</v>
      </c>
      <c r="M1502" s="1">
        <v>88910</v>
      </c>
      <c r="N1502" s="17">
        <v>281.4498258942703</v>
      </c>
      <c r="O1502" s="8">
        <v>2439.3117986760003</v>
      </c>
      <c r="P1502" s="8">
        <v>1907.0663362199994</v>
      </c>
      <c r="Q1502" s="8">
        <f>P1502-Table3[[#This Row],[paid]]</f>
        <v>-532.24546245600095</v>
      </c>
      <c r="R1502" s="8">
        <v>6.7758661074333357</v>
      </c>
      <c r="S1502" s="8">
        <v>1800</v>
      </c>
      <c r="T1502" s="10">
        <v>0.12</v>
      </c>
      <c r="U1502" s="8">
        <v>539.2371939032065</v>
      </c>
      <c r="V1502" s="10">
        <v>4.7126239891933507E-2</v>
      </c>
    </row>
    <row r="1503" spans="1:22" x14ac:dyDescent="0.25">
      <c r="A1503" s="6">
        <v>44727</v>
      </c>
      <c r="B1503" s="7" t="str">
        <f t="shared" si="23"/>
        <v>6</v>
      </c>
      <c r="C1503" s="17">
        <f>_xlfn.ISOWEEKNUM(Table3[[#This Row],[dt]])</f>
        <v>24</v>
      </c>
      <c r="D1503" s="1">
        <v>5247</v>
      </c>
      <c r="E1503" s="1" t="s">
        <v>10</v>
      </c>
      <c r="F1503" s="1" t="s">
        <v>90</v>
      </c>
      <c r="G1503" s="1" t="s">
        <v>37</v>
      </c>
      <c r="H1503" s="1" t="s">
        <v>11</v>
      </c>
      <c r="I1503" s="1" t="s">
        <v>12</v>
      </c>
      <c r="J1503" s="1" t="s">
        <v>13</v>
      </c>
      <c r="K1503" s="1" t="s">
        <v>15</v>
      </c>
      <c r="L1503" s="1" t="s">
        <v>81</v>
      </c>
      <c r="M1503" s="1">
        <v>49280</v>
      </c>
      <c r="N1503" s="17">
        <v>90.298456473803526</v>
      </c>
      <c r="O1503" s="8">
        <v>741.48213174125237</v>
      </c>
      <c r="P1503" s="8">
        <v>189.13754802017101</v>
      </c>
      <c r="Q1503" s="8">
        <f>P1503-Table3[[#This Row],[paid]]</f>
        <v>-552.34458372108134</v>
      </c>
      <c r="R1503" s="8">
        <v>2.0945822930543856</v>
      </c>
      <c r="S1503" s="8">
        <v>200</v>
      </c>
      <c r="T1503" s="10">
        <v>7.0000000000000007E-2</v>
      </c>
      <c r="U1503" s="8">
        <v>26.993119557113634</v>
      </c>
      <c r="V1503" s="10">
        <v>2.3786145620536166E-2</v>
      </c>
    </row>
    <row r="1504" spans="1:22" x14ac:dyDescent="0.25">
      <c r="A1504" s="6">
        <v>44727</v>
      </c>
      <c r="B1504" s="7" t="str">
        <f t="shared" si="23"/>
        <v>6</v>
      </c>
      <c r="C1504" s="17">
        <f>_xlfn.ISOWEEKNUM(Table3[[#This Row],[dt]])</f>
        <v>24</v>
      </c>
      <c r="D1504" s="1">
        <v>16862</v>
      </c>
      <c r="E1504" s="1" t="s">
        <v>10</v>
      </c>
      <c r="F1504" s="1" t="s">
        <v>89</v>
      </c>
      <c r="G1504" s="1" t="s">
        <v>34</v>
      </c>
      <c r="H1504" s="1" t="s">
        <v>17</v>
      </c>
      <c r="I1504" s="1" t="s">
        <v>12</v>
      </c>
      <c r="J1504" s="1" t="s">
        <v>13</v>
      </c>
      <c r="K1504" s="1" t="s">
        <v>14</v>
      </c>
      <c r="L1504" s="1" t="s">
        <v>81</v>
      </c>
      <c r="M1504" s="1">
        <v>62200</v>
      </c>
      <c r="N1504" s="17">
        <v>206.50999283900788</v>
      </c>
      <c r="O1504" s="8">
        <v>1706.1005880644411</v>
      </c>
      <c r="P1504" s="8">
        <v>1151.3948373327282</v>
      </c>
      <c r="Q1504" s="8">
        <f>P1504-Table3[[#This Row],[paid]]</f>
        <v>-554.7057507317129</v>
      </c>
      <c r="R1504" s="8">
        <v>5.5754921178576504</v>
      </c>
      <c r="S1504" s="8">
        <v>2200</v>
      </c>
      <c r="T1504" s="10">
        <v>0.09</v>
      </c>
      <c r="U1504" s="8">
        <v>373.41225407478123</v>
      </c>
      <c r="V1504" s="10">
        <v>5.405215800975971E-2</v>
      </c>
    </row>
    <row r="1505" spans="1:22" x14ac:dyDescent="0.25">
      <c r="A1505" s="6">
        <v>44727</v>
      </c>
      <c r="B1505" s="7" t="str">
        <f t="shared" si="23"/>
        <v>6</v>
      </c>
      <c r="C1505" s="17">
        <f>_xlfn.ISOWEEKNUM(Table3[[#This Row],[dt]])</f>
        <v>24</v>
      </c>
      <c r="D1505" s="1">
        <v>16537</v>
      </c>
      <c r="E1505" s="1" t="s">
        <v>10</v>
      </c>
      <c r="F1505" s="1" t="s">
        <v>92</v>
      </c>
      <c r="G1505" s="1" t="s">
        <v>38</v>
      </c>
      <c r="H1505" s="1" t="s">
        <v>17</v>
      </c>
      <c r="I1505" s="1" t="s">
        <v>18</v>
      </c>
      <c r="J1505" s="1" t="s">
        <v>16</v>
      </c>
      <c r="K1505" s="1" t="s">
        <v>15</v>
      </c>
      <c r="L1505" s="1" t="s">
        <v>81</v>
      </c>
      <c r="M1505" s="1">
        <v>48210</v>
      </c>
      <c r="N1505" s="17">
        <v>168.66681554265296</v>
      </c>
      <c r="O1505" s="8">
        <v>1383.450472706448</v>
      </c>
      <c r="P1505" s="8">
        <v>827.45455919281733</v>
      </c>
      <c r="Q1505" s="8">
        <f>P1505-Table3[[#This Row],[paid]]</f>
        <v>-555.99591351363063</v>
      </c>
      <c r="R1505" s="8">
        <v>4.9058527400937866</v>
      </c>
      <c r="S1505" s="8">
        <v>600</v>
      </c>
      <c r="T1505" s="10">
        <v>0.1</v>
      </c>
      <c r="U1505" s="8">
        <v>434.8231514851779</v>
      </c>
      <c r="V1505" s="10">
        <v>8.7582483463774383E-2</v>
      </c>
    </row>
    <row r="1506" spans="1:22" x14ac:dyDescent="0.25">
      <c r="A1506" s="6">
        <v>44727</v>
      </c>
      <c r="B1506" s="7" t="str">
        <f t="shared" si="23"/>
        <v>6</v>
      </c>
      <c r="C1506" s="17">
        <f>_xlfn.ISOWEEKNUM(Table3[[#This Row],[dt]])</f>
        <v>24</v>
      </c>
      <c r="D1506" s="1">
        <v>15810</v>
      </c>
      <c r="E1506" s="1" t="s">
        <v>10</v>
      </c>
      <c r="F1506" s="1" t="s">
        <v>92</v>
      </c>
      <c r="G1506" s="1" t="s">
        <v>33</v>
      </c>
      <c r="H1506" s="1" t="s">
        <v>11</v>
      </c>
      <c r="I1506" s="1" t="s">
        <v>12</v>
      </c>
      <c r="J1506" s="1" t="s">
        <v>16</v>
      </c>
      <c r="K1506" s="1" t="s">
        <v>14</v>
      </c>
      <c r="L1506" s="1" t="s">
        <v>80</v>
      </c>
      <c r="M1506" s="1">
        <v>38080</v>
      </c>
      <c r="N1506" s="17">
        <v>104.60870120743628</v>
      </c>
      <c r="O1506" s="8">
        <v>712.59829457535113</v>
      </c>
      <c r="P1506" s="8">
        <v>144.46508154682473</v>
      </c>
      <c r="Q1506" s="8">
        <f>P1506-Table3[[#This Row],[paid]]</f>
        <v>-568.13321302852637</v>
      </c>
      <c r="R1506" s="8">
        <v>1.3810044468514555</v>
      </c>
      <c r="S1506" s="8">
        <v>200</v>
      </c>
      <c r="T1506" s="10">
        <v>0.1</v>
      </c>
      <c r="U1506" s="8">
        <v>11.319822804879193</v>
      </c>
      <c r="V1506" s="10">
        <v>1.3059468170064516E-2</v>
      </c>
    </row>
    <row r="1507" spans="1:22" x14ac:dyDescent="0.25">
      <c r="A1507" s="6">
        <v>44727</v>
      </c>
      <c r="B1507" s="7" t="str">
        <f t="shared" si="23"/>
        <v>6</v>
      </c>
      <c r="C1507" s="17">
        <f>_xlfn.ISOWEEKNUM(Table3[[#This Row],[dt]])</f>
        <v>24</v>
      </c>
      <c r="D1507" s="1">
        <v>15169</v>
      </c>
      <c r="E1507" s="1" t="s">
        <v>10</v>
      </c>
      <c r="F1507" s="1" t="s">
        <v>90</v>
      </c>
      <c r="G1507" s="1" t="s">
        <v>57</v>
      </c>
      <c r="H1507" s="1" t="s">
        <v>11</v>
      </c>
      <c r="I1507" s="1" t="s">
        <v>12</v>
      </c>
      <c r="J1507" s="1" t="s">
        <v>13</v>
      </c>
      <c r="K1507" s="1" t="s">
        <v>14</v>
      </c>
      <c r="L1507" s="1" t="s">
        <v>78</v>
      </c>
      <c r="M1507" s="1">
        <v>240070</v>
      </c>
      <c r="N1507" s="17">
        <v>1362.6731114609431</v>
      </c>
      <c r="O1507" s="8">
        <v>5208.2124113834434</v>
      </c>
      <c r="P1507" s="8">
        <v>4620.5019607873564</v>
      </c>
      <c r="Q1507" s="8">
        <f>P1507-Table3[[#This Row],[paid]]</f>
        <v>-587.71045059608696</v>
      </c>
      <c r="R1507" s="8">
        <v>3.3907632886610966</v>
      </c>
      <c r="S1507" s="8">
        <v>8000</v>
      </c>
      <c r="T1507" s="10">
        <v>0.09</v>
      </c>
      <c r="U1507" s="8">
        <v>582.5817996250812</v>
      </c>
      <c r="V1507" s="10">
        <v>2.1014376236220534E-2</v>
      </c>
    </row>
    <row r="1508" spans="1:22" x14ac:dyDescent="0.25">
      <c r="A1508" s="6">
        <v>44727</v>
      </c>
      <c r="B1508" s="7" t="str">
        <f t="shared" si="23"/>
        <v>6</v>
      </c>
      <c r="C1508" s="17">
        <f>_xlfn.ISOWEEKNUM(Table3[[#This Row],[dt]])</f>
        <v>24</v>
      </c>
      <c r="D1508" s="1">
        <v>2480</v>
      </c>
      <c r="E1508" s="1" t="s">
        <v>10</v>
      </c>
      <c r="F1508" s="1" t="s">
        <v>93</v>
      </c>
      <c r="G1508" s="1" t="s">
        <v>29</v>
      </c>
      <c r="H1508" s="1" t="s">
        <v>17</v>
      </c>
      <c r="I1508" s="1" t="s">
        <v>12</v>
      </c>
      <c r="J1508" s="1" t="s">
        <v>13</v>
      </c>
      <c r="K1508" s="1" t="s">
        <v>14</v>
      </c>
      <c r="L1508" s="1" t="s">
        <v>75</v>
      </c>
      <c r="M1508" s="1">
        <v>1140980</v>
      </c>
      <c r="N1508" s="17">
        <v>1877.227427423323</v>
      </c>
      <c r="O1508" s="8">
        <v>23374.363515065135</v>
      </c>
      <c r="P1508" s="8">
        <v>22782.448748205246</v>
      </c>
      <c r="Q1508" s="8">
        <f>P1508-Table3[[#This Row],[paid]]</f>
        <v>-591.91476685988891</v>
      </c>
      <c r="R1508" s="8">
        <v>12.136221970438804</v>
      </c>
      <c r="S1508" s="8">
        <v>50000</v>
      </c>
      <c r="T1508" s="10">
        <v>0.06</v>
      </c>
      <c r="U1508" s="8">
        <v>8162.3615615846602</v>
      </c>
      <c r="V1508" s="10">
        <v>5.9712351759580382E-2</v>
      </c>
    </row>
    <row r="1509" spans="1:22" x14ac:dyDescent="0.25">
      <c r="A1509" s="6">
        <v>44727</v>
      </c>
      <c r="B1509" s="7" t="str">
        <f t="shared" si="23"/>
        <v>6</v>
      </c>
      <c r="C1509" s="17">
        <f>_xlfn.ISOWEEKNUM(Table3[[#This Row],[dt]])</f>
        <v>24</v>
      </c>
      <c r="D1509" s="1">
        <v>14389</v>
      </c>
      <c r="E1509" s="1" t="s">
        <v>10</v>
      </c>
      <c r="F1509" s="1" t="s">
        <v>90</v>
      </c>
      <c r="G1509" s="1" t="s">
        <v>71</v>
      </c>
      <c r="H1509" s="1" t="s">
        <v>19</v>
      </c>
      <c r="I1509" s="1" t="s">
        <v>18</v>
      </c>
      <c r="J1509" s="1" t="s">
        <v>16</v>
      </c>
      <c r="K1509" s="1" t="s">
        <v>20</v>
      </c>
      <c r="L1509" s="1" t="s">
        <v>75</v>
      </c>
      <c r="M1509" s="1">
        <v>279320</v>
      </c>
      <c r="N1509" s="17">
        <v>72.546611505853107</v>
      </c>
      <c r="O1509" s="8">
        <v>4356.7458241434797</v>
      </c>
      <c r="P1509" s="8">
        <v>3762.7041277843437</v>
      </c>
      <c r="Q1509" s="8">
        <f>P1509-Table3[[#This Row],[paid]]</f>
        <v>-594.04169635913604</v>
      </c>
      <c r="R1509" s="8">
        <v>51.86602171599381</v>
      </c>
      <c r="S1509" s="8">
        <v>2600</v>
      </c>
      <c r="T1509" s="10">
        <v>5.5E-2</v>
      </c>
      <c r="U1509" s="8">
        <v>1099.1819105703435</v>
      </c>
      <c r="V1509" s="10">
        <v>4.8687587137746118E-2</v>
      </c>
    </row>
    <row r="1510" spans="1:22" x14ac:dyDescent="0.25">
      <c r="A1510" s="6">
        <v>44727</v>
      </c>
      <c r="B1510" s="7" t="str">
        <f t="shared" si="23"/>
        <v>6</v>
      </c>
      <c r="C1510" s="17">
        <f>_xlfn.ISOWEEKNUM(Table3[[#This Row],[dt]])</f>
        <v>24</v>
      </c>
      <c r="D1510" s="1">
        <v>15372</v>
      </c>
      <c r="E1510" s="1" t="s">
        <v>10</v>
      </c>
      <c r="F1510" s="1" t="s">
        <v>93</v>
      </c>
      <c r="G1510" s="1" t="s">
        <v>68</v>
      </c>
      <c r="H1510" s="1" t="s">
        <v>11</v>
      </c>
      <c r="I1510" s="1" t="s">
        <v>12</v>
      </c>
      <c r="J1510" s="1" t="s">
        <v>16</v>
      </c>
      <c r="K1510" s="1" t="s">
        <v>15</v>
      </c>
      <c r="L1510" s="1" t="s">
        <v>76</v>
      </c>
      <c r="M1510" s="1">
        <v>98840</v>
      </c>
      <c r="N1510" s="17">
        <v>874.63003133285122</v>
      </c>
      <c r="O1510" s="8">
        <v>888.88849313497622</v>
      </c>
      <c r="P1510" s="8">
        <v>252.090976200407</v>
      </c>
      <c r="Q1510" s="8">
        <f>P1510-Table3[[#This Row],[paid]]</f>
        <v>-636.79751693456922</v>
      </c>
      <c r="R1510" s="8">
        <v>0.2882258408349469</v>
      </c>
      <c r="S1510" s="8">
        <v>400</v>
      </c>
      <c r="T1510" s="10">
        <v>0.105</v>
      </c>
      <c r="U1510" s="8">
        <v>71.036197919778161</v>
      </c>
      <c r="V1510" s="10">
        <v>4.6964657356679762E-2</v>
      </c>
    </row>
    <row r="1511" spans="1:22" x14ac:dyDescent="0.25">
      <c r="A1511" s="6">
        <v>44727</v>
      </c>
      <c r="B1511" s="7" t="str">
        <f t="shared" si="23"/>
        <v>6</v>
      </c>
      <c r="C1511" s="17">
        <f>_xlfn.ISOWEEKNUM(Table3[[#This Row],[dt]])</f>
        <v>24</v>
      </c>
      <c r="D1511" s="1">
        <v>13076</v>
      </c>
      <c r="E1511" s="1" t="s">
        <v>10</v>
      </c>
      <c r="F1511" s="1" t="s">
        <v>92</v>
      </c>
      <c r="G1511" s="1" t="s">
        <v>43</v>
      </c>
      <c r="H1511" s="1" t="s">
        <v>17</v>
      </c>
      <c r="I1511" s="1" t="s">
        <v>18</v>
      </c>
      <c r="J1511" s="1" t="s">
        <v>16</v>
      </c>
      <c r="K1511" s="1" t="s">
        <v>15</v>
      </c>
      <c r="L1511" s="1" t="s">
        <v>75</v>
      </c>
      <c r="M1511" s="1">
        <v>34700</v>
      </c>
      <c r="N1511" s="17">
        <v>29.562792859079114</v>
      </c>
      <c r="O1511" s="8">
        <v>823.18383306654789</v>
      </c>
      <c r="P1511" s="8">
        <v>184.3607056203721</v>
      </c>
      <c r="Q1511" s="8">
        <f>P1511-Table3[[#This Row],[paid]]</f>
        <v>-638.82312744617582</v>
      </c>
      <c r="R1511" s="8">
        <v>6.2362411595950604</v>
      </c>
      <c r="S1511" s="8">
        <v>200</v>
      </c>
      <c r="T1511" s="10">
        <v>7.0000000000000007E-2</v>
      </c>
      <c r="U1511" s="8">
        <v>16.208607874602293</v>
      </c>
      <c r="V1511" s="10">
        <v>1.4652984955100631E-2</v>
      </c>
    </row>
    <row r="1512" spans="1:22" x14ac:dyDescent="0.25">
      <c r="A1512" s="6">
        <v>44727</v>
      </c>
      <c r="B1512" s="7" t="str">
        <f t="shared" si="23"/>
        <v>6</v>
      </c>
      <c r="C1512" s="17">
        <f>_xlfn.ISOWEEKNUM(Table3[[#This Row],[dt]])</f>
        <v>24</v>
      </c>
      <c r="D1512" s="1">
        <v>17144</v>
      </c>
      <c r="E1512" s="1" t="s">
        <v>24</v>
      </c>
      <c r="F1512" s="1" t="s">
        <v>92</v>
      </c>
      <c r="G1512" s="1" t="s">
        <v>41</v>
      </c>
      <c r="H1512" s="1" t="s">
        <v>19</v>
      </c>
      <c r="I1512" s="1" t="s">
        <v>12</v>
      </c>
      <c r="J1512" s="1" t="s">
        <v>13</v>
      </c>
      <c r="K1512" s="1" t="s">
        <v>15</v>
      </c>
      <c r="L1512" s="1" t="s">
        <v>81</v>
      </c>
      <c r="M1512" s="1">
        <v>54570</v>
      </c>
      <c r="N1512" s="17">
        <v>212.18601757523913</v>
      </c>
      <c r="O1512" s="8">
        <v>2184.967148005845</v>
      </c>
      <c r="P1512" s="8">
        <v>1545.3982588936278</v>
      </c>
      <c r="Q1512" s="8">
        <f>P1512-Table3[[#This Row],[paid]]</f>
        <v>-639.56888911221722</v>
      </c>
      <c r="R1512" s="8">
        <v>7.2832238266861502</v>
      </c>
      <c r="S1512" s="8">
        <v>1600</v>
      </c>
      <c r="T1512" s="10">
        <v>0.12</v>
      </c>
      <c r="U1512" s="8">
        <v>1051.5956183583282</v>
      </c>
      <c r="V1512" s="10">
        <v>0.11341150113533197</v>
      </c>
    </row>
    <row r="1513" spans="1:22" x14ac:dyDescent="0.25">
      <c r="A1513" s="6">
        <v>44727</v>
      </c>
      <c r="B1513" s="7" t="str">
        <f t="shared" si="23"/>
        <v>6</v>
      </c>
      <c r="C1513" s="17">
        <f>_xlfn.ISOWEEKNUM(Table3[[#This Row],[dt]])</f>
        <v>24</v>
      </c>
      <c r="D1513" s="1">
        <v>2612</v>
      </c>
      <c r="E1513" s="1" t="s">
        <v>10</v>
      </c>
      <c r="F1513" s="1" t="s">
        <v>92</v>
      </c>
      <c r="G1513" s="1" t="s">
        <v>36</v>
      </c>
      <c r="H1513" s="1" t="s">
        <v>17</v>
      </c>
      <c r="I1513" s="1" t="s">
        <v>12</v>
      </c>
      <c r="J1513" s="1" t="s">
        <v>16</v>
      </c>
      <c r="K1513" s="1" t="s">
        <v>20</v>
      </c>
      <c r="L1513" s="1" t="s">
        <v>79</v>
      </c>
      <c r="M1513" s="1">
        <v>96120</v>
      </c>
      <c r="N1513" s="17">
        <v>173.27554464559682</v>
      </c>
      <c r="O1513" s="8">
        <v>1773.8319369337773</v>
      </c>
      <c r="P1513" s="8">
        <v>1089.9350885884899</v>
      </c>
      <c r="Q1513" s="8">
        <f>P1513-Table3[[#This Row],[paid]]</f>
        <v>-683.89684834528748</v>
      </c>
      <c r="R1513" s="8">
        <v>6.2901841735240316</v>
      </c>
      <c r="S1513" s="8">
        <v>1200</v>
      </c>
      <c r="T1513" s="10">
        <v>7.0000000000000007E-2</v>
      </c>
      <c r="U1513" s="8">
        <v>267.56875835609162</v>
      </c>
      <c r="V1513" s="10">
        <v>4.0915090748294622E-2</v>
      </c>
    </row>
    <row r="1514" spans="1:22" x14ac:dyDescent="0.25">
      <c r="A1514" s="6">
        <v>44727</v>
      </c>
      <c r="B1514" s="7" t="str">
        <f t="shared" si="23"/>
        <v>6</v>
      </c>
      <c r="C1514" s="17">
        <f>_xlfn.ISOWEEKNUM(Table3[[#This Row],[dt]])</f>
        <v>24</v>
      </c>
      <c r="D1514" s="1">
        <v>2789</v>
      </c>
      <c r="E1514" s="1" t="s">
        <v>10</v>
      </c>
      <c r="F1514" s="1" t="s">
        <v>95</v>
      </c>
      <c r="G1514" s="1" t="s">
        <v>73</v>
      </c>
      <c r="H1514" s="1" t="s">
        <v>17</v>
      </c>
      <c r="I1514" s="1" t="s">
        <v>12</v>
      </c>
      <c r="J1514" s="1" t="s">
        <v>13</v>
      </c>
      <c r="K1514" s="1" t="s">
        <v>14</v>
      </c>
      <c r="L1514" s="1" t="s">
        <v>80</v>
      </c>
      <c r="M1514" s="1">
        <v>44730</v>
      </c>
      <c r="N1514" s="17">
        <v>329.92002132764594</v>
      </c>
      <c r="O1514" s="8">
        <v>2264.9777371663704</v>
      </c>
      <c r="P1514" s="8">
        <v>1500.5251071336791</v>
      </c>
      <c r="Q1514" s="8">
        <f>P1514-Table3[[#This Row],[paid]]</f>
        <v>-764.45263003269133</v>
      </c>
      <c r="R1514" s="8">
        <v>4.5481480665991372</v>
      </c>
      <c r="S1514" s="8">
        <v>2000</v>
      </c>
      <c r="T1514" s="10">
        <v>0.13</v>
      </c>
      <c r="U1514" s="8">
        <v>363.42633519210057</v>
      </c>
      <c r="V1514" s="10">
        <v>4.0366572726699419E-2</v>
      </c>
    </row>
    <row r="1515" spans="1:22" x14ac:dyDescent="0.25">
      <c r="A1515" s="6">
        <v>44727</v>
      </c>
      <c r="B1515" s="7" t="str">
        <f t="shared" si="23"/>
        <v>6</v>
      </c>
      <c r="C1515" s="17">
        <f>_xlfn.ISOWEEKNUM(Table3[[#This Row],[dt]])</f>
        <v>24</v>
      </c>
      <c r="D1515" s="1">
        <v>17673</v>
      </c>
      <c r="E1515" s="1" t="s">
        <v>10</v>
      </c>
      <c r="F1515" s="1" t="s">
        <v>92</v>
      </c>
      <c r="G1515" s="1" t="s">
        <v>69</v>
      </c>
      <c r="H1515" s="1" t="s">
        <v>11</v>
      </c>
      <c r="I1515" s="1" t="s">
        <v>18</v>
      </c>
      <c r="J1515" s="1" t="s">
        <v>16</v>
      </c>
      <c r="K1515" s="1" t="s">
        <v>14</v>
      </c>
      <c r="L1515" s="1" t="s">
        <v>75</v>
      </c>
      <c r="M1515" s="1">
        <v>80010</v>
      </c>
      <c r="N1515" s="17">
        <v>331.21586432529875</v>
      </c>
      <c r="O1515" s="8">
        <v>1385.2262545312155</v>
      </c>
      <c r="P1515" s="8">
        <v>616.67864406001729</v>
      </c>
      <c r="Q1515" s="8">
        <f>P1515-Table3[[#This Row],[paid]]</f>
        <v>-768.54761047119825</v>
      </c>
      <c r="R1515" s="8">
        <v>1.8618632453376553</v>
      </c>
      <c r="S1515" s="8">
        <v>1200</v>
      </c>
      <c r="T1515" s="10">
        <v>0.1</v>
      </c>
      <c r="U1515" s="8">
        <v>302.17712813626531</v>
      </c>
      <c r="V1515" s="10">
        <v>8.166790787143921E-2</v>
      </c>
    </row>
    <row r="1516" spans="1:22" x14ac:dyDescent="0.25">
      <c r="A1516" s="6">
        <v>44727</v>
      </c>
      <c r="B1516" s="7" t="str">
        <f t="shared" si="23"/>
        <v>6</v>
      </c>
      <c r="C1516" s="17">
        <f>_xlfn.ISOWEEKNUM(Table3[[#This Row],[dt]])</f>
        <v>24</v>
      </c>
      <c r="D1516" s="1">
        <v>15910</v>
      </c>
      <c r="E1516" s="1" t="s">
        <v>10</v>
      </c>
      <c r="F1516" s="1" t="s">
        <v>91</v>
      </c>
      <c r="G1516" s="1" t="s">
        <v>29</v>
      </c>
      <c r="H1516" s="1" t="s">
        <v>11</v>
      </c>
      <c r="I1516" s="1" t="s">
        <v>12</v>
      </c>
      <c r="J1516" s="1" t="s">
        <v>16</v>
      </c>
      <c r="K1516" s="1" t="s">
        <v>14</v>
      </c>
      <c r="L1516" s="1" t="s">
        <v>80</v>
      </c>
      <c r="M1516" s="1">
        <v>596980</v>
      </c>
      <c r="N1516" s="17">
        <v>1923.7517850432168</v>
      </c>
      <c r="O1516" s="8">
        <v>12052.557951465049</v>
      </c>
      <c r="P1516" s="8">
        <v>11266.341046388583</v>
      </c>
      <c r="Q1516" s="8">
        <f>P1516-Table3[[#This Row],[paid]]</f>
        <v>-786.21690507646599</v>
      </c>
      <c r="R1516" s="8">
        <v>5.8564421532871958</v>
      </c>
      <c r="S1516" s="8">
        <v>12800</v>
      </c>
      <c r="T1516" s="10">
        <v>0.12</v>
      </c>
      <c r="U1516" s="8">
        <v>2764.2784838347384</v>
      </c>
      <c r="V1516" s="10">
        <v>4.0892875401353508E-2</v>
      </c>
    </row>
    <row r="1517" spans="1:22" x14ac:dyDescent="0.25">
      <c r="A1517" s="6">
        <v>44727</v>
      </c>
      <c r="B1517" s="7" t="str">
        <f t="shared" si="23"/>
        <v>6</v>
      </c>
      <c r="C1517" s="17">
        <f>_xlfn.ISOWEEKNUM(Table3[[#This Row],[dt]])</f>
        <v>24</v>
      </c>
      <c r="D1517" s="1">
        <v>17267</v>
      </c>
      <c r="E1517" s="1" t="s">
        <v>10</v>
      </c>
      <c r="F1517" s="1" t="s">
        <v>90</v>
      </c>
      <c r="G1517" s="1" t="s">
        <v>44</v>
      </c>
      <c r="H1517" s="1" t="s">
        <v>11</v>
      </c>
      <c r="I1517" s="1" t="s">
        <v>12</v>
      </c>
      <c r="J1517" s="1" t="s">
        <v>13</v>
      </c>
      <c r="K1517" s="1" t="s">
        <v>15</v>
      </c>
      <c r="L1517" s="1" t="s">
        <v>79</v>
      </c>
      <c r="M1517" s="1">
        <v>110500</v>
      </c>
      <c r="N1517" s="17">
        <v>478.75611460517121</v>
      </c>
      <c r="O1517" s="8">
        <v>2216.7708074934631</v>
      </c>
      <c r="P1517" s="8">
        <v>1426.4685198464224</v>
      </c>
      <c r="Q1517" s="8">
        <f>P1517-Table3[[#This Row],[paid]]</f>
        <v>-790.30228764704066</v>
      </c>
      <c r="R1517" s="8">
        <v>2.9795306552331491</v>
      </c>
      <c r="S1517" s="8">
        <v>1600</v>
      </c>
      <c r="T1517" s="10">
        <v>0.08</v>
      </c>
      <c r="U1517" s="8">
        <v>249.81915845555952</v>
      </c>
      <c r="V1517" s="10">
        <v>2.9188535064021338E-2</v>
      </c>
    </row>
    <row r="1518" spans="1:22" x14ac:dyDescent="0.25">
      <c r="A1518" s="6">
        <v>44727</v>
      </c>
      <c r="B1518" s="7" t="str">
        <f t="shared" si="23"/>
        <v>6</v>
      </c>
      <c r="C1518" s="17">
        <f>_xlfn.ISOWEEKNUM(Table3[[#This Row],[dt]])</f>
        <v>24</v>
      </c>
      <c r="D1518" s="1">
        <v>3534</v>
      </c>
      <c r="E1518" s="1" t="s">
        <v>10</v>
      </c>
      <c r="F1518" s="1" t="s">
        <v>89</v>
      </c>
      <c r="G1518" s="1" t="s">
        <v>48</v>
      </c>
      <c r="H1518" s="1" t="s">
        <v>11</v>
      </c>
      <c r="I1518" s="1" t="s">
        <v>18</v>
      </c>
      <c r="J1518" s="1" t="s">
        <v>13</v>
      </c>
      <c r="K1518" s="1" t="s">
        <v>14</v>
      </c>
      <c r="L1518" s="1" t="s">
        <v>80</v>
      </c>
      <c r="M1518" s="1">
        <v>211850</v>
      </c>
      <c r="N1518" s="17">
        <v>364.47526572553085</v>
      </c>
      <c r="O1518" s="8">
        <v>4791.4301672991141</v>
      </c>
      <c r="P1518" s="8">
        <v>3987.1182270129434</v>
      </c>
      <c r="Q1518" s="8">
        <f>P1518-Table3[[#This Row],[paid]]</f>
        <v>-804.31194028617074</v>
      </c>
      <c r="R1518" s="8">
        <v>10.939338281504826</v>
      </c>
      <c r="S1518" s="8">
        <v>3200</v>
      </c>
      <c r="T1518" s="10">
        <v>0.08</v>
      </c>
      <c r="U1518" s="8">
        <v>951.97298357990962</v>
      </c>
      <c r="V1518" s="10">
        <v>3.9793694316621997E-2</v>
      </c>
    </row>
    <row r="1519" spans="1:22" x14ac:dyDescent="0.25">
      <c r="A1519" s="6">
        <v>44727</v>
      </c>
      <c r="B1519" s="7" t="str">
        <f t="shared" si="23"/>
        <v>6</v>
      </c>
      <c r="C1519" s="17">
        <f>_xlfn.ISOWEEKNUM(Table3[[#This Row],[dt]])</f>
        <v>24</v>
      </c>
      <c r="D1519" s="1">
        <v>15909</v>
      </c>
      <c r="E1519" s="1" t="s">
        <v>10</v>
      </c>
      <c r="F1519" s="1" t="s">
        <v>94</v>
      </c>
      <c r="G1519" s="1" t="s">
        <v>40</v>
      </c>
      <c r="H1519" s="1" t="s">
        <v>11</v>
      </c>
      <c r="I1519" s="1" t="s">
        <v>18</v>
      </c>
      <c r="J1519" s="1" t="s">
        <v>13</v>
      </c>
      <c r="K1519" s="1" t="s">
        <v>14</v>
      </c>
      <c r="L1519" s="1" t="s">
        <v>79</v>
      </c>
      <c r="M1519" s="1">
        <v>77360</v>
      </c>
      <c r="N1519" s="17">
        <v>139.99658551575786</v>
      </c>
      <c r="O1519" s="8">
        <v>1478.6033608285798</v>
      </c>
      <c r="P1519" s="8">
        <v>650.94157813875859</v>
      </c>
      <c r="Q1519" s="8">
        <f>P1519-Table3[[#This Row],[paid]]</f>
        <v>-827.66178268982117</v>
      </c>
      <c r="R1519" s="8">
        <v>4.6496961032345272</v>
      </c>
      <c r="S1519" s="8">
        <v>600</v>
      </c>
      <c r="T1519" s="10">
        <v>0.06</v>
      </c>
      <c r="U1519" s="8">
        <v>160.1658124066094</v>
      </c>
      <c r="V1519" s="10">
        <v>4.1008752496799208E-2</v>
      </c>
    </row>
    <row r="1520" spans="1:22" x14ac:dyDescent="0.25">
      <c r="A1520" s="6">
        <v>44727</v>
      </c>
      <c r="B1520" s="7" t="str">
        <f t="shared" si="23"/>
        <v>6</v>
      </c>
      <c r="C1520" s="17">
        <f>_xlfn.ISOWEEKNUM(Table3[[#This Row],[dt]])</f>
        <v>24</v>
      </c>
      <c r="D1520" s="1">
        <v>15839</v>
      </c>
      <c r="E1520" s="1" t="s">
        <v>10</v>
      </c>
      <c r="F1520" s="1" t="s">
        <v>93</v>
      </c>
      <c r="G1520" s="1" t="s">
        <v>49</v>
      </c>
      <c r="H1520" s="1" t="s">
        <v>19</v>
      </c>
      <c r="I1520" s="1" t="s">
        <v>12</v>
      </c>
      <c r="J1520" s="1" t="s">
        <v>16</v>
      </c>
      <c r="K1520" s="1" t="s">
        <v>14</v>
      </c>
      <c r="L1520" s="1" t="s">
        <v>80</v>
      </c>
      <c r="M1520" s="1">
        <v>104510</v>
      </c>
      <c r="N1520" s="17">
        <v>136.69925770903501</v>
      </c>
      <c r="O1520" s="8">
        <v>1980.153225902777</v>
      </c>
      <c r="P1520" s="8">
        <v>1127.8561505460864</v>
      </c>
      <c r="Q1520" s="8">
        <f>P1520-Table3[[#This Row],[paid]]</f>
        <v>-852.29707535669058</v>
      </c>
      <c r="R1520" s="8">
        <v>8.2506384412615716</v>
      </c>
      <c r="S1520" s="8">
        <v>1000</v>
      </c>
      <c r="T1520" s="10">
        <v>7.4999999999999997E-2</v>
      </c>
      <c r="U1520" s="8">
        <v>330.41281885725499</v>
      </c>
      <c r="V1520" s="10">
        <v>4.8826087543356107E-2</v>
      </c>
    </row>
    <row r="1521" spans="1:22" x14ac:dyDescent="0.25">
      <c r="A1521" s="6">
        <v>44727</v>
      </c>
      <c r="B1521" s="7" t="str">
        <f t="shared" si="23"/>
        <v>6</v>
      </c>
      <c r="C1521" s="17">
        <f>_xlfn.ISOWEEKNUM(Table3[[#This Row],[dt]])</f>
        <v>24</v>
      </c>
      <c r="D1521" s="1">
        <v>8767</v>
      </c>
      <c r="E1521" s="1" t="s">
        <v>10</v>
      </c>
      <c r="F1521" s="1" t="s">
        <v>93</v>
      </c>
      <c r="G1521" s="1" t="s">
        <v>25</v>
      </c>
      <c r="H1521" s="1" t="s">
        <v>17</v>
      </c>
      <c r="I1521" s="1" t="s">
        <v>18</v>
      </c>
      <c r="J1521" s="1" t="s">
        <v>13</v>
      </c>
      <c r="K1521" s="1" t="s">
        <v>14</v>
      </c>
      <c r="L1521" s="1" t="s">
        <v>77</v>
      </c>
      <c r="M1521" s="1">
        <v>63930</v>
      </c>
      <c r="N1521" s="17">
        <v>148.9376572546827</v>
      </c>
      <c r="O1521" s="8">
        <v>1424.8069945031275</v>
      </c>
      <c r="P1521" s="8">
        <v>471.57203511418084</v>
      </c>
      <c r="Q1521" s="8">
        <f>P1521-Table3[[#This Row],[paid]]</f>
        <v>-953.23495938894666</v>
      </c>
      <c r="R1521" s="8">
        <v>3.1662377655625056</v>
      </c>
      <c r="S1521" s="8">
        <v>800</v>
      </c>
      <c r="T1521" s="10">
        <v>0.12</v>
      </c>
      <c r="U1521" s="8">
        <v>26.264226712125289</v>
      </c>
      <c r="V1521" s="10">
        <v>9.2825078519078504E-3</v>
      </c>
    </row>
    <row r="1522" spans="1:22" x14ac:dyDescent="0.25">
      <c r="A1522" s="6">
        <v>44727</v>
      </c>
      <c r="B1522" s="7" t="str">
        <f t="shared" si="23"/>
        <v>6</v>
      </c>
      <c r="C1522" s="17">
        <f>_xlfn.ISOWEEKNUM(Table3[[#This Row],[dt]])</f>
        <v>24</v>
      </c>
      <c r="D1522" s="1">
        <v>16845</v>
      </c>
      <c r="E1522" s="1" t="s">
        <v>10</v>
      </c>
      <c r="F1522" s="1" t="s">
        <v>92</v>
      </c>
      <c r="G1522" s="1" t="s">
        <v>64</v>
      </c>
      <c r="H1522" s="1" t="s">
        <v>11</v>
      </c>
      <c r="I1522" s="1" t="s">
        <v>12</v>
      </c>
      <c r="J1522" s="1" t="s">
        <v>13</v>
      </c>
      <c r="K1522" s="1" t="s">
        <v>15</v>
      </c>
      <c r="L1522" s="1" t="s">
        <v>75</v>
      </c>
      <c r="M1522" s="1">
        <v>60050</v>
      </c>
      <c r="N1522" s="17">
        <v>369.43572543181534</v>
      </c>
      <c r="O1522" s="8">
        <v>1210.1198928714784</v>
      </c>
      <c r="P1522" s="8">
        <v>217.23105951527953</v>
      </c>
      <c r="Q1522" s="8">
        <f>P1522-Table3[[#This Row],[paid]]</f>
        <v>-992.88883335619892</v>
      </c>
      <c r="R1522" s="8">
        <v>0.58800772248371158</v>
      </c>
      <c r="S1522" s="8">
        <v>400</v>
      </c>
      <c r="T1522" s="10">
        <v>0.06</v>
      </c>
      <c r="U1522" s="8">
        <v>71.204411641116636</v>
      </c>
      <c r="V1522" s="10">
        <v>5.4630318365460902E-2</v>
      </c>
    </row>
    <row r="1523" spans="1:22" x14ac:dyDescent="0.25">
      <c r="A1523" s="6">
        <v>44727</v>
      </c>
      <c r="B1523" s="7" t="str">
        <f t="shared" si="23"/>
        <v>6</v>
      </c>
      <c r="C1523" s="17">
        <f>_xlfn.ISOWEEKNUM(Table3[[#This Row],[dt]])</f>
        <v>24</v>
      </c>
      <c r="D1523" s="1">
        <v>17631</v>
      </c>
      <c r="E1523" s="1" t="s">
        <v>10</v>
      </c>
      <c r="F1523" s="1" t="s">
        <v>93</v>
      </c>
      <c r="G1523" s="1" t="s">
        <v>65</v>
      </c>
      <c r="H1523" s="1" t="s">
        <v>17</v>
      </c>
      <c r="I1523" s="1" t="s">
        <v>12</v>
      </c>
      <c r="J1523" s="1" t="s">
        <v>16</v>
      </c>
      <c r="K1523" s="1" t="s">
        <v>14</v>
      </c>
      <c r="L1523" s="1" t="s">
        <v>80</v>
      </c>
      <c r="M1523" s="1">
        <v>59060</v>
      </c>
      <c r="N1523" s="17">
        <v>149.7211424708467</v>
      </c>
      <c r="O1523" s="8">
        <v>1580.6396157430029</v>
      </c>
      <c r="P1523" s="8">
        <v>525.90037578605006</v>
      </c>
      <c r="Q1523" s="8">
        <f>P1523-Table3[[#This Row],[paid]]</f>
        <v>-1054.7392399569528</v>
      </c>
      <c r="R1523" s="8">
        <v>3.5125324794288955</v>
      </c>
      <c r="S1523" s="8">
        <v>600</v>
      </c>
      <c r="T1523" s="10">
        <v>0.15</v>
      </c>
      <c r="U1523" s="8">
        <v>471.82004816765743</v>
      </c>
      <c r="V1523" s="10">
        <v>0.14952770204256521</v>
      </c>
    </row>
    <row r="1524" spans="1:22" x14ac:dyDescent="0.25">
      <c r="A1524" s="6">
        <v>44727</v>
      </c>
      <c r="B1524" s="7" t="str">
        <f t="shared" si="23"/>
        <v>6</v>
      </c>
      <c r="C1524" s="17">
        <f>_xlfn.ISOWEEKNUM(Table3[[#This Row],[dt]])</f>
        <v>24</v>
      </c>
      <c r="D1524" s="1">
        <v>5585</v>
      </c>
      <c r="E1524" s="1" t="s">
        <v>10</v>
      </c>
      <c r="F1524" s="1" t="s">
        <v>93</v>
      </c>
      <c r="G1524" s="1" t="s">
        <v>33</v>
      </c>
      <c r="H1524" s="1" t="s">
        <v>19</v>
      </c>
      <c r="I1524" s="1" t="s">
        <v>12</v>
      </c>
      <c r="J1524" s="1" t="s">
        <v>13</v>
      </c>
      <c r="K1524" s="1" t="s">
        <v>14</v>
      </c>
      <c r="L1524" s="1" t="s">
        <v>78</v>
      </c>
      <c r="M1524" s="1">
        <v>74820</v>
      </c>
      <c r="N1524" s="17">
        <v>73.486452144647828</v>
      </c>
      <c r="O1524" s="8">
        <v>1357.2983088040678</v>
      </c>
      <c r="P1524" s="8">
        <v>116.25062612580599</v>
      </c>
      <c r="Q1524" s="8">
        <f>P1524-Table3[[#This Row],[paid]]</f>
        <v>-1241.0476826782617</v>
      </c>
      <c r="R1524" s="8">
        <v>1.5819327608439016</v>
      </c>
      <c r="S1524" s="8">
        <v>200</v>
      </c>
      <c r="T1524" s="10">
        <v>7.0000000000000007E-2</v>
      </c>
      <c r="U1524" s="8">
        <v>45.825069136576651</v>
      </c>
      <c r="V1524" s="10">
        <v>6.569866999681781E-2</v>
      </c>
    </row>
    <row r="1525" spans="1:22" x14ac:dyDescent="0.25">
      <c r="A1525" s="6">
        <v>44727</v>
      </c>
      <c r="B1525" s="7" t="str">
        <f t="shared" si="23"/>
        <v>6</v>
      </c>
      <c r="C1525" s="17">
        <f>_xlfn.ISOWEEKNUM(Table3[[#This Row],[dt]])</f>
        <v>24</v>
      </c>
      <c r="D1525" s="1">
        <v>16911</v>
      </c>
      <c r="E1525" s="1" t="s">
        <v>10</v>
      </c>
      <c r="F1525" s="1" t="s">
        <v>92</v>
      </c>
      <c r="G1525" s="1" t="s">
        <v>64</v>
      </c>
      <c r="H1525" s="1" t="s">
        <v>11</v>
      </c>
      <c r="I1525" s="1" t="s">
        <v>18</v>
      </c>
      <c r="J1525" s="1" t="s">
        <v>16</v>
      </c>
      <c r="K1525" s="1" t="s">
        <v>15</v>
      </c>
      <c r="L1525" s="1" t="s">
        <v>81</v>
      </c>
      <c r="M1525" s="1">
        <v>61890</v>
      </c>
      <c r="N1525" s="17">
        <v>246.85858113498199</v>
      </c>
      <c r="O1525" s="8">
        <v>1735.9510494394192</v>
      </c>
      <c r="P1525" s="8">
        <v>492.56829078666436</v>
      </c>
      <c r="Q1525" s="8">
        <f>P1525-Table3[[#This Row],[paid]]</f>
        <v>-1243.3827586527548</v>
      </c>
      <c r="R1525" s="8">
        <v>1.9953460338384128</v>
      </c>
      <c r="S1525" s="8">
        <v>600</v>
      </c>
      <c r="T1525" s="10">
        <v>0.12</v>
      </c>
      <c r="U1525" s="8">
        <v>330.12976799876748</v>
      </c>
      <c r="V1525" s="10">
        <v>0.11170355264225673</v>
      </c>
    </row>
    <row r="1526" spans="1:22" x14ac:dyDescent="0.25">
      <c r="A1526" s="6">
        <v>44727</v>
      </c>
      <c r="B1526" s="7" t="str">
        <f t="shared" si="23"/>
        <v>6</v>
      </c>
      <c r="C1526" s="17">
        <f>_xlfn.ISOWEEKNUM(Table3[[#This Row],[dt]])</f>
        <v>24</v>
      </c>
      <c r="D1526" s="1">
        <v>16842</v>
      </c>
      <c r="E1526" s="1" t="s">
        <v>10</v>
      </c>
      <c r="F1526" s="1" t="s">
        <v>92</v>
      </c>
      <c r="G1526" s="1" t="s">
        <v>40</v>
      </c>
      <c r="H1526" s="1" t="s">
        <v>11</v>
      </c>
      <c r="I1526" s="1" t="s">
        <v>12</v>
      </c>
      <c r="J1526" s="1" t="s">
        <v>16</v>
      </c>
      <c r="K1526" s="1" t="s">
        <v>14</v>
      </c>
      <c r="L1526" s="1" t="s">
        <v>77</v>
      </c>
      <c r="M1526" s="1">
        <v>98210</v>
      </c>
      <c r="N1526" s="17">
        <v>331.04138442681119</v>
      </c>
      <c r="O1526" s="8">
        <v>1689.4866014102356</v>
      </c>
      <c r="P1526" s="8">
        <v>446.00477153221095</v>
      </c>
      <c r="Q1526" s="8">
        <f>P1526-Table3[[#This Row],[paid]]</f>
        <v>-1243.4818298780247</v>
      </c>
      <c r="R1526" s="8">
        <v>1.3472779915552118</v>
      </c>
      <c r="S1526" s="8">
        <v>600</v>
      </c>
      <c r="T1526" s="10">
        <v>0.14000000000000001</v>
      </c>
      <c r="U1526" s="8">
        <v>25.081222529924325</v>
      </c>
      <c r="V1526" s="10">
        <v>9.372553886871339E-3</v>
      </c>
    </row>
    <row r="1527" spans="1:22" x14ac:dyDescent="0.25">
      <c r="A1527" s="6">
        <v>44727</v>
      </c>
      <c r="B1527" s="7" t="str">
        <f t="shared" si="23"/>
        <v>6</v>
      </c>
      <c r="C1527" s="17">
        <f>_xlfn.ISOWEEKNUM(Table3[[#This Row],[dt]])</f>
        <v>24</v>
      </c>
      <c r="D1527" s="1">
        <v>14988</v>
      </c>
      <c r="E1527" s="1" t="s">
        <v>10</v>
      </c>
      <c r="F1527" s="1" t="s">
        <v>89</v>
      </c>
      <c r="G1527" s="1" t="s">
        <v>72</v>
      </c>
      <c r="H1527" s="1" t="s">
        <v>11</v>
      </c>
      <c r="I1527" s="1" t="s">
        <v>12</v>
      </c>
      <c r="J1527" s="1" t="s">
        <v>16</v>
      </c>
      <c r="K1527" s="1" t="s">
        <v>14</v>
      </c>
      <c r="L1527" s="1" t="s">
        <v>80</v>
      </c>
      <c r="M1527" s="1">
        <v>279780</v>
      </c>
      <c r="N1527" s="17">
        <v>1015.2238544332645</v>
      </c>
      <c r="O1527" s="8">
        <v>6886.416617232504</v>
      </c>
      <c r="P1527" s="8">
        <v>5629.0293247826603</v>
      </c>
      <c r="Q1527" s="8">
        <f>P1527-Table3[[#This Row],[paid]]</f>
        <v>-1257.3872924498437</v>
      </c>
      <c r="R1527" s="8">
        <v>5.5446188544545114</v>
      </c>
      <c r="S1527" s="8">
        <v>4800</v>
      </c>
      <c r="T1527" s="10">
        <v>0.14000000000000001</v>
      </c>
      <c r="U1527" s="8">
        <v>4317.1129507427158</v>
      </c>
      <c r="V1527" s="10">
        <v>0.12782289514037429</v>
      </c>
    </row>
    <row r="1528" spans="1:22" x14ac:dyDescent="0.25">
      <c r="A1528" s="6">
        <v>44727</v>
      </c>
      <c r="B1528" s="7" t="str">
        <f t="shared" si="23"/>
        <v>6</v>
      </c>
      <c r="C1528" s="17">
        <f>_xlfn.ISOWEEKNUM(Table3[[#This Row],[dt]])</f>
        <v>24</v>
      </c>
      <c r="D1528" s="1">
        <v>12394</v>
      </c>
      <c r="E1528" s="1" t="s">
        <v>10</v>
      </c>
      <c r="F1528" s="1" t="s">
        <v>92</v>
      </c>
      <c r="G1528" s="1" t="s">
        <v>57</v>
      </c>
      <c r="H1528" s="1" t="s">
        <v>17</v>
      </c>
      <c r="I1528" s="1" t="s">
        <v>12</v>
      </c>
      <c r="J1528" s="1" t="s">
        <v>13</v>
      </c>
      <c r="K1528" s="1" t="s">
        <v>14</v>
      </c>
      <c r="L1528" s="1" t="s">
        <v>75</v>
      </c>
      <c r="M1528" s="1">
        <v>48170</v>
      </c>
      <c r="N1528" s="17">
        <v>117.42827981701899</v>
      </c>
      <c r="O1528" s="8">
        <v>1365.554460676891</v>
      </c>
      <c r="P1528" s="8">
        <v>80.49935306914881</v>
      </c>
      <c r="Q1528" s="8">
        <f>P1528-Table3[[#This Row],[paid]]</f>
        <v>-1285.0551076077422</v>
      </c>
      <c r="R1528" s="8">
        <v>0.68551930756872048</v>
      </c>
      <c r="S1528" s="8">
        <v>200</v>
      </c>
      <c r="T1528" s="10">
        <v>7.0000000000000007E-2</v>
      </c>
      <c r="U1528" s="8">
        <v>17.862861639603395</v>
      </c>
      <c r="V1528" s="10">
        <v>3.698344760663113E-2</v>
      </c>
    </row>
    <row r="1529" spans="1:22" x14ac:dyDescent="0.25">
      <c r="A1529" s="6">
        <v>44727</v>
      </c>
      <c r="B1529" s="7" t="str">
        <f t="shared" si="23"/>
        <v>6</v>
      </c>
      <c r="C1529" s="17">
        <f>_xlfn.ISOWEEKNUM(Table3[[#This Row],[dt]])</f>
        <v>24</v>
      </c>
      <c r="D1529" s="1">
        <v>5289</v>
      </c>
      <c r="E1529" s="1" t="s">
        <v>10</v>
      </c>
      <c r="F1529" s="1" t="s">
        <v>90</v>
      </c>
      <c r="G1529" s="1" t="s">
        <v>55</v>
      </c>
      <c r="H1529" s="1" t="s">
        <v>17</v>
      </c>
      <c r="I1529" s="1" t="s">
        <v>12</v>
      </c>
      <c r="J1529" s="1" t="s">
        <v>16</v>
      </c>
      <c r="K1529" s="1" t="s">
        <v>14</v>
      </c>
      <c r="L1529" s="1" t="s">
        <v>80</v>
      </c>
      <c r="M1529" s="1">
        <v>63900</v>
      </c>
      <c r="N1529" s="17">
        <v>221.98356003522849</v>
      </c>
      <c r="O1529" s="8">
        <v>1382.5033031120279</v>
      </c>
      <c r="P1529" s="8">
        <v>90.050764373612253</v>
      </c>
      <c r="Q1529" s="8">
        <f>P1529-Table3[[#This Row],[paid]]</f>
        <v>-1292.4525387384156</v>
      </c>
      <c r="R1529" s="8">
        <v>0.40566411476291903</v>
      </c>
      <c r="S1529" s="8">
        <v>200</v>
      </c>
      <c r="T1529" s="10">
        <v>0.04</v>
      </c>
      <c r="U1529" s="8">
        <v>10.391283796653953</v>
      </c>
      <c r="V1529" s="10">
        <v>1.9232270206949571E-2</v>
      </c>
    </row>
    <row r="1530" spans="1:22" x14ac:dyDescent="0.25">
      <c r="A1530" s="6">
        <v>44727</v>
      </c>
      <c r="B1530" s="7" t="str">
        <f t="shared" si="23"/>
        <v>6</v>
      </c>
      <c r="C1530" s="17">
        <f>_xlfn.ISOWEEKNUM(Table3[[#This Row],[dt]])</f>
        <v>24</v>
      </c>
      <c r="D1530" s="1">
        <v>7581</v>
      </c>
      <c r="E1530" s="1" t="s">
        <v>10</v>
      </c>
      <c r="F1530" s="1" t="s">
        <v>89</v>
      </c>
      <c r="G1530" s="1" t="s">
        <v>28</v>
      </c>
      <c r="H1530" s="1" t="s">
        <v>11</v>
      </c>
      <c r="I1530" s="1" t="s">
        <v>12</v>
      </c>
      <c r="J1530" s="1" t="s">
        <v>13</v>
      </c>
      <c r="K1530" s="1" t="s">
        <v>14</v>
      </c>
      <c r="L1530" s="1" t="s">
        <v>77</v>
      </c>
      <c r="M1530" s="1">
        <v>740970</v>
      </c>
      <c r="N1530" s="17">
        <v>3315.6771297174978</v>
      </c>
      <c r="O1530" s="8">
        <v>13886.378102912595</v>
      </c>
      <c r="P1530" s="8">
        <v>12518.419328558222</v>
      </c>
      <c r="Q1530" s="8">
        <f>P1530-Table3[[#This Row],[paid]]</f>
        <v>-1367.9587743543725</v>
      </c>
      <c r="R1530" s="8">
        <v>3.7755242259142454</v>
      </c>
      <c r="S1530" s="8">
        <v>14600</v>
      </c>
      <c r="T1530" s="10">
        <v>0.17</v>
      </c>
      <c r="U1530" s="8">
        <v>868.16350210196276</v>
      </c>
      <c r="V1530" s="10">
        <v>1.1558481404030308E-2</v>
      </c>
    </row>
    <row r="1531" spans="1:22" x14ac:dyDescent="0.25">
      <c r="A1531" s="6">
        <v>44727</v>
      </c>
      <c r="B1531" s="7" t="str">
        <f t="shared" si="23"/>
        <v>6</v>
      </c>
      <c r="C1531" s="17">
        <f>_xlfn.ISOWEEKNUM(Table3[[#This Row],[dt]])</f>
        <v>24</v>
      </c>
      <c r="D1531" s="1">
        <v>9559</v>
      </c>
      <c r="E1531" s="1" t="s">
        <v>10</v>
      </c>
      <c r="F1531" s="1" t="s">
        <v>94</v>
      </c>
      <c r="G1531" s="1" t="s">
        <v>51</v>
      </c>
      <c r="H1531" s="1" t="s">
        <v>17</v>
      </c>
      <c r="I1531" s="1" t="s">
        <v>18</v>
      </c>
      <c r="J1531" s="1" t="s">
        <v>16</v>
      </c>
      <c r="K1531" s="1" t="s">
        <v>14</v>
      </c>
      <c r="L1531" s="1" t="s">
        <v>75</v>
      </c>
      <c r="M1531" s="1">
        <v>130770</v>
      </c>
      <c r="N1531" s="17">
        <v>243.95919841126556</v>
      </c>
      <c r="O1531" s="8">
        <v>2537.8412848732014</v>
      </c>
      <c r="P1531" s="8">
        <v>1109.551479485094</v>
      </c>
      <c r="Q1531" s="8">
        <f>P1531-Table3[[#This Row],[paid]]</f>
        <v>-1428.2898053881074</v>
      </c>
      <c r="R1531" s="8">
        <v>4.5481026610630844</v>
      </c>
      <c r="S1531" s="8">
        <v>800</v>
      </c>
      <c r="T1531" s="10">
        <v>7.0000000000000007E-2</v>
      </c>
      <c r="U1531" s="8">
        <v>366.70311410096656</v>
      </c>
      <c r="V1531" s="10">
        <v>5.5082785083443699E-2</v>
      </c>
    </row>
    <row r="1532" spans="1:22" x14ac:dyDescent="0.25">
      <c r="A1532" s="6">
        <v>44727</v>
      </c>
      <c r="B1532" s="7" t="str">
        <f t="shared" si="23"/>
        <v>6</v>
      </c>
      <c r="C1532" s="17">
        <f>_xlfn.ISOWEEKNUM(Table3[[#This Row],[dt]])</f>
        <v>24</v>
      </c>
      <c r="D1532" s="1">
        <v>3016</v>
      </c>
      <c r="E1532" s="1" t="s">
        <v>10</v>
      </c>
      <c r="F1532" s="1" t="s">
        <v>94</v>
      </c>
      <c r="G1532" s="1" t="s">
        <v>45</v>
      </c>
      <c r="H1532" s="1" t="s">
        <v>11</v>
      </c>
      <c r="I1532" s="1" t="s">
        <v>12</v>
      </c>
      <c r="J1532" s="1" t="s">
        <v>16</v>
      </c>
      <c r="K1532" s="1" t="s">
        <v>15</v>
      </c>
      <c r="L1532" s="1" t="s">
        <v>80</v>
      </c>
      <c r="M1532" s="1">
        <v>649810</v>
      </c>
      <c r="N1532" s="17">
        <v>4563.8172760168327</v>
      </c>
      <c r="O1532" s="8">
        <v>8129.8384775210607</v>
      </c>
      <c r="P1532" s="8">
        <v>6488.8242908249385</v>
      </c>
      <c r="Q1532" s="8">
        <f>P1532-Table3[[#This Row],[paid]]</f>
        <v>-1641.0141866961221</v>
      </c>
      <c r="R1532" s="8">
        <v>1.4217975651488388</v>
      </c>
      <c r="S1532" s="8">
        <v>7800</v>
      </c>
      <c r="T1532" s="10">
        <v>0.08</v>
      </c>
      <c r="U1532" s="8">
        <v>2812.6973220246177</v>
      </c>
      <c r="V1532" s="10">
        <v>7.2244657274346619E-2</v>
      </c>
    </row>
    <row r="1533" spans="1:22" x14ac:dyDescent="0.25">
      <c r="A1533" s="6">
        <v>44727</v>
      </c>
      <c r="B1533" s="7" t="str">
        <f t="shared" si="23"/>
        <v>6</v>
      </c>
      <c r="C1533" s="17">
        <f>_xlfn.ISOWEEKNUM(Table3[[#This Row],[dt]])</f>
        <v>24</v>
      </c>
      <c r="D1533" s="1">
        <v>5638</v>
      </c>
      <c r="E1533" s="1" t="s">
        <v>10</v>
      </c>
      <c r="F1533" s="1" t="s">
        <v>89</v>
      </c>
      <c r="G1533" s="1" t="s">
        <v>68</v>
      </c>
      <c r="H1533" s="1" t="s">
        <v>11</v>
      </c>
      <c r="I1533" s="1" t="s">
        <v>12</v>
      </c>
      <c r="J1533" s="1" t="s">
        <v>16</v>
      </c>
      <c r="K1533" s="1" t="s">
        <v>15</v>
      </c>
      <c r="L1533" s="1" t="s">
        <v>79</v>
      </c>
      <c r="M1533" s="1">
        <v>125220</v>
      </c>
      <c r="N1533" s="17">
        <v>488.31315772129096</v>
      </c>
      <c r="O1533" s="8">
        <v>2197.3719826058696</v>
      </c>
      <c r="P1533" s="8">
        <v>503.75852183782428</v>
      </c>
      <c r="Q1533" s="8">
        <f>P1533-Table3[[#This Row],[paid]]</f>
        <v>-1693.6134607680453</v>
      </c>
      <c r="R1533" s="8">
        <v>1.0316300387820982</v>
      </c>
      <c r="S1533" s="8">
        <v>800</v>
      </c>
      <c r="T1533" s="10">
        <v>0.04</v>
      </c>
      <c r="U1533" s="8">
        <v>116.42091926885936</v>
      </c>
      <c r="V1533" s="10">
        <v>3.8517435842120577E-2</v>
      </c>
    </row>
    <row r="1534" spans="1:22" x14ac:dyDescent="0.25">
      <c r="A1534" s="6">
        <v>44727</v>
      </c>
      <c r="B1534" s="7" t="str">
        <f t="shared" si="23"/>
        <v>6</v>
      </c>
      <c r="C1534" s="17">
        <f>_xlfn.ISOWEEKNUM(Table3[[#This Row],[dt]])</f>
        <v>24</v>
      </c>
      <c r="D1534" s="1">
        <v>10509</v>
      </c>
      <c r="E1534" s="1" t="s">
        <v>10</v>
      </c>
      <c r="F1534" s="1" t="s">
        <v>94</v>
      </c>
      <c r="G1534" s="1" t="s">
        <v>33</v>
      </c>
      <c r="H1534" s="1" t="s">
        <v>17</v>
      </c>
      <c r="I1534" s="1" t="s">
        <v>12</v>
      </c>
      <c r="J1534" s="1" t="s">
        <v>13</v>
      </c>
      <c r="K1534" s="1" t="s">
        <v>14</v>
      </c>
      <c r="L1534" s="1" t="s">
        <v>79</v>
      </c>
      <c r="M1534" s="1">
        <v>182810</v>
      </c>
      <c r="N1534" s="17">
        <v>560.51728401167099</v>
      </c>
      <c r="O1534" s="8">
        <v>7215.0087263910464</v>
      </c>
      <c r="P1534" s="8">
        <v>5435.6681390285148</v>
      </c>
      <c r="Q1534" s="8">
        <f>P1534-Table3[[#This Row],[paid]]</f>
        <v>-1779.3405873625316</v>
      </c>
      <c r="R1534" s="8">
        <v>9.6975923741815144</v>
      </c>
      <c r="S1534" s="8">
        <v>4400</v>
      </c>
      <c r="T1534" s="10">
        <v>0.108</v>
      </c>
      <c r="U1534" s="8">
        <v>3185.1793392686695</v>
      </c>
      <c r="V1534" s="10">
        <v>9.7662920110925491E-2</v>
      </c>
    </row>
    <row r="1535" spans="1:22" x14ac:dyDescent="0.25">
      <c r="A1535" s="6">
        <v>44727</v>
      </c>
      <c r="B1535" s="7" t="str">
        <f t="shared" si="23"/>
        <v>6</v>
      </c>
      <c r="C1535" s="17">
        <f>_xlfn.ISOWEEKNUM(Table3[[#This Row],[dt]])</f>
        <v>24</v>
      </c>
      <c r="D1535" s="1">
        <v>10778</v>
      </c>
      <c r="E1535" s="1" t="s">
        <v>10</v>
      </c>
      <c r="F1535" s="1" t="s">
        <v>94</v>
      </c>
      <c r="G1535" s="1" t="s">
        <v>35</v>
      </c>
      <c r="H1535" s="1" t="s">
        <v>17</v>
      </c>
      <c r="I1535" s="1" t="s">
        <v>12</v>
      </c>
      <c r="J1535" s="1" t="s">
        <v>16</v>
      </c>
      <c r="K1535" s="1" t="s">
        <v>20</v>
      </c>
      <c r="L1535" s="1" t="s">
        <v>77</v>
      </c>
      <c r="M1535" s="1">
        <v>323620</v>
      </c>
      <c r="N1535" s="17">
        <v>373.72517121568154</v>
      </c>
      <c r="O1535" s="8">
        <v>4276.2295969233301</v>
      </c>
      <c r="P1535" s="8">
        <v>2316.1371569097632</v>
      </c>
      <c r="Q1535" s="8">
        <f>P1535-Table3[[#This Row],[paid]]</f>
        <v>-1960.0924400135668</v>
      </c>
      <c r="R1535" s="8">
        <v>6.19743419843961</v>
      </c>
      <c r="S1535" s="8">
        <v>3200</v>
      </c>
      <c r="T1535" s="10">
        <v>0.09</v>
      </c>
      <c r="U1535" s="8">
        <v>577.83402128975354</v>
      </c>
      <c r="V1535" s="10">
        <v>4.1580296714142734E-2</v>
      </c>
    </row>
    <row r="1536" spans="1:22" x14ac:dyDescent="0.25">
      <c r="A1536" s="6">
        <v>44727</v>
      </c>
      <c r="B1536" s="7" t="str">
        <f t="shared" si="23"/>
        <v>6</v>
      </c>
      <c r="C1536" s="17">
        <f>_xlfn.ISOWEEKNUM(Table3[[#This Row],[dt]])</f>
        <v>24</v>
      </c>
      <c r="D1536" s="1">
        <v>2370</v>
      </c>
      <c r="E1536" s="1" t="s">
        <v>10</v>
      </c>
      <c r="F1536" s="1" t="s">
        <v>94</v>
      </c>
      <c r="G1536" s="1" t="s">
        <v>27</v>
      </c>
      <c r="H1536" s="1" t="s">
        <v>17</v>
      </c>
      <c r="I1536" s="1" t="s">
        <v>12</v>
      </c>
      <c r="J1536" s="1" t="s">
        <v>13</v>
      </c>
      <c r="K1536" s="1" t="s">
        <v>14</v>
      </c>
      <c r="L1536" s="1" t="s">
        <v>79</v>
      </c>
      <c r="M1536" s="1">
        <v>80620</v>
      </c>
      <c r="N1536" s="17">
        <v>409.19055302919173</v>
      </c>
      <c r="O1536" s="8">
        <v>4528.8883919519994</v>
      </c>
      <c r="P1536" s="8">
        <v>1785.3355931698704</v>
      </c>
      <c r="Q1536" s="8">
        <f>P1536-Table3[[#This Row],[paid]]</f>
        <v>-2743.5527987821288</v>
      </c>
      <c r="R1536" s="8">
        <v>4.3630909363699413</v>
      </c>
      <c r="S1536" s="8">
        <v>30000</v>
      </c>
      <c r="T1536" s="10">
        <v>0.08</v>
      </c>
      <c r="U1536" s="8">
        <v>318.95153665753782</v>
      </c>
      <c r="V1536" s="10">
        <v>2.9775124433910873E-2</v>
      </c>
    </row>
    <row r="1537" spans="1:22" x14ac:dyDescent="0.25">
      <c r="A1537" s="6">
        <v>44727</v>
      </c>
      <c r="B1537" s="7" t="str">
        <f t="shared" si="23"/>
        <v>6</v>
      </c>
      <c r="C1537" s="17">
        <f>_xlfn.ISOWEEKNUM(Table3[[#This Row],[dt]])</f>
        <v>24</v>
      </c>
      <c r="D1537" s="1">
        <v>5351</v>
      </c>
      <c r="E1537" s="1" t="s">
        <v>10</v>
      </c>
      <c r="F1537" s="1" t="s">
        <v>89</v>
      </c>
      <c r="G1537" s="1" t="s">
        <v>31</v>
      </c>
      <c r="H1537" s="1" t="s">
        <v>17</v>
      </c>
      <c r="I1537" s="1" t="s">
        <v>12</v>
      </c>
      <c r="J1537" s="1" t="s">
        <v>13</v>
      </c>
      <c r="K1537" s="1" t="s">
        <v>14</v>
      </c>
      <c r="L1537" s="1" t="s">
        <v>79</v>
      </c>
      <c r="M1537" s="1">
        <v>118180</v>
      </c>
      <c r="N1537" s="17">
        <v>311.59853733641262</v>
      </c>
      <c r="O1537" s="8">
        <v>4659.9110681828988</v>
      </c>
      <c r="P1537" s="8">
        <v>1766.4494804909384</v>
      </c>
      <c r="Q1537" s="8">
        <f>P1537-Table3[[#This Row],[paid]]</f>
        <v>-2893.4615876919606</v>
      </c>
      <c r="R1537" s="8">
        <v>5.6689915671324798</v>
      </c>
      <c r="S1537" s="8">
        <v>1800</v>
      </c>
      <c r="T1537" s="10">
        <v>0.06</v>
      </c>
      <c r="U1537" s="8">
        <v>128.97814877094345</v>
      </c>
      <c r="V1537" s="10">
        <v>1.2169245917248776E-2</v>
      </c>
    </row>
    <row r="1538" spans="1:22" x14ac:dyDescent="0.25">
      <c r="A1538" s="6">
        <v>44728</v>
      </c>
      <c r="B1538" s="7" t="str">
        <f t="shared" ref="B1538:B1601" si="24">TEXT(A1538,"M")</f>
        <v>6</v>
      </c>
      <c r="C1538" s="17">
        <f>_xlfn.ISOWEEKNUM(Table3[[#This Row],[dt]])</f>
        <v>24</v>
      </c>
      <c r="D1538" s="1">
        <v>15101</v>
      </c>
      <c r="E1538" s="1" t="s">
        <v>10</v>
      </c>
      <c r="F1538" s="1" t="s">
        <v>92</v>
      </c>
      <c r="G1538" s="1" t="s">
        <v>68</v>
      </c>
      <c r="H1538" s="1" t="s">
        <v>17</v>
      </c>
      <c r="I1538" s="1" t="s">
        <v>12</v>
      </c>
      <c r="J1538" s="1" t="s">
        <v>16</v>
      </c>
      <c r="K1538" s="1" t="s">
        <v>14</v>
      </c>
      <c r="L1538" s="1" t="s">
        <v>79</v>
      </c>
      <c r="M1538" s="1">
        <v>378540</v>
      </c>
      <c r="N1538" s="17">
        <v>1454.3299696048632</v>
      </c>
      <c r="O1538" s="8">
        <v>18179.797810059474</v>
      </c>
      <c r="P1538" s="8">
        <v>27889.688603930754</v>
      </c>
      <c r="Q1538" s="8">
        <f>P1538-Table3[[#This Row],[paid]]</f>
        <v>9709.89079387128</v>
      </c>
      <c r="R1538" s="8">
        <v>19.177001909345439</v>
      </c>
      <c r="S1538" s="8">
        <v>31800</v>
      </c>
      <c r="T1538" s="10">
        <v>0.1</v>
      </c>
      <c r="U1538" s="8">
        <v>6851.363907011827</v>
      </c>
      <c r="V1538" s="10">
        <v>4.0943231769932115E-2</v>
      </c>
    </row>
    <row r="1539" spans="1:22" x14ac:dyDescent="0.25">
      <c r="A1539" s="6">
        <v>44728</v>
      </c>
      <c r="B1539" s="7" t="str">
        <f t="shared" si="24"/>
        <v>6</v>
      </c>
      <c r="C1539" s="17">
        <f>_xlfn.ISOWEEKNUM(Table3[[#This Row],[dt]])</f>
        <v>24</v>
      </c>
      <c r="D1539" s="1">
        <v>14988</v>
      </c>
      <c r="E1539" s="1" t="s">
        <v>10</v>
      </c>
      <c r="F1539" s="1" t="s">
        <v>91</v>
      </c>
      <c r="G1539" s="1" t="s">
        <v>53</v>
      </c>
      <c r="H1539" s="1" t="s">
        <v>11</v>
      </c>
      <c r="I1539" s="1" t="s">
        <v>12</v>
      </c>
      <c r="J1539" s="1" t="s">
        <v>16</v>
      </c>
      <c r="K1539" s="1" t="s">
        <v>14</v>
      </c>
      <c r="L1539" s="1" t="s">
        <v>77</v>
      </c>
      <c r="M1539" s="1">
        <v>518680</v>
      </c>
      <c r="N1539" s="17">
        <v>1630.7928080579875</v>
      </c>
      <c r="O1539" s="8">
        <v>12950.101428963693</v>
      </c>
      <c r="P1539" s="8">
        <v>21076.778716542372</v>
      </c>
      <c r="Q1539" s="8">
        <f>P1539-Table3[[#This Row],[paid]]</f>
        <v>8126.6772875786792</v>
      </c>
      <c r="R1539" s="8">
        <v>12.924252923117457</v>
      </c>
      <c r="S1539" s="8">
        <v>15400</v>
      </c>
      <c r="T1539" s="10">
        <v>0.14000000000000001</v>
      </c>
      <c r="U1539" s="8">
        <v>4986.6647728948974</v>
      </c>
      <c r="V1539" s="10">
        <v>3.9432534101151578E-2</v>
      </c>
    </row>
    <row r="1540" spans="1:22" x14ac:dyDescent="0.25">
      <c r="A1540" s="6">
        <v>44728</v>
      </c>
      <c r="B1540" s="7" t="str">
        <f t="shared" si="24"/>
        <v>6</v>
      </c>
      <c r="C1540" s="17">
        <f>_xlfn.ISOWEEKNUM(Table3[[#This Row],[dt]])</f>
        <v>24</v>
      </c>
      <c r="D1540" s="1">
        <v>15910</v>
      </c>
      <c r="E1540" s="1" t="s">
        <v>10</v>
      </c>
      <c r="F1540" s="1" t="s">
        <v>93</v>
      </c>
      <c r="G1540" s="1" t="s">
        <v>36</v>
      </c>
      <c r="H1540" s="1" t="s">
        <v>11</v>
      </c>
      <c r="I1540" s="1" t="s">
        <v>12</v>
      </c>
      <c r="J1540" s="1" t="s">
        <v>16</v>
      </c>
      <c r="K1540" s="1" t="s">
        <v>14</v>
      </c>
      <c r="L1540" s="1" t="s">
        <v>78</v>
      </c>
      <c r="M1540" s="1">
        <v>627370</v>
      </c>
      <c r="N1540" s="17">
        <v>1938.1107316451032</v>
      </c>
      <c r="O1540" s="8">
        <v>15555.151627298921</v>
      </c>
      <c r="P1540" s="8">
        <v>23048.62867066883</v>
      </c>
      <c r="Q1540" s="8">
        <f>P1540-Table3[[#This Row],[paid]]</f>
        <v>7493.4770433699086</v>
      </c>
      <c r="R1540" s="8">
        <v>11.892317757873792</v>
      </c>
      <c r="S1540" s="8">
        <v>16800</v>
      </c>
      <c r="T1540" s="10">
        <v>0.12</v>
      </c>
      <c r="U1540" s="8">
        <v>3740.5341346414084</v>
      </c>
      <c r="V1540" s="10">
        <v>2.7048132219984151E-2</v>
      </c>
    </row>
    <row r="1541" spans="1:22" x14ac:dyDescent="0.25">
      <c r="A1541" s="6">
        <v>44728</v>
      </c>
      <c r="B1541" s="7" t="str">
        <f t="shared" si="24"/>
        <v>6</v>
      </c>
      <c r="C1541" s="17">
        <f>_xlfn.ISOWEEKNUM(Table3[[#This Row],[dt]])</f>
        <v>24</v>
      </c>
      <c r="D1541" s="1">
        <v>16703</v>
      </c>
      <c r="E1541" s="1" t="s">
        <v>10</v>
      </c>
      <c r="F1541" s="1" t="s">
        <v>92</v>
      </c>
      <c r="G1541" s="1" t="s">
        <v>60</v>
      </c>
      <c r="H1541" s="1" t="s">
        <v>19</v>
      </c>
      <c r="I1541" s="1" t="s">
        <v>12</v>
      </c>
      <c r="J1541" s="1" t="s">
        <v>13</v>
      </c>
      <c r="K1541" s="1" t="s">
        <v>14</v>
      </c>
      <c r="L1541" s="1" t="s">
        <v>75</v>
      </c>
      <c r="M1541" s="1">
        <v>943080</v>
      </c>
      <c r="N1541" s="17">
        <v>649.18557526007385</v>
      </c>
      <c r="O1541" s="8">
        <v>20514.081203120499</v>
      </c>
      <c r="P1541" s="8">
        <v>27744.678347457597</v>
      </c>
      <c r="Q1541" s="8">
        <f>P1541-Table3[[#This Row],[paid]]</f>
        <v>7230.5971443370981</v>
      </c>
      <c r="R1541" s="8">
        <v>42.737669173167696</v>
      </c>
      <c r="S1541" s="8">
        <v>20000</v>
      </c>
      <c r="T1541" s="10">
        <v>4.4999999999999998E-2</v>
      </c>
      <c r="U1541" s="8">
        <v>5249.3446175535946</v>
      </c>
      <c r="V1541" s="10">
        <v>3.153364254707379E-2</v>
      </c>
    </row>
    <row r="1542" spans="1:22" x14ac:dyDescent="0.25">
      <c r="A1542" s="6">
        <v>44728</v>
      </c>
      <c r="B1542" s="7" t="str">
        <f t="shared" si="24"/>
        <v>6</v>
      </c>
      <c r="C1542" s="17">
        <f>_xlfn.ISOWEEKNUM(Table3[[#This Row],[dt]])</f>
        <v>24</v>
      </c>
      <c r="D1542" s="1">
        <v>9315</v>
      </c>
      <c r="E1542" s="1" t="s">
        <v>10</v>
      </c>
      <c r="F1542" s="1" t="s">
        <v>95</v>
      </c>
      <c r="G1542" s="1" t="s">
        <v>25</v>
      </c>
      <c r="H1542" s="1" t="s">
        <v>17</v>
      </c>
      <c r="I1542" s="1" t="s">
        <v>18</v>
      </c>
      <c r="J1542" s="1" t="s">
        <v>16</v>
      </c>
      <c r="K1542" s="1" t="s">
        <v>14</v>
      </c>
      <c r="L1542" s="1" t="s">
        <v>81</v>
      </c>
      <c r="M1542" s="1">
        <v>262120</v>
      </c>
      <c r="N1542" s="17">
        <v>1362.1340724060281</v>
      </c>
      <c r="O1542" s="8">
        <v>10850.372106103327</v>
      </c>
      <c r="P1542" s="8">
        <v>16421.846160008106</v>
      </c>
      <c r="Q1542" s="8">
        <f>P1542-Table3[[#This Row],[paid]]</f>
        <v>5571.4740539047798</v>
      </c>
      <c r="R1542" s="8">
        <v>12.055969006781474</v>
      </c>
      <c r="S1542" s="8">
        <v>26800</v>
      </c>
      <c r="T1542" s="10">
        <v>7.0000000000000007E-2</v>
      </c>
      <c r="U1542" s="8">
        <v>636.37780621208515</v>
      </c>
      <c r="V1542" s="10">
        <v>6.4586506698807019E-3</v>
      </c>
    </row>
    <row r="1543" spans="1:22" x14ac:dyDescent="0.25">
      <c r="A1543" s="6">
        <v>44728</v>
      </c>
      <c r="B1543" s="7" t="str">
        <f t="shared" si="24"/>
        <v>6</v>
      </c>
      <c r="C1543" s="17">
        <f>_xlfn.ISOWEEKNUM(Table3[[#This Row],[dt]])</f>
        <v>24</v>
      </c>
      <c r="D1543" s="1">
        <v>2370</v>
      </c>
      <c r="E1543" s="1" t="s">
        <v>10</v>
      </c>
      <c r="F1543" s="1" t="s">
        <v>91</v>
      </c>
      <c r="G1543" s="1" t="s">
        <v>49</v>
      </c>
      <c r="H1543" s="1" t="s">
        <v>17</v>
      </c>
      <c r="I1543" s="1" t="s">
        <v>12</v>
      </c>
      <c r="J1543" s="1" t="s">
        <v>13</v>
      </c>
      <c r="K1543" s="1" t="s">
        <v>14</v>
      </c>
      <c r="L1543" s="1" t="s">
        <v>78</v>
      </c>
      <c r="M1543" s="1">
        <v>230600</v>
      </c>
      <c r="N1543" s="17">
        <v>841.79785535021676</v>
      </c>
      <c r="O1543" s="8">
        <v>9103.3519844369057</v>
      </c>
      <c r="P1543" s="8">
        <v>13304.135723953346</v>
      </c>
      <c r="Q1543" s="8">
        <f>P1543-Table3[[#This Row],[paid]]</f>
        <v>4200.7837395164406</v>
      </c>
      <c r="R1543" s="8">
        <v>15.804430528536296</v>
      </c>
      <c r="S1543" s="8">
        <v>30000</v>
      </c>
      <c r="T1543" s="10">
        <v>8.5000000000000006E-2</v>
      </c>
      <c r="U1543" s="8">
        <v>3500.5893783981182</v>
      </c>
      <c r="V1543" s="10">
        <v>4.3853398309513437E-2</v>
      </c>
    </row>
    <row r="1544" spans="1:22" x14ac:dyDescent="0.25">
      <c r="A1544" s="6">
        <v>44728</v>
      </c>
      <c r="B1544" s="7" t="str">
        <f t="shared" si="24"/>
        <v>6</v>
      </c>
      <c r="C1544" s="17">
        <f>_xlfn.ISOWEEKNUM(Table3[[#This Row],[dt]])</f>
        <v>24</v>
      </c>
      <c r="D1544" s="1">
        <v>16845</v>
      </c>
      <c r="E1544" s="1" t="s">
        <v>10</v>
      </c>
      <c r="F1544" s="1" t="s">
        <v>94</v>
      </c>
      <c r="G1544" s="1" t="s">
        <v>73</v>
      </c>
      <c r="H1544" s="1" t="s">
        <v>11</v>
      </c>
      <c r="I1544" s="1" t="s">
        <v>12</v>
      </c>
      <c r="J1544" s="1" t="s">
        <v>13</v>
      </c>
      <c r="K1544" s="1" t="s">
        <v>15</v>
      </c>
      <c r="L1544" s="1" t="s">
        <v>75</v>
      </c>
      <c r="M1544" s="1">
        <v>397070</v>
      </c>
      <c r="N1544" s="17">
        <v>2624.906058637966</v>
      </c>
      <c r="O1544" s="8">
        <v>7766.6145908528233</v>
      </c>
      <c r="P1544" s="8">
        <v>11922.008008558834</v>
      </c>
      <c r="Q1544" s="8">
        <f>P1544-Table3[[#This Row],[paid]]</f>
        <v>4155.393417706011</v>
      </c>
      <c r="R1544" s="8">
        <v>4.5418798776917102</v>
      </c>
      <c r="S1544" s="8">
        <v>13600</v>
      </c>
      <c r="T1544" s="10">
        <v>0.06</v>
      </c>
      <c r="U1544" s="8">
        <v>370.02536308972304</v>
      </c>
      <c r="V1544" s="10">
        <v>5.172861300211635E-3</v>
      </c>
    </row>
    <row r="1545" spans="1:22" x14ac:dyDescent="0.25">
      <c r="A1545" s="6">
        <v>44728</v>
      </c>
      <c r="B1545" s="7" t="str">
        <f t="shared" si="24"/>
        <v>6</v>
      </c>
      <c r="C1545" s="17">
        <f>_xlfn.ISOWEEKNUM(Table3[[#This Row],[dt]])</f>
        <v>24</v>
      </c>
      <c r="D1545" s="1">
        <v>13549</v>
      </c>
      <c r="E1545" s="1" t="s">
        <v>10</v>
      </c>
      <c r="F1545" s="1" t="s">
        <v>94</v>
      </c>
      <c r="G1545" s="1" t="s">
        <v>54</v>
      </c>
      <c r="H1545" s="1" t="s">
        <v>19</v>
      </c>
      <c r="I1545" s="1" t="s">
        <v>12</v>
      </c>
      <c r="J1545" s="1" t="s">
        <v>13</v>
      </c>
      <c r="K1545" s="1" t="s">
        <v>14</v>
      </c>
      <c r="L1545" s="1" t="s">
        <v>81</v>
      </c>
      <c r="M1545" s="1">
        <v>1051450</v>
      </c>
      <c r="N1545" s="17">
        <v>822.6864342758472</v>
      </c>
      <c r="O1545" s="8">
        <v>20795.913427331674</v>
      </c>
      <c r="P1545" s="8">
        <v>24581.200955518259</v>
      </c>
      <c r="Q1545" s="8">
        <f>P1545-Table3[[#This Row],[paid]]</f>
        <v>3785.2875281865854</v>
      </c>
      <c r="R1545" s="8">
        <v>29.879185958809877</v>
      </c>
      <c r="S1545" s="8">
        <v>22600</v>
      </c>
      <c r="T1545" s="10">
        <v>7.0000000000000007E-2</v>
      </c>
      <c r="U1545" s="8">
        <v>1275.6973387601283</v>
      </c>
      <c r="V1545" s="10">
        <v>8.6495457854738229E-3</v>
      </c>
    </row>
    <row r="1546" spans="1:22" x14ac:dyDescent="0.25">
      <c r="A1546" s="6">
        <v>44728</v>
      </c>
      <c r="B1546" s="7" t="str">
        <f t="shared" si="24"/>
        <v>6</v>
      </c>
      <c r="C1546" s="17">
        <f>_xlfn.ISOWEEKNUM(Table3[[#This Row],[dt]])</f>
        <v>24</v>
      </c>
      <c r="D1546" s="1">
        <v>15909</v>
      </c>
      <c r="E1546" s="1" t="s">
        <v>10</v>
      </c>
      <c r="F1546" s="1" t="s">
        <v>94</v>
      </c>
      <c r="G1546" s="1" t="s">
        <v>48</v>
      </c>
      <c r="H1546" s="1" t="s">
        <v>11</v>
      </c>
      <c r="I1546" s="1" t="s">
        <v>18</v>
      </c>
      <c r="J1546" s="1" t="s">
        <v>13</v>
      </c>
      <c r="K1546" s="1" t="s">
        <v>14</v>
      </c>
      <c r="L1546" s="1" t="s">
        <v>76</v>
      </c>
      <c r="M1546" s="1">
        <v>370720</v>
      </c>
      <c r="N1546" s="17">
        <v>475.33179819970695</v>
      </c>
      <c r="O1546" s="8">
        <v>4779.6167567641105</v>
      </c>
      <c r="P1546" s="8">
        <v>7727.5640397895777</v>
      </c>
      <c r="Q1546" s="8">
        <f>P1546-Table3[[#This Row],[paid]]</f>
        <v>2947.9472830254672</v>
      </c>
      <c r="R1546" s="8">
        <v>16.257199852939149</v>
      </c>
      <c r="S1546" s="8">
        <v>5000</v>
      </c>
      <c r="T1546" s="10">
        <v>0.06</v>
      </c>
      <c r="U1546" s="8">
        <v>1305.398256730286</v>
      </c>
      <c r="V1546" s="10">
        <v>2.8154587267275325E-2</v>
      </c>
    </row>
    <row r="1547" spans="1:22" x14ac:dyDescent="0.25">
      <c r="A1547" s="6">
        <v>44728</v>
      </c>
      <c r="B1547" s="7" t="str">
        <f t="shared" si="24"/>
        <v>6</v>
      </c>
      <c r="C1547" s="17">
        <f>_xlfn.ISOWEEKNUM(Table3[[#This Row],[dt]])</f>
        <v>24</v>
      </c>
      <c r="D1547" s="1">
        <v>15372</v>
      </c>
      <c r="E1547" s="1" t="s">
        <v>10</v>
      </c>
      <c r="F1547" s="1" t="s">
        <v>95</v>
      </c>
      <c r="G1547" s="1" t="s">
        <v>31</v>
      </c>
      <c r="H1547" s="1" t="s">
        <v>11</v>
      </c>
      <c r="I1547" s="1" t="s">
        <v>12</v>
      </c>
      <c r="J1547" s="1" t="s">
        <v>16</v>
      </c>
      <c r="K1547" s="1" t="s">
        <v>15</v>
      </c>
      <c r="L1547" s="1" t="s">
        <v>77</v>
      </c>
      <c r="M1547" s="1">
        <v>561500</v>
      </c>
      <c r="N1547" s="17">
        <v>5698.4380276933471</v>
      </c>
      <c r="O1547" s="8">
        <v>5038.4311509852514</v>
      </c>
      <c r="P1547" s="8">
        <v>7962.059808843348</v>
      </c>
      <c r="Q1547" s="8">
        <f>P1547-Table3[[#This Row],[paid]]</f>
        <v>2923.6286578580966</v>
      </c>
      <c r="R1547" s="8">
        <v>1.3972354828023434</v>
      </c>
      <c r="S1547" s="8">
        <v>8800</v>
      </c>
      <c r="T1547" s="10">
        <v>0.105</v>
      </c>
      <c r="U1547" s="8">
        <v>3228.7654411044714</v>
      </c>
      <c r="V1547" s="10">
        <v>6.7586477172618217E-2</v>
      </c>
    </row>
    <row r="1548" spans="1:22" x14ac:dyDescent="0.25">
      <c r="A1548" s="6">
        <v>44728</v>
      </c>
      <c r="B1548" s="7" t="str">
        <f t="shared" si="24"/>
        <v>6</v>
      </c>
      <c r="C1548" s="17">
        <f>_xlfn.ISOWEEKNUM(Table3[[#This Row],[dt]])</f>
        <v>24</v>
      </c>
      <c r="D1548" s="1">
        <v>15031</v>
      </c>
      <c r="E1548" s="1" t="s">
        <v>10</v>
      </c>
      <c r="F1548" s="1" t="s">
        <v>90</v>
      </c>
      <c r="G1548" s="1" t="s">
        <v>39</v>
      </c>
      <c r="H1548" s="1" t="s">
        <v>19</v>
      </c>
      <c r="I1548" s="1" t="s">
        <v>12</v>
      </c>
      <c r="J1548" s="1" t="s">
        <v>13</v>
      </c>
      <c r="K1548" s="1" t="s">
        <v>14</v>
      </c>
      <c r="L1548" s="1" t="s">
        <v>77</v>
      </c>
      <c r="M1548" s="1">
        <v>137380</v>
      </c>
      <c r="N1548" s="17">
        <v>189.41127809182407</v>
      </c>
      <c r="O1548" s="8">
        <v>4955.4425210136233</v>
      </c>
      <c r="P1548" s="8">
        <v>7821.8058451313436</v>
      </c>
      <c r="Q1548" s="8">
        <f>P1548-Table3[[#This Row],[paid]]</f>
        <v>2866.3633241177204</v>
      </c>
      <c r="R1548" s="8">
        <v>41.295354341780197</v>
      </c>
      <c r="S1548" s="8">
        <v>3600</v>
      </c>
      <c r="T1548" s="10">
        <v>0.1</v>
      </c>
      <c r="U1548" s="8">
        <v>4534.4265164913213</v>
      </c>
      <c r="V1548" s="10">
        <v>9.6619344395892925E-2</v>
      </c>
    </row>
    <row r="1549" spans="1:22" x14ac:dyDescent="0.25">
      <c r="A1549" s="6">
        <v>44728</v>
      </c>
      <c r="B1549" s="7" t="str">
        <f t="shared" si="24"/>
        <v>6</v>
      </c>
      <c r="C1549" s="17">
        <f>_xlfn.ISOWEEKNUM(Table3[[#This Row],[dt]])</f>
        <v>24</v>
      </c>
      <c r="D1549" s="1">
        <v>5638</v>
      </c>
      <c r="E1549" s="1" t="s">
        <v>10</v>
      </c>
      <c r="F1549" s="1" t="s">
        <v>94</v>
      </c>
      <c r="G1549" s="1" t="s">
        <v>38</v>
      </c>
      <c r="H1549" s="1" t="s">
        <v>11</v>
      </c>
      <c r="I1549" s="1" t="s">
        <v>12</v>
      </c>
      <c r="J1549" s="1" t="s">
        <v>16</v>
      </c>
      <c r="K1549" s="1" t="s">
        <v>15</v>
      </c>
      <c r="L1549" s="1" t="s">
        <v>77</v>
      </c>
      <c r="M1549" s="1">
        <v>407960</v>
      </c>
      <c r="N1549" s="17">
        <v>1539.9783189438228</v>
      </c>
      <c r="O1549" s="8">
        <v>8151.6348486419001</v>
      </c>
      <c r="P1549" s="8">
        <v>10729.351222953364</v>
      </c>
      <c r="Q1549" s="8">
        <f>P1549-Table3[[#This Row],[paid]]</f>
        <v>2577.7163743114643</v>
      </c>
      <c r="R1549" s="8">
        <v>6.9672092723435037</v>
      </c>
      <c r="S1549" s="8">
        <v>8400</v>
      </c>
      <c r="T1549" s="10">
        <v>0.04</v>
      </c>
      <c r="U1549" s="8">
        <v>2459.8576391157535</v>
      </c>
      <c r="V1549" s="10">
        <v>3.8210723525285879E-2</v>
      </c>
    </row>
    <row r="1550" spans="1:22" x14ac:dyDescent="0.25">
      <c r="A1550" s="6">
        <v>44728</v>
      </c>
      <c r="B1550" s="7" t="str">
        <f t="shared" si="24"/>
        <v>6</v>
      </c>
      <c r="C1550" s="17">
        <f>_xlfn.ISOWEEKNUM(Table3[[#This Row],[dt]])</f>
        <v>24</v>
      </c>
      <c r="D1550" s="1">
        <v>17473</v>
      </c>
      <c r="E1550" s="1" t="s">
        <v>10</v>
      </c>
      <c r="F1550" s="1" t="s">
        <v>95</v>
      </c>
      <c r="G1550" s="1" t="s">
        <v>70</v>
      </c>
      <c r="H1550" s="1" t="s">
        <v>17</v>
      </c>
      <c r="I1550" s="1" t="s">
        <v>18</v>
      </c>
      <c r="J1550" s="1" t="s">
        <v>16</v>
      </c>
      <c r="K1550" s="1" t="s">
        <v>15</v>
      </c>
      <c r="L1550" s="1" t="s">
        <v>77</v>
      </c>
      <c r="M1550" s="1">
        <v>205820</v>
      </c>
      <c r="N1550" s="17">
        <v>685.25708024275116</v>
      </c>
      <c r="O1550" s="8">
        <v>5556.9776275876284</v>
      </c>
      <c r="P1550" s="8">
        <v>8033.6672237447019</v>
      </c>
      <c r="Q1550" s="8">
        <f>P1550-Table3[[#This Row],[paid]]</f>
        <v>2476.6895961570735</v>
      </c>
      <c r="R1550" s="8">
        <v>11.723581492800905</v>
      </c>
      <c r="S1550" s="8">
        <v>7800</v>
      </c>
      <c r="T1550" s="10">
        <v>7.0000000000000007E-2</v>
      </c>
      <c r="U1550" s="8">
        <v>64.296912612239538</v>
      </c>
      <c r="V1550" s="10">
        <v>1.3339054013049901E-3</v>
      </c>
    </row>
    <row r="1551" spans="1:22" x14ac:dyDescent="0.25">
      <c r="A1551" s="6">
        <v>44728</v>
      </c>
      <c r="B1551" s="7" t="str">
        <f t="shared" si="24"/>
        <v>6</v>
      </c>
      <c r="C1551" s="17">
        <f>_xlfn.ISOWEEKNUM(Table3[[#This Row],[dt]])</f>
        <v>24</v>
      </c>
      <c r="D1551" s="1">
        <v>15839</v>
      </c>
      <c r="E1551" s="1" t="s">
        <v>10</v>
      </c>
      <c r="F1551" s="1" t="s">
        <v>91</v>
      </c>
      <c r="G1551" s="1" t="s">
        <v>57</v>
      </c>
      <c r="H1551" s="1" t="s">
        <v>19</v>
      </c>
      <c r="I1551" s="1" t="s">
        <v>12</v>
      </c>
      <c r="J1551" s="1" t="s">
        <v>16</v>
      </c>
      <c r="K1551" s="1" t="s">
        <v>14</v>
      </c>
      <c r="L1551" s="1" t="s">
        <v>81</v>
      </c>
      <c r="M1551" s="1">
        <v>273360</v>
      </c>
      <c r="N1551" s="17">
        <v>327.11607499002793</v>
      </c>
      <c r="O1551" s="8">
        <v>5507.9795266205856</v>
      </c>
      <c r="P1551" s="8">
        <v>7699.7805293741794</v>
      </c>
      <c r="Q1551" s="8">
        <f>P1551-Table3[[#This Row],[paid]]</f>
        <v>2191.8010027535938</v>
      </c>
      <c r="R1551" s="8">
        <v>23.538374045387119</v>
      </c>
      <c r="S1551" s="8">
        <v>6600</v>
      </c>
      <c r="T1551" s="10">
        <v>7.4999999999999997E-2</v>
      </c>
      <c r="U1551" s="8">
        <v>2513.3545933923897</v>
      </c>
      <c r="V1551" s="10">
        <v>5.4403165211529943E-2</v>
      </c>
    </row>
    <row r="1552" spans="1:22" x14ac:dyDescent="0.25">
      <c r="A1552" s="6">
        <v>44728</v>
      </c>
      <c r="B1552" s="7" t="str">
        <f t="shared" si="24"/>
        <v>6</v>
      </c>
      <c r="C1552" s="17">
        <f>_xlfn.ISOWEEKNUM(Table3[[#This Row],[dt]])</f>
        <v>24</v>
      </c>
      <c r="D1552" s="1">
        <v>10509</v>
      </c>
      <c r="E1552" s="1" t="s">
        <v>10</v>
      </c>
      <c r="F1552" s="1" t="s">
        <v>92</v>
      </c>
      <c r="G1552" s="1" t="s">
        <v>64</v>
      </c>
      <c r="H1552" s="1" t="s">
        <v>17</v>
      </c>
      <c r="I1552" s="1" t="s">
        <v>12</v>
      </c>
      <c r="J1552" s="1" t="s">
        <v>13</v>
      </c>
      <c r="K1552" s="1" t="s">
        <v>14</v>
      </c>
      <c r="L1552" s="1" t="s">
        <v>77</v>
      </c>
      <c r="M1552" s="1">
        <v>249380</v>
      </c>
      <c r="N1552" s="17">
        <v>793.97184250496559</v>
      </c>
      <c r="O1552" s="8">
        <v>10117.071437738638</v>
      </c>
      <c r="P1552" s="8">
        <v>12282.369801491906</v>
      </c>
      <c r="Q1552" s="8">
        <f>P1552-Table3[[#This Row],[paid]]</f>
        <v>2165.2983637532689</v>
      </c>
      <c r="R1552" s="8">
        <v>15.469528192260913</v>
      </c>
      <c r="S1552" s="8">
        <v>8600</v>
      </c>
      <c r="T1552" s="10">
        <v>0.108</v>
      </c>
      <c r="U1552" s="8">
        <v>2620.513552320037</v>
      </c>
      <c r="V1552" s="10">
        <v>3.5559282596014576E-2</v>
      </c>
    </row>
    <row r="1553" spans="1:22" x14ac:dyDescent="0.25">
      <c r="A1553" s="6">
        <v>44728</v>
      </c>
      <c r="B1553" s="7" t="str">
        <f t="shared" si="24"/>
        <v>6</v>
      </c>
      <c r="C1553" s="17">
        <f>_xlfn.ISOWEEKNUM(Table3[[#This Row],[dt]])</f>
        <v>24</v>
      </c>
      <c r="D1553" s="1">
        <v>2575</v>
      </c>
      <c r="E1553" s="1" t="s">
        <v>10</v>
      </c>
      <c r="F1553" s="1" t="s">
        <v>93</v>
      </c>
      <c r="G1553" s="1" t="s">
        <v>41</v>
      </c>
      <c r="H1553" s="1" t="s">
        <v>17</v>
      </c>
      <c r="I1553" s="1" t="s">
        <v>18</v>
      </c>
      <c r="J1553" s="1" t="s">
        <v>16</v>
      </c>
      <c r="K1553" s="1" t="s">
        <v>20</v>
      </c>
      <c r="L1553" s="1" t="s">
        <v>79</v>
      </c>
      <c r="M1553" s="1">
        <v>343720</v>
      </c>
      <c r="N1553" s="17">
        <v>471.45926998399756</v>
      </c>
      <c r="O1553" s="8">
        <v>4008.253696347293</v>
      </c>
      <c r="P1553" s="8">
        <v>5832.4949431807245</v>
      </c>
      <c r="Q1553" s="8">
        <f>P1553-Table3[[#This Row],[paid]]</f>
        <v>1824.2412468334314</v>
      </c>
      <c r="R1553" s="8">
        <v>12.371153383787941</v>
      </c>
      <c r="S1553" s="8">
        <v>10000</v>
      </c>
      <c r="T1553" s="10">
        <v>7.4999999999999997E-2</v>
      </c>
      <c r="U1553" s="8">
        <v>311.34959339349547</v>
      </c>
      <c r="V1553" s="10">
        <v>8.896981378369969E-3</v>
      </c>
    </row>
    <row r="1554" spans="1:22" x14ac:dyDescent="0.25">
      <c r="A1554" s="6">
        <v>44728</v>
      </c>
      <c r="B1554" s="7" t="str">
        <f t="shared" si="24"/>
        <v>6</v>
      </c>
      <c r="C1554" s="17">
        <f>_xlfn.ISOWEEKNUM(Table3[[#This Row],[dt]])</f>
        <v>24</v>
      </c>
      <c r="D1554" s="1">
        <v>17282</v>
      </c>
      <c r="E1554" s="1" t="s">
        <v>10</v>
      </c>
      <c r="F1554" s="1" t="s">
        <v>94</v>
      </c>
      <c r="G1554" s="1" t="s">
        <v>50</v>
      </c>
      <c r="H1554" s="1" t="s">
        <v>17</v>
      </c>
      <c r="I1554" s="1" t="s">
        <v>12</v>
      </c>
      <c r="J1554" s="1" t="s">
        <v>13</v>
      </c>
      <c r="K1554" s="1" t="s">
        <v>14</v>
      </c>
      <c r="L1554" s="1" t="s">
        <v>80</v>
      </c>
      <c r="M1554" s="1">
        <v>234770</v>
      </c>
      <c r="N1554" s="17">
        <v>510.67526244443741</v>
      </c>
      <c r="O1554" s="8">
        <v>6850.8276276377819</v>
      </c>
      <c r="P1554" s="8">
        <v>8450.5995089505486</v>
      </c>
      <c r="Q1554" s="8">
        <f>P1554-Table3[[#This Row],[paid]]</f>
        <v>1599.7718813127667</v>
      </c>
      <c r="R1554" s="8">
        <v>16.547892820381119</v>
      </c>
      <c r="S1554" s="8">
        <v>11800</v>
      </c>
      <c r="T1554" s="10">
        <v>7.0000000000000007E-2</v>
      </c>
      <c r="U1554" s="8">
        <v>1545.5872770967337</v>
      </c>
      <c r="V1554" s="10">
        <v>3.0482793468473397E-2</v>
      </c>
    </row>
    <row r="1555" spans="1:22" x14ac:dyDescent="0.25">
      <c r="A1555" s="6">
        <v>44728</v>
      </c>
      <c r="B1555" s="7" t="str">
        <f t="shared" si="24"/>
        <v>6</v>
      </c>
      <c r="C1555" s="17">
        <f>_xlfn.ISOWEEKNUM(Table3[[#This Row],[dt]])</f>
        <v>24</v>
      </c>
      <c r="D1555" s="1">
        <v>16656</v>
      </c>
      <c r="E1555" s="1" t="s">
        <v>10</v>
      </c>
      <c r="F1555" s="1" t="s">
        <v>89</v>
      </c>
      <c r="G1555" s="1" t="s">
        <v>52</v>
      </c>
      <c r="H1555" s="1" t="s">
        <v>11</v>
      </c>
      <c r="I1555" s="1" t="s">
        <v>18</v>
      </c>
      <c r="J1555" s="1" t="s">
        <v>13</v>
      </c>
      <c r="K1555" s="1" t="s">
        <v>14</v>
      </c>
      <c r="L1555" s="1" t="s">
        <v>79</v>
      </c>
      <c r="M1555" s="1">
        <v>123910</v>
      </c>
      <c r="N1555" s="17">
        <v>714.74042999475614</v>
      </c>
      <c r="O1555" s="8">
        <v>2735.7086367563966</v>
      </c>
      <c r="P1555" s="8">
        <v>4232.2977648823271</v>
      </c>
      <c r="Q1555" s="8">
        <f>P1555-Table3[[#This Row],[paid]]</f>
        <v>1496.5891281259305</v>
      </c>
      <c r="R1555" s="8">
        <v>5.9214472657064867</v>
      </c>
      <c r="S1555" s="8">
        <v>4000</v>
      </c>
      <c r="T1555" s="10">
        <v>0.11</v>
      </c>
      <c r="U1555" s="8">
        <v>1000.7236040662101</v>
      </c>
      <c r="V1555" s="10">
        <v>3.9408207222160235E-2</v>
      </c>
    </row>
    <row r="1556" spans="1:22" x14ac:dyDescent="0.25">
      <c r="A1556" s="6">
        <v>44728</v>
      </c>
      <c r="B1556" s="7" t="str">
        <f t="shared" si="24"/>
        <v>6</v>
      </c>
      <c r="C1556" s="17">
        <f>_xlfn.ISOWEEKNUM(Table3[[#This Row],[dt]])</f>
        <v>24</v>
      </c>
      <c r="D1556" s="1">
        <v>5435</v>
      </c>
      <c r="E1556" s="1" t="s">
        <v>10</v>
      </c>
      <c r="F1556" s="1" t="s">
        <v>89</v>
      </c>
      <c r="G1556" s="1" t="s">
        <v>26</v>
      </c>
      <c r="H1556" s="1" t="s">
        <v>17</v>
      </c>
      <c r="I1556" s="1" t="s">
        <v>21</v>
      </c>
      <c r="J1556" s="1" t="s">
        <v>16</v>
      </c>
      <c r="K1556" s="1" t="s">
        <v>15</v>
      </c>
      <c r="L1556" s="1" t="s">
        <v>78</v>
      </c>
      <c r="M1556" s="1">
        <v>207050</v>
      </c>
      <c r="N1556" s="17">
        <v>128.15672196088141</v>
      </c>
      <c r="O1556" s="8">
        <v>3504.1111591391996</v>
      </c>
      <c r="P1556" s="8">
        <v>4989.7266615758244</v>
      </c>
      <c r="Q1556" s="8">
        <f>P1556-Table3[[#This Row],[paid]]</f>
        <v>1485.6155024366249</v>
      </c>
      <c r="R1556" s="8">
        <v>38.934568434879985</v>
      </c>
      <c r="S1556" s="8">
        <v>1800</v>
      </c>
      <c r="T1556" s="10">
        <v>0.08</v>
      </c>
      <c r="U1556" s="8">
        <v>527.89421344280368</v>
      </c>
      <c r="V1556" s="10">
        <v>1.7632703126737585E-2</v>
      </c>
    </row>
    <row r="1557" spans="1:22" x14ac:dyDescent="0.25">
      <c r="A1557" s="6">
        <v>44728</v>
      </c>
      <c r="B1557" s="7" t="str">
        <f t="shared" si="24"/>
        <v>6</v>
      </c>
      <c r="C1557" s="17">
        <f>_xlfn.ISOWEEKNUM(Table3[[#This Row],[dt]])</f>
        <v>24</v>
      </c>
      <c r="D1557" s="1">
        <v>5289</v>
      </c>
      <c r="E1557" s="1" t="s">
        <v>10</v>
      </c>
      <c r="F1557" s="1" t="s">
        <v>92</v>
      </c>
      <c r="G1557" s="1" t="s">
        <v>54</v>
      </c>
      <c r="H1557" s="1" t="s">
        <v>17</v>
      </c>
      <c r="I1557" s="1" t="s">
        <v>12</v>
      </c>
      <c r="J1557" s="1" t="s">
        <v>16</v>
      </c>
      <c r="K1557" s="1" t="s">
        <v>14</v>
      </c>
      <c r="L1557" s="1" t="s">
        <v>77</v>
      </c>
      <c r="M1557" s="1">
        <v>938620</v>
      </c>
      <c r="N1557" s="17">
        <v>2555.6613267894563</v>
      </c>
      <c r="O1557" s="8">
        <v>18580.158204773939</v>
      </c>
      <c r="P1557" s="8">
        <v>20035.692729776612</v>
      </c>
      <c r="Q1557" s="8">
        <f>P1557-Table3[[#This Row],[paid]]</f>
        <v>1455.534525002673</v>
      </c>
      <c r="R1557" s="8">
        <v>7.8397292003265573</v>
      </c>
      <c r="S1557" s="8">
        <v>22800</v>
      </c>
      <c r="T1557" s="10">
        <v>0.04</v>
      </c>
      <c r="U1557" s="8">
        <v>3681.5157925040526</v>
      </c>
      <c r="V1557" s="10">
        <v>3.0624644412990218E-2</v>
      </c>
    </row>
    <row r="1558" spans="1:22" x14ac:dyDescent="0.25">
      <c r="A1558" s="6">
        <v>44728</v>
      </c>
      <c r="B1558" s="7" t="str">
        <f t="shared" si="24"/>
        <v>6</v>
      </c>
      <c r="C1558" s="17">
        <f>_xlfn.ISOWEEKNUM(Table3[[#This Row],[dt]])</f>
        <v>24</v>
      </c>
      <c r="D1558" s="1">
        <v>17260</v>
      </c>
      <c r="E1558" s="1" t="s">
        <v>10</v>
      </c>
      <c r="F1558" s="1" t="s">
        <v>92</v>
      </c>
      <c r="G1558" s="1" t="s">
        <v>60</v>
      </c>
      <c r="H1558" s="1" t="s">
        <v>17</v>
      </c>
      <c r="I1558" s="1" t="s">
        <v>12</v>
      </c>
      <c r="J1558" s="1" t="s">
        <v>13</v>
      </c>
      <c r="K1558" s="1" t="s">
        <v>15</v>
      </c>
      <c r="L1558" s="1" t="s">
        <v>78</v>
      </c>
      <c r="M1558" s="1">
        <v>156790</v>
      </c>
      <c r="N1558" s="17">
        <v>397.96612039949235</v>
      </c>
      <c r="O1558" s="8">
        <v>2259.2586088835683</v>
      </c>
      <c r="P1558" s="8">
        <v>3257.6390708570566</v>
      </c>
      <c r="Q1558" s="8">
        <f>P1558-Table3[[#This Row],[paid]]</f>
        <v>998.38046197348831</v>
      </c>
      <c r="R1558" s="8">
        <v>8.1857195974042316</v>
      </c>
      <c r="S1558" s="8">
        <v>1800</v>
      </c>
      <c r="T1558" s="10">
        <v>7.0000000000000007E-2</v>
      </c>
      <c r="U1558" s="8">
        <v>201.99154061865852</v>
      </c>
      <c r="V1558" s="10">
        <v>1.0334250061938071E-2</v>
      </c>
    </row>
    <row r="1559" spans="1:22" x14ac:dyDescent="0.25">
      <c r="A1559" s="6">
        <v>44728</v>
      </c>
      <c r="B1559" s="7" t="str">
        <f t="shared" si="24"/>
        <v>6</v>
      </c>
      <c r="C1559" s="17">
        <f>_xlfn.ISOWEEKNUM(Table3[[#This Row],[dt]])</f>
        <v>24</v>
      </c>
      <c r="D1559" s="1">
        <v>16862</v>
      </c>
      <c r="E1559" s="1" t="s">
        <v>10</v>
      </c>
      <c r="F1559" s="1" t="s">
        <v>95</v>
      </c>
      <c r="G1559" s="1" t="s">
        <v>56</v>
      </c>
      <c r="H1559" s="1" t="s">
        <v>17</v>
      </c>
      <c r="I1559" s="1" t="s">
        <v>12</v>
      </c>
      <c r="J1559" s="1" t="s">
        <v>13</v>
      </c>
      <c r="K1559" s="1" t="s">
        <v>14</v>
      </c>
      <c r="L1559" s="1" t="s">
        <v>75</v>
      </c>
      <c r="M1559" s="1">
        <v>113200</v>
      </c>
      <c r="N1559" s="17">
        <v>433.16326530612241</v>
      </c>
      <c r="O1559" s="8">
        <v>2888.6855854182581</v>
      </c>
      <c r="P1559" s="8">
        <v>3861.9521006867303</v>
      </c>
      <c r="Q1559" s="8">
        <f>P1559-Table3[[#This Row],[paid]]</f>
        <v>973.26651526847218</v>
      </c>
      <c r="R1559" s="8">
        <v>8.915696251290921</v>
      </c>
      <c r="S1559" s="8">
        <v>7600</v>
      </c>
      <c r="T1559" s="10">
        <v>0.09</v>
      </c>
      <c r="U1559" s="8">
        <v>1101.0793464947421</v>
      </c>
      <c r="V1559" s="10">
        <v>4.7518254921690546E-2</v>
      </c>
    </row>
    <row r="1560" spans="1:22" x14ac:dyDescent="0.25">
      <c r="A1560" s="6">
        <v>44728</v>
      </c>
      <c r="B1560" s="7" t="str">
        <f t="shared" si="24"/>
        <v>6</v>
      </c>
      <c r="C1560" s="17">
        <f>_xlfn.ISOWEEKNUM(Table3[[#This Row],[dt]])</f>
        <v>24</v>
      </c>
      <c r="D1560" s="1">
        <v>12392</v>
      </c>
      <c r="E1560" s="1" t="s">
        <v>10</v>
      </c>
      <c r="F1560" s="1" t="s">
        <v>95</v>
      </c>
      <c r="G1560" s="1" t="s">
        <v>74</v>
      </c>
      <c r="H1560" s="1" t="s">
        <v>11</v>
      </c>
      <c r="I1560" s="1" t="s">
        <v>18</v>
      </c>
      <c r="J1560" s="1" t="s">
        <v>13</v>
      </c>
      <c r="K1560" s="1" t="s">
        <v>14</v>
      </c>
      <c r="L1560" s="1" t="s">
        <v>77</v>
      </c>
      <c r="M1560" s="1">
        <v>304410</v>
      </c>
      <c r="N1560" s="17">
        <v>685.96076126093021</v>
      </c>
      <c r="O1560" s="8">
        <v>4007.8752217901492</v>
      </c>
      <c r="P1560" s="8">
        <v>4980.5165546702729</v>
      </c>
      <c r="Q1560" s="8">
        <f>P1560-Table3[[#This Row],[paid]]</f>
        <v>972.64133288012363</v>
      </c>
      <c r="R1560" s="8">
        <v>7.2606435177357787</v>
      </c>
      <c r="S1560" s="8">
        <v>2600</v>
      </c>
      <c r="T1560" s="10">
        <v>0.09</v>
      </c>
      <c r="U1560" s="8">
        <v>594.93253107218754</v>
      </c>
      <c r="V1560" s="10">
        <v>1.9908662235523684E-2</v>
      </c>
    </row>
    <row r="1561" spans="1:22" x14ac:dyDescent="0.25">
      <c r="A1561" s="6">
        <v>44728</v>
      </c>
      <c r="B1561" s="7" t="str">
        <f t="shared" si="24"/>
        <v>6</v>
      </c>
      <c r="C1561" s="17">
        <f>_xlfn.ISOWEEKNUM(Table3[[#This Row],[dt]])</f>
        <v>24</v>
      </c>
      <c r="D1561" s="1">
        <v>12790</v>
      </c>
      <c r="E1561" s="1" t="s">
        <v>10</v>
      </c>
      <c r="F1561" s="1" t="s">
        <v>95</v>
      </c>
      <c r="G1561" s="1" t="s">
        <v>53</v>
      </c>
      <c r="H1561" s="1" t="s">
        <v>19</v>
      </c>
      <c r="I1561" s="1" t="s">
        <v>21</v>
      </c>
      <c r="J1561" s="1" t="s">
        <v>16</v>
      </c>
      <c r="K1561" s="1" t="s">
        <v>14</v>
      </c>
      <c r="L1561" s="1" t="s">
        <v>81</v>
      </c>
      <c r="M1561" s="1">
        <v>85120</v>
      </c>
      <c r="N1561" s="17">
        <v>86.985352560463269</v>
      </c>
      <c r="O1561" s="8">
        <v>1584.9566551484152</v>
      </c>
      <c r="P1561" s="8">
        <v>2553.1113600210647</v>
      </c>
      <c r="Q1561" s="8">
        <f>P1561-Table3[[#This Row],[paid]]</f>
        <v>968.15470487264952</v>
      </c>
      <c r="R1561" s="8">
        <v>29.351049169415095</v>
      </c>
      <c r="S1561" s="8">
        <v>1600</v>
      </c>
      <c r="T1561" s="10">
        <v>0.04</v>
      </c>
      <c r="U1561" s="8">
        <v>70.695107843654625</v>
      </c>
      <c r="V1561" s="10">
        <v>4.614964375798016E-3</v>
      </c>
    </row>
    <row r="1562" spans="1:22" x14ac:dyDescent="0.25">
      <c r="A1562" s="6">
        <v>44728</v>
      </c>
      <c r="B1562" s="7" t="str">
        <f t="shared" si="24"/>
        <v>6</v>
      </c>
      <c r="C1562" s="17">
        <f>_xlfn.ISOWEEKNUM(Table3[[#This Row],[dt]])</f>
        <v>24</v>
      </c>
      <c r="D1562" s="1">
        <v>10543</v>
      </c>
      <c r="E1562" s="1" t="s">
        <v>10</v>
      </c>
      <c r="F1562" s="1" t="s">
        <v>90</v>
      </c>
      <c r="G1562" s="1" t="s">
        <v>38</v>
      </c>
      <c r="H1562" s="1" t="s">
        <v>19</v>
      </c>
      <c r="I1562" s="1" t="s">
        <v>18</v>
      </c>
      <c r="J1562" s="1" t="s">
        <v>13</v>
      </c>
      <c r="K1562" s="1" t="s">
        <v>14</v>
      </c>
      <c r="L1562" s="1" t="s">
        <v>81</v>
      </c>
      <c r="M1562" s="1">
        <v>209060</v>
      </c>
      <c r="N1562" s="17">
        <v>261.60659042719595</v>
      </c>
      <c r="O1562" s="8">
        <v>4289.5032107666348</v>
      </c>
      <c r="P1562" s="8">
        <v>5195.1958777554119</v>
      </c>
      <c r="Q1562" s="8">
        <f>P1562-Table3[[#This Row],[paid]]</f>
        <v>905.69266698877709</v>
      </c>
      <c r="R1562" s="8">
        <v>19.858811160956641</v>
      </c>
      <c r="S1562" s="8">
        <v>4200</v>
      </c>
      <c r="T1562" s="10">
        <v>9.5000000000000001E-2</v>
      </c>
      <c r="U1562" s="8">
        <v>2735.6086832350234</v>
      </c>
      <c r="V1562" s="10">
        <v>8.7760845070611174E-2</v>
      </c>
    </row>
    <row r="1563" spans="1:22" x14ac:dyDescent="0.25">
      <c r="A1563" s="6">
        <v>44728</v>
      </c>
      <c r="B1563" s="7" t="str">
        <f t="shared" si="24"/>
        <v>6</v>
      </c>
      <c r="C1563" s="17">
        <f>_xlfn.ISOWEEKNUM(Table3[[#This Row],[dt]])</f>
        <v>24</v>
      </c>
      <c r="D1563" s="1">
        <v>13948</v>
      </c>
      <c r="E1563" s="1" t="s">
        <v>10</v>
      </c>
      <c r="F1563" s="1" t="s">
        <v>91</v>
      </c>
      <c r="G1563" s="1" t="s">
        <v>69</v>
      </c>
      <c r="H1563" s="1" t="s">
        <v>11</v>
      </c>
      <c r="I1563" s="1" t="s">
        <v>18</v>
      </c>
      <c r="J1563" s="1" t="s">
        <v>13</v>
      </c>
      <c r="K1563" s="1" t="s">
        <v>14</v>
      </c>
      <c r="L1563" s="1" t="s">
        <v>81</v>
      </c>
      <c r="M1563" s="1">
        <v>155970</v>
      </c>
      <c r="N1563" s="17">
        <v>656.31662614550214</v>
      </c>
      <c r="O1563" s="8">
        <v>3946.9544538712771</v>
      </c>
      <c r="P1563" s="8">
        <v>4797.1330198421474</v>
      </c>
      <c r="Q1563" s="8">
        <f>P1563-Table3[[#This Row],[paid]]</f>
        <v>850.1785659708703</v>
      </c>
      <c r="R1563" s="8">
        <v>7.3091749145764391</v>
      </c>
      <c r="S1563" s="8">
        <v>10400</v>
      </c>
      <c r="T1563" s="10">
        <v>0.1</v>
      </c>
      <c r="U1563" s="8">
        <v>212.20776752959483</v>
      </c>
      <c r="V1563" s="10">
        <v>7.3727289004998815E-3</v>
      </c>
    </row>
    <row r="1564" spans="1:22" x14ac:dyDescent="0.25">
      <c r="A1564" s="6">
        <v>44728</v>
      </c>
      <c r="B1564" s="7" t="str">
        <f t="shared" si="24"/>
        <v>6</v>
      </c>
      <c r="C1564" s="17">
        <f>_xlfn.ISOWEEKNUM(Table3[[#This Row],[dt]])</f>
        <v>24</v>
      </c>
      <c r="D1564" s="1">
        <v>15408</v>
      </c>
      <c r="E1564" s="1" t="s">
        <v>10</v>
      </c>
      <c r="F1564" s="1" t="s">
        <v>94</v>
      </c>
      <c r="G1564" s="1" t="s">
        <v>65</v>
      </c>
      <c r="H1564" s="1" t="s">
        <v>17</v>
      </c>
      <c r="I1564" s="1" t="s">
        <v>18</v>
      </c>
      <c r="J1564" s="1" t="s">
        <v>16</v>
      </c>
      <c r="K1564" s="1" t="s">
        <v>20</v>
      </c>
      <c r="L1564" s="1" t="s">
        <v>77</v>
      </c>
      <c r="M1564" s="1">
        <v>315020</v>
      </c>
      <c r="N1564" s="17">
        <v>905.88983394086677</v>
      </c>
      <c r="O1564" s="8">
        <v>11787.212039360515</v>
      </c>
      <c r="P1564" s="8">
        <v>12532.764738218406</v>
      </c>
      <c r="Q1564" s="8">
        <f>P1564-Table3[[#This Row],[paid]]</f>
        <v>745.5526988578913</v>
      </c>
      <c r="R1564" s="8">
        <v>13.834755914742388</v>
      </c>
      <c r="S1564" s="8">
        <v>25800</v>
      </c>
      <c r="T1564" s="10">
        <v>0.1</v>
      </c>
      <c r="U1564" s="8">
        <v>1213.7639292302172</v>
      </c>
      <c r="V1564" s="10">
        <v>1.6141210054645395E-2</v>
      </c>
    </row>
    <row r="1565" spans="1:22" x14ac:dyDescent="0.25">
      <c r="A1565" s="6">
        <v>44728</v>
      </c>
      <c r="B1565" s="7" t="str">
        <f t="shared" si="24"/>
        <v>6</v>
      </c>
      <c r="C1565" s="17">
        <f>_xlfn.ISOWEEKNUM(Table3[[#This Row],[dt]])</f>
        <v>24</v>
      </c>
      <c r="D1565" s="1">
        <v>17673</v>
      </c>
      <c r="E1565" s="1" t="s">
        <v>10</v>
      </c>
      <c r="F1565" s="1" t="s">
        <v>93</v>
      </c>
      <c r="G1565" s="1" t="s">
        <v>40</v>
      </c>
      <c r="H1565" s="1" t="s">
        <v>11</v>
      </c>
      <c r="I1565" s="1" t="s">
        <v>18</v>
      </c>
      <c r="J1565" s="1" t="s">
        <v>16</v>
      </c>
      <c r="K1565" s="1" t="s">
        <v>14</v>
      </c>
      <c r="L1565" s="1" t="s">
        <v>81</v>
      </c>
      <c r="M1565" s="1">
        <v>218980</v>
      </c>
      <c r="N1565" s="17">
        <v>662.819853539463</v>
      </c>
      <c r="O1565" s="8">
        <v>3850.2233303330527</v>
      </c>
      <c r="P1565" s="8">
        <v>4573.4847023397442</v>
      </c>
      <c r="Q1565" s="8">
        <f>P1565-Table3[[#This Row],[paid]]</f>
        <v>723.26137200669154</v>
      </c>
      <c r="R1565" s="8">
        <v>6.9000418106327102</v>
      </c>
      <c r="S1565" s="8">
        <v>6200</v>
      </c>
      <c r="T1565" s="10">
        <v>0.1</v>
      </c>
      <c r="U1565" s="8">
        <v>1901.6582203187008</v>
      </c>
      <c r="V1565" s="10">
        <v>6.9300119569141422E-2</v>
      </c>
    </row>
    <row r="1566" spans="1:22" x14ac:dyDescent="0.25">
      <c r="A1566" s="6">
        <v>44728</v>
      </c>
      <c r="B1566" s="7" t="str">
        <f t="shared" si="24"/>
        <v>6</v>
      </c>
      <c r="C1566" s="17">
        <f>_xlfn.ISOWEEKNUM(Table3[[#This Row],[dt]])</f>
        <v>24</v>
      </c>
      <c r="D1566" s="1">
        <v>15242</v>
      </c>
      <c r="E1566" s="1" t="s">
        <v>10</v>
      </c>
      <c r="F1566" s="1" t="s">
        <v>92</v>
      </c>
      <c r="G1566" s="1" t="s">
        <v>65</v>
      </c>
      <c r="H1566" s="1" t="s">
        <v>11</v>
      </c>
      <c r="I1566" s="1" t="s">
        <v>18</v>
      </c>
      <c r="J1566" s="1" t="s">
        <v>13</v>
      </c>
      <c r="K1566" s="1" t="s">
        <v>14</v>
      </c>
      <c r="L1566" s="1" t="s">
        <v>76</v>
      </c>
      <c r="M1566" s="1">
        <v>125030</v>
      </c>
      <c r="N1566" s="17">
        <v>407.40353284170811</v>
      </c>
      <c r="O1566" s="8">
        <v>3538.7585103134866</v>
      </c>
      <c r="P1566" s="8">
        <v>4215.5050262437853</v>
      </c>
      <c r="Q1566" s="8">
        <f>P1566-Table3[[#This Row],[paid]]</f>
        <v>676.74651593029876</v>
      </c>
      <c r="R1566" s="8">
        <v>10.347247106179784</v>
      </c>
      <c r="S1566" s="8">
        <v>3800</v>
      </c>
      <c r="T1566" s="10">
        <v>0.13</v>
      </c>
      <c r="U1566" s="8">
        <v>930.33594450345151</v>
      </c>
      <c r="V1566" s="10">
        <v>3.6782304797472271E-2</v>
      </c>
    </row>
    <row r="1567" spans="1:22" x14ac:dyDescent="0.25">
      <c r="A1567" s="6">
        <v>44728</v>
      </c>
      <c r="B1567" s="7" t="str">
        <f t="shared" si="24"/>
        <v>6</v>
      </c>
      <c r="C1567" s="17">
        <f>_xlfn.ISOWEEKNUM(Table3[[#This Row],[dt]])</f>
        <v>24</v>
      </c>
      <c r="D1567" s="1">
        <v>15810</v>
      </c>
      <c r="E1567" s="1" t="s">
        <v>10</v>
      </c>
      <c r="F1567" s="1" t="s">
        <v>90</v>
      </c>
      <c r="G1567" s="1" t="s">
        <v>60</v>
      </c>
      <c r="H1567" s="1" t="s">
        <v>11</v>
      </c>
      <c r="I1567" s="1" t="s">
        <v>12</v>
      </c>
      <c r="J1567" s="1" t="s">
        <v>16</v>
      </c>
      <c r="K1567" s="1" t="s">
        <v>14</v>
      </c>
      <c r="L1567" s="1" t="s">
        <v>80</v>
      </c>
      <c r="M1567" s="1">
        <v>125780</v>
      </c>
      <c r="N1567" s="17">
        <v>404.1637070860815</v>
      </c>
      <c r="O1567" s="8">
        <v>2925.2131784115968</v>
      </c>
      <c r="P1567" s="8">
        <v>3456.9152111224853</v>
      </c>
      <c r="Q1567" s="8">
        <f>P1567-Table3[[#This Row],[paid]]</f>
        <v>531.70203271088849</v>
      </c>
      <c r="R1567" s="8">
        <v>8.5532549076362479</v>
      </c>
      <c r="S1567" s="8">
        <v>1000</v>
      </c>
      <c r="T1567" s="10">
        <v>0.1</v>
      </c>
      <c r="U1567" s="8">
        <v>1855.4680429635187</v>
      </c>
      <c r="V1567" s="10">
        <v>8.9456829265661716E-2</v>
      </c>
    </row>
    <row r="1568" spans="1:22" x14ac:dyDescent="0.25">
      <c r="A1568" s="6">
        <v>44728</v>
      </c>
      <c r="B1568" s="7" t="str">
        <f t="shared" si="24"/>
        <v>6</v>
      </c>
      <c r="C1568" s="17">
        <f>_xlfn.ISOWEEKNUM(Table3[[#This Row],[dt]])</f>
        <v>24</v>
      </c>
      <c r="D1568" s="1">
        <v>9559</v>
      </c>
      <c r="E1568" s="1" t="s">
        <v>10</v>
      </c>
      <c r="F1568" s="1" t="s">
        <v>90</v>
      </c>
      <c r="G1568" s="1" t="s">
        <v>74</v>
      </c>
      <c r="H1568" s="1" t="s">
        <v>17</v>
      </c>
      <c r="I1568" s="1" t="s">
        <v>18</v>
      </c>
      <c r="J1568" s="1" t="s">
        <v>16</v>
      </c>
      <c r="K1568" s="1" t="s">
        <v>14</v>
      </c>
      <c r="L1568" s="1" t="s">
        <v>77</v>
      </c>
      <c r="M1568" s="1">
        <v>692890</v>
      </c>
      <c r="N1568" s="17">
        <v>1307.0328351204014</v>
      </c>
      <c r="O1568" s="8">
        <v>12416.792125761132</v>
      </c>
      <c r="P1568" s="8">
        <v>12941.909900505781</v>
      </c>
      <c r="Q1568" s="8">
        <f>P1568-Table3[[#This Row],[paid]]</f>
        <v>525.11777474464907</v>
      </c>
      <c r="R1568" s="8">
        <v>9.9017481066675703</v>
      </c>
      <c r="S1568" s="8">
        <v>19600</v>
      </c>
      <c r="T1568" s="10">
        <v>7.0000000000000007E-2</v>
      </c>
      <c r="U1568" s="8">
        <v>3896.1811207563992</v>
      </c>
      <c r="V1568" s="10">
        <v>5.0175246553114144E-2</v>
      </c>
    </row>
    <row r="1569" spans="1:22" x14ac:dyDescent="0.25">
      <c r="A1569" s="6">
        <v>44728</v>
      </c>
      <c r="B1569" s="7" t="str">
        <f t="shared" si="24"/>
        <v>6</v>
      </c>
      <c r="C1569" s="17">
        <f>_xlfn.ISOWEEKNUM(Table3[[#This Row],[dt]])</f>
        <v>24</v>
      </c>
      <c r="D1569" s="1">
        <v>17100</v>
      </c>
      <c r="E1569" s="1" t="s">
        <v>10</v>
      </c>
      <c r="F1569" s="1" t="s">
        <v>89</v>
      </c>
      <c r="G1569" s="1" t="s">
        <v>36</v>
      </c>
      <c r="H1569" s="1" t="s">
        <v>11</v>
      </c>
      <c r="I1569" s="1" t="s">
        <v>21</v>
      </c>
      <c r="J1569" s="1" t="s">
        <v>13</v>
      </c>
      <c r="K1569" s="1" t="s">
        <v>15</v>
      </c>
      <c r="L1569" s="1" t="s">
        <v>81</v>
      </c>
      <c r="M1569" s="1">
        <v>70240</v>
      </c>
      <c r="N1569" s="17">
        <v>266.31279620853081</v>
      </c>
      <c r="O1569" s="8">
        <v>2011.1248675515892</v>
      </c>
      <c r="P1569" s="8">
        <v>2479.5754027878465</v>
      </c>
      <c r="Q1569" s="8">
        <f>P1569-Table3[[#This Row],[paid]]</f>
        <v>468.45053523625734</v>
      </c>
      <c r="R1569" s="8">
        <v>9.3107632757018006</v>
      </c>
      <c r="S1569" s="8">
        <v>1200</v>
      </c>
      <c r="T1569" s="10">
        <v>7.0000000000000007E-2</v>
      </c>
      <c r="U1569" s="8">
        <v>263.23278407365223</v>
      </c>
      <c r="V1569" s="10">
        <v>1.7693404535960286E-2</v>
      </c>
    </row>
    <row r="1570" spans="1:22" x14ac:dyDescent="0.25">
      <c r="A1570" s="6">
        <v>44728</v>
      </c>
      <c r="B1570" s="7" t="str">
        <f t="shared" si="24"/>
        <v>6</v>
      </c>
      <c r="C1570" s="17">
        <f>_xlfn.ISOWEEKNUM(Table3[[#This Row],[dt]])</f>
        <v>24</v>
      </c>
      <c r="D1570" s="1">
        <v>16602</v>
      </c>
      <c r="E1570" s="1" t="s">
        <v>10</v>
      </c>
      <c r="F1570" s="1" t="s">
        <v>90</v>
      </c>
      <c r="G1570" s="1" t="s">
        <v>57</v>
      </c>
      <c r="H1570" s="1" t="s">
        <v>11</v>
      </c>
      <c r="I1570" s="1" t="s">
        <v>12</v>
      </c>
      <c r="J1570" s="1" t="s">
        <v>16</v>
      </c>
      <c r="K1570" s="1" t="s">
        <v>15</v>
      </c>
      <c r="L1570" s="1" t="s">
        <v>76</v>
      </c>
      <c r="M1570" s="1">
        <v>118360</v>
      </c>
      <c r="N1570" s="17">
        <v>320.56994818652851</v>
      </c>
      <c r="O1570" s="8">
        <v>2699.8219681288224</v>
      </c>
      <c r="P1570" s="8">
        <v>3135.8035812895218</v>
      </c>
      <c r="Q1570" s="8">
        <f>P1570-Table3[[#This Row],[paid]]</f>
        <v>435.98161316069945</v>
      </c>
      <c r="R1570" s="8">
        <v>9.7819636526406608</v>
      </c>
      <c r="S1570" s="8">
        <v>1600</v>
      </c>
      <c r="T1570" s="10">
        <v>0.08</v>
      </c>
      <c r="U1570" s="8">
        <v>1403.418894772881</v>
      </c>
      <c r="V1570" s="10">
        <v>7.4591135275324419E-2</v>
      </c>
    </row>
    <row r="1571" spans="1:22" x14ac:dyDescent="0.25">
      <c r="A1571" s="6">
        <v>44728</v>
      </c>
      <c r="B1571" s="7" t="str">
        <f t="shared" si="24"/>
        <v>6</v>
      </c>
      <c r="C1571" s="17">
        <f>_xlfn.ISOWEEKNUM(Table3[[#This Row],[dt]])</f>
        <v>24</v>
      </c>
      <c r="D1571" s="1">
        <v>15673</v>
      </c>
      <c r="E1571" s="1" t="s">
        <v>10</v>
      </c>
      <c r="F1571" s="1" t="s">
        <v>90</v>
      </c>
      <c r="G1571" s="1" t="s">
        <v>30</v>
      </c>
      <c r="H1571" s="1" t="s">
        <v>19</v>
      </c>
      <c r="I1571" s="1" t="s">
        <v>21</v>
      </c>
      <c r="J1571" s="1" t="s">
        <v>16</v>
      </c>
      <c r="K1571" s="1" t="s">
        <v>15</v>
      </c>
      <c r="L1571" s="1" t="s">
        <v>77</v>
      </c>
      <c r="M1571" s="1">
        <v>89930</v>
      </c>
      <c r="N1571" s="17">
        <v>112.93009627459188</v>
      </c>
      <c r="O1571" s="8">
        <v>1362.828085570068</v>
      </c>
      <c r="P1571" s="8">
        <v>1710.0478545460612</v>
      </c>
      <c r="Q1571" s="8">
        <f>P1571-Table3[[#This Row],[paid]]</f>
        <v>347.21976897599325</v>
      </c>
      <c r="R1571" s="8">
        <v>15.142534284111866</v>
      </c>
      <c r="S1571" s="8">
        <v>1000</v>
      </c>
      <c r="T1571" s="10">
        <v>0.06</v>
      </c>
      <c r="U1571" s="8">
        <v>565.71671774312665</v>
      </c>
      <c r="V1571" s="10">
        <v>5.5136538649021051E-2</v>
      </c>
    </row>
    <row r="1572" spans="1:22" x14ac:dyDescent="0.25">
      <c r="A1572" s="6">
        <v>44728</v>
      </c>
      <c r="B1572" s="7" t="str">
        <f t="shared" si="24"/>
        <v>6</v>
      </c>
      <c r="C1572" s="17">
        <f>_xlfn.ISOWEEKNUM(Table3[[#This Row],[dt]])</f>
        <v>24</v>
      </c>
      <c r="D1572" s="1">
        <v>13250</v>
      </c>
      <c r="E1572" s="1" t="s">
        <v>10</v>
      </c>
      <c r="F1572" s="1" t="s">
        <v>92</v>
      </c>
      <c r="G1572" s="1" t="s">
        <v>58</v>
      </c>
      <c r="H1572" s="1" t="s">
        <v>11</v>
      </c>
      <c r="I1572" s="1" t="s">
        <v>18</v>
      </c>
      <c r="J1572" s="1" t="s">
        <v>13</v>
      </c>
      <c r="K1572" s="1" t="s">
        <v>15</v>
      </c>
      <c r="L1572" s="1" t="s">
        <v>76</v>
      </c>
      <c r="M1572" s="1">
        <v>176020</v>
      </c>
      <c r="N1572" s="17">
        <v>504.09604934645319</v>
      </c>
      <c r="O1572" s="8">
        <v>4223.8494837877606</v>
      </c>
      <c r="P1572" s="8">
        <v>4549.627858571509</v>
      </c>
      <c r="Q1572" s="8">
        <f>P1572-Table3[[#This Row],[paid]]</f>
        <v>325.7783747837484</v>
      </c>
      <c r="R1572" s="8">
        <v>9.0253194098029095</v>
      </c>
      <c r="S1572" s="8">
        <v>2600</v>
      </c>
      <c r="T1572" s="10">
        <v>0.06</v>
      </c>
      <c r="U1572" s="8">
        <v>101.41595218219109</v>
      </c>
      <c r="V1572" s="10">
        <v>3.7151739048694285E-3</v>
      </c>
    </row>
    <row r="1573" spans="1:22" x14ac:dyDescent="0.25">
      <c r="A1573" s="6">
        <v>44728</v>
      </c>
      <c r="B1573" s="7" t="str">
        <f t="shared" si="24"/>
        <v>6</v>
      </c>
      <c r="C1573" s="17">
        <f>_xlfn.ISOWEEKNUM(Table3[[#This Row],[dt]])</f>
        <v>24</v>
      </c>
      <c r="D1573" s="1">
        <v>16863</v>
      </c>
      <c r="E1573" s="1" t="s">
        <v>10</v>
      </c>
      <c r="F1573" s="1" t="s">
        <v>91</v>
      </c>
      <c r="G1573" s="1" t="s">
        <v>37</v>
      </c>
      <c r="H1573" s="1" t="s">
        <v>11</v>
      </c>
      <c r="I1573" s="1" t="s">
        <v>18</v>
      </c>
      <c r="J1573" s="1" t="s">
        <v>13</v>
      </c>
      <c r="K1573" s="1" t="s">
        <v>14</v>
      </c>
      <c r="L1573" s="1" t="s">
        <v>76</v>
      </c>
      <c r="M1573" s="1">
        <v>127110</v>
      </c>
      <c r="N1573" s="17">
        <v>217.95554969333244</v>
      </c>
      <c r="O1573" s="8">
        <v>761.46230001152594</v>
      </c>
      <c r="P1573" s="8">
        <v>1063.8777831394959</v>
      </c>
      <c r="Q1573" s="8">
        <f>P1573-Table3[[#This Row],[paid]]</f>
        <v>302.41548312796999</v>
      </c>
      <c r="R1573" s="8">
        <v>4.8811685898174737</v>
      </c>
      <c r="S1573" s="8">
        <v>400</v>
      </c>
      <c r="T1573" s="10">
        <v>0.1</v>
      </c>
      <c r="U1573" s="8">
        <v>368.93027545520516</v>
      </c>
      <c r="V1573" s="10">
        <v>5.7796468933755167E-2</v>
      </c>
    </row>
    <row r="1574" spans="1:22" x14ac:dyDescent="0.25">
      <c r="A1574" s="6">
        <v>44728</v>
      </c>
      <c r="B1574" s="7" t="str">
        <f t="shared" si="24"/>
        <v>6</v>
      </c>
      <c r="C1574" s="17">
        <f>_xlfn.ISOWEEKNUM(Table3[[#This Row],[dt]])</f>
        <v>24</v>
      </c>
      <c r="D1574" s="1">
        <v>5585</v>
      </c>
      <c r="E1574" s="1" t="s">
        <v>10</v>
      </c>
      <c r="F1574" s="1" t="s">
        <v>92</v>
      </c>
      <c r="G1574" s="1" t="s">
        <v>54</v>
      </c>
      <c r="H1574" s="1" t="s">
        <v>19</v>
      </c>
      <c r="I1574" s="1" t="s">
        <v>12</v>
      </c>
      <c r="J1574" s="1" t="s">
        <v>13</v>
      </c>
      <c r="K1574" s="1" t="s">
        <v>14</v>
      </c>
      <c r="L1574" s="1" t="s">
        <v>75</v>
      </c>
      <c r="M1574" s="1">
        <v>1043140</v>
      </c>
      <c r="N1574" s="17">
        <v>904.43384094360806</v>
      </c>
      <c r="O1574" s="8">
        <v>21690.596885098243</v>
      </c>
      <c r="P1574" s="8">
        <v>21943.7470393164</v>
      </c>
      <c r="Q1574" s="8">
        <f>P1574-Table3[[#This Row],[paid]]</f>
        <v>253.1501542181577</v>
      </c>
      <c r="R1574" s="8">
        <v>24.262412623152393</v>
      </c>
      <c r="S1574" s="8">
        <v>22000</v>
      </c>
      <c r="T1574" s="10">
        <v>7.0000000000000007E-2</v>
      </c>
      <c r="U1574" s="8">
        <v>927.01871439734907</v>
      </c>
      <c r="V1574" s="10">
        <v>7.0408722261245124E-3</v>
      </c>
    </row>
    <row r="1575" spans="1:22" x14ac:dyDescent="0.25">
      <c r="A1575" s="6">
        <v>44728</v>
      </c>
      <c r="B1575" s="7" t="str">
        <f t="shared" si="24"/>
        <v>6</v>
      </c>
      <c r="C1575" s="17">
        <f>_xlfn.ISOWEEKNUM(Table3[[#This Row],[dt]])</f>
        <v>24</v>
      </c>
      <c r="D1575" s="1">
        <v>16966</v>
      </c>
      <c r="E1575" s="1" t="s">
        <v>10</v>
      </c>
      <c r="F1575" s="1" t="s">
        <v>95</v>
      </c>
      <c r="G1575" s="1" t="s">
        <v>43</v>
      </c>
      <c r="H1575" s="1" t="s">
        <v>11</v>
      </c>
      <c r="I1575" s="1" t="s">
        <v>12</v>
      </c>
      <c r="J1575" s="1" t="s">
        <v>16</v>
      </c>
      <c r="K1575" s="1" t="s">
        <v>15</v>
      </c>
      <c r="L1575" s="1" t="s">
        <v>78</v>
      </c>
      <c r="M1575" s="1">
        <v>209410</v>
      </c>
      <c r="N1575" s="17">
        <v>736.60171206225687</v>
      </c>
      <c r="O1575" s="8">
        <v>2280.2361329031974</v>
      </c>
      <c r="P1575" s="8">
        <v>2477.324246906659</v>
      </c>
      <c r="Q1575" s="8">
        <f>P1575-Table3[[#This Row],[paid]]</f>
        <v>197.08811400346167</v>
      </c>
      <c r="R1575" s="8">
        <v>3.3631801370253642</v>
      </c>
      <c r="S1575" s="8">
        <v>3400</v>
      </c>
      <c r="T1575" s="10">
        <v>0.2</v>
      </c>
      <c r="U1575" s="8">
        <v>1976.7824375105572</v>
      </c>
      <c r="V1575" s="10">
        <v>0.13299177126146558</v>
      </c>
    </row>
    <row r="1576" spans="1:22" x14ac:dyDescent="0.25">
      <c r="A1576" s="6">
        <v>44728</v>
      </c>
      <c r="B1576" s="7" t="str">
        <f t="shared" si="24"/>
        <v>6</v>
      </c>
      <c r="C1576" s="17">
        <f>_xlfn.ISOWEEKNUM(Table3[[#This Row],[dt]])</f>
        <v>24</v>
      </c>
      <c r="D1576" s="1">
        <v>17144</v>
      </c>
      <c r="E1576" s="1" t="s">
        <v>24</v>
      </c>
      <c r="F1576" s="1" t="s">
        <v>89</v>
      </c>
      <c r="G1576" s="1" t="s">
        <v>36</v>
      </c>
      <c r="H1576" s="1" t="s">
        <v>19</v>
      </c>
      <c r="I1576" s="1" t="s">
        <v>12</v>
      </c>
      <c r="J1576" s="1" t="s">
        <v>13</v>
      </c>
      <c r="K1576" s="1" t="s">
        <v>15</v>
      </c>
      <c r="L1576" s="1" t="s">
        <v>77</v>
      </c>
      <c r="M1576" s="1">
        <v>125320</v>
      </c>
      <c r="N1576" s="17">
        <v>353.10289308176101</v>
      </c>
      <c r="O1576" s="8">
        <v>3859.2567730765441</v>
      </c>
      <c r="P1576" s="8">
        <v>4055.6986063056811</v>
      </c>
      <c r="Q1576" s="8">
        <f>P1576-Table3[[#This Row],[paid]]</f>
        <v>196.44183322913705</v>
      </c>
      <c r="R1576" s="8">
        <v>11.485883253203999</v>
      </c>
      <c r="S1576" s="8">
        <v>4800</v>
      </c>
      <c r="T1576" s="10">
        <v>0.12</v>
      </c>
      <c r="U1576" s="8">
        <v>1815.0292584393339</v>
      </c>
      <c r="V1576" s="10">
        <v>7.4587612584482973E-2</v>
      </c>
    </row>
    <row r="1577" spans="1:22" x14ac:dyDescent="0.25">
      <c r="A1577" s="6">
        <v>44728</v>
      </c>
      <c r="B1577" s="7" t="str">
        <f t="shared" si="24"/>
        <v>6</v>
      </c>
      <c r="C1577" s="17">
        <f>_xlfn.ISOWEEKNUM(Table3[[#This Row],[dt]])</f>
        <v>24</v>
      </c>
      <c r="D1577" s="1">
        <v>3534</v>
      </c>
      <c r="E1577" s="1" t="s">
        <v>10</v>
      </c>
      <c r="F1577" s="1" t="s">
        <v>94</v>
      </c>
      <c r="G1577" s="1" t="s">
        <v>47</v>
      </c>
      <c r="H1577" s="1" t="s">
        <v>11</v>
      </c>
      <c r="I1577" s="1" t="s">
        <v>18</v>
      </c>
      <c r="J1577" s="1" t="s">
        <v>13</v>
      </c>
      <c r="K1577" s="1" t="s">
        <v>14</v>
      </c>
      <c r="L1577" s="1" t="s">
        <v>80</v>
      </c>
      <c r="M1577" s="1">
        <v>274400</v>
      </c>
      <c r="N1577" s="17">
        <v>442.82524593787991</v>
      </c>
      <c r="O1577" s="8">
        <v>5391.6820482868852</v>
      </c>
      <c r="P1577" s="8">
        <v>5451.0797466929043</v>
      </c>
      <c r="Q1577" s="8">
        <f>P1577-Table3[[#This Row],[paid]]</f>
        <v>59.397698406019117</v>
      </c>
      <c r="R1577" s="8">
        <v>12.309776365951793</v>
      </c>
      <c r="S1577" s="8">
        <v>4200</v>
      </c>
      <c r="T1577" s="10">
        <v>0.08</v>
      </c>
      <c r="U1577" s="8">
        <v>1110.4858929393606</v>
      </c>
      <c r="V1577" s="10">
        <v>3.3953086499761115E-2</v>
      </c>
    </row>
    <row r="1578" spans="1:22" x14ac:dyDescent="0.25">
      <c r="A1578" s="6">
        <v>44728</v>
      </c>
      <c r="B1578" s="7" t="str">
        <f t="shared" si="24"/>
        <v>6</v>
      </c>
      <c r="C1578" s="17">
        <f>_xlfn.ISOWEEKNUM(Table3[[#This Row],[dt]])</f>
        <v>24</v>
      </c>
      <c r="D1578" s="1">
        <v>7799</v>
      </c>
      <c r="E1578" s="1" t="s">
        <v>10</v>
      </c>
      <c r="F1578" s="1" t="s">
        <v>89</v>
      </c>
      <c r="G1578" s="1" t="s">
        <v>26</v>
      </c>
      <c r="H1578" s="1" t="s">
        <v>19</v>
      </c>
      <c r="I1578" s="1" t="s">
        <v>18</v>
      </c>
      <c r="J1578" s="1" t="s">
        <v>16</v>
      </c>
      <c r="K1578" s="1" t="s">
        <v>14</v>
      </c>
      <c r="L1578" s="1" t="s">
        <v>78</v>
      </c>
      <c r="M1578" s="1">
        <v>55870</v>
      </c>
      <c r="N1578" s="17">
        <v>114.11846914642011</v>
      </c>
      <c r="O1578" s="8">
        <v>1781.6744034373423</v>
      </c>
      <c r="P1578" s="8">
        <v>1783.5259248914983</v>
      </c>
      <c r="Q1578" s="8">
        <f>P1578-Table3[[#This Row],[paid]]</f>
        <v>1.8515214541559999</v>
      </c>
      <c r="R1578" s="8">
        <v>15.62872283716967</v>
      </c>
      <c r="S1578" s="8">
        <v>1800</v>
      </c>
      <c r="T1578" s="10">
        <v>0.05</v>
      </c>
      <c r="U1578" s="8">
        <v>176.57613952782859</v>
      </c>
      <c r="V1578" s="10">
        <v>1.6500660953252911E-2</v>
      </c>
    </row>
    <row r="1579" spans="1:22" x14ac:dyDescent="0.25">
      <c r="A1579" s="6">
        <v>44728</v>
      </c>
      <c r="B1579" s="7" t="str">
        <f t="shared" si="24"/>
        <v>6</v>
      </c>
      <c r="C1579" s="17">
        <f>_xlfn.ISOWEEKNUM(Table3[[#This Row],[dt]])</f>
        <v>24</v>
      </c>
      <c r="D1579" s="1">
        <v>17628</v>
      </c>
      <c r="E1579" s="1" t="s">
        <v>10</v>
      </c>
      <c r="F1579" s="1" t="s">
        <v>92</v>
      </c>
      <c r="G1579" s="1" t="s">
        <v>70</v>
      </c>
      <c r="H1579" s="1" t="s">
        <v>11</v>
      </c>
      <c r="I1579" s="1" t="s">
        <v>12</v>
      </c>
      <c r="J1579" s="1" t="s">
        <v>13</v>
      </c>
      <c r="K1579" s="1" t="s">
        <v>15</v>
      </c>
      <c r="L1579" s="1" t="s">
        <v>78</v>
      </c>
      <c r="M1579" s="1">
        <v>14640</v>
      </c>
      <c r="N1579" s="17">
        <v>253.12424607961398</v>
      </c>
      <c r="O1579" s="8">
        <v>399.04963927332835</v>
      </c>
      <c r="P1579" s="8">
        <v>391.5082910441983</v>
      </c>
      <c r="Q1579" s="8">
        <f>P1579-Table3[[#This Row],[paid]]</f>
        <v>-7.5413482291300511</v>
      </c>
      <c r="R1579" s="8">
        <v>1.5467040281911952</v>
      </c>
      <c r="S1579" s="8">
        <v>600</v>
      </c>
      <c r="T1579" s="10">
        <v>0.06</v>
      </c>
      <c r="U1579" s="8">
        <v>36.81321135190835</v>
      </c>
      <c r="V1579" s="10">
        <v>1.5671533312752766E-2</v>
      </c>
    </row>
    <row r="1580" spans="1:22" x14ac:dyDescent="0.25">
      <c r="A1580" s="6">
        <v>44728</v>
      </c>
      <c r="B1580" s="7" t="str">
        <f t="shared" si="24"/>
        <v>6</v>
      </c>
      <c r="C1580" s="17">
        <f>_xlfn.ISOWEEKNUM(Table3[[#This Row],[dt]])</f>
        <v>24</v>
      </c>
      <c r="D1580" s="1">
        <v>7282</v>
      </c>
      <c r="E1580" s="1" t="s">
        <v>10</v>
      </c>
      <c r="F1580" s="1" t="s">
        <v>93</v>
      </c>
      <c r="G1580" s="1" t="s">
        <v>72</v>
      </c>
      <c r="H1580" s="1" t="s">
        <v>19</v>
      </c>
      <c r="I1580" s="1" t="s">
        <v>18</v>
      </c>
      <c r="J1580" s="1" t="s">
        <v>13</v>
      </c>
      <c r="K1580" s="1" t="s">
        <v>15</v>
      </c>
      <c r="L1580" s="1" t="s">
        <v>79</v>
      </c>
      <c r="M1580" s="1">
        <v>82500</v>
      </c>
      <c r="N1580" s="17">
        <v>23.642355638343602</v>
      </c>
      <c r="O1580" s="8">
        <v>1156.8201690046312</v>
      </c>
      <c r="P1580" s="8">
        <v>1139.5814102173435</v>
      </c>
      <c r="Q1580" s="8">
        <f>P1580-Table3[[#This Row],[paid]]</f>
        <v>-17.238758787287679</v>
      </c>
      <c r="R1580" s="8">
        <v>48.200840375192975</v>
      </c>
      <c r="S1580" s="8">
        <v>200</v>
      </c>
      <c r="T1580" s="10">
        <v>0.02</v>
      </c>
      <c r="U1580" s="8">
        <v>103.78113796725793</v>
      </c>
      <c r="V1580" s="10">
        <v>1.5178254201757667E-2</v>
      </c>
    </row>
    <row r="1581" spans="1:22" x14ac:dyDescent="0.25">
      <c r="A1581" s="6">
        <v>44728</v>
      </c>
      <c r="B1581" s="7" t="str">
        <f t="shared" si="24"/>
        <v>6</v>
      </c>
      <c r="C1581" s="17">
        <f>_xlfn.ISOWEEKNUM(Table3[[#This Row],[dt]])</f>
        <v>24</v>
      </c>
      <c r="D1581" s="1">
        <v>15720</v>
      </c>
      <c r="E1581" s="1" t="s">
        <v>10</v>
      </c>
      <c r="F1581" s="1" t="s">
        <v>95</v>
      </c>
      <c r="G1581" s="1" t="s">
        <v>31</v>
      </c>
      <c r="H1581" s="1" t="s">
        <v>17</v>
      </c>
      <c r="I1581" s="1" t="s">
        <v>12</v>
      </c>
      <c r="J1581" s="1" t="s">
        <v>13</v>
      </c>
      <c r="K1581" s="1" t="s">
        <v>14</v>
      </c>
      <c r="L1581" s="1" t="s">
        <v>81</v>
      </c>
      <c r="M1581" s="1">
        <v>1370</v>
      </c>
      <c r="N1581" s="17">
        <v>0.85893416927899691</v>
      </c>
      <c r="O1581" s="8">
        <v>36.007875460872604</v>
      </c>
      <c r="P1581" s="8">
        <v>1.2886831081869243</v>
      </c>
      <c r="Q1581" s="8">
        <f>P1581-Table3[[#This Row],[paid]]</f>
        <v>-34.719192352685681</v>
      </c>
      <c r="R1581" s="8">
        <v>1.500328144203025</v>
      </c>
      <c r="S1581" s="8">
        <v>200</v>
      </c>
      <c r="T1581" s="10">
        <v>7.0000000000000007E-2</v>
      </c>
      <c r="U1581" s="8">
        <v>0.46085381730122932</v>
      </c>
      <c r="V1581" s="10">
        <v>5.9602682042033638E-2</v>
      </c>
    </row>
    <row r="1582" spans="1:22" x14ac:dyDescent="0.25">
      <c r="A1582" s="6">
        <v>44728</v>
      </c>
      <c r="B1582" s="7" t="str">
        <f t="shared" si="24"/>
        <v>6</v>
      </c>
      <c r="C1582" s="17">
        <f>_xlfn.ISOWEEKNUM(Table3[[#This Row],[dt]])</f>
        <v>24</v>
      </c>
      <c r="D1582" s="1">
        <v>15605</v>
      </c>
      <c r="E1582" s="1" t="s">
        <v>10</v>
      </c>
      <c r="F1582" s="1" t="s">
        <v>92</v>
      </c>
      <c r="G1582" s="1" t="s">
        <v>60</v>
      </c>
      <c r="H1582" s="1" t="s">
        <v>11</v>
      </c>
      <c r="I1582" s="1" t="s">
        <v>12</v>
      </c>
      <c r="J1582" s="1" t="s">
        <v>13</v>
      </c>
      <c r="K1582" s="1" t="s">
        <v>14</v>
      </c>
      <c r="L1582" s="1" t="s">
        <v>75</v>
      </c>
      <c r="M1582" s="1">
        <v>64920</v>
      </c>
      <c r="N1582" s="17">
        <v>377.50837004405287</v>
      </c>
      <c r="O1582" s="8">
        <v>1064.9140769492415</v>
      </c>
      <c r="P1582" s="8">
        <v>1015.1868116820082</v>
      </c>
      <c r="Q1582" s="8">
        <f>P1582-Table3[[#This Row],[paid]]</f>
        <v>-49.727265267233292</v>
      </c>
      <c r="R1582" s="8">
        <v>2.6891769619930339</v>
      </c>
      <c r="S1582" s="8">
        <v>800</v>
      </c>
      <c r="T1582" s="10">
        <v>0.32</v>
      </c>
      <c r="U1582" s="8">
        <v>459.58488306927421</v>
      </c>
      <c r="V1582" s="10">
        <v>7.5451611102626007E-2</v>
      </c>
    </row>
    <row r="1583" spans="1:22" x14ac:dyDescent="0.25">
      <c r="A1583" s="6">
        <v>44728</v>
      </c>
      <c r="B1583" s="7" t="str">
        <f t="shared" si="24"/>
        <v>6</v>
      </c>
      <c r="C1583" s="17">
        <f>_xlfn.ISOWEEKNUM(Table3[[#This Row],[dt]])</f>
        <v>24</v>
      </c>
      <c r="D1583" s="1">
        <v>17434</v>
      </c>
      <c r="E1583" s="1" t="s">
        <v>10</v>
      </c>
      <c r="F1583" s="1" t="s">
        <v>92</v>
      </c>
      <c r="G1583" s="1" t="s">
        <v>56</v>
      </c>
      <c r="H1583" s="1" t="s">
        <v>11</v>
      </c>
      <c r="I1583" s="1" t="s">
        <v>12</v>
      </c>
      <c r="J1583" s="1" t="s">
        <v>13</v>
      </c>
      <c r="K1583" s="1" t="s">
        <v>14</v>
      </c>
      <c r="L1583" s="1" t="s">
        <v>80</v>
      </c>
      <c r="M1583" s="1">
        <v>41100</v>
      </c>
      <c r="N1583" s="17">
        <v>409.23800304245611</v>
      </c>
      <c r="O1583" s="8">
        <v>977.63725445112902</v>
      </c>
      <c r="P1583" s="8">
        <v>926.1257354432629</v>
      </c>
      <c r="Q1583" s="8">
        <f>P1583-Table3[[#This Row],[paid]]</f>
        <v>-51.511519007866127</v>
      </c>
      <c r="R1583" s="8">
        <v>2.263049200118354</v>
      </c>
      <c r="S1583" s="8">
        <v>1200</v>
      </c>
      <c r="T1583" s="10">
        <v>0.12</v>
      </c>
      <c r="U1583" s="8">
        <v>661.99525179421767</v>
      </c>
      <c r="V1583" s="10">
        <v>0.11913343700884794</v>
      </c>
    </row>
    <row r="1584" spans="1:22" x14ac:dyDescent="0.25">
      <c r="A1584" s="6">
        <v>44728</v>
      </c>
      <c r="B1584" s="7" t="str">
        <f t="shared" si="24"/>
        <v>6</v>
      </c>
      <c r="C1584" s="17">
        <f>_xlfn.ISOWEEKNUM(Table3[[#This Row],[dt]])</f>
        <v>24</v>
      </c>
      <c r="D1584" s="1">
        <v>17638</v>
      </c>
      <c r="E1584" s="1" t="s">
        <v>10</v>
      </c>
      <c r="F1584" s="1" t="s">
        <v>92</v>
      </c>
      <c r="G1584" s="1" t="s">
        <v>60</v>
      </c>
      <c r="H1584" s="1" t="s">
        <v>19</v>
      </c>
      <c r="I1584" s="1" t="s">
        <v>12</v>
      </c>
      <c r="J1584" s="1" t="s">
        <v>13</v>
      </c>
      <c r="K1584" s="1" t="s">
        <v>15</v>
      </c>
      <c r="L1584" s="1" t="s">
        <v>79</v>
      </c>
      <c r="M1584" s="1">
        <v>6420</v>
      </c>
      <c r="N1584" s="17">
        <v>8.6097451944568633</v>
      </c>
      <c r="O1584" s="8">
        <v>133.89431251014392</v>
      </c>
      <c r="P1584" s="8">
        <v>64.044217427739824</v>
      </c>
      <c r="Q1584" s="8">
        <f>P1584-Table3[[#This Row],[paid]]</f>
        <v>-69.850095082404096</v>
      </c>
      <c r="R1584" s="8">
        <v>7.438572917230216</v>
      </c>
      <c r="S1584" s="8">
        <v>200</v>
      </c>
      <c r="T1584" s="10">
        <v>0.08</v>
      </c>
      <c r="U1584" s="8">
        <v>12.020987931013899</v>
      </c>
      <c r="V1584" s="10">
        <v>3.1283042700347374E-2</v>
      </c>
    </row>
    <row r="1585" spans="1:22" x14ac:dyDescent="0.25">
      <c r="A1585" s="6">
        <v>44728</v>
      </c>
      <c r="B1585" s="7" t="str">
        <f t="shared" si="24"/>
        <v>6</v>
      </c>
      <c r="C1585" s="17">
        <f>_xlfn.ISOWEEKNUM(Table3[[#This Row],[dt]])</f>
        <v>24</v>
      </c>
      <c r="D1585" s="1">
        <v>16857</v>
      </c>
      <c r="E1585" s="1" t="s">
        <v>10</v>
      </c>
      <c r="F1585" s="1" t="s">
        <v>93</v>
      </c>
      <c r="G1585" s="1" t="s">
        <v>36</v>
      </c>
      <c r="H1585" s="1" t="s">
        <v>11</v>
      </c>
      <c r="I1585" s="1" t="s">
        <v>12</v>
      </c>
      <c r="J1585" s="1" t="s">
        <v>13</v>
      </c>
      <c r="K1585" s="1" t="s">
        <v>15</v>
      </c>
      <c r="L1585" s="1" t="s">
        <v>80</v>
      </c>
      <c r="M1585" s="1">
        <v>238220</v>
      </c>
      <c r="N1585" s="17">
        <v>648.7822950658782</v>
      </c>
      <c r="O1585" s="8">
        <v>2893.1242309888098</v>
      </c>
      <c r="P1585" s="8">
        <v>2818.3299977351712</v>
      </c>
      <c r="Q1585" s="8">
        <f>P1585-Table3[[#This Row],[paid]]</f>
        <v>-74.794233253638595</v>
      </c>
      <c r="R1585" s="8">
        <v>4.3440303768600748</v>
      </c>
      <c r="S1585" s="8">
        <v>3200</v>
      </c>
      <c r="T1585" s="10">
        <v>0.08</v>
      </c>
      <c r="U1585" s="8">
        <v>18.790966393560193</v>
      </c>
      <c r="V1585" s="10">
        <v>1.1112352828720519E-3</v>
      </c>
    </row>
    <row r="1586" spans="1:22" x14ac:dyDescent="0.25">
      <c r="A1586" s="6">
        <v>44728</v>
      </c>
      <c r="B1586" s="7" t="str">
        <f t="shared" si="24"/>
        <v>6</v>
      </c>
      <c r="C1586" s="17">
        <f>_xlfn.ISOWEEKNUM(Table3[[#This Row],[dt]])</f>
        <v>24</v>
      </c>
      <c r="D1586" s="1">
        <v>16483</v>
      </c>
      <c r="E1586" s="1" t="s">
        <v>10</v>
      </c>
      <c r="F1586" s="1" t="s">
        <v>95</v>
      </c>
      <c r="G1586" s="1" t="s">
        <v>70</v>
      </c>
      <c r="H1586" s="1" t="s">
        <v>17</v>
      </c>
      <c r="I1586" s="1" t="s">
        <v>12</v>
      </c>
      <c r="J1586" s="1" t="s">
        <v>13</v>
      </c>
      <c r="K1586" s="1" t="s">
        <v>15</v>
      </c>
      <c r="L1586" s="1" t="s">
        <v>78</v>
      </c>
      <c r="M1586" s="1">
        <v>12180</v>
      </c>
      <c r="N1586" s="17">
        <v>47.275153132391296</v>
      </c>
      <c r="O1586" s="8">
        <v>94.293530633687851</v>
      </c>
      <c r="P1586" s="8">
        <v>11.608700781514122</v>
      </c>
      <c r="Q1586" s="8">
        <f>P1586-Table3[[#This Row],[paid]]</f>
        <v>-82.684829852173735</v>
      </c>
      <c r="R1586" s="8">
        <v>0.24555606935856211</v>
      </c>
      <c r="S1586" s="8">
        <v>200</v>
      </c>
      <c r="T1586" s="10">
        <v>0.06</v>
      </c>
      <c r="U1586" s="8">
        <v>3.1021557694267621</v>
      </c>
      <c r="V1586" s="10">
        <v>4.4537797235195117E-2</v>
      </c>
    </row>
    <row r="1587" spans="1:22" x14ac:dyDescent="0.25">
      <c r="A1587" s="6">
        <v>44728</v>
      </c>
      <c r="B1587" s="7" t="str">
        <f t="shared" si="24"/>
        <v>6</v>
      </c>
      <c r="C1587" s="17">
        <f>_xlfn.ISOWEEKNUM(Table3[[#This Row],[dt]])</f>
        <v>24</v>
      </c>
      <c r="D1587" s="1">
        <v>17644</v>
      </c>
      <c r="E1587" s="1" t="s">
        <v>10</v>
      </c>
      <c r="F1587" s="1" t="s">
        <v>92</v>
      </c>
      <c r="G1587" s="1" t="s">
        <v>58</v>
      </c>
      <c r="H1587" s="1" t="s">
        <v>17</v>
      </c>
      <c r="I1587" s="1" t="s">
        <v>22</v>
      </c>
      <c r="J1587" s="1" t="s">
        <v>13</v>
      </c>
      <c r="K1587" s="1" t="s">
        <v>14</v>
      </c>
      <c r="L1587" s="1" t="s">
        <v>78</v>
      </c>
      <c r="M1587" s="1">
        <v>5000</v>
      </c>
      <c r="N1587" s="17">
        <v>44.094067343666488</v>
      </c>
      <c r="O1587" s="8">
        <v>138.27994554064671</v>
      </c>
      <c r="P1587" s="8">
        <v>30.794571873473789</v>
      </c>
      <c r="Q1587" s="8">
        <f>P1587-Table3[[#This Row],[paid]]</f>
        <v>-107.48537366717292</v>
      </c>
      <c r="R1587" s="8">
        <v>0.69838356333659946</v>
      </c>
      <c r="S1587" s="8">
        <v>200</v>
      </c>
      <c r="T1587" s="10">
        <v>0.1</v>
      </c>
      <c r="U1587" s="8">
        <v>8.3974445873619423</v>
      </c>
      <c r="V1587" s="10">
        <v>4.5448727251156867E-2</v>
      </c>
    </row>
    <row r="1588" spans="1:22" x14ac:dyDescent="0.25">
      <c r="A1588" s="6">
        <v>44728</v>
      </c>
      <c r="B1588" s="7" t="str">
        <f t="shared" si="24"/>
        <v>6</v>
      </c>
      <c r="C1588" s="17">
        <f>_xlfn.ISOWEEKNUM(Table3[[#This Row],[dt]])</f>
        <v>24</v>
      </c>
      <c r="D1588" s="1">
        <v>10601</v>
      </c>
      <c r="E1588" s="1" t="s">
        <v>10</v>
      </c>
      <c r="F1588" s="1" t="s">
        <v>90</v>
      </c>
      <c r="G1588" s="1" t="s">
        <v>63</v>
      </c>
      <c r="H1588" s="1" t="s">
        <v>11</v>
      </c>
      <c r="I1588" s="1" t="s">
        <v>21</v>
      </c>
      <c r="J1588" s="1" t="s">
        <v>16</v>
      </c>
      <c r="K1588" s="1" t="s">
        <v>14</v>
      </c>
      <c r="L1588" s="1" t="s">
        <v>76</v>
      </c>
      <c r="M1588" s="1">
        <v>5110</v>
      </c>
      <c r="N1588" s="17">
        <v>32.321650767316463</v>
      </c>
      <c r="O1588" s="8">
        <v>124.10688182927697</v>
      </c>
      <c r="P1588" s="8">
        <v>10.959943421602469</v>
      </c>
      <c r="Q1588" s="8">
        <f>P1588-Table3[[#This Row],[paid]]</f>
        <v>-113.1469384076745</v>
      </c>
      <c r="R1588" s="8">
        <v>0.3390898410635983</v>
      </c>
      <c r="S1588" s="8">
        <v>200</v>
      </c>
      <c r="T1588" s="10">
        <v>7.4999999999999997E-2</v>
      </c>
      <c r="U1588" s="8">
        <v>4.0773984987457812</v>
      </c>
      <c r="V1588" s="10">
        <v>6.2004555162043874E-2</v>
      </c>
    </row>
    <row r="1589" spans="1:22" x14ac:dyDescent="0.25">
      <c r="A1589" s="6">
        <v>44728</v>
      </c>
      <c r="B1589" s="7" t="str">
        <f t="shared" si="24"/>
        <v>6</v>
      </c>
      <c r="C1589" s="17">
        <f>_xlfn.ISOWEEKNUM(Table3[[#This Row],[dt]])</f>
        <v>24</v>
      </c>
      <c r="D1589" s="1">
        <v>16256</v>
      </c>
      <c r="E1589" s="1" t="s">
        <v>10</v>
      </c>
      <c r="F1589" s="1" t="s">
        <v>94</v>
      </c>
      <c r="G1589" s="1" t="s">
        <v>68</v>
      </c>
      <c r="H1589" s="1" t="s">
        <v>17</v>
      </c>
      <c r="I1589" s="1" t="s">
        <v>12</v>
      </c>
      <c r="J1589" s="1" t="s">
        <v>16</v>
      </c>
      <c r="K1589" s="1" t="s">
        <v>14</v>
      </c>
      <c r="L1589" s="1" t="s">
        <v>76</v>
      </c>
      <c r="M1589" s="1">
        <v>148780</v>
      </c>
      <c r="N1589" s="17">
        <v>682.55599676163308</v>
      </c>
      <c r="O1589" s="8">
        <v>2626.1018018169202</v>
      </c>
      <c r="P1589" s="8">
        <v>2510.450326241833</v>
      </c>
      <c r="Q1589" s="8">
        <f>P1589-Table3[[#This Row],[paid]]</f>
        <v>-115.65147557508726</v>
      </c>
      <c r="R1589" s="8">
        <v>3.6780137280349026</v>
      </c>
      <c r="S1589" s="8">
        <v>3000</v>
      </c>
      <c r="T1589" s="10">
        <v>0.1</v>
      </c>
      <c r="U1589" s="8">
        <v>302.0336110850227</v>
      </c>
      <c r="V1589" s="10">
        <v>2.0051755119247852E-2</v>
      </c>
    </row>
    <row r="1590" spans="1:22" x14ac:dyDescent="0.25">
      <c r="A1590" s="6">
        <v>44728</v>
      </c>
      <c r="B1590" s="7" t="str">
        <f t="shared" si="24"/>
        <v>6</v>
      </c>
      <c r="C1590" s="17">
        <f>_xlfn.ISOWEEKNUM(Table3[[#This Row],[dt]])</f>
        <v>24</v>
      </c>
      <c r="D1590" s="1">
        <v>10777</v>
      </c>
      <c r="E1590" s="1" t="s">
        <v>10</v>
      </c>
      <c r="F1590" s="1" t="s">
        <v>91</v>
      </c>
      <c r="G1590" s="1" t="s">
        <v>36</v>
      </c>
      <c r="H1590" s="1" t="s">
        <v>11</v>
      </c>
      <c r="I1590" s="1" t="s">
        <v>18</v>
      </c>
      <c r="J1590" s="1" t="s">
        <v>16</v>
      </c>
      <c r="K1590" s="1" t="s">
        <v>15</v>
      </c>
      <c r="L1590" s="1" t="s">
        <v>79</v>
      </c>
      <c r="M1590" s="1">
        <v>35060</v>
      </c>
      <c r="N1590" s="17">
        <v>170.87729357798167</v>
      </c>
      <c r="O1590" s="8">
        <v>754.46078993556409</v>
      </c>
      <c r="P1590" s="8">
        <v>631.96185242595755</v>
      </c>
      <c r="Q1590" s="8">
        <f>P1590-Table3[[#This Row],[paid]]</f>
        <v>-122.49893750960655</v>
      </c>
      <c r="R1590" s="8">
        <v>3.6983372055664905</v>
      </c>
      <c r="S1590" s="8">
        <v>400</v>
      </c>
      <c r="T1590" s="10">
        <v>0.17</v>
      </c>
      <c r="U1590" s="8">
        <v>456.27302525457299</v>
      </c>
      <c r="V1590" s="10">
        <v>0.12033242816346294</v>
      </c>
    </row>
    <row r="1591" spans="1:22" x14ac:dyDescent="0.25">
      <c r="A1591" s="6">
        <v>44728</v>
      </c>
      <c r="B1591" s="7" t="str">
        <f t="shared" si="24"/>
        <v>6</v>
      </c>
      <c r="C1591" s="17">
        <f>_xlfn.ISOWEEKNUM(Table3[[#This Row],[dt]])</f>
        <v>24</v>
      </c>
      <c r="D1591" s="1">
        <v>2973</v>
      </c>
      <c r="E1591" s="1" t="s">
        <v>10</v>
      </c>
      <c r="F1591" s="1" t="s">
        <v>89</v>
      </c>
      <c r="G1591" s="1" t="s">
        <v>73</v>
      </c>
      <c r="H1591" s="1" t="s">
        <v>11</v>
      </c>
      <c r="I1591" s="1" t="s">
        <v>21</v>
      </c>
      <c r="J1591" s="1" t="s">
        <v>16</v>
      </c>
      <c r="K1591" s="1" t="s">
        <v>14</v>
      </c>
      <c r="L1591" s="1" t="s">
        <v>76</v>
      </c>
      <c r="M1591" s="1">
        <v>76810</v>
      </c>
      <c r="N1591" s="17">
        <v>399.35875216637783</v>
      </c>
      <c r="O1591" s="8">
        <v>1565.59532211953</v>
      </c>
      <c r="P1591" s="8">
        <v>1389.4093205314973</v>
      </c>
      <c r="Q1591" s="8">
        <f>P1591-Table3[[#This Row],[paid]]</f>
        <v>-176.1860015880327</v>
      </c>
      <c r="R1591" s="8">
        <v>3.4791007158211773</v>
      </c>
      <c r="S1591" s="8">
        <v>2000</v>
      </c>
      <c r="T1591" s="10">
        <v>0.04</v>
      </c>
      <c r="U1591" s="8">
        <v>210.73709002852729</v>
      </c>
      <c r="V1591" s="10">
        <v>2.5278978497605138E-2</v>
      </c>
    </row>
    <row r="1592" spans="1:22" x14ac:dyDescent="0.25">
      <c r="A1592" s="6">
        <v>44728</v>
      </c>
      <c r="B1592" s="7" t="str">
        <f t="shared" si="24"/>
        <v>6</v>
      </c>
      <c r="C1592" s="17">
        <f>_xlfn.ISOWEEKNUM(Table3[[#This Row],[dt]])</f>
        <v>24</v>
      </c>
      <c r="D1592" s="1">
        <v>17268</v>
      </c>
      <c r="E1592" s="1" t="s">
        <v>10</v>
      </c>
      <c r="F1592" s="1" t="s">
        <v>93</v>
      </c>
      <c r="G1592" s="1" t="s">
        <v>42</v>
      </c>
      <c r="H1592" s="1" t="s">
        <v>11</v>
      </c>
      <c r="I1592" s="1" t="s">
        <v>21</v>
      </c>
      <c r="J1592" s="1" t="s">
        <v>16</v>
      </c>
      <c r="K1592" s="1" t="s">
        <v>14</v>
      </c>
      <c r="L1592" s="1" t="s">
        <v>80</v>
      </c>
      <c r="M1592" s="1">
        <v>143410</v>
      </c>
      <c r="N1592" s="17">
        <v>840.39145212329572</v>
      </c>
      <c r="O1592" s="8">
        <v>2769.0022868819219</v>
      </c>
      <c r="P1592" s="8">
        <v>2585.6065031171388</v>
      </c>
      <c r="Q1592" s="8">
        <f>P1592-Table3[[#This Row],[paid]]</f>
        <v>-183.39578376478312</v>
      </c>
      <c r="R1592" s="8">
        <v>3.0766692076465798</v>
      </c>
      <c r="S1592" s="8">
        <v>4800</v>
      </c>
      <c r="T1592" s="10">
        <v>0.15</v>
      </c>
      <c r="U1592" s="8">
        <v>436.50705454367784</v>
      </c>
      <c r="V1592" s="10">
        <v>2.8136986687484253E-2</v>
      </c>
    </row>
    <row r="1593" spans="1:22" x14ac:dyDescent="0.25">
      <c r="A1593" s="6">
        <v>44728</v>
      </c>
      <c r="B1593" s="7" t="str">
        <f t="shared" si="24"/>
        <v>6</v>
      </c>
      <c r="C1593" s="17">
        <f>_xlfn.ISOWEEKNUM(Table3[[#This Row],[dt]])</f>
        <v>24</v>
      </c>
      <c r="D1593" s="1">
        <v>16053</v>
      </c>
      <c r="E1593" s="1" t="s">
        <v>10</v>
      </c>
      <c r="F1593" s="1" t="s">
        <v>91</v>
      </c>
      <c r="G1593" s="1" t="s">
        <v>52</v>
      </c>
      <c r="H1593" s="1" t="s">
        <v>11</v>
      </c>
      <c r="I1593" s="1" t="s">
        <v>12</v>
      </c>
      <c r="J1593" s="1" t="s">
        <v>16</v>
      </c>
      <c r="K1593" s="1" t="s">
        <v>15</v>
      </c>
      <c r="L1593" s="1" t="s">
        <v>80</v>
      </c>
      <c r="M1593" s="1">
        <v>213510</v>
      </c>
      <c r="N1593" s="17">
        <v>1054.9276074826084</v>
      </c>
      <c r="O1593" s="8">
        <v>1905.9079551198938</v>
      </c>
      <c r="P1593" s="8">
        <v>1667.1599661498346</v>
      </c>
      <c r="Q1593" s="8">
        <f>P1593-Table3[[#This Row],[paid]]</f>
        <v>-238.74798897005917</v>
      </c>
      <c r="R1593" s="8">
        <v>1.5803548549916204</v>
      </c>
      <c r="S1593" s="8">
        <v>1400</v>
      </c>
      <c r="T1593" s="10">
        <v>0.08</v>
      </c>
      <c r="U1593" s="8">
        <v>391.43627859031716</v>
      </c>
      <c r="V1593" s="10">
        <v>3.9132045568319222E-2</v>
      </c>
    </row>
    <row r="1594" spans="1:22" x14ac:dyDescent="0.25">
      <c r="A1594" s="6">
        <v>44728</v>
      </c>
      <c r="B1594" s="7" t="str">
        <f t="shared" si="24"/>
        <v>6</v>
      </c>
      <c r="C1594" s="17">
        <f>_xlfn.ISOWEEKNUM(Table3[[#This Row],[dt]])</f>
        <v>24</v>
      </c>
      <c r="D1594" s="1">
        <v>5247</v>
      </c>
      <c r="E1594" s="1" t="s">
        <v>10</v>
      </c>
      <c r="F1594" s="1" t="s">
        <v>91</v>
      </c>
      <c r="G1594" s="1" t="s">
        <v>64</v>
      </c>
      <c r="H1594" s="1" t="s">
        <v>11</v>
      </c>
      <c r="I1594" s="1" t="s">
        <v>12</v>
      </c>
      <c r="J1594" s="1" t="s">
        <v>13</v>
      </c>
      <c r="K1594" s="1" t="s">
        <v>15</v>
      </c>
      <c r="L1594" s="1" t="s">
        <v>75</v>
      </c>
      <c r="M1594" s="1">
        <v>17890</v>
      </c>
      <c r="N1594" s="17">
        <v>42.51849580250699</v>
      </c>
      <c r="O1594" s="8">
        <v>318.68334572549344</v>
      </c>
      <c r="P1594" s="8">
        <v>36.424560477307203</v>
      </c>
      <c r="Q1594" s="8">
        <f>P1594-Table3[[#This Row],[paid]]</f>
        <v>-282.25878524818626</v>
      </c>
      <c r="R1594" s="8">
        <v>0.85667566055240185</v>
      </c>
      <c r="S1594" s="8">
        <v>200</v>
      </c>
      <c r="T1594" s="10">
        <v>7.0000000000000007E-2</v>
      </c>
      <c r="U1594" s="8">
        <v>2.2736644807475863</v>
      </c>
      <c r="V1594" s="10">
        <v>1.0403531989375218E-2</v>
      </c>
    </row>
    <row r="1595" spans="1:22" x14ac:dyDescent="0.25">
      <c r="A1595" s="6">
        <v>44728</v>
      </c>
      <c r="B1595" s="7" t="str">
        <f t="shared" si="24"/>
        <v>6</v>
      </c>
      <c r="C1595" s="17">
        <f>_xlfn.ISOWEEKNUM(Table3[[#This Row],[dt]])</f>
        <v>24</v>
      </c>
      <c r="D1595" s="1">
        <v>13076</v>
      </c>
      <c r="E1595" s="1" t="s">
        <v>10</v>
      </c>
      <c r="F1595" s="1" t="s">
        <v>91</v>
      </c>
      <c r="G1595" s="1" t="s">
        <v>50</v>
      </c>
      <c r="H1595" s="1" t="s">
        <v>17</v>
      </c>
      <c r="I1595" s="1" t="s">
        <v>18</v>
      </c>
      <c r="J1595" s="1" t="s">
        <v>16</v>
      </c>
      <c r="K1595" s="1" t="s">
        <v>15</v>
      </c>
      <c r="L1595" s="1" t="s">
        <v>80</v>
      </c>
      <c r="M1595" s="1">
        <v>24180</v>
      </c>
      <c r="N1595" s="17">
        <v>28.453145057766367</v>
      </c>
      <c r="O1595" s="8">
        <v>508.75645935507447</v>
      </c>
      <c r="P1595" s="8">
        <v>219.32911116826597</v>
      </c>
      <c r="Q1595" s="8">
        <f>P1595-Table3[[#This Row],[paid]]</f>
        <v>-289.4273481868085</v>
      </c>
      <c r="R1595" s="8">
        <v>7.7084312023496135</v>
      </c>
      <c r="S1595" s="8">
        <v>200</v>
      </c>
      <c r="T1595" s="10">
        <v>7.0000000000000007E-2</v>
      </c>
      <c r="U1595" s="8">
        <v>90.796291552219557</v>
      </c>
      <c r="V1595" s="10">
        <v>6.8995470679191651E-2</v>
      </c>
    </row>
    <row r="1596" spans="1:22" x14ac:dyDescent="0.25">
      <c r="A1596" s="6">
        <v>44728</v>
      </c>
      <c r="B1596" s="7" t="str">
        <f t="shared" si="24"/>
        <v>6</v>
      </c>
      <c r="C1596" s="17">
        <f>_xlfn.ISOWEEKNUM(Table3[[#This Row],[dt]])</f>
        <v>24</v>
      </c>
      <c r="D1596" s="1">
        <v>7576</v>
      </c>
      <c r="E1596" s="1" t="s">
        <v>10</v>
      </c>
      <c r="F1596" s="1" t="s">
        <v>92</v>
      </c>
      <c r="G1596" s="1" t="s">
        <v>32</v>
      </c>
      <c r="H1596" s="1" t="s">
        <v>17</v>
      </c>
      <c r="I1596" s="1" t="s">
        <v>12</v>
      </c>
      <c r="J1596" s="1" t="s">
        <v>16</v>
      </c>
      <c r="K1596" s="1" t="s">
        <v>14</v>
      </c>
      <c r="L1596" s="1" t="s">
        <v>76</v>
      </c>
      <c r="M1596" s="1">
        <v>156290</v>
      </c>
      <c r="N1596" s="17">
        <v>431.92389455782313</v>
      </c>
      <c r="O1596" s="8">
        <v>4008.4044042637465</v>
      </c>
      <c r="P1596" s="8">
        <v>3699.4137633596761</v>
      </c>
      <c r="Q1596" s="8">
        <f>P1596-Table3[[#This Row],[paid]]</f>
        <v>-308.99064090407046</v>
      </c>
      <c r="R1596" s="8">
        <v>8.5649666757772369</v>
      </c>
      <c r="S1596" s="8">
        <v>4400</v>
      </c>
      <c r="T1596" s="10">
        <v>0.1</v>
      </c>
      <c r="U1596" s="8">
        <v>39.203424367402015</v>
      </c>
      <c r="V1596" s="10">
        <v>1.7661998573795135E-3</v>
      </c>
    </row>
    <row r="1597" spans="1:22" x14ac:dyDescent="0.25">
      <c r="A1597" s="6">
        <v>44728</v>
      </c>
      <c r="B1597" s="7" t="str">
        <f t="shared" si="24"/>
        <v>6</v>
      </c>
      <c r="C1597" s="17">
        <f>_xlfn.ISOWEEKNUM(Table3[[#This Row],[dt]])</f>
        <v>24</v>
      </c>
      <c r="D1597" s="1">
        <v>2917</v>
      </c>
      <c r="E1597" s="1" t="s">
        <v>10</v>
      </c>
      <c r="F1597" s="1" t="s">
        <v>93</v>
      </c>
      <c r="G1597" s="1" t="s">
        <v>43</v>
      </c>
      <c r="H1597" s="1" t="s">
        <v>17</v>
      </c>
      <c r="I1597" s="1" t="s">
        <v>12</v>
      </c>
      <c r="J1597" s="1" t="s">
        <v>13</v>
      </c>
      <c r="K1597" s="1" t="s">
        <v>15</v>
      </c>
      <c r="L1597" s="1" t="s">
        <v>75</v>
      </c>
      <c r="M1597" s="1">
        <v>47660</v>
      </c>
      <c r="N1597" s="17">
        <v>244.08372300155867</v>
      </c>
      <c r="O1597" s="8">
        <v>780.08609695472308</v>
      </c>
      <c r="P1597" s="8">
        <v>459.91864446005712</v>
      </c>
      <c r="Q1597" s="8">
        <f>P1597-Table3[[#This Row],[paid]]</f>
        <v>-320.16745249466595</v>
      </c>
      <c r="R1597" s="8">
        <v>1.884265934673244</v>
      </c>
      <c r="S1597" s="8">
        <v>600</v>
      </c>
      <c r="T1597" s="10">
        <v>7.0000000000000007E-2</v>
      </c>
      <c r="U1597" s="8">
        <v>38.112063061133917</v>
      </c>
      <c r="V1597" s="10">
        <v>1.3811161140566989E-2</v>
      </c>
    </row>
    <row r="1598" spans="1:22" x14ac:dyDescent="0.25">
      <c r="A1598" s="6">
        <v>44728</v>
      </c>
      <c r="B1598" s="7" t="str">
        <f t="shared" si="24"/>
        <v>6</v>
      </c>
      <c r="C1598" s="17">
        <f>_xlfn.ISOWEEKNUM(Table3[[#This Row],[dt]])</f>
        <v>24</v>
      </c>
      <c r="D1598" s="1">
        <v>9121</v>
      </c>
      <c r="E1598" s="1" t="s">
        <v>10</v>
      </c>
      <c r="F1598" s="1" t="s">
        <v>91</v>
      </c>
      <c r="G1598" s="1" t="s">
        <v>58</v>
      </c>
      <c r="H1598" s="1" t="s">
        <v>11</v>
      </c>
      <c r="I1598" s="1" t="s">
        <v>12</v>
      </c>
      <c r="J1598" s="1" t="s">
        <v>13</v>
      </c>
      <c r="K1598" s="1" t="s">
        <v>14</v>
      </c>
      <c r="L1598" s="1" t="s">
        <v>76</v>
      </c>
      <c r="M1598" s="1">
        <v>148790</v>
      </c>
      <c r="N1598" s="17">
        <v>598.8385798476354</v>
      </c>
      <c r="O1598" s="8">
        <v>2984.0244906215212</v>
      </c>
      <c r="P1598" s="8">
        <v>2659.1502800511244</v>
      </c>
      <c r="Q1598" s="8">
        <f>P1598-Table3[[#This Row],[paid]]</f>
        <v>-324.87421057039683</v>
      </c>
      <c r="R1598" s="8">
        <v>4.4405126348534543</v>
      </c>
      <c r="S1598" s="8">
        <v>1800</v>
      </c>
      <c r="T1598" s="10">
        <v>0.125</v>
      </c>
      <c r="U1598" s="8">
        <v>810.98195964736294</v>
      </c>
      <c r="V1598" s="10">
        <v>5.0829643196633675E-2</v>
      </c>
    </row>
    <row r="1599" spans="1:22" x14ac:dyDescent="0.25">
      <c r="A1599" s="6">
        <v>44728</v>
      </c>
      <c r="B1599" s="7" t="str">
        <f t="shared" si="24"/>
        <v>6</v>
      </c>
      <c r="C1599" s="17">
        <f>_xlfn.ISOWEEKNUM(Table3[[#This Row],[dt]])</f>
        <v>24</v>
      </c>
      <c r="D1599" s="1">
        <v>12657</v>
      </c>
      <c r="E1599" s="1" t="s">
        <v>10</v>
      </c>
      <c r="F1599" s="1" t="s">
        <v>92</v>
      </c>
      <c r="G1599" s="1" t="s">
        <v>68</v>
      </c>
      <c r="H1599" s="1" t="s">
        <v>19</v>
      </c>
      <c r="I1599" s="1" t="s">
        <v>18</v>
      </c>
      <c r="J1599" s="1" t="s">
        <v>16</v>
      </c>
      <c r="K1599" s="1" t="s">
        <v>14</v>
      </c>
      <c r="L1599" s="1" t="s">
        <v>81</v>
      </c>
      <c r="M1599" s="1">
        <v>114780</v>
      </c>
      <c r="N1599" s="17">
        <v>219.59822593268979</v>
      </c>
      <c r="O1599" s="8">
        <v>2308.9370993577213</v>
      </c>
      <c r="P1599" s="8">
        <v>1920.6003439739632</v>
      </c>
      <c r="Q1599" s="8">
        <f>P1599-Table3[[#This Row],[paid]]</f>
        <v>-388.33675538375815</v>
      </c>
      <c r="R1599" s="8">
        <v>8.7459738612034901</v>
      </c>
      <c r="S1599" s="8">
        <v>1400</v>
      </c>
      <c r="T1599" s="10">
        <v>0.08</v>
      </c>
      <c r="U1599" s="8">
        <v>921.02106768876911</v>
      </c>
      <c r="V1599" s="10">
        <v>7.9924754654496985E-2</v>
      </c>
    </row>
    <row r="1600" spans="1:22" x14ac:dyDescent="0.25">
      <c r="A1600" s="6">
        <v>44728</v>
      </c>
      <c r="B1600" s="7" t="str">
        <f t="shared" si="24"/>
        <v>6</v>
      </c>
      <c r="C1600" s="17">
        <f>_xlfn.ISOWEEKNUM(Table3[[#This Row],[dt]])</f>
        <v>24</v>
      </c>
      <c r="D1600" s="1">
        <v>8767</v>
      </c>
      <c r="E1600" s="1" t="s">
        <v>10</v>
      </c>
      <c r="F1600" s="1" t="s">
        <v>94</v>
      </c>
      <c r="G1600" s="1" t="s">
        <v>41</v>
      </c>
      <c r="H1600" s="1" t="s">
        <v>17</v>
      </c>
      <c r="I1600" s="1" t="s">
        <v>18</v>
      </c>
      <c r="J1600" s="1" t="s">
        <v>13</v>
      </c>
      <c r="K1600" s="1" t="s">
        <v>14</v>
      </c>
      <c r="L1600" s="1" t="s">
        <v>80</v>
      </c>
      <c r="M1600" s="1">
        <v>260210</v>
      </c>
      <c r="N1600" s="17">
        <v>507.69961406518007</v>
      </c>
      <c r="O1600" s="8">
        <v>5629.3262720679022</v>
      </c>
      <c r="P1600" s="8">
        <v>5234.4446442781191</v>
      </c>
      <c r="Q1600" s="8">
        <f>P1600-Table3[[#This Row],[paid]]</f>
        <v>-394.88162778978312</v>
      </c>
      <c r="R1600" s="8">
        <v>10.310121377413742</v>
      </c>
      <c r="S1600" s="8">
        <v>8200</v>
      </c>
      <c r="T1600" s="10">
        <v>0.12</v>
      </c>
      <c r="U1600" s="8">
        <v>645.28569546558947</v>
      </c>
      <c r="V1600" s="10">
        <v>2.0546136833922608E-2</v>
      </c>
    </row>
    <row r="1601" spans="1:22" x14ac:dyDescent="0.25">
      <c r="A1601" s="6">
        <v>44728</v>
      </c>
      <c r="B1601" s="7" t="str">
        <f t="shared" si="24"/>
        <v>6</v>
      </c>
      <c r="C1601" s="17">
        <f>_xlfn.ISOWEEKNUM(Table3[[#This Row],[dt]])</f>
        <v>24</v>
      </c>
      <c r="D1601" s="1">
        <v>17267</v>
      </c>
      <c r="E1601" s="1" t="s">
        <v>10</v>
      </c>
      <c r="F1601" s="1" t="s">
        <v>91</v>
      </c>
      <c r="G1601" s="1" t="s">
        <v>72</v>
      </c>
      <c r="H1601" s="1" t="s">
        <v>11</v>
      </c>
      <c r="I1601" s="1" t="s">
        <v>12</v>
      </c>
      <c r="J1601" s="1" t="s">
        <v>13</v>
      </c>
      <c r="K1601" s="1" t="s">
        <v>15</v>
      </c>
      <c r="L1601" s="1" t="s">
        <v>79</v>
      </c>
      <c r="M1601" s="1">
        <v>80040</v>
      </c>
      <c r="N1601" s="17">
        <v>323.54477611940297</v>
      </c>
      <c r="O1601" s="8">
        <v>1308.7441546199234</v>
      </c>
      <c r="P1601" s="8">
        <v>904.78062928222323</v>
      </c>
      <c r="Q1601" s="8">
        <f>P1601-Table3[[#This Row],[paid]]</f>
        <v>-403.96352533770016</v>
      </c>
      <c r="R1601" s="8">
        <v>2.7964618688459906</v>
      </c>
      <c r="S1601" s="8">
        <v>600</v>
      </c>
      <c r="T1601" s="10">
        <v>0.08</v>
      </c>
      <c r="U1601" s="8">
        <v>184.97872641876421</v>
      </c>
      <c r="V1601" s="10">
        <v>3.4074323364900572E-2</v>
      </c>
    </row>
    <row r="1602" spans="1:22" x14ac:dyDescent="0.25">
      <c r="A1602" s="6">
        <v>44728</v>
      </c>
      <c r="B1602" s="7" t="str">
        <f t="shared" ref="B1602:B1665" si="25">TEXT(A1602,"M")</f>
        <v>6</v>
      </c>
      <c r="C1602" s="17">
        <f>_xlfn.ISOWEEKNUM(Table3[[#This Row],[dt]])</f>
        <v>24</v>
      </c>
      <c r="D1602" s="1">
        <v>12780</v>
      </c>
      <c r="E1602" s="1" t="s">
        <v>10</v>
      </c>
      <c r="F1602" s="1" t="s">
        <v>91</v>
      </c>
      <c r="G1602" s="1" t="s">
        <v>62</v>
      </c>
      <c r="H1602" s="1" t="s">
        <v>19</v>
      </c>
      <c r="I1602" s="1" t="s">
        <v>18</v>
      </c>
      <c r="J1602" s="1" t="s">
        <v>16</v>
      </c>
      <c r="K1602" s="1" t="s">
        <v>15</v>
      </c>
      <c r="L1602" s="1" t="s">
        <v>78</v>
      </c>
      <c r="M1602" s="1">
        <v>113610</v>
      </c>
      <c r="N1602" s="17">
        <v>108.98316909392169</v>
      </c>
      <c r="O1602" s="8">
        <v>2339.4697608292672</v>
      </c>
      <c r="P1602" s="8">
        <v>1931.5365798073678</v>
      </c>
      <c r="Q1602" s="8">
        <f>P1602-Table3[[#This Row],[paid]]</f>
        <v>-407.93318102189937</v>
      </c>
      <c r="R1602" s="8">
        <v>17.723255763858084</v>
      </c>
      <c r="S1602" s="8">
        <v>1800</v>
      </c>
      <c r="T1602" s="10">
        <v>5.7000000000000002E-2</v>
      </c>
      <c r="U1602" s="8">
        <v>194.47709706908864</v>
      </c>
      <c r="V1602" s="10">
        <v>1.6780862371629176E-2</v>
      </c>
    </row>
    <row r="1603" spans="1:22" x14ac:dyDescent="0.25">
      <c r="A1603" s="6">
        <v>44728</v>
      </c>
      <c r="B1603" s="7" t="str">
        <f t="shared" si="25"/>
        <v>6</v>
      </c>
      <c r="C1603" s="17">
        <f>_xlfn.ISOWEEKNUM(Table3[[#This Row],[dt]])</f>
        <v>24</v>
      </c>
      <c r="D1603" s="1">
        <v>3010</v>
      </c>
      <c r="E1603" s="1" t="s">
        <v>24</v>
      </c>
      <c r="F1603" s="1" t="s">
        <v>91</v>
      </c>
      <c r="G1603" s="1" t="s">
        <v>33</v>
      </c>
      <c r="H1603" s="1" t="s">
        <v>11</v>
      </c>
      <c r="I1603" s="1" t="s">
        <v>21</v>
      </c>
      <c r="J1603" s="1" t="s">
        <v>13</v>
      </c>
      <c r="K1603" s="1" t="s">
        <v>15</v>
      </c>
      <c r="L1603" s="1" t="s">
        <v>81</v>
      </c>
      <c r="M1603" s="1">
        <v>23020</v>
      </c>
      <c r="N1603" s="17">
        <v>87.068984983628766</v>
      </c>
      <c r="O1603" s="8">
        <v>570.53310854070298</v>
      </c>
      <c r="P1603" s="8">
        <v>123.57148920446146</v>
      </c>
      <c r="Q1603" s="8">
        <f>P1603-Table3[[#This Row],[paid]]</f>
        <v>-446.96161933624154</v>
      </c>
      <c r="R1603" s="8">
        <v>1.4192365884097089</v>
      </c>
      <c r="S1603" s="8">
        <v>400</v>
      </c>
      <c r="T1603" s="10">
        <v>0.06</v>
      </c>
      <c r="U1603" s="8">
        <v>21.330930637725963</v>
      </c>
      <c r="V1603" s="10">
        <v>2.877002720591397E-2</v>
      </c>
    </row>
    <row r="1604" spans="1:22" x14ac:dyDescent="0.25">
      <c r="A1604" s="6">
        <v>44728</v>
      </c>
      <c r="B1604" s="7" t="str">
        <f t="shared" si="25"/>
        <v>6</v>
      </c>
      <c r="C1604" s="17">
        <f>_xlfn.ISOWEEKNUM(Table3[[#This Row],[dt]])</f>
        <v>24</v>
      </c>
      <c r="D1604" s="1">
        <v>17365</v>
      </c>
      <c r="E1604" s="1" t="s">
        <v>10</v>
      </c>
      <c r="F1604" s="1" t="s">
        <v>92</v>
      </c>
      <c r="G1604" s="1" t="s">
        <v>48</v>
      </c>
      <c r="H1604" s="1" t="s">
        <v>17</v>
      </c>
      <c r="I1604" s="1" t="s">
        <v>12</v>
      </c>
      <c r="J1604" s="1" t="s">
        <v>16</v>
      </c>
      <c r="K1604" s="1" t="s">
        <v>15</v>
      </c>
      <c r="L1604" s="1" t="s">
        <v>75</v>
      </c>
      <c r="M1604" s="1">
        <v>29120</v>
      </c>
      <c r="N1604" s="17">
        <v>34.565849605317823</v>
      </c>
      <c r="O1604" s="8">
        <v>631.02888561171596</v>
      </c>
      <c r="P1604" s="8">
        <v>181.76707963888234</v>
      </c>
      <c r="Q1604" s="8">
        <f>P1604-Table3[[#This Row],[paid]]</f>
        <v>-449.2618059728336</v>
      </c>
      <c r="R1604" s="8">
        <v>5.2585740467643003</v>
      </c>
      <c r="S1604" s="8">
        <v>200</v>
      </c>
      <c r="T1604" s="10">
        <v>0.1</v>
      </c>
      <c r="U1604" s="8">
        <v>60.999621632345672</v>
      </c>
      <c r="V1604" s="10">
        <v>5.5932040199958066E-2</v>
      </c>
    </row>
    <row r="1605" spans="1:22" x14ac:dyDescent="0.25">
      <c r="A1605" s="6">
        <v>44728</v>
      </c>
      <c r="B1605" s="7" t="str">
        <f t="shared" si="25"/>
        <v>6</v>
      </c>
      <c r="C1605" s="17">
        <f>_xlfn.ISOWEEKNUM(Table3[[#This Row],[dt]])</f>
        <v>24</v>
      </c>
      <c r="D1605" s="1">
        <v>17246</v>
      </c>
      <c r="E1605" s="1" t="s">
        <v>10</v>
      </c>
      <c r="F1605" s="1" t="s">
        <v>91</v>
      </c>
      <c r="G1605" s="1" t="s">
        <v>39</v>
      </c>
      <c r="H1605" s="1" t="s">
        <v>11</v>
      </c>
      <c r="I1605" s="1" t="s">
        <v>12</v>
      </c>
      <c r="J1605" s="1" t="s">
        <v>16</v>
      </c>
      <c r="K1605" s="1" t="s">
        <v>14</v>
      </c>
      <c r="L1605" s="1" t="s">
        <v>81</v>
      </c>
      <c r="M1605" s="1">
        <v>65650</v>
      </c>
      <c r="N1605" s="17">
        <v>184.41011235955057</v>
      </c>
      <c r="O1605" s="8">
        <v>1379.3839348851111</v>
      </c>
      <c r="P1605" s="8">
        <v>921.63893630116775</v>
      </c>
      <c r="Q1605" s="8">
        <f>P1605-Table3[[#This Row],[paid]]</f>
        <v>-457.74499858394336</v>
      </c>
      <c r="R1605" s="8">
        <v>4.9977678800185181</v>
      </c>
      <c r="S1605" s="8">
        <v>1200</v>
      </c>
      <c r="T1605" s="10">
        <v>0.15</v>
      </c>
      <c r="U1605" s="8">
        <v>346.51780377359137</v>
      </c>
      <c r="V1605" s="10">
        <v>6.266333270095957E-2</v>
      </c>
    </row>
    <row r="1606" spans="1:22" x14ac:dyDescent="0.25">
      <c r="A1606" s="6">
        <v>44728</v>
      </c>
      <c r="B1606" s="7" t="str">
        <f t="shared" si="25"/>
        <v>6</v>
      </c>
      <c r="C1606" s="17">
        <f>_xlfn.ISOWEEKNUM(Table3[[#This Row],[dt]])</f>
        <v>24</v>
      </c>
      <c r="D1606" s="1">
        <v>2796</v>
      </c>
      <c r="E1606" s="1" t="s">
        <v>10</v>
      </c>
      <c r="F1606" s="1" t="s">
        <v>92</v>
      </c>
      <c r="G1606" s="1" t="s">
        <v>72</v>
      </c>
      <c r="H1606" s="1" t="s">
        <v>17</v>
      </c>
      <c r="I1606" s="1" t="s">
        <v>12</v>
      </c>
      <c r="J1606" s="1" t="s">
        <v>13</v>
      </c>
      <c r="K1606" s="1" t="s">
        <v>14</v>
      </c>
      <c r="L1606" s="1" t="s">
        <v>80</v>
      </c>
      <c r="M1606" s="1">
        <v>100650</v>
      </c>
      <c r="N1606" s="17">
        <v>238.58249051833124</v>
      </c>
      <c r="O1606" s="8">
        <v>4106.778772518308</v>
      </c>
      <c r="P1606" s="8">
        <v>3628.909287241604</v>
      </c>
      <c r="Q1606" s="8">
        <f>P1606-Table3[[#This Row],[paid]]</f>
        <v>-477.86948527670393</v>
      </c>
      <c r="R1606" s="8">
        <v>15.210291750067805</v>
      </c>
      <c r="S1606" s="8">
        <v>1000</v>
      </c>
      <c r="T1606" s="10">
        <v>0.11</v>
      </c>
      <c r="U1606" s="8">
        <v>170.94628936953123</v>
      </c>
      <c r="V1606" s="10">
        <v>7.851132660830918E-3</v>
      </c>
    </row>
    <row r="1607" spans="1:22" x14ac:dyDescent="0.25">
      <c r="A1607" s="6">
        <v>44728</v>
      </c>
      <c r="B1607" s="7" t="str">
        <f t="shared" si="25"/>
        <v>6</v>
      </c>
      <c r="C1607" s="17">
        <f>_xlfn.ISOWEEKNUM(Table3[[#This Row],[dt]])</f>
        <v>24</v>
      </c>
      <c r="D1607" s="1">
        <v>16537</v>
      </c>
      <c r="E1607" s="1" t="s">
        <v>10</v>
      </c>
      <c r="F1607" s="1" t="s">
        <v>92</v>
      </c>
      <c r="G1607" s="1" t="s">
        <v>71</v>
      </c>
      <c r="H1607" s="1" t="s">
        <v>17</v>
      </c>
      <c r="I1607" s="1" t="s">
        <v>18</v>
      </c>
      <c r="J1607" s="1" t="s">
        <v>16</v>
      </c>
      <c r="K1607" s="1" t="s">
        <v>15</v>
      </c>
      <c r="L1607" s="1" t="s">
        <v>75</v>
      </c>
      <c r="M1607" s="1">
        <v>18280</v>
      </c>
      <c r="N1607" s="17">
        <v>52.465389995658676</v>
      </c>
      <c r="O1607" s="8">
        <v>554.74593955209843</v>
      </c>
      <c r="P1607" s="8">
        <v>40.76325219483045</v>
      </c>
      <c r="Q1607" s="8">
        <f>P1607-Table3[[#This Row],[paid]]</f>
        <v>-513.98268735726799</v>
      </c>
      <c r="R1607" s="8">
        <v>0.77695509741190272</v>
      </c>
      <c r="S1607" s="8">
        <v>200</v>
      </c>
      <c r="T1607" s="10">
        <v>0.1</v>
      </c>
      <c r="U1607" s="8">
        <v>22.983146039227037</v>
      </c>
      <c r="V1607" s="10">
        <v>9.3970037561354247E-2</v>
      </c>
    </row>
    <row r="1608" spans="1:22" x14ac:dyDescent="0.25">
      <c r="A1608" s="6">
        <v>44728</v>
      </c>
      <c r="B1608" s="7" t="str">
        <f t="shared" si="25"/>
        <v>6</v>
      </c>
      <c r="C1608" s="17">
        <f>_xlfn.ISOWEEKNUM(Table3[[#This Row],[dt]])</f>
        <v>24</v>
      </c>
      <c r="D1608" s="1">
        <v>9288</v>
      </c>
      <c r="E1608" s="1" t="s">
        <v>10</v>
      </c>
      <c r="F1608" s="1" t="s">
        <v>94</v>
      </c>
      <c r="G1608" s="1" t="s">
        <v>25</v>
      </c>
      <c r="H1608" s="1" t="s">
        <v>19</v>
      </c>
      <c r="I1608" s="1" t="s">
        <v>21</v>
      </c>
      <c r="J1608" s="1" t="s">
        <v>13</v>
      </c>
      <c r="K1608" s="1" t="s">
        <v>14</v>
      </c>
      <c r="L1608" s="1" t="s">
        <v>80</v>
      </c>
      <c r="M1608" s="1">
        <v>50910</v>
      </c>
      <c r="N1608" s="17">
        <v>43.957890541976624</v>
      </c>
      <c r="O1608" s="8">
        <v>1253.7580041755789</v>
      </c>
      <c r="P1608" s="8">
        <v>706.57124504714318</v>
      </c>
      <c r="Q1608" s="8">
        <f>P1608-Table3[[#This Row],[paid]]</f>
        <v>-547.18675912843571</v>
      </c>
      <c r="R1608" s="8">
        <v>16.073820566353575</v>
      </c>
      <c r="S1608" s="8">
        <v>200</v>
      </c>
      <c r="T1608" s="10">
        <v>6.5000000000000002E-2</v>
      </c>
      <c r="U1608" s="8">
        <v>168.01728686091687</v>
      </c>
      <c r="V1608" s="10">
        <v>3.9632070141232205E-2</v>
      </c>
    </row>
    <row r="1609" spans="1:22" x14ac:dyDescent="0.25">
      <c r="A1609" s="6">
        <v>44728</v>
      </c>
      <c r="B1609" s="7" t="str">
        <f t="shared" si="25"/>
        <v>6</v>
      </c>
      <c r="C1609" s="17">
        <f>_xlfn.ISOWEEKNUM(Table3[[#This Row],[dt]])</f>
        <v>24</v>
      </c>
      <c r="D1609" s="1">
        <v>15169</v>
      </c>
      <c r="E1609" s="1" t="s">
        <v>10</v>
      </c>
      <c r="F1609" s="1" t="s">
        <v>89</v>
      </c>
      <c r="G1609" s="1" t="s">
        <v>54</v>
      </c>
      <c r="H1609" s="1" t="s">
        <v>11</v>
      </c>
      <c r="I1609" s="1" t="s">
        <v>12</v>
      </c>
      <c r="J1609" s="1" t="s">
        <v>13</v>
      </c>
      <c r="K1609" s="1" t="s">
        <v>14</v>
      </c>
      <c r="L1609" s="1" t="s">
        <v>75</v>
      </c>
      <c r="M1609" s="1">
        <v>133650</v>
      </c>
      <c r="N1609" s="17">
        <v>868.28577941567573</v>
      </c>
      <c r="O1609" s="8">
        <v>3572.9849339740135</v>
      </c>
      <c r="P1609" s="8">
        <v>3023.754393992293</v>
      </c>
      <c r="Q1609" s="8">
        <f>P1609-Table3[[#This Row],[paid]]</f>
        <v>-549.23053998172054</v>
      </c>
      <c r="R1609" s="8">
        <v>3.4824414561150223</v>
      </c>
      <c r="S1609" s="8">
        <v>3600</v>
      </c>
      <c r="T1609" s="10">
        <v>0.09</v>
      </c>
      <c r="U1609" s="8">
        <v>200.31685102878896</v>
      </c>
      <c r="V1609" s="10">
        <v>1.1041287580917389E-2</v>
      </c>
    </row>
    <row r="1610" spans="1:22" x14ac:dyDescent="0.25">
      <c r="A1610" s="6">
        <v>44728</v>
      </c>
      <c r="B1610" s="7" t="str">
        <f t="shared" si="25"/>
        <v>6</v>
      </c>
      <c r="C1610" s="17">
        <f>_xlfn.ISOWEEKNUM(Table3[[#This Row],[dt]])</f>
        <v>24</v>
      </c>
      <c r="D1610" s="1">
        <v>9363</v>
      </c>
      <c r="E1610" s="1" t="s">
        <v>10</v>
      </c>
      <c r="F1610" s="1" t="s">
        <v>94</v>
      </c>
      <c r="G1610" s="1" t="s">
        <v>68</v>
      </c>
      <c r="H1610" s="1" t="s">
        <v>11</v>
      </c>
      <c r="I1610" s="1" t="s">
        <v>18</v>
      </c>
      <c r="J1610" s="1" t="s">
        <v>13</v>
      </c>
      <c r="K1610" s="1" t="s">
        <v>14</v>
      </c>
      <c r="L1610" s="1" t="s">
        <v>78</v>
      </c>
      <c r="M1610" s="1">
        <v>71030</v>
      </c>
      <c r="N1610" s="17">
        <v>512.66052762568438</v>
      </c>
      <c r="O1610" s="8">
        <v>2132.1814127539196</v>
      </c>
      <c r="P1610" s="8">
        <v>1570.5247816898016</v>
      </c>
      <c r="Q1610" s="8">
        <f>P1610-Table3[[#This Row],[paid]]</f>
        <v>-561.65663106411807</v>
      </c>
      <c r="R1610" s="8">
        <v>3.0634790413131037</v>
      </c>
      <c r="S1610" s="8">
        <v>2200</v>
      </c>
      <c r="T1610" s="10">
        <v>0.1</v>
      </c>
      <c r="U1610" s="8">
        <v>179.55840709945954</v>
      </c>
      <c r="V1610" s="10">
        <v>1.9055032771303382E-2</v>
      </c>
    </row>
    <row r="1611" spans="1:22" x14ac:dyDescent="0.25">
      <c r="A1611" s="6">
        <v>44728</v>
      </c>
      <c r="B1611" s="7" t="str">
        <f t="shared" si="25"/>
        <v>6</v>
      </c>
      <c r="C1611" s="17">
        <f>_xlfn.ISOWEEKNUM(Table3[[#This Row],[dt]])</f>
        <v>24</v>
      </c>
      <c r="D1611" s="1">
        <v>17047</v>
      </c>
      <c r="E1611" s="1" t="s">
        <v>10</v>
      </c>
      <c r="F1611" s="1" t="s">
        <v>94</v>
      </c>
      <c r="G1611" s="1" t="s">
        <v>57</v>
      </c>
      <c r="H1611" s="1" t="s">
        <v>17</v>
      </c>
      <c r="I1611" s="1" t="s">
        <v>12</v>
      </c>
      <c r="J1611" s="1" t="s">
        <v>16</v>
      </c>
      <c r="K1611" s="1" t="s">
        <v>20</v>
      </c>
      <c r="L1611" s="1" t="s">
        <v>79</v>
      </c>
      <c r="M1611" s="1">
        <v>76390</v>
      </c>
      <c r="N1611" s="17">
        <v>148.69414353419091</v>
      </c>
      <c r="O1611" s="8">
        <v>1245.5140503621576</v>
      </c>
      <c r="P1611" s="8">
        <v>671.01682963189194</v>
      </c>
      <c r="Q1611" s="8">
        <f>P1611-Table3[[#This Row],[paid]]</f>
        <v>-574.49722073026567</v>
      </c>
      <c r="R1611" s="8">
        <v>4.5127320665295567</v>
      </c>
      <c r="S1611" s="8">
        <v>1200</v>
      </c>
      <c r="T1611" s="10">
        <v>7.4999999999999997E-2</v>
      </c>
      <c r="U1611" s="8">
        <v>279.072332201839</v>
      </c>
      <c r="V1611" s="10">
        <v>6.9315780637706007E-2</v>
      </c>
    </row>
    <row r="1612" spans="1:22" x14ac:dyDescent="0.25">
      <c r="A1612" s="6">
        <v>44728</v>
      </c>
      <c r="B1612" s="7" t="str">
        <f t="shared" si="25"/>
        <v>6</v>
      </c>
      <c r="C1612" s="17">
        <f>_xlfn.ISOWEEKNUM(Table3[[#This Row],[dt]])</f>
        <v>24</v>
      </c>
      <c r="D1612" s="1">
        <v>2612</v>
      </c>
      <c r="E1612" s="1" t="s">
        <v>10</v>
      </c>
      <c r="F1612" s="1" t="s">
        <v>89</v>
      </c>
      <c r="G1612" s="1" t="s">
        <v>38</v>
      </c>
      <c r="H1612" s="1" t="s">
        <v>17</v>
      </c>
      <c r="I1612" s="1" t="s">
        <v>12</v>
      </c>
      <c r="J1612" s="1" t="s">
        <v>16</v>
      </c>
      <c r="K1612" s="1" t="s">
        <v>20</v>
      </c>
      <c r="L1612" s="1" t="s">
        <v>80</v>
      </c>
      <c r="M1612" s="1">
        <v>91100</v>
      </c>
      <c r="N1612" s="17">
        <v>141.88136875361545</v>
      </c>
      <c r="O1612" s="8">
        <v>1907.5494940952524</v>
      </c>
      <c r="P1612" s="8">
        <v>1288.7892056547671</v>
      </c>
      <c r="Q1612" s="8">
        <f>P1612-Table3[[#This Row],[paid]]</f>
        <v>-618.76028844048528</v>
      </c>
      <c r="R1612" s="8">
        <v>9.0835690195012013</v>
      </c>
      <c r="S1612" s="8">
        <v>1000</v>
      </c>
      <c r="T1612" s="10">
        <v>7.0000000000000007E-2</v>
      </c>
      <c r="U1612" s="8">
        <v>43.936952994429035</v>
      </c>
      <c r="V1612" s="10">
        <v>5.6819419862778548E-3</v>
      </c>
    </row>
    <row r="1613" spans="1:22" x14ac:dyDescent="0.25">
      <c r="A1613" s="6">
        <v>44728</v>
      </c>
      <c r="B1613" s="7" t="str">
        <f t="shared" si="25"/>
        <v>6</v>
      </c>
      <c r="C1613" s="17">
        <f>_xlfn.ISOWEEKNUM(Table3[[#This Row],[dt]])</f>
        <v>24</v>
      </c>
      <c r="D1613" s="1">
        <v>2865</v>
      </c>
      <c r="E1613" s="1" t="s">
        <v>10</v>
      </c>
      <c r="F1613" s="1" t="s">
        <v>89</v>
      </c>
      <c r="G1613" s="1" t="s">
        <v>70</v>
      </c>
      <c r="H1613" s="1" t="s">
        <v>17</v>
      </c>
      <c r="I1613" s="1" t="s">
        <v>12</v>
      </c>
      <c r="J1613" s="1" t="s">
        <v>16</v>
      </c>
      <c r="K1613" s="1" t="s">
        <v>15</v>
      </c>
      <c r="L1613" s="1" t="s">
        <v>75</v>
      </c>
      <c r="M1613" s="1">
        <v>42900</v>
      </c>
      <c r="N1613" s="17">
        <v>58.663050057163346</v>
      </c>
      <c r="O1613" s="8">
        <v>744.18020910895029</v>
      </c>
      <c r="P1613" s="8">
        <v>119.27836300138974</v>
      </c>
      <c r="Q1613" s="8">
        <f>P1613-Table3[[#This Row],[paid]]</f>
        <v>-624.90184610756057</v>
      </c>
      <c r="R1613" s="8">
        <v>2.03327925986052</v>
      </c>
      <c r="S1613" s="8">
        <v>200</v>
      </c>
      <c r="T1613" s="10">
        <v>0.12</v>
      </c>
      <c r="U1613" s="8">
        <v>75.583119864525685</v>
      </c>
      <c r="V1613" s="10">
        <v>0.10561166608180933</v>
      </c>
    </row>
    <row r="1614" spans="1:22" x14ac:dyDescent="0.25">
      <c r="A1614" s="6">
        <v>44728</v>
      </c>
      <c r="B1614" s="7" t="str">
        <f t="shared" si="25"/>
        <v>6</v>
      </c>
      <c r="C1614" s="17">
        <f>_xlfn.ISOWEEKNUM(Table3[[#This Row],[dt]])</f>
        <v>24</v>
      </c>
      <c r="D1614" s="1">
        <v>15974</v>
      </c>
      <c r="E1614" s="1" t="s">
        <v>10</v>
      </c>
      <c r="F1614" s="1" t="s">
        <v>95</v>
      </c>
      <c r="G1614" s="1" t="s">
        <v>34</v>
      </c>
      <c r="H1614" s="1" t="s">
        <v>11</v>
      </c>
      <c r="I1614" s="1" t="s">
        <v>12</v>
      </c>
      <c r="J1614" s="1" t="s">
        <v>16</v>
      </c>
      <c r="K1614" s="1" t="s">
        <v>14</v>
      </c>
      <c r="L1614" s="1" t="s">
        <v>79</v>
      </c>
      <c r="M1614" s="1">
        <v>36000</v>
      </c>
      <c r="N1614" s="17">
        <v>144.36639194645721</v>
      </c>
      <c r="O1614" s="8">
        <v>760.79305486878559</v>
      </c>
      <c r="P1614" s="8">
        <v>126.24476821762026</v>
      </c>
      <c r="Q1614" s="8">
        <f>P1614-Table3[[#This Row],[paid]]</f>
        <v>-634.54828665116531</v>
      </c>
      <c r="R1614" s="8">
        <v>0.87447477571124776</v>
      </c>
      <c r="S1614" s="8">
        <v>200</v>
      </c>
      <c r="T1614" s="10">
        <v>0.09</v>
      </c>
      <c r="U1614" s="8">
        <v>39.938088806311008</v>
      </c>
      <c r="V1614" s="10">
        <v>5.2725734526368494E-2</v>
      </c>
    </row>
    <row r="1615" spans="1:22" x14ac:dyDescent="0.25">
      <c r="A1615" s="6">
        <v>44728</v>
      </c>
      <c r="B1615" s="7" t="str">
        <f t="shared" si="25"/>
        <v>6</v>
      </c>
      <c r="C1615" s="17">
        <f>_xlfn.ISOWEEKNUM(Table3[[#This Row],[dt]])</f>
        <v>24</v>
      </c>
      <c r="D1615" s="1">
        <v>2647</v>
      </c>
      <c r="E1615" s="1" t="s">
        <v>10</v>
      </c>
      <c r="F1615" s="1" t="s">
        <v>95</v>
      </c>
      <c r="G1615" s="1" t="s">
        <v>62</v>
      </c>
      <c r="H1615" s="1" t="s">
        <v>11</v>
      </c>
      <c r="I1615" s="1" t="s">
        <v>18</v>
      </c>
      <c r="J1615" s="1" t="s">
        <v>13</v>
      </c>
      <c r="K1615" s="1" t="s">
        <v>14</v>
      </c>
      <c r="L1615" s="1" t="s">
        <v>79</v>
      </c>
      <c r="M1615" s="1">
        <v>84920</v>
      </c>
      <c r="N1615" s="17">
        <v>140.25931125609051</v>
      </c>
      <c r="O1615" s="8">
        <v>1570.6686146184022</v>
      </c>
      <c r="P1615" s="8">
        <v>917.92040874139559</v>
      </c>
      <c r="Q1615" s="8">
        <f>P1615-Table3[[#This Row],[paid]]</f>
        <v>-652.74820587700663</v>
      </c>
      <c r="R1615" s="8">
        <v>6.5444525609100088</v>
      </c>
      <c r="S1615" s="8">
        <v>600</v>
      </c>
      <c r="T1615" s="10">
        <v>8.5000000000000006E-2</v>
      </c>
      <c r="U1615" s="8">
        <v>457.88701316607683</v>
      </c>
      <c r="V1615" s="10">
        <v>8.3138474172270105E-2</v>
      </c>
    </row>
    <row r="1616" spans="1:22" x14ac:dyDescent="0.25">
      <c r="A1616" s="6">
        <v>44728</v>
      </c>
      <c r="B1616" s="7" t="str">
        <f t="shared" si="25"/>
        <v>6</v>
      </c>
      <c r="C1616" s="17">
        <f>_xlfn.ISOWEEKNUM(Table3[[#This Row],[dt]])</f>
        <v>24</v>
      </c>
      <c r="D1616" s="1">
        <v>15672</v>
      </c>
      <c r="E1616" s="1" t="s">
        <v>10</v>
      </c>
      <c r="F1616" s="1" t="s">
        <v>91</v>
      </c>
      <c r="G1616" s="1" t="s">
        <v>35</v>
      </c>
      <c r="H1616" s="1" t="s">
        <v>11</v>
      </c>
      <c r="I1616" s="1" t="s">
        <v>12</v>
      </c>
      <c r="J1616" s="1" t="s">
        <v>13</v>
      </c>
      <c r="K1616" s="1" t="s">
        <v>14</v>
      </c>
      <c r="L1616" s="1" t="s">
        <v>81</v>
      </c>
      <c r="M1616" s="1">
        <v>97830</v>
      </c>
      <c r="N1616" s="17">
        <v>345.11994355597369</v>
      </c>
      <c r="O1616" s="8">
        <v>1941.8868133143219</v>
      </c>
      <c r="P1616" s="8">
        <v>1241.081235931719</v>
      </c>
      <c r="Q1616" s="8">
        <f>P1616-Table3[[#This Row],[paid]]</f>
        <v>-700.80557738260291</v>
      </c>
      <c r="R1616" s="8">
        <v>3.5960866913228178</v>
      </c>
      <c r="S1616" s="8">
        <v>1200</v>
      </c>
      <c r="T1616" s="10">
        <v>0.08</v>
      </c>
      <c r="U1616" s="8">
        <v>96.324141873049996</v>
      </c>
      <c r="V1616" s="10">
        <v>1.2935513954053192E-2</v>
      </c>
    </row>
    <row r="1617" spans="1:22" x14ac:dyDescent="0.25">
      <c r="A1617" s="6">
        <v>44728</v>
      </c>
      <c r="B1617" s="7" t="str">
        <f t="shared" si="25"/>
        <v>6</v>
      </c>
      <c r="C1617" s="17">
        <f>_xlfn.ISOWEEKNUM(Table3[[#This Row],[dt]])</f>
        <v>24</v>
      </c>
      <c r="D1617" s="1">
        <v>7797</v>
      </c>
      <c r="E1617" s="1" t="s">
        <v>10</v>
      </c>
      <c r="F1617" s="1" t="s">
        <v>90</v>
      </c>
      <c r="G1617" s="1" t="s">
        <v>57</v>
      </c>
      <c r="H1617" s="1" t="s">
        <v>19</v>
      </c>
      <c r="I1617" s="1" t="s">
        <v>18</v>
      </c>
      <c r="J1617" s="1" t="s">
        <v>13</v>
      </c>
      <c r="K1617" s="1" t="s">
        <v>14</v>
      </c>
      <c r="L1617" s="1" t="s">
        <v>76</v>
      </c>
      <c r="M1617" s="1">
        <v>166520</v>
      </c>
      <c r="N1617" s="17">
        <v>272.98360655737707</v>
      </c>
      <c r="O1617" s="8">
        <v>5023.8799370855359</v>
      </c>
      <c r="P1617" s="8">
        <v>4312.6945413108742</v>
      </c>
      <c r="Q1617" s="8">
        <f>P1617-Table3[[#This Row],[paid]]</f>
        <v>-711.18539577466163</v>
      </c>
      <c r="R1617" s="8">
        <v>15.798364582029985</v>
      </c>
      <c r="S1617" s="8">
        <v>4400</v>
      </c>
      <c r="T1617" s="10">
        <v>0.12</v>
      </c>
      <c r="U1617" s="8">
        <v>1745.4739925257095</v>
      </c>
      <c r="V1617" s="10">
        <v>6.7454889118855457E-2</v>
      </c>
    </row>
    <row r="1618" spans="1:22" x14ac:dyDescent="0.25">
      <c r="A1618" s="6">
        <v>44728</v>
      </c>
      <c r="B1618" s="7" t="str">
        <f t="shared" si="25"/>
        <v>6</v>
      </c>
      <c r="C1618" s="17">
        <f>_xlfn.ISOWEEKNUM(Table3[[#This Row],[dt]])</f>
        <v>24</v>
      </c>
      <c r="D1618" s="1">
        <v>16842</v>
      </c>
      <c r="E1618" s="1" t="s">
        <v>10</v>
      </c>
      <c r="F1618" s="1" t="s">
        <v>90</v>
      </c>
      <c r="G1618" s="1" t="s">
        <v>38</v>
      </c>
      <c r="H1618" s="1" t="s">
        <v>11</v>
      </c>
      <c r="I1618" s="1" t="s">
        <v>12</v>
      </c>
      <c r="J1618" s="1" t="s">
        <v>16</v>
      </c>
      <c r="K1618" s="1" t="s">
        <v>14</v>
      </c>
      <c r="L1618" s="1" t="s">
        <v>75</v>
      </c>
      <c r="M1618" s="1">
        <v>36300</v>
      </c>
      <c r="N1618" s="17">
        <v>102.6327384886539</v>
      </c>
      <c r="O1618" s="8">
        <v>841.65521804450134</v>
      </c>
      <c r="P1618" s="8">
        <v>93.486341873563063</v>
      </c>
      <c r="Q1618" s="8">
        <f>P1618-Table3[[#This Row],[paid]]</f>
        <v>-748.16887617093823</v>
      </c>
      <c r="R1618" s="8">
        <v>0.91088227061093208</v>
      </c>
      <c r="S1618" s="8">
        <v>200</v>
      </c>
      <c r="T1618" s="10">
        <v>0.14000000000000001</v>
      </c>
      <c r="U1618" s="8">
        <v>14.989567137449304</v>
      </c>
      <c r="V1618" s="10">
        <v>2.6723274646404421E-2</v>
      </c>
    </row>
    <row r="1619" spans="1:22" x14ac:dyDescent="0.25">
      <c r="A1619" s="6">
        <v>44728</v>
      </c>
      <c r="B1619" s="7" t="str">
        <f t="shared" si="25"/>
        <v>6</v>
      </c>
      <c r="C1619" s="17">
        <f>_xlfn.ISOWEEKNUM(Table3[[#This Row],[dt]])</f>
        <v>24</v>
      </c>
      <c r="D1619" s="1">
        <v>17247</v>
      </c>
      <c r="E1619" s="1" t="s">
        <v>10</v>
      </c>
      <c r="F1619" s="1" t="s">
        <v>93</v>
      </c>
      <c r="G1619" s="1" t="s">
        <v>72</v>
      </c>
      <c r="H1619" s="1" t="s">
        <v>11</v>
      </c>
      <c r="I1619" s="1" t="s">
        <v>22</v>
      </c>
      <c r="J1619" s="1" t="s">
        <v>16</v>
      </c>
      <c r="K1619" s="1" t="s">
        <v>15</v>
      </c>
      <c r="L1619" s="1" t="s">
        <v>79</v>
      </c>
      <c r="M1619" s="1">
        <v>60460</v>
      </c>
      <c r="N1619" s="17">
        <v>241.43142374443252</v>
      </c>
      <c r="O1619" s="8">
        <v>1417.6125703223715</v>
      </c>
      <c r="P1619" s="8">
        <v>548.48753392777985</v>
      </c>
      <c r="Q1619" s="8">
        <f>P1619-Table3[[#This Row],[paid]]</f>
        <v>-869.12503639459169</v>
      </c>
      <c r="R1619" s="8">
        <v>2.2718150165422619</v>
      </c>
      <c r="S1619" s="8">
        <v>800</v>
      </c>
      <c r="T1619" s="10">
        <v>0.06</v>
      </c>
      <c r="U1619" s="8">
        <v>187.91086729017468</v>
      </c>
      <c r="V1619" s="10">
        <v>5.7099707731588172E-2</v>
      </c>
    </row>
    <row r="1620" spans="1:22" x14ac:dyDescent="0.25">
      <c r="A1620" s="6">
        <v>44728</v>
      </c>
      <c r="B1620" s="7" t="str">
        <f t="shared" si="25"/>
        <v>6</v>
      </c>
      <c r="C1620" s="17">
        <f>_xlfn.ISOWEEKNUM(Table3[[#This Row],[dt]])</f>
        <v>24</v>
      </c>
      <c r="D1620" s="1">
        <v>17456</v>
      </c>
      <c r="E1620" s="1" t="s">
        <v>10</v>
      </c>
      <c r="F1620" s="1" t="s">
        <v>89</v>
      </c>
      <c r="G1620" s="1" t="s">
        <v>56</v>
      </c>
      <c r="H1620" s="1" t="s">
        <v>17</v>
      </c>
      <c r="I1620" s="1" t="s">
        <v>18</v>
      </c>
      <c r="J1620" s="1" t="s">
        <v>16</v>
      </c>
      <c r="K1620" s="1" t="s">
        <v>15</v>
      </c>
      <c r="L1620" s="1" t="s">
        <v>81</v>
      </c>
      <c r="M1620" s="1">
        <v>166590</v>
      </c>
      <c r="N1620" s="17">
        <v>298.47304935903907</v>
      </c>
      <c r="O1620" s="8">
        <v>3133.1362124737202</v>
      </c>
      <c r="P1620" s="8">
        <v>2195.203566653196</v>
      </c>
      <c r="Q1620" s="8">
        <f>P1620-Table3[[#This Row],[paid]]</f>
        <v>-937.93264582052416</v>
      </c>
      <c r="R1620" s="8">
        <v>7.3547798414876073</v>
      </c>
      <c r="S1620" s="8">
        <v>4800</v>
      </c>
      <c r="T1620" s="10">
        <v>0.05</v>
      </c>
      <c r="U1620" s="8">
        <v>496.00005282182087</v>
      </c>
      <c r="V1620" s="10">
        <v>3.7657863136737232E-2</v>
      </c>
    </row>
    <row r="1621" spans="1:22" x14ac:dyDescent="0.25">
      <c r="A1621" s="6">
        <v>44728</v>
      </c>
      <c r="B1621" s="7" t="str">
        <f t="shared" si="25"/>
        <v>6</v>
      </c>
      <c r="C1621" s="17">
        <f>_xlfn.ISOWEEKNUM(Table3[[#This Row],[dt]])</f>
        <v>24</v>
      </c>
      <c r="D1621" s="1">
        <v>14389</v>
      </c>
      <c r="E1621" s="1" t="s">
        <v>10</v>
      </c>
      <c r="F1621" s="1" t="s">
        <v>95</v>
      </c>
      <c r="G1621" s="1" t="s">
        <v>48</v>
      </c>
      <c r="H1621" s="1" t="s">
        <v>19</v>
      </c>
      <c r="I1621" s="1" t="s">
        <v>18</v>
      </c>
      <c r="J1621" s="1" t="s">
        <v>16</v>
      </c>
      <c r="K1621" s="1" t="s">
        <v>20</v>
      </c>
      <c r="L1621" s="1" t="s">
        <v>78</v>
      </c>
      <c r="M1621" s="1">
        <v>80410</v>
      </c>
      <c r="N1621" s="17">
        <v>20.853215767634854</v>
      </c>
      <c r="O1621" s="8">
        <v>1605.1947577769376</v>
      </c>
      <c r="P1621" s="8">
        <v>557.89121054998077</v>
      </c>
      <c r="Q1621" s="8">
        <f>P1621-Table3[[#This Row],[paid]]</f>
        <v>-1047.3035472269569</v>
      </c>
      <c r="R1621" s="8">
        <v>26.753245962948959</v>
      </c>
      <c r="S1621" s="8">
        <v>400</v>
      </c>
      <c r="T1621" s="10">
        <v>5.5E-2</v>
      </c>
      <c r="U1621" s="8">
        <v>97.970882636376388</v>
      </c>
      <c r="V1621" s="10">
        <v>2.9268215972248619E-2</v>
      </c>
    </row>
    <row r="1622" spans="1:22" x14ac:dyDescent="0.25">
      <c r="A1622" s="6">
        <v>44728</v>
      </c>
      <c r="B1622" s="7" t="str">
        <f t="shared" si="25"/>
        <v>6</v>
      </c>
      <c r="C1622" s="17">
        <f>_xlfn.ISOWEEKNUM(Table3[[#This Row],[dt]])</f>
        <v>24</v>
      </c>
      <c r="D1622" s="1">
        <v>16861</v>
      </c>
      <c r="E1622" s="1" t="s">
        <v>10</v>
      </c>
      <c r="F1622" s="1" t="s">
        <v>95</v>
      </c>
      <c r="G1622" s="1" t="s">
        <v>48</v>
      </c>
      <c r="H1622" s="1" t="s">
        <v>11</v>
      </c>
      <c r="I1622" s="1" t="s">
        <v>18</v>
      </c>
      <c r="J1622" s="1" t="s">
        <v>13</v>
      </c>
      <c r="K1622" s="1" t="s">
        <v>15</v>
      </c>
      <c r="L1622" s="1" t="s">
        <v>78</v>
      </c>
      <c r="M1622" s="1">
        <v>130490</v>
      </c>
      <c r="N1622" s="17">
        <v>827.27912522538247</v>
      </c>
      <c r="O1622" s="8">
        <v>2877.370682716145</v>
      </c>
      <c r="P1622" s="8">
        <v>1819.8690377267385</v>
      </c>
      <c r="Q1622" s="8">
        <f>P1622-Table3[[#This Row],[paid]]</f>
        <v>-1057.5016449894065</v>
      </c>
      <c r="R1622" s="8">
        <v>2.1998246809756461</v>
      </c>
      <c r="S1622" s="8">
        <v>2400</v>
      </c>
      <c r="T1622" s="10">
        <v>7.0000000000000007E-2</v>
      </c>
      <c r="U1622" s="8">
        <v>516.83142193222704</v>
      </c>
      <c r="V1622" s="10">
        <v>4.7332290695838483E-2</v>
      </c>
    </row>
    <row r="1623" spans="1:22" x14ac:dyDescent="0.25">
      <c r="A1623" s="6">
        <v>44728</v>
      </c>
      <c r="B1623" s="7" t="str">
        <f t="shared" si="25"/>
        <v>6</v>
      </c>
      <c r="C1623" s="17">
        <f>_xlfn.ISOWEEKNUM(Table3[[#This Row],[dt]])</f>
        <v>24</v>
      </c>
      <c r="D1623" s="1">
        <v>12446</v>
      </c>
      <c r="E1623" s="1" t="s">
        <v>10</v>
      </c>
      <c r="F1623" s="1" t="s">
        <v>95</v>
      </c>
      <c r="G1623" s="1" t="s">
        <v>71</v>
      </c>
      <c r="H1623" s="1" t="s">
        <v>11</v>
      </c>
      <c r="I1623" s="1" t="s">
        <v>12</v>
      </c>
      <c r="J1623" s="1" t="s">
        <v>13</v>
      </c>
      <c r="K1623" s="1" t="s">
        <v>15</v>
      </c>
      <c r="L1623" s="1" t="s">
        <v>78</v>
      </c>
      <c r="M1623" s="1">
        <v>49960</v>
      </c>
      <c r="N1623" s="17">
        <v>200.05397714771846</v>
      </c>
      <c r="O1623" s="8">
        <v>1209.7593103959834</v>
      </c>
      <c r="P1623" s="8">
        <v>147.75162480842349</v>
      </c>
      <c r="Q1623" s="8">
        <f>P1623-Table3[[#This Row],[paid]]</f>
        <v>-1062.00768558756</v>
      </c>
      <c r="R1623" s="8">
        <v>0.73855879755554532</v>
      </c>
      <c r="S1623" s="8">
        <v>200</v>
      </c>
      <c r="T1623" s="10">
        <v>0.21</v>
      </c>
      <c r="U1623" s="8">
        <v>4.4413448781865323</v>
      </c>
      <c r="V1623" s="10">
        <v>5.0099222077875996E-3</v>
      </c>
    </row>
    <row r="1624" spans="1:22" x14ac:dyDescent="0.25">
      <c r="A1624" s="6">
        <v>44728</v>
      </c>
      <c r="B1624" s="7" t="str">
        <f t="shared" si="25"/>
        <v>6</v>
      </c>
      <c r="C1624" s="17">
        <f>_xlfn.ISOWEEKNUM(Table3[[#This Row],[dt]])</f>
        <v>24</v>
      </c>
      <c r="D1624" s="1">
        <v>16205</v>
      </c>
      <c r="E1624" s="1" t="s">
        <v>10</v>
      </c>
      <c r="F1624" s="1" t="s">
        <v>90</v>
      </c>
      <c r="G1624" s="1" t="s">
        <v>47</v>
      </c>
      <c r="H1624" s="1" t="s">
        <v>17</v>
      </c>
      <c r="I1624" s="1" t="s">
        <v>12</v>
      </c>
      <c r="J1624" s="1" t="s">
        <v>13</v>
      </c>
      <c r="K1624" s="1" t="s">
        <v>14</v>
      </c>
      <c r="L1624" s="1" t="s">
        <v>77</v>
      </c>
      <c r="M1624" s="1">
        <v>44340</v>
      </c>
      <c r="N1624" s="17">
        <v>219.3167578975137</v>
      </c>
      <c r="O1624" s="8">
        <v>1562.5918767911473</v>
      </c>
      <c r="P1624" s="8">
        <v>380.7806492609173</v>
      </c>
      <c r="Q1624" s="8">
        <f>P1624-Table3[[#This Row],[paid]]</f>
        <v>-1181.8112275302301</v>
      </c>
      <c r="R1624" s="8">
        <v>1.7362131964346079</v>
      </c>
      <c r="S1624" s="8">
        <v>400</v>
      </c>
      <c r="T1624" s="10">
        <v>0.09</v>
      </c>
      <c r="U1624" s="8">
        <v>110.50048216391997</v>
      </c>
      <c r="V1624" s="10">
        <v>4.8365764024685322E-2</v>
      </c>
    </row>
    <row r="1625" spans="1:22" x14ac:dyDescent="0.25">
      <c r="A1625" s="6">
        <v>44728</v>
      </c>
      <c r="B1625" s="7" t="str">
        <f t="shared" si="25"/>
        <v>6</v>
      </c>
      <c r="C1625" s="17">
        <f>_xlfn.ISOWEEKNUM(Table3[[#This Row],[dt]])</f>
        <v>24</v>
      </c>
      <c r="D1625" s="1">
        <v>3016</v>
      </c>
      <c r="E1625" s="1" t="s">
        <v>10</v>
      </c>
      <c r="F1625" s="1" t="s">
        <v>95</v>
      </c>
      <c r="G1625" s="1" t="s">
        <v>37</v>
      </c>
      <c r="H1625" s="1" t="s">
        <v>11</v>
      </c>
      <c r="I1625" s="1" t="s">
        <v>12</v>
      </c>
      <c r="J1625" s="1" t="s">
        <v>16</v>
      </c>
      <c r="K1625" s="1" t="s">
        <v>15</v>
      </c>
      <c r="L1625" s="1" t="s">
        <v>80</v>
      </c>
      <c r="M1625" s="1">
        <v>94790</v>
      </c>
      <c r="N1625" s="17">
        <v>611.53607057022782</v>
      </c>
      <c r="O1625" s="8">
        <v>1341.4441025665003</v>
      </c>
      <c r="P1625" s="8">
        <v>142.27219135850214</v>
      </c>
      <c r="Q1625" s="8">
        <f>P1625-Table3[[#This Row],[paid]]</f>
        <v>-1199.1719112079982</v>
      </c>
      <c r="R1625" s="8">
        <v>0.23264726024393001</v>
      </c>
      <c r="S1625" s="8">
        <v>200</v>
      </c>
      <c r="T1625" s="10">
        <v>0.08</v>
      </c>
      <c r="U1625" s="8">
        <v>54.982864963127533</v>
      </c>
      <c r="V1625" s="10">
        <v>6.4410414570031119E-2</v>
      </c>
    </row>
    <row r="1626" spans="1:22" x14ac:dyDescent="0.25">
      <c r="A1626" s="6">
        <v>44728</v>
      </c>
      <c r="B1626" s="7" t="str">
        <f t="shared" si="25"/>
        <v>6</v>
      </c>
      <c r="C1626" s="17">
        <f>_xlfn.ISOWEEKNUM(Table3[[#This Row],[dt]])</f>
        <v>24</v>
      </c>
      <c r="D1626" s="1">
        <v>14706</v>
      </c>
      <c r="E1626" s="1" t="s">
        <v>10</v>
      </c>
      <c r="F1626" s="1" t="s">
        <v>93</v>
      </c>
      <c r="G1626" s="1" t="s">
        <v>37</v>
      </c>
      <c r="H1626" s="1" t="s">
        <v>17</v>
      </c>
      <c r="I1626" s="1" t="s">
        <v>18</v>
      </c>
      <c r="J1626" s="1" t="s">
        <v>13</v>
      </c>
      <c r="K1626" s="1" t="s">
        <v>15</v>
      </c>
      <c r="L1626" s="1" t="s">
        <v>77</v>
      </c>
      <c r="M1626" s="1">
        <v>33820</v>
      </c>
      <c r="N1626" s="17">
        <v>304.39602084320228</v>
      </c>
      <c r="O1626" s="8">
        <v>2013.4019258912465</v>
      </c>
      <c r="P1626" s="8">
        <v>768.00944185380388</v>
      </c>
      <c r="Q1626" s="8">
        <f>P1626-Table3[[#This Row],[paid]]</f>
        <v>-1245.3924840374425</v>
      </c>
      <c r="R1626" s="8">
        <v>2.5230600575078279</v>
      </c>
      <c r="S1626" s="8">
        <v>1000</v>
      </c>
      <c r="T1626" s="10">
        <v>0.11</v>
      </c>
      <c r="U1626" s="8">
        <v>444.20665589669653</v>
      </c>
      <c r="V1626" s="10">
        <v>9.6397828743806521E-2</v>
      </c>
    </row>
    <row r="1627" spans="1:22" x14ac:dyDescent="0.25">
      <c r="A1627" s="6">
        <v>44728</v>
      </c>
      <c r="B1627" s="7" t="str">
        <f t="shared" si="25"/>
        <v>6</v>
      </c>
      <c r="C1627" s="17">
        <f>_xlfn.ISOWEEKNUM(Table3[[#This Row],[dt]])</f>
        <v>24</v>
      </c>
      <c r="D1627" s="1">
        <v>15102</v>
      </c>
      <c r="E1627" s="1" t="s">
        <v>10</v>
      </c>
      <c r="F1627" s="1" t="s">
        <v>95</v>
      </c>
      <c r="G1627" s="1" t="s">
        <v>36</v>
      </c>
      <c r="H1627" s="1" t="s">
        <v>17</v>
      </c>
      <c r="I1627" s="1" t="s">
        <v>18</v>
      </c>
      <c r="J1627" s="1" t="s">
        <v>13</v>
      </c>
      <c r="K1627" s="1" t="s">
        <v>15</v>
      </c>
      <c r="L1627" s="1" t="s">
        <v>79</v>
      </c>
      <c r="M1627" s="1">
        <v>89570</v>
      </c>
      <c r="N1627" s="17">
        <v>206.32306363374605</v>
      </c>
      <c r="O1627" s="8">
        <v>1992.3796497979465</v>
      </c>
      <c r="P1627" s="8">
        <v>713.6699188677818</v>
      </c>
      <c r="Q1627" s="8">
        <f>P1627-Table3[[#This Row],[paid]]</f>
        <v>-1278.7097309301648</v>
      </c>
      <c r="R1627" s="8">
        <v>3.4589924475658789</v>
      </c>
      <c r="S1627" s="8">
        <v>1800</v>
      </c>
      <c r="T1627" s="10">
        <v>6.5000000000000002E-2</v>
      </c>
      <c r="U1627" s="8">
        <v>134.5998739707762</v>
      </c>
      <c r="V1627" s="10">
        <v>3.1433736711297219E-2</v>
      </c>
    </row>
    <row r="1628" spans="1:22" x14ac:dyDescent="0.25">
      <c r="A1628" s="6">
        <v>44728</v>
      </c>
      <c r="B1628" s="7" t="str">
        <f t="shared" si="25"/>
        <v>6</v>
      </c>
      <c r="C1628" s="17">
        <f>_xlfn.ISOWEEKNUM(Table3[[#This Row],[dt]])</f>
        <v>24</v>
      </c>
      <c r="D1628" s="1">
        <v>2789</v>
      </c>
      <c r="E1628" s="1" t="s">
        <v>10</v>
      </c>
      <c r="F1628" s="1" t="s">
        <v>94</v>
      </c>
      <c r="G1628" s="1" t="s">
        <v>49</v>
      </c>
      <c r="H1628" s="1" t="s">
        <v>17</v>
      </c>
      <c r="I1628" s="1" t="s">
        <v>12</v>
      </c>
      <c r="J1628" s="1" t="s">
        <v>13</v>
      </c>
      <c r="K1628" s="1" t="s">
        <v>14</v>
      </c>
      <c r="L1628" s="1" t="s">
        <v>81</v>
      </c>
      <c r="M1628" s="1">
        <v>109550</v>
      </c>
      <c r="N1628" s="17">
        <v>482.68999020863146</v>
      </c>
      <c r="O1628" s="8">
        <v>5139.0830139829686</v>
      </c>
      <c r="P1628" s="8">
        <v>3533.5953414541073</v>
      </c>
      <c r="Q1628" s="8">
        <f>P1628-Table3[[#This Row],[paid]]</f>
        <v>-1605.4876725288614</v>
      </c>
      <c r="R1628" s="8">
        <v>7.3206310740498131</v>
      </c>
      <c r="S1628" s="8">
        <v>6000</v>
      </c>
      <c r="T1628" s="10">
        <v>0.13</v>
      </c>
      <c r="U1628" s="8">
        <v>185.81221164887398</v>
      </c>
      <c r="V1628" s="10">
        <v>8.764077079843299E-3</v>
      </c>
    </row>
    <row r="1629" spans="1:22" x14ac:dyDescent="0.25">
      <c r="A1629" s="6">
        <v>44728</v>
      </c>
      <c r="B1629" s="7" t="str">
        <f t="shared" si="25"/>
        <v>6</v>
      </c>
      <c r="C1629" s="17">
        <f>_xlfn.ISOWEEKNUM(Table3[[#This Row],[dt]])</f>
        <v>24</v>
      </c>
      <c r="D1629" s="1">
        <v>10778</v>
      </c>
      <c r="E1629" s="1" t="s">
        <v>10</v>
      </c>
      <c r="F1629" s="1" t="s">
        <v>92</v>
      </c>
      <c r="G1629" s="1" t="s">
        <v>26</v>
      </c>
      <c r="H1629" s="1" t="s">
        <v>17</v>
      </c>
      <c r="I1629" s="1" t="s">
        <v>12</v>
      </c>
      <c r="J1629" s="1" t="s">
        <v>16</v>
      </c>
      <c r="K1629" s="1" t="s">
        <v>20</v>
      </c>
      <c r="L1629" s="1" t="s">
        <v>76</v>
      </c>
      <c r="M1629" s="1">
        <v>154610</v>
      </c>
      <c r="N1629" s="17">
        <v>277.28346872032915</v>
      </c>
      <c r="O1629" s="8">
        <v>2314.263228451402</v>
      </c>
      <c r="P1629" s="8">
        <v>699.02716287245357</v>
      </c>
      <c r="Q1629" s="8">
        <f>P1629-Table3[[#This Row],[paid]]</f>
        <v>-1615.2360655789485</v>
      </c>
      <c r="R1629" s="8">
        <v>2.5209839089884558</v>
      </c>
      <c r="S1629" s="8">
        <v>1400</v>
      </c>
      <c r="T1629" s="10">
        <v>0.09</v>
      </c>
      <c r="U1629" s="8">
        <v>156.29909949176476</v>
      </c>
      <c r="V1629" s="10">
        <v>3.7265862185168412E-2</v>
      </c>
    </row>
    <row r="1630" spans="1:22" x14ac:dyDescent="0.25">
      <c r="A1630" s="6">
        <v>44728</v>
      </c>
      <c r="B1630" s="7" t="str">
        <f t="shared" si="25"/>
        <v>6</v>
      </c>
      <c r="C1630" s="17">
        <f>_xlfn.ISOWEEKNUM(Table3[[#This Row],[dt]])</f>
        <v>24</v>
      </c>
      <c r="D1630" s="1">
        <v>16911</v>
      </c>
      <c r="E1630" s="1" t="s">
        <v>10</v>
      </c>
      <c r="F1630" s="1" t="s">
        <v>89</v>
      </c>
      <c r="G1630" s="1" t="s">
        <v>40</v>
      </c>
      <c r="H1630" s="1" t="s">
        <v>11</v>
      </c>
      <c r="I1630" s="1" t="s">
        <v>18</v>
      </c>
      <c r="J1630" s="1" t="s">
        <v>16</v>
      </c>
      <c r="K1630" s="1" t="s">
        <v>15</v>
      </c>
      <c r="L1630" s="1" t="s">
        <v>77</v>
      </c>
      <c r="M1630" s="1">
        <v>78250</v>
      </c>
      <c r="N1630" s="17">
        <v>282.42448018830913</v>
      </c>
      <c r="O1630" s="8">
        <v>2647.5542029427684</v>
      </c>
      <c r="P1630" s="8">
        <v>903.0605308411649</v>
      </c>
      <c r="Q1630" s="8">
        <f>P1630-Table3[[#This Row],[paid]]</f>
        <v>-1744.4936721016034</v>
      </c>
      <c r="R1630" s="8">
        <v>3.1975292306072087</v>
      </c>
      <c r="S1630" s="8">
        <v>1200</v>
      </c>
      <c r="T1630" s="10">
        <v>0.12</v>
      </c>
      <c r="U1630" s="8">
        <v>321.98268627680676</v>
      </c>
      <c r="V1630" s="10">
        <v>5.9424345559814011E-2</v>
      </c>
    </row>
    <row r="1631" spans="1:22" x14ac:dyDescent="0.25">
      <c r="A1631" s="6">
        <v>44728</v>
      </c>
      <c r="B1631" s="7" t="str">
        <f t="shared" si="25"/>
        <v>6</v>
      </c>
      <c r="C1631" s="17">
        <f>_xlfn.ISOWEEKNUM(Table3[[#This Row],[dt]])</f>
        <v>24</v>
      </c>
      <c r="D1631" s="1">
        <v>17631</v>
      </c>
      <c r="E1631" s="1" t="s">
        <v>10</v>
      </c>
      <c r="F1631" s="1" t="s">
        <v>93</v>
      </c>
      <c r="G1631" s="1" t="s">
        <v>63</v>
      </c>
      <c r="H1631" s="1" t="s">
        <v>17</v>
      </c>
      <c r="I1631" s="1" t="s">
        <v>12</v>
      </c>
      <c r="J1631" s="1" t="s">
        <v>16</v>
      </c>
      <c r="K1631" s="1" t="s">
        <v>14</v>
      </c>
      <c r="L1631" s="1" t="s">
        <v>77</v>
      </c>
      <c r="M1631" s="1">
        <v>162210</v>
      </c>
      <c r="N1631" s="17">
        <v>417.97806198435023</v>
      </c>
      <c r="O1631" s="8">
        <v>5058.1608276939742</v>
      </c>
      <c r="P1631" s="8">
        <v>3232.7221100377433</v>
      </c>
      <c r="Q1631" s="8">
        <f>P1631-Table3[[#This Row],[paid]]</f>
        <v>-1825.4387176562309</v>
      </c>
      <c r="R1631" s="8">
        <v>7.7341908680335996</v>
      </c>
      <c r="S1631" s="8">
        <v>4400</v>
      </c>
      <c r="T1631" s="10">
        <v>0.15</v>
      </c>
      <c r="U1631" s="8">
        <v>2760.7381654886208</v>
      </c>
      <c r="V1631" s="10">
        <v>0.14233299736860608</v>
      </c>
    </row>
    <row r="1632" spans="1:22" x14ac:dyDescent="0.25">
      <c r="A1632" s="6">
        <v>44728</v>
      </c>
      <c r="B1632" s="7" t="str">
        <f t="shared" si="25"/>
        <v>6</v>
      </c>
      <c r="C1632" s="17">
        <f>_xlfn.ISOWEEKNUM(Table3[[#This Row],[dt]])</f>
        <v>24</v>
      </c>
      <c r="D1632" s="1">
        <v>16846</v>
      </c>
      <c r="E1632" s="1" t="s">
        <v>10</v>
      </c>
      <c r="F1632" s="1" t="s">
        <v>94</v>
      </c>
      <c r="G1632" s="1" t="s">
        <v>68</v>
      </c>
      <c r="H1632" s="1" t="s">
        <v>11</v>
      </c>
      <c r="I1632" s="1" t="s">
        <v>18</v>
      </c>
      <c r="J1632" s="1" t="s">
        <v>13</v>
      </c>
      <c r="K1632" s="1" t="s">
        <v>15</v>
      </c>
      <c r="L1632" s="1" t="s">
        <v>78</v>
      </c>
      <c r="M1632" s="1">
        <v>323060</v>
      </c>
      <c r="N1632" s="17">
        <v>1469.4529297417384</v>
      </c>
      <c r="O1632" s="8">
        <v>5795.7179090918917</v>
      </c>
      <c r="P1632" s="8">
        <v>2988.2577759549972</v>
      </c>
      <c r="Q1632" s="8">
        <f>P1632-Table3[[#This Row],[paid]]</f>
        <v>-2807.4601331368945</v>
      </c>
      <c r="R1632" s="8">
        <v>2.0335852312603127</v>
      </c>
      <c r="S1632" s="8">
        <v>3600</v>
      </c>
      <c r="T1632" s="10">
        <v>0.06</v>
      </c>
      <c r="U1632" s="8">
        <v>478.63751255641034</v>
      </c>
      <c r="V1632" s="10">
        <v>2.6695460947611063E-2</v>
      </c>
    </row>
    <row r="1633" spans="1:22" x14ac:dyDescent="0.25">
      <c r="A1633" s="6">
        <v>44728</v>
      </c>
      <c r="B1633" s="7" t="str">
        <f t="shared" si="25"/>
        <v>6</v>
      </c>
      <c r="C1633" s="17">
        <f>_xlfn.ISOWEEKNUM(Table3[[#This Row],[dt]])</f>
        <v>24</v>
      </c>
      <c r="D1633" s="1">
        <v>5351</v>
      </c>
      <c r="E1633" s="1" t="s">
        <v>10</v>
      </c>
      <c r="F1633" s="1" t="s">
        <v>94</v>
      </c>
      <c r="G1633" s="1" t="s">
        <v>42</v>
      </c>
      <c r="H1633" s="1" t="s">
        <v>17</v>
      </c>
      <c r="I1633" s="1" t="s">
        <v>12</v>
      </c>
      <c r="J1633" s="1" t="s">
        <v>13</v>
      </c>
      <c r="K1633" s="1" t="s">
        <v>14</v>
      </c>
      <c r="L1633" s="1" t="s">
        <v>76</v>
      </c>
      <c r="M1633" s="1">
        <v>136640</v>
      </c>
      <c r="N1633" s="17">
        <v>360.6075482144505</v>
      </c>
      <c r="O1633" s="8">
        <v>4977.0735895937996</v>
      </c>
      <c r="P1633" s="8">
        <v>2091.8068816157506</v>
      </c>
      <c r="Q1633" s="8">
        <f>P1633-Table3[[#This Row],[paid]]</f>
        <v>-2885.266707978049</v>
      </c>
      <c r="R1633" s="8">
        <v>5.8007850694566416</v>
      </c>
      <c r="S1633" s="8">
        <v>2200</v>
      </c>
      <c r="T1633" s="10">
        <v>0.06</v>
      </c>
      <c r="U1633" s="8">
        <v>391.68452705067193</v>
      </c>
      <c r="V1633" s="10">
        <v>3.1207830456137158E-2</v>
      </c>
    </row>
    <row r="1634" spans="1:22" x14ac:dyDescent="0.25">
      <c r="A1634" s="6">
        <v>44728</v>
      </c>
      <c r="B1634" s="7" t="str">
        <f t="shared" si="25"/>
        <v>6</v>
      </c>
      <c r="C1634" s="17">
        <f>_xlfn.ISOWEEKNUM(Table3[[#This Row],[dt]])</f>
        <v>24</v>
      </c>
      <c r="D1634" s="1">
        <v>12394</v>
      </c>
      <c r="E1634" s="1" t="s">
        <v>10</v>
      </c>
      <c r="F1634" s="1" t="s">
        <v>90</v>
      </c>
      <c r="G1634" s="1" t="s">
        <v>42</v>
      </c>
      <c r="H1634" s="1" t="s">
        <v>17</v>
      </c>
      <c r="I1634" s="1" t="s">
        <v>12</v>
      </c>
      <c r="J1634" s="1" t="s">
        <v>13</v>
      </c>
      <c r="K1634" s="1" t="s">
        <v>14</v>
      </c>
      <c r="L1634" s="1" t="s">
        <v>80</v>
      </c>
      <c r="M1634" s="1">
        <v>123230</v>
      </c>
      <c r="N1634" s="17">
        <v>304.91759710406131</v>
      </c>
      <c r="O1634" s="8">
        <v>3640.3859759215625</v>
      </c>
      <c r="P1634" s="8">
        <v>570.99678205212251</v>
      </c>
      <c r="Q1634" s="8">
        <f>P1634-Table3[[#This Row],[paid]]</f>
        <v>-3069.3891938694401</v>
      </c>
      <c r="R1634" s="8">
        <v>1.8726265308238492</v>
      </c>
      <c r="S1634" s="8">
        <v>800</v>
      </c>
      <c r="T1634" s="10">
        <v>7.0000000000000007E-2</v>
      </c>
      <c r="U1634" s="8">
        <v>8.9868857398427249</v>
      </c>
      <c r="V1634" s="10">
        <v>2.6231571473848726E-3</v>
      </c>
    </row>
    <row r="1635" spans="1:22" x14ac:dyDescent="0.25">
      <c r="A1635" s="6">
        <v>44728</v>
      </c>
      <c r="B1635" s="7" t="str">
        <f t="shared" si="25"/>
        <v>6</v>
      </c>
      <c r="C1635" s="17">
        <f>_xlfn.ISOWEEKNUM(Table3[[#This Row],[dt]])</f>
        <v>24</v>
      </c>
      <c r="D1635" s="1">
        <v>7581</v>
      </c>
      <c r="E1635" s="1" t="s">
        <v>10</v>
      </c>
      <c r="F1635" s="1" t="s">
        <v>95</v>
      </c>
      <c r="G1635" s="1" t="s">
        <v>46</v>
      </c>
      <c r="H1635" s="1" t="s">
        <v>11</v>
      </c>
      <c r="I1635" s="1" t="s">
        <v>12</v>
      </c>
      <c r="J1635" s="1" t="s">
        <v>13</v>
      </c>
      <c r="K1635" s="1" t="s">
        <v>14</v>
      </c>
      <c r="L1635" s="1" t="s">
        <v>81</v>
      </c>
      <c r="M1635" s="1">
        <v>704130</v>
      </c>
      <c r="N1635" s="17">
        <v>3011.1333097241063</v>
      </c>
      <c r="O1635" s="8">
        <v>15127.127917305137</v>
      </c>
      <c r="P1635" s="8">
        <v>11861.926758399726</v>
      </c>
      <c r="Q1635" s="8">
        <f>P1635-Table3[[#This Row],[paid]]</f>
        <v>-3265.2011589054109</v>
      </c>
      <c r="R1635" s="8">
        <v>3.93935622846488</v>
      </c>
      <c r="S1635" s="8">
        <v>12600</v>
      </c>
      <c r="T1635" s="10">
        <v>0.17</v>
      </c>
      <c r="U1635" s="8">
        <v>119.97625936458799</v>
      </c>
      <c r="V1635" s="10">
        <v>1.6857331557262934E-3</v>
      </c>
    </row>
    <row r="1636" spans="1:22" x14ac:dyDescent="0.25">
      <c r="A1636" s="6">
        <v>44728</v>
      </c>
      <c r="B1636" s="7" t="str">
        <f t="shared" si="25"/>
        <v>6</v>
      </c>
      <c r="C1636" s="17">
        <f>_xlfn.ISOWEEKNUM(Table3[[#This Row],[dt]])</f>
        <v>24</v>
      </c>
      <c r="D1636" s="1">
        <v>14315</v>
      </c>
      <c r="E1636" s="1" t="s">
        <v>10</v>
      </c>
      <c r="F1636" s="1" t="s">
        <v>90</v>
      </c>
      <c r="G1636" s="1" t="s">
        <v>68</v>
      </c>
      <c r="H1636" s="1" t="s">
        <v>11</v>
      </c>
      <c r="I1636" s="1" t="s">
        <v>12</v>
      </c>
      <c r="J1636" s="1" t="s">
        <v>16</v>
      </c>
      <c r="K1636" s="1" t="s">
        <v>14</v>
      </c>
      <c r="L1636" s="1" t="s">
        <v>80</v>
      </c>
      <c r="M1636" s="1">
        <v>363490</v>
      </c>
      <c r="N1636" s="17">
        <v>1164.1019197271012</v>
      </c>
      <c r="O1636" s="8">
        <v>7588.4316688968656</v>
      </c>
      <c r="P1636" s="8">
        <v>4170.7780328048966</v>
      </c>
      <c r="Q1636" s="8">
        <f>P1636-Table3[[#This Row],[paid]]</f>
        <v>-3417.653636091969</v>
      </c>
      <c r="R1636" s="8">
        <v>3.5828289277133454</v>
      </c>
      <c r="S1636" s="8">
        <v>5800</v>
      </c>
      <c r="T1636" s="10">
        <v>0.12</v>
      </c>
      <c r="U1636" s="8">
        <v>1045.6985638836725</v>
      </c>
      <c r="V1636" s="10">
        <v>4.1786710443424066E-2</v>
      </c>
    </row>
    <row r="1637" spans="1:22" x14ac:dyDescent="0.25">
      <c r="A1637" s="6">
        <v>44728</v>
      </c>
      <c r="B1637" s="7" t="str">
        <f t="shared" si="25"/>
        <v>6</v>
      </c>
      <c r="C1637" s="17">
        <f>_xlfn.ISOWEEKNUM(Table3[[#This Row],[dt]])</f>
        <v>24</v>
      </c>
      <c r="D1637" s="1">
        <v>3015</v>
      </c>
      <c r="E1637" s="1" t="s">
        <v>10</v>
      </c>
      <c r="F1637" s="1" t="s">
        <v>95</v>
      </c>
      <c r="G1637" s="1" t="s">
        <v>44</v>
      </c>
      <c r="H1637" s="1" t="s">
        <v>11</v>
      </c>
      <c r="I1637" s="1" t="s">
        <v>12</v>
      </c>
      <c r="J1637" s="1" t="s">
        <v>16</v>
      </c>
      <c r="K1637" s="1" t="s">
        <v>15</v>
      </c>
      <c r="L1637" s="1" t="s">
        <v>79</v>
      </c>
      <c r="M1637" s="1">
        <v>396270</v>
      </c>
      <c r="N1637" s="17">
        <v>3838.951625610589</v>
      </c>
      <c r="O1637" s="8">
        <v>6927.5763585736722</v>
      </c>
      <c r="P1637" s="8">
        <v>2670.1436268361326</v>
      </c>
      <c r="Q1637" s="8">
        <f>P1637-Table3[[#This Row],[paid]]</f>
        <v>-4257.4327317375391</v>
      </c>
      <c r="R1637" s="8">
        <v>0.69553979503751728</v>
      </c>
      <c r="S1637" s="8">
        <v>2800</v>
      </c>
      <c r="T1637" s="10">
        <v>0.13</v>
      </c>
      <c r="U1637" s="8">
        <v>150.6960483907622</v>
      </c>
      <c r="V1637" s="10">
        <v>9.4062386055566334E-3</v>
      </c>
    </row>
    <row r="1638" spans="1:22" x14ac:dyDescent="0.25">
      <c r="A1638" s="6">
        <v>44728</v>
      </c>
      <c r="B1638" s="7" t="str">
        <f t="shared" si="25"/>
        <v>6</v>
      </c>
      <c r="C1638" s="17">
        <f>_xlfn.ISOWEEKNUM(Table3[[#This Row],[dt]])</f>
        <v>24</v>
      </c>
      <c r="D1638" s="1">
        <v>2480</v>
      </c>
      <c r="E1638" s="1" t="s">
        <v>10</v>
      </c>
      <c r="F1638" s="1" t="s">
        <v>95</v>
      </c>
      <c r="G1638" s="1" t="s">
        <v>35</v>
      </c>
      <c r="H1638" s="1" t="s">
        <v>17</v>
      </c>
      <c r="I1638" s="1" t="s">
        <v>12</v>
      </c>
      <c r="J1638" s="1" t="s">
        <v>13</v>
      </c>
      <c r="K1638" s="1" t="s">
        <v>14</v>
      </c>
      <c r="L1638" s="1" t="s">
        <v>75</v>
      </c>
      <c r="M1638" s="1">
        <v>424890</v>
      </c>
      <c r="N1638" s="17">
        <v>662.7772552143831</v>
      </c>
      <c r="O1638" s="8">
        <v>9721.0220645432255</v>
      </c>
      <c r="P1638" s="8">
        <v>2304.3177116653837</v>
      </c>
      <c r="Q1638" s="8">
        <f>P1638-Table3[[#This Row],[paid]]</f>
        <v>-7416.7043528778413</v>
      </c>
      <c r="R1638" s="8">
        <v>3.4767603950440713</v>
      </c>
      <c r="S1638" s="8">
        <v>50000</v>
      </c>
      <c r="T1638" s="10">
        <v>0.06</v>
      </c>
      <c r="U1638" s="8">
        <v>358.5656858238109</v>
      </c>
      <c r="V1638" s="10">
        <v>2.5934335067932621E-2</v>
      </c>
    </row>
    <row r="1639" spans="1:22" x14ac:dyDescent="0.25">
      <c r="A1639" s="6">
        <v>44729</v>
      </c>
      <c r="B1639" s="7" t="str">
        <f t="shared" si="25"/>
        <v>6</v>
      </c>
      <c r="C1639" s="17">
        <f>_xlfn.ISOWEEKNUM(Table3[[#This Row],[dt]])</f>
        <v>24</v>
      </c>
      <c r="D1639" s="1">
        <v>5289</v>
      </c>
      <c r="E1639" s="1" t="s">
        <v>10</v>
      </c>
      <c r="F1639" s="1" t="s">
        <v>92</v>
      </c>
      <c r="G1639" s="1" t="s">
        <v>66</v>
      </c>
      <c r="H1639" s="1" t="s">
        <v>17</v>
      </c>
      <c r="I1639" s="1" t="s">
        <v>12</v>
      </c>
      <c r="J1639" s="1" t="s">
        <v>16</v>
      </c>
      <c r="K1639" s="1" t="s">
        <v>14</v>
      </c>
      <c r="L1639" s="1" t="s">
        <v>76</v>
      </c>
      <c r="M1639" s="1">
        <v>1073090</v>
      </c>
      <c r="N1639" s="17">
        <v>2860.3519947172604</v>
      </c>
      <c r="O1639" s="8">
        <v>25664.114393058964</v>
      </c>
      <c r="P1639" s="8">
        <v>36962.940985316302</v>
      </c>
      <c r="Q1639" s="8">
        <f>P1639-Table3[[#This Row],[paid]]</f>
        <v>11298.826592257337</v>
      </c>
      <c r="R1639" s="8">
        <v>12.922514800130397</v>
      </c>
      <c r="S1639" s="8">
        <v>35400</v>
      </c>
      <c r="T1639" s="10">
        <v>0.04</v>
      </c>
      <c r="U1639" s="8">
        <v>8650.3095972566953</v>
      </c>
      <c r="V1639" s="10">
        <v>3.9004425183109169E-2</v>
      </c>
    </row>
    <row r="1640" spans="1:22" x14ac:dyDescent="0.25">
      <c r="A1640" s="6">
        <v>44729</v>
      </c>
      <c r="B1640" s="7" t="str">
        <f t="shared" si="25"/>
        <v>6</v>
      </c>
      <c r="C1640" s="17">
        <f>_xlfn.ISOWEEKNUM(Table3[[#This Row],[dt]])</f>
        <v>24</v>
      </c>
      <c r="D1640" s="1">
        <v>5585</v>
      </c>
      <c r="E1640" s="1" t="s">
        <v>10</v>
      </c>
      <c r="F1640" s="1" t="s">
        <v>93</v>
      </c>
      <c r="G1640" s="1" t="s">
        <v>27</v>
      </c>
      <c r="H1640" s="1" t="s">
        <v>19</v>
      </c>
      <c r="I1640" s="1" t="s">
        <v>12</v>
      </c>
      <c r="J1640" s="1" t="s">
        <v>13</v>
      </c>
      <c r="K1640" s="1" t="s">
        <v>14</v>
      </c>
      <c r="L1640" s="1" t="s">
        <v>80</v>
      </c>
      <c r="M1640" s="1">
        <v>1155170</v>
      </c>
      <c r="N1640" s="17">
        <v>1213.2971885470834</v>
      </c>
      <c r="O1640" s="8">
        <v>21903.348122858486</v>
      </c>
      <c r="P1640" s="8">
        <v>31191.632273746753</v>
      </c>
      <c r="Q1640" s="8">
        <f>P1640-Table3[[#This Row],[paid]]</f>
        <v>9288.2841508882666</v>
      </c>
      <c r="R1640" s="8">
        <v>25.708155073777561</v>
      </c>
      <c r="S1640" s="8">
        <v>29800</v>
      </c>
      <c r="T1640" s="10">
        <v>7.0000000000000007E-2</v>
      </c>
      <c r="U1640" s="8">
        <v>6463.732274136798</v>
      </c>
      <c r="V1640" s="10">
        <v>3.4537747268290959E-2</v>
      </c>
    </row>
    <row r="1641" spans="1:22" x14ac:dyDescent="0.25">
      <c r="A1641" s="6">
        <v>44729</v>
      </c>
      <c r="B1641" s="7" t="str">
        <f t="shared" si="25"/>
        <v>6</v>
      </c>
      <c r="C1641" s="17">
        <f>_xlfn.ISOWEEKNUM(Table3[[#This Row],[dt]])</f>
        <v>24</v>
      </c>
      <c r="D1641" s="1">
        <v>3015</v>
      </c>
      <c r="E1641" s="1" t="s">
        <v>10</v>
      </c>
      <c r="F1641" s="1" t="s">
        <v>90</v>
      </c>
      <c r="G1641" s="1" t="s">
        <v>28</v>
      </c>
      <c r="H1641" s="1" t="s">
        <v>11</v>
      </c>
      <c r="I1641" s="1" t="s">
        <v>12</v>
      </c>
      <c r="J1641" s="1" t="s">
        <v>16</v>
      </c>
      <c r="K1641" s="1" t="s">
        <v>15</v>
      </c>
      <c r="L1641" s="1" t="s">
        <v>76</v>
      </c>
      <c r="M1641" s="1">
        <v>927580</v>
      </c>
      <c r="N1641" s="17">
        <v>10748.50267480766</v>
      </c>
      <c r="O1641" s="8">
        <v>16232.882390011944</v>
      </c>
      <c r="P1641" s="8">
        <v>23719.301221979546</v>
      </c>
      <c r="Q1641" s="8">
        <f>P1641-Table3[[#This Row],[paid]]</f>
        <v>7486.4188319676014</v>
      </c>
      <c r="R1641" s="8">
        <v>2.2067539953795463</v>
      </c>
      <c r="S1641" s="8">
        <v>20800</v>
      </c>
      <c r="T1641" s="10">
        <v>0.13</v>
      </c>
      <c r="U1641" s="8">
        <v>5976.4330845434379</v>
      </c>
      <c r="V1641" s="10">
        <v>4.1994162114448258E-2</v>
      </c>
    </row>
    <row r="1642" spans="1:22" x14ac:dyDescent="0.25">
      <c r="A1642" s="6">
        <v>44729</v>
      </c>
      <c r="B1642" s="7" t="str">
        <f t="shared" si="25"/>
        <v>6</v>
      </c>
      <c r="C1642" s="17">
        <f>_xlfn.ISOWEEKNUM(Table3[[#This Row],[dt]])</f>
        <v>24</v>
      </c>
      <c r="D1642" s="1">
        <v>14988</v>
      </c>
      <c r="E1642" s="1" t="s">
        <v>10</v>
      </c>
      <c r="F1642" s="1" t="s">
        <v>94</v>
      </c>
      <c r="G1642" s="1" t="s">
        <v>54</v>
      </c>
      <c r="H1642" s="1" t="s">
        <v>11</v>
      </c>
      <c r="I1642" s="1" t="s">
        <v>12</v>
      </c>
      <c r="J1642" s="1" t="s">
        <v>16</v>
      </c>
      <c r="K1642" s="1" t="s">
        <v>14</v>
      </c>
      <c r="L1642" s="1" t="s">
        <v>80</v>
      </c>
      <c r="M1642" s="1">
        <v>498030</v>
      </c>
      <c r="N1642" s="17">
        <v>1699.1333556090956</v>
      </c>
      <c r="O1642" s="8">
        <v>11830.009884733628</v>
      </c>
      <c r="P1642" s="8">
        <v>17268.697931560328</v>
      </c>
      <c r="Q1642" s="8">
        <f>P1642-Table3[[#This Row],[paid]]</f>
        <v>5438.6880468266991</v>
      </c>
      <c r="R1642" s="8">
        <v>10.163238732589029</v>
      </c>
      <c r="S1642" s="8">
        <v>14600</v>
      </c>
      <c r="T1642" s="10">
        <v>0.14000000000000001</v>
      </c>
      <c r="U1642" s="8">
        <v>12968.898899160386</v>
      </c>
      <c r="V1642" s="10">
        <v>0.1251676969755624</v>
      </c>
    </row>
    <row r="1643" spans="1:22" x14ac:dyDescent="0.25">
      <c r="A1643" s="6">
        <v>44729</v>
      </c>
      <c r="B1643" s="7" t="str">
        <f t="shared" si="25"/>
        <v>6</v>
      </c>
      <c r="C1643" s="17">
        <f>_xlfn.ISOWEEKNUM(Table3[[#This Row],[dt]])</f>
        <v>24</v>
      </c>
      <c r="D1643" s="1">
        <v>16846</v>
      </c>
      <c r="E1643" s="1" t="s">
        <v>10</v>
      </c>
      <c r="F1643" s="1" t="s">
        <v>94</v>
      </c>
      <c r="G1643" s="1" t="s">
        <v>32</v>
      </c>
      <c r="H1643" s="1" t="s">
        <v>11</v>
      </c>
      <c r="I1643" s="1" t="s">
        <v>18</v>
      </c>
      <c r="J1643" s="1" t="s">
        <v>13</v>
      </c>
      <c r="K1643" s="1" t="s">
        <v>15</v>
      </c>
      <c r="L1643" s="1" t="s">
        <v>78</v>
      </c>
      <c r="M1643" s="1">
        <v>886230</v>
      </c>
      <c r="N1643" s="17">
        <v>4729.5902136433733</v>
      </c>
      <c r="O1643" s="8">
        <v>16712.848941957127</v>
      </c>
      <c r="P1643" s="8">
        <v>21386.614393392974</v>
      </c>
      <c r="Q1643" s="8">
        <f>P1643-Table3[[#This Row],[paid]]</f>
        <v>4673.7654514358474</v>
      </c>
      <c r="R1643" s="8">
        <v>4.5218747137329887</v>
      </c>
      <c r="S1643" s="8">
        <v>26200</v>
      </c>
      <c r="T1643" s="10">
        <v>0.06</v>
      </c>
      <c r="U1643" s="8">
        <v>7507.0947300846583</v>
      </c>
      <c r="V1643" s="10">
        <v>5.8503063271231982E-2</v>
      </c>
    </row>
    <row r="1644" spans="1:22" x14ac:dyDescent="0.25">
      <c r="A1644" s="6">
        <v>44729</v>
      </c>
      <c r="B1644" s="7" t="str">
        <f t="shared" si="25"/>
        <v>6</v>
      </c>
      <c r="C1644" s="17">
        <f>_xlfn.ISOWEEKNUM(Table3[[#This Row],[dt]])</f>
        <v>24</v>
      </c>
      <c r="D1644" s="1">
        <v>12446</v>
      </c>
      <c r="E1644" s="1" t="s">
        <v>10</v>
      </c>
      <c r="F1644" s="1" t="s">
        <v>90</v>
      </c>
      <c r="G1644" s="1" t="s">
        <v>61</v>
      </c>
      <c r="H1644" s="1" t="s">
        <v>11</v>
      </c>
      <c r="I1644" s="1" t="s">
        <v>12</v>
      </c>
      <c r="J1644" s="1" t="s">
        <v>13</v>
      </c>
      <c r="K1644" s="1" t="s">
        <v>15</v>
      </c>
      <c r="L1644" s="1" t="s">
        <v>76</v>
      </c>
      <c r="M1644" s="1">
        <v>495030</v>
      </c>
      <c r="N1644" s="17">
        <v>2174.3155893536123</v>
      </c>
      <c r="O1644" s="8">
        <v>10259.22110062403</v>
      </c>
      <c r="P1644" s="8">
        <v>13872.378341860916</v>
      </c>
      <c r="Q1644" s="8">
        <f>P1644-Table3[[#This Row],[paid]]</f>
        <v>3613.157241236886</v>
      </c>
      <c r="R1644" s="8">
        <v>6.3801126247661877</v>
      </c>
      <c r="S1644" s="8">
        <v>18000</v>
      </c>
      <c r="T1644" s="10">
        <v>0.21</v>
      </c>
      <c r="U1644" s="8">
        <v>4047.2939794369308</v>
      </c>
      <c r="V1644" s="10">
        <v>4.8625331572548079E-2</v>
      </c>
    </row>
    <row r="1645" spans="1:22" x14ac:dyDescent="0.25">
      <c r="A1645" s="6">
        <v>44729</v>
      </c>
      <c r="B1645" s="7" t="str">
        <f t="shared" si="25"/>
        <v>6</v>
      </c>
      <c r="C1645" s="17">
        <f>_xlfn.ISOWEEKNUM(Table3[[#This Row],[dt]])</f>
        <v>24</v>
      </c>
      <c r="D1645" s="1">
        <v>2865</v>
      </c>
      <c r="E1645" s="1" t="s">
        <v>10</v>
      </c>
      <c r="F1645" s="1" t="s">
        <v>91</v>
      </c>
      <c r="G1645" s="1" t="s">
        <v>66</v>
      </c>
      <c r="H1645" s="1" t="s">
        <v>17</v>
      </c>
      <c r="I1645" s="1" t="s">
        <v>12</v>
      </c>
      <c r="J1645" s="1" t="s">
        <v>16</v>
      </c>
      <c r="K1645" s="1" t="s">
        <v>15</v>
      </c>
      <c r="L1645" s="1" t="s">
        <v>78</v>
      </c>
      <c r="M1645" s="1">
        <v>261310</v>
      </c>
      <c r="N1645" s="17">
        <v>398.60259981429897</v>
      </c>
      <c r="O1645" s="8">
        <v>5214.4745556047219</v>
      </c>
      <c r="P1645" s="8">
        <v>7530.8083859766421</v>
      </c>
      <c r="Q1645" s="8">
        <f>P1645-Table3[[#This Row],[paid]]</f>
        <v>2316.3338303719202</v>
      </c>
      <c r="R1645" s="8">
        <v>18.89302375219102</v>
      </c>
      <c r="S1645" s="8">
        <v>5600</v>
      </c>
      <c r="T1645" s="10">
        <v>0.12</v>
      </c>
      <c r="U1645" s="8">
        <v>583.13079915987248</v>
      </c>
      <c r="V1645" s="10">
        <v>1.2905449394732064E-2</v>
      </c>
    </row>
    <row r="1646" spans="1:22" x14ac:dyDescent="0.25">
      <c r="A1646" s="6">
        <v>44729</v>
      </c>
      <c r="B1646" s="7" t="str">
        <f t="shared" si="25"/>
        <v>6</v>
      </c>
      <c r="C1646" s="17">
        <f>_xlfn.ISOWEEKNUM(Table3[[#This Row],[dt]])</f>
        <v>24</v>
      </c>
      <c r="D1646" s="1">
        <v>17783</v>
      </c>
      <c r="E1646" s="1" t="s">
        <v>10</v>
      </c>
      <c r="F1646" s="1" t="s">
        <v>90</v>
      </c>
      <c r="G1646" s="1" t="s">
        <v>57</v>
      </c>
      <c r="H1646" s="1" t="s">
        <v>11</v>
      </c>
      <c r="I1646" s="1" t="s">
        <v>12</v>
      </c>
      <c r="J1646" s="1" t="s">
        <v>16</v>
      </c>
      <c r="K1646" s="1" t="s">
        <v>14</v>
      </c>
      <c r="L1646" s="1" t="s">
        <v>80</v>
      </c>
      <c r="M1646" s="1">
        <v>85090</v>
      </c>
      <c r="N1646" s="17">
        <v>392.88929931894268</v>
      </c>
      <c r="O1646" s="8">
        <v>3587.0771612637391</v>
      </c>
      <c r="P1646" s="8">
        <v>5872.1843020495508</v>
      </c>
      <c r="Q1646" s="8">
        <f>P1646-Table3[[#This Row],[paid]]</f>
        <v>2285.1071407858117</v>
      </c>
      <c r="R1646" s="8">
        <v>14.946154838598911</v>
      </c>
      <c r="S1646" s="8">
        <v>3000</v>
      </c>
      <c r="T1646" s="10">
        <v>0.15</v>
      </c>
      <c r="U1646" s="8">
        <v>5066.6826971818709</v>
      </c>
      <c r="V1646" s="10">
        <v>0.14380460025790465</v>
      </c>
    </row>
    <row r="1647" spans="1:22" x14ac:dyDescent="0.25">
      <c r="A1647" s="6">
        <v>44729</v>
      </c>
      <c r="B1647" s="7" t="str">
        <f t="shared" si="25"/>
        <v>6</v>
      </c>
      <c r="C1647" s="17">
        <f>_xlfn.ISOWEEKNUM(Table3[[#This Row],[dt]])</f>
        <v>24</v>
      </c>
      <c r="D1647" s="1">
        <v>2575</v>
      </c>
      <c r="E1647" s="1" t="s">
        <v>10</v>
      </c>
      <c r="F1647" s="1" t="s">
        <v>91</v>
      </c>
      <c r="G1647" s="1" t="s">
        <v>30</v>
      </c>
      <c r="H1647" s="1" t="s">
        <v>17</v>
      </c>
      <c r="I1647" s="1" t="s">
        <v>18</v>
      </c>
      <c r="J1647" s="1" t="s">
        <v>16</v>
      </c>
      <c r="K1647" s="1" t="s">
        <v>20</v>
      </c>
      <c r="L1647" s="1" t="s">
        <v>78</v>
      </c>
      <c r="M1647" s="1">
        <v>225340</v>
      </c>
      <c r="N1647" s="17">
        <v>548.33921401630369</v>
      </c>
      <c r="O1647" s="8">
        <v>4347.7576712242353</v>
      </c>
      <c r="P1647" s="8">
        <v>6622.3500671456995</v>
      </c>
      <c r="Q1647" s="8">
        <f>P1647-Table3[[#This Row],[paid]]</f>
        <v>2274.5923959214642</v>
      </c>
      <c r="R1647" s="8">
        <v>12.077104642289541</v>
      </c>
      <c r="S1647" s="8">
        <v>10000</v>
      </c>
      <c r="T1647" s="10">
        <v>7.4999999999999997E-2</v>
      </c>
      <c r="U1647" s="8">
        <v>2298.2538148945159</v>
      </c>
      <c r="V1647" s="10">
        <v>5.7840841785567892E-2</v>
      </c>
    </row>
    <row r="1648" spans="1:22" x14ac:dyDescent="0.25">
      <c r="A1648" s="6">
        <v>44729</v>
      </c>
      <c r="B1648" s="7" t="str">
        <f t="shared" si="25"/>
        <v>6</v>
      </c>
      <c r="C1648" s="17">
        <f>_xlfn.ISOWEEKNUM(Table3[[#This Row],[dt]])</f>
        <v>24</v>
      </c>
      <c r="D1648" s="1">
        <v>5435</v>
      </c>
      <c r="E1648" s="1" t="s">
        <v>10</v>
      </c>
      <c r="F1648" s="1" t="s">
        <v>90</v>
      </c>
      <c r="G1648" s="1" t="s">
        <v>64</v>
      </c>
      <c r="H1648" s="1" t="s">
        <v>17</v>
      </c>
      <c r="I1648" s="1" t="s">
        <v>21</v>
      </c>
      <c r="J1648" s="1" t="s">
        <v>16</v>
      </c>
      <c r="K1648" s="1" t="s">
        <v>15</v>
      </c>
      <c r="L1648" s="1" t="s">
        <v>75</v>
      </c>
      <c r="M1648" s="1">
        <v>208280</v>
      </c>
      <c r="N1648" s="17">
        <v>415.5549368968077</v>
      </c>
      <c r="O1648" s="8">
        <v>3418.2238276308103</v>
      </c>
      <c r="P1648" s="8">
        <v>5505.6580891096355</v>
      </c>
      <c r="Q1648" s="8">
        <f>P1648-Table3[[#This Row],[paid]]</f>
        <v>2087.4342614788252</v>
      </c>
      <c r="R1648" s="8">
        <v>13.248929564460505</v>
      </c>
      <c r="S1648" s="8">
        <v>5200</v>
      </c>
      <c r="T1648" s="10">
        <v>0.08</v>
      </c>
      <c r="U1648" s="8">
        <v>230.67577958302761</v>
      </c>
      <c r="V1648" s="10">
        <v>6.9829914320115984E-3</v>
      </c>
    </row>
    <row r="1649" spans="1:22" x14ac:dyDescent="0.25">
      <c r="A1649" s="6">
        <v>44729</v>
      </c>
      <c r="B1649" s="7" t="str">
        <f t="shared" si="25"/>
        <v>6</v>
      </c>
      <c r="C1649" s="17">
        <f>_xlfn.ISOWEEKNUM(Table3[[#This Row],[dt]])</f>
        <v>24</v>
      </c>
      <c r="D1649" s="1">
        <v>2796</v>
      </c>
      <c r="E1649" s="1" t="s">
        <v>10</v>
      </c>
      <c r="F1649" s="1" t="s">
        <v>95</v>
      </c>
      <c r="G1649" s="1" t="s">
        <v>38</v>
      </c>
      <c r="H1649" s="1" t="s">
        <v>17</v>
      </c>
      <c r="I1649" s="1" t="s">
        <v>12</v>
      </c>
      <c r="J1649" s="1" t="s">
        <v>13</v>
      </c>
      <c r="K1649" s="1" t="s">
        <v>14</v>
      </c>
      <c r="L1649" s="1" t="s">
        <v>81</v>
      </c>
      <c r="M1649" s="1">
        <v>144300</v>
      </c>
      <c r="N1649" s="17">
        <v>407.26618705035975</v>
      </c>
      <c r="O1649" s="8">
        <v>6190.6990145124864</v>
      </c>
      <c r="P1649" s="8">
        <v>8239.4195516892814</v>
      </c>
      <c r="Q1649" s="8">
        <f>P1649-Table3[[#This Row],[paid]]</f>
        <v>2048.720537176795</v>
      </c>
      <c r="R1649" s="8">
        <v>20.231042531086558</v>
      </c>
      <c r="S1649" s="8">
        <v>3200</v>
      </c>
      <c r="T1649" s="10">
        <v>0.11</v>
      </c>
      <c r="U1649" s="8">
        <v>657.17539948617502</v>
      </c>
      <c r="V1649" s="10">
        <v>1.3293319093726656E-2</v>
      </c>
    </row>
    <row r="1650" spans="1:22" x14ac:dyDescent="0.25">
      <c r="A1650" s="6">
        <v>44729</v>
      </c>
      <c r="B1650" s="7" t="str">
        <f t="shared" si="25"/>
        <v>6</v>
      </c>
      <c r="C1650" s="17">
        <f>_xlfn.ISOWEEKNUM(Table3[[#This Row],[dt]])</f>
        <v>24</v>
      </c>
      <c r="D1650" s="1">
        <v>15839</v>
      </c>
      <c r="E1650" s="1" t="s">
        <v>10</v>
      </c>
      <c r="F1650" s="1" t="s">
        <v>89</v>
      </c>
      <c r="G1650" s="1" t="s">
        <v>61</v>
      </c>
      <c r="H1650" s="1" t="s">
        <v>19</v>
      </c>
      <c r="I1650" s="1" t="s">
        <v>12</v>
      </c>
      <c r="J1650" s="1" t="s">
        <v>16</v>
      </c>
      <c r="K1650" s="1" t="s">
        <v>14</v>
      </c>
      <c r="L1650" s="1" t="s">
        <v>79</v>
      </c>
      <c r="M1650" s="1">
        <v>294590</v>
      </c>
      <c r="N1650" s="17">
        <v>411.54200776731579</v>
      </c>
      <c r="O1650" s="8">
        <v>5325.3847830031036</v>
      </c>
      <c r="P1650" s="8">
        <v>7305.3984857686955</v>
      </c>
      <c r="Q1650" s="8">
        <f>P1650-Table3[[#This Row],[paid]]</f>
        <v>1980.0137027655919</v>
      </c>
      <c r="R1650" s="8">
        <v>17.751282610010346</v>
      </c>
      <c r="S1650" s="8">
        <v>7800</v>
      </c>
      <c r="T1650" s="10">
        <v>7.4999999999999997E-2</v>
      </c>
      <c r="U1650" s="8">
        <v>363.4821555137658</v>
      </c>
      <c r="V1650" s="10">
        <v>8.2925468570000747E-3</v>
      </c>
    </row>
    <row r="1651" spans="1:22" x14ac:dyDescent="0.25">
      <c r="A1651" s="6">
        <v>44729</v>
      </c>
      <c r="B1651" s="7" t="str">
        <f t="shared" si="25"/>
        <v>6</v>
      </c>
      <c r="C1651" s="17">
        <f>_xlfn.ISOWEEKNUM(Table3[[#This Row],[dt]])</f>
        <v>24</v>
      </c>
      <c r="D1651" s="1">
        <v>16862</v>
      </c>
      <c r="E1651" s="1" t="s">
        <v>10</v>
      </c>
      <c r="F1651" s="1" t="s">
        <v>89</v>
      </c>
      <c r="G1651" s="1" t="s">
        <v>56</v>
      </c>
      <c r="H1651" s="1" t="s">
        <v>17</v>
      </c>
      <c r="I1651" s="1" t="s">
        <v>12</v>
      </c>
      <c r="J1651" s="1" t="s">
        <v>13</v>
      </c>
      <c r="K1651" s="1" t="s">
        <v>14</v>
      </c>
      <c r="L1651" s="1" t="s">
        <v>81</v>
      </c>
      <c r="M1651" s="1">
        <v>124140</v>
      </c>
      <c r="N1651" s="17">
        <v>473.88914338066883</v>
      </c>
      <c r="O1651" s="8">
        <v>3347.6054452613412</v>
      </c>
      <c r="P1651" s="8">
        <v>5287.979589437864</v>
      </c>
      <c r="Q1651" s="8">
        <f>P1651-Table3[[#This Row],[paid]]</f>
        <v>1940.3741441765228</v>
      </c>
      <c r="R1651" s="8">
        <v>11.158684817537802</v>
      </c>
      <c r="S1651" s="8">
        <v>9600</v>
      </c>
      <c r="T1651" s="10">
        <v>0.09</v>
      </c>
      <c r="U1651" s="8">
        <v>1010.4083824721642</v>
      </c>
      <c r="V1651" s="10">
        <v>3.1846075468040122E-2</v>
      </c>
    </row>
    <row r="1652" spans="1:22" x14ac:dyDescent="0.25">
      <c r="A1652" s="6">
        <v>44729</v>
      </c>
      <c r="B1652" s="7" t="str">
        <f t="shared" si="25"/>
        <v>6</v>
      </c>
      <c r="C1652" s="17">
        <f>_xlfn.ISOWEEKNUM(Table3[[#This Row],[dt]])</f>
        <v>24</v>
      </c>
      <c r="D1652" s="1">
        <v>2647</v>
      </c>
      <c r="E1652" s="1" t="s">
        <v>10</v>
      </c>
      <c r="F1652" s="1" t="s">
        <v>89</v>
      </c>
      <c r="G1652" s="1" t="s">
        <v>46</v>
      </c>
      <c r="H1652" s="1" t="s">
        <v>11</v>
      </c>
      <c r="I1652" s="1" t="s">
        <v>18</v>
      </c>
      <c r="J1652" s="1" t="s">
        <v>13</v>
      </c>
      <c r="K1652" s="1" t="s">
        <v>14</v>
      </c>
      <c r="L1652" s="1" t="s">
        <v>76</v>
      </c>
      <c r="M1652" s="1">
        <v>177830</v>
      </c>
      <c r="N1652" s="17">
        <v>497.22788096664669</v>
      </c>
      <c r="O1652" s="8">
        <v>3755.4981728270131</v>
      </c>
      <c r="P1652" s="8">
        <v>5557.5547572883597</v>
      </c>
      <c r="Q1652" s="8">
        <f>P1652-Table3[[#This Row],[paid]]</f>
        <v>1802.0565844613466</v>
      </c>
      <c r="R1652" s="8">
        <v>11.177077895318488</v>
      </c>
      <c r="S1652" s="8">
        <v>3800</v>
      </c>
      <c r="T1652" s="10">
        <v>8.5000000000000006E-2</v>
      </c>
      <c r="U1652" s="8">
        <v>2461.5672013537001</v>
      </c>
      <c r="V1652" s="10">
        <v>7.3820451285268332E-2</v>
      </c>
    </row>
    <row r="1653" spans="1:22" x14ac:dyDescent="0.25">
      <c r="A1653" s="6">
        <v>44729</v>
      </c>
      <c r="B1653" s="7" t="str">
        <f t="shared" si="25"/>
        <v>6</v>
      </c>
      <c r="C1653" s="17">
        <f>_xlfn.ISOWEEKNUM(Table3[[#This Row],[dt]])</f>
        <v>24</v>
      </c>
      <c r="D1653" s="1">
        <v>16205</v>
      </c>
      <c r="E1653" s="1" t="s">
        <v>10</v>
      </c>
      <c r="F1653" s="1" t="s">
        <v>90</v>
      </c>
      <c r="G1653" s="1" t="s">
        <v>55</v>
      </c>
      <c r="H1653" s="1" t="s">
        <v>17</v>
      </c>
      <c r="I1653" s="1" t="s">
        <v>12</v>
      </c>
      <c r="J1653" s="1" t="s">
        <v>13</v>
      </c>
      <c r="K1653" s="1" t="s">
        <v>14</v>
      </c>
      <c r="L1653" s="1" t="s">
        <v>81</v>
      </c>
      <c r="M1653" s="1">
        <v>257530</v>
      </c>
      <c r="N1653" s="17">
        <v>1189.8980706224972</v>
      </c>
      <c r="O1653" s="8">
        <v>7702.9186775166054</v>
      </c>
      <c r="P1653" s="8">
        <v>9258.2707803424328</v>
      </c>
      <c r="Q1653" s="8">
        <f>P1653-Table3[[#This Row],[paid]]</f>
        <v>1555.3521028258274</v>
      </c>
      <c r="R1653" s="8">
        <v>7.7807259368854611</v>
      </c>
      <c r="S1653" s="8">
        <v>9000</v>
      </c>
      <c r="T1653" s="10">
        <v>0.09</v>
      </c>
      <c r="U1653" s="8">
        <v>4425.3115202386689</v>
      </c>
      <c r="V1653" s="10">
        <v>7.9664111964167311E-2</v>
      </c>
    </row>
    <row r="1654" spans="1:22" x14ac:dyDescent="0.25">
      <c r="A1654" s="6">
        <v>44729</v>
      </c>
      <c r="B1654" s="7" t="str">
        <f t="shared" si="25"/>
        <v>6</v>
      </c>
      <c r="C1654" s="17">
        <f>_xlfn.ISOWEEKNUM(Table3[[#This Row],[dt]])</f>
        <v>24</v>
      </c>
      <c r="D1654" s="1">
        <v>3010</v>
      </c>
      <c r="E1654" s="1" t="s">
        <v>24</v>
      </c>
      <c r="F1654" s="1" t="s">
        <v>91</v>
      </c>
      <c r="G1654" s="1" t="s">
        <v>38</v>
      </c>
      <c r="H1654" s="1" t="s">
        <v>11</v>
      </c>
      <c r="I1654" s="1" t="s">
        <v>21</v>
      </c>
      <c r="J1654" s="1" t="s">
        <v>13</v>
      </c>
      <c r="K1654" s="1" t="s">
        <v>15</v>
      </c>
      <c r="L1654" s="1" t="s">
        <v>80</v>
      </c>
      <c r="M1654" s="1">
        <v>149370</v>
      </c>
      <c r="N1654" s="17">
        <v>322.45668951373523</v>
      </c>
      <c r="O1654" s="8">
        <v>3932.757324995102</v>
      </c>
      <c r="P1654" s="8">
        <v>5283.9329486617235</v>
      </c>
      <c r="Q1654" s="8">
        <f>P1654-Table3[[#This Row],[paid]]</f>
        <v>1351.1756236666215</v>
      </c>
      <c r="R1654" s="8">
        <v>16.386488854146261</v>
      </c>
      <c r="S1654" s="8">
        <v>5600</v>
      </c>
      <c r="T1654" s="10">
        <v>0.06</v>
      </c>
      <c r="U1654" s="8">
        <v>1443.624323840633</v>
      </c>
      <c r="V1654" s="10">
        <v>4.5535031634793416E-2</v>
      </c>
    </row>
    <row r="1655" spans="1:22" x14ac:dyDescent="0.25">
      <c r="A1655" s="6">
        <v>44729</v>
      </c>
      <c r="B1655" s="7" t="str">
        <f t="shared" si="25"/>
        <v>6</v>
      </c>
      <c r="C1655" s="17">
        <f>_xlfn.ISOWEEKNUM(Table3[[#This Row],[dt]])</f>
        <v>24</v>
      </c>
      <c r="D1655" s="1">
        <v>3534</v>
      </c>
      <c r="E1655" s="1" t="s">
        <v>10</v>
      </c>
      <c r="F1655" s="1" t="s">
        <v>93</v>
      </c>
      <c r="G1655" s="1" t="s">
        <v>62</v>
      </c>
      <c r="H1655" s="1" t="s">
        <v>11</v>
      </c>
      <c r="I1655" s="1" t="s">
        <v>18</v>
      </c>
      <c r="J1655" s="1" t="s">
        <v>13</v>
      </c>
      <c r="K1655" s="1" t="s">
        <v>14</v>
      </c>
      <c r="L1655" s="1" t="s">
        <v>81</v>
      </c>
      <c r="M1655" s="1">
        <v>305000</v>
      </c>
      <c r="N1655" s="17">
        <v>585.95467907321256</v>
      </c>
      <c r="O1655" s="8">
        <v>7064.2248911237657</v>
      </c>
      <c r="P1655" s="8">
        <v>8311.8787730510558</v>
      </c>
      <c r="Q1655" s="8">
        <f>P1655-Table3[[#This Row],[paid]]</f>
        <v>1247.6538819272901</v>
      </c>
      <c r="R1655" s="8">
        <v>14.185190544425231</v>
      </c>
      <c r="S1655" s="8">
        <v>7400</v>
      </c>
      <c r="T1655" s="10">
        <v>0.08</v>
      </c>
      <c r="U1655" s="8">
        <v>3149.1017514276969</v>
      </c>
      <c r="V1655" s="10">
        <v>6.3144603793584733E-2</v>
      </c>
    </row>
    <row r="1656" spans="1:22" x14ac:dyDescent="0.25">
      <c r="A1656" s="6">
        <v>44729</v>
      </c>
      <c r="B1656" s="7" t="str">
        <f t="shared" si="25"/>
        <v>6</v>
      </c>
      <c r="C1656" s="17">
        <f>_xlfn.ISOWEEKNUM(Table3[[#This Row],[dt]])</f>
        <v>24</v>
      </c>
      <c r="D1656" s="1">
        <v>14706</v>
      </c>
      <c r="E1656" s="1" t="s">
        <v>10</v>
      </c>
      <c r="F1656" s="1" t="s">
        <v>93</v>
      </c>
      <c r="G1656" s="1" t="s">
        <v>49</v>
      </c>
      <c r="H1656" s="1" t="s">
        <v>17</v>
      </c>
      <c r="I1656" s="1" t="s">
        <v>18</v>
      </c>
      <c r="J1656" s="1" t="s">
        <v>13</v>
      </c>
      <c r="K1656" s="1" t="s">
        <v>15</v>
      </c>
      <c r="L1656" s="1" t="s">
        <v>76</v>
      </c>
      <c r="M1656" s="1">
        <v>82670</v>
      </c>
      <c r="N1656" s="17">
        <v>542.09836065573768</v>
      </c>
      <c r="O1656" s="8">
        <v>5095.7633220490252</v>
      </c>
      <c r="P1656" s="8">
        <v>6221.6327548928211</v>
      </c>
      <c r="Q1656" s="8">
        <f>P1656-Table3[[#This Row],[paid]]</f>
        <v>1125.8694328437959</v>
      </c>
      <c r="R1656" s="8">
        <v>11.476944419029337</v>
      </c>
      <c r="S1656" s="8">
        <v>4600</v>
      </c>
      <c r="T1656" s="10">
        <v>0.11</v>
      </c>
      <c r="U1656" s="8">
        <v>2569.3917606165187</v>
      </c>
      <c r="V1656" s="10">
        <v>6.8829514208466031E-2</v>
      </c>
    </row>
    <row r="1657" spans="1:22" x14ac:dyDescent="0.25">
      <c r="A1657" s="6">
        <v>44729</v>
      </c>
      <c r="B1657" s="7" t="str">
        <f t="shared" si="25"/>
        <v>6</v>
      </c>
      <c r="C1657" s="17">
        <f>_xlfn.ISOWEEKNUM(Table3[[#This Row],[dt]])</f>
        <v>24</v>
      </c>
      <c r="D1657" s="1">
        <v>10601</v>
      </c>
      <c r="E1657" s="1" t="s">
        <v>10</v>
      </c>
      <c r="F1657" s="1" t="s">
        <v>94</v>
      </c>
      <c r="G1657" s="1" t="s">
        <v>36</v>
      </c>
      <c r="H1657" s="1" t="s">
        <v>11</v>
      </c>
      <c r="I1657" s="1" t="s">
        <v>21</v>
      </c>
      <c r="J1657" s="1" t="s">
        <v>16</v>
      </c>
      <c r="K1657" s="1" t="s">
        <v>14</v>
      </c>
      <c r="L1657" s="1" t="s">
        <v>75</v>
      </c>
      <c r="M1657" s="1">
        <v>103910</v>
      </c>
      <c r="N1657" s="17">
        <v>445.46999047316609</v>
      </c>
      <c r="O1657" s="8">
        <v>2479.5241091016355</v>
      </c>
      <c r="P1657" s="8">
        <v>3409.1159915416397</v>
      </c>
      <c r="Q1657" s="8">
        <f>P1657-Table3[[#This Row],[paid]]</f>
        <v>929.59188244000416</v>
      </c>
      <c r="R1657" s="8">
        <v>7.6528521885852951</v>
      </c>
      <c r="S1657" s="8">
        <v>4200</v>
      </c>
      <c r="T1657" s="10">
        <v>7.4999999999999997E-2</v>
      </c>
      <c r="U1657" s="8">
        <v>419.71304352671126</v>
      </c>
      <c r="V1657" s="10">
        <v>2.0519153380136355E-2</v>
      </c>
    </row>
    <row r="1658" spans="1:22" x14ac:dyDescent="0.25">
      <c r="A1658" s="6">
        <v>44729</v>
      </c>
      <c r="B1658" s="7" t="str">
        <f t="shared" si="25"/>
        <v>6</v>
      </c>
      <c r="C1658" s="17">
        <f>_xlfn.ISOWEEKNUM(Table3[[#This Row],[dt]])</f>
        <v>24</v>
      </c>
      <c r="D1658" s="1">
        <v>17434</v>
      </c>
      <c r="E1658" s="1" t="s">
        <v>10</v>
      </c>
      <c r="F1658" s="1" t="s">
        <v>91</v>
      </c>
      <c r="G1658" s="1" t="s">
        <v>46</v>
      </c>
      <c r="H1658" s="1" t="s">
        <v>11</v>
      </c>
      <c r="I1658" s="1" t="s">
        <v>12</v>
      </c>
      <c r="J1658" s="1" t="s">
        <v>13</v>
      </c>
      <c r="K1658" s="1" t="s">
        <v>14</v>
      </c>
      <c r="L1658" s="1" t="s">
        <v>80</v>
      </c>
      <c r="M1658" s="1">
        <v>60940</v>
      </c>
      <c r="N1658" s="17">
        <v>642.09758469768201</v>
      </c>
      <c r="O1658" s="8">
        <v>1185.3813461610562</v>
      </c>
      <c r="P1658" s="8">
        <v>1951.6166649120539</v>
      </c>
      <c r="Q1658" s="8">
        <f>P1658-Table3[[#This Row],[paid]]</f>
        <v>766.23531875099775</v>
      </c>
      <c r="R1658" s="8">
        <v>3.0394393491309128</v>
      </c>
      <c r="S1658" s="8">
        <v>2400</v>
      </c>
      <c r="T1658" s="10">
        <v>0.12</v>
      </c>
      <c r="U1658" s="8">
        <v>474.8162205652169</v>
      </c>
      <c r="V1658" s="10">
        <v>4.0548965472394963E-2</v>
      </c>
    </row>
    <row r="1659" spans="1:22" x14ac:dyDescent="0.25">
      <c r="A1659" s="6">
        <v>44729</v>
      </c>
      <c r="B1659" s="7" t="str">
        <f t="shared" si="25"/>
        <v>6</v>
      </c>
      <c r="C1659" s="17">
        <f>_xlfn.ISOWEEKNUM(Table3[[#This Row],[dt]])</f>
        <v>24</v>
      </c>
      <c r="D1659" s="1">
        <v>12790</v>
      </c>
      <c r="E1659" s="1" t="s">
        <v>10</v>
      </c>
      <c r="F1659" s="1" t="s">
        <v>89</v>
      </c>
      <c r="G1659" s="1" t="s">
        <v>34</v>
      </c>
      <c r="H1659" s="1" t="s">
        <v>19</v>
      </c>
      <c r="I1659" s="1" t="s">
        <v>21</v>
      </c>
      <c r="J1659" s="1" t="s">
        <v>16</v>
      </c>
      <c r="K1659" s="1" t="s">
        <v>14</v>
      </c>
      <c r="L1659" s="1" t="s">
        <v>75</v>
      </c>
      <c r="M1659" s="1">
        <v>49360</v>
      </c>
      <c r="N1659" s="17">
        <v>91.103728313030629</v>
      </c>
      <c r="O1659" s="8">
        <v>1330.6956641897814</v>
      </c>
      <c r="P1659" s="8">
        <v>2020.5222709612281</v>
      </c>
      <c r="Q1659" s="8">
        <f>P1659-Table3[[#This Row],[paid]]</f>
        <v>689.82660677144668</v>
      </c>
      <c r="R1659" s="8">
        <v>22.178261069829688</v>
      </c>
      <c r="S1659" s="8">
        <v>1400</v>
      </c>
      <c r="T1659" s="10">
        <v>0.04</v>
      </c>
      <c r="U1659" s="8">
        <v>21.112102818344269</v>
      </c>
      <c r="V1659" s="10">
        <v>1.7414724171208595E-3</v>
      </c>
    </row>
    <row r="1660" spans="1:22" x14ac:dyDescent="0.25">
      <c r="A1660" s="6">
        <v>44729</v>
      </c>
      <c r="B1660" s="7" t="str">
        <f t="shared" si="25"/>
        <v>6</v>
      </c>
      <c r="C1660" s="17">
        <f>_xlfn.ISOWEEKNUM(Table3[[#This Row],[dt]])</f>
        <v>24</v>
      </c>
      <c r="D1660" s="1">
        <v>16966</v>
      </c>
      <c r="E1660" s="1" t="s">
        <v>10</v>
      </c>
      <c r="F1660" s="1" t="s">
        <v>91</v>
      </c>
      <c r="G1660" s="1" t="s">
        <v>41</v>
      </c>
      <c r="H1660" s="1" t="s">
        <v>11</v>
      </c>
      <c r="I1660" s="1" t="s">
        <v>12</v>
      </c>
      <c r="J1660" s="1" t="s">
        <v>16</v>
      </c>
      <c r="K1660" s="1" t="s">
        <v>15</v>
      </c>
      <c r="L1660" s="1" t="s">
        <v>79</v>
      </c>
      <c r="M1660" s="1">
        <v>230620</v>
      </c>
      <c r="N1660" s="17">
        <v>549.59715330373456</v>
      </c>
      <c r="O1660" s="8">
        <v>2529.1992887394408</v>
      </c>
      <c r="P1660" s="8">
        <v>3173.6089708425275</v>
      </c>
      <c r="Q1660" s="8">
        <f>P1660-Table3[[#This Row],[paid]]</f>
        <v>644.40968210308665</v>
      </c>
      <c r="R1660" s="8">
        <v>5.7744275998617374</v>
      </c>
      <c r="S1660" s="8">
        <v>2800</v>
      </c>
      <c r="T1660" s="10">
        <v>0.2</v>
      </c>
      <c r="U1660" s="8">
        <v>3619.0571673726699</v>
      </c>
      <c r="V1660" s="10">
        <v>0.19006002317985032</v>
      </c>
    </row>
    <row r="1661" spans="1:22" x14ac:dyDescent="0.25">
      <c r="A1661" s="6">
        <v>44729</v>
      </c>
      <c r="B1661" s="7" t="str">
        <f t="shared" si="25"/>
        <v>6</v>
      </c>
      <c r="C1661" s="17">
        <f>_xlfn.ISOWEEKNUM(Table3[[#This Row],[dt]])</f>
        <v>24</v>
      </c>
      <c r="D1661" s="1">
        <v>16483</v>
      </c>
      <c r="E1661" s="1" t="s">
        <v>10</v>
      </c>
      <c r="F1661" s="1" t="s">
        <v>91</v>
      </c>
      <c r="G1661" s="1" t="s">
        <v>29</v>
      </c>
      <c r="H1661" s="1" t="s">
        <v>17</v>
      </c>
      <c r="I1661" s="1" t="s">
        <v>12</v>
      </c>
      <c r="J1661" s="1" t="s">
        <v>13</v>
      </c>
      <c r="K1661" s="1" t="s">
        <v>15</v>
      </c>
      <c r="L1661" s="1" t="s">
        <v>75</v>
      </c>
      <c r="M1661" s="1">
        <v>125840</v>
      </c>
      <c r="N1661" s="17">
        <v>378.00349283967864</v>
      </c>
      <c r="O1661" s="8">
        <v>1309.4708683974147</v>
      </c>
      <c r="P1661" s="8">
        <v>1918.5448140543797</v>
      </c>
      <c r="Q1661" s="8">
        <f>P1661-Table3[[#This Row],[paid]]</f>
        <v>609.07394565696495</v>
      </c>
      <c r="R1661" s="8">
        <v>5.075468482160522</v>
      </c>
      <c r="S1661" s="8">
        <v>1400</v>
      </c>
      <c r="T1661" s="10">
        <v>0.06</v>
      </c>
      <c r="U1661" s="8">
        <v>586.80814515397958</v>
      </c>
      <c r="V1661" s="10">
        <v>5.0976842870291771E-2</v>
      </c>
    </row>
    <row r="1662" spans="1:22" x14ac:dyDescent="0.25">
      <c r="A1662" s="6">
        <v>44729</v>
      </c>
      <c r="B1662" s="7" t="str">
        <f t="shared" si="25"/>
        <v>6</v>
      </c>
      <c r="C1662" s="17">
        <f>_xlfn.ISOWEEKNUM(Table3[[#This Row],[dt]])</f>
        <v>24</v>
      </c>
      <c r="D1662" s="1">
        <v>7576</v>
      </c>
      <c r="E1662" s="1" t="s">
        <v>10</v>
      </c>
      <c r="F1662" s="1" t="s">
        <v>94</v>
      </c>
      <c r="G1662" s="1" t="s">
        <v>40</v>
      </c>
      <c r="H1662" s="1" t="s">
        <v>17</v>
      </c>
      <c r="I1662" s="1" t="s">
        <v>12</v>
      </c>
      <c r="J1662" s="1" t="s">
        <v>16</v>
      </c>
      <c r="K1662" s="1" t="s">
        <v>14</v>
      </c>
      <c r="L1662" s="1" t="s">
        <v>81</v>
      </c>
      <c r="M1662" s="1">
        <v>138220</v>
      </c>
      <c r="N1662" s="17">
        <v>286.73446670714429</v>
      </c>
      <c r="O1662" s="8">
        <v>3243.3921762901018</v>
      </c>
      <c r="P1662" s="8">
        <v>3780.456609718156</v>
      </c>
      <c r="Q1662" s="8">
        <f>P1662-Table3[[#This Row],[paid]]</f>
        <v>537.06443342805414</v>
      </c>
      <c r="R1662" s="8">
        <v>13.184521041829681</v>
      </c>
      <c r="S1662" s="8">
        <v>2400</v>
      </c>
      <c r="T1662" s="10">
        <v>0.1</v>
      </c>
      <c r="U1662" s="8">
        <v>407.27942873514849</v>
      </c>
      <c r="V1662" s="10">
        <v>1.7955477815747779E-2</v>
      </c>
    </row>
    <row r="1663" spans="1:22" x14ac:dyDescent="0.25">
      <c r="A1663" s="6">
        <v>44729</v>
      </c>
      <c r="B1663" s="7" t="str">
        <f t="shared" si="25"/>
        <v>6</v>
      </c>
      <c r="C1663" s="17">
        <f>_xlfn.ISOWEEKNUM(Table3[[#This Row],[dt]])</f>
        <v>24</v>
      </c>
      <c r="D1663" s="1">
        <v>17100</v>
      </c>
      <c r="E1663" s="1" t="s">
        <v>10</v>
      </c>
      <c r="F1663" s="1" t="s">
        <v>90</v>
      </c>
      <c r="G1663" s="1" t="s">
        <v>27</v>
      </c>
      <c r="H1663" s="1" t="s">
        <v>11</v>
      </c>
      <c r="I1663" s="1" t="s">
        <v>21</v>
      </c>
      <c r="J1663" s="1" t="s">
        <v>13</v>
      </c>
      <c r="K1663" s="1" t="s">
        <v>15</v>
      </c>
      <c r="L1663" s="1" t="s">
        <v>78</v>
      </c>
      <c r="M1663" s="1">
        <v>62170</v>
      </c>
      <c r="N1663" s="17">
        <v>199.97773104045527</v>
      </c>
      <c r="O1663" s="8">
        <v>1599.1535765932474</v>
      </c>
      <c r="P1663" s="8">
        <v>2049.9686143099138</v>
      </c>
      <c r="Q1663" s="8">
        <f>P1663-Table3[[#This Row],[paid]]</f>
        <v>450.81503771666644</v>
      </c>
      <c r="R1663" s="8">
        <v>10.250984465341331</v>
      </c>
      <c r="S1663" s="8">
        <v>800</v>
      </c>
      <c r="T1663" s="10">
        <v>7.0000000000000007E-2</v>
      </c>
      <c r="U1663" s="8">
        <v>444.16343414583787</v>
      </c>
      <c r="V1663" s="10">
        <v>3.6111401173440062E-2</v>
      </c>
    </row>
    <row r="1664" spans="1:22" x14ac:dyDescent="0.25">
      <c r="A1664" s="6">
        <v>44729</v>
      </c>
      <c r="B1664" s="7" t="str">
        <f t="shared" si="25"/>
        <v>6</v>
      </c>
      <c r="C1664" s="17">
        <f>_xlfn.ISOWEEKNUM(Table3[[#This Row],[dt]])</f>
        <v>24</v>
      </c>
      <c r="D1664" s="1">
        <v>15605</v>
      </c>
      <c r="E1664" s="1" t="s">
        <v>10</v>
      </c>
      <c r="F1664" s="1" t="s">
        <v>92</v>
      </c>
      <c r="G1664" s="1" t="s">
        <v>53</v>
      </c>
      <c r="H1664" s="1" t="s">
        <v>11</v>
      </c>
      <c r="I1664" s="1" t="s">
        <v>12</v>
      </c>
      <c r="J1664" s="1" t="s">
        <v>13</v>
      </c>
      <c r="K1664" s="1" t="s">
        <v>14</v>
      </c>
      <c r="L1664" s="1" t="s">
        <v>79</v>
      </c>
      <c r="M1664" s="1">
        <v>85420</v>
      </c>
      <c r="N1664" s="17">
        <v>729.42606125297641</v>
      </c>
      <c r="O1664" s="8">
        <v>1683.7713946882996</v>
      </c>
      <c r="P1664" s="8">
        <v>1968.2479751248675</v>
      </c>
      <c r="Q1664" s="8">
        <f>P1664-Table3[[#This Row],[paid]]</f>
        <v>284.47658043656793</v>
      </c>
      <c r="R1664" s="8">
        <v>2.6983515940517626</v>
      </c>
      <c r="S1664" s="8">
        <v>2400</v>
      </c>
      <c r="T1664" s="10">
        <v>0.32</v>
      </c>
      <c r="U1664" s="8">
        <v>3536.9301724545353</v>
      </c>
      <c r="V1664" s="10">
        <v>0.29949903138518824</v>
      </c>
    </row>
    <row r="1665" spans="1:22" x14ac:dyDescent="0.25">
      <c r="A1665" s="6">
        <v>44729</v>
      </c>
      <c r="B1665" s="7" t="str">
        <f t="shared" si="25"/>
        <v>6</v>
      </c>
      <c r="C1665" s="17">
        <f>_xlfn.ISOWEEKNUM(Table3[[#This Row],[dt]])</f>
        <v>24</v>
      </c>
      <c r="D1665" s="1">
        <v>16256</v>
      </c>
      <c r="E1665" s="1" t="s">
        <v>10</v>
      </c>
      <c r="F1665" s="1" t="s">
        <v>93</v>
      </c>
      <c r="G1665" s="1" t="s">
        <v>36</v>
      </c>
      <c r="H1665" s="1" t="s">
        <v>17</v>
      </c>
      <c r="I1665" s="1" t="s">
        <v>12</v>
      </c>
      <c r="J1665" s="1" t="s">
        <v>16</v>
      </c>
      <c r="K1665" s="1" t="s">
        <v>14</v>
      </c>
      <c r="L1665" s="1" t="s">
        <v>79</v>
      </c>
      <c r="M1665" s="1">
        <v>134050</v>
      </c>
      <c r="N1665" s="17">
        <v>520.89373785682255</v>
      </c>
      <c r="O1665" s="8">
        <v>2375.1053732404062</v>
      </c>
      <c r="P1665" s="8">
        <v>2643.5417001517499</v>
      </c>
      <c r="Q1665" s="8">
        <f>P1665-Table3[[#This Row],[paid]]</f>
        <v>268.43632691134371</v>
      </c>
      <c r="R1665" s="8">
        <v>5.0750114812829192</v>
      </c>
      <c r="S1665" s="8">
        <v>2200</v>
      </c>
      <c r="T1665" s="10">
        <v>0.1</v>
      </c>
      <c r="U1665" s="8">
        <v>1078.9961267689159</v>
      </c>
      <c r="V1665" s="10">
        <v>6.8027180272774282E-2</v>
      </c>
    </row>
    <row r="1666" spans="1:22" x14ac:dyDescent="0.25">
      <c r="A1666" s="6">
        <v>44729</v>
      </c>
      <c r="B1666" s="7" t="str">
        <f t="shared" ref="B1666:B1729" si="26">TEXT(A1666,"M")</f>
        <v>6</v>
      </c>
      <c r="C1666" s="17">
        <f>_xlfn.ISOWEEKNUM(Table3[[#This Row],[dt]])</f>
        <v>24</v>
      </c>
      <c r="D1666" s="1">
        <v>16863</v>
      </c>
      <c r="E1666" s="1" t="s">
        <v>10</v>
      </c>
      <c r="F1666" s="1" t="s">
        <v>92</v>
      </c>
      <c r="G1666" s="1" t="s">
        <v>62</v>
      </c>
      <c r="H1666" s="1" t="s">
        <v>11</v>
      </c>
      <c r="I1666" s="1" t="s">
        <v>18</v>
      </c>
      <c r="J1666" s="1" t="s">
        <v>13</v>
      </c>
      <c r="K1666" s="1" t="s">
        <v>14</v>
      </c>
      <c r="L1666" s="1" t="s">
        <v>75</v>
      </c>
      <c r="M1666" s="1">
        <v>95230</v>
      </c>
      <c r="N1666" s="17">
        <v>107.85764070395538</v>
      </c>
      <c r="O1666" s="8">
        <v>589.50431251055409</v>
      </c>
      <c r="P1666" s="8">
        <v>815.16082477173813</v>
      </c>
      <c r="Q1666" s="8">
        <f>P1666-Table3[[#This Row],[paid]]</f>
        <v>225.65651226118405</v>
      </c>
      <c r="R1666" s="8">
        <v>7.5577475962891549</v>
      </c>
      <c r="S1666" s="8">
        <v>200</v>
      </c>
      <c r="T1666" s="10">
        <v>0.1</v>
      </c>
      <c r="U1666" s="8">
        <v>343.84525546823068</v>
      </c>
      <c r="V1666" s="10">
        <v>7.0302130372967495E-2</v>
      </c>
    </row>
    <row r="1667" spans="1:22" x14ac:dyDescent="0.25">
      <c r="A1667" s="6">
        <v>44729</v>
      </c>
      <c r="B1667" s="7" t="str">
        <f t="shared" si="26"/>
        <v>6</v>
      </c>
      <c r="C1667" s="17">
        <f>_xlfn.ISOWEEKNUM(Table3[[#This Row],[dt]])</f>
        <v>24</v>
      </c>
      <c r="D1667" s="1">
        <v>16053</v>
      </c>
      <c r="E1667" s="1" t="s">
        <v>10</v>
      </c>
      <c r="F1667" s="1" t="s">
        <v>89</v>
      </c>
      <c r="G1667" s="1" t="s">
        <v>26</v>
      </c>
      <c r="H1667" s="1" t="s">
        <v>11</v>
      </c>
      <c r="I1667" s="1" t="s">
        <v>12</v>
      </c>
      <c r="J1667" s="1" t="s">
        <v>16</v>
      </c>
      <c r="K1667" s="1" t="s">
        <v>15</v>
      </c>
      <c r="L1667" s="1" t="s">
        <v>78</v>
      </c>
      <c r="M1667" s="1">
        <v>300860</v>
      </c>
      <c r="N1667" s="17">
        <v>2061.9245477592062</v>
      </c>
      <c r="O1667" s="8">
        <v>2398.4537312750431</v>
      </c>
      <c r="P1667" s="8">
        <v>2583.8195533859321</v>
      </c>
      <c r="Q1667" s="8">
        <f>P1667-Table3[[#This Row],[paid]]</f>
        <v>185.36582211088898</v>
      </c>
      <c r="R1667" s="8">
        <v>1.253110622400754</v>
      </c>
      <c r="S1667" s="8">
        <v>3400</v>
      </c>
      <c r="T1667" s="10">
        <v>0.08</v>
      </c>
      <c r="U1667" s="8">
        <v>466.12825256185687</v>
      </c>
      <c r="V1667" s="10">
        <v>3.0067131426355819E-2</v>
      </c>
    </row>
    <row r="1668" spans="1:22" x14ac:dyDescent="0.25">
      <c r="A1668" s="6">
        <v>44729</v>
      </c>
      <c r="B1668" s="7" t="str">
        <f t="shared" si="26"/>
        <v>6</v>
      </c>
      <c r="C1668" s="17">
        <f>_xlfn.ISOWEEKNUM(Table3[[#This Row],[dt]])</f>
        <v>24</v>
      </c>
      <c r="D1668" s="1">
        <v>9363</v>
      </c>
      <c r="E1668" s="1" t="s">
        <v>10</v>
      </c>
      <c r="F1668" s="1" t="s">
        <v>93</v>
      </c>
      <c r="G1668" s="1" t="s">
        <v>36</v>
      </c>
      <c r="H1668" s="1" t="s">
        <v>11</v>
      </c>
      <c r="I1668" s="1" t="s">
        <v>18</v>
      </c>
      <c r="J1668" s="1" t="s">
        <v>13</v>
      </c>
      <c r="K1668" s="1" t="s">
        <v>14</v>
      </c>
      <c r="L1668" s="1" t="s">
        <v>75</v>
      </c>
      <c r="M1668" s="1">
        <v>137600</v>
      </c>
      <c r="N1668" s="17">
        <v>748.44135661395012</v>
      </c>
      <c r="O1668" s="8">
        <v>3662.6760625904617</v>
      </c>
      <c r="P1668" s="8">
        <v>3839.3532788832581</v>
      </c>
      <c r="Q1668" s="8">
        <f>P1668-Table3[[#This Row],[paid]]</f>
        <v>176.6772162927964</v>
      </c>
      <c r="R1668" s="8">
        <v>5.1297984069894422</v>
      </c>
      <c r="S1668" s="8">
        <v>5400</v>
      </c>
      <c r="T1668" s="10">
        <v>0.1</v>
      </c>
      <c r="U1668" s="8">
        <v>999.36614829592941</v>
      </c>
      <c r="V1668" s="10">
        <v>4.3382573214110522E-2</v>
      </c>
    </row>
    <row r="1669" spans="1:22" x14ac:dyDescent="0.25">
      <c r="A1669" s="6">
        <v>44729</v>
      </c>
      <c r="B1669" s="7" t="str">
        <f t="shared" si="26"/>
        <v>6</v>
      </c>
      <c r="C1669" s="17">
        <f>_xlfn.ISOWEEKNUM(Table3[[#This Row],[dt]])</f>
        <v>24</v>
      </c>
      <c r="D1669" s="1">
        <v>15720</v>
      </c>
      <c r="E1669" s="1" t="s">
        <v>10</v>
      </c>
      <c r="F1669" s="1" t="s">
        <v>90</v>
      </c>
      <c r="G1669" s="1" t="s">
        <v>29</v>
      </c>
      <c r="H1669" s="1" t="s">
        <v>17</v>
      </c>
      <c r="I1669" s="1" t="s">
        <v>12</v>
      </c>
      <c r="J1669" s="1" t="s">
        <v>13</v>
      </c>
      <c r="K1669" s="1" t="s">
        <v>14</v>
      </c>
      <c r="L1669" s="1" t="s">
        <v>76</v>
      </c>
      <c r="M1669" s="1">
        <v>73020</v>
      </c>
      <c r="N1669" s="17">
        <v>69.261015779943094</v>
      </c>
      <c r="O1669" s="8">
        <v>1993.0352833439767</v>
      </c>
      <c r="P1669" s="8">
        <v>2091.5098213586439</v>
      </c>
      <c r="Q1669" s="8">
        <f>P1669-Table3[[#This Row],[paid]]</f>
        <v>98.474538014667132</v>
      </c>
      <c r="R1669" s="8">
        <v>30.19750429309055</v>
      </c>
      <c r="S1669" s="8">
        <v>800</v>
      </c>
      <c r="T1669" s="10">
        <v>7.0000000000000007E-2</v>
      </c>
      <c r="U1669" s="8">
        <v>602.37748675848934</v>
      </c>
      <c r="V1669" s="10">
        <v>4.8001805570228775E-2</v>
      </c>
    </row>
    <row r="1670" spans="1:22" x14ac:dyDescent="0.25">
      <c r="A1670" s="6">
        <v>44729</v>
      </c>
      <c r="B1670" s="7" t="str">
        <f t="shared" si="26"/>
        <v>6</v>
      </c>
      <c r="C1670" s="17">
        <f>_xlfn.ISOWEEKNUM(Table3[[#This Row],[dt]])</f>
        <v>24</v>
      </c>
      <c r="D1670" s="1">
        <v>17628</v>
      </c>
      <c r="E1670" s="1" t="s">
        <v>10</v>
      </c>
      <c r="F1670" s="1" t="s">
        <v>94</v>
      </c>
      <c r="G1670" s="1" t="s">
        <v>34</v>
      </c>
      <c r="H1670" s="1" t="s">
        <v>11</v>
      </c>
      <c r="I1670" s="1" t="s">
        <v>18</v>
      </c>
      <c r="J1670" s="1" t="s">
        <v>13</v>
      </c>
      <c r="K1670" s="1" t="s">
        <v>15</v>
      </c>
      <c r="L1670" s="1" t="s">
        <v>75</v>
      </c>
      <c r="M1670" s="1">
        <v>12230</v>
      </c>
      <c r="N1670" s="17">
        <v>141.52362584378014</v>
      </c>
      <c r="O1670" s="8">
        <v>347.48807861056935</v>
      </c>
      <c r="P1670" s="8">
        <v>341.51231126705744</v>
      </c>
      <c r="Q1670" s="8">
        <f>P1670-Table3[[#This Row],[paid]]</f>
        <v>-5.9757673435119045</v>
      </c>
      <c r="R1670" s="8">
        <v>2.4131116570178426</v>
      </c>
      <c r="S1670" s="8">
        <v>400</v>
      </c>
      <c r="T1670" s="10">
        <v>0.06</v>
      </c>
      <c r="U1670" s="8">
        <v>63.499115276052159</v>
      </c>
      <c r="V1670" s="10">
        <v>3.0989178223405644E-2</v>
      </c>
    </row>
    <row r="1671" spans="1:22" x14ac:dyDescent="0.25">
      <c r="A1671" s="6">
        <v>44729</v>
      </c>
      <c r="B1671" s="7" t="str">
        <f t="shared" si="26"/>
        <v>6</v>
      </c>
      <c r="C1671" s="17">
        <f>_xlfn.ISOWEEKNUM(Table3[[#This Row],[dt]])</f>
        <v>24</v>
      </c>
      <c r="D1671" s="1">
        <v>17365</v>
      </c>
      <c r="E1671" s="1" t="s">
        <v>10</v>
      </c>
      <c r="F1671" s="1" t="s">
        <v>89</v>
      </c>
      <c r="G1671" s="1" t="s">
        <v>46</v>
      </c>
      <c r="H1671" s="1" t="s">
        <v>17</v>
      </c>
      <c r="I1671" s="1" t="s">
        <v>12</v>
      </c>
      <c r="J1671" s="1" t="s">
        <v>16</v>
      </c>
      <c r="K1671" s="1" t="s">
        <v>15</v>
      </c>
      <c r="L1671" s="1" t="s">
        <v>75</v>
      </c>
      <c r="M1671" s="1">
        <v>650</v>
      </c>
      <c r="N1671" s="17">
        <v>1.9328802039082413</v>
      </c>
      <c r="O1671" s="8">
        <v>9.937208585705271</v>
      </c>
      <c r="P1671" s="8">
        <v>6.5331407338152139E-2</v>
      </c>
      <c r="Q1671" s="8">
        <f>P1671-Table3[[#This Row],[paid]]</f>
        <v>-9.871877178367118</v>
      </c>
      <c r="R1671" s="8">
        <v>3.3800029203079153E-2</v>
      </c>
      <c r="S1671" s="8">
        <v>200</v>
      </c>
      <c r="T1671" s="10">
        <v>0.11</v>
      </c>
      <c r="U1671" s="8">
        <v>1.3699843625597319E-3</v>
      </c>
      <c r="V1671" s="10">
        <v>3.4949610975232794E-3</v>
      </c>
    </row>
    <row r="1672" spans="1:22" x14ac:dyDescent="0.25">
      <c r="A1672" s="6">
        <v>44729</v>
      </c>
      <c r="B1672" s="7" t="str">
        <f t="shared" si="26"/>
        <v>6</v>
      </c>
      <c r="C1672" s="17">
        <f>_xlfn.ISOWEEKNUM(Table3[[#This Row],[dt]])</f>
        <v>24</v>
      </c>
      <c r="D1672" s="1">
        <v>15101</v>
      </c>
      <c r="E1672" s="1" t="s">
        <v>10</v>
      </c>
      <c r="F1672" s="1" t="s">
        <v>92</v>
      </c>
      <c r="G1672" s="1" t="s">
        <v>27</v>
      </c>
      <c r="H1672" s="1" t="s">
        <v>17</v>
      </c>
      <c r="I1672" s="1" t="s">
        <v>12</v>
      </c>
      <c r="J1672" s="1" t="s">
        <v>16</v>
      </c>
      <c r="K1672" s="1" t="s">
        <v>14</v>
      </c>
      <c r="L1672" s="1" t="s">
        <v>78</v>
      </c>
      <c r="M1672" s="1">
        <v>380</v>
      </c>
      <c r="N1672" s="17">
        <v>1.048677654273668</v>
      </c>
      <c r="O1672" s="8">
        <v>11.132807555106695</v>
      </c>
      <c r="P1672" s="8">
        <v>2.7024829889744115E-2</v>
      </c>
      <c r="Q1672" s="8">
        <f>P1672-Table3[[#This Row],[paid]]</f>
        <v>-11.105782725216951</v>
      </c>
      <c r="R1672" s="8">
        <v>2.5770387859043276E-2</v>
      </c>
      <c r="S1672" s="8">
        <v>200</v>
      </c>
      <c r="T1672" s="10">
        <v>0.1</v>
      </c>
      <c r="U1672" s="8">
        <v>8.1147164032939912E-3</v>
      </c>
      <c r="V1672" s="10">
        <v>5.0044819501179755E-2</v>
      </c>
    </row>
    <row r="1673" spans="1:22" x14ac:dyDescent="0.25">
      <c r="A1673" s="6">
        <v>44729</v>
      </c>
      <c r="B1673" s="7" t="str">
        <f t="shared" si="26"/>
        <v>6</v>
      </c>
      <c r="C1673" s="17">
        <f>_xlfn.ISOWEEKNUM(Table3[[#This Row],[dt]])</f>
        <v>24</v>
      </c>
      <c r="D1673" s="1">
        <v>15102</v>
      </c>
      <c r="E1673" s="1" t="s">
        <v>10</v>
      </c>
      <c r="F1673" s="1" t="s">
        <v>92</v>
      </c>
      <c r="G1673" s="1" t="s">
        <v>67</v>
      </c>
      <c r="H1673" s="1" t="s">
        <v>17</v>
      </c>
      <c r="I1673" s="1" t="s">
        <v>18</v>
      </c>
      <c r="J1673" s="1" t="s">
        <v>13</v>
      </c>
      <c r="K1673" s="1" t="s">
        <v>15</v>
      </c>
      <c r="L1673" s="1" t="s">
        <v>76</v>
      </c>
      <c r="M1673" s="1">
        <v>1280</v>
      </c>
      <c r="N1673" s="17">
        <v>1.5906514345513212</v>
      </c>
      <c r="O1673" s="8">
        <v>16.222866156689967</v>
      </c>
      <c r="P1673" s="8">
        <v>7.5452998025359583E-2</v>
      </c>
      <c r="Q1673" s="8">
        <f>P1673-Table3[[#This Row],[paid]]</f>
        <v>-16.147413158664609</v>
      </c>
      <c r="R1673" s="8">
        <v>4.743528115991219E-2</v>
      </c>
      <c r="S1673" s="8">
        <v>200</v>
      </c>
      <c r="T1673" s="10">
        <v>6.5000000000000002E-2</v>
      </c>
      <c r="U1673" s="8">
        <v>1.1584580576844665E-2</v>
      </c>
      <c r="V1673" s="10">
        <v>2.5588955773834004E-2</v>
      </c>
    </row>
    <row r="1674" spans="1:22" x14ac:dyDescent="0.25">
      <c r="A1674" s="6">
        <v>44729</v>
      </c>
      <c r="B1674" s="7" t="str">
        <f t="shared" si="26"/>
        <v>6</v>
      </c>
      <c r="C1674" s="17">
        <f>_xlfn.ISOWEEKNUM(Table3[[#This Row],[dt]])</f>
        <v>24</v>
      </c>
      <c r="D1674" s="1">
        <v>10777</v>
      </c>
      <c r="E1674" s="1" t="s">
        <v>10</v>
      </c>
      <c r="F1674" s="1" t="s">
        <v>90</v>
      </c>
      <c r="G1674" s="1" t="s">
        <v>61</v>
      </c>
      <c r="H1674" s="1" t="s">
        <v>11</v>
      </c>
      <c r="I1674" s="1" t="s">
        <v>18</v>
      </c>
      <c r="J1674" s="1" t="s">
        <v>16</v>
      </c>
      <c r="K1674" s="1" t="s">
        <v>15</v>
      </c>
      <c r="L1674" s="1" t="s">
        <v>77</v>
      </c>
      <c r="M1674" s="1">
        <v>1550</v>
      </c>
      <c r="N1674" s="17">
        <v>11.869194074817976</v>
      </c>
      <c r="O1674" s="8">
        <v>29.382998013175047</v>
      </c>
      <c r="P1674" s="8">
        <v>0.9528756992305073</v>
      </c>
      <c r="Q1674" s="8">
        <f>P1674-Table3[[#This Row],[paid]]</f>
        <v>-28.43012231394454</v>
      </c>
      <c r="R1674" s="8">
        <v>8.0281415336543857E-2</v>
      </c>
      <c r="S1674" s="8">
        <v>200</v>
      </c>
      <c r="T1674" s="10">
        <v>0.17</v>
      </c>
      <c r="U1674" s="8">
        <v>0.32021726919103422</v>
      </c>
      <c r="V1674" s="10">
        <v>5.6008926356576026E-2</v>
      </c>
    </row>
    <row r="1675" spans="1:22" x14ac:dyDescent="0.25">
      <c r="A1675" s="6">
        <v>44729</v>
      </c>
      <c r="B1675" s="7" t="str">
        <f t="shared" si="26"/>
        <v>6</v>
      </c>
      <c r="C1675" s="17">
        <f>_xlfn.ISOWEEKNUM(Table3[[#This Row],[dt]])</f>
        <v>24</v>
      </c>
      <c r="D1675" s="1">
        <v>16857</v>
      </c>
      <c r="E1675" s="1" t="s">
        <v>10</v>
      </c>
      <c r="F1675" s="1" t="s">
        <v>89</v>
      </c>
      <c r="G1675" s="1" t="s">
        <v>61</v>
      </c>
      <c r="H1675" s="1" t="s">
        <v>11</v>
      </c>
      <c r="I1675" s="1" t="s">
        <v>12</v>
      </c>
      <c r="J1675" s="1" t="s">
        <v>13</v>
      </c>
      <c r="K1675" s="1" t="s">
        <v>15</v>
      </c>
      <c r="L1675" s="1" t="s">
        <v>77</v>
      </c>
      <c r="M1675" s="1">
        <v>3440</v>
      </c>
      <c r="N1675" s="17">
        <v>8.6420831876966098</v>
      </c>
      <c r="O1675" s="8">
        <v>38.32780337741471</v>
      </c>
      <c r="P1675" s="8">
        <v>0.48004647128883621</v>
      </c>
      <c r="Q1675" s="8">
        <f>P1675-Table3[[#This Row],[paid]]</f>
        <v>-37.847756906125873</v>
      </c>
      <c r="R1675" s="8">
        <v>5.5547541126687985E-2</v>
      </c>
      <c r="S1675" s="8">
        <v>200</v>
      </c>
      <c r="T1675" s="10">
        <v>0.08</v>
      </c>
      <c r="U1675" s="8">
        <v>0.11974980785740628</v>
      </c>
      <c r="V1675" s="10">
        <v>4.1575769229140164E-2</v>
      </c>
    </row>
    <row r="1676" spans="1:22" x14ac:dyDescent="0.25">
      <c r="A1676" s="6">
        <v>44729</v>
      </c>
      <c r="B1676" s="7" t="str">
        <f t="shared" si="26"/>
        <v>6</v>
      </c>
      <c r="C1676" s="17">
        <f>_xlfn.ISOWEEKNUM(Table3[[#This Row],[dt]])</f>
        <v>24</v>
      </c>
      <c r="D1676" s="1">
        <v>7282</v>
      </c>
      <c r="E1676" s="1" t="s">
        <v>10</v>
      </c>
      <c r="F1676" s="1" t="s">
        <v>92</v>
      </c>
      <c r="G1676" s="1" t="s">
        <v>70</v>
      </c>
      <c r="H1676" s="1" t="s">
        <v>19</v>
      </c>
      <c r="I1676" s="1" t="s">
        <v>18</v>
      </c>
      <c r="J1676" s="1" t="s">
        <v>13</v>
      </c>
      <c r="K1676" s="1" t="s">
        <v>15</v>
      </c>
      <c r="L1676" s="1" t="s">
        <v>78</v>
      </c>
      <c r="M1676" s="1">
        <v>3630</v>
      </c>
      <c r="N1676" s="17">
        <v>3.5633151030710981</v>
      </c>
      <c r="O1676" s="8">
        <v>44.824566530568788</v>
      </c>
      <c r="P1676" s="8">
        <v>3.8029536882616912</v>
      </c>
      <c r="Q1676" s="8">
        <f>P1676-Table3[[#This Row],[paid]]</f>
        <v>-41.0216128423071</v>
      </c>
      <c r="R1676" s="8">
        <v>1.0672515840611618</v>
      </c>
      <c r="S1676" s="8">
        <v>200</v>
      </c>
      <c r="T1676" s="10">
        <v>0.02</v>
      </c>
      <c r="U1676" s="8">
        <v>8.9053995150312051E-2</v>
      </c>
      <c r="V1676" s="10">
        <v>3.9028433532768986E-3</v>
      </c>
    </row>
    <row r="1677" spans="1:22" x14ac:dyDescent="0.25">
      <c r="A1677" s="6">
        <v>44729</v>
      </c>
      <c r="B1677" s="7" t="str">
        <f t="shared" si="26"/>
        <v>6</v>
      </c>
      <c r="C1677" s="17">
        <f>_xlfn.ISOWEEKNUM(Table3[[#This Row],[dt]])</f>
        <v>24</v>
      </c>
      <c r="D1677" s="1">
        <v>12780</v>
      </c>
      <c r="E1677" s="1" t="s">
        <v>10</v>
      </c>
      <c r="F1677" s="1" t="s">
        <v>90</v>
      </c>
      <c r="G1677" s="1" t="s">
        <v>71</v>
      </c>
      <c r="H1677" s="1" t="s">
        <v>19</v>
      </c>
      <c r="I1677" s="1" t="s">
        <v>18</v>
      </c>
      <c r="J1677" s="1" t="s">
        <v>16</v>
      </c>
      <c r="K1677" s="1" t="s">
        <v>15</v>
      </c>
      <c r="L1677" s="1" t="s">
        <v>76</v>
      </c>
      <c r="M1677" s="1">
        <v>2670</v>
      </c>
      <c r="N1677" s="17">
        <v>2.8364795292963962</v>
      </c>
      <c r="O1677" s="8">
        <v>43.604531364712074</v>
      </c>
      <c r="P1677" s="8">
        <v>1.585684110263698</v>
      </c>
      <c r="Q1677" s="8">
        <f>P1677-Table3[[#This Row],[paid]]</f>
        <v>-42.018847254448374</v>
      </c>
      <c r="R1677" s="8">
        <v>0.55903245339374452</v>
      </c>
      <c r="S1677" s="8">
        <v>200</v>
      </c>
      <c r="T1677" s="10">
        <v>5.7000000000000002E-2</v>
      </c>
      <c r="U1677" s="8">
        <v>5.5985163071247096E-2</v>
      </c>
      <c r="V1677" s="10">
        <v>5.8844384272241975E-3</v>
      </c>
    </row>
    <row r="1678" spans="1:22" x14ac:dyDescent="0.25">
      <c r="A1678" s="6">
        <v>44729</v>
      </c>
      <c r="B1678" s="7" t="str">
        <f t="shared" si="26"/>
        <v>6</v>
      </c>
      <c r="C1678" s="17">
        <f>_xlfn.ISOWEEKNUM(Table3[[#This Row],[dt]])</f>
        <v>24</v>
      </c>
      <c r="D1678" s="1">
        <v>17638</v>
      </c>
      <c r="E1678" s="1" t="s">
        <v>10</v>
      </c>
      <c r="F1678" s="1" t="s">
        <v>89</v>
      </c>
      <c r="G1678" s="1" t="s">
        <v>44</v>
      </c>
      <c r="H1678" s="1" t="s">
        <v>19</v>
      </c>
      <c r="I1678" s="1" t="s">
        <v>12</v>
      </c>
      <c r="J1678" s="1" t="s">
        <v>13</v>
      </c>
      <c r="K1678" s="1" t="s">
        <v>15</v>
      </c>
      <c r="L1678" s="1" t="s">
        <v>76</v>
      </c>
      <c r="M1678" s="1">
        <v>15840</v>
      </c>
      <c r="N1678" s="17">
        <v>10.212765957446809</v>
      </c>
      <c r="O1678" s="8">
        <v>303.63585397715741</v>
      </c>
      <c r="P1678" s="8">
        <v>258.41349274651697</v>
      </c>
      <c r="Q1678" s="8">
        <f>P1678-Table3[[#This Row],[paid]]</f>
        <v>-45.222361230640445</v>
      </c>
      <c r="R1678" s="8">
        <v>25.302987831429785</v>
      </c>
      <c r="S1678" s="8">
        <v>200</v>
      </c>
      <c r="T1678" s="10">
        <v>0.08</v>
      </c>
      <c r="U1678" s="8">
        <v>12.965705864964525</v>
      </c>
      <c r="V1678" s="10">
        <v>8.3623767262563497E-3</v>
      </c>
    </row>
    <row r="1679" spans="1:22" x14ac:dyDescent="0.25">
      <c r="A1679" s="6">
        <v>44729</v>
      </c>
      <c r="B1679" s="7" t="str">
        <f t="shared" si="26"/>
        <v>6</v>
      </c>
      <c r="C1679" s="17">
        <f>_xlfn.ISOWEEKNUM(Table3[[#This Row],[dt]])</f>
        <v>24</v>
      </c>
      <c r="D1679" s="1">
        <v>15672</v>
      </c>
      <c r="E1679" s="1" t="s">
        <v>10</v>
      </c>
      <c r="F1679" s="1" t="s">
        <v>90</v>
      </c>
      <c r="G1679" s="1" t="s">
        <v>25</v>
      </c>
      <c r="H1679" s="1" t="s">
        <v>11</v>
      </c>
      <c r="I1679" s="1" t="s">
        <v>12</v>
      </c>
      <c r="J1679" s="1" t="s">
        <v>13</v>
      </c>
      <c r="K1679" s="1" t="s">
        <v>14</v>
      </c>
      <c r="L1679" s="1" t="s">
        <v>76</v>
      </c>
      <c r="M1679" s="1">
        <v>35570</v>
      </c>
      <c r="N1679" s="17">
        <v>111.39993736298152</v>
      </c>
      <c r="O1679" s="8">
        <v>757.69238230417591</v>
      </c>
      <c r="P1679" s="8">
        <v>703.39069940911213</v>
      </c>
      <c r="Q1679" s="8">
        <f>P1679-Table3[[#This Row],[paid]]</f>
        <v>-54.301682895063777</v>
      </c>
      <c r="R1679" s="8">
        <v>6.3141031858681336</v>
      </c>
      <c r="S1679" s="8">
        <v>400</v>
      </c>
      <c r="T1679" s="10">
        <v>0.08</v>
      </c>
      <c r="U1679" s="8">
        <v>89.82414441522873</v>
      </c>
      <c r="V1679" s="10">
        <v>2.1283606320708647E-2</v>
      </c>
    </row>
    <row r="1680" spans="1:22" x14ac:dyDescent="0.25">
      <c r="A1680" s="6">
        <v>44729</v>
      </c>
      <c r="B1680" s="7" t="str">
        <f t="shared" si="26"/>
        <v>6</v>
      </c>
      <c r="C1680" s="17">
        <f>_xlfn.ISOWEEKNUM(Table3[[#This Row],[dt]])</f>
        <v>24</v>
      </c>
      <c r="D1680" s="1">
        <v>7799</v>
      </c>
      <c r="E1680" s="1" t="s">
        <v>10</v>
      </c>
      <c r="F1680" s="1" t="s">
        <v>94</v>
      </c>
      <c r="G1680" s="1" t="s">
        <v>29</v>
      </c>
      <c r="H1680" s="1" t="s">
        <v>19</v>
      </c>
      <c r="I1680" s="1" t="s">
        <v>22</v>
      </c>
      <c r="J1680" s="1" t="s">
        <v>16</v>
      </c>
      <c r="K1680" s="1" t="s">
        <v>14</v>
      </c>
      <c r="L1680" s="1" t="s">
        <v>77</v>
      </c>
      <c r="M1680" s="1">
        <v>45950</v>
      </c>
      <c r="N1680" s="17">
        <v>160.02487562189054</v>
      </c>
      <c r="O1680" s="8">
        <v>1330.1736167470735</v>
      </c>
      <c r="P1680" s="8">
        <v>1267.0289736635164</v>
      </c>
      <c r="Q1680" s="8">
        <f>P1680-Table3[[#This Row],[paid]]</f>
        <v>-63.144643083557185</v>
      </c>
      <c r="R1680" s="8">
        <v>7.9177000996849616</v>
      </c>
      <c r="S1680" s="8">
        <v>1200</v>
      </c>
      <c r="T1680" s="10">
        <v>0.05</v>
      </c>
      <c r="U1680" s="8">
        <v>94.171517641185218</v>
      </c>
      <c r="V1680" s="10">
        <v>1.2387445959357918E-2</v>
      </c>
    </row>
    <row r="1681" spans="1:22" x14ac:dyDescent="0.25">
      <c r="A1681" s="6">
        <v>44729</v>
      </c>
      <c r="B1681" s="7" t="str">
        <f t="shared" si="26"/>
        <v>6</v>
      </c>
      <c r="C1681" s="17">
        <f>_xlfn.ISOWEEKNUM(Table3[[#This Row],[dt]])</f>
        <v>24</v>
      </c>
      <c r="D1681" s="1">
        <v>16656</v>
      </c>
      <c r="E1681" s="1" t="s">
        <v>10</v>
      </c>
      <c r="F1681" s="1" t="s">
        <v>89</v>
      </c>
      <c r="G1681" s="1" t="s">
        <v>52</v>
      </c>
      <c r="H1681" s="1" t="s">
        <v>11</v>
      </c>
      <c r="I1681" s="1" t="s">
        <v>18</v>
      </c>
      <c r="J1681" s="1" t="s">
        <v>13</v>
      </c>
      <c r="K1681" s="1" t="s">
        <v>14</v>
      </c>
      <c r="L1681" s="1" t="s">
        <v>81</v>
      </c>
      <c r="M1681" s="1">
        <v>58830</v>
      </c>
      <c r="N1681" s="17">
        <v>415.91045046678147</v>
      </c>
      <c r="O1681" s="8">
        <v>1131.5790818866863</v>
      </c>
      <c r="P1681" s="8">
        <v>1005.6315506117066</v>
      </c>
      <c r="Q1681" s="8">
        <f>P1681-Table3[[#This Row],[paid]]</f>
        <v>-125.94753127497961</v>
      </c>
      <c r="R1681" s="8">
        <v>2.4179040211253984</v>
      </c>
      <c r="S1681" s="8">
        <v>1000</v>
      </c>
      <c r="T1681" s="10">
        <v>0.11</v>
      </c>
      <c r="U1681" s="8">
        <v>108.38817958413132</v>
      </c>
      <c r="V1681" s="10">
        <v>1.796353404620888E-2</v>
      </c>
    </row>
    <row r="1682" spans="1:22" x14ac:dyDescent="0.25">
      <c r="A1682" s="6">
        <v>44729</v>
      </c>
      <c r="B1682" s="7" t="str">
        <f t="shared" si="26"/>
        <v>6</v>
      </c>
      <c r="C1682" s="17">
        <f>_xlfn.ISOWEEKNUM(Table3[[#This Row],[dt]])</f>
        <v>24</v>
      </c>
      <c r="D1682" s="1">
        <v>9121</v>
      </c>
      <c r="E1682" s="1" t="s">
        <v>10</v>
      </c>
      <c r="F1682" s="1" t="s">
        <v>94</v>
      </c>
      <c r="G1682" s="1" t="s">
        <v>49</v>
      </c>
      <c r="H1682" s="1" t="s">
        <v>11</v>
      </c>
      <c r="I1682" s="1" t="s">
        <v>12</v>
      </c>
      <c r="J1682" s="1" t="s">
        <v>13</v>
      </c>
      <c r="K1682" s="1" t="s">
        <v>14</v>
      </c>
      <c r="L1682" s="1" t="s">
        <v>80</v>
      </c>
      <c r="M1682" s="1">
        <v>247260</v>
      </c>
      <c r="N1682" s="17">
        <v>730.85202214506899</v>
      </c>
      <c r="O1682" s="8">
        <v>4159.2142798052155</v>
      </c>
      <c r="P1682" s="8">
        <v>4020.8600091670487</v>
      </c>
      <c r="Q1682" s="8">
        <f>P1682-Table3[[#This Row],[paid]]</f>
        <v>-138.35427063816678</v>
      </c>
      <c r="R1682" s="8">
        <v>5.5016061902185394</v>
      </c>
      <c r="S1682" s="8">
        <v>3200</v>
      </c>
      <c r="T1682" s="10">
        <v>0.125</v>
      </c>
      <c r="U1682" s="8">
        <v>1158.5874392796227</v>
      </c>
      <c r="V1682" s="10">
        <v>4.8024031203863143E-2</v>
      </c>
    </row>
    <row r="1683" spans="1:22" x14ac:dyDescent="0.25">
      <c r="A1683" s="6">
        <v>44729</v>
      </c>
      <c r="B1683" s="7" t="str">
        <f t="shared" si="26"/>
        <v>6</v>
      </c>
      <c r="C1683" s="17">
        <f>_xlfn.ISOWEEKNUM(Table3[[#This Row],[dt]])</f>
        <v>24</v>
      </c>
      <c r="D1683" s="1">
        <v>17644</v>
      </c>
      <c r="E1683" s="1" t="s">
        <v>10</v>
      </c>
      <c r="F1683" s="1" t="s">
        <v>92</v>
      </c>
      <c r="G1683" s="1" t="s">
        <v>50</v>
      </c>
      <c r="H1683" s="1" t="s">
        <v>17</v>
      </c>
      <c r="I1683" s="1" t="s">
        <v>18</v>
      </c>
      <c r="J1683" s="1" t="s">
        <v>13</v>
      </c>
      <c r="K1683" s="1" t="s">
        <v>14</v>
      </c>
      <c r="L1683" s="1" t="s">
        <v>81</v>
      </c>
      <c r="M1683" s="1">
        <v>14720</v>
      </c>
      <c r="N1683" s="17">
        <v>95.306988167001563</v>
      </c>
      <c r="O1683" s="8">
        <v>532.39931348348762</v>
      </c>
      <c r="P1683" s="8">
        <v>291.61709810511792</v>
      </c>
      <c r="Q1683" s="8">
        <f>P1683-Table3[[#This Row],[paid]]</f>
        <v>-240.7822153783697</v>
      </c>
      <c r="R1683" s="8">
        <v>3.0597661694453318</v>
      </c>
      <c r="S1683" s="8">
        <v>400</v>
      </c>
      <c r="T1683" s="10">
        <v>0.1</v>
      </c>
      <c r="U1683" s="8">
        <v>157.706291421374</v>
      </c>
      <c r="V1683" s="10">
        <v>9.013319889112853E-2</v>
      </c>
    </row>
    <row r="1684" spans="1:22" x14ac:dyDescent="0.25">
      <c r="A1684" s="6">
        <v>44729</v>
      </c>
      <c r="B1684" s="7" t="str">
        <f t="shared" si="26"/>
        <v>6</v>
      </c>
      <c r="C1684" s="17">
        <f>_xlfn.ISOWEEKNUM(Table3[[#This Row],[dt]])</f>
        <v>24</v>
      </c>
      <c r="D1684" s="1">
        <v>17268</v>
      </c>
      <c r="E1684" s="1" t="s">
        <v>10</v>
      </c>
      <c r="F1684" s="1" t="s">
        <v>89</v>
      </c>
      <c r="G1684" s="1" t="s">
        <v>41</v>
      </c>
      <c r="H1684" s="1" t="s">
        <v>11</v>
      </c>
      <c r="I1684" s="1" t="s">
        <v>21</v>
      </c>
      <c r="J1684" s="1" t="s">
        <v>16</v>
      </c>
      <c r="K1684" s="1" t="s">
        <v>14</v>
      </c>
      <c r="L1684" s="1" t="s">
        <v>79</v>
      </c>
      <c r="M1684" s="1">
        <v>12860</v>
      </c>
      <c r="N1684" s="17">
        <v>56.91882892759979</v>
      </c>
      <c r="O1684" s="8">
        <v>263.92576731790581</v>
      </c>
      <c r="P1684" s="8">
        <v>22.969947399928728</v>
      </c>
      <c r="Q1684" s="8">
        <f>P1684-Table3[[#This Row],[paid]]</f>
        <v>-240.95581991797707</v>
      </c>
      <c r="R1684" s="8">
        <v>0.40355621914052875</v>
      </c>
      <c r="S1684" s="8">
        <v>200</v>
      </c>
      <c r="T1684" s="10">
        <v>0.15</v>
      </c>
      <c r="U1684" s="8">
        <v>10.54816077238709</v>
      </c>
      <c r="V1684" s="10">
        <v>7.6535952163447413E-2</v>
      </c>
    </row>
    <row r="1685" spans="1:22" x14ac:dyDescent="0.25">
      <c r="A1685" s="6">
        <v>44729</v>
      </c>
      <c r="B1685" s="7" t="str">
        <f t="shared" si="26"/>
        <v>6</v>
      </c>
      <c r="C1685" s="17">
        <f>_xlfn.ISOWEEKNUM(Table3[[#This Row],[dt]])</f>
        <v>24</v>
      </c>
      <c r="D1685" s="1">
        <v>15974</v>
      </c>
      <c r="E1685" s="1" t="s">
        <v>10</v>
      </c>
      <c r="F1685" s="1" t="s">
        <v>93</v>
      </c>
      <c r="G1685" s="1" t="s">
        <v>34</v>
      </c>
      <c r="H1685" s="1" t="s">
        <v>11</v>
      </c>
      <c r="I1685" s="1" t="s">
        <v>12</v>
      </c>
      <c r="J1685" s="1" t="s">
        <v>16</v>
      </c>
      <c r="K1685" s="1" t="s">
        <v>14</v>
      </c>
      <c r="L1685" s="1" t="s">
        <v>81</v>
      </c>
      <c r="M1685" s="1">
        <v>15960</v>
      </c>
      <c r="N1685" s="17">
        <v>62.058047493403699</v>
      </c>
      <c r="O1685" s="8">
        <v>324.81121536663585</v>
      </c>
      <c r="P1685" s="8">
        <v>29.995758675019143</v>
      </c>
      <c r="Q1685" s="8">
        <f>P1685-Table3[[#This Row],[paid]]</f>
        <v>-294.8154566916167</v>
      </c>
      <c r="R1685" s="8">
        <v>0.48335002286701761</v>
      </c>
      <c r="S1685" s="8">
        <v>200</v>
      </c>
      <c r="T1685" s="10">
        <v>0.09</v>
      </c>
      <c r="U1685" s="8">
        <v>8.7437262112657717</v>
      </c>
      <c r="V1685" s="10">
        <v>4.8583125290018979E-2</v>
      </c>
    </row>
    <row r="1686" spans="1:22" x14ac:dyDescent="0.25">
      <c r="A1686" s="6">
        <v>44729</v>
      </c>
      <c r="B1686" s="7" t="str">
        <f t="shared" si="26"/>
        <v>6</v>
      </c>
      <c r="C1686" s="17">
        <f>_xlfn.ISOWEEKNUM(Table3[[#This Row],[dt]])</f>
        <v>24</v>
      </c>
      <c r="D1686" s="1">
        <v>17267</v>
      </c>
      <c r="E1686" s="1" t="s">
        <v>10</v>
      </c>
      <c r="F1686" s="1" t="s">
        <v>94</v>
      </c>
      <c r="G1686" s="1" t="s">
        <v>68</v>
      </c>
      <c r="H1686" s="1" t="s">
        <v>11</v>
      </c>
      <c r="I1686" s="1" t="s">
        <v>12</v>
      </c>
      <c r="J1686" s="1" t="s">
        <v>13</v>
      </c>
      <c r="K1686" s="1" t="s">
        <v>15</v>
      </c>
      <c r="L1686" s="1" t="s">
        <v>81</v>
      </c>
      <c r="M1686" s="1">
        <v>111140</v>
      </c>
      <c r="N1686" s="17">
        <v>374.22490826678177</v>
      </c>
      <c r="O1686" s="8">
        <v>1601.0265320922961</v>
      </c>
      <c r="P1686" s="8">
        <v>1280.2222374036821</v>
      </c>
      <c r="Q1686" s="8">
        <f>P1686-Table3[[#This Row],[paid]]</f>
        <v>-320.80429468861394</v>
      </c>
      <c r="R1686" s="8">
        <v>3.4209968634450769</v>
      </c>
      <c r="S1686" s="8">
        <v>1000</v>
      </c>
      <c r="T1686" s="10">
        <v>0.08</v>
      </c>
      <c r="U1686" s="8">
        <v>55.002044457173582</v>
      </c>
      <c r="V1686" s="10">
        <v>7.1604813146503507E-3</v>
      </c>
    </row>
    <row r="1687" spans="1:22" x14ac:dyDescent="0.25">
      <c r="A1687" s="6">
        <v>44729</v>
      </c>
      <c r="B1687" s="7" t="str">
        <f t="shared" si="26"/>
        <v>6</v>
      </c>
      <c r="C1687" s="17">
        <f>_xlfn.ISOWEEKNUM(Table3[[#This Row],[dt]])</f>
        <v>24</v>
      </c>
      <c r="D1687" s="1">
        <v>17246</v>
      </c>
      <c r="E1687" s="1" t="s">
        <v>10</v>
      </c>
      <c r="F1687" s="1" t="s">
        <v>92</v>
      </c>
      <c r="G1687" s="1" t="s">
        <v>35</v>
      </c>
      <c r="H1687" s="1" t="s">
        <v>11</v>
      </c>
      <c r="I1687" s="1" t="s">
        <v>12</v>
      </c>
      <c r="J1687" s="1" t="s">
        <v>16</v>
      </c>
      <c r="K1687" s="1" t="s">
        <v>14</v>
      </c>
      <c r="L1687" s="1" t="s">
        <v>76</v>
      </c>
      <c r="M1687" s="1">
        <v>23090</v>
      </c>
      <c r="N1687" s="17">
        <v>69.933515549974146</v>
      </c>
      <c r="O1687" s="8">
        <v>448.82414484023099</v>
      </c>
      <c r="P1687" s="8">
        <v>127.5928874487323</v>
      </c>
      <c r="Q1687" s="8">
        <f>P1687-Table3[[#This Row],[paid]]</f>
        <v>-321.23125739149867</v>
      </c>
      <c r="R1687" s="8">
        <v>1.8244883936594758</v>
      </c>
      <c r="S1687" s="8">
        <v>200</v>
      </c>
      <c r="T1687" s="10">
        <v>0.15</v>
      </c>
      <c r="U1687" s="8">
        <v>36.278222767869394</v>
      </c>
      <c r="V1687" s="10">
        <v>4.7387989896702037E-2</v>
      </c>
    </row>
    <row r="1688" spans="1:22" x14ac:dyDescent="0.25">
      <c r="A1688" s="6">
        <v>44729</v>
      </c>
      <c r="B1688" s="7" t="str">
        <f t="shared" si="26"/>
        <v>6</v>
      </c>
      <c r="C1688" s="17">
        <f>_xlfn.ISOWEEKNUM(Table3[[#This Row],[dt]])</f>
        <v>24</v>
      </c>
      <c r="D1688" s="1">
        <v>2973</v>
      </c>
      <c r="E1688" s="1" t="s">
        <v>10</v>
      </c>
      <c r="F1688" s="1" t="s">
        <v>89</v>
      </c>
      <c r="G1688" s="1" t="s">
        <v>50</v>
      </c>
      <c r="H1688" s="1" t="s">
        <v>11</v>
      </c>
      <c r="I1688" s="1" t="s">
        <v>21</v>
      </c>
      <c r="J1688" s="1" t="s">
        <v>16</v>
      </c>
      <c r="K1688" s="1" t="s">
        <v>14</v>
      </c>
      <c r="L1688" s="1" t="s">
        <v>76</v>
      </c>
      <c r="M1688" s="1">
        <v>93050</v>
      </c>
      <c r="N1688" s="17">
        <v>371.88865136165066</v>
      </c>
      <c r="O1688" s="8">
        <v>1155.1917956858251</v>
      </c>
      <c r="P1688" s="8">
        <v>832.5634088403973</v>
      </c>
      <c r="Q1688" s="8">
        <f>P1688-Table3[[#This Row],[paid]]</f>
        <v>-322.62838684542783</v>
      </c>
      <c r="R1688" s="8">
        <v>2.2387437900888085</v>
      </c>
      <c r="S1688" s="8">
        <v>1400</v>
      </c>
      <c r="T1688" s="10">
        <v>0.04</v>
      </c>
      <c r="U1688" s="8">
        <v>194.53176816311401</v>
      </c>
      <c r="V1688" s="10">
        <v>3.894233281964269E-2</v>
      </c>
    </row>
    <row r="1689" spans="1:22" x14ac:dyDescent="0.25">
      <c r="A1689" s="6">
        <v>44729</v>
      </c>
      <c r="B1689" s="7" t="str">
        <f t="shared" si="26"/>
        <v>6</v>
      </c>
      <c r="C1689" s="17">
        <f>_xlfn.ISOWEEKNUM(Table3[[#This Row],[dt]])</f>
        <v>24</v>
      </c>
      <c r="D1689" s="1">
        <v>2917</v>
      </c>
      <c r="E1689" s="1" t="s">
        <v>10</v>
      </c>
      <c r="F1689" s="1" t="s">
        <v>89</v>
      </c>
      <c r="G1689" s="1" t="s">
        <v>33</v>
      </c>
      <c r="H1689" s="1" t="s">
        <v>17</v>
      </c>
      <c r="I1689" s="1" t="s">
        <v>12</v>
      </c>
      <c r="J1689" s="1" t="s">
        <v>13</v>
      </c>
      <c r="K1689" s="1" t="s">
        <v>15</v>
      </c>
      <c r="L1689" s="1" t="s">
        <v>80</v>
      </c>
      <c r="M1689" s="1">
        <v>37990</v>
      </c>
      <c r="N1689" s="17">
        <v>157.79854620976116</v>
      </c>
      <c r="O1689" s="8">
        <v>669.1984826158324</v>
      </c>
      <c r="P1689" s="8">
        <v>338.45688359793741</v>
      </c>
      <c r="Q1689" s="8">
        <f>P1689-Table3[[#This Row],[paid]]</f>
        <v>-330.741599017895</v>
      </c>
      <c r="R1689" s="8">
        <v>2.1448669314610012</v>
      </c>
      <c r="S1689" s="8">
        <v>400</v>
      </c>
      <c r="T1689" s="10">
        <v>7.0000000000000007E-2</v>
      </c>
      <c r="U1689" s="8">
        <v>112.22865775739804</v>
      </c>
      <c r="V1689" s="10">
        <v>5.5264871832595402E-2</v>
      </c>
    </row>
    <row r="1690" spans="1:22" x14ac:dyDescent="0.25">
      <c r="A1690" s="6">
        <v>44729</v>
      </c>
      <c r="B1690" s="7" t="str">
        <f t="shared" si="26"/>
        <v>6</v>
      </c>
      <c r="C1690" s="17">
        <f>_xlfn.ISOWEEKNUM(Table3[[#This Row],[dt]])</f>
        <v>24</v>
      </c>
      <c r="D1690" s="1">
        <v>15372</v>
      </c>
      <c r="E1690" s="1" t="s">
        <v>10</v>
      </c>
      <c r="F1690" s="1" t="s">
        <v>93</v>
      </c>
      <c r="G1690" s="1" t="s">
        <v>63</v>
      </c>
      <c r="H1690" s="1" t="s">
        <v>11</v>
      </c>
      <c r="I1690" s="1" t="s">
        <v>12</v>
      </c>
      <c r="J1690" s="1" t="s">
        <v>16</v>
      </c>
      <c r="K1690" s="1" t="s">
        <v>15</v>
      </c>
      <c r="L1690" s="1" t="s">
        <v>76</v>
      </c>
      <c r="M1690" s="1">
        <v>265640</v>
      </c>
      <c r="N1690" s="17">
        <v>2927.8334828918105</v>
      </c>
      <c r="O1690" s="8">
        <v>2502.8408540314008</v>
      </c>
      <c r="P1690" s="8">
        <v>2161.6227890214363</v>
      </c>
      <c r="Q1690" s="8">
        <f>P1690-Table3[[#This Row],[paid]]</f>
        <v>-341.21806500996445</v>
      </c>
      <c r="R1690" s="8">
        <v>0.73830113688241905</v>
      </c>
      <c r="S1690" s="8">
        <v>2200</v>
      </c>
      <c r="T1690" s="10">
        <v>0.105</v>
      </c>
      <c r="U1690" s="8">
        <v>399.98859986255587</v>
      </c>
      <c r="V1690" s="10">
        <v>3.0840147958441148E-2</v>
      </c>
    </row>
    <row r="1691" spans="1:22" x14ac:dyDescent="0.25">
      <c r="A1691" s="6">
        <v>44729</v>
      </c>
      <c r="B1691" s="7" t="str">
        <f t="shared" si="26"/>
        <v>6</v>
      </c>
      <c r="C1691" s="17">
        <f>_xlfn.ISOWEEKNUM(Table3[[#This Row],[dt]])</f>
        <v>24</v>
      </c>
      <c r="D1691" s="1">
        <v>13948</v>
      </c>
      <c r="E1691" s="1" t="s">
        <v>10</v>
      </c>
      <c r="F1691" s="1" t="s">
        <v>91</v>
      </c>
      <c r="G1691" s="1" t="s">
        <v>31</v>
      </c>
      <c r="H1691" s="1" t="s">
        <v>11</v>
      </c>
      <c r="I1691" s="1" t="s">
        <v>18</v>
      </c>
      <c r="J1691" s="1" t="s">
        <v>13</v>
      </c>
      <c r="K1691" s="1" t="s">
        <v>14</v>
      </c>
      <c r="L1691" s="1" t="s">
        <v>80</v>
      </c>
      <c r="M1691" s="1">
        <v>130160</v>
      </c>
      <c r="N1691" s="17">
        <v>370.29871977240401</v>
      </c>
      <c r="O1691" s="8">
        <v>2906.7580006320209</v>
      </c>
      <c r="P1691" s="8">
        <v>2562.7827769576907</v>
      </c>
      <c r="Q1691" s="8">
        <f>P1691-Table3[[#This Row],[paid]]</f>
        <v>-343.97522367433021</v>
      </c>
      <c r="R1691" s="8">
        <v>6.920852382457193</v>
      </c>
      <c r="S1691" s="8">
        <v>4400</v>
      </c>
      <c r="T1691" s="10">
        <v>0.1</v>
      </c>
      <c r="U1691" s="8">
        <v>977.83938734945173</v>
      </c>
      <c r="V1691" s="10">
        <v>6.3592292210725737E-2</v>
      </c>
    </row>
    <row r="1692" spans="1:22" x14ac:dyDescent="0.25">
      <c r="A1692" s="6">
        <v>44729</v>
      </c>
      <c r="B1692" s="7" t="str">
        <f t="shared" si="26"/>
        <v>6</v>
      </c>
      <c r="C1692" s="17">
        <f>_xlfn.ISOWEEKNUM(Table3[[#This Row],[dt]])</f>
        <v>24</v>
      </c>
      <c r="D1692" s="1">
        <v>17260</v>
      </c>
      <c r="E1692" s="1" t="s">
        <v>10</v>
      </c>
      <c r="F1692" s="1" t="s">
        <v>95</v>
      </c>
      <c r="G1692" s="1" t="s">
        <v>64</v>
      </c>
      <c r="H1692" s="1" t="s">
        <v>17</v>
      </c>
      <c r="I1692" s="1" t="s">
        <v>18</v>
      </c>
      <c r="J1692" s="1" t="s">
        <v>13</v>
      </c>
      <c r="K1692" s="1" t="s">
        <v>15</v>
      </c>
      <c r="L1692" s="1" t="s">
        <v>80</v>
      </c>
      <c r="M1692" s="1">
        <v>66330</v>
      </c>
      <c r="N1692" s="17">
        <v>259.34276671010986</v>
      </c>
      <c r="O1692" s="8">
        <v>1159.2324788974838</v>
      </c>
      <c r="P1692" s="8">
        <v>795.34010142193767</v>
      </c>
      <c r="Q1692" s="8">
        <f>P1692-Table3[[#This Row],[paid]]</f>
        <v>-363.89237747554614</v>
      </c>
      <c r="R1692" s="8">
        <v>3.0667525896758825</v>
      </c>
      <c r="S1692" s="8">
        <v>600</v>
      </c>
      <c r="T1692" s="10">
        <v>7.0000000000000007E-2</v>
      </c>
      <c r="U1692" s="8">
        <v>286.13419347831314</v>
      </c>
      <c r="V1692" s="10">
        <v>5.9960552927138151E-2</v>
      </c>
    </row>
    <row r="1693" spans="1:22" x14ac:dyDescent="0.25">
      <c r="A1693" s="6">
        <v>44729</v>
      </c>
      <c r="B1693" s="7" t="str">
        <f t="shared" si="26"/>
        <v>6</v>
      </c>
      <c r="C1693" s="17">
        <f>_xlfn.ISOWEEKNUM(Table3[[#This Row],[dt]])</f>
        <v>24</v>
      </c>
      <c r="D1693" s="1">
        <v>9288</v>
      </c>
      <c r="E1693" s="1" t="s">
        <v>10</v>
      </c>
      <c r="F1693" s="1" t="s">
        <v>89</v>
      </c>
      <c r="G1693" s="1" t="s">
        <v>60</v>
      </c>
      <c r="H1693" s="1" t="s">
        <v>19</v>
      </c>
      <c r="I1693" s="1" t="s">
        <v>21</v>
      </c>
      <c r="J1693" s="1" t="s">
        <v>13</v>
      </c>
      <c r="K1693" s="1" t="s">
        <v>14</v>
      </c>
      <c r="L1693" s="1" t="s">
        <v>80</v>
      </c>
      <c r="M1693" s="1">
        <v>126220</v>
      </c>
      <c r="N1693" s="17">
        <v>154.64216307562316</v>
      </c>
      <c r="O1693" s="8">
        <v>3393.5020983414715</v>
      </c>
      <c r="P1693" s="8">
        <v>3015.9684189033978</v>
      </c>
      <c r="Q1693" s="8">
        <f>P1693-Table3[[#This Row],[paid]]</f>
        <v>-377.5336794380737</v>
      </c>
      <c r="R1693" s="8">
        <v>19.502885622652137</v>
      </c>
      <c r="S1693" s="8">
        <v>1800</v>
      </c>
      <c r="T1693" s="10">
        <v>6.5000000000000002E-2</v>
      </c>
      <c r="U1693" s="8">
        <v>736.84842074922778</v>
      </c>
      <c r="V1693" s="10">
        <v>4.0719282521374724E-2</v>
      </c>
    </row>
    <row r="1694" spans="1:22" x14ac:dyDescent="0.25">
      <c r="A1694" s="6">
        <v>44729</v>
      </c>
      <c r="B1694" s="7" t="str">
        <f t="shared" si="26"/>
        <v>6</v>
      </c>
      <c r="C1694" s="17">
        <f>_xlfn.ISOWEEKNUM(Table3[[#This Row],[dt]])</f>
        <v>24</v>
      </c>
      <c r="D1694" s="1">
        <v>17047</v>
      </c>
      <c r="E1694" s="1" t="s">
        <v>10</v>
      </c>
      <c r="F1694" s="1" t="s">
        <v>93</v>
      </c>
      <c r="G1694" s="1" t="s">
        <v>60</v>
      </c>
      <c r="H1694" s="1" t="s">
        <v>17</v>
      </c>
      <c r="I1694" s="1" t="s">
        <v>12</v>
      </c>
      <c r="J1694" s="1" t="s">
        <v>16</v>
      </c>
      <c r="K1694" s="1" t="s">
        <v>20</v>
      </c>
      <c r="L1694" s="1" t="s">
        <v>79</v>
      </c>
      <c r="M1694" s="1">
        <v>60540</v>
      </c>
      <c r="N1694" s="17">
        <v>98.408252578930913</v>
      </c>
      <c r="O1694" s="8">
        <v>1046.1476580863746</v>
      </c>
      <c r="P1694" s="8">
        <v>659.93309597321161</v>
      </c>
      <c r="Q1694" s="8">
        <f>P1694-Table3[[#This Row],[paid]]</f>
        <v>-386.21456211316297</v>
      </c>
      <c r="R1694" s="8">
        <v>6.7060747313229143</v>
      </c>
      <c r="S1694" s="8">
        <v>800</v>
      </c>
      <c r="T1694" s="10">
        <v>7.4999999999999997E-2</v>
      </c>
      <c r="U1694" s="8">
        <v>295.68399261606822</v>
      </c>
      <c r="V1694" s="10">
        <v>7.467524471300617E-2</v>
      </c>
    </row>
    <row r="1695" spans="1:22" x14ac:dyDescent="0.25">
      <c r="A1695" s="6">
        <v>44729</v>
      </c>
      <c r="B1695" s="7" t="str">
        <f t="shared" si="26"/>
        <v>6</v>
      </c>
      <c r="C1695" s="17">
        <f>_xlfn.ISOWEEKNUM(Table3[[#This Row],[dt]])</f>
        <v>24</v>
      </c>
      <c r="D1695" s="1">
        <v>15673</v>
      </c>
      <c r="E1695" s="1" t="s">
        <v>10</v>
      </c>
      <c r="F1695" s="1" t="s">
        <v>92</v>
      </c>
      <c r="G1695" s="1" t="s">
        <v>55</v>
      </c>
      <c r="H1695" s="1" t="s">
        <v>19</v>
      </c>
      <c r="I1695" s="1" t="s">
        <v>21</v>
      </c>
      <c r="J1695" s="1" t="s">
        <v>16</v>
      </c>
      <c r="K1695" s="1" t="s">
        <v>15</v>
      </c>
      <c r="L1695" s="1" t="s">
        <v>77</v>
      </c>
      <c r="M1695" s="1">
        <v>60120</v>
      </c>
      <c r="N1695" s="17">
        <v>62.696840129314843</v>
      </c>
      <c r="O1695" s="8">
        <v>816.57432410497211</v>
      </c>
      <c r="P1695" s="8">
        <v>426.63858210093963</v>
      </c>
      <c r="Q1695" s="8">
        <f>P1695-Table3[[#This Row],[paid]]</f>
        <v>-389.93574200403248</v>
      </c>
      <c r="R1695" s="8">
        <v>6.8047860342081004</v>
      </c>
      <c r="S1695" s="8">
        <v>400</v>
      </c>
      <c r="T1695" s="10">
        <v>0.06</v>
      </c>
      <c r="U1695" s="8">
        <v>50.104721103083151</v>
      </c>
      <c r="V1695" s="10">
        <v>1.9573445067699296E-2</v>
      </c>
    </row>
    <row r="1696" spans="1:22" x14ac:dyDescent="0.25">
      <c r="A1696" s="6">
        <v>44729</v>
      </c>
      <c r="B1696" s="7" t="str">
        <f t="shared" si="26"/>
        <v>6</v>
      </c>
      <c r="C1696" s="17">
        <f>_xlfn.ISOWEEKNUM(Table3[[#This Row],[dt]])</f>
        <v>24</v>
      </c>
      <c r="D1696" s="1">
        <v>7797</v>
      </c>
      <c r="E1696" s="1" t="s">
        <v>10</v>
      </c>
      <c r="F1696" s="1" t="s">
        <v>89</v>
      </c>
      <c r="G1696" s="1" t="s">
        <v>30</v>
      </c>
      <c r="H1696" s="1" t="s">
        <v>19</v>
      </c>
      <c r="I1696" s="1" t="s">
        <v>18</v>
      </c>
      <c r="J1696" s="1" t="s">
        <v>13</v>
      </c>
      <c r="K1696" s="1" t="s">
        <v>14</v>
      </c>
      <c r="L1696" s="1" t="s">
        <v>79</v>
      </c>
      <c r="M1696" s="1">
        <v>13010</v>
      </c>
      <c r="N1696" s="17">
        <v>48.479889829478715</v>
      </c>
      <c r="O1696" s="8">
        <v>434.06761106045207</v>
      </c>
      <c r="P1696" s="8">
        <v>38.122373120934292</v>
      </c>
      <c r="Q1696" s="8">
        <f>P1696-Table3[[#This Row],[paid]]</f>
        <v>-395.94523793951777</v>
      </c>
      <c r="R1696" s="8">
        <v>0.78635436786313762</v>
      </c>
      <c r="S1696" s="8">
        <v>200</v>
      </c>
      <c r="T1696" s="10">
        <v>0.12</v>
      </c>
      <c r="U1696" s="8">
        <v>18.289490903225307</v>
      </c>
      <c r="V1696" s="10">
        <v>7.9959567947174501E-2</v>
      </c>
    </row>
    <row r="1697" spans="1:22" x14ac:dyDescent="0.25">
      <c r="A1697" s="6">
        <v>44729</v>
      </c>
      <c r="B1697" s="7" t="str">
        <f t="shared" si="26"/>
        <v>6</v>
      </c>
      <c r="C1697" s="17">
        <f>_xlfn.ISOWEEKNUM(Table3[[#This Row],[dt]])</f>
        <v>24</v>
      </c>
      <c r="D1697" s="1">
        <v>10543</v>
      </c>
      <c r="E1697" s="1" t="s">
        <v>10</v>
      </c>
      <c r="F1697" s="1" t="s">
        <v>92</v>
      </c>
      <c r="G1697" s="1" t="s">
        <v>48</v>
      </c>
      <c r="H1697" s="1" t="s">
        <v>19</v>
      </c>
      <c r="I1697" s="1" t="s">
        <v>18</v>
      </c>
      <c r="J1697" s="1" t="s">
        <v>13</v>
      </c>
      <c r="K1697" s="1" t="s">
        <v>14</v>
      </c>
      <c r="L1697" s="1" t="s">
        <v>77</v>
      </c>
      <c r="M1697" s="1">
        <v>213140</v>
      </c>
      <c r="N1697" s="17">
        <v>200.26359226999162</v>
      </c>
      <c r="O1697" s="8">
        <v>4316.4911889951554</v>
      </c>
      <c r="P1697" s="8">
        <v>3893.8559977925092</v>
      </c>
      <c r="Q1697" s="8">
        <f>P1697-Table3[[#This Row],[paid]]</f>
        <v>-422.63519120264618</v>
      </c>
      <c r="R1697" s="8">
        <v>19.443654004482681</v>
      </c>
      <c r="S1697" s="8">
        <v>3200</v>
      </c>
      <c r="T1697" s="10">
        <v>9.5000000000000001E-2</v>
      </c>
      <c r="U1697" s="8">
        <v>1023.978015603171</v>
      </c>
      <c r="V1697" s="10">
        <v>4.3828791485170521E-2</v>
      </c>
    </row>
    <row r="1698" spans="1:22" x14ac:dyDescent="0.25">
      <c r="A1698" s="6">
        <v>44729</v>
      </c>
      <c r="B1698" s="7" t="str">
        <f t="shared" si="26"/>
        <v>6</v>
      </c>
      <c r="C1698" s="17">
        <f>_xlfn.ISOWEEKNUM(Table3[[#This Row],[dt]])</f>
        <v>24</v>
      </c>
      <c r="D1698" s="1">
        <v>17144</v>
      </c>
      <c r="E1698" s="1" t="s">
        <v>24</v>
      </c>
      <c r="F1698" s="1" t="s">
        <v>89</v>
      </c>
      <c r="G1698" s="1" t="s">
        <v>67</v>
      </c>
      <c r="H1698" s="1" t="s">
        <v>19</v>
      </c>
      <c r="I1698" s="1" t="s">
        <v>12</v>
      </c>
      <c r="J1698" s="1" t="s">
        <v>13</v>
      </c>
      <c r="K1698" s="1" t="s">
        <v>15</v>
      </c>
      <c r="L1698" s="1" t="s">
        <v>79</v>
      </c>
      <c r="M1698" s="1">
        <v>56790</v>
      </c>
      <c r="N1698" s="17">
        <v>171.73405909797822</v>
      </c>
      <c r="O1698" s="8">
        <v>2405.0764774685476</v>
      </c>
      <c r="P1698" s="8">
        <v>1966.8264091273375</v>
      </c>
      <c r="Q1698" s="8">
        <f>P1698-Table3[[#This Row],[paid]]</f>
        <v>-438.25006834121018</v>
      </c>
      <c r="R1698" s="8">
        <v>11.452745130802608</v>
      </c>
      <c r="S1698" s="8">
        <v>1600</v>
      </c>
      <c r="T1698" s="10">
        <v>0.12</v>
      </c>
      <c r="U1698" s="8">
        <v>335.48797302135881</v>
      </c>
      <c r="V1698" s="10">
        <v>2.8428875019547498E-2</v>
      </c>
    </row>
    <row r="1699" spans="1:22" x14ac:dyDescent="0.25">
      <c r="A1699" s="6">
        <v>44729</v>
      </c>
      <c r="B1699" s="7" t="str">
        <f t="shared" si="26"/>
        <v>6</v>
      </c>
      <c r="C1699" s="17">
        <f>_xlfn.ISOWEEKNUM(Table3[[#This Row],[dt]])</f>
        <v>24</v>
      </c>
      <c r="D1699" s="1">
        <v>17456</v>
      </c>
      <c r="E1699" s="1" t="s">
        <v>10</v>
      </c>
      <c r="F1699" s="1" t="s">
        <v>92</v>
      </c>
      <c r="G1699" s="1" t="s">
        <v>73</v>
      </c>
      <c r="H1699" s="1" t="s">
        <v>17</v>
      </c>
      <c r="I1699" s="1" t="s">
        <v>18</v>
      </c>
      <c r="J1699" s="1" t="s">
        <v>16</v>
      </c>
      <c r="K1699" s="1" t="s">
        <v>15</v>
      </c>
      <c r="L1699" s="1" t="s">
        <v>81</v>
      </c>
      <c r="M1699" s="1">
        <v>51880</v>
      </c>
      <c r="N1699" s="17">
        <v>220.73028866867728</v>
      </c>
      <c r="O1699" s="8">
        <v>821.19275123748287</v>
      </c>
      <c r="P1699" s="8">
        <v>382.40952116724662</v>
      </c>
      <c r="Q1699" s="8">
        <f>P1699-Table3[[#This Row],[paid]]</f>
        <v>-438.78323007023624</v>
      </c>
      <c r="R1699" s="8">
        <v>1.732474158728867</v>
      </c>
      <c r="S1699" s="8">
        <v>1000</v>
      </c>
      <c r="T1699" s="10">
        <v>0.05</v>
      </c>
      <c r="U1699" s="8">
        <v>53.656374688018737</v>
      </c>
      <c r="V1699" s="10">
        <v>2.3385215638390685E-2</v>
      </c>
    </row>
    <row r="1700" spans="1:22" x14ac:dyDescent="0.25">
      <c r="A1700" s="6">
        <v>44729</v>
      </c>
      <c r="B1700" s="7" t="str">
        <f t="shared" si="26"/>
        <v>6</v>
      </c>
      <c r="C1700" s="17">
        <f>_xlfn.ISOWEEKNUM(Table3[[#This Row],[dt]])</f>
        <v>24</v>
      </c>
      <c r="D1700" s="1">
        <v>2612</v>
      </c>
      <c r="E1700" s="1" t="s">
        <v>10</v>
      </c>
      <c r="F1700" s="1" t="s">
        <v>94</v>
      </c>
      <c r="G1700" s="1" t="s">
        <v>62</v>
      </c>
      <c r="H1700" s="1" t="s">
        <v>17</v>
      </c>
      <c r="I1700" s="1" t="s">
        <v>12</v>
      </c>
      <c r="J1700" s="1" t="s">
        <v>16</v>
      </c>
      <c r="K1700" s="1" t="s">
        <v>20</v>
      </c>
      <c r="L1700" s="1" t="s">
        <v>75</v>
      </c>
      <c r="M1700" s="1">
        <v>136930</v>
      </c>
      <c r="N1700" s="17">
        <v>209.05343511450383</v>
      </c>
      <c r="O1700" s="8">
        <v>2729.8256325366006</v>
      </c>
      <c r="P1700" s="8">
        <v>2264.6008958150778</v>
      </c>
      <c r="Q1700" s="8">
        <f>P1700-Table3[[#This Row],[paid]]</f>
        <v>-465.22473672152273</v>
      </c>
      <c r="R1700" s="8">
        <v>10.832641398954765</v>
      </c>
      <c r="S1700" s="8">
        <v>2200</v>
      </c>
      <c r="T1700" s="10">
        <v>7.0000000000000007E-2</v>
      </c>
      <c r="U1700" s="8">
        <v>294.61905029583227</v>
      </c>
      <c r="V1700" s="10">
        <v>2.1682926620777525E-2</v>
      </c>
    </row>
    <row r="1701" spans="1:22" x14ac:dyDescent="0.25">
      <c r="A1701" s="6">
        <v>44729</v>
      </c>
      <c r="B1701" s="7" t="str">
        <f t="shared" si="26"/>
        <v>6</v>
      </c>
      <c r="C1701" s="17">
        <f>_xlfn.ISOWEEKNUM(Table3[[#This Row],[dt]])</f>
        <v>24</v>
      </c>
      <c r="D1701" s="1">
        <v>5247</v>
      </c>
      <c r="E1701" s="1" t="s">
        <v>10</v>
      </c>
      <c r="F1701" s="1" t="s">
        <v>91</v>
      </c>
      <c r="G1701" s="1" t="s">
        <v>39</v>
      </c>
      <c r="H1701" s="1" t="s">
        <v>11</v>
      </c>
      <c r="I1701" s="1" t="s">
        <v>12</v>
      </c>
      <c r="J1701" s="1" t="s">
        <v>13</v>
      </c>
      <c r="K1701" s="1" t="s">
        <v>15</v>
      </c>
      <c r="L1701" s="1" t="s">
        <v>75</v>
      </c>
      <c r="M1701" s="1">
        <v>117200</v>
      </c>
      <c r="N1701" s="17">
        <v>272.70134354124446</v>
      </c>
      <c r="O1701" s="8">
        <v>1748.3828679965839</v>
      </c>
      <c r="P1701" s="8">
        <v>1281.6837557181793</v>
      </c>
      <c r="Q1701" s="8">
        <f>P1701-Table3[[#This Row],[paid]]</f>
        <v>-466.69911227840453</v>
      </c>
      <c r="R1701" s="8">
        <v>4.6999539462273763</v>
      </c>
      <c r="S1701" s="8">
        <v>1200</v>
      </c>
      <c r="T1701" s="10">
        <v>7.0000000000000007E-2</v>
      </c>
      <c r="U1701" s="8">
        <v>481.790464678023</v>
      </c>
      <c r="V1701" s="10">
        <v>6.2650720524015727E-2</v>
      </c>
    </row>
    <row r="1702" spans="1:22" x14ac:dyDescent="0.25">
      <c r="A1702" s="6">
        <v>44729</v>
      </c>
      <c r="B1702" s="7" t="str">
        <f t="shared" si="26"/>
        <v>6</v>
      </c>
      <c r="C1702" s="17">
        <f>_xlfn.ISOWEEKNUM(Table3[[#This Row],[dt]])</f>
        <v>24</v>
      </c>
      <c r="D1702" s="1">
        <v>16602</v>
      </c>
      <c r="E1702" s="1" t="s">
        <v>10</v>
      </c>
      <c r="F1702" s="1" t="s">
        <v>91</v>
      </c>
      <c r="G1702" s="1" t="s">
        <v>50</v>
      </c>
      <c r="H1702" s="1" t="s">
        <v>11</v>
      </c>
      <c r="I1702" s="1" t="s">
        <v>12</v>
      </c>
      <c r="J1702" s="1" t="s">
        <v>16</v>
      </c>
      <c r="K1702" s="1" t="s">
        <v>15</v>
      </c>
      <c r="L1702" s="1" t="s">
        <v>78</v>
      </c>
      <c r="M1702" s="1">
        <v>23430</v>
      </c>
      <c r="N1702" s="17">
        <v>106.97408971578587</v>
      </c>
      <c r="O1702" s="8">
        <v>652.25518738388007</v>
      </c>
      <c r="P1702" s="8">
        <v>145.36334360997898</v>
      </c>
      <c r="Q1702" s="8">
        <f>P1702-Table3[[#This Row],[paid]]</f>
        <v>-506.89184377390109</v>
      </c>
      <c r="R1702" s="8">
        <v>1.3588649737164169</v>
      </c>
      <c r="S1702" s="8">
        <v>200</v>
      </c>
      <c r="T1702" s="10">
        <v>0.08</v>
      </c>
      <c r="U1702" s="8">
        <v>28.49501690875762</v>
      </c>
      <c r="V1702" s="10">
        <v>3.2671025355163287E-2</v>
      </c>
    </row>
    <row r="1703" spans="1:22" x14ac:dyDescent="0.25">
      <c r="A1703" s="6">
        <v>44729</v>
      </c>
      <c r="B1703" s="7" t="str">
        <f t="shared" si="26"/>
        <v>6</v>
      </c>
      <c r="C1703" s="17">
        <f>_xlfn.ISOWEEKNUM(Table3[[#This Row],[dt]])</f>
        <v>24</v>
      </c>
      <c r="D1703" s="1">
        <v>17282</v>
      </c>
      <c r="E1703" s="1" t="s">
        <v>10</v>
      </c>
      <c r="F1703" s="1" t="s">
        <v>93</v>
      </c>
      <c r="G1703" s="1" t="s">
        <v>50</v>
      </c>
      <c r="H1703" s="1" t="s">
        <v>17</v>
      </c>
      <c r="I1703" s="1" t="s">
        <v>12</v>
      </c>
      <c r="J1703" s="1" t="s">
        <v>13</v>
      </c>
      <c r="K1703" s="1" t="s">
        <v>14</v>
      </c>
      <c r="L1703" s="1" t="s">
        <v>80</v>
      </c>
      <c r="M1703" s="1">
        <v>40730</v>
      </c>
      <c r="N1703" s="17">
        <v>94.106730267570981</v>
      </c>
      <c r="O1703" s="8">
        <v>1099.5520290624199</v>
      </c>
      <c r="P1703" s="8">
        <v>556.31852803299751</v>
      </c>
      <c r="Q1703" s="8">
        <f>P1703-Table3[[#This Row],[paid]]</f>
        <v>-543.23350102942243</v>
      </c>
      <c r="R1703" s="8">
        <v>5.9115700487226883</v>
      </c>
      <c r="S1703" s="8">
        <v>400</v>
      </c>
      <c r="T1703" s="10">
        <v>7.0000000000000007E-2</v>
      </c>
      <c r="U1703" s="8">
        <v>67.023788396334041</v>
      </c>
      <c r="V1703" s="10">
        <v>2.007956024561244E-2</v>
      </c>
    </row>
    <row r="1704" spans="1:22" x14ac:dyDescent="0.25">
      <c r="A1704" s="6">
        <v>44729</v>
      </c>
      <c r="B1704" s="7" t="str">
        <f t="shared" si="26"/>
        <v>6</v>
      </c>
      <c r="C1704" s="17">
        <f>_xlfn.ISOWEEKNUM(Table3[[#This Row],[dt]])</f>
        <v>24</v>
      </c>
      <c r="D1704" s="1">
        <v>10509</v>
      </c>
      <c r="E1704" s="1" t="s">
        <v>10</v>
      </c>
      <c r="F1704" s="1" t="s">
        <v>90</v>
      </c>
      <c r="G1704" s="1" t="s">
        <v>51</v>
      </c>
      <c r="H1704" s="1" t="s">
        <v>17</v>
      </c>
      <c r="I1704" s="1" t="s">
        <v>12</v>
      </c>
      <c r="J1704" s="1" t="s">
        <v>13</v>
      </c>
      <c r="K1704" s="1" t="s">
        <v>14</v>
      </c>
      <c r="L1704" s="1" t="s">
        <v>78</v>
      </c>
      <c r="M1704" s="1">
        <v>15670</v>
      </c>
      <c r="N1704" s="17">
        <v>39.605912326108054</v>
      </c>
      <c r="O1704" s="8">
        <v>574.50339734414558</v>
      </c>
      <c r="P1704" s="8">
        <v>30.338308248351264</v>
      </c>
      <c r="Q1704" s="8">
        <f>P1704-Table3[[#This Row],[paid]]</f>
        <v>-544.16508909579431</v>
      </c>
      <c r="R1704" s="8">
        <v>0.76600452979219413</v>
      </c>
      <c r="S1704" s="8">
        <v>200</v>
      </c>
      <c r="T1704" s="10">
        <v>0.108</v>
      </c>
      <c r="U1704" s="8">
        <v>4.8204086035456788</v>
      </c>
      <c r="V1704" s="10">
        <v>2.6481418388513495E-2</v>
      </c>
    </row>
    <row r="1705" spans="1:22" x14ac:dyDescent="0.25">
      <c r="A1705" s="6">
        <v>44729</v>
      </c>
      <c r="B1705" s="7" t="str">
        <f t="shared" si="26"/>
        <v>6</v>
      </c>
      <c r="C1705" s="17">
        <f>_xlfn.ISOWEEKNUM(Table3[[#This Row],[dt]])</f>
        <v>24</v>
      </c>
      <c r="D1705" s="1">
        <v>17673</v>
      </c>
      <c r="E1705" s="1" t="s">
        <v>10</v>
      </c>
      <c r="F1705" s="1" t="s">
        <v>90</v>
      </c>
      <c r="G1705" s="1" t="s">
        <v>59</v>
      </c>
      <c r="H1705" s="1" t="s">
        <v>11</v>
      </c>
      <c r="I1705" s="1" t="s">
        <v>18</v>
      </c>
      <c r="J1705" s="1" t="s">
        <v>16</v>
      </c>
      <c r="K1705" s="1" t="s">
        <v>14</v>
      </c>
      <c r="L1705" s="1" t="s">
        <v>80</v>
      </c>
      <c r="M1705" s="1">
        <v>125260</v>
      </c>
      <c r="N1705" s="17">
        <v>637.25278219395864</v>
      </c>
      <c r="O1705" s="8">
        <v>2083.9696544178178</v>
      </c>
      <c r="P1705" s="8">
        <v>1537.0549308860382</v>
      </c>
      <c r="Q1705" s="8">
        <f>P1705-Table3[[#This Row],[paid]]</f>
        <v>-546.9147235317796</v>
      </c>
      <c r="R1705" s="8">
        <v>2.4120019148354372</v>
      </c>
      <c r="S1705" s="8">
        <v>3200</v>
      </c>
      <c r="T1705" s="10">
        <v>0.1</v>
      </c>
      <c r="U1705" s="8">
        <v>391.78627634748773</v>
      </c>
      <c r="V1705" s="10">
        <v>4.2482354672217407E-2</v>
      </c>
    </row>
    <row r="1706" spans="1:22" x14ac:dyDescent="0.25">
      <c r="A1706" s="6">
        <v>44729</v>
      </c>
      <c r="B1706" s="7" t="str">
        <f t="shared" si="26"/>
        <v>6</v>
      </c>
      <c r="C1706" s="17">
        <f>_xlfn.ISOWEEKNUM(Table3[[#This Row],[dt]])</f>
        <v>24</v>
      </c>
      <c r="D1706" s="1">
        <v>12657</v>
      </c>
      <c r="E1706" s="1" t="s">
        <v>10</v>
      </c>
      <c r="F1706" s="1" t="s">
        <v>94</v>
      </c>
      <c r="G1706" s="1" t="s">
        <v>34</v>
      </c>
      <c r="H1706" s="1" t="s">
        <v>19</v>
      </c>
      <c r="I1706" s="1" t="s">
        <v>18</v>
      </c>
      <c r="J1706" s="1" t="s">
        <v>16</v>
      </c>
      <c r="K1706" s="1" t="s">
        <v>14</v>
      </c>
      <c r="L1706" s="1" t="s">
        <v>75</v>
      </c>
      <c r="M1706" s="1">
        <v>85690</v>
      </c>
      <c r="N1706" s="17">
        <v>203.14529004789782</v>
      </c>
      <c r="O1706" s="8">
        <v>1830.9374356092069</v>
      </c>
      <c r="P1706" s="8">
        <v>1265.1235252258045</v>
      </c>
      <c r="Q1706" s="8">
        <f>P1706-Table3[[#This Row],[paid]]</f>
        <v>-565.81391038340234</v>
      </c>
      <c r="R1706" s="8">
        <v>6.2276783524122674</v>
      </c>
      <c r="S1706" s="8">
        <v>1000</v>
      </c>
      <c r="T1706" s="10">
        <v>0.08</v>
      </c>
      <c r="U1706" s="8">
        <v>435.90943228452647</v>
      </c>
      <c r="V1706" s="10">
        <v>5.7426465162327855E-2</v>
      </c>
    </row>
    <row r="1707" spans="1:22" x14ac:dyDescent="0.25">
      <c r="A1707" s="6">
        <v>44729</v>
      </c>
      <c r="B1707" s="7" t="str">
        <f t="shared" si="26"/>
        <v>6</v>
      </c>
      <c r="C1707" s="17">
        <f>_xlfn.ISOWEEKNUM(Table3[[#This Row],[dt]])</f>
        <v>24</v>
      </c>
      <c r="D1707" s="1">
        <v>15242</v>
      </c>
      <c r="E1707" s="1" t="s">
        <v>10</v>
      </c>
      <c r="F1707" s="1" t="s">
        <v>91</v>
      </c>
      <c r="G1707" s="1" t="s">
        <v>72</v>
      </c>
      <c r="H1707" s="1" t="s">
        <v>11</v>
      </c>
      <c r="I1707" s="1" t="s">
        <v>18</v>
      </c>
      <c r="J1707" s="1" t="s">
        <v>13</v>
      </c>
      <c r="K1707" s="1" t="s">
        <v>14</v>
      </c>
      <c r="L1707" s="1" t="s">
        <v>75</v>
      </c>
      <c r="M1707" s="1">
        <v>50630</v>
      </c>
      <c r="N1707" s="17">
        <v>124.33323411221909</v>
      </c>
      <c r="O1707" s="8">
        <v>1523.785836705466</v>
      </c>
      <c r="P1707" s="8">
        <v>956.85465238375934</v>
      </c>
      <c r="Q1707" s="8">
        <f>P1707-Table3[[#This Row],[paid]]</f>
        <v>-566.93118432170661</v>
      </c>
      <c r="R1707" s="8">
        <v>7.6958880641690204</v>
      </c>
      <c r="S1707" s="8">
        <v>600</v>
      </c>
      <c r="T1707" s="10">
        <v>0.13</v>
      </c>
      <c r="U1707" s="8">
        <v>477.20333172394351</v>
      </c>
      <c r="V1707" s="10">
        <v>8.3120135772469572E-2</v>
      </c>
    </row>
    <row r="1708" spans="1:22" x14ac:dyDescent="0.25">
      <c r="A1708" s="6">
        <v>44729</v>
      </c>
      <c r="B1708" s="7" t="str">
        <f t="shared" si="26"/>
        <v>6</v>
      </c>
      <c r="C1708" s="17">
        <f>_xlfn.ISOWEEKNUM(Table3[[#This Row],[dt]])</f>
        <v>24</v>
      </c>
      <c r="D1708" s="1">
        <v>15810</v>
      </c>
      <c r="E1708" s="1" t="s">
        <v>10</v>
      </c>
      <c r="F1708" s="1" t="s">
        <v>89</v>
      </c>
      <c r="G1708" s="1" t="s">
        <v>62</v>
      </c>
      <c r="H1708" s="1" t="s">
        <v>11</v>
      </c>
      <c r="I1708" s="1" t="s">
        <v>12</v>
      </c>
      <c r="J1708" s="1" t="s">
        <v>16</v>
      </c>
      <c r="K1708" s="1" t="s">
        <v>14</v>
      </c>
      <c r="L1708" s="1" t="s">
        <v>78</v>
      </c>
      <c r="M1708" s="1">
        <v>62400</v>
      </c>
      <c r="N1708" s="17">
        <v>192.5595748328476</v>
      </c>
      <c r="O1708" s="8">
        <v>1529.248896187089</v>
      </c>
      <c r="P1708" s="8">
        <v>908.8627076030474</v>
      </c>
      <c r="Q1708" s="8">
        <f>P1708-Table3[[#This Row],[paid]]</f>
        <v>-620.38618858404163</v>
      </c>
      <c r="R1708" s="8">
        <v>4.7199040005774355</v>
      </c>
      <c r="S1708" s="8">
        <v>400</v>
      </c>
      <c r="T1708" s="10">
        <v>0.1</v>
      </c>
      <c r="U1708" s="8">
        <v>156.21070828229563</v>
      </c>
      <c r="V1708" s="10">
        <v>2.8645820572517435E-2</v>
      </c>
    </row>
    <row r="1709" spans="1:22" x14ac:dyDescent="0.25">
      <c r="A1709" s="6">
        <v>44729</v>
      </c>
      <c r="B1709" s="7" t="str">
        <f t="shared" si="26"/>
        <v>6</v>
      </c>
      <c r="C1709" s="17">
        <f>_xlfn.ISOWEEKNUM(Table3[[#This Row],[dt]])</f>
        <v>24</v>
      </c>
      <c r="D1709" s="1">
        <v>17247</v>
      </c>
      <c r="E1709" s="1" t="s">
        <v>10</v>
      </c>
      <c r="F1709" s="1" t="s">
        <v>92</v>
      </c>
      <c r="G1709" s="1" t="s">
        <v>66</v>
      </c>
      <c r="H1709" s="1" t="s">
        <v>11</v>
      </c>
      <c r="I1709" s="1" t="s">
        <v>22</v>
      </c>
      <c r="J1709" s="1" t="s">
        <v>16</v>
      </c>
      <c r="K1709" s="1" t="s">
        <v>15</v>
      </c>
      <c r="L1709" s="1" t="s">
        <v>75</v>
      </c>
      <c r="M1709" s="1">
        <v>125920</v>
      </c>
      <c r="N1709" s="17">
        <v>616.96913580246917</v>
      </c>
      <c r="O1709" s="8">
        <v>3376.0836990662901</v>
      </c>
      <c r="P1709" s="8">
        <v>2733.5163283592287</v>
      </c>
      <c r="Q1709" s="8">
        <f>P1709-Table3[[#This Row],[paid]]</f>
        <v>-642.5673707070614</v>
      </c>
      <c r="R1709" s="8">
        <v>4.4305560355200653</v>
      </c>
      <c r="S1709" s="8">
        <v>3200</v>
      </c>
      <c r="T1709" s="10">
        <v>0.06</v>
      </c>
      <c r="U1709" s="8">
        <v>314.09600942210261</v>
      </c>
      <c r="V1709" s="10">
        <v>1.9150913554303161E-2</v>
      </c>
    </row>
    <row r="1710" spans="1:22" x14ac:dyDescent="0.25">
      <c r="A1710" s="6">
        <v>44729</v>
      </c>
      <c r="B1710" s="7" t="str">
        <f t="shared" si="26"/>
        <v>6</v>
      </c>
      <c r="C1710" s="17">
        <f>_xlfn.ISOWEEKNUM(Table3[[#This Row],[dt]])</f>
        <v>24</v>
      </c>
      <c r="D1710" s="1">
        <v>2789</v>
      </c>
      <c r="E1710" s="1" t="s">
        <v>10</v>
      </c>
      <c r="F1710" s="1" t="s">
        <v>91</v>
      </c>
      <c r="G1710" s="1" t="s">
        <v>59</v>
      </c>
      <c r="H1710" s="1" t="s">
        <v>17</v>
      </c>
      <c r="I1710" s="1" t="s">
        <v>12</v>
      </c>
      <c r="J1710" s="1" t="s">
        <v>13</v>
      </c>
      <c r="K1710" s="1" t="s">
        <v>14</v>
      </c>
      <c r="L1710" s="1" t="s">
        <v>78</v>
      </c>
      <c r="M1710" s="1">
        <v>18760</v>
      </c>
      <c r="N1710" s="17">
        <v>94.83455882352942</v>
      </c>
      <c r="O1710" s="8">
        <v>837.04383079745764</v>
      </c>
      <c r="P1710" s="8">
        <v>150.34220153339754</v>
      </c>
      <c r="Q1710" s="8">
        <f>P1710-Table3[[#This Row],[paid]]</f>
        <v>-686.7016292640601</v>
      </c>
      <c r="R1710" s="8">
        <v>1.5853102856012455</v>
      </c>
      <c r="S1710" s="8">
        <v>400</v>
      </c>
      <c r="T1710" s="10">
        <v>0.13</v>
      </c>
      <c r="U1710" s="8">
        <v>114.86165954768123</v>
      </c>
      <c r="V1710" s="10">
        <v>0.12733357453436592</v>
      </c>
    </row>
    <row r="1711" spans="1:22" x14ac:dyDescent="0.25">
      <c r="A1711" s="6">
        <v>44729</v>
      </c>
      <c r="B1711" s="7" t="str">
        <f t="shared" si="26"/>
        <v>6</v>
      </c>
      <c r="C1711" s="17">
        <f>_xlfn.ISOWEEKNUM(Table3[[#This Row],[dt]])</f>
        <v>24</v>
      </c>
      <c r="D1711" s="1">
        <v>17473</v>
      </c>
      <c r="E1711" s="1" t="s">
        <v>10</v>
      </c>
      <c r="F1711" s="1" t="s">
        <v>89</v>
      </c>
      <c r="G1711" s="1" t="s">
        <v>74</v>
      </c>
      <c r="H1711" s="1" t="s">
        <v>17</v>
      </c>
      <c r="I1711" s="1" t="s">
        <v>18</v>
      </c>
      <c r="J1711" s="1" t="s">
        <v>16</v>
      </c>
      <c r="K1711" s="1" t="s">
        <v>15</v>
      </c>
      <c r="L1711" s="1" t="s">
        <v>81</v>
      </c>
      <c r="M1711" s="1">
        <v>112140</v>
      </c>
      <c r="N1711" s="17">
        <v>380.66788305681678</v>
      </c>
      <c r="O1711" s="8">
        <v>3322.0213340678542</v>
      </c>
      <c r="P1711" s="8">
        <v>2634.5558931441506</v>
      </c>
      <c r="Q1711" s="8">
        <f>P1711-Table3[[#This Row],[paid]]</f>
        <v>-687.46544092370368</v>
      </c>
      <c r="R1711" s="8">
        <v>6.9208777793080287</v>
      </c>
      <c r="S1711" s="8">
        <v>2600</v>
      </c>
      <c r="T1711" s="10">
        <v>7.0000000000000007E-2</v>
      </c>
      <c r="U1711" s="8">
        <v>991.07873771281004</v>
      </c>
      <c r="V1711" s="10">
        <v>6.2697394292770769E-2</v>
      </c>
    </row>
    <row r="1712" spans="1:22" x14ac:dyDescent="0.25">
      <c r="A1712" s="6">
        <v>44729</v>
      </c>
      <c r="B1712" s="7" t="str">
        <f t="shared" si="26"/>
        <v>6</v>
      </c>
      <c r="C1712" s="17">
        <f>_xlfn.ISOWEEKNUM(Table3[[#This Row],[dt]])</f>
        <v>24</v>
      </c>
      <c r="D1712" s="1">
        <v>15031</v>
      </c>
      <c r="E1712" s="1" t="s">
        <v>10</v>
      </c>
      <c r="F1712" s="1" t="s">
        <v>95</v>
      </c>
      <c r="G1712" s="1" t="s">
        <v>54</v>
      </c>
      <c r="H1712" s="1" t="s">
        <v>19</v>
      </c>
      <c r="I1712" s="1" t="s">
        <v>12</v>
      </c>
      <c r="J1712" s="1" t="s">
        <v>13</v>
      </c>
      <c r="K1712" s="1" t="s">
        <v>14</v>
      </c>
      <c r="L1712" s="1" t="s">
        <v>81</v>
      </c>
      <c r="M1712" s="1">
        <v>44780</v>
      </c>
      <c r="N1712" s="17">
        <v>99.77314158395788</v>
      </c>
      <c r="O1712" s="8">
        <v>1448.0807923736008</v>
      </c>
      <c r="P1712" s="8">
        <v>729.69479758838986</v>
      </c>
      <c r="Q1712" s="8">
        <f>P1712-Table3[[#This Row],[paid]]</f>
        <v>-718.38599478521098</v>
      </c>
      <c r="R1712" s="8">
        <v>7.3135393554222263</v>
      </c>
      <c r="S1712" s="8">
        <v>600</v>
      </c>
      <c r="T1712" s="10">
        <v>0.11</v>
      </c>
      <c r="U1712" s="8">
        <v>32.278637624087736</v>
      </c>
      <c r="V1712" s="10">
        <v>7.3726343604584767E-3</v>
      </c>
    </row>
    <row r="1713" spans="1:22" x14ac:dyDescent="0.25">
      <c r="A1713" s="6">
        <v>44729</v>
      </c>
      <c r="B1713" s="7" t="str">
        <f t="shared" si="26"/>
        <v>6</v>
      </c>
      <c r="C1713" s="17">
        <f>_xlfn.ISOWEEKNUM(Table3[[#This Row],[dt]])</f>
        <v>24</v>
      </c>
      <c r="D1713" s="1">
        <v>16537</v>
      </c>
      <c r="E1713" s="1" t="s">
        <v>10</v>
      </c>
      <c r="F1713" s="1" t="s">
        <v>92</v>
      </c>
      <c r="G1713" s="1" t="s">
        <v>42</v>
      </c>
      <c r="H1713" s="1" t="s">
        <v>17</v>
      </c>
      <c r="I1713" s="1" t="s">
        <v>18</v>
      </c>
      <c r="J1713" s="1" t="s">
        <v>16</v>
      </c>
      <c r="K1713" s="1" t="s">
        <v>15</v>
      </c>
      <c r="L1713" s="1" t="s">
        <v>75</v>
      </c>
      <c r="M1713" s="1">
        <v>45720</v>
      </c>
      <c r="N1713" s="17">
        <v>118.53516257966943</v>
      </c>
      <c r="O1713" s="8">
        <v>1280.3169315816424</v>
      </c>
      <c r="P1713" s="8">
        <v>526.95338763379686</v>
      </c>
      <c r="Q1713" s="8">
        <f>P1713-Table3[[#This Row],[paid]]</f>
        <v>-753.36354394784553</v>
      </c>
      <c r="R1713" s="8">
        <v>4.4455449013251478</v>
      </c>
      <c r="S1713" s="8">
        <v>400</v>
      </c>
      <c r="T1713" s="10">
        <v>0.1</v>
      </c>
      <c r="U1713" s="8">
        <v>123.91746996279328</v>
      </c>
      <c r="V1713" s="10">
        <v>3.9193052260664399E-2</v>
      </c>
    </row>
    <row r="1714" spans="1:22" x14ac:dyDescent="0.25">
      <c r="A1714" s="6">
        <v>44729</v>
      </c>
      <c r="B1714" s="7" t="str">
        <f t="shared" si="26"/>
        <v>6</v>
      </c>
      <c r="C1714" s="17">
        <f>_xlfn.ISOWEEKNUM(Table3[[#This Row],[dt]])</f>
        <v>24</v>
      </c>
      <c r="D1714" s="1">
        <v>15169</v>
      </c>
      <c r="E1714" s="1" t="s">
        <v>10</v>
      </c>
      <c r="F1714" s="1" t="s">
        <v>90</v>
      </c>
      <c r="G1714" s="1" t="s">
        <v>56</v>
      </c>
      <c r="H1714" s="1" t="s">
        <v>11</v>
      </c>
      <c r="I1714" s="1" t="s">
        <v>12</v>
      </c>
      <c r="J1714" s="1" t="s">
        <v>13</v>
      </c>
      <c r="K1714" s="1" t="s">
        <v>14</v>
      </c>
      <c r="L1714" s="1" t="s">
        <v>77</v>
      </c>
      <c r="M1714" s="1">
        <v>35010</v>
      </c>
      <c r="N1714" s="17">
        <v>212.00526972680629</v>
      </c>
      <c r="O1714" s="8">
        <v>1054.0599498540448</v>
      </c>
      <c r="P1714" s="8">
        <v>284.30822388935201</v>
      </c>
      <c r="Q1714" s="8">
        <f>P1714-Table3[[#This Row],[paid]]</f>
        <v>-769.75172596469281</v>
      </c>
      <c r="R1714" s="8">
        <v>1.3410431931985303</v>
      </c>
      <c r="S1714" s="8">
        <v>400</v>
      </c>
      <c r="T1714" s="10">
        <v>0.09</v>
      </c>
      <c r="U1714" s="8">
        <v>69.835808744248141</v>
      </c>
      <c r="V1714" s="10">
        <v>4.0939024901033148E-2</v>
      </c>
    </row>
    <row r="1715" spans="1:22" x14ac:dyDescent="0.25">
      <c r="A1715" s="6">
        <v>44729</v>
      </c>
      <c r="B1715" s="7" t="str">
        <f t="shared" si="26"/>
        <v>6</v>
      </c>
      <c r="C1715" s="17">
        <f>_xlfn.ISOWEEKNUM(Table3[[#This Row],[dt]])</f>
        <v>24</v>
      </c>
      <c r="D1715" s="1">
        <v>8767</v>
      </c>
      <c r="E1715" s="1" t="s">
        <v>10</v>
      </c>
      <c r="F1715" s="1" t="s">
        <v>92</v>
      </c>
      <c r="G1715" s="1" t="s">
        <v>37</v>
      </c>
      <c r="H1715" s="1" t="s">
        <v>17</v>
      </c>
      <c r="I1715" s="1" t="s">
        <v>18</v>
      </c>
      <c r="J1715" s="1" t="s">
        <v>13</v>
      </c>
      <c r="K1715" s="1" t="s">
        <v>14</v>
      </c>
      <c r="L1715" s="1" t="s">
        <v>75</v>
      </c>
      <c r="M1715" s="1">
        <v>98040</v>
      </c>
      <c r="N1715" s="17">
        <v>139.42814371257487</v>
      </c>
      <c r="O1715" s="8">
        <v>2054.0939446484399</v>
      </c>
      <c r="P1715" s="8">
        <v>1256.133796989353</v>
      </c>
      <c r="Q1715" s="8">
        <f>P1715-Table3[[#This Row],[paid]]</f>
        <v>-797.96014765908694</v>
      </c>
      <c r="R1715" s="8">
        <v>9.0091839677563144</v>
      </c>
      <c r="S1715" s="8">
        <v>1000</v>
      </c>
      <c r="T1715" s="10">
        <v>0.12</v>
      </c>
      <c r="U1715" s="8">
        <v>118.40278790018209</v>
      </c>
      <c r="V1715" s="10">
        <v>1.5709949076014668E-2</v>
      </c>
    </row>
    <row r="1716" spans="1:22" x14ac:dyDescent="0.25">
      <c r="A1716" s="6">
        <v>44729</v>
      </c>
      <c r="B1716" s="7" t="str">
        <f t="shared" si="26"/>
        <v>6</v>
      </c>
      <c r="C1716" s="17">
        <f>_xlfn.ISOWEEKNUM(Table3[[#This Row],[dt]])</f>
        <v>24</v>
      </c>
      <c r="D1716" s="1">
        <v>9559</v>
      </c>
      <c r="E1716" s="1" t="s">
        <v>10</v>
      </c>
      <c r="F1716" s="1" t="s">
        <v>92</v>
      </c>
      <c r="G1716" s="1" t="s">
        <v>50</v>
      </c>
      <c r="H1716" s="1" t="s">
        <v>17</v>
      </c>
      <c r="I1716" s="1" t="s">
        <v>18</v>
      </c>
      <c r="J1716" s="1" t="s">
        <v>16</v>
      </c>
      <c r="K1716" s="1" t="s">
        <v>14</v>
      </c>
      <c r="L1716" s="1" t="s">
        <v>77</v>
      </c>
      <c r="M1716" s="1">
        <v>66990</v>
      </c>
      <c r="N1716" s="17">
        <v>125.29524929193609</v>
      </c>
      <c r="O1716" s="8">
        <v>2007.034619156482</v>
      </c>
      <c r="P1716" s="8">
        <v>1197.4852521178925</v>
      </c>
      <c r="Q1716" s="8">
        <f>P1716-Table3[[#This Row],[paid]]</f>
        <v>-809.54936703858948</v>
      </c>
      <c r="R1716" s="8">
        <v>9.5573077102689616</v>
      </c>
      <c r="S1716" s="8">
        <v>400</v>
      </c>
      <c r="T1716" s="10">
        <v>7.0000000000000007E-2</v>
      </c>
      <c r="U1716" s="8">
        <v>384.16308896463607</v>
      </c>
      <c r="V1716" s="10">
        <v>5.3468033431615519E-2</v>
      </c>
    </row>
    <row r="1717" spans="1:22" x14ac:dyDescent="0.25">
      <c r="A1717" s="6">
        <v>44729</v>
      </c>
      <c r="B1717" s="7" t="str">
        <f t="shared" si="26"/>
        <v>6</v>
      </c>
      <c r="C1717" s="17">
        <f>_xlfn.ISOWEEKNUM(Table3[[#This Row],[dt]])</f>
        <v>24</v>
      </c>
      <c r="D1717" s="1">
        <v>15909</v>
      </c>
      <c r="E1717" s="1" t="s">
        <v>10</v>
      </c>
      <c r="F1717" s="1" t="s">
        <v>93</v>
      </c>
      <c r="G1717" s="1" t="s">
        <v>50</v>
      </c>
      <c r="H1717" s="1" t="s">
        <v>11</v>
      </c>
      <c r="I1717" s="1" t="s">
        <v>18</v>
      </c>
      <c r="J1717" s="1" t="s">
        <v>13</v>
      </c>
      <c r="K1717" s="1" t="s">
        <v>14</v>
      </c>
      <c r="L1717" s="1" t="s">
        <v>81</v>
      </c>
      <c r="M1717" s="1">
        <v>239050</v>
      </c>
      <c r="N1717" s="17">
        <v>291.47502116850126</v>
      </c>
      <c r="O1717" s="8">
        <v>2507.5492032088055</v>
      </c>
      <c r="P1717" s="8">
        <v>1691.8702710332063</v>
      </c>
      <c r="Q1717" s="8">
        <f>P1717-Table3[[#This Row],[paid]]</f>
        <v>-815.67893217559913</v>
      </c>
      <c r="R1717" s="8">
        <v>5.8045120444648282</v>
      </c>
      <c r="S1717" s="8">
        <v>1800</v>
      </c>
      <c r="T1717" s="10">
        <v>0.06</v>
      </c>
      <c r="U1717" s="8">
        <v>150.93055957359755</v>
      </c>
      <c r="V1717" s="10">
        <v>1.4868216371521395E-2</v>
      </c>
    </row>
    <row r="1718" spans="1:22" x14ac:dyDescent="0.25">
      <c r="A1718" s="6">
        <v>44729</v>
      </c>
      <c r="B1718" s="7" t="str">
        <f t="shared" si="26"/>
        <v>6</v>
      </c>
      <c r="C1718" s="17">
        <f>_xlfn.ISOWEEKNUM(Table3[[#This Row],[dt]])</f>
        <v>24</v>
      </c>
      <c r="D1718" s="1">
        <v>15910</v>
      </c>
      <c r="E1718" s="1" t="s">
        <v>10</v>
      </c>
      <c r="F1718" s="1" t="s">
        <v>93</v>
      </c>
      <c r="G1718" s="1" t="s">
        <v>34</v>
      </c>
      <c r="H1718" s="1" t="s">
        <v>11</v>
      </c>
      <c r="I1718" s="1" t="s">
        <v>12</v>
      </c>
      <c r="J1718" s="1" t="s">
        <v>16</v>
      </c>
      <c r="K1718" s="1" t="s">
        <v>14</v>
      </c>
      <c r="L1718" s="1" t="s">
        <v>77</v>
      </c>
      <c r="M1718" s="1">
        <v>41370</v>
      </c>
      <c r="N1718" s="17">
        <v>142.62238565846931</v>
      </c>
      <c r="O1718" s="8">
        <v>986.90397492723685</v>
      </c>
      <c r="P1718" s="8">
        <v>111.70999946027676</v>
      </c>
      <c r="Q1718" s="8">
        <f>P1718-Table3[[#This Row],[paid]]</f>
        <v>-875.19397546696007</v>
      </c>
      <c r="R1718" s="8">
        <v>0.78325712295812455</v>
      </c>
      <c r="S1718" s="8">
        <v>200</v>
      </c>
      <c r="T1718" s="10">
        <v>0.12</v>
      </c>
      <c r="U1718" s="8">
        <v>47.432784150205364</v>
      </c>
      <c r="V1718" s="10">
        <v>7.0767738458770213E-2</v>
      </c>
    </row>
    <row r="1719" spans="1:22" x14ac:dyDescent="0.25">
      <c r="A1719" s="6">
        <v>44729</v>
      </c>
      <c r="B1719" s="7" t="str">
        <f t="shared" si="26"/>
        <v>6</v>
      </c>
      <c r="C1719" s="17">
        <f>_xlfn.ISOWEEKNUM(Table3[[#This Row],[dt]])</f>
        <v>24</v>
      </c>
      <c r="D1719" s="1">
        <v>12392</v>
      </c>
      <c r="E1719" s="1" t="s">
        <v>10</v>
      </c>
      <c r="F1719" s="1" t="s">
        <v>95</v>
      </c>
      <c r="G1719" s="1" t="s">
        <v>30</v>
      </c>
      <c r="H1719" s="1" t="s">
        <v>11</v>
      </c>
      <c r="I1719" s="1" t="s">
        <v>18</v>
      </c>
      <c r="J1719" s="1" t="s">
        <v>13</v>
      </c>
      <c r="K1719" s="1" t="s">
        <v>14</v>
      </c>
      <c r="L1719" s="1" t="s">
        <v>80</v>
      </c>
      <c r="M1719" s="1">
        <v>270580</v>
      </c>
      <c r="N1719" s="17">
        <v>429.49206349206349</v>
      </c>
      <c r="O1719" s="8">
        <v>4204.5198789671513</v>
      </c>
      <c r="P1719" s="8">
        <v>3307.3405106428622</v>
      </c>
      <c r="Q1719" s="8">
        <f>P1719-Table3[[#This Row],[paid]]</f>
        <v>-897.17936832428904</v>
      </c>
      <c r="R1719" s="8">
        <v>7.700585858914196</v>
      </c>
      <c r="S1719" s="8">
        <v>1800</v>
      </c>
      <c r="T1719" s="10">
        <v>0.09</v>
      </c>
      <c r="U1719" s="8">
        <v>74.610970520155561</v>
      </c>
      <c r="V1719" s="10">
        <v>3.7598673959767701E-3</v>
      </c>
    </row>
    <row r="1720" spans="1:22" x14ac:dyDescent="0.25">
      <c r="A1720" s="6">
        <v>44729</v>
      </c>
      <c r="B1720" s="7" t="str">
        <f t="shared" si="26"/>
        <v>6</v>
      </c>
      <c r="C1720" s="17">
        <f>_xlfn.ISOWEEKNUM(Table3[[#This Row],[dt]])</f>
        <v>24</v>
      </c>
      <c r="D1720" s="1">
        <v>16842</v>
      </c>
      <c r="E1720" s="1" t="s">
        <v>10</v>
      </c>
      <c r="F1720" s="1" t="s">
        <v>93</v>
      </c>
      <c r="G1720" s="1" t="s">
        <v>56</v>
      </c>
      <c r="H1720" s="1" t="s">
        <v>11</v>
      </c>
      <c r="I1720" s="1" t="s">
        <v>12</v>
      </c>
      <c r="J1720" s="1" t="s">
        <v>16</v>
      </c>
      <c r="K1720" s="1" t="s">
        <v>14</v>
      </c>
      <c r="L1720" s="1" t="s">
        <v>80</v>
      </c>
      <c r="M1720" s="1">
        <v>62430</v>
      </c>
      <c r="N1720" s="17">
        <v>216.95333631885359</v>
      </c>
      <c r="O1720" s="8">
        <v>1155.0868733530642</v>
      </c>
      <c r="P1720" s="8">
        <v>215.29205404816182</v>
      </c>
      <c r="Q1720" s="8">
        <f>P1720-Table3[[#This Row],[paid]]</f>
        <v>-939.79481930490238</v>
      </c>
      <c r="R1720" s="8">
        <v>0.99234267470194515</v>
      </c>
      <c r="S1720" s="8">
        <v>400</v>
      </c>
      <c r="T1720" s="10">
        <v>0.14000000000000001</v>
      </c>
      <c r="U1720" s="8">
        <v>48.294245748534465</v>
      </c>
      <c r="V1720" s="10">
        <v>3.7386614167787498E-2</v>
      </c>
    </row>
    <row r="1721" spans="1:22" x14ac:dyDescent="0.25">
      <c r="A1721" s="6">
        <v>44729</v>
      </c>
      <c r="B1721" s="7" t="str">
        <f t="shared" si="26"/>
        <v>6</v>
      </c>
      <c r="C1721" s="17">
        <f>_xlfn.ISOWEEKNUM(Table3[[#This Row],[dt]])</f>
        <v>24</v>
      </c>
      <c r="D1721" s="1">
        <v>17631</v>
      </c>
      <c r="E1721" s="1" t="s">
        <v>10</v>
      </c>
      <c r="F1721" s="1" t="s">
        <v>89</v>
      </c>
      <c r="G1721" s="1" t="s">
        <v>66</v>
      </c>
      <c r="H1721" s="1" t="s">
        <v>17</v>
      </c>
      <c r="I1721" s="1" t="s">
        <v>12</v>
      </c>
      <c r="J1721" s="1" t="s">
        <v>16</v>
      </c>
      <c r="K1721" s="1" t="s">
        <v>14</v>
      </c>
      <c r="L1721" s="1" t="s">
        <v>78</v>
      </c>
      <c r="M1721" s="1">
        <v>119650</v>
      </c>
      <c r="N1721" s="17">
        <v>184.2982192501315</v>
      </c>
      <c r="O1721" s="8">
        <v>3955.5705511919555</v>
      </c>
      <c r="P1721" s="8">
        <v>2963.4333687111321</v>
      </c>
      <c r="Q1721" s="8">
        <f>P1721-Table3[[#This Row],[paid]]</f>
        <v>-992.13718248082341</v>
      </c>
      <c r="R1721" s="8">
        <v>16.079555086146161</v>
      </c>
      <c r="S1721" s="8">
        <v>1600</v>
      </c>
      <c r="T1721" s="10">
        <v>0.15</v>
      </c>
      <c r="U1721" s="8">
        <v>1671.7505398579328</v>
      </c>
      <c r="V1721" s="10">
        <v>9.4021040904153294E-2</v>
      </c>
    </row>
    <row r="1722" spans="1:22" x14ac:dyDescent="0.25">
      <c r="A1722" s="6">
        <v>44729</v>
      </c>
      <c r="B1722" s="7" t="str">
        <f t="shared" si="26"/>
        <v>6</v>
      </c>
      <c r="C1722" s="17">
        <f>_xlfn.ISOWEEKNUM(Table3[[#This Row],[dt]])</f>
        <v>24</v>
      </c>
      <c r="D1722" s="1">
        <v>9315</v>
      </c>
      <c r="E1722" s="1" t="s">
        <v>10</v>
      </c>
      <c r="F1722" s="1" t="s">
        <v>94</v>
      </c>
      <c r="G1722" s="1" t="s">
        <v>37</v>
      </c>
      <c r="H1722" s="1" t="s">
        <v>17</v>
      </c>
      <c r="I1722" s="1" t="s">
        <v>18</v>
      </c>
      <c r="J1722" s="1" t="s">
        <v>16</v>
      </c>
      <c r="K1722" s="1" t="s">
        <v>14</v>
      </c>
      <c r="L1722" s="1" t="s">
        <v>77</v>
      </c>
      <c r="M1722" s="1">
        <v>74830</v>
      </c>
      <c r="N1722" s="17">
        <v>456.32887899034893</v>
      </c>
      <c r="O1722" s="8">
        <v>3258.9710537094411</v>
      </c>
      <c r="P1722" s="8">
        <v>2155.3081269582976</v>
      </c>
      <c r="Q1722" s="8">
        <f>P1722-Table3[[#This Row],[paid]]</f>
        <v>-1103.6629267511435</v>
      </c>
      <c r="R1722" s="8">
        <v>4.7231464546513635</v>
      </c>
      <c r="S1722" s="8">
        <v>2800</v>
      </c>
      <c r="T1722" s="10">
        <v>7.0000000000000007E-2</v>
      </c>
      <c r="U1722" s="8">
        <v>294.84395888285331</v>
      </c>
      <c r="V1722" s="10">
        <v>2.2799830427568227E-2</v>
      </c>
    </row>
    <row r="1723" spans="1:22" x14ac:dyDescent="0.25">
      <c r="A1723" s="6">
        <v>44729</v>
      </c>
      <c r="B1723" s="7" t="str">
        <f t="shared" si="26"/>
        <v>6</v>
      </c>
      <c r="C1723" s="17">
        <f>_xlfn.ISOWEEKNUM(Table3[[#This Row],[dt]])</f>
        <v>24</v>
      </c>
      <c r="D1723" s="1">
        <v>17833</v>
      </c>
      <c r="E1723" s="1" t="s">
        <v>10</v>
      </c>
      <c r="F1723" s="1" t="s">
        <v>89</v>
      </c>
      <c r="G1723" s="1" t="s">
        <v>74</v>
      </c>
      <c r="H1723" s="1" t="s">
        <v>11</v>
      </c>
      <c r="I1723" s="1" t="s">
        <v>12</v>
      </c>
      <c r="J1723" s="1" t="s">
        <v>13</v>
      </c>
      <c r="K1723" s="1" t="s">
        <v>15</v>
      </c>
      <c r="L1723" s="1" t="s">
        <v>75</v>
      </c>
      <c r="M1723" s="1">
        <v>81830</v>
      </c>
      <c r="N1723" s="17">
        <v>217.20419220665499</v>
      </c>
      <c r="O1723" s="8">
        <v>1771.5034718298382</v>
      </c>
      <c r="P1723" s="8">
        <v>661.13055084207008</v>
      </c>
      <c r="Q1723" s="8">
        <f>P1723-Table3[[#This Row],[paid]]</f>
        <v>-1110.3729209877681</v>
      </c>
      <c r="R1723" s="8">
        <v>3.0438203983330552</v>
      </c>
      <c r="S1723" s="8">
        <v>400</v>
      </c>
      <c r="T1723" s="10">
        <v>0.15</v>
      </c>
      <c r="U1723" s="8">
        <v>533.06592048763457</v>
      </c>
      <c r="V1723" s="10">
        <v>0.13438241504361434</v>
      </c>
    </row>
    <row r="1724" spans="1:22" x14ac:dyDescent="0.25">
      <c r="A1724" s="6">
        <v>44729</v>
      </c>
      <c r="B1724" s="7" t="str">
        <f t="shared" si="26"/>
        <v>6</v>
      </c>
      <c r="C1724" s="17">
        <f>_xlfn.ISOWEEKNUM(Table3[[#This Row],[dt]])</f>
        <v>24</v>
      </c>
      <c r="D1724" s="1">
        <v>10778</v>
      </c>
      <c r="E1724" s="1" t="s">
        <v>10</v>
      </c>
      <c r="F1724" s="1" t="s">
        <v>95</v>
      </c>
      <c r="G1724" s="1" t="s">
        <v>59</v>
      </c>
      <c r="H1724" s="1" t="s">
        <v>17</v>
      </c>
      <c r="I1724" s="1" t="s">
        <v>12</v>
      </c>
      <c r="J1724" s="1" t="s">
        <v>16</v>
      </c>
      <c r="K1724" s="1" t="s">
        <v>20</v>
      </c>
      <c r="L1724" s="1" t="s">
        <v>81</v>
      </c>
      <c r="M1724" s="1">
        <v>93920</v>
      </c>
      <c r="N1724" s="17">
        <v>318.86787663409063</v>
      </c>
      <c r="O1724" s="8">
        <v>2333.8989558712233</v>
      </c>
      <c r="P1724" s="8">
        <v>1159.1984491233304</v>
      </c>
      <c r="Q1724" s="8">
        <f>P1724-Table3[[#This Row],[paid]]</f>
        <v>-1174.7005067478929</v>
      </c>
      <c r="R1724" s="8">
        <v>3.635356629082902</v>
      </c>
      <c r="S1724" s="8">
        <v>1600</v>
      </c>
      <c r="T1724" s="10">
        <v>0.09</v>
      </c>
      <c r="U1724" s="8">
        <v>170.9806960221625</v>
      </c>
      <c r="V1724" s="10">
        <v>2.4583178740371629E-2</v>
      </c>
    </row>
    <row r="1725" spans="1:22" x14ac:dyDescent="0.25">
      <c r="A1725" s="6">
        <v>44729</v>
      </c>
      <c r="B1725" s="7" t="str">
        <f t="shared" si="26"/>
        <v>6</v>
      </c>
      <c r="C1725" s="17">
        <f>_xlfn.ISOWEEKNUM(Table3[[#This Row],[dt]])</f>
        <v>24</v>
      </c>
      <c r="D1725" s="1">
        <v>14389</v>
      </c>
      <c r="E1725" s="1" t="s">
        <v>10</v>
      </c>
      <c r="F1725" s="1" t="s">
        <v>89</v>
      </c>
      <c r="G1725" s="1" t="s">
        <v>33</v>
      </c>
      <c r="H1725" s="1" t="s">
        <v>19</v>
      </c>
      <c r="I1725" s="1" t="s">
        <v>18</v>
      </c>
      <c r="J1725" s="1" t="s">
        <v>16</v>
      </c>
      <c r="K1725" s="1" t="s">
        <v>20</v>
      </c>
      <c r="L1725" s="1" t="s">
        <v>75</v>
      </c>
      <c r="M1725" s="1">
        <v>59790</v>
      </c>
      <c r="N1725" s="17">
        <v>40.409570154095704</v>
      </c>
      <c r="O1725" s="8">
        <v>2176.2623244750198</v>
      </c>
      <c r="P1725" s="8">
        <v>977.13138971765227</v>
      </c>
      <c r="Q1725" s="8">
        <f>P1725-Table3[[#This Row],[paid]]</f>
        <v>-1199.1309347573674</v>
      </c>
      <c r="R1725" s="8">
        <v>24.180692494166887</v>
      </c>
      <c r="S1725" s="8">
        <v>800</v>
      </c>
      <c r="T1725" s="10">
        <v>5.5E-2</v>
      </c>
      <c r="U1725" s="8">
        <v>157.97239442611669</v>
      </c>
      <c r="V1725" s="10">
        <v>2.6944925402468772E-2</v>
      </c>
    </row>
    <row r="1726" spans="1:22" x14ac:dyDescent="0.25">
      <c r="A1726" s="6">
        <v>44729</v>
      </c>
      <c r="B1726" s="7" t="str">
        <f t="shared" si="26"/>
        <v>6</v>
      </c>
      <c r="C1726" s="17">
        <f>_xlfn.ISOWEEKNUM(Table3[[#This Row],[dt]])</f>
        <v>24</v>
      </c>
      <c r="D1726" s="1">
        <v>16845</v>
      </c>
      <c r="E1726" s="1" t="s">
        <v>10</v>
      </c>
      <c r="F1726" s="1" t="s">
        <v>95</v>
      </c>
      <c r="G1726" s="1" t="s">
        <v>37</v>
      </c>
      <c r="H1726" s="1" t="s">
        <v>11</v>
      </c>
      <c r="I1726" s="1" t="s">
        <v>12</v>
      </c>
      <c r="J1726" s="1" t="s">
        <v>13</v>
      </c>
      <c r="K1726" s="1" t="s">
        <v>15</v>
      </c>
      <c r="L1726" s="1" t="s">
        <v>81</v>
      </c>
      <c r="M1726" s="1">
        <v>99100</v>
      </c>
      <c r="N1726" s="17">
        <v>544.82480574695785</v>
      </c>
      <c r="O1726" s="8">
        <v>1595.7156403521897</v>
      </c>
      <c r="P1726" s="8">
        <v>386.39353945878412</v>
      </c>
      <c r="Q1726" s="8">
        <f>P1726-Table3[[#This Row],[paid]]</f>
        <v>-1209.3221008934056</v>
      </c>
      <c r="R1726" s="8">
        <v>0.70920695126763988</v>
      </c>
      <c r="S1726" s="8">
        <v>600</v>
      </c>
      <c r="T1726" s="10">
        <v>0.06</v>
      </c>
      <c r="U1726" s="8">
        <v>105.59392699930781</v>
      </c>
      <c r="V1726" s="10">
        <v>4.5546796299618823E-2</v>
      </c>
    </row>
    <row r="1727" spans="1:22" x14ac:dyDescent="0.25">
      <c r="A1727" s="6">
        <v>44729</v>
      </c>
      <c r="B1727" s="7" t="str">
        <f t="shared" si="26"/>
        <v>6</v>
      </c>
      <c r="C1727" s="17">
        <f>_xlfn.ISOWEEKNUM(Table3[[#This Row],[dt]])</f>
        <v>24</v>
      </c>
      <c r="D1727" s="1">
        <v>13250</v>
      </c>
      <c r="E1727" s="1" t="s">
        <v>10</v>
      </c>
      <c r="F1727" s="1" t="s">
        <v>89</v>
      </c>
      <c r="G1727" s="1" t="s">
        <v>73</v>
      </c>
      <c r="H1727" s="1" t="s">
        <v>11</v>
      </c>
      <c r="I1727" s="1" t="s">
        <v>18</v>
      </c>
      <c r="J1727" s="1" t="s">
        <v>13</v>
      </c>
      <c r="K1727" s="1" t="s">
        <v>15</v>
      </c>
      <c r="L1727" s="1" t="s">
        <v>80</v>
      </c>
      <c r="M1727" s="1">
        <v>107820</v>
      </c>
      <c r="N1727" s="17">
        <v>292.10047410112196</v>
      </c>
      <c r="O1727" s="8">
        <v>2691.1761500182556</v>
      </c>
      <c r="P1727" s="8">
        <v>1424.0830241122546</v>
      </c>
      <c r="Q1727" s="8">
        <f>P1727-Table3[[#This Row],[paid]]</f>
        <v>-1267.093125906001</v>
      </c>
      <c r="R1727" s="8">
        <v>4.875319112351912</v>
      </c>
      <c r="S1727" s="8">
        <v>1400</v>
      </c>
      <c r="T1727" s="10">
        <v>0.06</v>
      </c>
      <c r="U1727" s="8">
        <v>212.32004448365748</v>
      </c>
      <c r="V1727" s="10">
        <v>2.4848743704861547E-2</v>
      </c>
    </row>
    <row r="1728" spans="1:22" x14ac:dyDescent="0.25">
      <c r="A1728" s="6">
        <v>44729</v>
      </c>
      <c r="B1728" s="7" t="str">
        <f t="shared" si="26"/>
        <v>6</v>
      </c>
      <c r="C1728" s="17">
        <f>_xlfn.ISOWEEKNUM(Table3[[#This Row],[dt]])</f>
        <v>24</v>
      </c>
      <c r="D1728" s="1">
        <v>5638</v>
      </c>
      <c r="E1728" s="1" t="s">
        <v>10</v>
      </c>
      <c r="F1728" s="1" t="s">
        <v>95</v>
      </c>
      <c r="G1728" s="1" t="s">
        <v>62</v>
      </c>
      <c r="H1728" s="1" t="s">
        <v>11</v>
      </c>
      <c r="I1728" s="1" t="s">
        <v>12</v>
      </c>
      <c r="J1728" s="1" t="s">
        <v>16</v>
      </c>
      <c r="K1728" s="1" t="s">
        <v>15</v>
      </c>
      <c r="L1728" s="1" t="s">
        <v>79</v>
      </c>
      <c r="M1728" s="1">
        <v>114840</v>
      </c>
      <c r="N1728" s="17">
        <v>374.78535924084952</v>
      </c>
      <c r="O1728" s="8">
        <v>2440.4508930135034</v>
      </c>
      <c r="P1728" s="8">
        <v>1172.6221341637408</v>
      </c>
      <c r="Q1728" s="8">
        <f>P1728-Table3[[#This Row],[paid]]</f>
        <v>-1267.8287588497626</v>
      </c>
      <c r="R1728" s="8">
        <v>3.1287831961711583</v>
      </c>
      <c r="S1728" s="8">
        <v>800</v>
      </c>
      <c r="T1728" s="10">
        <v>0.04</v>
      </c>
      <c r="U1728" s="8">
        <v>67.908067520475896</v>
      </c>
      <c r="V1728" s="10">
        <v>9.6518826684813715E-3</v>
      </c>
    </row>
    <row r="1729" spans="1:22" x14ac:dyDescent="0.25">
      <c r="A1729" s="6">
        <v>44729</v>
      </c>
      <c r="B1729" s="7" t="str">
        <f t="shared" si="26"/>
        <v>6</v>
      </c>
      <c r="C1729" s="17">
        <f>_xlfn.ISOWEEKNUM(Table3[[#This Row],[dt]])</f>
        <v>24</v>
      </c>
      <c r="D1729" s="1">
        <v>14315</v>
      </c>
      <c r="E1729" s="1" t="s">
        <v>10</v>
      </c>
      <c r="F1729" s="1" t="s">
        <v>95</v>
      </c>
      <c r="G1729" s="1" t="s">
        <v>52</v>
      </c>
      <c r="H1729" s="1" t="s">
        <v>11</v>
      </c>
      <c r="I1729" s="1" t="s">
        <v>12</v>
      </c>
      <c r="J1729" s="1" t="s">
        <v>16</v>
      </c>
      <c r="K1729" s="1" t="s">
        <v>14</v>
      </c>
      <c r="L1729" s="1" t="s">
        <v>79</v>
      </c>
      <c r="M1729" s="1">
        <v>75710</v>
      </c>
      <c r="N1729" s="17">
        <v>214.16688738915317</v>
      </c>
      <c r="O1729" s="8">
        <v>1605.2755533563427</v>
      </c>
      <c r="P1729" s="8">
        <v>214.6047869314784</v>
      </c>
      <c r="Q1729" s="8">
        <f>P1729-Table3[[#This Row],[paid]]</f>
        <v>-1390.6707664248643</v>
      </c>
      <c r="R1729" s="8">
        <v>1.0020446650164436</v>
      </c>
      <c r="S1729" s="8">
        <v>400</v>
      </c>
      <c r="T1729" s="10">
        <v>0.12</v>
      </c>
      <c r="U1729" s="8">
        <v>28.261322010691249</v>
      </c>
      <c r="V1729" s="10">
        <v>2.1948347017157376E-2</v>
      </c>
    </row>
    <row r="1730" spans="1:22" x14ac:dyDescent="0.25">
      <c r="A1730" s="6">
        <v>44729</v>
      </c>
      <c r="B1730" s="7" t="str">
        <f t="shared" ref="B1730:B1793" si="27">TEXT(A1730,"M")</f>
        <v>6</v>
      </c>
      <c r="C1730" s="17">
        <f>_xlfn.ISOWEEKNUM(Table3[[#This Row],[dt]])</f>
        <v>24</v>
      </c>
      <c r="D1730" s="1">
        <v>16911</v>
      </c>
      <c r="E1730" s="1" t="s">
        <v>10</v>
      </c>
      <c r="F1730" s="1" t="s">
        <v>92</v>
      </c>
      <c r="G1730" s="1" t="s">
        <v>52</v>
      </c>
      <c r="H1730" s="1" t="s">
        <v>11</v>
      </c>
      <c r="I1730" s="1" t="s">
        <v>18</v>
      </c>
      <c r="J1730" s="1" t="s">
        <v>16</v>
      </c>
      <c r="K1730" s="1" t="s">
        <v>15</v>
      </c>
      <c r="L1730" s="1" t="s">
        <v>77</v>
      </c>
      <c r="M1730" s="1">
        <v>137450</v>
      </c>
      <c r="N1730" s="17">
        <v>456.12536487939775</v>
      </c>
      <c r="O1730" s="8">
        <v>4773.1091731579045</v>
      </c>
      <c r="P1730" s="8">
        <v>3359.7780296540896</v>
      </c>
      <c r="Q1730" s="8">
        <f>P1730-Table3[[#This Row],[paid]]</f>
        <v>-1413.3311435038149</v>
      </c>
      <c r="R1730" s="8">
        <v>7.3659092178362737</v>
      </c>
      <c r="S1730" s="8">
        <v>3200</v>
      </c>
      <c r="T1730" s="10">
        <v>0.12</v>
      </c>
      <c r="U1730" s="8">
        <v>313.06683667183319</v>
      </c>
      <c r="V1730" s="10">
        <v>1.5530134923033661E-2</v>
      </c>
    </row>
    <row r="1731" spans="1:22" x14ac:dyDescent="0.25">
      <c r="A1731" s="6">
        <v>44729</v>
      </c>
      <c r="B1731" s="7" t="str">
        <f t="shared" si="27"/>
        <v>6</v>
      </c>
      <c r="C1731" s="17">
        <f>_xlfn.ISOWEEKNUM(Table3[[#This Row],[dt]])</f>
        <v>24</v>
      </c>
      <c r="D1731" s="1">
        <v>15408</v>
      </c>
      <c r="E1731" s="1" t="s">
        <v>10</v>
      </c>
      <c r="F1731" s="1" t="s">
        <v>94</v>
      </c>
      <c r="G1731" s="1" t="s">
        <v>61</v>
      </c>
      <c r="H1731" s="1" t="s">
        <v>17</v>
      </c>
      <c r="I1731" s="1" t="s">
        <v>18</v>
      </c>
      <c r="J1731" s="1" t="s">
        <v>16</v>
      </c>
      <c r="K1731" s="1" t="s">
        <v>20</v>
      </c>
      <c r="L1731" s="1" t="s">
        <v>75</v>
      </c>
      <c r="M1731" s="1">
        <v>87830</v>
      </c>
      <c r="N1731" s="17">
        <v>173.15831798490234</v>
      </c>
      <c r="O1731" s="8">
        <v>2290.7390193458841</v>
      </c>
      <c r="P1731" s="8">
        <v>869.86955160596051</v>
      </c>
      <c r="Q1731" s="8">
        <f>P1731-Table3[[#This Row],[paid]]</f>
        <v>-1420.8694677399235</v>
      </c>
      <c r="R1731" s="8">
        <v>5.023550481021676</v>
      </c>
      <c r="S1731" s="8">
        <v>1000</v>
      </c>
      <c r="T1731" s="10">
        <v>0.1</v>
      </c>
      <c r="U1731" s="8">
        <v>497.57342230076222</v>
      </c>
      <c r="V1731" s="10">
        <v>9.5334873560857097E-2</v>
      </c>
    </row>
    <row r="1732" spans="1:22" x14ac:dyDescent="0.25">
      <c r="A1732" s="6">
        <v>44729</v>
      </c>
      <c r="B1732" s="7" t="str">
        <f t="shared" si="27"/>
        <v>6</v>
      </c>
      <c r="C1732" s="17">
        <f>_xlfn.ISOWEEKNUM(Table3[[#This Row],[dt]])</f>
        <v>24</v>
      </c>
      <c r="D1732" s="1">
        <v>2480</v>
      </c>
      <c r="E1732" s="1" t="s">
        <v>10</v>
      </c>
      <c r="F1732" s="1" t="s">
        <v>92</v>
      </c>
      <c r="G1732" s="1" t="s">
        <v>39</v>
      </c>
      <c r="H1732" s="1" t="s">
        <v>17</v>
      </c>
      <c r="I1732" s="1" t="s">
        <v>12</v>
      </c>
      <c r="J1732" s="1" t="s">
        <v>13</v>
      </c>
      <c r="K1732" s="1" t="s">
        <v>14</v>
      </c>
      <c r="L1732" s="1" t="s">
        <v>79</v>
      </c>
      <c r="M1732" s="1">
        <v>86050</v>
      </c>
      <c r="N1732" s="17">
        <v>115.70630743594397</v>
      </c>
      <c r="O1732" s="8">
        <v>1528.2659875627271</v>
      </c>
      <c r="P1732" s="8">
        <v>90.403892740710333</v>
      </c>
      <c r="Q1732" s="8">
        <f>P1732-Table3[[#This Row],[paid]]</f>
        <v>-1437.8620948220168</v>
      </c>
      <c r="R1732" s="8">
        <v>0.78132207953104649</v>
      </c>
      <c r="S1732" s="8">
        <v>50000</v>
      </c>
      <c r="T1732" s="10">
        <v>0.06</v>
      </c>
      <c r="U1732" s="8">
        <v>0.5311179842626732</v>
      </c>
      <c r="V1732" s="10">
        <v>9.7915765970016714E-4</v>
      </c>
    </row>
    <row r="1733" spans="1:22" x14ac:dyDescent="0.25">
      <c r="A1733" s="6">
        <v>44729</v>
      </c>
      <c r="B1733" s="7" t="str">
        <f t="shared" si="27"/>
        <v>6</v>
      </c>
      <c r="C1733" s="17">
        <f>_xlfn.ISOWEEKNUM(Table3[[#This Row],[dt]])</f>
        <v>24</v>
      </c>
      <c r="D1733" s="1">
        <v>2370</v>
      </c>
      <c r="E1733" s="1" t="s">
        <v>10</v>
      </c>
      <c r="F1733" s="1" t="s">
        <v>90</v>
      </c>
      <c r="G1733" s="1" t="s">
        <v>55</v>
      </c>
      <c r="H1733" s="1" t="s">
        <v>17</v>
      </c>
      <c r="I1733" s="1" t="s">
        <v>12</v>
      </c>
      <c r="J1733" s="1" t="s">
        <v>13</v>
      </c>
      <c r="K1733" s="1" t="s">
        <v>14</v>
      </c>
      <c r="L1733" s="1" t="s">
        <v>79</v>
      </c>
      <c r="M1733" s="1">
        <v>96610</v>
      </c>
      <c r="N1733" s="17">
        <v>698.23258869908011</v>
      </c>
      <c r="O1733" s="8">
        <v>3539.2073078810963</v>
      </c>
      <c r="P1733" s="8">
        <v>1872.1135458519093</v>
      </c>
      <c r="Q1733" s="8">
        <f>P1733-Table3[[#This Row],[paid]]</f>
        <v>-1667.093762029187</v>
      </c>
      <c r="R1733" s="8">
        <v>2.681217657485679</v>
      </c>
      <c r="S1733" s="8">
        <v>30000</v>
      </c>
      <c r="T1733" s="10">
        <v>8.5000000000000006E-2</v>
      </c>
      <c r="U1733" s="8">
        <v>86.198740510534734</v>
      </c>
      <c r="V1733" s="10">
        <v>7.6739238298808967E-3</v>
      </c>
    </row>
    <row r="1734" spans="1:22" x14ac:dyDescent="0.25">
      <c r="A1734" s="6">
        <v>44729</v>
      </c>
      <c r="B1734" s="7" t="str">
        <f t="shared" si="27"/>
        <v>6</v>
      </c>
      <c r="C1734" s="17">
        <f>_xlfn.ISOWEEKNUM(Table3[[#This Row],[dt]])</f>
        <v>24</v>
      </c>
      <c r="D1734" s="1">
        <v>16861</v>
      </c>
      <c r="E1734" s="1" t="s">
        <v>10</v>
      </c>
      <c r="F1734" s="1" t="s">
        <v>93</v>
      </c>
      <c r="G1734" s="1" t="s">
        <v>25</v>
      </c>
      <c r="H1734" s="1" t="s">
        <v>11</v>
      </c>
      <c r="I1734" s="1" t="s">
        <v>18</v>
      </c>
      <c r="J1734" s="1" t="s">
        <v>13</v>
      </c>
      <c r="K1734" s="1" t="s">
        <v>15</v>
      </c>
      <c r="L1734" s="1" t="s">
        <v>75</v>
      </c>
      <c r="M1734" s="1">
        <v>208610</v>
      </c>
      <c r="N1734" s="17">
        <v>1065.4152648858983</v>
      </c>
      <c r="O1734" s="8">
        <v>3812.9899464352175</v>
      </c>
      <c r="P1734" s="8">
        <v>1791.189459342392</v>
      </c>
      <c r="Q1734" s="8">
        <f>P1734-Table3[[#This Row],[paid]]</f>
        <v>-2021.8004870928255</v>
      </c>
      <c r="R1734" s="8">
        <v>1.6812124984282266</v>
      </c>
      <c r="S1734" s="8">
        <v>2000</v>
      </c>
      <c r="T1734" s="10">
        <v>7.0000000000000007E-2</v>
      </c>
      <c r="U1734" s="8">
        <v>315.9502027476891</v>
      </c>
      <c r="V1734" s="10">
        <v>2.939854678686395E-2</v>
      </c>
    </row>
    <row r="1735" spans="1:22" x14ac:dyDescent="0.25">
      <c r="A1735" s="6">
        <v>44729</v>
      </c>
      <c r="B1735" s="7" t="str">
        <f t="shared" si="27"/>
        <v>6</v>
      </c>
      <c r="C1735" s="17">
        <f>_xlfn.ISOWEEKNUM(Table3[[#This Row],[dt]])</f>
        <v>24</v>
      </c>
      <c r="D1735" s="1">
        <v>3016</v>
      </c>
      <c r="E1735" s="1" t="s">
        <v>10</v>
      </c>
      <c r="F1735" s="1" t="s">
        <v>90</v>
      </c>
      <c r="G1735" s="1" t="s">
        <v>28</v>
      </c>
      <c r="H1735" s="1" t="s">
        <v>11</v>
      </c>
      <c r="I1735" s="1" t="s">
        <v>12</v>
      </c>
      <c r="J1735" s="1" t="s">
        <v>16</v>
      </c>
      <c r="K1735" s="1" t="s">
        <v>15</v>
      </c>
      <c r="L1735" s="1" t="s">
        <v>78</v>
      </c>
      <c r="M1735" s="1">
        <v>349820</v>
      </c>
      <c r="N1735" s="17">
        <v>2094.9086134751437</v>
      </c>
      <c r="O1735" s="8">
        <v>4817.9233878010582</v>
      </c>
      <c r="P1735" s="8">
        <v>2653.2884343238125</v>
      </c>
      <c r="Q1735" s="8">
        <f>P1735-Table3[[#This Row],[paid]]</f>
        <v>-2164.6349534772457</v>
      </c>
      <c r="R1735" s="8">
        <v>1.266541374290499</v>
      </c>
      <c r="S1735" s="8">
        <v>2200</v>
      </c>
      <c r="T1735" s="10">
        <v>0.08</v>
      </c>
      <c r="U1735" s="8">
        <v>47.297957520284022</v>
      </c>
      <c r="V1735" s="10">
        <v>2.9710275061204604E-3</v>
      </c>
    </row>
    <row r="1736" spans="1:22" x14ac:dyDescent="0.25">
      <c r="A1736" s="6">
        <v>44729</v>
      </c>
      <c r="B1736" s="7" t="str">
        <f t="shared" si="27"/>
        <v>6</v>
      </c>
      <c r="C1736" s="17">
        <f>_xlfn.ISOWEEKNUM(Table3[[#This Row],[dt]])</f>
        <v>24</v>
      </c>
      <c r="D1736" s="1">
        <v>5351</v>
      </c>
      <c r="E1736" s="1" t="s">
        <v>10</v>
      </c>
      <c r="F1736" s="1" t="s">
        <v>92</v>
      </c>
      <c r="G1736" s="1" t="s">
        <v>70</v>
      </c>
      <c r="H1736" s="1" t="s">
        <v>17</v>
      </c>
      <c r="I1736" s="1" t="s">
        <v>12</v>
      </c>
      <c r="J1736" s="1" t="s">
        <v>13</v>
      </c>
      <c r="K1736" s="1" t="s">
        <v>14</v>
      </c>
      <c r="L1736" s="1" t="s">
        <v>75</v>
      </c>
      <c r="M1736" s="1">
        <v>184950</v>
      </c>
      <c r="N1736" s="17">
        <v>508.85234123089867</v>
      </c>
      <c r="O1736" s="8">
        <v>6340.4718574846383</v>
      </c>
      <c r="P1736" s="8">
        <v>3425.0148080569884</v>
      </c>
      <c r="Q1736" s="8">
        <f>P1736-Table3[[#This Row],[paid]]</f>
        <v>-2915.45704942765</v>
      </c>
      <c r="R1736" s="8">
        <v>6.7308618444635222</v>
      </c>
      <c r="S1736" s="8">
        <v>4000</v>
      </c>
      <c r="T1736" s="10">
        <v>0.06</v>
      </c>
      <c r="U1736" s="8">
        <v>197.21816243573696</v>
      </c>
      <c r="V1736" s="10">
        <v>9.5969493801799002E-3</v>
      </c>
    </row>
    <row r="1737" spans="1:22" x14ac:dyDescent="0.25">
      <c r="A1737" s="6">
        <v>44729</v>
      </c>
      <c r="B1737" s="7" t="str">
        <f t="shared" si="27"/>
        <v>6</v>
      </c>
      <c r="C1737" s="17">
        <f>_xlfn.ISOWEEKNUM(Table3[[#This Row],[dt]])</f>
        <v>24</v>
      </c>
      <c r="D1737" s="1">
        <v>16703</v>
      </c>
      <c r="E1737" s="1" t="s">
        <v>10</v>
      </c>
      <c r="F1737" s="1" t="s">
        <v>90</v>
      </c>
      <c r="G1737" s="1" t="s">
        <v>43</v>
      </c>
      <c r="H1737" s="1" t="s">
        <v>19</v>
      </c>
      <c r="I1737" s="1" t="s">
        <v>12</v>
      </c>
      <c r="J1737" s="1" t="s">
        <v>13</v>
      </c>
      <c r="K1737" s="1" t="s">
        <v>14</v>
      </c>
      <c r="L1737" s="1" t="s">
        <v>81</v>
      </c>
      <c r="M1737" s="1">
        <v>480090</v>
      </c>
      <c r="N1737" s="17">
        <v>407.32965674107106</v>
      </c>
      <c r="O1737" s="8">
        <v>10908.72157615178</v>
      </c>
      <c r="P1737" s="8">
        <v>7878.4500267691838</v>
      </c>
      <c r="Q1737" s="8">
        <f>P1737-Table3[[#This Row],[paid]]</f>
        <v>-3030.2715493825963</v>
      </c>
      <c r="R1737" s="8">
        <v>19.341704922254927</v>
      </c>
      <c r="S1737" s="8">
        <v>20000</v>
      </c>
      <c r="T1737" s="10">
        <v>4.4999999999999998E-2</v>
      </c>
      <c r="U1737" s="8">
        <v>649.66449379934966</v>
      </c>
      <c r="V1737" s="10">
        <v>1.3743492091124888E-2</v>
      </c>
    </row>
    <row r="1738" spans="1:22" x14ac:dyDescent="0.25">
      <c r="A1738" s="6">
        <v>44729</v>
      </c>
      <c r="B1738" s="7" t="str">
        <f t="shared" si="27"/>
        <v>6</v>
      </c>
      <c r="C1738" s="17">
        <f>_xlfn.ISOWEEKNUM(Table3[[#This Row],[dt]])</f>
        <v>24</v>
      </c>
      <c r="D1738" s="1">
        <v>7581</v>
      </c>
      <c r="E1738" s="1" t="s">
        <v>10</v>
      </c>
      <c r="F1738" s="1" t="s">
        <v>89</v>
      </c>
      <c r="G1738" s="1" t="s">
        <v>35</v>
      </c>
      <c r="H1738" s="1" t="s">
        <v>11</v>
      </c>
      <c r="I1738" s="1" t="s">
        <v>12</v>
      </c>
      <c r="J1738" s="1" t="s">
        <v>13</v>
      </c>
      <c r="K1738" s="1" t="s">
        <v>14</v>
      </c>
      <c r="L1738" s="1" t="s">
        <v>81</v>
      </c>
      <c r="M1738" s="1">
        <v>276640</v>
      </c>
      <c r="N1738" s="17">
        <v>996.02795014490698</v>
      </c>
      <c r="O1738" s="8">
        <v>5276.5111187487546</v>
      </c>
      <c r="P1738" s="8">
        <v>1081.3894143053769</v>
      </c>
      <c r="Q1738" s="8">
        <f>P1738-Table3[[#This Row],[paid]]</f>
        <v>-4195.1217044433779</v>
      </c>
      <c r="R1738" s="8">
        <v>1.085701876285752</v>
      </c>
      <c r="S1738" s="8">
        <v>1800</v>
      </c>
      <c r="T1738" s="10">
        <v>0.17</v>
      </c>
      <c r="U1738" s="8">
        <v>765.59650689713624</v>
      </c>
      <c r="V1738" s="10">
        <v>0.11799580810410651</v>
      </c>
    </row>
    <row r="1739" spans="1:22" x14ac:dyDescent="0.25">
      <c r="A1739" s="6">
        <v>44729</v>
      </c>
      <c r="B1739" s="7" t="str">
        <f t="shared" si="27"/>
        <v>6</v>
      </c>
      <c r="C1739" s="17">
        <f>_xlfn.ISOWEEKNUM(Table3[[#This Row],[dt]])</f>
        <v>24</v>
      </c>
      <c r="D1739" s="1">
        <v>12394</v>
      </c>
      <c r="E1739" s="1" t="s">
        <v>10</v>
      </c>
      <c r="F1739" s="1" t="s">
        <v>89</v>
      </c>
      <c r="G1739" s="1" t="s">
        <v>42</v>
      </c>
      <c r="H1739" s="1" t="s">
        <v>17</v>
      </c>
      <c r="I1739" s="1" t="s">
        <v>12</v>
      </c>
      <c r="J1739" s="1" t="s">
        <v>13</v>
      </c>
      <c r="K1739" s="1" t="s">
        <v>14</v>
      </c>
      <c r="L1739" s="1" t="s">
        <v>79</v>
      </c>
      <c r="M1739" s="1">
        <v>339050</v>
      </c>
      <c r="N1739" s="17">
        <v>768.38684077037612</v>
      </c>
      <c r="O1739" s="8">
        <v>8339.6880450392982</v>
      </c>
      <c r="P1739" s="8">
        <v>3855.6597773394838</v>
      </c>
      <c r="Q1739" s="8">
        <f>P1739-Table3[[#This Row],[paid]]</f>
        <v>-4484.028267699814</v>
      </c>
      <c r="R1739" s="8">
        <v>5.0178628429839351</v>
      </c>
      <c r="S1739" s="8">
        <v>4400</v>
      </c>
      <c r="T1739" s="10">
        <v>7.0000000000000007E-2</v>
      </c>
      <c r="U1739" s="8">
        <v>559.58459435744669</v>
      </c>
      <c r="V1739" s="10">
        <v>2.4188881915283865E-2</v>
      </c>
    </row>
    <row r="1740" spans="1:22" x14ac:dyDescent="0.25">
      <c r="A1740" s="6">
        <v>44729</v>
      </c>
      <c r="B1740" s="7" t="str">
        <f t="shared" si="27"/>
        <v>6</v>
      </c>
      <c r="C1740" s="17">
        <f>_xlfn.ISOWEEKNUM(Table3[[#This Row],[dt]])</f>
        <v>24</v>
      </c>
      <c r="D1740" s="1">
        <v>13549</v>
      </c>
      <c r="E1740" s="1" t="s">
        <v>10</v>
      </c>
      <c r="F1740" s="1" t="s">
        <v>94</v>
      </c>
      <c r="G1740" s="1" t="s">
        <v>61</v>
      </c>
      <c r="H1740" s="1" t="s">
        <v>19</v>
      </c>
      <c r="I1740" s="1" t="s">
        <v>12</v>
      </c>
      <c r="J1740" s="1" t="s">
        <v>13</v>
      </c>
      <c r="K1740" s="1" t="s">
        <v>14</v>
      </c>
      <c r="L1740" s="1" t="s">
        <v>78</v>
      </c>
      <c r="M1740" s="1">
        <v>495190</v>
      </c>
      <c r="N1740" s="17">
        <v>448.79296707642618</v>
      </c>
      <c r="O1740" s="8">
        <v>9090.1258182056117</v>
      </c>
      <c r="P1740" s="8">
        <v>4120.7924616671944</v>
      </c>
      <c r="Q1740" s="8">
        <f>P1740-Table3[[#This Row],[paid]]</f>
        <v>-4969.3333565384173</v>
      </c>
      <c r="R1740" s="8">
        <v>9.181945270914758</v>
      </c>
      <c r="S1740" s="8">
        <v>5400</v>
      </c>
      <c r="T1740" s="10">
        <v>7.0000000000000007E-2</v>
      </c>
      <c r="U1740" s="8">
        <v>66.665180321035464</v>
      </c>
      <c r="V1740" s="10">
        <v>2.6962928830305613E-3</v>
      </c>
    </row>
    <row r="1741" spans="1:22" x14ac:dyDescent="0.25">
      <c r="A1741" s="6">
        <v>44730</v>
      </c>
      <c r="B1741" s="7" t="str">
        <f t="shared" si="27"/>
        <v>6</v>
      </c>
      <c r="C1741" s="17">
        <f>_xlfn.ISOWEEKNUM(Table3[[#This Row],[dt]])</f>
        <v>24</v>
      </c>
      <c r="D1741" s="1">
        <v>16703</v>
      </c>
      <c r="E1741" s="1" t="s">
        <v>10</v>
      </c>
      <c r="F1741" s="1" t="s">
        <v>91</v>
      </c>
      <c r="G1741" s="1" t="s">
        <v>49</v>
      </c>
      <c r="H1741" s="1" t="s">
        <v>19</v>
      </c>
      <c r="I1741" s="1" t="s">
        <v>12</v>
      </c>
      <c r="J1741" s="1" t="s">
        <v>13</v>
      </c>
      <c r="K1741" s="1" t="s">
        <v>14</v>
      </c>
      <c r="L1741" s="1" t="s">
        <v>80</v>
      </c>
      <c r="M1741" s="1">
        <v>927080</v>
      </c>
      <c r="N1741" s="17">
        <v>1030.7632199673722</v>
      </c>
      <c r="O1741" s="8">
        <v>22176.605381378562</v>
      </c>
      <c r="P1741" s="8">
        <v>35605.652914105172</v>
      </c>
      <c r="Q1741" s="8">
        <f>P1741-Table3[[#This Row],[paid]]</f>
        <v>13429.04753272661</v>
      </c>
      <c r="R1741" s="8">
        <v>34.54299903641521</v>
      </c>
      <c r="S1741" s="8">
        <v>20000</v>
      </c>
      <c r="T1741" s="10">
        <v>4.4999999999999998E-2</v>
      </c>
      <c r="U1741" s="8">
        <v>1621.7314603035506</v>
      </c>
      <c r="V1741" s="10">
        <v>7.5911703506547322E-3</v>
      </c>
    </row>
    <row r="1742" spans="1:22" x14ac:dyDescent="0.25">
      <c r="A1742" s="6">
        <v>44730</v>
      </c>
      <c r="B1742" s="7" t="str">
        <f t="shared" si="27"/>
        <v>6</v>
      </c>
      <c r="C1742" s="17">
        <f>_xlfn.ISOWEEKNUM(Table3[[#This Row],[dt]])</f>
        <v>24</v>
      </c>
      <c r="D1742" s="1">
        <v>13549</v>
      </c>
      <c r="E1742" s="1" t="s">
        <v>10</v>
      </c>
      <c r="F1742" s="1" t="s">
        <v>95</v>
      </c>
      <c r="G1742" s="1" t="s">
        <v>57</v>
      </c>
      <c r="H1742" s="1" t="s">
        <v>19</v>
      </c>
      <c r="I1742" s="1" t="s">
        <v>12</v>
      </c>
      <c r="J1742" s="1" t="s">
        <v>13</v>
      </c>
      <c r="K1742" s="1" t="s">
        <v>14</v>
      </c>
      <c r="L1742" s="1" t="s">
        <v>75</v>
      </c>
      <c r="M1742" s="1">
        <v>1139040</v>
      </c>
      <c r="N1742" s="17">
        <v>1014.5843230403801</v>
      </c>
      <c r="O1742" s="8">
        <v>22662.217271943817</v>
      </c>
      <c r="P1742" s="8">
        <v>32753.177164457447</v>
      </c>
      <c r="Q1742" s="8">
        <f>P1742-Table3[[#This Row],[paid]]</f>
        <v>10090.959892513631</v>
      </c>
      <c r="R1742" s="8">
        <v>32.282360786244752</v>
      </c>
      <c r="S1742" s="8">
        <v>30400</v>
      </c>
      <c r="T1742" s="10">
        <v>7.0000000000000007E-2</v>
      </c>
      <c r="U1742" s="8">
        <v>12287.581778644657</v>
      </c>
      <c r="V1742" s="10">
        <v>6.2526156963578952E-2</v>
      </c>
    </row>
    <row r="1743" spans="1:22" x14ac:dyDescent="0.25">
      <c r="A1743" s="6">
        <v>44730</v>
      </c>
      <c r="B1743" s="7" t="str">
        <f t="shared" si="27"/>
        <v>6</v>
      </c>
      <c r="C1743" s="17">
        <f>_xlfn.ISOWEEKNUM(Table3[[#This Row],[dt]])</f>
        <v>24</v>
      </c>
      <c r="D1743" s="1">
        <v>16845</v>
      </c>
      <c r="E1743" s="1" t="s">
        <v>10</v>
      </c>
      <c r="F1743" s="1" t="s">
        <v>91</v>
      </c>
      <c r="G1743" s="1" t="s">
        <v>62</v>
      </c>
      <c r="H1743" s="1" t="s">
        <v>11</v>
      </c>
      <c r="I1743" s="1" t="s">
        <v>12</v>
      </c>
      <c r="J1743" s="1" t="s">
        <v>13</v>
      </c>
      <c r="K1743" s="1" t="s">
        <v>15</v>
      </c>
      <c r="L1743" s="1" t="s">
        <v>79</v>
      </c>
      <c r="M1743" s="1">
        <v>666010</v>
      </c>
      <c r="N1743" s="17">
        <v>3274.9624808140529</v>
      </c>
      <c r="O1743" s="8">
        <v>9756.8698317548406</v>
      </c>
      <c r="P1743" s="8">
        <v>15391.802807891916</v>
      </c>
      <c r="Q1743" s="8">
        <f>P1743-Table3[[#This Row],[paid]]</f>
        <v>5634.9329761370755</v>
      </c>
      <c r="R1743" s="8">
        <v>4.699840959419479</v>
      </c>
      <c r="S1743" s="8">
        <v>16000</v>
      </c>
      <c r="T1743" s="10">
        <v>0.06</v>
      </c>
      <c r="U1743" s="8">
        <v>5237.2066828505331</v>
      </c>
      <c r="V1743" s="10">
        <v>5.670991185175131E-2</v>
      </c>
    </row>
    <row r="1744" spans="1:22" x14ac:dyDescent="0.25">
      <c r="A1744" s="6">
        <v>44730</v>
      </c>
      <c r="B1744" s="7" t="str">
        <f t="shared" si="27"/>
        <v>6</v>
      </c>
      <c r="C1744" s="17">
        <f>_xlfn.ISOWEEKNUM(Table3[[#This Row],[dt]])</f>
        <v>24</v>
      </c>
      <c r="D1744" s="1">
        <v>12394</v>
      </c>
      <c r="E1744" s="1" t="s">
        <v>10</v>
      </c>
      <c r="F1744" s="1" t="s">
        <v>90</v>
      </c>
      <c r="G1744" s="1" t="s">
        <v>41</v>
      </c>
      <c r="H1744" s="1" t="s">
        <v>17</v>
      </c>
      <c r="I1744" s="1" t="s">
        <v>12</v>
      </c>
      <c r="J1744" s="1" t="s">
        <v>13</v>
      </c>
      <c r="K1744" s="1" t="s">
        <v>14</v>
      </c>
      <c r="L1744" s="1" t="s">
        <v>79</v>
      </c>
      <c r="M1744" s="1">
        <v>855940</v>
      </c>
      <c r="N1744" s="17">
        <v>1821.617780828971</v>
      </c>
      <c r="O1744" s="8">
        <v>21304.360678633184</v>
      </c>
      <c r="P1744" s="8">
        <v>26080.915471365439</v>
      </c>
      <c r="Q1744" s="8">
        <f>P1744-Table3[[#This Row],[paid]]</f>
        <v>4776.554792732255</v>
      </c>
      <c r="R1744" s="8">
        <v>14.317446692629828</v>
      </c>
      <c r="S1744" s="8">
        <v>33800</v>
      </c>
      <c r="T1744" s="10">
        <v>7.0000000000000007E-2</v>
      </c>
      <c r="U1744" s="8">
        <v>9441.9727974594334</v>
      </c>
      <c r="V1744" s="10">
        <v>6.0337687710297162E-2</v>
      </c>
    </row>
    <row r="1745" spans="1:22" x14ac:dyDescent="0.25">
      <c r="A1745" s="6">
        <v>44730</v>
      </c>
      <c r="B1745" s="7" t="str">
        <f t="shared" si="27"/>
        <v>6</v>
      </c>
      <c r="C1745" s="17">
        <f>_xlfn.ISOWEEKNUM(Table3[[#This Row],[dt]])</f>
        <v>24</v>
      </c>
      <c r="D1745" s="1">
        <v>9315</v>
      </c>
      <c r="E1745" s="1" t="s">
        <v>10</v>
      </c>
      <c r="F1745" s="1" t="s">
        <v>92</v>
      </c>
      <c r="G1745" s="1" t="s">
        <v>29</v>
      </c>
      <c r="H1745" s="1" t="s">
        <v>17</v>
      </c>
      <c r="I1745" s="1" t="s">
        <v>18</v>
      </c>
      <c r="J1745" s="1" t="s">
        <v>16</v>
      </c>
      <c r="K1745" s="1" t="s">
        <v>14</v>
      </c>
      <c r="L1745" s="1" t="s">
        <v>81</v>
      </c>
      <c r="M1745" s="1">
        <v>140640</v>
      </c>
      <c r="N1745" s="17">
        <v>627.72369819341122</v>
      </c>
      <c r="O1745" s="8">
        <v>6961.3115908475302</v>
      </c>
      <c r="P1745" s="8">
        <v>11560.265227734048</v>
      </c>
      <c r="Q1745" s="8">
        <f>P1745-Table3[[#This Row],[paid]]</f>
        <v>4598.9536368865174</v>
      </c>
      <c r="R1745" s="8">
        <v>18.416168229755367</v>
      </c>
      <c r="S1745" s="8">
        <v>8000</v>
      </c>
      <c r="T1745" s="10">
        <v>7.0000000000000007E-2</v>
      </c>
      <c r="U1745" s="8">
        <v>1307.2264040410851</v>
      </c>
      <c r="V1745" s="10">
        <v>1.8846545736467175E-2</v>
      </c>
    </row>
    <row r="1746" spans="1:22" x14ac:dyDescent="0.25">
      <c r="A1746" s="6">
        <v>44730</v>
      </c>
      <c r="B1746" s="7" t="str">
        <f t="shared" si="27"/>
        <v>6</v>
      </c>
      <c r="C1746" s="17">
        <f>_xlfn.ISOWEEKNUM(Table3[[#This Row],[dt]])</f>
        <v>24</v>
      </c>
      <c r="D1746" s="1">
        <v>14706</v>
      </c>
      <c r="E1746" s="1" t="s">
        <v>10</v>
      </c>
      <c r="F1746" s="1" t="s">
        <v>92</v>
      </c>
      <c r="G1746" s="1" t="s">
        <v>37</v>
      </c>
      <c r="H1746" s="1" t="s">
        <v>17</v>
      </c>
      <c r="I1746" s="1" t="s">
        <v>18</v>
      </c>
      <c r="J1746" s="1" t="s">
        <v>13</v>
      </c>
      <c r="K1746" s="1" t="s">
        <v>15</v>
      </c>
      <c r="L1746" s="1" t="s">
        <v>81</v>
      </c>
      <c r="M1746" s="1">
        <v>142600</v>
      </c>
      <c r="N1746" s="17">
        <v>1000.1544302168458</v>
      </c>
      <c r="O1746" s="8">
        <v>8662.1755713172315</v>
      </c>
      <c r="P1746" s="8">
        <v>13246.962191084198</v>
      </c>
      <c r="Q1746" s="8">
        <f>P1746-Table3[[#This Row],[paid]]</f>
        <v>4584.7866197669664</v>
      </c>
      <c r="R1746" s="8">
        <v>13.244916775714421</v>
      </c>
      <c r="S1746" s="8">
        <v>14000</v>
      </c>
      <c r="T1746" s="10">
        <v>0.11</v>
      </c>
      <c r="U1746" s="8">
        <v>5759.801599301536</v>
      </c>
      <c r="V1746" s="10">
        <v>7.2466948978160708E-2</v>
      </c>
    </row>
    <row r="1747" spans="1:22" x14ac:dyDescent="0.25">
      <c r="A1747" s="6">
        <v>44730</v>
      </c>
      <c r="B1747" s="7" t="str">
        <f t="shared" si="27"/>
        <v>6</v>
      </c>
      <c r="C1747" s="17">
        <f>_xlfn.ISOWEEKNUM(Table3[[#This Row],[dt]])</f>
        <v>24</v>
      </c>
      <c r="D1747" s="1">
        <v>5351</v>
      </c>
      <c r="E1747" s="1" t="s">
        <v>10</v>
      </c>
      <c r="F1747" s="1" t="s">
        <v>95</v>
      </c>
      <c r="G1747" s="1" t="s">
        <v>63</v>
      </c>
      <c r="H1747" s="1" t="s">
        <v>17</v>
      </c>
      <c r="I1747" s="1" t="s">
        <v>12</v>
      </c>
      <c r="J1747" s="1" t="s">
        <v>13</v>
      </c>
      <c r="K1747" s="1" t="s">
        <v>14</v>
      </c>
      <c r="L1747" s="1" t="s">
        <v>78</v>
      </c>
      <c r="M1747" s="1">
        <v>322980</v>
      </c>
      <c r="N1747" s="17">
        <v>1075.3961982855012</v>
      </c>
      <c r="O1747" s="8">
        <v>10522.623002652714</v>
      </c>
      <c r="P1747" s="8">
        <v>14074.612901796385</v>
      </c>
      <c r="Q1747" s="8">
        <f>P1747-Table3[[#This Row],[paid]]</f>
        <v>3551.9898991436712</v>
      </c>
      <c r="R1747" s="8">
        <v>13.087839555538201</v>
      </c>
      <c r="S1747" s="8">
        <v>13600</v>
      </c>
      <c r="T1747" s="10">
        <v>0.06</v>
      </c>
      <c r="U1747" s="8">
        <v>3574.0640586761697</v>
      </c>
      <c r="V1747" s="10">
        <v>4.232282246545245E-2</v>
      </c>
    </row>
    <row r="1748" spans="1:22" x14ac:dyDescent="0.25">
      <c r="A1748" s="6">
        <v>44730</v>
      </c>
      <c r="B1748" s="7" t="str">
        <f t="shared" si="27"/>
        <v>6</v>
      </c>
      <c r="C1748" s="17">
        <f>_xlfn.ISOWEEKNUM(Table3[[#This Row],[dt]])</f>
        <v>24</v>
      </c>
      <c r="D1748" s="1">
        <v>15031</v>
      </c>
      <c r="E1748" s="1" t="s">
        <v>10</v>
      </c>
      <c r="F1748" s="1" t="s">
        <v>95</v>
      </c>
      <c r="G1748" s="1" t="s">
        <v>46</v>
      </c>
      <c r="H1748" s="1" t="s">
        <v>19</v>
      </c>
      <c r="I1748" s="1" t="s">
        <v>12</v>
      </c>
      <c r="J1748" s="1" t="s">
        <v>13</v>
      </c>
      <c r="K1748" s="1" t="s">
        <v>14</v>
      </c>
      <c r="L1748" s="1" t="s">
        <v>80</v>
      </c>
      <c r="M1748" s="1">
        <v>137320</v>
      </c>
      <c r="N1748" s="17">
        <v>379.61297832096614</v>
      </c>
      <c r="O1748" s="8">
        <v>4521.5856695847451</v>
      </c>
      <c r="P1748" s="8">
        <v>7528.3008893178276</v>
      </c>
      <c r="Q1748" s="8">
        <f>P1748-Table3[[#This Row],[paid]]</f>
        <v>3006.7152197330824</v>
      </c>
      <c r="R1748" s="8">
        <v>19.831516094669929</v>
      </c>
      <c r="S1748" s="8">
        <v>6600</v>
      </c>
      <c r="T1748" s="10">
        <v>0.11</v>
      </c>
      <c r="U1748" s="8">
        <v>4404.9355303540597</v>
      </c>
      <c r="V1748" s="10">
        <v>9.7519471195339227E-2</v>
      </c>
    </row>
    <row r="1749" spans="1:22" x14ac:dyDescent="0.25">
      <c r="A1749" s="6">
        <v>44730</v>
      </c>
      <c r="B1749" s="7" t="str">
        <f t="shared" si="27"/>
        <v>6</v>
      </c>
      <c r="C1749" s="17">
        <f>_xlfn.ISOWEEKNUM(Table3[[#This Row],[dt]])</f>
        <v>24</v>
      </c>
      <c r="D1749" s="1">
        <v>17473</v>
      </c>
      <c r="E1749" s="1" t="s">
        <v>10</v>
      </c>
      <c r="F1749" s="1" t="s">
        <v>90</v>
      </c>
      <c r="G1749" s="1" t="s">
        <v>33</v>
      </c>
      <c r="H1749" s="1" t="s">
        <v>17</v>
      </c>
      <c r="I1749" s="1" t="s">
        <v>18</v>
      </c>
      <c r="J1749" s="1" t="s">
        <v>16</v>
      </c>
      <c r="K1749" s="1" t="s">
        <v>15</v>
      </c>
      <c r="L1749" s="1" t="s">
        <v>78</v>
      </c>
      <c r="M1749" s="1">
        <v>171240</v>
      </c>
      <c r="N1749" s="17">
        <v>708.72661299467052</v>
      </c>
      <c r="O1749" s="8">
        <v>4358.8555522675897</v>
      </c>
      <c r="P1749" s="8">
        <v>7053.0523563735687</v>
      </c>
      <c r="Q1749" s="8">
        <f>P1749-Table3[[#This Row],[paid]]</f>
        <v>2694.196804105979</v>
      </c>
      <c r="R1749" s="8">
        <v>9.9517250051771455</v>
      </c>
      <c r="S1749" s="8">
        <v>5200</v>
      </c>
      <c r="T1749" s="10">
        <v>7.0000000000000007E-2</v>
      </c>
      <c r="U1749" s="8">
        <v>47.136155885156313</v>
      </c>
      <c r="V1749" s="10">
        <v>1.113847676709815E-3</v>
      </c>
    </row>
    <row r="1750" spans="1:22" x14ac:dyDescent="0.25">
      <c r="A1750" s="6">
        <v>44730</v>
      </c>
      <c r="B1750" s="7" t="str">
        <f t="shared" si="27"/>
        <v>6</v>
      </c>
      <c r="C1750" s="17">
        <f>_xlfn.ISOWEEKNUM(Table3[[#This Row],[dt]])</f>
        <v>24</v>
      </c>
      <c r="D1750" s="1">
        <v>2612</v>
      </c>
      <c r="E1750" s="1" t="s">
        <v>10</v>
      </c>
      <c r="F1750" s="1" t="s">
        <v>91</v>
      </c>
      <c r="G1750" s="1" t="s">
        <v>26</v>
      </c>
      <c r="H1750" s="1" t="s">
        <v>17</v>
      </c>
      <c r="I1750" s="1" t="s">
        <v>12</v>
      </c>
      <c r="J1750" s="1" t="s">
        <v>16</v>
      </c>
      <c r="K1750" s="1" t="s">
        <v>20</v>
      </c>
      <c r="L1750" s="1" t="s">
        <v>80</v>
      </c>
      <c r="M1750" s="1">
        <v>192680</v>
      </c>
      <c r="N1750" s="17">
        <v>279.26033285021742</v>
      </c>
      <c r="O1750" s="8">
        <v>3563.0470465520043</v>
      </c>
      <c r="P1750" s="8">
        <v>5718.4925527649239</v>
      </c>
      <c r="Q1750" s="8">
        <f>P1750-Table3[[#This Row],[paid]]</f>
        <v>2155.4455062129196</v>
      </c>
      <c r="R1750" s="8">
        <v>20.477281876735656</v>
      </c>
      <c r="S1750" s="8">
        <v>3800</v>
      </c>
      <c r="T1750" s="10">
        <v>7.0000000000000007E-2</v>
      </c>
      <c r="U1750" s="8">
        <v>84.073472505859129</v>
      </c>
      <c r="V1750" s="10">
        <v>2.4503390165067519E-3</v>
      </c>
    </row>
    <row r="1751" spans="1:22" x14ac:dyDescent="0.25">
      <c r="A1751" s="6">
        <v>44730</v>
      </c>
      <c r="B1751" s="7" t="str">
        <f t="shared" si="27"/>
        <v>6</v>
      </c>
      <c r="C1751" s="17">
        <f>_xlfn.ISOWEEKNUM(Table3[[#This Row],[dt]])</f>
        <v>24</v>
      </c>
      <c r="D1751" s="1">
        <v>9288</v>
      </c>
      <c r="E1751" s="1" t="s">
        <v>10</v>
      </c>
      <c r="F1751" s="1" t="s">
        <v>95</v>
      </c>
      <c r="G1751" s="1" t="s">
        <v>36</v>
      </c>
      <c r="H1751" s="1" t="s">
        <v>19</v>
      </c>
      <c r="I1751" s="1" t="s">
        <v>21</v>
      </c>
      <c r="J1751" s="1" t="s">
        <v>13</v>
      </c>
      <c r="K1751" s="1" t="s">
        <v>14</v>
      </c>
      <c r="L1751" s="1" t="s">
        <v>78</v>
      </c>
      <c r="M1751" s="1">
        <v>122770</v>
      </c>
      <c r="N1751" s="17">
        <v>211.46633715269977</v>
      </c>
      <c r="O1751" s="8">
        <v>3582.024180908094</v>
      </c>
      <c r="P1751" s="8">
        <v>5488.9676313698137</v>
      </c>
      <c r="Q1751" s="8">
        <f>P1751-Table3[[#This Row],[paid]]</f>
        <v>1906.9434504617197</v>
      </c>
      <c r="R1751" s="8">
        <v>25.956696963102132</v>
      </c>
      <c r="S1751" s="8">
        <v>2800</v>
      </c>
      <c r="T1751" s="10">
        <v>6.5000000000000002E-2</v>
      </c>
      <c r="U1751" s="8">
        <v>565.05902183432022</v>
      </c>
      <c r="V1751" s="10">
        <v>1.7157416469506654E-2</v>
      </c>
    </row>
    <row r="1752" spans="1:22" x14ac:dyDescent="0.25">
      <c r="A1752" s="6">
        <v>44730</v>
      </c>
      <c r="B1752" s="7" t="str">
        <f t="shared" si="27"/>
        <v>6</v>
      </c>
      <c r="C1752" s="17">
        <f>_xlfn.ISOWEEKNUM(Table3[[#This Row],[dt]])</f>
        <v>24</v>
      </c>
      <c r="D1752" s="1">
        <v>17783</v>
      </c>
      <c r="E1752" s="1" t="s">
        <v>10</v>
      </c>
      <c r="F1752" s="1" t="s">
        <v>95</v>
      </c>
      <c r="G1752" s="1" t="s">
        <v>55</v>
      </c>
      <c r="H1752" s="1" t="s">
        <v>11</v>
      </c>
      <c r="I1752" s="1" t="s">
        <v>12</v>
      </c>
      <c r="J1752" s="1" t="s">
        <v>16</v>
      </c>
      <c r="K1752" s="1" t="s">
        <v>14</v>
      </c>
      <c r="L1752" s="1" t="s">
        <v>78</v>
      </c>
      <c r="M1752" s="1">
        <v>90370</v>
      </c>
      <c r="N1752" s="17">
        <v>437.77854671280272</v>
      </c>
      <c r="O1752" s="8">
        <v>3570.9139490764887</v>
      </c>
      <c r="P1752" s="8">
        <v>5317.2432621196622</v>
      </c>
      <c r="Q1752" s="8">
        <f>P1752-Table3[[#This Row],[paid]]</f>
        <v>1746.3293130431734</v>
      </c>
      <c r="R1752" s="8">
        <v>12.145965813185338</v>
      </c>
      <c r="S1752" s="8">
        <v>4000</v>
      </c>
      <c r="T1752" s="10">
        <v>0.15</v>
      </c>
      <c r="U1752" s="8">
        <v>3778.7088655378602</v>
      </c>
      <c r="V1752" s="10">
        <v>0.11844197827276379</v>
      </c>
    </row>
    <row r="1753" spans="1:22" x14ac:dyDescent="0.25">
      <c r="A1753" s="6">
        <v>44730</v>
      </c>
      <c r="B1753" s="7" t="str">
        <f t="shared" si="27"/>
        <v>6</v>
      </c>
      <c r="C1753" s="17">
        <f>_xlfn.ISOWEEKNUM(Table3[[#This Row],[dt]])</f>
        <v>24</v>
      </c>
      <c r="D1753" s="1">
        <v>2865</v>
      </c>
      <c r="E1753" s="1" t="s">
        <v>10</v>
      </c>
      <c r="F1753" s="1" t="s">
        <v>93</v>
      </c>
      <c r="G1753" s="1" t="s">
        <v>74</v>
      </c>
      <c r="H1753" s="1" t="s">
        <v>17</v>
      </c>
      <c r="I1753" s="1" t="s">
        <v>12</v>
      </c>
      <c r="J1753" s="1" t="s">
        <v>16</v>
      </c>
      <c r="K1753" s="1" t="s">
        <v>15</v>
      </c>
      <c r="L1753" s="1" t="s">
        <v>81</v>
      </c>
      <c r="M1753" s="1">
        <v>225220</v>
      </c>
      <c r="N1753" s="17">
        <v>347.0261941448382</v>
      </c>
      <c r="O1753" s="8">
        <v>2974.6107982614658</v>
      </c>
      <c r="P1753" s="8">
        <v>4649.8552449676381</v>
      </c>
      <c r="Q1753" s="8">
        <f>P1753-Table3[[#This Row],[paid]]</f>
        <v>1675.2444467061723</v>
      </c>
      <c r="R1753" s="8">
        <v>13.399147739916513</v>
      </c>
      <c r="S1753" s="8">
        <v>2800</v>
      </c>
      <c r="T1753" s="10">
        <v>0.12</v>
      </c>
      <c r="U1753" s="8">
        <v>2745.2387034562998</v>
      </c>
      <c r="V1753" s="10">
        <v>9.8398715616913296E-2</v>
      </c>
    </row>
    <row r="1754" spans="1:22" x14ac:dyDescent="0.25">
      <c r="A1754" s="6">
        <v>44730</v>
      </c>
      <c r="B1754" s="7" t="str">
        <f t="shared" si="27"/>
        <v>6</v>
      </c>
      <c r="C1754" s="17">
        <f>_xlfn.ISOWEEKNUM(Table3[[#This Row],[dt]])</f>
        <v>24</v>
      </c>
      <c r="D1754" s="1">
        <v>2575</v>
      </c>
      <c r="E1754" s="1" t="s">
        <v>10</v>
      </c>
      <c r="F1754" s="1" t="s">
        <v>89</v>
      </c>
      <c r="G1754" s="1" t="s">
        <v>65</v>
      </c>
      <c r="H1754" s="1" t="s">
        <v>17</v>
      </c>
      <c r="I1754" s="1" t="s">
        <v>18</v>
      </c>
      <c r="J1754" s="1" t="s">
        <v>16</v>
      </c>
      <c r="K1754" s="1" t="s">
        <v>20</v>
      </c>
      <c r="L1754" s="1" t="s">
        <v>76</v>
      </c>
      <c r="M1754" s="1">
        <v>137740</v>
      </c>
      <c r="N1754" s="17">
        <v>350.32346419720881</v>
      </c>
      <c r="O1754" s="8">
        <v>3206.8632609957185</v>
      </c>
      <c r="P1754" s="8">
        <v>4801.0232769178547</v>
      </c>
      <c r="Q1754" s="8">
        <f>P1754-Table3[[#This Row],[paid]]</f>
        <v>1594.1600159221362</v>
      </c>
      <c r="R1754" s="8">
        <v>13.704543850409054</v>
      </c>
      <c r="S1754" s="8">
        <v>10000</v>
      </c>
      <c r="T1754" s="10">
        <v>7.4999999999999997E-2</v>
      </c>
      <c r="U1754" s="8">
        <v>512.76438764960733</v>
      </c>
      <c r="V1754" s="10">
        <v>1.7800524251946212E-2</v>
      </c>
    </row>
    <row r="1755" spans="1:22" x14ac:dyDescent="0.25">
      <c r="A1755" s="6">
        <v>44730</v>
      </c>
      <c r="B1755" s="7" t="str">
        <f t="shared" si="27"/>
        <v>6</v>
      </c>
      <c r="C1755" s="17">
        <f>_xlfn.ISOWEEKNUM(Table3[[#This Row],[dt]])</f>
        <v>24</v>
      </c>
      <c r="D1755" s="1">
        <v>15672</v>
      </c>
      <c r="E1755" s="1" t="s">
        <v>10</v>
      </c>
      <c r="F1755" s="1" t="s">
        <v>93</v>
      </c>
      <c r="G1755" s="1" t="s">
        <v>54</v>
      </c>
      <c r="H1755" s="1" t="s">
        <v>11</v>
      </c>
      <c r="I1755" s="1" t="s">
        <v>12</v>
      </c>
      <c r="J1755" s="1" t="s">
        <v>13</v>
      </c>
      <c r="K1755" s="1" t="s">
        <v>14</v>
      </c>
      <c r="L1755" s="1" t="s">
        <v>79</v>
      </c>
      <c r="M1755" s="1">
        <v>121720</v>
      </c>
      <c r="N1755" s="17">
        <v>527.81498434112268</v>
      </c>
      <c r="O1755" s="8">
        <v>2514.9074407576572</v>
      </c>
      <c r="P1755" s="8">
        <v>4096.9315785891222</v>
      </c>
      <c r="Q1755" s="8">
        <f>P1755-Table3[[#This Row],[paid]]</f>
        <v>1582.0241378314649</v>
      </c>
      <c r="R1755" s="8">
        <v>7.7620600023384476</v>
      </c>
      <c r="S1755" s="8">
        <v>4400</v>
      </c>
      <c r="T1755" s="10">
        <v>0.08</v>
      </c>
      <c r="U1755" s="8">
        <v>1304.0691511509083</v>
      </c>
      <c r="V1755" s="10">
        <v>5.3050643965110916E-2</v>
      </c>
    </row>
    <row r="1756" spans="1:22" x14ac:dyDescent="0.25">
      <c r="A1756" s="6">
        <v>44730</v>
      </c>
      <c r="B1756" s="7" t="str">
        <f t="shared" si="27"/>
        <v>6</v>
      </c>
      <c r="C1756" s="17">
        <f>_xlfn.ISOWEEKNUM(Table3[[#This Row],[dt]])</f>
        <v>24</v>
      </c>
      <c r="D1756" s="1">
        <v>2647</v>
      </c>
      <c r="E1756" s="1" t="s">
        <v>10</v>
      </c>
      <c r="F1756" s="1" t="s">
        <v>94</v>
      </c>
      <c r="G1756" s="1" t="s">
        <v>59</v>
      </c>
      <c r="H1756" s="1" t="s">
        <v>11</v>
      </c>
      <c r="I1756" s="1" t="s">
        <v>18</v>
      </c>
      <c r="J1756" s="1" t="s">
        <v>13</v>
      </c>
      <c r="K1756" s="1" t="s">
        <v>14</v>
      </c>
      <c r="L1756" s="1" t="s">
        <v>78</v>
      </c>
      <c r="M1756" s="1">
        <v>166840</v>
      </c>
      <c r="N1756" s="17">
        <v>594.19634561783835</v>
      </c>
      <c r="O1756" s="8">
        <v>3548.2296323251658</v>
      </c>
      <c r="P1756" s="8">
        <v>5092.6209684554096</v>
      </c>
      <c r="Q1756" s="8">
        <f>P1756-Table3[[#This Row],[paid]]</f>
        <v>1544.3913361302439</v>
      </c>
      <c r="R1756" s="8">
        <v>8.570602976630834</v>
      </c>
      <c r="S1756" s="8">
        <v>7000</v>
      </c>
      <c r="T1756" s="10">
        <v>8.5000000000000006E-2</v>
      </c>
      <c r="U1756" s="8">
        <v>1972.7968480978682</v>
      </c>
      <c r="V1756" s="10">
        <v>6.456390073394816E-2</v>
      </c>
    </row>
    <row r="1757" spans="1:22" x14ac:dyDescent="0.25">
      <c r="A1757" s="6">
        <v>44730</v>
      </c>
      <c r="B1757" s="7" t="str">
        <f t="shared" si="27"/>
        <v>6</v>
      </c>
      <c r="C1757" s="17">
        <f>_xlfn.ISOWEEKNUM(Table3[[#This Row],[dt]])</f>
        <v>24</v>
      </c>
      <c r="D1757" s="1">
        <v>3534</v>
      </c>
      <c r="E1757" s="1" t="s">
        <v>10</v>
      </c>
      <c r="F1757" s="1" t="s">
        <v>89</v>
      </c>
      <c r="G1757" s="1" t="s">
        <v>73</v>
      </c>
      <c r="H1757" s="1" t="s">
        <v>11</v>
      </c>
      <c r="I1757" s="1" t="s">
        <v>18</v>
      </c>
      <c r="J1757" s="1" t="s">
        <v>13</v>
      </c>
      <c r="K1757" s="1" t="s">
        <v>14</v>
      </c>
      <c r="L1757" s="1" t="s">
        <v>80</v>
      </c>
      <c r="M1757" s="1">
        <v>309850</v>
      </c>
      <c r="N1757" s="17">
        <v>608.20843821444237</v>
      </c>
      <c r="O1757" s="8">
        <v>6839.6513418953537</v>
      </c>
      <c r="P1757" s="8">
        <v>8156.7326678146828</v>
      </c>
      <c r="Q1757" s="8">
        <f>P1757-Table3[[#This Row],[paid]]</f>
        <v>1317.0813259193292</v>
      </c>
      <c r="R1757" s="8">
        <v>13.41108106253991</v>
      </c>
      <c r="S1757" s="8">
        <v>7400</v>
      </c>
      <c r="T1757" s="10">
        <v>0.08</v>
      </c>
      <c r="U1757" s="8">
        <v>3334.5990797231398</v>
      </c>
      <c r="V1757" s="10">
        <v>6.813592352734156E-2</v>
      </c>
    </row>
    <row r="1758" spans="1:22" x14ac:dyDescent="0.25">
      <c r="A1758" s="6">
        <v>44730</v>
      </c>
      <c r="B1758" s="7" t="str">
        <f t="shared" si="27"/>
        <v>6</v>
      </c>
      <c r="C1758" s="17">
        <f>_xlfn.ISOWEEKNUM(Table3[[#This Row],[dt]])</f>
        <v>24</v>
      </c>
      <c r="D1758" s="1">
        <v>7581</v>
      </c>
      <c r="E1758" s="1" t="s">
        <v>10</v>
      </c>
      <c r="F1758" s="1" t="s">
        <v>93</v>
      </c>
      <c r="G1758" s="1" t="s">
        <v>34</v>
      </c>
      <c r="H1758" s="1" t="s">
        <v>11</v>
      </c>
      <c r="I1758" s="1" t="s">
        <v>12</v>
      </c>
      <c r="J1758" s="1" t="s">
        <v>13</v>
      </c>
      <c r="K1758" s="1" t="s">
        <v>14</v>
      </c>
      <c r="L1758" s="1" t="s">
        <v>78</v>
      </c>
      <c r="M1758" s="1">
        <v>1118180</v>
      </c>
      <c r="N1758" s="17">
        <v>4470.2130993777455</v>
      </c>
      <c r="O1758" s="8">
        <v>19536.148037695351</v>
      </c>
      <c r="P1758" s="8">
        <v>20822.78132319709</v>
      </c>
      <c r="Q1758" s="8">
        <f>P1758-Table3[[#This Row],[paid]]</f>
        <v>1286.633285501739</v>
      </c>
      <c r="R1758" s="8">
        <v>4.6581182731748569</v>
      </c>
      <c r="S1758" s="8">
        <v>28400</v>
      </c>
      <c r="T1758" s="10">
        <v>0.17</v>
      </c>
      <c r="U1758" s="8">
        <v>14519.019909297449</v>
      </c>
      <c r="V1758" s="10">
        <v>0.11621101974757894</v>
      </c>
    </row>
    <row r="1759" spans="1:22" x14ac:dyDescent="0.25">
      <c r="A1759" s="6">
        <v>44730</v>
      </c>
      <c r="B1759" s="7" t="str">
        <f t="shared" si="27"/>
        <v>6</v>
      </c>
      <c r="C1759" s="17">
        <f>_xlfn.ISOWEEKNUM(Table3[[#This Row],[dt]])</f>
        <v>24</v>
      </c>
      <c r="D1759" s="1">
        <v>15242</v>
      </c>
      <c r="E1759" s="1" t="s">
        <v>10</v>
      </c>
      <c r="F1759" s="1" t="s">
        <v>89</v>
      </c>
      <c r="G1759" s="1" t="s">
        <v>71</v>
      </c>
      <c r="H1759" s="1" t="s">
        <v>11</v>
      </c>
      <c r="I1759" s="1" t="s">
        <v>18</v>
      </c>
      <c r="J1759" s="1" t="s">
        <v>13</v>
      </c>
      <c r="K1759" s="1" t="s">
        <v>14</v>
      </c>
      <c r="L1759" s="1" t="s">
        <v>78</v>
      </c>
      <c r="M1759" s="1">
        <v>124230</v>
      </c>
      <c r="N1759" s="17">
        <v>698.34676600067723</v>
      </c>
      <c r="O1759" s="8">
        <v>3092.8451628647358</v>
      </c>
      <c r="P1759" s="8">
        <v>4337.1052554767602</v>
      </c>
      <c r="Q1759" s="8">
        <f>P1759-Table3[[#This Row],[paid]]</f>
        <v>1244.2600926120244</v>
      </c>
      <c r="R1759" s="8">
        <v>6.2105324555516797</v>
      </c>
      <c r="S1759" s="8">
        <v>6200</v>
      </c>
      <c r="T1759" s="10">
        <v>0.13</v>
      </c>
      <c r="U1759" s="8">
        <v>459.05068593381895</v>
      </c>
      <c r="V1759" s="10">
        <v>1.764044060471533E-2</v>
      </c>
    </row>
    <row r="1760" spans="1:22" x14ac:dyDescent="0.25">
      <c r="A1760" s="6">
        <v>44730</v>
      </c>
      <c r="B1760" s="7" t="str">
        <f t="shared" si="27"/>
        <v>6</v>
      </c>
      <c r="C1760" s="17">
        <f>_xlfn.ISOWEEKNUM(Table3[[#This Row],[dt]])</f>
        <v>24</v>
      </c>
      <c r="D1760" s="1">
        <v>15408</v>
      </c>
      <c r="E1760" s="1" t="s">
        <v>10</v>
      </c>
      <c r="F1760" s="1" t="s">
        <v>93</v>
      </c>
      <c r="G1760" s="1" t="s">
        <v>36</v>
      </c>
      <c r="H1760" s="1" t="s">
        <v>17</v>
      </c>
      <c r="I1760" s="1" t="s">
        <v>18</v>
      </c>
      <c r="J1760" s="1" t="s">
        <v>16</v>
      </c>
      <c r="K1760" s="1" t="s">
        <v>20</v>
      </c>
      <c r="L1760" s="1" t="s">
        <v>80</v>
      </c>
      <c r="M1760" s="1">
        <v>280040</v>
      </c>
      <c r="N1760" s="17">
        <v>522.76177912736148</v>
      </c>
      <c r="O1760" s="8">
        <v>7226.0316693171189</v>
      </c>
      <c r="P1760" s="8">
        <v>8394.4292699619436</v>
      </c>
      <c r="Q1760" s="8">
        <f>P1760-Table3[[#This Row],[paid]]</f>
        <v>1168.3976006448247</v>
      </c>
      <c r="R1760" s="8">
        <v>16.057848154038041</v>
      </c>
      <c r="S1760" s="8">
        <v>9200</v>
      </c>
      <c r="T1760" s="10">
        <v>0.1</v>
      </c>
      <c r="U1760" s="8">
        <v>966.35554902050944</v>
      </c>
      <c r="V1760" s="10">
        <v>1.9186445318731607E-2</v>
      </c>
    </row>
    <row r="1761" spans="1:22" x14ac:dyDescent="0.25">
      <c r="A1761" s="6">
        <v>44730</v>
      </c>
      <c r="B1761" s="7" t="str">
        <f t="shared" si="27"/>
        <v>6</v>
      </c>
      <c r="C1761" s="17">
        <f>_xlfn.ISOWEEKNUM(Table3[[#This Row],[dt]])</f>
        <v>24</v>
      </c>
      <c r="D1761" s="1">
        <v>5435</v>
      </c>
      <c r="E1761" s="1" t="s">
        <v>10</v>
      </c>
      <c r="F1761" s="1" t="s">
        <v>91</v>
      </c>
      <c r="G1761" s="1" t="s">
        <v>27</v>
      </c>
      <c r="H1761" s="1" t="s">
        <v>17</v>
      </c>
      <c r="I1761" s="1" t="s">
        <v>21</v>
      </c>
      <c r="J1761" s="1" t="s">
        <v>16</v>
      </c>
      <c r="K1761" s="1" t="s">
        <v>15</v>
      </c>
      <c r="L1761" s="1" t="s">
        <v>76</v>
      </c>
      <c r="M1761" s="1">
        <v>111660</v>
      </c>
      <c r="N1761" s="17">
        <v>99.138772973452888</v>
      </c>
      <c r="O1761" s="8">
        <v>1697.2036736792982</v>
      </c>
      <c r="P1761" s="8">
        <v>2804.3114949100363</v>
      </c>
      <c r="Q1761" s="8">
        <f>P1761-Table3[[#This Row],[paid]]</f>
        <v>1107.1078212307382</v>
      </c>
      <c r="R1761" s="8">
        <v>28.286727894654973</v>
      </c>
      <c r="S1761" s="8">
        <v>800</v>
      </c>
      <c r="T1761" s="10">
        <v>0.08</v>
      </c>
      <c r="U1761" s="8">
        <v>1262.0038287026064</v>
      </c>
      <c r="V1761" s="10">
        <v>7.5003783221728723E-2</v>
      </c>
    </row>
    <row r="1762" spans="1:22" x14ac:dyDescent="0.25">
      <c r="A1762" s="6">
        <v>44730</v>
      </c>
      <c r="B1762" s="7" t="str">
        <f t="shared" si="27"/>
        <v>6</v>
      </c>
      <c r="C1762" s="17">
        <f>_xlfn.ISOWEEKNUM(Table3[[#This Row],[dt]])</f>
        <v>24</v>
      </c>
      <c r="D1762" s="1">
        <v>16966</v>
      </c>
      <c r="E1762" s="1" t="s">
        <v>10</v>
      </c>
      <c r="F1762" s="1" t="s">
        <v>89</v>
      </c>
      <c r="G1762" s="1" t="s">
        <v>43</v>
      </c>
      <c r="H1762" s="1" t="s">
        <v>11</v>
      </c>
      <c r="I1762" s="1" t="s">
        <v>12</v>
      </c>
      <c r="J1762" s="1" t="s">
        <v>16</v>
      </c>
      <c r="K1762" s="1" t="s">
        <v>15</v>
      </c>
      <c r="L1762" s="1" t="s">
        <v>79</v>
      </c>
      <c r="M1762" s="1">
        <v>317360</v>
      </c>
      <c r="N1762" s="17">
        <v>850.00243486729971</v>
      </c>
      <c r="O1762" s="8">
        <v>3502.73621090194</v>
      </c>
      <c r="P1762" s="8">
        <v>4511.1125878250132</v>
      </c>
      <c r="Q1762" s="8">
        <f>P1762-Table3[[#This Row],[paid]]</f>
        <v>1008.3763769230732</v>
      </c>
      <c r="R1762" s="8">
        <v>5.3071760771241516</v>
      </c>
      <c r="S1762" s="8">
        <v>6000</v>
      </c>
      <c r="T1762" s="10">
        <v>0.2</v>
      </c>
      <c r="U1762" s="8">
        <v>4292.9281850960087</v>
      </c>
      <c r="V1762" s="10">
        <v>0.15860566920461189</v>
      </c>
    </row>
    <row r="1763" spans="1:22" x14ac:dyDescent="0.25">
      <c r="A1763" s="6">
        <v>44730</v>
      </c>
      <c r="B1763" s="7" t="str">
        <f t="shared" si="27"/>
        <v>6</v>
      </c>
      <c r="C1763" s="17">
        <f>_xlfn.ISOWEEKNUM(Table3[[#This Row],[dt]])</f>
        <v>24</v>
      </c>
      <c r="D1763" s="1">
        <v>3015</v>
      </c>
      <c r="E1763" s="1" t="s">
        <v>10</v>
      </c>
      <c r="F1763" s="1" t="s">
        <v>90</v>
      </c>
      <c r="G1763" s="1" t="s">
        <v>65</v>
      </c>
      <c r="H1763" s="1" t="s">
        <v>11</v>
      </c>
      <c r="I1763" s="1" t="s">
        <v>12</v>
      </c>
      <c r="J1763" s="1" t="s">
        <v>16</v>
      </c>
      <c r="K1763" s="1" t="s">
        <v>15</v>
      </c>
      <c r="L1763" s="1" t="s">
        <v>77</v>
      </c>
      <c r="M1763" s="1">
        <v>630510</v>
      </c>
      <c r="N1763" s="17">
        <v>7529.0818799453164</v>
      </c>
      <c r="O1763" s="8">
        <v>11291.0675271538</v>
      </c>
      <c r="P1763" s="8">
        <v>12288.431905743373</v>
      </c>
      <c r="Q1763" s="8">
        <f>P1763-Table3[[#This Row],[paid]]</f>
        <v>997.36437858957288</v>
      </c>
      <c r="R1763" s="8">
        <v>1.6321288706495809</v>
      </c>
      <c r="S1763" s="8">
        <v>11400</v>
      </c>
      <c r="T1763" s="10">
        <v>0.13</v>
      </c>
      <c r="U1763" s="8">
        <v>7998.4427207327562</v>
      </c>
      <c r="V1763" s="10">
        <v>0.10848200950405561</v>
      </c>
    </row>
    <row r="1764" spans="1:22" x14ac:dyDescent="0.25">
      <c r="A1764" s="6">
        <v>44730</v>
      </c>
      <c r="B1764" s="7" t="str">
        <f t="shared" si="27"/>
        <v>6</v>
      </c>
      <c r="C1764" s="17">
        <f>_xlfn.ISOWEEKNUM(Table3[[#This Row],[dt]])</f>
        <v>24</v>
      </c>
      <c r="D1764" s="1">
        <v>2917</v>
      </c>
      <c r="E1764" s="1" t="s">
        <v>10</v>
      </c>
      <c r="F1764" s="1" t="s">
        <v>90</v>
      </c>
      <c r="G1764" s="1" t="s">
        <v>55</v>
      </c>
      <c r="H1764" s="1" t="s">
        <v>17</v>
      </c>
      <c r="I1764" s="1" t="s">
        <v>12</v>
      </c>
      <c r="J1764" s="1" t="s">
        <v>13</v>
      </c>
      <c r="K1764" s="1" t="s">
        <v>15</v>
      </c>
      <c r="L1764" s="1" t="s">
        <v>79</v>
      </c>
      <c r="M1764" s="1">
        <v>105980</v>
      </c>
      <c r="N1764" s="17">
        <v>394.05093883621493</v>
      </c>
      <c r="O1764" s="8">
        <v>1387.7868003871033</v>
      </c>
      <c r="P1764" s="8">
        <v>2278.5778816543534</v>
      </c>
      <c r="Q1764" s="8">
        <f>P1764-Table3[[#This Row],[paid]]</f>
        <v>890.79108126725009</v>
      </c>
      <c r="R1764" s="8">
        <v>5.7824450016129303</v>
      </c>
      <c r="S1764" s="8">
        <v>1400</v>
      </c>
      <c r="T1764" s="10">
        <v>7.0000000000000007E-2</v>
      </c>
      <c r="U1764" s="8">
        <v>205.83881888430543</v>
      </c>
      <c r="V1764" s="10">
        <v>1.5056088312918587E-2</v>
      </c>
    </row>
    <row r="1765" spans="1:22" x14ac:dyDescent="0.25">
      <c r="A1765" s="6">
        <v>44730</v>
      </c>
      <c r="B1765" s="7" t="str">
        <f t="shared" si="27"/>
        <v>6</v>
      </c>
      <c r="C1765" s="17">
        <f>_xlfn.ISOWEEKNUM(Table3[[#This Row],[dt]])</f>
        <v>24</v>
      </c>
      <c r="D1765" s="1">
        <v>15372</v>
      </c>
      <c r="E1765" s="1" t="s">
        <v>10</v>
      </c>
      <c r="F1765" s="1" t="s">
        <v>93</v>
      </c>
      <c r="G1765" s="1" t="s">
        <v>54</v>
      </c>
      <c r="H1765" s="1" t="s">
        <v>11</v>
      </c>
      <c r="I1765" s="1" t="s">
        <v>12</v>
      </c>
      <c r="J1765" s="1" t="s">
        <v>16</v>
      </c>
      <c r="K1765" s="1" t="s">
        <v>15</v>
      </c>
      <c r="L1765" s="1" t="s">
        <v>78</v>
      </c>
      <c r="M1765" s="1">
        <v>333170</v>
      </c>
      <c r="N1765" s="17">
        <v>4530.5079322756965</v>
      </c>
      <c r="O1765" s="8">
        <v>3054.4026306348187</v>
      </c>
      <c r="P1765" s="8">
        <v>3768.5172512131812</v>
      </c>
      <c r="Q1765" s="8">
        <f>P1765-Table3[[#This Row],[paid]]</f>
        <v>714.11462057836252</v>
      </c>
      <c r="R1765" s="8">
        <v>0.83180899527092023</v>
      </c>
      <c r="S1765" s="8">
        <v>4200</v>
      </c>
      <c r="T1765" s="10">
        <v>0.105</v>
      </c>
      <c r="U1765" s="8">
        <v>500.9422942194127</v>
      </c>
      <c r="V1765" s="10">
        <v>2.2154703509191697E-2</v>
      </c>
    </row>
    <row r="1766" spans="1:22" x14ac:dyDescent="0.25">
      <c r="A1766" s="6">
        <v>44730</v>
      </c>
      <c r="B1766" s="7" t="str">
        <f t="shared" si="27"/>
        <v>6</v>
      </c>
      <c r="C1766" s="17">
        <f>_xlfn.ISOWEEKNUM(Table3[[#This Row],[dt]])</f>
        <v>24</v>
      </c>
      <c r="D1766" s="1">
        <v>17100</v>
      </c>
      <c r="E1766" s="1" t="s">
        <v>10</v>
      </c>
      <c r="F1766" s="1" t="s">
        <v>95</v>
      </c>
      <c r="G1766" s="1" t="s">
        <v>30</v>
      </c>
      <c r="H1766" s="1" t="s">
        <v>11</v>
      </c>
      <c r="I1766" s="1" t="s">
        <v>21</v>
      </c>
      <c r="J1766" s="1" t="s">
        <v>13</v>
      </c>
      <c r="K1766" s="1" t="s">
        <v>15</v>
      </c>
      <c r="L1766" s="1" t="s">
        <v>79</v>
      </c>
      <c r="M1766" s="1">
        <v>105500</v>
      </c>
      <c r="N1766" s="17">
        <v>577.81081292543627</v>
      </c>
      <c r="O1766" s="8">
        <v>1867.7243394475477</v>
      </c>
      <c r="P1766" s="8">
        <v>2569.5031402305017</v>
      </c>
      <c r="Q1766" s="8">
        <f>P1766-Table3[[#This Row],[paid]]</f>
        <v>701.77880078295402</v>
      </c>
      <c r="R1766" s="8">
        <v>4.4469627129703504</v>
      </c>
      <c r="S1766" s="8">
        <v>2200</v>
      </c>
      <c r="T1766" s="10">
        <v>7.0000000000000007E-2</v>
      </c>
      <c r="U1766" s="8">
        <v>116.49336341235119</v>
      </c>
      <c r="V1766" s="10">
        <v>7.5561536643942344E-3</v>
      </c>
    </row>
    <row r="1767" spans="1:22" x14ac:dyDescent="0.25">
      <c r="A1767" s="6">
        <v>44730</v>
      </c>
      <c r="B1767" s="7" t="str">
        <f t="shared" si="27"/>
        <v>6</v>
      </c>
      <c r="C1767" s="17">
        <f>_xlfn.ISOWEEKNUM(Table3[[#This Row],[dt]])</f>
        <v>24</v>
      </c>
      <c r="D1767" s="1">
        <v>15169</v>
      </c>
      <c r="E1767" s="1" t="s">
        <v>10</v>
      </c>
      <c r="F1767" s="1" t="s">
        <v>90</v>
      </c>
      <c r="G1767" s="1" t="s">
        <v>72</v>
      </c>
      <c r="H1767" s="1" t="s">
        <v>11</v>
      </c>
      <c r="I1767" s="1" t="s">
        <v>12</v>
      </c>
      <c r="J1767" s="1" t="s">
        <v>13</v>
      </c>
      <c r="K1767" s="1" t="s">
        <v>14</v>
      </c>
      <c r="L1767" s="1" t="s">
        <v>78</v>
      </c>
      <c r="M1767" s="1">
        <v>233500</v>
      </c>
      <c r="N1767" s="17">
        <v>1011.0868933449578</v>
      </c>
      <c r="O1767" s="8">
        <v>5304.2856921227421</v>
      </c>
      <c r="P1767" s="8">
        <v>5998.986288436794</v>
      </c>
      <c r="Q1767" s="8">
        <f>P1767-Table3[[#This Row],[paid]]</f>
        <v>694.70059631405184</v>
      </c>
      <c r="R1767" s="8">
        <v>5.9332054721730909</v>
      </c>
      <c r="S1767" s="8">
        <v>6000</v>
      </c>
      <c r="T1767" s="10">
        <v>0.09</v>
      </c>
      <c r="U1767" s="8">
        <v>2819.6048184161577</v>
      </c>
      <c r="V1767" s="10">
        <v>7.8335591016186104E-2</v>
      </c>
    </row>
    <row r="1768" spans="1:22" x14ac:dyDescent="0.25">
      <c r="A1768" s="6">
        <v>44730</v>
      </c>
      <c r="B1768" s="7" t="str">
        <f t="shared" si="27"/>
        <v>6</v>
      </c>
      <c r="C1768" s="17">
        <f>_xlfn.ISOWEEKNUM(Table3[[#This Row],[dt]])</f>
        <v>24</v>
      </c>
      <c r="D1768" s="1">
        <v>7797</v>
      </c>
      <c r="E1768" s="1" t="s">
        <v>10</v>
      </c>
      <c r="F1768" s="1" t="s">
        <v>90</v>
      </c>
      <c r="G1768" s="1" t="s">
        <v>32</v>
      </c>
      <c r="H1768" s="1" t="s">
        <v>19</v>
      </c>
      <c r="I1768" s="1" t="s">
        <v>18</v>
      </c>
      <c r="J1768" s="1" t="s">
        <v>13</v>
      </c>
      <c r="K1768" s="1" t="s">
        <v>14</v>
      </c>
      <c r="L1768" s="1" t="s">
        <v>77</v>
      </c>
      <c r="M1768" s="1">
        <v>91280</v>
      </c>
      <c r="N1768" s="17">
        <v>410.08830364058866</v>
      </c>
      <c r="O1768" s="8">
        <v>3658.0393566635753</v>
      </c>
      <c r="P1768" s="8">
        <v>4310.6872253582642</v>
      </c>
      <c r="Q1768" s="8">
        <f>P1768-Table3[[#This Row],[paid]]</f>
        <v>652.6478686946889</v>
      </c>
      <c r="R1768" s="8">
        <v>10.511607346734412</v>
      </c>
      <c r="S1768" s="8">
        <v>5000</v>
      </c>
      <c r="T1768" s="10">
        <v>0.12</v>
      </c>
      <c r="U1768" s="8">
        <v>1491.5653392904446</v>
      </c>
      <c r="V1768" s="10">
        <v>5.7669278752743018E-2</v>
      </c>
    </row>
    <row r="1769" spans="1:22" x14ac:dyDescent="0.25">
      <c r="A1769" s="6">
        <v>44730</v>
      </c>
      <c r="B1769" s="7" t="str">
        <f t="shared" si="27"/>
        <v>6</v>
      </c>
      <c r="C1769" s="17">
        <f>_xlfn.ISOWEEKNUM(Table3[[#This Row],[dt]])</f>
        <v>24</v>
      </c>
      <c r="D1769" s="1">
        <v>15605</v>
      </c>
      <c r="E1769" s="1" t="s">
        <v>10</v>
      </c>
      <c r="F1769" s="1" t="s">
        <v>91</v>
      </c>
      <c r="G1769" s="1" t="s">
        <v>57</v>
      </c>
      <c r="H1769" s="1" t="s">
        <v>11</v>
      </c>
      <c r="I1769" s="1" t="s">
        <v>12</v>
      </c>
      <c r="J1769" s="1" t="s">
        <v>13</v>
      </c>
      <c r="K1769" s="1" t="s">
        <v>14</v>
      </c>
      <c r="L1769" s="1" t="s">
        <v>79</v>
      </c>
      <c r="M1769" s="1">
        <v>84910</v>
      </c>
      <c r="N1769" s="17">
        <v>787.14413875598086</v>
      </c>
      <c r="O1769" s="8">
        <v>1484.0382664065271</v>
      </c>
      <c r="P1769" s="8">
        <v>2093.4624069739871</v>
      </c>
      <c r="Q1769" s="8">
        <f>P1769-Table3[[#This Row],[paid]]</f>
        <v>609.42414056745997</v>
      </c>
      <c r="R1769" s="8">
        <v>2.6595667856747802</v>
      </c>
      <c r="S1769" s="8">
        <v>2400</v>
      </c>
      <c r="T1769" s="10">
        <v>0.32</v>
      </c>
      <c r="U1769" s="8">
        <v>3513.6832602832437</v>
      </c>
      <c r="V1769" s="10">
        <v>0.27973460367045927</v>
      </c>
    </row>
    <row r="1770" spans="1:22" x14ac:dyDescent="0.25">
      <c r="A1770" s="6">
        <v>44730</v>
      </c>
      <c r="B1770" s="7" t="str">
        <f t="shared" si="27"/>
        <v>6</v>
      </c>
      <c r="C1770" s="17">
        <f>_xlfn.ISOWEEKNUM(Table3[[#This Row],[dt]])</f>
        <v>24</v>
      </c>
      <c r="D1770" s="1">
        <v>10777</v>
      </c>
      <c r="E1770" s="1" t="s">
        <v>10</v>
      </c>
      <c r="F1770" s="1" t="s">
        <v>89</v>
      </c>
      <c r="G1770" s="1" t="s">
        <v>70</v>
      </c>
      <c r="H1770" s="1" t="s">
        <v>11</v>
      </c>
      <c r="I1770" s="1" t="s">
        <v>18</v>
      </c>
      <c r="J1770" s="1" t="s">
        <v>16</v>
      </c>
      <c r="K1770" s="1" t="s">
        <v>15</v>
      </c>
      <c r="L1770" s="1" t="s">
        <v>78</v>
      </c>
      <c r="M1770" s="1">
        <v>64910</v>
      </c>
      <c r="N1770" s="17">
        <v>405.57228060210167</v>
      </c>
      <c r="O1770" s="8">
        <v>1123.5621859024845</v>
      </c>
      <c r="P1770" s="8">
        <v>1726.0821141467923</v>
      </c>
      <c r="Q1770" s="8">
        <f>P1770-Table3[[#This Row],[paid]]</f>
        <v>602.51992824430772</v>
      </c>
      <c r="R1770" s="8">
        <v>4.2559173708427442</v>
      </c>
      <c r="S1770" s="8">
        <v>1400</v>
      </c>
      <c r="T1770" s="10">
        <v>0.17</v>
      </c>
      <c r="U1770" s="8">
        <v>416.52926432171967</v>
      </c>
      <c r="V1770" s="10">
        <v>4.0219143391063542E-2</v>
      </c>
    </row>
    <row r="1771" spans="1:22" x14ac:dyDescent="0.25">
      <c r="A1771" s="6">
        <v>44730</v>
      </c>
      <c r="B1771" s="7" t="str">
        <f t="shared" si="27"/>
        <v>6</v>
      </c>
      <c r="C1771" s="17">
        <f>_xlfn.ISOWEEKNUM(Table3[[#This Row],[dt]])</f>
        <v>24</v>
      </c>
      <c r="D1771" s="1">
        <v>17047</v>
      </c>
      <c r="E1771" s="1" t="s">
        <v>10</v>
      </c>
      <c r="F1771" s="1" t="s">
        <v>89</v>
      </c>
      <c r="G1771" s="1" t="s">
        <v>64</v>
      </c>
      <c r="H1771" s="1" t="s">
        <v>17</v>
      </c>
      <c r="I1771" s="1" t="s">
        <v>12</v>
      </c>
      <c r="J1771" s="1" t="s">
        <v>16</v>
      </c>
      <c r="K1771" s="1" t="s">
        <v>20</v>
      </c>
      <c r="L1771" s="1" t="s">
        <v>77</v>
      </c>
      <c r="M1771" s="1">
        <v>109580</v>
      </c>
      <c r="N1771" s="17">
        <v>169.59423995693427</v>
      </c>
      <c r="O1771" s="8">
        <v>1775.7691064087862</v>
      </c>
      <c r="P1771" s="8">
        <v>2182.3203763797278</v>
      </c>
      <c r="Q1771" s="8">
        <f>P1771-Table3[[#This Row],[paid]]</f>
        <v>406.55126997094158</v>
      </c>
      <c r="R1771" s="8">
        <v>12.867892075425987</v>
      </c>
      <c r="S1771" s="8">
        <v>2000</v>
      </c>
      <c r="T1771" s="10">
        <v>7.4999999999999997E-2</v>
      </c>
      <c r="U1771" s="8">
        <v>832.4777035733938</v>
      </c>
      <c r="V1771" s="10">
        <v>6.3577413028176238E-2</v>
      </c>
    </row>
    <row r="1772" spans="1:22" x14ac:dyDescent="0.25">
      <c r="A1772" s="6">
        <v>44730</v>
      </c>
      <c r="B1772" s="7" t="str">
        <f t="shared" si="27"/>
        <v>6</v>
      </c>
      <c r="C1772" s="17">
        <f>_xlfn.ISOWEEKNUM(Table3[[#This Row],[dt]])</f>
        <v>24</v>
      </c>
      <c r="D1772" s="1">
        <v>13250</v>
      </c>
      <c r="E1772" s="1" t="s">
        <v>10</v>
      </c>
      <c r="F1772" s="1" t="s">
        <v>90</v>
      </c>
      <c r="G1772" s="1" t="s">
        <v>67</v>
      </c>
      <c r="H1772" s="1" t="s">
        <v>11</v>
      </c>
      <c r="I1772" s="1" t="s">
        <v>18</v>
      </c>
      <c r="J1772" s="1" t="s">
        <v>13</v>
      </c>
      <c r="K1772" s="1" t="s">
        <v>15</v>
      </c>
      <c r="L1772" s="1" t="s">
        <v>79</v>
      </c>
      <c r="M1772" s="1">
        <v>185390</v>
      </c>
      <c r="N1772" s="17">
        <v>495.57314199289505</v>
      </c>
      <c r="O1772" s="8">
        <v>4364.077718099963</v>
      </c>
      <c r="P1772" s="8">
        <v>4742.8063742543482</v>
      </c>
      <c r="Q1772" s="8">
        <f>P1772-Table3[[#This Row],[paid]]</f>
        <v>378.72865615438513</v>
      </c>
      <c r="R1772" s="8">
        <v>9.5703458730262359</v>
      </c>
      <c r="S1772" s="8">
        <v>4600</v>
      </c>
      <c r="T1772" s="10">
        <v>0.06</v>
      </c>
      <c r="U1772" s="8">
        <v>964.31113913620743</v>
      </c>
      <c r="V1772" s="10">
        <v>3.388679834407865E-2</v>
      </c>
    </row>
    <row r="1773" spans="1:22" x14ac:dyDescent="0.25">
      <c r="A1773" s="6">
        <v>44730</v>
      </c>
      <c r="B1773" s="7" t="str">
        <f t="shared" si="27"/>
        <v>6</v>
      </c>
      <c r="C1773" s="17">
        <f>_xlfn.ISOWEEKNUM(Table3[[#This Row],[dt]])</f>
        <v>24</v>
      </c>
      <c r="D1773" s="1">
        <v>17246</v>
      </c>
      <c r="E1773" s="1" t="s">
        <v>10</v>
      </c>
      <c r="F1773" s="1" t="s">
        <v>92</v>
      </c>
      <c r="G1773" s="1" t="s">
        <v>69</v>
      </c>
      <c r="H1773" s="1" t="s">
        <v>11</v>
      </c>
      <c r="I1773" s="1" t="s">
        <v>12</v>
      </c>
      <c r="J1773" s="1" t="s">
        <v>16</v>
      </c>
      <c r="K1773" s="1" t="s">
        <v>14</v>
      </c>
      <c r="L1773" s="1" t="s">
        <v>79</v>
      </c>
      <c r="M1773" s="1">
        <v>129260</v>
      </c>
      <c r="N1773" s="17">
        <v>320.83095019694599</v>
      </c>
      <c r="O1773" s="8">
        <v>2163.6417882132819</v>
      </c>
      <c r="P1773" s="8">
        <v>2515.0842420227773</v>
      </c>
      <c r="Q1773" s="8">
        <f>P1773-Table3[[#This Row],[paid]]</f>
        <v>351.44245380949542</v>
      </c>
      <c r="R1773" s="8">
        <v>7.8392818413524701</v>
      </c>
      <c r="S1773" s="8">
        <v>2800</v>
      </c>
      <c r="T1773" s="10">
        <v>0.15</v>
      </c>
      <c r="U1773" s="8">
        <v>1988.9013596148591</v>
      </c>
      <c r="V1773" s="10">
        <v>0.13179819363394821</v>
      </c>
    </row>
    <row r="1774" spans="1:22" x14ac:dyDescent="0.25">
      <c r="A1774" s="6">
        <v>44730</v>
      </c>
      <c r="B1774" s="7" t="str">
        <f t="shared" si="27"/>
        <v>6</v>
      </c>
      <c r="C1774" s="17">
        <f>_xlfn.ISOWEEKNUM(Table3[[#This Row],[dt]])</f>
        <v>24</v>
      </c>
      <c r="D1774" s="1">
        <v>12780</v>
      </c>
      <c r="E1774" s="1" t="s">
        <v>10</v>
      </c>
      <c r="F1774" s="1" t="s">
        <v>94</v>
      </c>
      <c r="G1774" s="1" t="s">
        <v>25</v>
      </c>
      <c r="H1774" s="1" t="s">
        <v>19</v>
      </c>
      <c r="I1774" s="1" t="s">
        <v>18</v>
      </c>
      <c r="J1774" s="1" t="s">
        <v>16</v>
      </c>
      <c r="K1774" s="1" t="s">
        <v>15</v>
      </c>
      <c r="L1774" s="1" t="s">
        <v>80</v>
      </c>
      <c r="M1774" s="1">
        <v>79730</v>
      </c>
      <c r="N1774" s="17">
        <v>64.686739385197868</v>
      </c>
      <c r="O1774" s="8">
        <v>1361.5217877119987</v>
      </c>
      <c r="P1774" s="8">
        <v>1630.9704638702735</v>
      </c>
      <c r="Q1774" s="8">
        <f>P1774-Table3[[#This Row],[paid]]</f>
        <v>269.44867615827479</v>
      </c>
      <c r="R1774" s="8">
        <v>25.213366439111091</v>
      </c>
      <c r="S1774" s="8">
        <v>600</v>
      </c>
      <c r="T1774" s="10">
        <v>5.7000000000000002E-2</v>
      </c>
      <c r="U1774" s="8">
        <v>283.34101197165319</v>
      </c>
      <c r="V1774" s="10">
        <v>2.895423494255973E-2</v>
      </c>
    </row>
    <row r="1775" spans="1:22" x14ac:dyDescent="0.25">
      <c r="A1775" s="6">
        <v>44730</v>
      </c>
      <c r="B1775" s="7" t="str">
        <f t="shared" si="27"/>
        <v>6</v>
      </c>
      <c r="C1775" s="17">
        <f>_xlfn.ISOWEEKNUM(Table3[[#This Row],[dt]])</f>
        <v>24</v>
      </c>
      <c r="D1775" s="1">
        <v>10778</v>
      </c>
      <c r="E1775" s="1" t="s">
        <v>10</v>
      </c>
      <c r="F1775" s="1" t="s">
        <v>91</v>
      </c>
      <c r="G1775" s="1" t="s">
        <v>47</v>
      </c>
      <c r="H1775" s="1" t="s">
        <v>17</v>
      </c>
      <c r="I1775" s="1" t="s">
        <v>12</v>
      </c>
      <c r="J1775" s="1" t="s">
        <v>16</v>
      </c>
      <c r="K1775" s="1" t="s">
        <v>20</v>
      </c>
      <c r="L1775" s="1" t="s">
        <v>75</v>
      </c>
      <c r="M1775" s="1">
        <v>177020</v>
      </c>
      <c r="N1775" s="17">
        <v>380.93393587260596</v>
      </c>
      <c r="O1775" s="8">
        <v>4604.6560364136731</v>
      </c>
      <c r="P1775" s="8">
        <v>4872.4159646961507</v>
      </c>
      <c r="Q1775" s="8">
        <f>P1775-Table3[[#This Row],[paid]]</f>
        <v>267.75992828247763</v>
      </c>
      <c r="R1775" s="8">
        <v>12.790711212260204</v>
      </c>
      <c r="S1775" s="8">
        <v>3600</v>
      </c>
      <c r="T1775" s="10">
        <v>0.09</v>
      </c>
      <c r="U1775" s="8">
        <v>1574.8261444358163</v>
      </c>
      <c r="V1775" s="10">
        <v>5.3868763663531764E-2</v>
      </c>
    </row>
    <row r="1776" spans="1:22" x14ac:dyDescent="0.25">
      <c r="A1776" s="6">
        <v>44730</v>
      </c>
      <c r="B1776" s="7" t="str">
        <f t="shared" si="27"/>
        <v>6</v>
      </c>
      <c r="C1776" s="17">
        <f>_xlfn.ISOWEEKNUM(Table3[[#This Row],[dt]])</f>
        <v>24</v>
      </c>
      <c r="D1776" s="1">
        <v>9121</v>
      </c>
      <c r="E1776" s="1" t="s">
        <v>10</v>
      </c>
      <c r="F1776" s="1" t="s">
        <v>94</v>
      </c>
      <c r="G1776" s="1" t="s">
        <v>45</v>
      </c>
      <c r="H1776" s="1" t="s">
        <v>11</v>
      </c>
      <c r="I1776" s="1" t="s">
        <v>12</v>
      </c>
      <c r="J1776" s="1" t="s">
        <v>13</v>
      </c>
      <c r="K1776" s="1" t="s">
        <v>14</v>
      </c>
      <c r="L1776" s="1" t="s">
        <v>80</v>
      </c>
      <c r="M1776" s="1">
        <v>203010</v>
      </c>
      <c r="N1776" s="17">
        <v>458.54937884301665</v>
      </c>
      <c r="O1776" s="8">
        <v>4211.5384812106277</v>
      </c>
      <c r="P1776" s="8">
        <v>4470.3665614180445</v>
      </c>
      <c r="Q1776" s="8">
        <f>P1776-Table3[[#This Row],[paid]]</f>
        <v>258.82808020741686</v>
      </c>
      <c r="R1776" s="8">
        <v>9.7489316694690462</v>
      </c>
      <c r="S1776" s="8">
        <v>2000</v>
      </c>
      <c r="T1776" s="10">
        <v>0.125</v>
      </c>
      <c r="U1776" s="8">
        <v>1120.6448671181522</v>
      </c>
      <c r="V1776" s="10">
        <v>4.1780498747388053E-2</v>
      </c>
    </row>
    <row r="1777" spans="1:22" x14ac:dyDescent="0.25">
      <c r="A1777" s="6">
        <v>44730</v>
      </c>
      <c r="B1777" s="7" t="str">
        <f t="shared" si="27"/>
        <v>6</v>
      </c>
      <c r="C1777" s="17">
        <f>_xlfn.ISOWEEKNUM(Table3[[#This Row],[dt]])</f>
        <v>24</v>
      </c>
      <c r="D1777" s="1">
        <v>17673</v>
      </c>
      <c r="E1777" s="1" t="s">
        <v>10</v>
      </c>
      <c r="F1777" s="1" t="s">
        <v>93</v>
      </c>
      <c r="G1777" s="1" t="s">
        <v>34</v>
      </c>
      <c r="H1777" s="1" t="s">
        <v>11</v>
      </c>
      <c r="I1777" s="1" t="s">
        <v>18</v>
      </c>
      <c r="J1777" s="1" t="s">
        <v>16</v>
      </c>
      <c r="K1777" s="1" t="s">
        <v>14</v>
      </c>
      <c r="L1777" s="1" t="s">
        <v>81</v>
      </c>
      <c r="M1777" s="1">
        <v>217390</v>
      </c>
      <c r="N1777" s="17">
        <v>964.86270564563858</v>
      </c>
      <c r="O1777" s="8">
        <v>3184.8465395504277</v>
      </c>
      <c r="P1777" s="8">
        <v>3414.3773880186386</v>
      </c>
      <c r="Q1777" s="8">
        <f>P1777-Table3[[#This Row],[paid]]</f>
        <v>229.53084846821093</v>
      </c>
      <c r="R1777" s="8">
        <v>3.5387183772782529</v>
      </c>
      <c r="S1777" s="8">
        <v>7400</v>
      </c>
      <c r="T1777" s="10">
        <v>0.1</v>
      </c>
      <c r="U1777" s="8">
        <v>401.39215967455306</v>
      </c>
      <c r="V1777" s="10">
        <v>1.9593233458564299E-2</v>
      </c>
    </row>
    <row r="1778" spans="1:22" x14ac:dyDescent="0.25">
      <c r="A1778" s="6">
        <v>44730</v>
      </c>
      <c r="B1778" s="7" t="str">
        <f t="shared" si="27"/>
        <v>6</v>
      </c>
      <c r="C1778" s="17">
        <f>_xlfn.ISOWEEKNUM(Table3[[#This Row],[dt]])</f>
        <v>24</v>
      </c>
      <c r="D1778" s="1">
        <v>17267</v>
      </c>
      <c r="E1778" s="1" t="s">
        <v>10</v>
      </c>
      <c r="F1778" s="1" t="s">
        <v>94</v>
      </c>
      <c r="G1778" s="1" t="s">
        <v>30</v>
      </c>
      <c r="H1778" s="1" t="s">
        <v>11</v>
      </c>
      <c r="I1778" s="1" t="s">
        <v>12</v>
      </c>
      <c r="J1778" s="1" t="s">
        <v>13</v>
      </c>
      <c r="K1778" s="1" t="s">
        <v>15</v>
      </c>
      <c r="L1778" s="1" t="s">
        <v>75</v>
      </c>
      <c r="M1778" s="1">
        <v>158320</v>
      </c>
      <c r="N1778" s="17">
        <v>504.4333181611288</v>
      </c>
      <c r="O1778" s="8">
        <v>2031.2746155161331</v>
      </c>
      <c r="P1778" s="8">
        <v>2217.8411134226712</v>
      </c>
      <c r="Q1778" s="8">
        <f>P1778-Table3[[#This Row],[paid]]</f>
        <v>186.56649790653819</v>
      </c>
      <c r="R1778" s="8">
        <v>4.3966983019829717</v>
      </c>
      <c r="S1778" s="8">
        <v>1600</v>
      </c>
      <c r="T1778" s="10">
        <v>0.08</v>
      </c>
      <c r="U1778" s="8">
        <v>169.16312212709323</v>
      </c>
      <c r="V1778" s="10">
        <v>1.2712296438737605E-2</v>
      </c>
    </row>
    <row r="1779" spans="1:22" x14ac:dyDescent="0.25">
      <c r="A1779" s="6">
        <v>44730</v>
      </c>
      <c r="B1779" s="7" t="str">
        <f t="shared" si="27"/>
        <v>6</v>
      </c>
      <c r="C1779" s="17">
        <f>_xlfn.ISOWEEKNUM(Table3[[#This Row],[dt]])</f>
        <v>24</v>
      </c>
      <c r="D1779" s="1">
        <v>16857</v>
      </c>
      <c r="E1779" s="1" t="s">
        <v>10</v>
      </c>
      <c r="F1779" s="1" t="s">
        <v>90</v>
      </c>
      <c r="G1779" s="1" t="s">
        <v>66</v>
      </c>
      <c r="H1779" s="1" t="s">
        <v>11</v>
      </c>
      <c r="I1779" s="1" t="s">
        <v>12</v>
      </c>
      <c r="J1779" s="1" t="s">
        <v>13</v>
      </c>
      <c r="K1779" s="1" t="s">
        <v>15</v>
      </c>
      <c r="L1779" s="1" t="s">
        <v>79</v>
      </c>
      <c r="M1779" s="1">
        <v>290130</v>
      </c>
      <c r="N1779" s="17">
        <v>645.87598340105467</v>
      </c>
      <c r="O1779" s="8">
        <v>3168.495352076156</v>
      </c>
      <c r="P1779" s="8">
        <v>3311.4159408153046</v>
      </c>
      <c r="Q1779" s="8">
        <f>P1779-Table3[[#This Row],[paid]]</f>
        <v>142.92058873914857</v>
      </c>
      <c r="R1779" s="8">
        <v>5.1270151328093139</v>
      </c>
      <c r="S1779" s="8">
        <v>3400</v>
      </c>
      <c r="T1779" s="10">
        <v>0.08</v>
      </c>
      <c r="U1779" s="8">
        <v>1308.8607955902762</v>
      </c>
      <c r="V1779" s="10">
        <v>6.5876190074148022E-2</v>
      </c>
    </row>
    <row r="1780" spans="1:22" x14ac:dyDescent="0.25">
      <c r="A1780" s="6">
        <v>44730</v>
      </c>
      <c r="B1780" s="7" t="str">
        <f t="shared" si="27"/>
        <v>6</v>
      </c>
      <c r="C1780" s="17">
        <f>_xlfn.ISOWEEKNUM(Table3[[#This Row],[dt]])</f>
        <v>24</v>
      </c>
      <c r="D1780" s="1">
        <v>7282</v>
      </c>
      <c r="E1780" s="1" t="s">
        <v>10</v>
      </c>
      <c r="F1780" s="1" t="s">
        <v>94</v>
      </c>
      <c r="G1780" s="1" t="s">
        <v>64</v>
      </c>
      <c r="H1780" s="1" t="s">
        <v>19</v>
      </c>
      <c r="I1780" s="1" t="s">
        <v>18</v>
      </c>
      <c r="J1780" s="1" t="s">
        <v>13</v>
      </c>
      <c r="K1780" s="1" t="s">
        <v>15</v>
      </c>
      <c r="L1780" s="1" t="s">
        <v>76</v>
      </c>
      <c r="M1780" s="1">
        <v>31610</v>
      </c>
      <c r="N1780" s="17">
        <v>50.715104286041715</v>
      </c>
      <c r="O1780" s="8">
        <v>304.00451404239595</v>
      </c>
      <c r="P1780" s="8">
        <v>367.08620554970344</v>
      </c>
      <c r="Q1780" s="8">
        <f>P1780-Table3[[#This Row],[paid]]</f>
        <v>63.081691507307482</v>
      </c>
      <c r="R1780" s="8">
        <v>7.2382027152951416</v>
      </c>
      <c r="S1780" s="8">
        <v>200</v>
      </c>
      <c r="T1780" s="10">
        <v>0.02</v>
      </c>
      <c r="U1780" s="8">
        <v>18.99104024684754</v>
      </c>
      <c r="V1780" s="10">
        <v>8.6224252685682193E-3</v>
      </c>
    </row>
    <row r="1781" spans="1:22" x14ac:dyDescent="0.25">
      <c r="A1781" s="6">
        <v>44730</v>
      </c>
      <c r="B1781" s="7" t="str">
        <f t="shared" si="27"/>
        <v>6</v>
      </c>
      <c r="C1781" s="17">
        <f>_xlfn.ISOWEEKNUM(Table3[[#This Row],[dt]])</f>
        <v>24</v>
      </c>
      <c r="D1781" s="1">
        <v>17365</v>
      </c>
      <c r="E1781" s="1" t="s">
        <v>10</v>
      </c>
      <c r="F1781" s="1" t="s">
        <v>93</v>
      </c>
      <c r="G1781" s="1" t="s">
        <v>30</v>
      </c>
      <c r="H1781" s="1" t="s">
        <v>17</v>
      </c>
      <c r="I1781" s="1" t="s">
        <v>12</v>
      </c>
      <c r="J1781" s="1" t="s">
        <v>16</v>
      </c>
      <c r="K1781" s="1" t="s">
        <v>15</v>
      </c>
      <c r="L1781" s="1" t="s">
        <v>75</v>
      </c>
      <c r="M1781" s="1">
        <v>117240</v>
      </c>
      <c r="N1781" s="17">
        <v>800.05971104121124</v>
      </c>
      <c r="O1781" s="8">
        <v>858.67742095056303</v>
      </c>
      <c r="P1781" s="8">
        <v>894.52240792098962</v>
      </c>
      <c r="Q1781" s="8">
        <f>P1781-Table3[[#This Row],[paid]]</f>
        <v>35.844986970426589</v>
      </c>
      <c r="R1781" s="8">
        <v>1.1180695585293789</v>
      </c>
      <c r="S1781" s="8">
        <v>1600</v>
      </c>
      <c r="T1781" s="10">
        <v>0.11</v>
      </c>
      <c r="U1781" s="8">
        <v>150.2628257425886</v>
      </c>
      <c r="V1781" s="10">
        <v>2.7996843979165558E-2</v>
      </c>
    </row>
    <row r="1782" spans="1:22" x14ac:dyDescent="0.25">
      <c r="A1782" s="6">
        <v>44730</v>
      </c>
      <c r="B1782" s="7" t="str">
        <f t="shared" si="27"/>
        <v>6</v>
      </c>
      <c r="C1782" s="17">
        <f>_xlfn.ISOWEEKNUM(Table3[[#This Row],[dt]])</f>
        <v>24</v>
      </c>
      <c r="D1782" s="1">
        <v>17456</v>
      </c>
      <c r="E1782" s="1" t="s">
        <v>10</v>
      </c>
      <c r="F1782" s="1" t="s">
        <v>92</v>
      </c>
      <c r="G1782" s="1" t="s">
        <v>69</v>
      </c>
      <c r="H1782" s="1" t="s">
        <v>17</v>
      </c>
      <c r="I1782" s="1" t="s">
        <v>18</v>
      </c>
      <c r="J1782" s="1" t="s">
        <v>16</v>
      </c>
      <c r="K1782" s="1" t="s">
        <v>15</v>
      </c>
      <c r="L1782" s="1" t="s">
        <v>75</v>
      </c>
      <c r="M1782" s="1">
        <v>240</v>
      </c>
      <c r="N1782" s="17">
        <v>0</v>
      </c>
      <c r="O1782" s="8">
        <v>1.3234394745767402</v>
      </c>
      <c r="P1782" s="8">
        <v>1.8906278208239142</v>
      </c>
      <c r="Q1782" s="8">
        <f>P1782-Table3[[#This Row],[paid]]</f>
        <v>0.56718834624717407</v>
      </c>
      <c r="R1782" s="8">
        <v>2</v>
      </c>
      <c r="S1782" s="8">
        <v>500</v>
      </c>
      <c r="T1782" s="10">
        <v>0.05</v>
      </c>
      <c r="U1782" s="8">
        <v>3.4054151788412909E-2</v>
      </c>
      <c r="V1782" s="10">
        <v>3.0020144114149775E-3</v>
      </c>
    </row>
    <row r="1783" spans="1:22" x14ac:dyDescent="0.25">
      <c r="A1783" s="6">
        <v>44730</v>
      </c>
      <c r="B1783" s="7" t="str">
        <f t="shared" si="27"/>
        <v>6</v>
      </c>
      <c r="C1783" s="17">
        <f>_xlfn.ISOWEEKNUM(Table3[[#This Row],[dt]])</f>
        <v>24</v>
      </c>
      <c r="D1783" s="1">
        <v>17434</v>
      </c>
      <c r="E1783" s="1" t="s">
        <v>10</v>
      </c>
      <c r="F1783" s="1" t="s">
        <v>89</v>
      </c>
      <c r="G1783" s="1" t="s">
        <v>67</v>
      </c>
      <c r="H1783" s="1" t="s">
        <v>11</v>
      </c>
      <c r="I1783" s="1" t="s">
        <v>12</v>
      </c>
      <c r="J1783" s="1" t="s">
        <v>13</v>
      </c>
      <c r="K1783" s="1" t="s">
        <v>14</v>
      </c>
      <c r="L1783" s="1" t="s">
        <v>80</v>
      </c>
      <c r="M1783" s="1">
        <v>810</v>
      </c>
      <c r="N1783" s="17">
        <v>5.5102040816326525</v>
      </c>
      <c r="O1783" s="8">
        <v>31.21096920937595</v>
      </c>
      <c r="P1783" s="8">
        <v>28.663134988202405</v>
      </c>
      <c r="Q1783" s="8">
        <f>P1783-Table3[[#This Row],[paid]]</f>
        <v>-2.5478342211735452</v>
      </c>
      <c r="R1783" s="8">
        <v>5.2018282015626589</v>
      </c>
      <c r="S1783" s="8">
        <v>200</v>
      </c>
      <c r="T1783" s="10">
        <v>0.12</v>
      </c>
      <c r="U1783" s="8">
        <v>18.209369633010738</v>
      </c>
      <c r="V1783" s="10">
        <v>0.10588147249364975</v>
      </c>
    </row>
    <row r="1784" spans="1:22" x14ac:dyDescent="0.25">
      <c r="A1784" s="6">
        <v>44730</v>
      </c>
      <c r="B1784" s="7" t="str">
        <f t="shared" si="27"/>
        <v>6</v>
      </c>
      <c r="C1784" s="17">
        <f>_xlfn.ISOWEEKNUM(Table3[[#This Row],[dt]])</f>
        <v>24</v>
      </c>
      <c r="D1784" s="1">
        <v>17833</v>
      </c>
      <c r="E1784" s="1" t="s">
        <v>10</v>
      </c>
      <c r="F1784" s="1" t="s">
        <v>95</v>
      </c>
      <c r="G1784" s="1" t="s">
        <v>26</v>
      </c>
      <c r="H1784" s="1" t="s">
        <v>11</v>
      </c>
      <c r="I1784" s="1" t="s">
        <v>12</v>
      </c>
      <c r="J1784" s="1" t="s">
        <v>13</v>
      </c>
      <c r="K1784" s="1" t="s">
        <v>15</v>
      </c>
      <c r="L1784" s="1" t="s">
        <v>78</v>
      </c>
      <c r="M1784" s="1">
        <v>300</v>
      </c>
      <c r="N1784" s="17">
        <v>0</v>
      </c>
      <c r="O1784" s="8">
        <v>6.0792029090380755</v>
      </c>
      <c r="P1784" s="8">
        <v>2.0962768651855437</v>
      </c>
      <c r="Q1784" s="8">
        <f>P1784-Table3[[#This Row],[paid]]</f>
        <v>-3.9829260438525318</v>
      </c>
      <c r="R1784" s="8">
        <v>6</v>
      </c>
      <c r="S1784" s="8">
        <v>500</v>
      </c>
      <c r="T1784" s="10">
        <v>0.15</v>
      </c>
      <c r="U1784" s="8">
        <v>0.33270419136339818</v>
      </c>
      <c r="V1784" s="10">
        <v>2.6451991853498974E-2</v>
      </c>
    </row>
    <row r="1785" spans="1:22" x14ac:dyDescent="0.25">
      <c r="A1785" s="6">
        <v>44730</v>
      </c>
      <c r="B1785" s="7" t="str">
        <f t="shared" si="27"/>
        <v>6</v>
      </c>
      <c r="C1785" s="17">
        <f>_xlfn.ISOWEEKNUM(Table3[[#This Row],[dt]])</f>
        <v>24</v>
      </c>
      <c r="D1785" s="1">
        <v>15673</v>
      </c>
      <c r="E1785" s="1" t="s">
        <v>10</v>
      </c>
      <c r="F1785" s="1" t="s">
        <v>92</v>
      </c>
      <c r="G1785" s="1" t="s">
        <v>44</v>
      </c>
      <c r="H1785" s="1" t="s">
        <v>19</v>
      </c>
      <c r="I1785" s="1" t="s">
        <v>21</v>
      </c>
      <c r="J1785" s="1" t="s">
        <v>16</v>
      </c>
      <c r="K1785" s="1" t="s">
        <v>15</v>
      </c>
      <c r="L1785" s="1" t="s">
        <v>77</v>
      </c>
      <c r="M1785" s="1">
        <v>360</v>
      </c>
      <c r="N1785" s="17">
        <v>0.64841498559077804</v>
      </c>
      <c r="O1785" s="8">
        <v>6.7042749863200068</v>
      </c>
      <c r="P1785" s="8">
        <v>7.2452539477521685E-2</v>
      </c>
      <c r="Q1785" s="8">
        <f>P1785-Table3[[#This Row],[paid]]</f>
        <v>-6.6318224468424853</v>
      </c>
      <c r="R1785" s="8">
        <v>0.11173791643866679</v>
      </c>
      <c r="S1785" s="8">
        <v>200</v>
      </c>
      <c r="T1785" s="10">
        <v>0.06</v>
      </c>
      <c r="U1785" s="8">
        <v>7.6373390048378124E-4</v>
      </c>
      <c r="V1785" s="10">
        <v>1.7568602057551729E-3</v>
      </c>
    </row>
    <row r="1786" spans="1:22" x14ac:dyDescent="0.25">
      <c r="A1786" s="6">
        <v>44730</v>
      </c>
      <c r="B1786" s="7" t="str">
        <f t="shared" si="27"/>
        <v>6</v>
      </c>
      <c r="C1786" s="17">
        <f>_xlfn.ISOWEEKNUM(Table3[[#This Row],[dt]])</f>
        <v>24</v>
      </c>
      <c r="D1786" s="1">
        <v>15810</v>
      </c>
      <c r="E1786" s="1" t="s">
        <v>10</v>
      </c>
      <c r="F1786" s="1" t="s">
        <v>91</v>
      </c>
      <c r="G1786" s="1" t="s">
        <v>43</v>
      </c>
      <c r="H1786" s="1" t="s">
        <v>11</v>
      </c>
      <c r="I1786" s="1" t="s">
        <v>12</v>
      </c>
      <c r="J1786" s="1" t="s">
        <v>16</v>
      </c>
      <c r="K1786" s="1" t="s">
        <v>14</v>
      </c>
      <c r="L1786" s="1" t="s">
        <v>77</v>
      </c>
      <c r="M1786" s="1">
        <v>390</v>
      </c>
      <c r="N1786" s="17">
        <v>0.99035043169121384</v>
      </c>
      <c r="O1786" s="8">
        <v>8.9748279463698228</v>
      </c>
      <c r="P1786" s="8">
        <v>3.2919350855710093E-2</v>
      </c>
      <c r="Q1786" s="8">
        <f>P1786-Table3[[#This Row],[paid]]</f>
        <v>-8.9419085955141124</v>
      </c>
      <c r="R1786" s="8">
        <v>3.3240103505073421E-2</v>
      </c>
      <c r="S1786" s="8">
        <v>200</v>
      </c>
      <c r="T1786" s="10">
        <v>0.1</v>
      </c>
      <c r="U1786" s="8">
        <v>5.4311411416204259E-3</v>
      </c>
      <c r="V1786" s="10">
        <v>2.749720655907343E-2</v>
      </c>
    </row>
    <row r="1787" spans="1:22" x14ac:dyDescent="0.25">
      <c r="A1787" s="6">
        <v>44730</v>
      </c>
      <c r="B1787" s="7" t="str">
        <f t="shared" si="27"/>
        <v>6</v>
      </c>
      <c r="C1787" s="17">
        <f>_xlfn.ISOWEEKNUM(Table3[[#This Row],[dt]])</f>
        <v>24</v>
      </c>
      <c r="D1787" s="1">
        <v>2973</v>
      </c>
      <c r="E1787" s="1" t="s">
        <v>10</v>
      </c>
      <c r="F1787" s="1" t="s">
        <v>90</v>
      </c>
      <c r="G1787" s="1" t="s">
        <v>74</v>
      </c>
      <c r="H1787" s="1" t="s">
        <v>11</v>
      </c>
      <c r="I1787" s="1" t="s">
        <v>21</v>
      </c>
      <c r="J1787" s="1" t="s">
        <v>16</v>
      </c>
      <c r="K1787" s="1" t="s">
        <v>14</v>
      </c>
      <c r="L1787" s="1" t="s">
        <v>75</v>
      </c>
      <c r="M1787" s="1">
        <v>1440</v>
      </c>
      <c r="N1787" s="17">
        <v>5.2021089630931456</v>
      </c>
      <c r="O1787" s="8">
        <v>16.644038549663762</v>
      </c>
      <c r="P1787" s="8">
        <v>0.19500923901187769</v>
      </c>
      <c r="Q1787" s="8">
        <f>P1787-Table3[[#This Row],[paid]]</f>
        <v>-16.449029310651884</v>
      </c>
      <c r="R1787" s="8">
        <v>3.748657331005352E-2</v>
      </c>
      <c r="S1787" s="8">
        <v>200</v>
      </c>
      <c r="T1787" s="10">
        <v>0.04</v>
      </c>
      <c r="U1787" s="8">
        <v>3.8473484224281963E-2</v>
      </c>
      <c r="V1787" s="10">
        <v>3.2881761926793124E-2</v>
      </c>
    </row>
    <row r="1788" spans="1:22" x14ac:dyDescent="0.25">
      <c r="A1788" s="6">
        <v>44730</v>
      </c>
      <c r="B1788" s="7" t="str">
        <f t="shared" si="27"/>
        <v>6</v>
      </c>
      <c r="C1788" s="17">
        <f>_xlfn.ISOWEEKNUM(Table3[[#This Row],[dt]])</f>
        <v>24</v>
      </c>
      <c r="D1788" s="1">
        <v>15102</v>
      </c>
      <c r="E1788" s="1" t="s">
        <v>10</v>
      </c>
      <c r="F1788" s="1" t="s">
        <v>90</v>
      </c>
      <c r="G1788" s="1" t="s">
        <v>58</v>
      </c>
      <c r="H1788" s="1" t="s">
        <v>17</v>
      </c>
      <c r="I1788" s="1" t="s">
        <v>18</v>
      </c>
      <c r="J1788" s="1" t="s">
        <v>13</v>
      </c>
      <c r="K1788" s="1" t="s">
        <v>15</v>
      </c>
      <c r="L1788" s="1" t="s">
        <v>77</v>
      </c>
      <c r="M1788" s="1">
        <v>2340</v>
      </c>
      <c r="N1788" s="17">
        <v>4.0365296803652972</v>
      </c>
      <c r="O1788" s="8">
        <v>36.032761878311916</v>
      </c>
      <c r="P1788" s="8">
        <v>0.71297702346735903</v>
      </c>
      <c r="Q1788" s="8">
        <f>P1788-Table3[[#This Row],[paid]]</f>
        <v>-35.319784854844556</v>
      </c>
      <c r="R1788" s="8">
        <v>0.17663118567799957</v>
      </c>
      <c r="S1788" s="8">
        <v>200</v>
      </c>
      <c r="T1788" s="10">
        <v>6.5000000000000002E-2</v>
      </c>
      <c r="U1788" s="8">
        <v>8.9600107850998978E-2</v>
      </c>
      <c r="V1788" s="10">
        <v>2.0945066694962714E-2</v>
      </c>
    </row>
    <row r="1789" spans="1:22" x14ac:dyDescent="0.25">
      <c r="A1789" s="6">
        <v>44730</v>
      </c>
      <c r="B1789" s="7" t="str">
        <f t="shared" si="27"/>
        <v>6</v>
      </c>
      <c r="C1789" s="17">
        <f>_xlfn.ISOWEEKNUM(Table3[[#This Row],[dt]])</f>
        <v>24</v>
      </c>
      <c r="D1789" s="1">
        <v>3010</v>
      </c>
      <c r="E1789" s="1" t="s">
        <v>24</v>
      </c>
      <c r="F1789" s="1" t="s">
        <v>93</v>
      </c>
      <c r="G1789" s="1" t="s">
        <v>42</v>
      </c>
      <c r="H1789" s="1" t="s">
        <v>11</v>
      </c>
      <c r="I1789" s="1" t="s">
        <v>21</v>
      </c>
      <c r="J1789" s="1" t="s">
        <v>13</v>
      </c>
      <c r="K1789" s="1" t="s">
        <v>15</v>
      </c>
      <c r="L1789" s="1" t="s">
        <v>76</v>
      </c>
      <c r="M1789" s="1">
        <v>1810</v>
      </c>
      <c r="N1789" s="17">
        <v>6.2447793717087343</v>
      </c>
      <c r="O1789" s="8">
        <v>46.177808587632462</v>
      </c>
      <c r="P1789" s="8">
        <v>0.63239084758500363</v>
      </c>
      <c r="Q1789" s="8">
        <f>P1789-Table3[[#This Row],[paid]]</f>
        <v>-45.545417740047462</v>
      </c>
      <c r="R1789" s="8">
        <v>0.10126712409568522</v>
      </c>
      <c r="S1789" s="8">
        <v>200</v>
      </c>
      <c r="T1789" s="10">
        <v>0.06</v>
      </c>
      <c r="U1789" s="8">
        <v>0.22511431035195745</v>
      </c>
      <c r="V1789" s="10">
        <v>5.932889741938125E-2</v>
      </c>
    </row>
    <row r="1790" spans="1:22" x14ac:dyDescent="0.25">
      <c r="A1790" s="6">
        <v>44730</v>
      </c>
      <c r="B1790" s="7" t="str">
        <f t="shared" si="27"/>
        <v>6</v>
      </c>
      <c r="C1790" s="17">
        <f>_xlfn.ISOWEEKNUM(Table3[[#This Row],[dt]])</f>
        <v>24</v>
      </c>
      <c r="D1790" s="1">
        <v>16483</v>
      </c>
      <c r="E1790" s="1" t="s">
        <v>10</v>
      </c>
      <c r="F1790" s="1" t="s">
        <v>91</v>
      </c>
      <c r="G1790" s="1" t="s">
        <v>55</v>
      </c>
      <c r="H1790" s="1" t="s">
        <v>17</v>
      </c>
      <c r="I1790" s="1" t="s">
        <v>12</v>
      </c>
      <c r="J1790" s="1" t="s">
        <v>13</v>
      </c>
      <c r="K1790" s="1" t="s">
        <v>15</v>
      </c>
      <c r="L1790" s="1" t="s">
        <v>75</v>
      </c>
      <c r="M1790" s="1">
        <v>12500</v>
      </c>
      <c r="N1790" s="17">
        <v>58.517064331017821</v>
      </c>
      <c r="O1790" s="8">
        <v>88.383891672893569</v>
      </c>
      <c r="P1790" s="8">
        <v>27.806268144346362</v>
      </c>
      <c r="Q1790" s="8">
        <f>P1790-Table3[[#This Row],[paid]]</f>
        <v>-60.577623528547207</v>
      </c>
      <c r="R1790" s="8">
        <v>0.47518221329512672</v>
      </c>
      <c r="S1790" s="8">
        <v>200</v>
      </c>
      <c r="T1790" s="10">
        <v>0.06</v>
      </c>
      <c r="U1790" s="8">
        <v>5.68149928362363</v>
      </c>
      <c r="V1790" s="10">
        <v>3.4054068038005827E-2</v>
      </c>
    </row>
    <row r="1791" spans="1:22" x14ac:dyDescent="0.25">
      <c r="A1791" s="6">
        <v>44730</v>
      </c>
      <c r="B1791" s="7" t="str">
        <f t="shared" si="27"/>
        <v>6</v>
      </c>
      <c r="C1791" s="17">
        <f>_xlfn.ISOWEEKNUM(Table3[[#This Row],[dt]])</f>
        <v>24</v>
      </c>
      <c r="D1791" s="1">
        <v>17849</v>
      </c>
      <c r="E1791" s="1" t="s">
        <v>10</v>
      </c>
      <c r="F1791" s="1" t="s">
        <v>89</v>
      </c>
      <c r="G1791" s="1" t="s">
        <v>34</v>
      </c>
      <c r="H1791" s="1" t="s">
        <v>11</v>
      </c>
      <c r="I1791" s="1" t="s">
        <v>12</v>
      </c>
      <c r="J1791" s="1" t="s">
        <v>16</v>
      </c>
      <c r="K1791" s="1" t="s">
        <v>15</v>
      </c>
      <c r="L1791" s="1" t="s">
        <v>75</v>
      </c>
      <c r="M1791" s="1">
        <v>84500</v>
      </c>
      <c r="N1791" s="17">
        <v>441.83006535947709</v>
      </c>
      <c r="O1791" s="8">
        <v>507.27478233510294</v>
      </c>
      <c r="P1791" s="8">
        <v>444.70089332208937</v>
      </c>
      <c r="Q1791" s="8">
        <f>P1791-Table3[[#This Row],[paid]]</f>
        <v>-62.57388901301357</v>
      </c>
      <c r="R1791" s="8">
        <v>1.0064975839982202</v>
      </c>
      <c r="S1791" s="8">
        <v>400</v>
      </c>
      <c r="T1791" s="10">
        <v>0.08</v>
      </c>
      <c r="U1791" s="8">
        <v>191.23454941807816</v>
      </c>
      <c r="V1791" s="10">
        <v>7.1671600803213054E-2</v>
      </c>
    </row>
    <row r="1792" spans="1:22" x14ac:dyDescent="0.25">
      <c r="A1792" s="6">
        <v>44730</v>
      </c>
      <c r="B1792" s="7" t="str">
        <f t="shared" si="27"/>
        <v>6</v>
      </c>
      <c r="C1792" s="17">
        <f>_xlfn.ISOWEEKNUM(Table3[[#This Row],[dt]])</f>
        <v>24</v>
      </c>
      <c r="D1792" s="1">
        <v>7799</v>
      </c>
      <c r="E1792" s="1" t="s">
        <v>10</v>
      </c>
      <c r="F1792" s="1" t="s">
        <v>95</v>
      </c>
      <c r="G1792" s="1" t="s">
        <v>39</v>
      </c>
      <c r="H1792" s="1" t="s">
        <v>19</v>
      </c>
      <c r="I1792" s="1" t="s">
        <v>18</v>
      </c>
      <c r="J1792" s="1" t="s">
        <v>16</v>
      </c>
      <c r="K1792" s="1" t="s">
        <v>14</v>
      </c>
      <c r="L1792" s="1" t="s">
        <v>75</v>
      </c>
      <c r="M1792" s="1">
        <v>2030</v>
      </c>
      <c r="N1792" s="17">
        <v>4.5957309184993527</v>
      </c>
      <c r="O1792" s="8">
        <v>73.267333153623156</v>
      </c>
      <c r="P1792" s="8">
        <v>8.0170701973833012</v>
      </c>
      <c r="Q1792" s="8">
        <f>P1792-Table3[[#This Row],[paid]]</f>
        <v>-65.250262956239851</v>
      </c>
      <c r="R1792" s="8">
        <v>1.744460313181504</v>
      </c>
      <c r="S1792" s="8">
        <v>200</v>
      </c>
      <c r="T1792" s="10">
        <v>0.05</v>
      </c>
      <c r="U1792" s="8">
        <v>0.46577413432051584</v>
      </c>
      <c r="V1792" s="10">
        <v>9.6829665296045489E-3</v>
      </c>
    </row>
    <row r="1793" spans="1:22" x14ac:dyDescent="0.25">
      <c r="A1793" s="6">
        <v>44730</v>
      </c>
      <c r="B1793" s="7" t="str">
        <f t="shared" si="27"/>
        <v>6</v>
      </c>
      <c r="C1793" s="17">
        <f>_xlfn.ISOWEEKNUM(Table3[[#This Row],[dt]])</f>
        <v>24</v>
      </c>
      <c r="D1793" s="1">
        <v>17628</v>
      </c>
      <c r="E1793" s="1" t="s">
        <v>10</v>
      </c>
      <c r="F1793" s="1" t="s">
        <v>91</v>
      </c>
      <c r="G1793" s="1" t="s">
        <v>59</v>
      </c>
      <c r="H1793" s="1" t="s">
        <v>11</v>
      </c>
      <c r="I1793" s="1" t="s">
        <v>21</v>
      </c>
      <c r="J1793" s="1" t="s">
        <v>13</v>
      </c>
      <c r="K1793" s="1" t="s">
        <v>15</v>
      </c>
      <c r="L1793" s="1" t="s">
        <v>77</v>
      </c>
      <c r="M1793" s="1">
        <v>4180</v>
      </c>
      <c r="N1793" s="17">
        <v>52.486187845303867</v>
      </c>
      <c r="O1793" s="8">
        <v>115.04242072528866</v>
      </c>
      <c r="P1793" s="8">
        <v>40.254254029106534</v>
      </c>
      <c r="Q1793" s="8">
        <f>P1793-Table3[[#This Row],[paid]]</f>
        <v>-74.788166696182131</v>
      </c>
      <c r="R1793" s="8">
        <v>0.7669494715019245</v>
      </c>
      <c r="S1793" s="8">
        <v>200</v>
      </c>
      <c r="T1793" s="10">
        <v>0.06</v>
      </c>
      <c r="U1793" s="8">
        <v>0.22176237782066405</v>
      </c>
      <c r="V1793" s="10">
        <v>9.1817367368723696E-4</v>
      </c>
    </row>
    <row r="1794" spans="1:22" x14ac:dyDescent="0.25">
      <c r="A1794" s="6">
        <v>44730</v>
      </c>
      <c r="B1794" s="7" t="str">
        <f t="shared" ref="B1794:B1857" si="28">TEXT(A1794,"M")</f>
        <v>6</v>
      </c>
      <c r="C1794" s="17">
        <f>_xlfn.ISOWEEKNUM(Table3[[#This Row],[dt]])</f>
        <v>24</v>
      </c>
      <c r="D1794" s="1">
        <v>16863</v>
      </c>
      <c r="E1794" s="1" t="s">
        <v>10</v>
      </c>
      <c r="F1794" s="1" t="s">
        <v>92</v>
      </c>
      <c r="G1794" s="1" t="s">
        <v>26</v>
      </c>
      <c r="H1794" s="1" t="s">
        <v>11</v>
      </c>
      <c r="I1794" s="1" t="s">
        <v>18</v>
      </c>
      <c r="J1794" s="1" t="s">
        <v>13</v>
      </c>
      <c r="K1794" s="1" t="s">
        <v>14</v>
      </c>
      <c r="L1794" s="1" t="s">
        <v>75</v>
      </c>
      <c r="M1794" s="1">
        <v>20720</v>
      </c>
      <c r="N1794" s="17">
        <v>34.149155335805524</v>
      </c>
      <c r="O1794" s="8">
        <v>130.86771708424715</v>
      </c>
      <c r="P1794" s="8">
        <v>46.552312491168813</v>
      </c>
      <c r="Q1794" s="8">
        <f>P1794-Table3[[#This Row],[paid]]</f>
        <v>-84.315404593078341</v>
      </c>
      <c r="R1794" s="8">
        <v>1.363205386294241</v>
      </c>
      <c r="S1794" s="8">
        <v>200</v>
      </c>
      <c r="T1794" s="10">
        <v>0.1</v>
      </c>
      <c r="U1794" s="8">
        <v>21.832936825465435</v>
      </c>
      <c r="V1794" s="10">
        <v>7.8166316763201404E-2</v>
      </c>
    </row>
    <row r="1795" spans="1:22" x14ac:dyDescent="0.25">
      <c r="A1795" s="6">
        <v>44730</v>
      </c>
      <c r="B1795" s="7" t="str">
        <f t="shared" si="28"/>
        <v>6</v>
      </c>
      <c r="C1795" s="17">
        <f>_xlfn.ISOWEEKNUM(Table3[[#This Row],[dt]])</f>
        <v>24</v>
      </c>
      <c r="D1795" s="1">
        <v>17644</v>
      </c>
      <c r="E1795" s="1" t="s">
        <v>10</v>
      </c>
      <c r="F1795" s="1" t="s">
        <v>93</v>
      </c>
      <c r="G1795" s="1" t="s">
        <v>42</v>
      </c>
      <c r="H1795" s="1" t="s">
        <v>17</v>
      </c>
      <c r="I1795" s="1" t="s">
        <v>18</v>
      </c>
      <c r="J1795" s="1" t="s">
        <v>13</v>
      </c>
      <c r="K1795" s="1" t="s">
        <v>14</v>
      </c>
      <c r="L1795" s="1" t="s">
        <v>78</v>
      </c>
      <c r="M1795" s="1">
        <v>11830</v>
      </c>
      <c r="N1795" s="17">
        <v>55.977917981072558</v>
      </c>
      <c r="O1795" s="8">
        <v>442.67461268656734</v>
      </c>
      <c r="P1795" s="8">
        <v>344.1667105732185</v>
      </c>
      <c r="Q1795" s="8">
        <f>P1795-Table3[[#This Row],[paid]]</f>
        <v>-98.507902113348848</v>
      </c>
      <c r="R1795" s="8">
        <v>6.1482585095356583</v>
      </c>
      <c r="S1795" s="8">
        <v>200</v>
      </c>
      <c r="T1795" s="10">
        <v>0.1</v>
      </c>
      <c r="U1795" s="8">
        <v>124.32895889022784</v>
      </c>
      <c r="V1795" s="10">
        <v>6.0207720595228775E-2</v>
      </c>
    </row>
    <row r="1796" spans="1:22" x14ac:dyDescent="0.25">
      <c r="A1796" s="6">
        <v>44730</v>
      </c>
      <c r="B1796" s="7" t="str">
        <f t="shared" si="28"/>
        <v>6</v>
      </c>
      <c r="C1796" s="17">
        <f>_xlfn.ISOWEEKNUM(Table3[[#This Row],[dt]])</f>
        <v>24</v>
      </c>
      <c r="D1796" s="1">
        <v>17638</v>
      </c>
      <c r="E1796" s="1" t="s">
        <v>10</v>
      </c>
      <c r="F1796" s="1" t="s">
        <v>95</v>
      </c>
      <c r="G1796" s="1" t="s">
        <v>26</v>
      </c>
      <c r="H1796" s="1" t="s">
        <v>19</v>
      </c>
      <c r="I1796" s="1" t="s">
        <v>12</v>
      </c>
      <c r="J1796" s="1" t="s">
        <v>13</v>
      </c>
      <c r="K1796" s="1" t="s">
        <v>15</v>
      </c>
      <c r="L1796" s="1" t="s">
        <v>80</v>
      </c>
      <c r="M1796" s="1">
        <v>17830</v>
      </c>
      <c r="N1796" s="17">
        <v>42.83998077847189</v>
      </c>
      <c r="O1796" s="8">
        <v>348.17193022475186</v>
      </c>
      <c r="P1796" s="8">
        <v>248.59464664053041</v>
      </c>
      <c r="Q1796" s="8">
        <f>P1796-Table3[[#This Row],[paid]]</f>
        <v>-99.577283584221448</v>
      </c>
      <c r="R1796" s="8">
        <v>5.8028655037458643</v>
      </c>
      <c r="S1796" s="8">
        <v>200</v>
      </c>
      <c r="T1796" s="10">
        <v>0.08</v>
      </c>
      <c r="U1796" s="8">
        <v>78.569974231546766</v>
      </c>
      <c r="V1796" s="10">
        <v>5.2676096940225944E-2</v>
      </c>
    </row>
    <row r="1797" spans="1:22" x14ac:dyDescent="0.25">
      <c r="A1797" s="6">
        <v>44730</v>
      </c>
      <c r="B1797" s="7" t="str">
        <f t="shared" si="28"/>
        <v>6</v>
      </c>
      <c r="C1797" s="17">
        <f>_xlfn.ISOWEEKNUM(Table3[[#This Row],[dt]])</f>
        <v>24</v>
      </c>
      <c r="D1797" s="1">
        <v>16053</v>
      </c>
      <c r="E1797" s="1" t="s">
        <v>10</v>
      </c>
      <c r="F1797" s="1" t="s">
        <v>90</v>
      </c>
      <c r="G1797" s="1" t="s">
        <v>74</v>
      </c>
      <c r="H1797" s="1" t="s">
        <v>11</v>
      </c>
      <c r="I1797" s="1" t="s">
        <v>12</v>
      </c>
      <c r="J1797" s="1" t="s">
        <v>16</v>
      </c>
      <c r="K1797" s="1" t="s">
        <v>15</v>
      </c>
      <c r="L1797" s="1" t="s">
        <v>75</v>
      </c>
      <c r="M1797" s="1">
        <v>13310</v>
      </c>
      <c r="N1797" s="17">
        <v>88.755338789231487</v>
      </c>
      <c r="O1797" s="8">
        <v>115.921542354439</v>
      </c>
      <c r="P1797" s="8">
        <v>7.0858510775747119</v>
      </c>
      <c r="Q1797" s="8">
        <f>P1797-Table3[[#This Row],[paid]]</f>
        <v>-108.83569127686428</v>
      </c>
      <c r="R1797" s="8">
        <v>7.9835772971376728E-2</v>
      </c>
      <c r="S1797" s="8">
        <v>200</v>
      </c>
      <c r="T1797" s="10">
        <v>0.08</v>
      </c>
      <c r="U1797" s="8">
        <v>2.0944983286008654</v>
      </c>
      <c r="V1797" s="10">
        <v>4.9264802624992825E-2</v>
      </c>
    </row>
    <row r="1798" spans="1:22" x14ac:dyDescent="0.25">
      <c r="A1798" s="6">
        <v>44730</v>
      </c>
      <c r="B1798" s="7" t="str">
        <f t="shared" si="28"/>
        <v>6</v>
      </c>
      <c r="C1798" s="17">
        <f>_xlfn.ISOWEEKNUM(Table3[[#This Row],[dt]])</f>
        <v>24</v>
      </c>
      <c r="D1798" s="1">
        <v>12790</v>
      </c>
      <c r="E1798" s="1" t="s">
        <v>10</v>
      </c>
      <c r="F1798" s="1" t="s">
        <v>91</v>
      </c>
      <c r="G1798" s="1" t="s">
        <v>54</v>
      </c>
      <c r="H1798" s="1" t="s">
        <v>19</v>
      </c>
      <c r="I1798" s="1" t="s">
        <v>21</v>
      </c>
      <c r="J1798" s="1" t="s">
        <v>16</v>
      </c>
      <c r="K1798" s="1" t="s">
        <v>14</v>
      </c>
      <c r="L1798" s="1" t="s">
        <v>76</v>
      </c>
      <c r="M1798" s="1">
        <v>16910</v>
      </c>
      <c r="N1798" s="17">
        <v>36.074666666666666</v>
      </c>
      <c r="O1798" s="8">
        <v>572.93165796956521</v>
      </c>
      <c r="P1798" s="8">
        <v>430.58997050068211</v>
      </c>
      <c r="Q1798" s="8">
        <f>P1798-Table3[[#This Row],[paid]]</f>
        <v>-142.34168746888309</v>
      </c>
      <c r="R1798" s="8">
        <v>11.936076207699275</v>
      </c>
      <c r="S1798" s="8">
        <v>400</v>
      </c>
      <c r="T1798" s="10">
        <v>0.04</v>
      </c>
      <c r="U1798" s="8">
        <v>56.347148113962412</v>
      </c>
      <c r="V1798" s="10">
        <v>2.1810055959750208E-2</v>
      </c>
    </row>
    <row r="1799" spans="1:22" x14ac:dyDescent="0.25">
      <c r="A1799" s="6">
        <v>44730</v>
      </c>
      <c r="B1799" s="7" t="str">
        <f t="shared" si="28"/>
        <v>6</v>
      </c>
      <c r="C1799" s="17">
        <f>_xlfn.ISOWEEKNUM(Table3[[#This Row],[dt]])</f>
        <v>24</v>
      </c>
      <c r="D1799" s="1">
        <v>9559</v>
      </c>
      <c r="E1799" s="1" t="s">
        <v>10</v>
      </c>
      <c r="F1799" s="1" t="s">
        <v>89</v>
      </c>
      <c r="G1799" s="1" t="s">
        <v>52</v>
      </c>
      <c r="H1799" s="1" t="s">
        <v>17</v>
      </c>
      <c r="I1799" s="1" t="s">
        <v>18</v>
      </c>
      <c r="J1799" s="1" t="s">
        <v>16</v>
      </c>
      <c r="K1799" s="1" t="s">
        <v>14</v>
      </c>
      <c r="L1799" s="1" t="s">
        <v>77</v>
      </c>
      <c r="M1799" s="1">
        <v>5220</v>
      </c>
      <c r="N1799" s="17">
        <v>19.399467882934246</v>
      </c>
      <c r="O1799" s="8">
        <v>165.48559134809196</v>
      </c>
      <c r="P1799" s="8">
        <v>6.0801750273592639</v>
      </c>
      <c r="Q1799" s="8">
        <f>P1799-Table3[[#This Row],[paid]]</f>
        <v>-159.40541632073268</v>
      </c>
      <c r="R1799" s="8">
        <v>0.3134196805835075</v>
      </c>
      <c r="S1799" s="8">
        <v>200</v>
      </c>
      <c r="T1799" s="10">
        <v>7.0000000000000007E-2</v>
      </c>
      <c r="U1799" s="8">
        <v>2.0109782628047395</v>
      </c>
      <c r="V1799" s="10">
        <v>5.5123913751272E-2</v>
      </c>
    </row>
    <row r="1800" spans="1:22" x14ac:dyDescent="0.25">
      <c r="A1800" s="6">
        <v>44730</v>
      </c>
      <c r="B1800" s="7" t="str">
        <f t="shared" si="28"/>
        <v>6</v>
      </c>
      <c r="C1800" s="17">
        <f>_xlfn.ISOWEEKNUM(Table3[[#This Row],[dt]])</f>
        <v>24</v>
      </c>
      <c r="D1800" s="1">
        <v>17260</v>
      </c>
      <c r="E1800" s="1" t="s">
        <v>10</v>
      </c>
      <c r="F1800" s="1" t="s">
        <v>94</v>
      </c>
      <c r="G1800" s="1" t="s">
        <v>73</v>
      </c>
      <c r="H1800" s="1" t="s">
        <v>17</v>
      </c>
      <c r="I1800" s="1" t="s">
        <v>12</v>
      </c>
      <c r="J1800" s="1" t="s">
        <v>13</v>
      </c>
      <c r="K1800" s="1" t="s">
        <v>15</v>
      </c>
      <c r="L1800" s="1" t="s">
        <v>79</v>
      </c>
      <c r="M1800" s="1">
        <v>23300</v>
      </c>
      <c r="N1800" s="17">
        <v>121.03896103896103</v>
      </c>
      <c r="O1800" s="8">
        <v>337.77031717434056</v>
      </c>
      <c r="P1800" s="8">
        <v>170.34736775242715</v>
      </c>
      <c r="Q1800" s="8">
        <f>P1800-Table3[[#This Row],[paid]]</f>
        <v>-167.42294942191342</v>
      </c>
      <c r="R1800" s="8">
        <v>1.4073763215597523</v>
      </c>
      <c r="S1800" s="8">
        <v>200</v>
      </c>
      <c r="T1800" s="10">
        <v>7.0000000000000007E-2</v>
      </c>
      <c r="U1800" s="8">
        <v>31.915139401475848</v>
      </c>
      <c r="V1800" s="10">
        <v>3.1225547951974068E-2</v>
      </c>
    </row>
    <row r="1801" spans="1:22" x14ac:dyDescent="0.25">
      <c r="A1801" s="6">
        <v>44730</v>
      </c>
      <c r="B1801" s="7" t="str">
        <f t="shared" si="28"/>
        <v>6</v>
      </c>
      <c r="C1801" s="17">
        <f>_xlfn.ISOWEEKNUM(Table3[[#This Row],[dt]])</f>
        <v>24</v>
      </c>
      <c r="D1801" s="1">
        <v>10601</v>
      </c>
      <c r="E1801" s="1" t="s">
        <v>10</v>
      </c>
      <c r="F1801" s="1" t="s">
        <v>92</v>
      </c>
      <c r="G1801" s="1" t="s">
        <v>25</v>
      </c>
      <c r="H1801" s="1" t="s">
        <v>11</v>
      </c>
      <c r="I1801" s="1" t="s">
        <v>21</v>
      </c>
      <c r="J1801" s="1" t="s">
        <v>16</v>
      </c>
      <c r="K1801" s="1" t="s">
        <v>14</v>
      </c>
      <c r="L1801" s="1" t="s">
        <v>80</v>
      </c>
      <c r="M1801" s="1">
        <v>69230</v>
      </c>
      <c r="N1801" s="17">
        <v>326.35796836982968</v>
      </c>
      <c r="O1801" s="8">
        <v>1482.7290951564028</v>
      </c>
      <c r="P1801" s="8">
        <v>1300.8076751023643</v>
      </c>
      <c r="Q1801" s="8">
        <f>P1801-Table3[[#This Row],[paid]]</f>
        <v>-181.92142005403844</v>
      </c>
      <c r="R1801" s="8">
        <v>3.9858309009580726</v>
      </c>
      <c r="S1801" s="8">
        <v>1800</v>
      </c>
      <c r="T1801" s="10">
        <v>7.4999999999999997E-2</v>
      </c>
      <c r="U1801" s="8">
        <v>230.81363700361757</v>
      </c>
      <c r="V1801" s="10">
        <v>2.9573118483926304E-2</v>
      </c>
    </row>
    <row r="1802" spans="1:22" x14ac:dyDescent="0.25">
      <c r="A1802" s="6">
        <v>44730</v>
      </c>
      <c r="B1802" s="7" t="str">
        <f t="shared" si="28"/>
        <v>6</v>
      </c>
      <c r="C1802" s="17">
        <f>_xlfn.ISOWEEKNUM(Table3[[#This Row],[dt]])</f>
        <v>24</v>
      </c>
      <c r="D1802" s="1">
        <v>12392</v>
      </c>
      <c r="E1802" s="1" t="s">
        <v>10</v>
      </c>
      <c r="F1802" s="1" t="s">
        <v>93</v>
      </c>
      <c r="G1802" s="1" t="s">
        <v>33</v>
      </c>
      <c r="H1802" s="1" t="s">
        <v>11</v>
      </c>
      <c r="I1802" s="1" t="s">
        <v>18</v>
      </c>
      <c r="J1802" s="1" t="s">
        <v>13</v>
      </c>
      <c r="K1802" s="1" t="s">
        <v>14</v>
      </c>
      <c r="L1802" s="1" t="s">
        <v>80</v>
      </c>
      <c r="M1802" s="1">
        <v>16280</v>
      </c>
      <c r="N1802" s="17">
        <v>27.730607966457022</v>
      </c>
      <c r="O1802" s="8">
        <v>272.52085040736074</v>
      </c>
      <c r="P1802" s="8">
        <v>13.840968617824176</v>
      </c>
      <c r="Q1802" s="8">
        <f>P1802-Table3[[#This Row],[paid]]</f>
        <v>-258.67988178953658</v>
      </c>
      <c r="R1802" s="8">
        <v>0.49912243664351785</v>
      </c>
      <c r="S1802" s="8">
        <v>200</v>
      </c>
      <c r="T1802" s="10">
        <v>0.09</v>
      </c>
      <c r="U1802" s="8">
        <v>1.2497120656561334</v>
      </c>
      <c r="V1802" s="10">
        <v>1.5048465900558123E-2</v>
      </c>
    </row>
    <row r="1803" spans="1:22" x14ac:dyDescent="0.25">
      <c r="A1803" s="6">
        <v>44730</v>
      </c>
      <c r="B1803" s="7" t="str">
        <f t="shared" si="28"/>
        <v>6</v>
      </c>
      <c r="C1803" s="17">
        <f>_xlfn.ISOWEEKNUM(Table3[[#This Row],[dt]])</f>
        <v>24</v>
      </c>
      <c r="D1803" s="1">
        <v>3016</v>
      </c>
      <c r="E1803" s="1" t="s">
        <v>10</v>
      </c>
      <c r="F1803" s="1" t="s">
        <v>95</v>
      </c>
      <c r="G1803" s="1" t="s">
        <v>29</v>
      </c>
      <c r="H1803" s="1" t="s">
        <v>11</v>
      </c>
      <c r="I1803" s="1" t="s">
        <v>12</v>
      </c>
      <c r="J1803" s="1" t="s">
        <v>16</v>
      </c>
      <c r="K1803" s="1" t="s">
        <v>15</v>
      </c>
      <c r="L1803" s="1" t="s">
        <v>78</v>
      </c>
      <c r="M1803" s="1">
        <v>542620</v>
      </c>
      <c r="N1803" s="17">
        <v>3350.8613530376269</v>
      </c>
      <c r="O1803" s="8">
        <v>7008.1148701119646</v>
      </c>
      <c r="P1803" s="8">
        <v>6748.0520907777272</v>
      </c>
      <c r="Q1803" s="8">
        <f>P1803-Table3[[#This Row],[paid]]</f>
        <v>-260.06277933423735</v>
      </c>
      <c r="R1803" s="8">
        <v>2.0138261121011394</v>
      </c>
      <c r="S1803" s="8">
        <v>4600</v>
      </c>
      <c r="T1803" s="10">
        <v>0.08</v>
      </c>
      <c r="U1803" s="8">
        <v>753.93710881069035</v>
      </c>
      <c r="V1803" s="10">
        <v>1.8621104744213614E-2</v>
      </c>
    </row>
    <row r="1804" spans="1:22" x14ac:dyDescent="0.25">
      <c r="A1804" s="6">
        <v>44730</v>
      </c>
      <c r="B1804" s="7" t="str">
        <f t="shared" si="28"/>
        <v>6</v>
      </c>
      <c r="C1804" s="17">
        <f>_xlfn.ISOWEEKNUM(Table3[[#This Row],[dt]])</f>
        <v>24</v>
      </c>
      <c r="D1804" s="1">
        <v>15720</v>
      </c>
      <c r="E1804" s="1" t="s">
        <v>10</v>
      </c>
      <c r="F1804" s="1" t="s">
        <v>89</v>
      </c>
      <c r="G1804" s="1" t="s">
        <v>70</v>
      </c>
      <c r="H1804" s="1" t="s">
        <v>17</v>
      </c>
      <c r="I1804" s="1" t="s">
        <v>12</v>
      </c>
      <c r="J1804" s="1" t="s">
        <v>13</v>
      </c>
      <c r="K1804" s="1" t="s">
        <v>14</v>
      </c>
      <c r="L1804" s="1" t="s">
        <v>77</v>
      </c>
      <c r="M1804" s="1">
        <v>22570</v>
      </c>
      <c r="N1804" s="17">
        <v>24.782745098039214</v>
      </c>
      <c r="O1804" s="8">
        <v>637.50221274068906</v>
      </c>
      <c r="P1804" s="8">
        <v>376.1679723282968</v>
      </c>
      <c r="Q1804" s="8">
        <f>P1804-Table3[[#This Row],[paid]]</f>
        <v>-261.33424041239226</v>
      </c>
      <c r="R1804" s="8">
        <v>15.17862411287355</v>
      </c>
      <c r="S1804" s="8">
        <v>200</v>
      </c>
      <c r="T1804" s="10">
        <v>7.0000000000000007E-2</v>
      </c>
      <c r="U1804" s="8">
        <v>48.426449354696032</v>
      </c>
      <c r="V1804" s="10">
        <v>2.1456039551940882E-2</v>
      </c>
    </row>
    <row r="1805" spans="1:22" x14ac:dyDescent="0.25">
      <c r="A1805" s="6">
        <v>44730</v>
      </c>
      <c r="B1805" s="7" t="str">
        <f t="shared" si="28"/>
        <v>6</v>
      </c>
      <c r="C1805" s="17">
        <f>_xlfn.ISOWEEKNUM(Table3[[#This Row],[dt]])</f>
        <v>24</v>
      </c>
      <c r="D1805" s="1">
        <v>16656</v>
      </c>
      <c r="E1805" s="1" t="s">
        <v>10</v>
      </c>
      <c r="F1805" s="1" t="s">
        <v>92</v>
      </c>
      <c r="G1805" s="1" t="s">
        <v>49</v>
      </c>
      <c r="H1805" s="1" t="s">
        <v>11</v>
      </c>
      <c r="I1805" s="1" t="s">
        <v>18</v>
      </c>
      <c r="J1805" s="1" t="s">
        <v>13</v>
      </c>
      <c r="K1805" s="1" t="s">
        <v>14</v>
      </c>
      <c r="L1805" s="1" t="s">
        <v>81</v>
      </c>
      <c r="M1805" s="1">
        <v>40830</v>
      </c>
      <c r="N1805" s="17">
        <v>245.2372981488775</v>
      </c>
      <c r="O1805" s="8">
        <v>826.77815271371628</v>
      </c>
      <c r="P1805" s="8">
        <v>553.98043808751856</v>
      </c>
      <c r="Q1805" s="8">
        <f>P1805-Table3[[#This Row],[paid]]</f>
        <v>-272.79771462619772</v>
      </c>
      <c r="R1805" s="8">
        <v>2.2589567014035961</v>
      </c>
      <c r="S1805" s="8">
        <v>600</v>
      </c>
      <c r="T1805" s="10">
        <v>0.11</v>
      </c>
      <c r="U1805" s="8">
        <v>177.33120962433875</v>
      </c>
      <c r="V1805" s="10">
        <v>5.335062318461737E-2</v>
      </c>
    </row>
    <row r="1806" spans="1:22" x14ac:dyDescent="0.25">
      <c r="A1806" s="6">
        <v>44730</v>
      </c>
      <c r="B1806" s="7" t="str">
        <f t="shared" si="28"/>
        <v>6</v>
      </c>
      <c r="C1806" s="17">
        <f>_xlfn.ISOWEEKNUM(Table3[[#This Row],[dt]])</f>
        <v>24</v>
      </c>
      <c r="D1806" s="1">
        <v>16256</v>
      </c>
      <c r="E1806" s="1" t="s">
        <v>10</v>
      </c>
      <c r="F1806" s="1" t="s">
        <v>91</v>
      </c>
      <c r="G1806" s="1" t="s">
        <v>68</v>
      </c>
      <c r="H1806" s="1" t="s">
        <v>17</v>
      </c>
      <c r="I1806" s="1" t="s">
        <v>12</v>
      </c>
      <c r="J1806" s="1" t="s">
        <v>16</v>
      </c>
      <c r="K1806" s="1" t="s">
        <v>14</v>
      </c>
      <c r="L1806" s="1" t="s">
        <v>78</v>
      </c>
      <c r="M1806" s="1">
        <v>30080</v>
      </c>
      <c r="N1806" s="17">
        <v>152.34549312162071</v>
      </c>
      <c r="O1806" s="8">
        <v>432.42649054309226</v>
      </c>
      <c r="P1806" s="8">
        <v>148.37438500143972</v>
      </c>
      <c r="Q1806" s="8">
        <f>P1806-Table3[[#This Row],[paid]]</f>
        <v>-284.05210554165251</v>
      </c>
      <c r="R1806" s="8">
        <v>0.97393353725921672</v>
      </c>
      <c r="S1806" s="8">
        <v>200</v>
      </c>
      <c r="T1806" s="10">
        <v>0.1</v>
      </c>
      <c r="U1806" s="8">
        <v>20.472317957286894</v>
      </c>
      <c r="V1806" s="10">
        <v>2.2996240172102757E-2</v>
      </c>
    </row>
    <row r="1807" spans="1:22" x14ac:dyDescent="0.25">
      <c r="A1807" s="6">
        <v>44730</v>
      </c>
      <c r="B1807" s="7" t="str">
        <f t="shared" si="28"/>
        <v>6</v>
      </c>
      <c r="C1807" s="17">
        <f>_xlfn.ISOWEEKNUM(Table3[[#This Row],[dt]])</f>
        <v>24</v>
      </c>
      <c r="D1807" s="1">
        <v>17631</v>
      </c>
      <c r="E1807" s="1" t="s">
        <v>10</v>
      </c>
      <c r="F1807" s="1" t="s">
        <v>95</v>
      </c>
      <c r="G1807" s="1" t="s">
        <v>65</v>
      </c>
      <c r="H1807" s="1" t="s">
        <v>17</v>
      </c>
      <c r="I1807" s="1" t="s">
        <v>12</v>
      </c>
      <c r="J1807" s="1" t="s">
        <v>16</v>
      </c>
      <c r="K1807" s="1" t="s">
        <v>14</v>
      </c>
      <c r="L1807" s="1" t="s">
        <v>77</v>
      </c>
      <c r="M1807" s="1">
        <v>12750</v>
      </c>
      <c r="N1807" s="17">
        <v>35.974467494622907</v>
      </c>
      <c r="O1807" s="8">
        <v>322.04854744531309</v>
      </c>
      <c r="P1807" s="8">
        <v>15.827219947762211</v>
      </c>
      <c r="Q1807" s="8">
        <f>P1807-Table3[[#This Row],[paid]]</f>
        <v>-306.22132749755087</v>
      </c>
      <c r="R1807" s="8">
        <v>0.43995703202911624</v>
      </c>
      <c r="S1807" s="8">
        <v>200</v>
      </c>
      <c r="T1807" s="10">
        <v>0.15</v>
      </c>
      <c r="U1807" s="8">
        <v>4.6579578582590413</v>
      </c>
      <c r="V1807" s="10">
        <v>4.9050074003653681E-2</v>
      </c>
    </row>
    <row r="1808" spans="1:22" x14ac:dyDescent="0.25">
      <c r="A1808" s="6">
        <v>44730</v>
      </c>
      <c r="B1808" s="7" t="str">
        <f t="shared" si="28"/>
        <v>6</v>
      </c>
      <c r="C1808" s="17">
        <f>_xlfn.ISOWEEKNUM(Table3[[#This Row],[dt]])</f>
        <v>24</v>
      </c>
      <c r="D1808" s="1">
        <v>16862</v>
      </c>
      <c r="E1808" s="1" t="s">
        <v>10</v>
      </c>
      <c r="F1808" s="1" t="s">
        <v>89</v>
      </c>
      <c r="G1808" s="1" t="s">
        <v>35</v>
      </c>
      <c r="H1808" s="1" t="s">
        <v>17</v>
      </c>
      <c r="I1808" s="1" t="s">
        <v>12</v>
      </c>
      <c r="J1808" s="1" t="s">
        <v>13</v>
      </c>
      <c r="K1808" s="1" t="s">
        <v>14</v>
      </c>
      <c r="L1808" s="1" t="s">
        <v>78</v>
      </c>
      <c r="M1808" s="1">
        <v>56120</v>
      </c>
      <c r="N1808" s="17">
        <v>269.46676775334851</v>
      </c>
      <c r="O1808" s="8">
        <v>1536.6487756250117</v>
      </c>
      <c r="P1808" s="8">
        <v>1210.7478910520829</v>
      </c>
      <c r="Q1808" s="8">
        <f>P1808-Table3[[#This Row],[paid]]</f>
        <v>-325.90088457292882</v>
      </c>
      <c r="R1808" s="8">
        <v>4.4931250749269349</v>
      </c>
      <c r="S1808" s="8">
        <v>2600</v>
      </c>
      <c r="T1808" s="10">
        <v>0.09</v>
      </c>
      <c r="U1808" s="8">
        <v>229.94582639450999</v>
      </c>
      <c r="V1808" s="10">
        <v>3.1653414127182977E-2</v>
      </c>
    </row>
    <row r="1809" spans="1:22" x14ac:dyDescent="0.25">
      <c r="A1809" s="6">
        <v>44730</v>
      </c>
      <c r="B1809" s="7" t="str">
        <f t="shared" si="28"/>
        <v>6</v>
      </c>
      <c r="C1809" s="17">
        <f>_xlfn.ISOWEEKNUM(Table3[[#This Row],[dt]])</f>
        <v>24</v>
      </c>
      <c r="D1809" s="1">
        <v>13948</v>
      </c>
      <c r="E1809" s="1" t="s">
        <v>10</v>
      </c>
      <c r="F1809" s="1" t="s">
        <v>90</v>
      </c>
      <c r="G1809" s="1" t="s">
        <v>27</v>
      </c>
      <c r="H1809" s="1" t="s">
        <v>11</v>
      </c>
      <c r="I1809" s="1" t="s">
        <v>18</v>
      </c>
      <c r="J1809" s="1" t="s">
        <v>13</v>
      </c>
      <c r="K1809" s="1" t="s">
        <v>14</v>
      </c>
      <c r="L1809" s="1" t="s">
        <v>81</v>
      </c>
      <c r="M1809" s="1">
        <v>134220</v>
      </c>
      <c r="N1809" s="17">
        <v>538.0710699412291</v>
      </c>
      <c r="O1809" s="8">
        <v>2824.6660105176747</v>
      </c>
      <c r="P1809" s="8">
        <v>2459.3382888444471</v>
      </c>
      <c r="Q1809" s="8">
        <f>P1809-Table3[[#This Row],[paid]]</f>
        <v>-365.32772167322764</v>
      </c>
      <c r="R1809" s="8">
        <v>4.5706569749476937</v>
      </c>
      <c r="S1809" s="8">
        <v>6200</v>
      </c>
      <c r="T1809" s="10">
        <v>0.1</v>
      </c>
      <c r="U1809" s="8">
        <v>1321.784473600195</v>
      </c>
      <c r="V1809" s="10">
        <v>8.9575888468035381E-2</v>
      </c>
    </row>
    <row r="1810" spans="1:22" x14ac:dyDescent="0.25">
      <c r="A1810" s="6">
        <v>44730</v>
      </c>
      <c r="B1810" s="7" t="str">
        <f t="shared" si="28"/>
        <v>6</v>
      </c>
      <c r="C1810" s="17">
        <f>_xlfn.ISOWEEKNUM(Table3[[#This Row],[dt]])</f>
        <v>24</v>
      </c>
      <c r="D1810" s="1">
        <v>10509</v>
      </c>
      <c r="E1810" s="1" t="s">
        <v>10</v>
      </c>
      <c r="F1810" s="1" t="s">
        <v>94</v>
      </c>
      <c r="G1810" s="1" t="s">
        <v>53</v>
      </c>
      <c r="H1810" s="1" t="s">
        <v>17</v>
      </c>
      <c r="I1810" s="1" t="s">
        <v>12</v>
      </c>
      <c r="J1810" s="1" t="s">
        <v>13</v>
      </c>
      <c r="K1810" s="1" t="s">
        <v>14</v>
      </c>
      <c r="L1810" s="1" t="s">
        <v>76</v>
      </c>
      <c r="M1810" s="1">
        <v>17010</v>
      </c>
      <c r="N1810" s="17">
        <v>23.172246594320018</v>
      </c>
      <c r="O1810" s="8">
        <v>475.45407589112779</v>
      </c>
      <c r="P1810" s="8">
        <v>31.122426810236604</v>
      </c>
      <c r="Q1810" s="8">
        <f>P1810-Table3[[#This Row],[paid]]</f>
        <v>-444.33164908089117</v>
      </c>
      <c r="R1810" s="8">
        <v>1.3430906098619428</v>
      </c>
      <c r="S1810" s="8">
        <v>200</v>
      </c>
      <c r="T1810" s="10">
        <v>0.108</v>
      </c>
      <c r="U1810" s="8">
        <v>11.511945675008445</v>
      </c>
      <c r="V1810" s="10">
        <v>6.164871474194724E-2</v>
      </c>
    </row>
    <row r="1811" spans="1:22" x14ac:dyDescent="0.25">
      <c r="A1811" s="6">
        <v>44730</v>
      </c>
      <c r="B1811" s="7" t="str">
        <f t="shared" si="28"/>
        <v>6</v>
      </c>
      <c r="C1811" s="17">
        <f>_xlfn.ISOWEEKNUM(Table3[[#This Row],[dt]])</f>
        <v>24</v>
      </c>
      <c r="D1811" s="1">
        <v>17247</v>
      </c>
      <c r="E1811" s="1" t="s">
        <v>10</v>
      </c>
      <c r="F1811" s="1" t="s">
        <v>93</v>
      </c>
      <c r="G1811" s="1" t="s">
        <v>61</v>
      </c>
      <c r="H1811" s="1" t="s">
        <v>11</v>
      </c>
      <c r="I1811" s="1" t="s">
        <v>22</v>
      </c>
      <c r="J1811" s="1" t="s">
        <v>16</v>
      </c>
      <c r="K1811" s="1" t="s">
        <v>15</v>
      </c>
      <c r="L1811" s="1" t="s">
        <v>78</v>
      </c>
      <c r="M1811" s="1">
        <v>142350</v>
      </c>
      <c r="N1811" s="17">
        <v>779.25988102624001</v>
      </c>
      <c r="O1811" s="8">
        <v>3659.9042461928534</v>
      </c>
      <c r="P1811" s="8">
        <v>3168.9072749507482</v>
      </c>
      <c r="Q1811" s="8">
        <f>P1811-Table3[[#This Row],[paid]]</f>
        <v>-490.99697124210525</v>
      </c>
      <c r="R1811" s="8">
        <v>4.0665602735476147</v>
      </c>
      <c r="S1811" s="8">
        <v>4000</v>
      </c>
      <c r="T1811" s="10">
        <v>0.06</v>
      </c>
      <c r="U1811" s="8">
        <v>483.86721923596855</v>
      </c>
      <c r="V1811" s="10">
        <v>2.5448689261689264E-2</v>
      </c>
    </row>
    <row r="1812" spans="1:22" x14ac:dyDescent="0.25">
      <c r="A1812" s="6">
        <v>44730</v>
      </c>
      <c r="B1812" s="7" t="str">
        <f t="shared" si="28"/>
        <v>6</v>
      </c>
      <c r="C1812" s="17">
        <f>_xlfn.ISOWEEKNUM(Table3[[#This Row],[dt]])</f>
        <v>24</v>
      </c>
      <c r="D1812" s="1">
        <v>16537</v>
      </c>
      <c r="E1812" s="1" t="s">
        <v>10</v>
      </c>
      <c r="F1812" s="1" t="s">
        <v>92</v>
      </c>
      <c r="G1812" s="1" t="s">
        <v>66</v>
      </c>
      <c r="H1812" s="1" t="s">
        <v>17</v>
      </c>
      <c r="I1812" s="1" t="s">
        <v>18</v>
      </c>
      <c r="J1812" s="1" t="s">
        <v>16</v>
      </c>
      <c r="K1812" s="1" t="s">
        <v>15</v>
      </c>
      <c r="L1812" s="1" t="s">
        <v>77</v>
      </c>
      <c r="M1812" s="1">
        <v>103460</v>
      </c>
      <c r="N1812" s="17">
        <v>344.19739395619627</v>
      </c>
      <c r="O1812" s="8">
        <v>2427.6644639840606</v>
      </c>
      <c r="P1812" s="8">
        <v>1934.2494951467124</v>
      </c>
      <c r="Q1812" s="8">
        <f>P1812-Table3[[#This Row],[paid]]</f>
        <v>-493.41496883734817</v>
      </c>
      <c r="R1812" s="8">
        <v>5.6195936666297701</v>
      </c>
      <c r="S1812" s="8">
        <v>1800</v>
      </c>
      <c r="T1812" s="10">
        <v>0.1</v>
      </c>
      <c r="U1812" s="8">
        <v>943.80711259343877</v>
      </c>
      <c r="V1812" s="10">
        <v>8.1324144494766187E-2</v>
      </c>
    </row>
    <row r="1813" spans="1:22" x14ac:dyDescent="0.25">
      <c r="A1813" s="6">
        <v>44730</v>
      </c>
      <c r="B1813" s="7" t="str">
        <f t="shared" si="28"/>
        <v>6</v>
      </c>
      <c r="C1813" s="17">
        <f>_xlfn.ISOWEEKNUM(Table3[[#This Row],[dt]])</f>
        <v>24</v>
      </c>
      <c r="D1813" s="1">
        <v>2789</v>
      </c>
      <c r="E1813" s="1" t="s">
        <v>10</v>
      </c>
      <c r="F1813" s="1" t="s">
        <v>89</v>
      </c>
      <c r="G1813" s="1" t="s">
        <v>73</v>
      </c>
      <c r="H1813" s="1" t="s">
        <v>17</v>
      </c>
      <c r="I1813" s="1" t="s">
        <v>12</v>
      </c>
      <c r="J1813" s="1" t="s">
        <v>13</v>
      </c>
      <c r="K1813" s="1" t="s">
        <v>14</v>
      </c>
      <c r="L1813" s="1" t="s">
        <v>76</v>
      </c>
      <c r="M1813" s="1">
        <v>72610</v>
      </c>
      <c r="N1813" s="17">
        <v>351.63461538461542</v>
      </c>
      <c r="O1813" s="8">
        <v>3315.8295083687581</v>
      </c>
      <c r="P1813" s="8">
        <v>2816.3295503773111</v>
      </c>
      <c r="Q1813" s="8">
        <f>P1813-Table3[[#This Row],[paid]]</f>
        <v>-499.49995799144699</v>
      </c>
      <c r="R1813" s="8">
        <v>8.0092500202143917</v>
      </c>
      <c r="S1813" s="8">
        <v>3000</v>
      </c>
      <c r="T1813" s="10">
        <v>0.13</v>
      </c>
      <c r="U1813" s="8">
        <v>635.42672325940271</v>
      </c>
      <c r="V1813" s="10">
        <v>3.7603715041934216E-2</v>
      </c>
    </row>
    <row r="1814" spans="1:22" x14ac:dyDescent="0.25">
      <c r="A1814" s="6">
        <v>44730</v>
      </c>
      <c r="B1814" s="7" t="str">
        <f t="shared" si="28"/>
        <v>6</v>
      </c>
      <c r="C1814" s="17">
        <f>_xlfn.ISOWEEKNUM(Table3[[#This Row],[dt]])</f>
        <v>24</v>
      </c>
      <c r="D1814" s="1">
        <v>12657</v>
      </c>
      <c r="E1814" s="1" t="s">
        <v>10</v>
      </c>
      <c r="F1814" s="1" t="s">
        <v>92</v>
      </c>
      <c r="G1814" s="1" t="s">
        <v>59</v>
      </c>
      <c r="H1814" s="1" t="s">
        <v>19</v>
      </c>
      <c r="I1814" s="1" t="s">
        <v>18</v>
      </c>
      <c r="J1814" s="1" t="s">
        <v>16</v>
      </c>
      <c r="K1814" s="1" t="s">
        <v>14</v>
      </c>
      <c r="L1814" s="1" t="s">
        <v>76</v>
      </c>
      <c r="M1814" s="1">
        <v>37070</v>
      </c>
      <c r="N1814" s="17">
        <v>138.45866533864543</v>
      </c>
      <c r="O1814" s="8">
        <v>1045.4403856918771</v>
      </c>
      <c r="P1814" s="8">
        <v>536.11214997783702</v>
      </c>
      <c r="Q1814" s="8">
        <f>P1814-Table3[[#This Row],[paid]]</f>
        <v>-509.32823571404003</v>
      </c>
      <c r="R1814" s="8">
        <v>3.8720014284884332</v>
      </c>
      <c r="S1814" s="8">
        <v>400</v>
      </c>
      <c r="T1814" s="10">
        <v>0.08</v>
      </c>
      <c r="U1814" s="8">
        <v>96.002246588512619</v>
      </c>
      <c r="V1814" s="10">
        <v>2.9845200173285066E-2</v>
      </c>
    </row>
    <row r="1815" spans="1:22" x14ac:dyDescent="0.25">
      <c r="A1815" s="6">
        <v>44730</v>
      </c>
      <c r="B1815" s="7" t="str">
        <f t="shared" si="28"/>
        <v>6</v>
      </c>
      <c r="C1815" s="17">
        <f>_xlfn.ISOWEEKNUM(Table3[[#This Row],[dt]])</f>
        <v>24</v>
      </c>
      <c r="D1815" s="1">
        <v>17144</v>
      </c>
      <c r="E1815" s="1" t="s">
        <v>24</v>
      </c>
      <c r="F1815" s="1" t="s">
        <v>93</v>
      </c>
      <c r="G1815" s="1" t="s">
        <v>45</v>
      </c>
      <c r="H1815" s="1" t="s">
        <v>19</v>
      </c>
      <c r="I1815" s="1" t="s">
        <v>12</v>
      </c>
      <c r="J1815" s="1" t="s">
        <v>13</v>
      </c>
      <c r="K1815" s="1" t="s">
        <v>15</v>
      </c>
      <c r="L1815" s="1" t="s">
        <v>77</v>
      </c>
      <c r="M1815" s="1">
        <v>17860</v>
      </c>
      <c r="N1815" s="17">
        <v>71.050238690611508</v>
      </c>
      <c r="O1815" s="8">
        <v>806.91342646478381</v>
      </c>
      <c r="P1815" s="8">
        <v>273.00662644277185</v>
      </c>
      <c r="Q1815" s="8">
        <f>P1815-Table3[[#This Row],[paid]]</f>
        <v>-533.90680002201202</v>
      </c>
      <c r="R1815" s="8">
        <v>3.8424448879275421</v>
      </c>
      <c r="S1815" s="8">
        <v>200</v>
      </c>
      <c r="T1815" s="10">
        <v>0.12</v>
      </c>
      <c r="U1815" s="8">
        <v>111.88264266639115</v>
      </c>
      <c r="V1815" s="10">
        <v>6.8302763760842392E-2</v>
      </c>
    </row>
    <row r="1816" spans="1:22" x14ac:dyDescent="0.25">
      <c r="A1816" s="6">
        <v>44730</v>
      </c>
      <c r="B1816" s="7" t="str">
        <f t="shared" si="28"/>
        <v>6</v>
      </c>
      <c r="C1816" s="17">
        <f>_xlfn.ISOWEEKNUM(Table3[[#This Row],[dt]])</f>
        <v>24</v>
      </c>
      <c r="D1816" s="1">
        <v>5247</v>
      </c>
      <c r="E1816" s="1" t="s">
        <v>10</v>
      </c>
      <c r="F1816" s="1" t="s">
        <v>95</v>
      </c>
      <c r="G1816" s="1" t="s">
        <v>31</v>
      </c>
      <c r="H1816" s="1" t="s">
        <v>11</v>
      </c>
      <c r="I1816" s="1" t="s">
        <v>12</v>
      </c>
      <c r="J1816" s="1" t="s">
        <v>13</v>
      </c>
      <c r="K1816" s="1" t="s">
        <v>15</v>
      </c>
      <c r="L1816" s="1" t="s">
        <v>81</v>
      </c>
      <c r="M1816" s="1">
        <v>191190</v>
      </c>
      <c r="N1816" s="17">
        <v>706.41532671912421</v>
      </c>
      <c r="O1816" s="8">
        <v>2019.9595940193069</v>
      </c>
      <c r="P1816" s="8">
        <v>1468.0354079923645</v>
      </c>
      <c r="Q1816" s="8">
        <f>P1816-Table3[[#This Row],[paid]]</f>
        <v>-551.92418602694238</v>
      </c>
      <c r="R1816" s="8">
        <v>2.078147730472538</v>
      </c>
      <c r="S1816" s="8">
        <v>3600</v>
      </c>
      <c r="T1816" s="10">
        <v>7.0000000000000007E-2</v>
      </c>
      <c r="U1816" s="8">
        <v>315.78274034458519</v>
      </c>
      <c r="V1816" s="10">
        <v>3.5850945036859268E-2</v>
      </c>
    </row>
    <row r="1817" spans="1:22" x14ac:dyDescent="0.25">
      <c r="A1817" s="6">
        <v>44730</v>
      </c>
      <c r="B1817" s="7" t="str">
        <f t="shared" si="28"/>
        <v>6</v>
      </c>
      <c r="C1817" s="17">
        <f>_xlfn.ISOWEEKNUM(Table3[[#This Row],[dt]])</f>
        <v>24</v>
      </c>
      <c r="D1817" s="1">
        <v>2796</v>
      </c>
      <c r="E1817" s="1" t="s">
        <v>10</v>
      </c>
      <c r="F1817" s="1" t="s">
        <v>95</v>
      </c>
      <c r="G1817" s="1" t="s">
        <v>67</v>
      </c>
      <c r="H1817" s="1" t="s">
        <v>17</v>
      </c>
      <c r="I1817" s="1" t="s">
        <v>12</v>
      </c>
      <c r="J1817" s="1" t="s">
        <v>13</v>
      </c>
      <c r="K1817" s="1" t="s">
        <v>14</v>
      </c>
      <c r="L1817" s="1" t="s">
        <v>80</v>
      </c>
      <c r="M1817" s="1">
        <v>15330</v>
      </c>
      <c r="N1817" s="17">
        <v>54.3424317617866</v>
      </c>
      <c r="O1817" s="8">
        <v>722.66533268356648</v>
      </c>
      <c r="P1817" s="8">
        <v>163.63079803318968</v>
      </c>
      <c r="Q1817" s="8">
        <f>P1817-Table3[[#This Row],[paid]]</f>
        <v>-559.03453465037683</v>
      </c>
      <c r="R1817" s="8">
        <v>3.0111055528481936</v>
      </c>
      <c r="S1817" s="8">
        <v>200</v>
      </c>
      <c r="T1817" s="10">
        <v>0.11</v>
      </c>
      <c r="U1817" s="8">
        <v>106.14741249356311</v>
      </c>
      <c r="V1817" s="10">
        <v>0.10811678258762443</v>
      </c>
    </row>
    <row r="1818" spans="1:22" x14ac:dyDescent="0.25">
      <c r="A1818" s="6">
        <v>44730</v>
      </c>
      <c r="B1818" s="7" t="str">
        <f t="shared" si="28"/>
        <v>6</v>
      </c>
      <c r="C1818" s="17">
        <f>_xlfn.ISOWEEKNUM(Table3[[#This Row],[dt]])</f>
        <v>24</v>
      </c>
      <c r="D1818" s="1">
        <v>16842</v>
      </c>
      <c r="E1818" s="1" t="s">
        <v>10</v>
      </c>
      <c r="F1818" s="1" t="s">
        <v>91</v>
      </c>
      <c r="G1818" s="1" t="s">
        <v>32</v>
      </c>
      <c r="H1818" s="1" t="s">
        <v>11</v>
      </c>
      <c r="I1818" s="1" t="s">
        <v>12</v>
      </c>
      <c r="J1818" s="1" t="s">
        <v>16</v>
      </c>
      <c r="K1818" s="1" t="s">
        <v>14</v>
      </c>
      <c r="L1818" s="1" t="s">
        <v>80</v>
      </c>
      <c r="M1818" s="1">
        <v>50710</v>
      </c>
      <c r="N1818" s="17">
        <v>203.77088777145866</v>
      </c>
      <c r="O1818" s="8">
        <v>715.36539821999793</v>
      </c>
      <c r="P1818" s="8">
        <v>132.76014779259748</v>
      </c>
      <c r="Q1818" s="8">
        <f>P1818-Table3[[#This Row],[paid]]</f>
        <v>-582.60525042740051</v>
      </c>
      <c r="R1818" s="8">
        <v>0.65151675612021664</v>
      </c>
      <c r="S1818" s="8">
        <v>200</v>
      </c>
      <c r="T1818" s="10">
        <v>0.14000000000000001</v>
      </c>
      <c r="U1818" s="8">
        <v>58.643355536465059</v>
      </c>
      <c r="V1818" s="10">
        <v>7.3620681747657873E-2</v>
      </c>
    </row>
    <row r="1819" spans="1:22" x14ac:dyDescent="0.25">
      <c r="A1819" s="6">
        <v>44730</v>
      </c>
      <c r="B1819" s="7" t="str">
        <f t="shared" si="28"/>
        <v>6</v>
      </c>
      <c r="C1819" s="17">
        <f>_xlfn.ISOWEEKNUM(Table3[[#This Row],[dt]])</f>
        <v>24</v>
      </c>
      <c r="D1819" s="1">
        <v>16602</v>
      </c>
      <c r="E1819" s="1" t="s">
        <v>10</v>
      </c>
      <c r="F1819" s="1" t="s">
        <v>94</v>
      </c>
      <c r="G1819" s="1" t="s">
        <v>28</v>
      </c>
      <c r="H1819" s="1" t="s">
        <v>11</v>
      </c>
      <c r="I1819" s="1" t="s">
        <v>12</v>
      </c>
      <c r="J1819" s="1" t="s">
        <v>16</v>
      </c>
      <c r="K1819" s="1" t="s">
        <v>15</v>
      </c>
      <c r="L1819" s="1" t="s">
        <v>75</v>
      </c>
      <c r="M1819" s="1">
        <v>27980</v>
      </c>
      <c r="N1819" s="17">
        <v>138.10832443970119</v>
      </c>
      <c r="O1819" s="8">
        <v>848.07383622272653</v>
      </c>
      <c r="P1819" s="8">
        <v>263.79742459880703</v>
      </c>
      <c r="Q1819" s="8">
        <f>P1819-Table3[[#This Row],[paid]]</f>
        <v>-584.27641162391956</v>
      </c>
      <c r="R1819" s="8">
        <v>1.9100762077088433</v>
      </c>
      <c r="S1819" s="8">
        <v>400</v>
      </c>
      <c r="T1819" s="10">
        <v>0.08</v>
      </c>
      <c r="U1819" s="8">
        <v>121.72176580509326</v>
      </c>
      <c r="V1819" s="10">
        <v>7.6903559609684258E-2</v>
      </c>
    </row>
    <row r="1820" spans="1:22" x14ac:dyDescent="0.25">
      <c r="A1820" s="6">
        <v>44730</v>
      </c>
      <c r="B1820" s="7" t="str">
        <f t="shared" si="28"/>
        <v>6</v>
      </c>
      <c r="C1820" s="17">
        <f>_xlfn.ISOWEEKNUM(Table3[[#This Row],[dt]])</f>
        <v>24</v>
      </c>
      <c r="D1820" s="1">
        <v>7576</v>
      </c>
      <c r="E1820" s="1" t="s">
        <v>10</v>
      </c>
      <c r="F1820" s="1" t="s">
        <v>92</v>
      </c>
      <c r="G1820" s="1" t="s">
        <v>35</v>
      </c>
      <c r="H1820" s="1" t="s">
        <v>17</v>
      </c>
      <c r="I1820" s="1" t="s">
        <v>12</v>
      </c>
      <c r="J1820" s="1" t="s">
        <v>16</v>
      </c>
      <c r="K1820" s="1" t="s">
        <v>14</v>
      </c>
      <c r="L1820" s="1" t="s">
        <v>81</v>
      </c>
      <c r="M1820" s="1">
        <v>34740</v>
      </c>
      <c r="N1820" s="17">
        <v>59.012027726787032</v>
      </c>
      <c r="O1820" s="8">
        <v>695.38942060874126</v>
      </c>
      <c r="P1820" s="8">
        <v>110.31274131687475</v>
      </c>
      <c r="Q1820" s="8">
        <f>P1820-Table3[[#This Row],[paid]]</f>
        <v>-585.07667929186653</v>
      </c>
      <c r="R1820" s="8">
        <v>1.8693263994858635</v>
      </c>
      <c r="S1820" s="8">
        <v>200</v>
      </c>
      <c r="T1820" s="10">
        <v>0.1</v>
      </c>
      <c r="U1820" s="8">
        <v>28.531756814043312</v>
      </c>
      <c r="V1820" s="10">
        <v>4.3107375862239818E-2</v>
      </c>
    </row>
    <row r="1821" spans="1:22" x14ac:dyDescent="0.25">
      <c r="A1821" s="6">
        <v>44730</v>
      </c>
      <c r="B1821" s="7" t="str">
        <f t="shared" si="28"/>
        <v>6</v>
      </c>
      <c r="C1821" s="17">
        <f>_xlfn.ISOWEEKNUM(Table3[[#This Row],[dt]])</f>
        <v>24</v>
      </c>
      <c r="D1821" s="1">
        <v>16846</v>
      </c>
      <c r="E1821" s="1" t="s">
        <v>10</v>
      </c>
      <c r="F1821" s="1" t="s">
        <v>89</v>
      </c>
      <c r="G1821" s="1" t="s">
        <v>58</v>
      </c>
      <c r="H1821" s="1" t="s">
        <v>11</v>
      </c>
      <c r="I1821" s="1" t="s">
        <v>18</v>
      </c>
      <c r="J1821" s="1" t="s">
        <v>13</v>
      </c>
      <c r="K1821" s="1" t="s">
        <v>15</v>
      </c>
      <c r="L1821" s="1" t="s">
        <v>77</v>
      </c>
      <c r="M1821" s="1">
        <v>657650</v>
      </c>
      <c r="N1821" s="17">
        <v>3396.2637229332199</v>
      </c>
      <c r="O1821" s="8">
        <v>11663.011117278877</v>
      </c>
      <c r="P1821" s="8">
        <v>11076.806923316859</v>
      </c>
      <c r="Q1821" s="8">
        <f>P1821-Table3[[#This Row],[paid]]</f>
        <v>-586.2041939620176</v>
      </c>
      <c r="R1821" s="8">
        <v>3.2614684332435333</v>
      </c>
      <c r="S1821" s="8">
        <v>14600</v>
      </c>
      <c r="T1821" s="10">
        <v>0.06</v>
      </c>
      <c r="U1821" s="8">
        <v>1480.5530425237637</v>
      </c>
      <c r="V1821" s="10">
        <v>2.2277073359579454E-2</v>
      </c>
    </row>
    <row r="1822" spans="1:22" x14ac:dyDescent="0.25">
      <c r="A1822" s="6">
        <v>44730</v>
      </c>
      <c r="B1822" s="7" t="str">
        <f t="shared" si="28"/>
        <v>6</v>
      </c>
      <c r="C1822" s="17">
        <f>_xlfn.ISOWEEKNUM(Table3[[#This Row],[dt]])</f>
        <v>24</v>
      </c>
      <c r="D1822" s="1">
        <v>12446</v>
      </c>
      <c r="E1822" s="1" t="s">
        <v>10</v>
      </c>
      <c r="F1822" s="1" t="s">
        <v>94</v>
      </c>
      <c r="G1822" s="1" t="s">
        <v>46</v>
      </c>
      <c r="H1822" s="1" t="s">
        <v>11</v>
      </c>
      <c r="I1822" s="1" t="s">
        <v>12</v>
      </c>
      <c r="J1822" s="1" t="s">
        <v>13</v>
      </c>
      <c r="K1822" s="1" t="s">
        <v>15</v>
      </c>
      <c r="L1822" s="1" t="s">
        <v>81</v>
      </c>
      <c r="M1822" s="1">
        <v>38940</v>
      </c>
      <c r="N1822" s="17">
        <v>179.04740303923793</v>
      </c>
      <c r="O1822" s="8">
        <v>728.16933360195947</v>
      </c>
      <c r="P1822" s="8">
        <v>97.441575601078725</v>
      </c>
      <c r="Q1822" s="8">
        <f>P1822-Table3[[#This Row],[paid]]</f>
        <v>-630.72775800088073</v>
      </c>
      <c r="R1822" s="8">
        <v>0.54422222242298912</v>
      </c>
      <c r="S1822" s="8">
        <v>200</v>
      </c>
      <c r="T1822" s="10">
        <v>0.21</v>
      </c>
      <c r="U1822" s="8">
        <v>113.89309910762297</v>
      </c>
      <c r="V1822" s="10">
        <v>0.19480579072649651</v>
      </c>
    </row>
    <row r="1823" spans="1:22" x14ac:dyDescent="0.25">
      <c r="A1823" s="6">
        <v>44730</v>
      </c>
      <c r="B1823" s="7" t="str">
        <f t="shared" si="28"/>
        <v>6</v>
      </c>
      <c r="C1823" s="17">
        <f>_xlfn.ISOWEEKNUM(Table3[[#This Row],[dt]])</f>
        <v>24</v>
      </c>
      <c r="D1823" s="1">
        <v>5289</v>
      </c>
      <c r="E1823" s="1" t="s">
        <v>10</v>
      </c>
      <c r="F1823" s="1" t="s">
        <v>89</v>
      </c>
      <c r="G1823" s="1" t="s">
        <v>62</v>
      </c>
      <c r="H1823" s="1" t="s">
        <v>17</v>
      </c>
      <c r="I1823" s="1" t="s">
        <v>12</v>
      </c>
      <c r="J1823" s="1" t="s">
        <v>16</v>
      </c>
      <c r="K1823" s="1" t="s">
        <v>14</v>
      </c>
      <c r="L1823" s="1" t="s">
        <v>75</v>
      </c>
      <c r="M1823" s="1">
        <v>31680</v>
      </c>
      <c r="N1823" s="17">
        <v>89.156858696400292</v>
      </c>
      <c r="O1823" s="8">
        <v>686.81010611879003</v>
      </c>
      <c r="P1823" s="8">
        <v>27.732713579027472</v>
      </c>
      <c r="Q1823" s="8">
        <f>P1823-Table3[[#This Row],[paid]]</f>
        <v>-659.07739253976251</v>
      </c>
      <c r="R1823" s="8">
        <v>0.31105530168423462</v>
      </c>
      <c r="S1823" s="8">
        <v>200</v>
      </c>
      <c r="T1823" s="10">
        <v>0.04</v>
      </c>
      <c r="U1823" s="8">
        <v>2.8144790899151331</v>
      </c>
      <c r="V1823" s="10">
        <v>1.6914314821104445E-2</v>
      </c>
    </row>
    <row r="1824" spans="1:22" x14ac:dyDescent="0.25">
      <c r="A1824" s="6">
        <v>44730</v>
      </c>
      <c r="B1824" s="7" t="str">
        <f t="shared" si="28"/>
        <v>6</v>
      </c>
      <c r="C1824" s="17">
        <f>_xlfn.ISOWEEKNUM(Table3[[#This Row],[dt]])</f>
        <v>24</v>
      </c>
      <c r="D1824" s="1">
        <v>15974</v>
      </c>
      <c r="E1824" s="1" t="s">
        <v>10</v>
      </c>
      <c r="F1824" s="1" t="s">
        <v>93</v>
      </c>
      <c r="G1824" s="1" t="s">
        <v>41</v>
      </c>
      <c r="H1824" s="1" t="s">
        <v>11</v>
      </c>
      <c r="I1824" s="1" t="s">
        <v>12</v>
      </c>
      <c r="J1824" s="1" t="s">
        <v>16</v>
      </c>
      <c r="K1824" s="1" t="s">
        <v>14</v>
      </c>
      <c r="L1824" s="1" t="s">
        <v>81</v>
      </c>
      <c r="M1824" s="1">
        <v>40540</v>
      </c>
      <c r="N1824" s="17">
        <v>161.4758209659812</v>
      </c>
      <c r="O1824" s="8">
        <v>825.6389293120809</v>
      </c>
      <c r="P1824" s="8">
        <v>164.59348633597773</v>
      </c>
      <c r="Q1824" s="8">
        <f>P1824-Table3[[#This Row],[paid]]</f>
        <v>-661.04544297610323</v>
      </c>
      <c r="R1824" s="8">
        <v>1.0193073201383713</v>
      </c>
      <c r="S1824" s="8">
        <v>200</v>
      </c>
      <c r="T1824" s="10">
        <v>0.09</v>
      </c>
      <c r="U1824" s="8">
        <v>44.207792386278065</v>
      </c>
      <c r="V1824" s="10">
        <v>4.4764623204305271E-2</v>
      </c>
    </row>
    <row r="1825" spans="1:22" x14ac:dyDescent="0.25">
      <c r="A1825" s="6">
        <v>44730</v>
      </c>
      <c r="B1825" s="7" t="str">
        <f t="shared" si="28"/>
        <v>6</v>
      </c>
      <c r="C1825" s="17">
        <f>_xlfn.ISOWEEKNUM(Table3[[#This Row],[dt]])</f>
        <v>24</v>
      </c>
      <c r="D1825" s="1">
        <v>16205</v>
      </c>
      <c r="E1825" s="1" t="s">
        <v>10</v>
      </c>
      <c r="F1825" s="1" t="s">
        <v>93</v>
      </c>
      <c r="G1825" s="1" t="s">
        <v>66</v>
      </c>
      <c r="H1825" s="1" t="s">
        <v>17</v>
      </c>
      <c r="I1825" s="1" t="s">
        <v>12</v>
      </c>
      <c r="J1825" s="1" t="s">
        <v>13</v>
      </c>
      <c r="K1825" s="1" t="s">
        <v>14</v>
      </c>
      <c r="L1825" s="1" t="s">
        <v>75</v>
      </c>
      <c r="M1825" s="1">
        <v>177780</v>
      </c>
      <c r="N1825" s="17">
        <v>685.74244978427953</v>
      </c>
      <c r="O1825" s="8">
        <v>4322.4874979339702</v>
      </c>
      <c r="P1825" s="8">
        <v>3659.398970364397</v>
      </c>
      <c r="Q1825" s="8">
        <f>P1825-Table3[[#This Row],[paid]]</f>
        <v>-663.08852756957322</v>
      </c>
      <c r="R1825" s="8">
        <v>5.3364043184370002</v>
      </c>
      <c r="S1825" s="8">
        <v>2800</v>
      </c>
      <c r="T1825" s="10">
        <v>0.09</v>
      </c>
      <c r="U1825" s="8">
        <v>961.01856667877007</v>
      </c>
      <c r="V1825" s="10">
        <v>4.3769417439929729E-2</v>
      </c>
    </row>
    <row r="1826" spans="1:22" x14ac:dyDescent="0.25">
      <c r="A1826" s="6">
        <v>44730</v>
      </c>
      <c r="B1826" s="7" t="str">
        <f t="shared" si="28"/>
        <v>6</v>
      </c>
      <c r="C1826" s="17">
        <f>_xlfn.ISOWEEKNUM(Table3[[#This Row],[dt]])</f>
        <v>24</v>
      </c>
      <c r="D1826" s="1">
        <v>9363</v>
      </c>
      <c r="E1826" s="1" t="s">
        <v>10</v>
      </c>
      <c r="F1826" s="1" t="s">
        <v>91</v>
      </c>
      <c r="G1826" s="1" t="s">
        <v>45</v>
      </c>
      <c r="H1826" s="1" t="s">
        <v>11</v>
      </c>
      <c r="I1826" s="1" t="s">
        <v>18</v>
      </c>
      <c r="J1826" s="1" t="s">
        <v>13</v>
      </c>
      <c r="K1826" s="1" t="s">
        <v>14</v>
      </c>
      <c r="L1826" s="1" t="s">
        <v>81</v>
      </c>
      <c r="M1826" s="1">
        <v>51560</v>
      </c>
      <c r="N1826" s="17">
        <v>289.76794778825234</v>
      </c>
      <c r="O1826" s="8">
        <v>1404.5666890967159</v>
      </c>
      <c r="P1826" s="8">
        <v>729.38782622095994</v>
      </c>
      <c r="Q1826" s="8">
        <f>P1826-Table3[[#This Row],[paid]]</f>
        <v>-675.17886287575595</v>
      </c>
      <c r="R1826" s="8">
        <v>2.5171446041159782</v>
      </c>
      <c r="S1826" s="8">
        <v>800</v>
      </c>
      <c r="T1826" s="10">
        <v>0.1</v>
      </c>
      <c r="U1826" s="8">
        <v>164.92250081000492</v>
      </c>
      <c r="V1826" s="10">
        <v>3.7685141539512405E-2</v>
      </c>
    </row>
    <row r="1827" spans="1:22" x14ac:dyDescent="0.25">
      <c r="A1827" s="6">
        <v>44730</v>
      </c>
      <c r="B1827" s="7" t="str">
        <f t="shared" si="28"/>
        <v>6</v>
      </c>
      <c r="C1827" s="17">
        <f>_xlfn.ISOWEEKNUM(Table3[[#This Row],[dt]])</f>
        <v>24</v>
      </c>
      <c r="D1827" s="1">
        <v>10543</v>
      </c>
      <c r="E1827" s="1" t="s">
        <v>10</v>
      </c>
      <c r="F1827" s="1" t="s">
        <v>91</v>
      </c>
      <c r="G1827" s="1" t="s">
        <v>70</v>
      </c>
      <c r="H1827" s="1" t="s">
        <v>19</v>
      </c>
      <c r="I1827" s="1" t="s">
        <v>18</v>
      </c>
      <c r="J1827" s="1" t="s">
        <v>13</v>
      </c>
      <c r="K1827" s="1" t="s">
        <v>14</v>
      </c>
      <c r="L1827" s="1" t="s">
        <v>81</v>
      </c>
      <c r="M1827" s="1">
        <v>169040</v>
      </c>
      <c r="N1827" s="17">
        <v>196.94353669972435</v>
      </c>
      <c r="O1827" s="8">
        <v>3640.463985009967</v>
      </c>
      <c r="P1827" s="8">
        <v>2914.4953351050212</v>
      </c>
      <c r="Q1827" s="8">
        <f>P1827-Table3[[#This Row],[paid]]</f>
        <v>-725.96864990494578</v>
      </c>
      <c r="R1827" s="8">
        <v>14.798634085406372</v>
      </c>
      <c r="S1827" s="8">
        <v>2600</v>
      </c>
      <c r="T1827" s="10">
        <v>9.5000000000000001E-2</v>
      </c>
      <c r="U1827" s="8">
        <v>1207.779429588225</v>
      </c>
      <c r="V1827" s="10">
        <v>6.9067385071242174E-2</v>
      </c>
    </row>
    <row r="1828" spans="1:22" x14ac:dyDescent="0.25">
      <c r="A1828" s="6">
        <v>44730</v>
      </c>
      <c r="B1828" s="7" t="str">
        <f t="shared" si="28"/>
        <v>6</v>
      </c>
      <c r="C1828" s="17">
        <f>_xlfn.ISOWEEKNUM(Table3[[#This Row],[dt]])</f>
        <v>24</v>
      </c>
      <c r="D1828" s="1">
        <v>17268</v>
      </c>
      <c r="E1828" s="1" t="s">
        <v>10</v>
      </c>
      <c r="F1828" s="1" t="s">
        <v>91</v>
      </c>
      <c r="G1828" s="1" t="s">
        <v>68</v>
      </c>
      <c r="H1828" s="1" t="s">
        <v>11</v>
      </c>
      <c r="I1828" s="1" t="s">
        <v>21</v>
      </c>
      <c r="J1828" s="1" t="s">
        <v>16</v>
      </c>
      <c r="K1828" s="1" t="s">
        <v>14</v>
      </c>
      <c r="L1828" s="1" t="s">
        <v>79</v>
      </c>
      <c r="M1828" s="1">
        <v>90910</v>
      </c>
      <c r="N1828" s="17">
        <v>415.19381332514587</v>
      </c>
      <c r="O1828" s="8">
        <v>1768.5787419131177</v>
      </c>
      <c r="P1828" s="8">
        <v>1028.4355070317874</v>
      </c>
      <c r="Q1828" s="8">
        <f>P1828-Table3[[#This Row],[paid]]</f>
        <v>-740.14323488133027</v>
      </c>
      <c r="R1828" s="8">
        <v>2.4770010390940023</v>
      </c>
      <c r="S1828" s="8">
        <v>1600</v>
      </c>
      <c r="T1828" s="10">
        <v>0.15</v>
      </c>
      <c r="U1828" s="8">
        <v>81.107222007923482</v>
      </c>
      <c r="V1828" s="10">
        <v>1.3144110877373759E-2</v>
      </c>
    </row>
    <row r="1829" spans="1:22" x14ac:dyDescent="0.25">
      <c r="A1829" s="6">
        <v>44730</v>
      </c>
      <c r="B1829" s="7" t="str">
        <f t="shared" si="28"/>
        <v>6</v>
      </c>
      <c r="C1829" s="17">
        <f>_xlfn.ISOWEEKNUM(Table3[[#This Row],[dt]])</f>
        <v>24</v>
      </c>
      <c r="D1829" s="1">
        <v>15839</v>
      </c>
      <c r="E1829" s="1" t="s">
        <v>10</v>
      </c>
      <c r="F1829" s="1" t="s">
        <v>94</v>
      </c>
      <c r="G1829" s="1" t="s">
        <v>45</v>
      </c>
      <c r="H1829" s="1" t="s">
        <v>19</v>
      </c>
      <c r="I1829" s="1" t="s">
        <v>12</v>
      </c>
      <c r="J1829" s="1" t="s">
        <v>16</v>
      </c>
      <c r="K1829" s="1" t="s">
        <v>14</v>
      </c>
      <c r="L1829" s="1" t="s">
        <v>76</v>
      </c>
      <c r="M1829" s="1">
        <v>111180</v>
      </c>
      <c r="N1829" s="17">
        <v>71.811939080772362</v>
      </c>
      <c r="O1829" s="8">
        <v>2002.1798725144565</v>
      </c>
      <c r="P1829" s="8">
        <v>1261.2317459101469</v>
      </c>
      <c r="Q1829" s="8">
        <f>P1829-Table3[[#This Row],[paid]]</f>
        <v>-740.94812660430966</v>
      </c>
      <c r="R1829" s="8">
        <v>17.562981337846111</v>
      </c>
      <c r="S1829" s="8">
        <v>600</v>
      </c>
      <c r="T1829" s="10">
        <v>7.4999999999999997E-2</v>
      </c>
      <c r="U1829" s="8">
        <v>320.93629408882748</v>
      </c>
      <c r="V1829" s="10">
        <v>4.2410431327621075E-2</v>
      </c>
    </row>
    <row r="1830" spans="1:22" x14ac:dyDescent="0.25">
      <c r="A1830" s="6">
        <v>44730</v>
      </c>
      <c r="B1830" s="7" t="str">
        <f t="shared" si="28"/>
        <v>6</v>
      </c>
      <c r="C1830" s="17">
        <f>_xlfn.ISOWEEKNUM(Table3[[#This Row],[dt]])</f>
        <v>24</v>
      </c>
      <c r="D1830" s="1">
        <v>17282</v>
      </c>
      <c r="E1830" s="1" t="s">
        <v>10</v>
      </c>
      <c r="F1830" s="1" t="s">
        <v>93</v>
      </c>
      <c r="G1830" s="1" t="s">
        <v>38</v>
      </c>
      <c r="H1830" s="1" t="s">
        <v>17</v>
      </c>
      <c r="I1830" s="1" t="s">
        <v>12</v>
      </c>
      <c r="J1830" s="1" t="s">
        <v>13</v>
      </c>
      <c r="K1830" s="1" t="s">
        <v>14</v>
      </c>
      <c r="L1830" s="1" t="s">
        <v>79</v>
      </c>
      <c r="M1830" s="1">
        <v>60410</v>
      </c>
      <c r="N1830" s="17">
        <v>121.31180461329714</v>
      </c>
      <c r="O1830" s="8">
        <v>1737.6195475908034</v>
      </c>
      <c r="P1830" s="8">
        <v>949.52145517829433</v>
      </c>
      <c r="Q1830" s="8">
        <f>P1830-Table3[[#This Row],[paid]]</f>
        <v>-788.09809241250912</v>
      </c>
      <c r="R1830" s="8">
        <v>7.8271150792378545</v>
      </c>
      <c r="S1830" s="8">
        <v>800</v>
      </c>
      <c r="T1830" s="10">
        <v>7.0000000000000007E-2</v>
      </c>
      <c r="U1830" s="8">
        <v>230.81268070919171</v>
      </c>
      <c r="V1830" s="10">
        <v>4.0513860859494981E-2</v>
      </c>
    </row>
    <row r="1831" spans="1:22" x14ac:dyDescent="0.25">
      <c r="A1831" s="6">
        <v>44730</v>
      </c>
      <c r="B1831" s="7" t="str">
        <f t="shared" si="28"/>
        <v>6</v>
      </c>
      <c r="C1831" s="17">
        <f>_xlfn.ISOWEEKNUM(Table3[[#This Row],[dt]])</f>
        <v>24</v>
      </c>
      <c r="D1831" s="1">
        <v>15909</v>
      </c>
      <c r="E1831" s="1" t="s">
        <v>10</v>
      </c>
      <c r="F1831" s="1" t="s">
        <v>95</v>
      </c>
      <c r="G1831" s="1" t="s">
        <v>72</v>
      </c>
      <c r="H1831" s="1" t="s">
        <v>11</v>
      </c>
      <c r="I1831" s="1" t="s">
        <v>18</v>
      </c>
      <c r="J1831" s="1" t="s">
        <v>13</v>
      </c>
      <c r="K1831" s="1" t="s">
        <v>14</v>
      </c>
      <c r="L1831" s="1" t="s">
        <v>80</v>
      </c>
      <c r="M1831" s="1">
        <v>295380</v>
      </c>
      <c r="N1831" s="17">
        <v>413.57680415378331</v>
      </c>
      <c r="O1831" s="8">
        <v>2980.745431478133</v>
      </c>
      <c r="P1831" s="8">
        <v>2140.2207804630493</v>
      </c>
      <c r="Q1831" s="8">
        <f>P1831-Table3[[#This Row],[paid]]</f>
        <v>-840.52465101508369</v>
      </c>
      <c r="R1831" s="8">
        <v>5.1749052629828709</v>
      </c>
      <c r="S1831" s="8">
        <v>2800</v>
      </c>
      <c r="T1831" s="10">
        <v>0.06</v>
      </c>
      <c r="U1831" s="8">
        <v>263.65301632876123</v>
      </c>
      <c r="V1831" s="10">
        <v>2.0531605799388477E-2</v>
      </c>
    </row>
    <row r="1832" spans="1:22" x14ac:dyDescent="0.25">
      <c r="A1832" s="6">
        <v>44730</v>
      </c>
      <c r="B1832" s="7" t="str">
        <f t="shared" si="28"/>
        <v>6</v>
      </c>
      <c r="C1832" s="17">
        <f>_xlfn.ISOWEEKNUM(Table3[[#This Row],[dt]])</f>
        <v>24</v>
      </c>
      <c r="D1832" s="1">
        <v>16861</v>
      </c>
      <c r="E1832" s="1" t="s">
        <v>10</v>
      </c>
      <c r="F1832" s="1" t="s">
        <v>89</v>
      </c>
      <c r="G1832" s="1" t="s">
        <v>74</v>
      </c>
      <c r="H1832" s="1" t="s">
        <v>11</v>
      </c>
      <c r="I1832" s="1" t="s">
        <v>18</v>
      </c>
      <c r="J1832" s="1" t="s">
        <v>13</v>
      </c>
      <c r="K1832" s="1" t="s">
        <v>15</v>
      </c>
      <c r="L1832" s="1" t="s">
        <v>76</v>
      </c>
      <c r="M1832" s="1">
        <v>406510</v>
      </c>
      <c r="N1832" s="17">
        <v>1992.1126993622952</v>
      </c>
      <c r="O1832" s="8">
        <v>6637.6662341423325</v>
      </c>
      <c r="P1832" s="8">
        <v>5724.2334195511876</v>
      </c>
      <c r="Q1832" s="8">
        <f>P1832-Table3[[#This Row],[paid]]</f>
        <v>-913.43281459114496</v>
      </c>
      <c r="R1832" s="8">
        <v>2.8734485862088022</v>
      </c>
      <c r="S1832" s="8">
        <v>6200</v>
      </c>
      <c r="T1832" s="10">
        <v>7.0000000000000007E-2</v>
      </c>
      <c r="U1832" s="8">
        <v>811.37415516704618</v>
      </c>
      <c r="V1832" s="10">
        <v>2.3623953803018936E-2</v>
      </c>
    </row>
    <row r="1833" spans="1:22" x14ac:dyDescent="0.25">
      <c r="A1833" s="6">
        <v>44730</v>
      </c>
      <c r="B1833" s="7" t="str">
        <f t="shared" si="28"/>
        <v>6</v>
      </c>
      <c r="C1833" s="17">
        <f>_xlfn.ISOWEEKNUM(Table3[[#This Row],[dt]])</f>
        <v>24</v>
      </c>
      <c r="D1833" s="1">
        <v>14389</v>
      </c>
      <c r="E1833" s="1" t="s">
        <v>10</v>
      </c>
      <c r="F1833" s="1" t="s">
        <v>90</v>
      </c>
      <c r="G1833" s="1" t="s">
        <v>46</v>
      </c>
      <c r="H1833" s="1" t="s">
        <v>19</v>
      </c>
      <c r="I1833" s="1" t="s">
        <v>18</v>
      </c>
      <c r="J1833" s="1" t="s">
        <v>16</v>
      </c>
      <c r="K1833" s="1" t="s">
        <v>20</v>
      </c>
      <c r="L1833" s="1" t="s">
        <v>78</v>
      </c>
      <c r="M1833" s="1">
        <v>55850</v>
      </c>
      <c r="N1833" s="17">
        <v>18.225163161711386</v>
      </c>
      <c r="O1833" s="8">
        <v>1513.4644499207516</v>
      </c>
      <c r="P1833" s="8">
        <v>510.79882480102719</v>
      </c>
      <c r="Q1833" s="8">
        <f>P1833-Table3[[#This Row],[paid]]</f>
        <v>-1002.6656251197244</v>
      </c>
      <c r="R1833" s="8">
        <v>28.027119442976883</v>
      </c>
      <c r="S1833" s="8">
        <v>400</v>
      </c>
      <c r="T1833" s="10">
        <v>5.5E-2</v>
      </c>
      <c r="U1833" s="8">
        <v>134.80468205779133</v>
      </c>
      <c r="V1833" s="10">
        <v>4.3984923063172067E-2</v>
      </c>
    </row>
    <row r="1834" spans="1:22" x14ac:dyDescent="0.25">
      <c r="A1834" s="6">
        <v>44730</v>
      </c>
      <c r="B1834" s="7" t="str">
        <f t="shared" si="28"/>
        <v>6</v>
      </c>
      <c r="C1834" s="17">
        <f>_xlfn.ISOWEEKNUM(Table3[[#This Row],[dt]])</f>
        <v>24</v>
      </c>
      <c r="D1834" s="1">
        <v>15101</v>
      </c>
      <c r="E1834" s="1" t="s">
        <v>10</v>
      </c>
      <c r="F1834" s="1" t="s">
        <v>90</v>
      </c>
      <c r="G1834" s="1" t="s">
        <v>73</v>
      </c>
      <c r="H1834" s="1" t="s">
        <v>17</v>
      </c>
      <c r="I1834" s="1" t="s">
        <v>12</v>
      </c>
      <c r="J1834" s="1" t="s">
        <v>16</v>
      </c>
      <c r="K1834" s="1" t="s">
        <v>14</v>
      </c>
      <c r="L1834" s="1" t="s">
        <v>80</v>
      </c>
      <c r="M1834" s="1">
        <v>190180</v>
      </c>
      <c r="N1834" s="17">
        <v>483.38600214867807</v>
      </c>
      <c r="O1834" s="8">
        <v>5950.6382235940728</v>
      </c>
      <c r="P1834" s="8">
        <v>4942.362922914519</v>
      </c>
      <c r="Q1834" s="8">
        <f>P1834-Table3[[#This Row],[paid]]</f>
        <v>-1008.2753006795538</v>
      </c>
      <c r="R1834" s="8">
        <v>10.224464301708029</v>
      </c>
      <c r="S1834" s="8">
        <v>3600</v>
      </c>
      <c r="T1834" s="10">
        <v>0.1</v>
      </c>
      <c r="U1834" s="8">
        <v>2052.4455021090371</v>
      </c>
      <c r="V1834" s="10">
        <v>6.9212693540883163E-2</v>
      </c>
    </row>
    <row r="1835" spans="1:22" x14ac:dyDescent="0.25">
      <c r="A1835" s="6">
        <v>44730</v>
      </c>
      <c r="B1835" s="7" t="str">
        <f t="shared" si="28"/>
        <v>6</v>
      </c>
      <c r="C1835" s="17">
        <f>_xlfn.ISOWEEKNUM(Table3[[#This Row],[dt]])</f>
        <v>24</v>
      </c>
      <c r="D1835" s="1">
        <v>16911</v>
      </c>
      <c r="E1835" s="1" t="s">
        <v>10</v>
      </c>
      <c r="F1835" s="1" t="s">
        <v>89</v>
      </c>
      <c r="G1835" s="1" t="s">
        <v>63</v>
      </c>
      <c r="H1835" s="1" t="s">
        <v>11</v>
      </c>
      <c r="I1835" s="1" t="s">
        <v>18</v>
      </c>
      <c r="J1835" s="1" t="s">
        <v>16</v>
      </c>
      <c r="K1835" s="1" t="s">
        <v>15</v>
      </c>
      <c r="L1835" s="1" t="s">
        <v>78</v>
      </c>
      <c r="M1835" s="1">
        <v>36810</v>
      </c>
      <c r="N1835" s="17">
        <v>94.520336894001645</v>
      </c>
      <c r="O1835" s="8">
        <v>1228.2852349380091</v>
      </c>
      <c r="P1835" s="8">
        <v>193.49655701378094</v>
      </c>
      <c r="Q1835" s="8">
        <f>P1835-Table3[[#This Row],[paid]]</f>
        <v>-1034.7886779242281</v>
      </c>
      <c r="R1835" s="8">
        <v>2.047142058230015</v>
      </c>
      <c r="S1835" s="8">
        <v>200</v>
      </c>
      <c r="T1835" s="10">
        <v>0.12</v>
      </c>
      <c r="U1835" s="8">
        <v>43.066362702973578</v>
      </c>
      <c r="V1835" s="10">
        <v>3.7094857024515746E-2</v>
      </c>
    </row>
    <row r="1836" spans="1:22" x14ac:dyDescent="0.25">
      <c r="A1836" s="6">
        <v>44730</v>
      </c>
      <c r="B1836" s="7" t="str">
        <f t="shared" si="28"/>
        <v>6</v>
      </c>
      <c r="C1836" s="17">
        <f>_xlfn.ISOWEEKNUM(Table3[[#This Row],[dt]])</f>
        <v>24</v>
      </c>
      <c r="D1836" s="1">
        <v>2370</v>
      </c>
      <c r="E1836" s="1" t="s">
        <v>10</v>
      </c>
      <c r="F1836" s="1" t="s">
        <v>92</v>
      </c>
      <c r="G1836" s="1" t="s">
        <v>61</v>
      </c>
      <c r="H1836" s="1" t="s">
        <v>17</v>
      </c>
      <c r="I1836" s="1" t="s">
        <v>12</v>
      </c>
      <c r="J1836" s="1" t="s">
        <v>13</v>
      </c>
      <c r="K1836" s="1" t="s">
        <v>14</v>
      </c>
      <c r="L1836" s="1" t="s">
        <v>78</v>
      </c>
      <c r="M1836" s="1">
        <v>35840</v>
      </c>
      <c r="N1836" s="17">
        <v>183.01540592002772</v>
      </c>
      <c r="O1836" s="8">
        <v>2143.421915079598</v>
      </c>
      <c r="P1836" s="8">
        <v>1108.1334232942818</v>
      </c>
      <c r="Q1836" s="8">
        <f>P1836-Table3[[#This Row],[paid]]</f>
        <v>-1035.2884917853162</v>
      </c>
      <c r="R1836" s="8">
        <v>6.0548641668915186</v>
      </c>
      <c r="S1836" s="8">
        <v>30000</v>
      </c>
      <c r="T1836" s="10">
        <v>8.5000000000000006E-2</v>
      </c>
      <c r="U1836" s="8">
        <v>118.65010580589973</v>
      </c>
      <c r="V1836" s="10">
        <v>1.7845339937070975E-2</v>
      </c>
    </row>
    <row r="1837" spans="1:22" x14ac:dyDescent="0.25">
      <c r="A1837" s="6">
        <v>44730</v>
      </c>
      <c r="B1837" s="7" t="str">
        <f t="shared" si="28"/>
        <v>6</v>
      </c>
      <c r="C1837" s="17">
        <f>_xlfn.ISOWEEKNUM(Table3[[#This Row],[dt]])</f>
        <v>24</v>
      </c>
      <c r="D1837" s="1">
        <v>8767</v>
      </c>
      <c r="E1837" s="1" t="s">
        <v>10</v>
      </c>
      <c r="F1837" s="1" t="s">
        <v>91</v>
      </c>
      <c r="G1837" s="1" t="s">
        <v>69</v>
      </c>
      <c r="H1837" s="1" t="s">
        <v>17</v>
      </c>
      <c r="I1837" s="1" t="s">
        <v>18</v>
      </c>
      <c r="J1837" s="1" t="s">
        <v>13</v>
      </c>
      <c r="K1837" s="1" t="s">
        <v>14</v>
      </c>
      <c r="L1837" s="1" t="s">
        <v>75</v>
      </c>
      <c r="M1837" s="1">
        <v>87920</v>
      </c>
      <c r="N1837" s="17">
        <v>220.94586285255983</v>
      </c>
      <c r="O1837" s="8">
        <v>1813.2198544777752</v>
      </c>
      <c r="P1837" s="8">
        <v>710.32522214359039</v>
      </c>
      <c r="Q1837" s="8">
        <f>P1837-Table3[[#This Row],[paid]]</f>
        <v>-1102.8946323341847</v>
      </c>
      <c r="R1837" s="8">
        <v>3.2149288199960551</v>
      </c>
      <c r="S1837" s="8">
        <v>1200</v>
      </c>
      <c r="T1837" s="10">
        <v>0.12</v>
      </c>
      <c r="U1837" s="8">
        <v>452.26270103006823</v>
      </c>
      <c r="V1837" s="10">
        <v>0.1061163457083429</v>
      </c>
    </row>
    <row r="1838" spans="1:22" x14ac:dyDescent="0.25">
      <c r="A1838" s="6">
        <v>44730</v>
      </c>
      <c r="B1838" s="7" t="str">
        <f t="shared" si="28"/>
        <v>6</v>
      </c>
      <c r="C1838" s="17">
        <f>_xlfn.ISOWEEKNUM(Table3[[#This Row],[dt]])</f>
        <v>24</v>
      </c>
      <c r="D1838" s="1">
        <v>5638</v>
      </c>
      <c r="E1838" s="1" t="s">
        <v>10</v>
      </c>
      <c r="F1838" s="1" t="s">
        <v>95</v>
      </c>
      <c r="G1838" s="1" t="s">
        <v>43</v>
      </c>
      <c r="H1838" s="1" t="s">
        <v>11</v>
      </c>
      <c r="I1838" s="1" t="s">
        <v>12</v>
      </c>
      <c r="J1838" s="1" t="s">
        <v>16</v>
      </c>
      <c r="K1838" s="1" t="s">
        <v>15</v>
      </c>
      <c r="L1838" s="1" t="s">
        <v>81</v>
      </c>
      <c r="M1838" s="1">
        <v>102640</v>
      </c>
      <c r="N1838" s="17">
        <v>399.18852157460452</v>
      </c>
      <c r="O1838" s="8">
        <v>1559.8532456725347</v>
      </c>
      <c r="P1838" s="8">
        <v>350.60558052554478</v>
      </c>
      <c r="Q1838" s="8">
        <f>P1838-Table3[[#This Row],[paid]]</f>
        <v>-1209.2476651469899</v>
      </c>
      <c r="R1838" s="8">
        <v>0.87829574643723807</v>
      </c>
      <c r="S1838" s="8">
        <v>600</v>
      </c>
      <c r="T1838" s="10">
        <v>0.04</v>
      </c>
      <c r="U1838" s="8">
        <v>4.7098809720322814</v>
      </c>
      <c r="V1838" s="10">
        <v>2.2389266047298053E-3</v>
      </c>
    </row>
    <row r="1839" spans="1:22" x14ac:dyDescent="0.25">
      <c r="A1839" s="6">
        <v>44730</v>
      </c>
      <c r="B1839" s="7" t="str">
        <f t="shared" si="28"/>
        <v>6</v>
      </c>
      <c r="C1839" s="17">
        <f>_xlfn.ISOWEEKNUM(Table3[[#This Row],[dt]])</f>
        <v>24</v>
      </c>
      <c r="D1839" s="1">
        <v>15910</v>
      </c>
      <c r="E1839" s="1" t="s">
        <v>10</v>
      </c>
      <c r="F1839" s="1" t="s">
        <v>92</v>
      </c>
      <c r="G1839" s="1" t="s">
        <v>67</v>
      </c>
      <c r="H1839" s="1" t="s">
        <v>11</v>
      </c>
      <c r="I1839" s="1" t="s">
        <v>12</v>
      </c>
      <c r="J1839" s="1" t="s">
        <v>16</v>
      </c>
      <c r="K1839" s="1" t="s">
        <v>14</v>
      </c>
      <c r="L1839" s="1" t="s">
        <v>75</v>
      </c>
      <c r="M1839" s="1">
        <v>294160</v>
      </c>
      <c r="N1839" s="17">
        <v>779.05874224803006</v>
      </c>
      <c r="O1839" s="8">
        <v>6425.7317327369474</v>
      </c>
      <c r="P1839" s="8">
        <v>5182.217889988925</v>
      </c>
      <c r="Q1839" s="8">
        <f>P1839-Table3[[#This Row],[paid]]</f>
        <v>-1243.5138427480224</v>
      </c>
      <c r="R1839" s="8">
        <v>6.6518962036614369</v>
      </c>
      <c r="S1839" s="8">
        <v>2800</v>
      </c>
      <c r="T1839" s="10">
        <v>0.12</v>
      </c>
      <c r="U1839" s="8">
        <v>2409.8391770469766</v>
      </c>
      <c r="V1839" s="10">
        <v>7.7503468855884231E-2</v>
      </c>
    </row>
    <row r="1840" spans="1:22" x14ac:dyDescent="0.25">
      <c r="A1840" s="6">
        <v>44730</v>
      </c>
      <c r="B1840" s="7" t="str">
        <f t="shared" si="28"/>
        <v>6</v>
      </c>
      <c r="C1840" s="17">
        <f>_xlfn.ISOWEEKNUM(Table3[[#This Row],[dt]])</f>
        <v>24</v>
      </c>
      <c r="D1840" s="1">
        <v>14988</v>
      </c>
      <c r="E1840" s="1" t="s">
        <v>10</v>
      </c>
      <c r="F1840" s="1" t="s">
        <v>92</v>
      </c>
      <c r="G1840" s="1" t="s">
        <v>34</v>
      </c>
      <c r="H1840" s="1" t="s">
        <v>11</v>
      </c>
      <c r="I1840" s="1" t="s">
        <v>12</v>
      </c>
      <c r="J1840" s="1" t="s">
        <v>16</v>
      </c>
      <c r="K1840" s="1" t="s">
        <v>14</v>
      </c>
      <c r="L1840" s="1" t="s">
        <v>77</v>
      </c>
      <c r="M1840" s="1">
        <v>137900</v>
      </c>
      <c r="N1840" s="17">
        <v>425.86632858721799</v>
      </c>
      <c r="O1840" s="8">
        <v>3177.4746727778165</v>
      </c>
      <c r="P1840" s="8">
        <v>1186.9995377848777</v>
      </c>
      <c r="Q1840" s="8">
        <f>P1840-Table3[[#This Row],[paid]]</f>
        <v>-1990.4751349929388</v>
      </c>
      <c r="R1840" s="8">
        <v>2.7872584848928215</v>
      </c>
      <c r="S1840" s="8">
        <v>1000</v>
      </c>
      <c r="T1840" s="10">
        <v>0.14000000000000001</v>
      </c>
      <c r="U1840" s="8">
        <v>45.1685286666576</v>
      </c>
      <c r="V1840" s="10">
        <v>6.3421154528485848E-3</v>
      </c>
    </row>
    <row r="1841" spans="1:22" x14ac:dyDescent="0.25">
      <c r="A1841" s="6">
        <v>44730</v>
      </c>
      <c r="B1841" s="7" t="str">
        <f t="shared" si="28"/>
        <v>6</v>
      </c>
      <c r="C1841" s="17">
        <f>_xlfn.ISOWEEKNUM(Table3[[#This Row],[dt]])</f>
        <v>24</v>
      </c>
      <c r="D1841" s="1">
        <v>5585</v>
      </c>
      <c r="E1841" s="1" t="s">
        <v>10</v>
      </c>
      <c r="F1841" s="1" t="s">
        <v>92</v>
      </c>
      <c r="G1841" s="1" t="s">
        <v>37</v>
      </c>
      <c r="H1841" s="1" t="s">
        <v>19</v>
      </c>
      <c r="I1841" s="1" t="s">
        <v>12</v>
      </c>
      <c r="J1841" s="1" t="s">
        <v>13</v>
      </c>
      <c r="K1841" s="1" t="s">
        <v>14</v>
      </c>
      <c r="L1841" s="1" t="s">
        <v>81</v>
      </c>
      <c r="M1841" s="1">
        <v>168650</v>
      </c>
      <c r="N1841" s="17">
        <v>166.70942734017504</v>
      </c>
      <c r="O1841" s="8">
        <v>3451.9778311036803</v>
      </c>
      <c r="P1841" s="8">
        <v>1077.6727479668052</v>
      </c>
      <c r="Q1841" s="8">
        <f>P1841-Table3[[#This Row],[paid]]</f>
        <v>-2374.3050831368751</v>
      </c>
      <c r="R1841" s="8">
        <v>6.4643779608683145</v>
      </c>
      <c r="S1841" s="8">
        <v>800</v>
      </c>
      <c r="T1841" s="10">
        <v>7.0000000000000007E-2</v>
      </c>
      <c r="U1841" s="8">
        <v>323.7383945038797</v>
      </c>
      <c r="V1841" s="10">
        <v>5.0067517421941835E-2</v>
      </c>
    </row>
    <row r="1842" spans="1:22" x14ac:dyDescent="0.25">
      <c r="A1842" s="6">
        <v>44730</v>
      </c>
      <c r="B1842" s="7" t="str">
        <f t="shared" si="28"/>
        <v>6</v>
      </c>
      <c r="C1842" s="17">
        <f>_xlfn.ISOWEEKNUM(Table3[[#This Row],[dt]])</f>
        <v>24</v>
      </c>
      <c r="D1842" s="1">
        <v>14315</v>
      </c>
      <c r="E1842" s="1" t="s">
        <v>10</v>
      </c>
      <c r="F1842" s="1" t="s">
        <v>93</v>
      </c>
      <c r="G1842" s="1" t="s">
        <v>52</v>
      </c>
      <c r="H1842" s="1" t="s">
        <v>11</v>
      </c>
      <c r="I1842" s="1" t="s">
        <v>12</v>
      </c>
      <c r="J1842" s="1" t="s">
        <v>16</v>
      </c>
      <c r="K1842" s="1" t="s">
        <v>14</v>
      </c>
      <c r="L1842" s="1" t="s">
        <v>75</v>
      </c>
      <c r="M1842" s="1">
        <v>273520</v>
      </c>
      <c r="N1842" s="17">
        <v>732.78849320433289</v>
      </c>
      <c r="O1842" s="8">
        <v>5515.7992403283015</v>
      </c>
      <c r="P1842" s="8">
        <v>2238.0477376178183</v>
      </c>
      <c r="Q1842" s="8">
        <f>P1842-Table3[[#This Row],[paid]]</f>
        <v>-3277.7515027104832</v>
      </c>
      <c r="R1842" s="8">
        <v>3.0541524032825587</v>
      </c>
      <c r="S1842" s="8">
        <v>2600</v>
      </c>
      <c r="T1842" s="10">
        <v>0.12</v>
      </c>
      <c r="U1842" s="8">
        <v>129.88629966827892</v>
      </c>
      <c r="V1842" s="10">
        <v>9.6725893051868884E-3</v>
      </c>
    </row>
    <row r="1843" spans="1:22" x14ac:dyDescent="0.25">
      <c r="A1843" s="6">
        <v>44730</v>
      </c>
      <c r="B1843" s="7" t="str">
        <f t="shared" si="28"/>
        <v>6</v>
      </c>
      <c r="C1843" s="17">
        <f>_xlfn.ISOWEEKNUM(Table3[[#This Row],[dt]])</f>
        <v>24</v>
      </c>
      <c r="D1843" s="1">
        <v>2480</v>
      </c>
      <c r="E1843" s="1" t="s">
        <v>10</v>
      </c>
      <c r="F1843" s="1" t="s">
        <v>92</v>
      </c>
      <c r="G1843" s="1" t="s">
        <v>34</v>
      </c>
      <c r="H1843" s="1" t="s">
        <v>17</v>
      </c>
      <c r="I1843" s="1" t="s">
        <v>12</v>
      </c>
      <c r="J1843" s="1" t="s">
        <v>13</v>
      </c>
      <c r="K1843" s="1" t="s">
        <v>14</v>
      </c>
      <c r="L1843" s="1" t="s">
        <v>78</v>
      </c>
      <c r="M1843" s="1">
        <v>1089790</v>
      </c>
      <c r="N1843" s="17">
        <v>1334.0647764204864</v>
      </c>
      <c r="O1843" s="8">
        <v>18370.869571932093</v>
      </c>
      <c r="P1843" s="8">
        <v>14382.588032939851</v>
      </c>
      <c r="Q1843" s="8">
        <f>P1843-Table3[[#This Row],[paid]]</f>
        <v>-3988.2815389922416</v>
      </c>
      <c r="R1843" s="8">
        <v>10.781026744091605</v>
      </c>
      <c r="S1843" s="8">
        <v>50000</v>
      </c>
      <c r="T1843" s="10">
        <v>0.06</v>
      </c>
      <c r="U1843" s="8">
        <v>1365.3354976321332</v>
      </c>
      <c r="V1843" s="10">
        <v>1.5821625131086297E-2</v>
      </c>
    </row>
    <row r="1844" spans="1:22" x14ac:dyDescent="0.25">
      <c r="A1844" s="6">
        <v>44731</v>
      </c>
      <c r="B1844" s="7" t="str">
        <f t="shared" si="28"/>
        <v>6</v>
      </c>
      <c r="C1844" s="17">
        <f>_xlfn.ISOWEEKNUM(Table3[[#This Row],[dt]])</f>
        <v>24</v>
      </c>
      <c r="D1844" s="1">
        <v>3015</v>
      </c>
      <c r="E1844" s="1" t="s">
        <v>10</v>
      </c>
      <c r="F1844" s="1" t="s">
        <v>95</v>
      </c>
      <c r="G1844" s="1" t="s">
        <v>55</v>
      </c>
      <c r="H1844" s="1" t="s">
        <v>11</v>
      </c>
      <c r="I1844" s="1" t="s">
        <v>12</v>
      </c>
      <c r="J1844" s="1" t="s">
        <v>16</v>
      </c>
      <c r="K1844" s="1" t="s">
        <v>15</v>
      </c>
      <c r="L1844" s="1" t="s">
        <v>79</v>
      </c>
      <c r="M1844" s="1">
        <v>1240280</v>
      </c>
      <c r="N1844" s="17">
        <v>17146.951452061647</v>
      </c>
      <c r="O1844" s="8">
        <v>22368.685142193266</v>
      </c>
      <c r="P1844" s="8">
        <v>36136.683453894912</v>
      </c>
      <c r="Q1844" s="8">
        <f>P1844-Table3[[#This Row],[paid]]</f>
        <v>13767.998311701645</v>
      </c>
      <c r="R1844" s="8">
        <v>2.1074698645367689</v>
      </c>
      <c r="S1844" s="8">
        <v>51200</v>
      </c>
      <c r="T1844" s="10">
        <v>0.13</v>
      </c>
      <c r="U1844" s="8">
        <v>4675.7961199584088</v>
      </c>
      <c r="V1844" s="10">
        <v>2.1565325836297975E-2</v>
      </c>
    </row>
    <row r="1845" spans="1:22" x14ac:dyDescent="0.25">
      <c r="A1845" s="6">
        <v>44731</v>
      </c>
      <c r="B1845" s="7" t="str">
        <f t="shared" si="28"/>
        <v>6</v>
      </c>
      <c r="C1845" s="17">
        <f>_xlfn.ISOWEEKNUM(Table3[[#This Row],[dt]])</f>
        <v>24</v>
      </c>
      <c r="D1845" s="1">
        <v>5289</v>
      </c>
      <c r="E1845" s="1" t="s">
        <v>10</v>
      </c>
      <c r="F1845" s="1" t="s">
        <v>89</v>
      </c>
      <c r="G1845" s="1" t="s">
        <v>62</v>
      </c>
      <c r="H1845" s="1" t="s">
        <v>17</v>
      </c>
      <c r="I1845" s="1" t="s">
        <v>12</v>
      </c>
      <c r="J1845" s="1" t="s">
        <v>16</v>
      </c>
      <c r="K1845" s="1" t="s">
        <v>14</v>
      </c>
      <c r="L1845" s="1" t="s">
        <v>79</v>
      </c>
      <c r="M1845" s="1">
        <v>1041080</v>
      </c>
      <c r="N1845" s="17">
        <v>3015.321810812432</v>
      </c>
      <c r="O1845" s="8">
        <v>25451.281803414226</v>
      </c>
      <c r="P1845" s="8">
        <v>37842.112985684653</v>
      </c>
      <c r="Q1845" s="8">
        <f>P1845-Table3[[#This Row],[paid]]</f>
        <v>12390.831182270427</v>
      </c>
      <c r="R1845" s="8">
        <v>12.549941717659873</v>
      </c>
      <c r="S1845" s="8">
        <v>37000</v>
      </c>
      <c r="T1845" s="10">
        <v>0.04</v>
      </c>
      <c r="U1845" s="8">
        <v>3935.7314096423343</v>
      </c>
      <c r="V1845" s="10">
        <v>1.7334001280227964E-2</v>
      </c>
    </row>
    <row r="1846" spans="1:22" x14ac:dyDescent="0.25">
      <c r="A1846" s="6">
        <v>44731</v>
      </c>
      <c r="B1846" s="7" t="str">
        <f t="shared" si="28"/>
        <v>6</v>
      </c>
      <c r="C1846" s="17">
        <f>_xlfn.ISOWEEKNUM(Table3[[#This Row],[dt]])</f>
        <v>24</v>
      </c>
      <c r="D1846" s="1">
        <v>16703</v>
      </c>
      <c r="E1846" s="1" t="s">
        <v>10</v>
      </c>
      <c r="F1846" s="1" t="s">
        <v>94</v>
      </c>
      <c r="G1846" s="1" t="s">
        <v>72</v>
      </c>
      <c r="H1846" s="1" t="s">
        <v>19</v>
      </c>
      <c r="I1846" s="1" t="s">
        <v>12</v>
      </c>
      <c r="J1846" s="1" t="s">
        <v>13</v>
      </c>
      <c r="K1846" s="1" t="s">
        <v>14</v>
      </c>
      <c r="L1846" s="1" t="s">
        <v>77</v>
      </c>
      <c r="M1846" s="1">
        <v>1271530</v>
      </c>
      <c r="N1846" s="17">
        <v>806.99761310172607</v>
      </c>
      <c r="O1846" s="8">
        <v>25347.641226972552</v>
      </c>
      <c r="P1846" s="8">
        <v>37057.039796966943</v>
      </c>
      <c r="Q1846" s="8">
        <f>P1846-Table3[[#This Row],[paid]]</f>
        <v>11709.398569994391</v>
      </c>
      <c r="R1846" s="8">
        <v>45.919639903935774</v>
      </c>
      <c r="S1846" s="8">
        <v>20000</v>
      </c>
      <c r="T1846" s="10">
        <v>4.4999999999999998E-2</v>
      </c>
      <c r="U1846" s="8">
        <v>6676.0630626133307</v>
      </c>
      <c r="V1846" s="10">
        <v>3.002606746784163E-2</v>
      </c>
    </row>
    <row r="1847" spans="1:22" x14ac:dyDescent="0.25">
      <c r="A1847" s="6">
        <v>44731</v>
      </c>
      <c r="B1847" s="7" t="str">
        <f t="shared" si="28"/>
        <v>6</v>
      </c>
      <c r="C1847" s="17">
        <f>_xlfn.ISOWEEKNUM(Table3[[#This Row],[dt]])</f>
        <v>24</v>
      </c>
      <c r="D1847" s="1">
        <v>16861</v>
      </c>
      <c r="E1847" s="1" t="s">
        <v>10</v>
      </c>
      <c r="F1847" s="1" t="s">
        <v>90</v>
      </c>
      <c r="G1847" s="1" t="s">
        <v>42</v>
      </c>
      <c r="H1847" s="1" t="s">
        <v>11</v>
      </c>
      <c r="I1847" s="1" t="s">
        <v>18</v>
      </c>
      <c r="J1847" s="1" t="s">
        <v>13</v>
      </c>
      <c r="K1847" s="1" t="s">
        <v>15</v>
      </c>
      <c r="L1847" s="1" t="s">
        <v>76</v>
      </c>
      <c r="M1847" s="1">
        <v>697600</v>
      </c>
      <c r="N1847" s="17">
        <v>3535.2176165077763</v>
      </c>
      <c r="O1847" s="8">
        <v>12188.039826530603</v>
      </c>
      <c r="P1847" s="8">
        <v>19837.648759414998</v>
      </c>
      <c r="Q1847" s="8">
        <f>P1847-Table3[[#This Row],[paid]]</f>
        <v>7649.6089328843955</v>
      </c>
      <c r="R1847" s="8">
        <v>5.6114363842221939</v>
      </c>
      <c r="S1847" s="8">
        <v>20200</v>
      </c>
      <c r="T1847" s="10">
        <v>7.0000000000000007E-2</v>
      </c>
      <c r="U1847" s="8">
        <v>6900.26485510575</v>
      </c>
      <c r="V1847" s="10">
        <v>5.7972804966204029E-2</v>
      </c>
    </row>
    <row r="1848" spans="1:22" x14ac:dyDescent="0.25">
      <c r="A1848" s="6">
        <v>44731</v>
      </c>
      <c r="B1848" s="7" t="str">
        <f t="shared" si="28"/>
        <v>6</v>
      </c>
      <c r="C1848" s="17">
        <f>_xlfn.ISOWEEKNUM(Table3[[#This Row],[dt]])</f>
        <v>24</v>
      </c>
      <c r="D1848" s="1">
        <v>2789</v>
      </c>
      <c r="E1848" s="1" t="s">
        <v>10</v>
      </c>
      <c r="F1848" s="1" t="s">
        <v>89</v>
      </c>
      <c r="G1848" s="1" t="s">
        <v>28</v>
      </c>
      <c r="H1848" s="1" t="s">
        <v>17</v>
      </c>
      <c r="I1848" s="1" t="s">
        <v>12</v>
      </c>
      <c r="J1848" s="1" t="s">
        <v>13</v>
      </c>
      <c r="K1848" s="1" t="s">
        <v>14</v>
      </c>
      <c r="L1848" s="1" t="s">
        <v>76</v>
      </c>
      <c r="M1848" s="1">
        <v>210880</v>
      </c>
      <c r="N1848" s="17">
        <v>898.02629142751346</v>
      </c>
      <c r="O1848" s="8">
        <v>9428.092268035567</v>
      </c>
      <c r="P1848" s="8">
        <v>15338.17886721086</v>
      </c>
      <c r="Q1848" s="8">
        <f>P1848-Table3[[#This Row],[paid]]</f>
        <v>5910.0865991752926</v>
      </c>
      <c r="R1848" s="8">
        <v>17.079877297165883</v>
      </c>
      <c r="S1848" s="8">
        <v>19800</v>
      </c>
      <c r="T1848" s="10">
        <v>0.13</v>
      </c>
      <c r="U1848" s="8">
        <v>2275.8490558066196</v>
      </c>
      <c r="V1848" s="10">
        <v>2.4729674836341538E-2</v>
      </c>
    </row>
    <row r="1849" spans="1:22" x14ac:dyDescent="0.25">
      <c r="A1849" s="6">
        <v>44731</v>
      </c>
      <c r="B1849" s="7" t="str">
        <f t="shared" si="28"/>
        <v>6</v>
      </c>
      <c r="C1849" s="17">
        <f>_xlfn.ISOWEEKNUM(Table3[[#This Row],[dt]])</f>
        <v>24</v>
      </c>
      <c r="D1849" s="1">
        <v>10778</v>
      </c>
      <c r="E1849" s="1" t="s">
        <v>10</v>
      </c>
      <c r="F1849" s="1" t="s">
        <v>95</v>
      </c>
      <c r="G1849" s="1" t="s">
        <v>43</v>
      </c>
      <c r="H1849" s="1" t="s">
        <v>17</v>
      </c>
      <c r="I1849" s="1" t="s">
        <v>12</v>
      </c>
      <c r="J1849" s="1" t="s">
        <v>16</v>
      </c>
      <c r="K1849" s="1" t="s">
        <v>20</v>
      </c>
      <c r="L1849" s="1" t="s">
        <v>75</v>
      </c>
      <c r="M1849" s="1">
        <v>424740</v>
      </c>
      <c r="N1849" s="17">
        <v>974.0952264978082</v>
      </c>
      <c r="O1849" s="8">
        <v>12714.864373083861</v>
      </c>
      <c r="P1849" s="8">
        <v>18267.682435675564</v>
      </c>
      <c r="Q1849" s="8">
        <f>P1849-Table3[[#This Row],[paid]]</f>
        <v>5552.818062591703</v>
      </c>
      <c r="R1849" s="8">
        <v>18.753487275934894</v>
      </c>
      <c r="S1849" s="8">
        <v>24800</v>
      </c>
      <c r="T1849" s="10">
        <v>0.09</v>
      </c>
      <c r="U1849" s="8">
        <v>6832.1669004582745</v>
      </c>
      <c r="V1849" s="10">
        <v>6.2333822991465962E-2</v>
      </c>
    </row>
    <row r="1850" spans="1:22" x14ac:dyDescent="0.25">
      <c r="A1850" s="6">
        <v>44731</v>
      </c>
      <c r="B1850" s="7" t="str">
        <f t="shared" si="28"/>
        <v>6</v>
      </c>
      <c r="C1850" s="17">
        <f>_xlfn.ISOWEEKNUM(Table3[[#This Row],[dt]])</f>
        <v>24</v>
      </c>
      <c r="D1850" s="1">
        <v>14315</v>
      </c>
      <c r="E1850" s="1" t="s">
        <v>10</v>
      </c>
      <c r="F1850" s="1" t="s">
        <v>95</v>
      </c>
      <c r="G1850" s="1" t="s">
        <v>42</v>
      </c>
      <c r="H1850" s="1" t="s">
        <v>11</v>
      </c>
      <c r="I1850" s="1" t="s">
        <v>12</v>
      </c>
      <c r="J1850" s="1" t="s">
        <v>16</v>
      </c>
      <c r="K1850" s="1" t="s">
        <v>14</v>
      </c>
      <c r="L1850" s="1" t="s">
        <v>79</v>
      </c>
      <c r="M1850" s="1">
        <v>605930</v>
      </c>
      <c r="N1850" s="17">
        <v>2200.8220385380641</v>
      </c>
      <c r="O1850" s="8">
        <v>13140.020687938471</v>
      </c>
      <c r="P1850" s="8">
        <v>17719.881811802134</v>
      </c>
      <c r="Q1850" s="8">
        <f>P1850-Table3[[#This Row],[paid]]</f>
        <v>4579.8611238636622</v>
      </c>
      <c r="R1850" s="8">
        <v>8.0514832646681818</v>
      </c>
      <c r="S1850" s="8">
        <v>18600</v>
      </c>
      <c r="T1850" s="10">
        <v>0.12</v>
      </c>
      <c r="U1850" s="8">
        <v>139.01391024468759</v>
      </c>
      <c r="V1850" s="10">
        <v>1.3075135199462683E-3</v>
      </c>
    </row>
    <row r="1851" spans="1:22" x14ac:dyDescent="0.25">
      <c r="A1851" s="6">
        <v>44731</v>
      </c>
      <c r="B1851" s="7" t="str">
        <f t="shared" si="28"/>
        <v>6</v>
      </c>
      <c r="C1851" s="17">
        <f>_xlfn.ISOWEEKNUM(Table3[[#This Row],[dt]])</f>
        <v>24</v>
      </c>
      <c r="D1851" s="1">
        <v>9315</v>
      </c>
      <c r="E1851" s="1" t="s">
        <v>10</v>
      </c>
      <c r="F1851" s="1" t="s">
        <v>95</v>
      </c>
      <c r="G1851" s="1" t="s">
        <v>74</v>
      </c>
      <c r="H1851" s="1" t="s">
        <v>17</v>
      </c>
      <c r="I1851" s="1" t="s">
        <v>18</v>
      </c>
      <c r="J1851" s="1" t="s">
        <v>16</v>
      </c>
      <c r="K1851" s="1" t="s">
        <v>14</v>
      </c>
      <c r="L1851" s="1" t="s">
        <v>76</v>
      </c>
      <c r="M1851" s="1">
        <v>164620</v>
      </c>
      <c r="N1851" s="17">
        <v>873.60530679933663</v>
      </c>
      <c r="O1851" s="8">
        <v>8056.145170103443</v>
      </c>
      <c r="P1851" s="8">
        <v>12218.561064146203</v>
      </c>
      <c r="Q1851" s="8">
        <f>P1851-Table3[[#This Row],[paid]]</f>
        <v>4162.4158940427596</v>
      </c>
      <c r="R1851" s="8">
        <v>13.9863631425407</v>
      </c>
      <c r="S1851" s="8">
        <v>12800</v>
      </c>
      <c r="T1851" s="10">
        <v>7.0000000000000007E-2</v>
      </c>
      <c r="U1851" s="8">
        <v>4618.7128179256788</v>
      </c>
      <c r="V1851" s="10">
        <v>6.3001319518148205E-2</v>
      </c>
    </row>
    <row r="1852" spans="1:22" x14ac:dyDescent="0.25">
      <c r="A1852" s="6">
        <v>44731</v>
      </c>
      <c r="B1852" s="7" t="str">
        <f t="shared" si="28"/>
        <v>6</v>
      </c>
      <c r="C1852" s="17">
        <f>_xlfn.ISOWEEKNUM(Table3[[#This Row],[dt]])</f>
        <v>24</v>
      </c>
      <c r="D1852" s="1">
        <v>7576</v>
      </c>
      <c r="E1852" s="1" t="s">
        <v>10</v>
      </c>
      <c r="F1852" s="1" t="s">
        <v>93</v>
      </c>
      <c r="G1852" s="1" t="s">
        <v>65</v>
      </c>
      <c r="H1852" s="1" t="s">
        <v>17</v>
      </c>
      <c r="I1852" s="1" t="s">
        <v>12</v>
      </c>
      <c r="J1852" s="1" t="s">
        <v>16</v>
      </c>
      <c r="K1852" s="1" t="s">
        <v>14</v>
      </c>
      <c r="L1852" s="1" t="s">
        <v>79</v>
      </c>
      <c r="M1852" s="1">
        <v>344370</v>
      </c>
      <c r="N1852" s="17">
        <v>456.49567305287383</v>
      </c>
      <c r="O1852" s="8">
        <v>7479.9140542230352</v>
      </c>
      <c r="P1852" s="8">
        <v>10737.573586667279</v>
      </c>
      <c r="Q1852" s="8">
        <f>P1852-Table3[[#This Row],[paid]]</f>
        <v>3257.6595324442433</v>
      </c>
      <c r="R1852" s="8">
        <v>23.521742308877467</v>
      </c>
      <c r="S1852" s="8">
        <v>8600</v>
      </c>
      <c r="T1852" s="10">
        <v>0.1</v>
      </c>
      <c r="U1852" s="8">
        <v>168.75127665834444</v>
      </c>
      <c r="V1852" s="10">
        <v>2.6193266615945235E-3</v>
      </c>
    </row>
    <row r="1853" spans="1:22" x14ac:dyDescent="0.25">
      <c r="A1853" s="6">
        <v>44731</v>
      </c>
      <c r="B1853" s="7" t="str">
        <f t="shared" si="28"/>
        <v>6</v>
      </c>
      <c r="C1853" s="17">
        <f>_xlfn.ISOWEEKNUM(Table3[[#This Row],[dt]])</f>
        <v>24</v>
      </c>
      <c r="D1853" s="1">
        <v>14389</v>
      </c>
      <c r="E1853" s="1" t="s">
        <v>10</v>
      </c>
      <c r="F1853" s="1" t="s">
        <v>89</v>
      </c>
      <c r="G1853" s="1" t="s">
        <v>30</v>
      </c>
      <c r="H1853" s="1" t="s">
        <v>19</v>
      </c>
      <c r="I1853" s="1" t="s">
        <v>18</v>
      </c>
      <c r="J1853" s="1" t="s">
        <v>16</v>
      </c>
      <c r="K1853" s="1" t="s">
        <v>20</v>
      </c>
      <c r="L1853" s="1" t="s">
        <v>81</v>
      </c>
      <c r="M1853" s="1">
        <v>253740</v>
      </c>
      <c r="N1853" s="17">
        <v>90.430877793221427</v>
      </c>
      <c r="O1853" s="8">
        <v>6312.4055913922393</v>
      </c>
      <c r="P1853" s="8">
        <v>9513.9396436073202</v>
      </c>
      <c r="Q1853" s="8">
        <f>P1853-Table3[[#This Row],[paid]]</f>
        <v>3201.5340522150809</v>
      </c>
      <c r="R1853" s="8">
        <v>105.20675985653732</v>
      </c>
      <c r="S1853" s="8">
        <v>4600</v>
      </c>
      <c r="T1853" s="10">
        <v>5.5E-2</v>
      </c>
      <c r="U1853" s="8">
        <v>1333.9198092127472</v>
      </c>
      <c r="V1853" s="10">
        <v>2.3367813600910059E-2</v>
      </c>
    </row>
    <row r="1854" spans="1:22" x14ac:dyDescent="0.25">
      <c r="A1854" s="6">
        <v>44731</v>
      </c>
      <c r="B1854" s="7" t="str">
        <f t="shared" si="28"/>
        <v>6</v>
      </c>
      <c r="C1854" s="17">
        <f>_xlfn.ISOWEEKNUM(Table3[[#This Row],[dt]])</f>
        <v>24</v>
      </c>
      <c r="D1854" s="1">
        <v>16845</v>
      </c>
      <c r="E1854" s="1" t="s">
        <v>10</v>
      </c>
      <c r="F1854" s="1" t="s">
        <v>93</v>
      </c>
      <c r="G1854" s="1" t="s">
        <v>66</v>
      </c>
      <c r="H1854" s="1" t="s">
        <v>11</v>
      </c>
      <c r="I1854" s="1" t="s">
        <v>12</v>
      </c>
      <c r="J1854" s="1" t="s">
        <v>13</v>
      </c>
      <c r="K1854" s="1" t="s">
        <v>15</v>
      </c>
      <c r="L1854" s="1" t="s">
        <v>80</v>
      </c>
      <c r="M1854" s="1">
        <v>547420</v>
      </c>
      <c r="N1854" s="17">
        <v>3282.6092274646103</v>
      </c>
      <c r="O1854" s="8">
        <v>8854.5698863899524</v>
      </c>
      <c r="P1854" s="8">
        <v>12050.618911398806</v>
      </c>
      <c r="Q1854" s="8">
        <f>P1854-Table3[[#This Row],[paid]]</f>
        <v>3196.0490250088533</v>
      </c>
      <c r="R1854" s="8">
        <v>3.6710488749543746</v>
      </c>
      <c r="S1854" s="8">
        <v>14600</v>
      </c>
      <c r="T1854" s="10">
        <v>0.06</v>
      </c>
      <c r="U1854" s="8">
        <v>2124.1463551727311</v>
      </c>
      <c r="V1854" s="10">
        <v>2.9378108720533282E-2</v>
      </c>
    </row>
    <row r="1855" spans="1:22" x14ac:dyDescent="0.25">
      <c r="A1855" s="6">
        <v>44731</v>
      </c>
      <c r="B1855" s="7" t="str">
        <f t="shared" si="28"/>
        <v>6</v>
      </c>
      <c r="C1855" s="17">
        <f>_xlfn.ISOWEEKNUM(Table3[[#This Row],[dt]])</f>
        <v>24</v>
      </c>
      <c r="D1855" s="1">
        <v>2370</v>
      </c>
      <c r="E1855" s="1" t="s">
        <v>10</v>
      </c>
      <c r="F1855" s="1" t="s">
        <v>95</v>
      </c>
      <c r="G1855" s="1" t="s">
        <v>56</v>
      </c>
      <c r="H1855" s="1" t="s">
        <v>17</v>
      </c>
      <c r="I1855" s="1" t="s">
        <v>12</v>
      </c>
      <c r="J1855" s="1" t="s">
        <v>13</v>
      </c>
      <c r="K1855" s="1" t="s">
        <v>14</v>
      </c>
      <c r="L1855" s="1" t="s">
        <v>81</v>
      </c>
      <c r="M1855" s="1">
        <v>131280</v>
      </c>
      <c r="N1855" s="17">
        <v>345.81230090664053</v>
      </c>
      <c r="O1855" s="8">
        <v>9068.4231511600155</v>
      </c>
      <c r="P1855" s="8">
        <v>12154.931300378652</v>
      </c>
      <c r="Q1855" s="8">
        <f>P1855-Table3[[#This Row],[paid]]</f>
        <v>3086.5081492186364</v>
      </c>
      <c r="R1855" s="8">
        <v>35.148926942480678</v>
      </c>
      <c r="S1855" s="8">
        <v>30000</v>
      </c>
      <c r="T1855" s="10">
        <v>8.5000000000000006E-2</v>
      </c>
      <c r="U1855" s="8">
        <v>5843.6629640714991</v>
      </c>
      <c r="V1855" s="10">
        <v>8.0127464588377342E-2</v>
      </c>
    </row>
    <row r="1856" spans="1:22" x14ac:dyDescent="0.25">
      <c r="A1856" s="6">
        <v>44731</v>
      </c>
      <c r="B1856" s="7" t="str">
        <f t="shared" si="28"/>
        <v>6</v>
      </c>
      <c r="C1856" s="17">
        <f>_xlfn.ISOWEEKNUM(Table3[[#This Row],[dt]])</f>
        <v>24</v>
      </c>
      <c r="D1856" s="1">
        <v>12657</v>
      </c>
      <c r="E1856" s="1" t="s">
        <v>10</v>
      </c>
      <c r="F1856" s="1" t="s">
        <v>92</v>
      </c>
      <c r="G1856" s="1" t="s">
        <v>41</v>
      </c>
      <c r="H1856" s="1" t="s">
        <v>19</v>
      </c>
      <c r="I1856" s="1" t="s">
        <v>18</v>
      </c>
      <c r="J1856" s="1" t="s">
        <v>16</v>
      </c>
      <c r="K1856" s="1" t="s">
        <v>14</v>
      </c>
      <c r="L1856" s="1" t="s">
        <v>81</v>
      </c>
      <c r="M1856" s="1">
        <v>169030</v>
      </c>
      <c r="N1856" s="17">
        <v>317.32790988735917</v>
      </c>
      <c r="O1856" s="8">
        <v>4976.6532102563506</v>
      </c>
      <c r="P1856" s="8">
        <v>7975.913946691232</v>
      </c>
      <c r="Q1856" s="8">
        <f>P1856-Table3[[#This Row],[paid]]</f>
        <v>2999.2607364348814</v>
      </c>
      <c r="R1856" s="8">
        <v>25.13461217301187</v>
      </c>
      <c r="S1856" s="8">
        <v>4000</v>
      </c>
      <c r="T1856" s="10">
        <v>0.08</v>
      </c>
      <c r="U1856" s="8">
        <v>2685.8081122975395</v>
      </c>
      <c r="V1856" s="10">
        <v>5.6123309300324414E-2</v>
      </c>
    </row>
    <row r="1857" spans="1:22" x14ac:dyDescent="0.25">
      <c r="A1857" s="6">
        <v>44731</v>
      </c>
      <c r="B1857" s="7" t="str">
        <f t="shared" si="28"/>
        <v>6</v>
      </c>
      <c r="C1857" s="17">
        <f>_xlfn.ISOWEEKNUM(Table3[[#This Row],[dt]])</f>
        <v>24</v>
      </c>
      <c r="D1857" s="1">
        <v>15031</v>
      </c>
      <c r="E1857" s="1" t="s">
        <v>10</v>
      </c>
      <c r="F1857" s="1" t="s">
        <v>94</v>
      </c>
      <c r="G1857" s="1" t="s">
        <v>32</v>
      </c>
      <c r="H1857" s="1" t="s">
        <v>19</v>
      </c>
      <c r="I1857" s="1" t="s">
        <v>12</v>
      </c>
      <c r="J1857" s="1" t="s">
        <v>13</v>
      </c>
      <c r="K1857" s="1" t="s">
        <v>14</v>
      </c>
      <c r="L1857" s="1" t="s">
        <v>77</v>
      </c>
      <c r="M1857" s="1">
        <v>145650</v>
      </c>
      <c r="N1857" s="17">
        <v>271.53605433118048</v>
      </c>
      <c r="O1857" s="8">
        <v>4752.7800737408961</v>
      </c>
      <c r="P1857" s="8">
        <v>7681.8520733777395</v>
      </c>
      <c r="Q1857" s="8">
        <f>P1857-Table3[[#This Row],[paid]]</f>
        <v>2929.0719996368434</v>
      </c>
      <c r="R1857" s="8">
        <v>28.290357581791056</v>
      </c>
      <c r="S1857" s="8">
        <v>5000</v>
      </c>
      <c r="T1857" s="10">
        <v>0.11</v>
      </c>
      <c r="U1857" s="8">
        <v>4993.6464072880581</v>
      </c>
      <c r="V1857" s="10">
        <v>0.10834293517562128</v>
      </c>
    </row>
    <row r="1858" spans="1:22" x14ac:dyDescent="0.25">
      <c r="A1858" s="6">
        <v>44731</v>
      </c>
      <c r="B1858" s="7" t="str">
        <f t="shared" ref="B1858:B1921" si="29">TEXT(A1858,"M")</f>
        <v>6</v>
      </c>
      <c r="C1858" s="17">
        <f>_xlfn.ISOWEEKNUM(Table3[[#This Row],[dt]])</f>
        <v>24</v>
      </c>
      <c r="D1858" s="1">
        <v>16846</v>
      </c>
      <c r="E1858" s="1" t="s">
        <v>10</v>
      </c>
      <c r="F1858" s="1" t="s">
        <v>91</v>
      </c>
      <c r="G1858" s="1" t="s">
        <v>43</v>
      </c>
      <c r="H1858" s="1" t="s">
        <v>11</v>
      </c>
      <c r="I1858" s="1" t="s">
        <v>18</v>
      </c>
      <c r="J1858" s="1" t="s">
        <v>13</v>
      </c>
      <c r="K1858" s="1" t="s">
        <v>15</v>
      </c>
      <c r="L1858" s="1" t="s">
        <v>75</v>
      </c>
      <c r="M1858" s="1">
        <v>828230</v>
      </c>
      <c r="N1858" s="17">
        <v>4629.6160797964922</v>
      </c>
      <c r="O1858" s="8">
        <v>15058.659383028196</v>
      </c>
      <c r="P1858" s="8">
        <v>17394.164575809798</v>
      </c>
      <c r="Q1858" s="8">
        <f>P1858-Table3[[#This Row],[paid]]</f>
        <v>2335.5051927816021</v>
      </c>
      <c r="R1858" s="8">
        <v>3.7571505446677143</v>
      </c>
      <c r="S1858" s="8">
        <v>27200</v>
      </c>
      <c r="T1858" s="10">
        <v>0.06</v>
      </c>
      <c r="U1858" s="8">
        <v>5623.9165573123946</v>
      </c>
      <c r="V1858" s="10">
        <v>5.3887004583265244E-2</v>
      </c>
    </row>
    <row r="1859" spans="1:22" x14ac:dyDescent="0.25">
      <c r="A1859" s="6">
        <v>44731</v>
      </c>
      <c r="B1859" s="7" t="str">
        <f t="shared" si="29"/>
        <v>6</v>
      </c>
      <c r="C1859" s="17">
        <f>_xlfn.ISOWEEKNUM(Table3[[#This Row],[dt]])</f>
        <v>24</v>
      </c>
      <c r="D1859" s="1">
        <v>9363</v>
      </c>
      <c r="E1859" s="1" t="s">
        <v>10</v>
      </c>
      <c r="F1859" s="1" t="s">
        <v>91</v>
      </c>
      <c r="G1859" s="1" t="s">
        <v>55</v>
      </c>
      <c r="H1859" s="1" t="s">
        <v>11</v>
      </c>
      <c r="I1859" s="1" t="s">
        <v>18</v>
      </c>
      <c r="J1859" s="1" t="s">
        <v>13</v>
      </c>
      <c r="K1859" s="1" t="s">
        <v>14</v>
      </c>
      <c r="L1859" s="1" t="s">
        <v>76</v>
      </c>
      <c r="M1859" s="1">
        <v>136380</v>
      </c>
      <c r="N1859" s="17">
        <v>648.8106565176023</v>
      </c>
      <c r="O1859" s="8">
        <v>3904.3010131549722</v>
      </c>
      <c r="P1859" s="8">
        <v>6031.3145323509934</v>
      </c>
      <c r="Q1859" s="8">
        <f>P1859-Table3[[#This Row],[paid]]</f>
        <v>2127.0135191960212</v>
      </c>
      <c r="R1859" s="8">
        <v>9.2959547932261248</v>
      </c>
      <c r="S1859" s="8">
        <v>5200</v>
      </c>
      <c r="T1859" s="10">
        <v>0.1</v>
      </c>
      <c r="U1859" s="8">
        <v>3486.3168212337896</v>
      </c>
      <c r="V1859" s="10">
        <v>9.6339330410027846E-2</v>
      </c>
    </row>
    <row r="1860" spans="1:22" x14ac:dyDescent="0.25">
      <c r="A1860" s="6">
        <v>44731</v>
      </c>
      <c r="B1860" s="7" t="str">
        <f t="shared" si="29"/>
        <v>6</v>
      </c>
      <c r="C1860" s="17">
        <f>_xlfn.ISOWEEKNUM(Table3[[#This Row],[dt]])</f>
        <v>24</v>
      </c>
      <c r="D1860" s="1">
        <v>16602</v>
      </c>
      <c r="E1860" s="1" t="s">
        <v>10</v>
      </c>
      <c r="F1860" s="1" t="s">
        <v>90</v>
      </c>
      <c r="G1860" s="1" t="s">
        <v>67</v>
      </c>
      <c r="H1860" s="1" t="s">
        <v>11</v>
      </c>
      <c r="I1860" s="1" t="s">
        <v>12</v>
      </c>
      <c r="J1860" s="1" t="s">
        <v>16</v>
      </c>
      <c r="K1860" s="1" t="s">
        <v>15</v>
      </c>
      <c r="L1860" s="1" t="s">
        <v>77</v>
      </c>
      <c r="M1860" s="1">
        <v>159650</v>
      </c>
      <c r="N1860" s="17">
        <v>659.2154654654654</v>
      </c>
      <c r="O1860" s="8">
        <v>4544.9784725937743</v>
      </c>
      <c r="P1860" s="8">
        <v>6485.1084401329545</v>
      </c>
      <c r="Q1860" s="8">
        <f>P1860-Table3[[#This Row],[paid]]</f>
        <v>1940.1299675391801</v>
      </c>
      <c r="R1860" s="8">
        <v>9.8376157415449654</v>
      </c>
      <c r="S1860" s="8">
        <v>6000</v>
      </c>
      <c r="T1860" s="10">
        <v>0.08</v>
      </c>
      <c r="U1860" s="8">
        <v>2379.505285010131</v>
      </c>
      <c r="V1860" s="10">
        <v>6.115305824558033E-2</v>
      </c>
    </row>
    <row r="1861" spans="1:22" x14ac:dyDescent="0.25">
      <c r="A1861" s="6">
        <v>44731</v>
      </c>
      <c r="B1861" s="7" t="str">
        <f t="shared" si="29"/>
        <v>6</v>
      </c>
      <c r="C1861" s="17">
        <f>_xlfn.ISOWEEKNUM(Table3[[#This Row],[dt]])</f>
        <v>24</v>
      </c>
      <c r="D1861" s="1">
        <v>10543</v>
      </c>
      <c r="E1861" s="1" t="s">
        <v>10</v>
      </c>
      <c r="F1861" s="1" t="s">
        <v>89</v>
      </c>
      <c r="G1861" s="1" t="s">
        <v>50</v>
      </c>
      <c r="H1861" s="1" t="s">
        <v>19</v>
      </c>
      <c r="I1861" s="1" t="s">
        <v>18</v>
      </c>
      <c r="J1861" s="1" t="s">
        <v>13</v>
      </c>
      <c r="K1861" s="1" t="s">
        <v>14</v>
      </c>
      <c r="L1861" s="1" t="s">
        <v>81</v>
      </c>
      <c r="M1861" s="1">
        <v>351110</v>
      </c>
      <c r="N1861" s="17">
        <v>444.45273794713984</v>
      </c>
      <c r="O1861" s="8">
        <v>6830.3510116847228</v>
      </c>
      <c r="P1861" s="8">
        <v>8723.4718628830215</v>
      </c>
      <c r="Q1861" s="8">
        <f>P1861-Table3[[#This Row],[paid]]</f>
        <v>1893.1208511982986</v>
      </c>
      <c r="R1861" s="8">
        <v>19.627445435875639</v>
      </c>
      <c r="S1861" s="8">
        <v>11000</v>
      </c>
      <c r="T1861" s="10">
        <v>9.5000000000000001E-2</v>
      </c>
      <c r="U1861" s="8">
        <v>3116.5478431871743</v>
      </c>
      <c r="V1861" s="10">
        <v>5.9543338787079091E-2</v>
      </c>
    </row>
    <row r="1862" spans="1:22" x14ac:dyDescent="0.25">
      <c r="A1862" s="6">
        <v>44731</v>
      </c>
      <c r="B1862" s="7" t="str">
        <f t="shared" si="29"/>
        <v>6</v>
      </c>
      <c r="C1862" s="17">
        <f>_xlfn.ISOWEEKNUM(Table3[[#This Row],[dt]])</f>
        <v>24</v>
      </c>
      <c r="D1862" s="1">
        <v>2647</v>
      </c>
      <c r="E1862" s="1" t="s">
        <v>10</v>
      </c>
      <c r="F1862" s="1" t="s">
        <v>92</v>
      </c>
      <c r="G1862" s="1" t="s">
        <v>45</v>
      </c>
      <c r="H1862" s="1" t="s">
        <v>11</v>
      </c>
      <c r="I1862" s="1" t="s">
        <v>18</v>
      </c>
      <c r="J1862" s="1" t="s">
        <v>13</v>
      </c>
      <c r="K1862" s="1" t="s">
        <v>14</v>
      </c>
      <c r="L1862" s="1" t="s">
        <v>81</v>
      </c>
      <c r="M1862" s="1">
        <v>146440</v>
      </c>
      <c r="N1862" s="17">
        <v>526.86233667865929</v>
      </c>
      <c r="O1862" s="8">
        <v>3199.4782560910294</v>
      </c>
      <c r="P1862" s="8">
        <v>4928.9023103996542</v>
      </c>
      <c r="Q1862" s="8">
        <f>P1862-Table3[[#This Row],[paid]]</f>
        <v>1729.4240543086248</v>
      </c>
      <c r="R1862" s="8">
        <v>9.3551995792135365</v>
      </c>
      <c r="S1862" s="8">
        <v>6000</v>
      </c>
      <c r="T1862" s="10">
        <v>8.5000000000000006E-2</v>
      </c>
      <c r="U1862" s="8">
        <v>1468.544030587748</v>
      </c>
      <c r="V1862" s="10">
        <v>4.9657575463581356E-2</v>
      </c>
    </row>
    <row r="1863" spans="1:22" x14ac:dyDescent="0.25">
      <c r="A1863" s="6">
        <v>44731</v>
      </c>
      <c r="B1863" s="7" t="str">
        <f t="shared" si="29"/>
        <v>6</v>
      </c>
      <c r="C1863" s="17">
        <f>_xlfn.ISOWEEKNUM(Table3[[#This Row],[dt]])</f>
        <v>24</v>
      </c>
      <c r="D1863" s="1">
        <v>16911</v>
      </c>
      <c r="E1863" s="1" t="s">
        <v>10</v>
      </c>
      <c r="F1863" s="1" t="s">
        <v>94</v>
      </c>
      <c r="G1863" s="1" t="s">
        <v>53</v>
      </c>
      <c r="H1863" s="1" t="s">
        <v>11</v>
      </c>
      <c r="I1863" s="1" t="s">
        <v>18</v>
      </c>
      <c r="J1863" s="1" t="s">
        <v>16</v>
      </c>
      <c r="K1863" s="1" t="s">
        <v>15</v>
      </c>
      <c r="L1863" s="1" t="s">
        <v>78</v>
      </c>
      <c r="M1863" s="1">
        <v>292380</v>
      </c>
      <c r="N1863" s="17">
        <v>976.074645147345</v>
      </c>
      <c r="O1863" s="8">
        <v>9503.6265902067407</v>
      </c>
      <c r="P1863" s="8">
        <v>11122.60066144954</v>
      </c>
      <c r="Q1863" s="8">
        <f>P1863-Table3[[#This Row],[paid]]</f>
        <v>1618.9740712427993</v>
      </c>
      <c r="R1863" s="8">
        <v>11.39523571967235</v>
      </c>
      <c r="S1863" s="8">
        <v>14600</v>
      </c>
      <c r="T1863" s="10">
        <v>0.12</v>
      </c>
      <c r="U1863" s="8">
        <v>1153.3259058950407</v>
      </c>
      <c r="V1863" s="10">
        <v>1.7282017953055697E-2</v>
      </c>
    </row>
    <row r="1864" spans="1:22" x14ac:dyDescent="0.25">
      <c r="A1864" s="6">
        <v>44731</v>
      </c>
      <c r="B1864" s="7" t="str">
        <f t="shared" si="29"/>
        <v>6</v>
      </c>
      <c r="C1864" s="17">
        <f>_xlfn.ISOWEEKNUM(Table3[[#This Row],[dt]])</f>
        <v>24</v>
      </c>
      <c r="D1864" s="1">
        <v>15242</v>
      </c>
      <c r="E1864" s="1" t="s">
        <v>10</v>
      </c>
      <c r="F1864" s="1" t="s">
        <v>90</v>
      </c>
      <c r="G1864" s="1" t="s">
        <v>68</v>
      </c>
      <c r="H1864" s="1" t="s">
        <v>11</v>
      </c>
      <c r="I1864" s="1" t="s">
        <v>18</v>
      </c>
      <c r="J1864" s="1" t="s">
        <v>13</v>
      </c>
      <c r="K1864" s="1" t="s">
        <v>14</v>
      </c>
      <c r="L1864" s="1" t="s">
        <v>80</v>
      </c>
      <c r="M1864" s="1">
        <v>110670</v>
      </c>
      <c r="N1864" s="17">
        <v>783.1578947368422</v>
      </c>
      <c r="O1864" s="8">
        <v>2523.8174147999002</v>
      </c>
      <c r="P1864" s="8">
        <v>4117.8073609893108</v>
      </c>
      <c r="Q1864" s="8">
        <f>P1864-Table3[[#This Row],[paid]]</f>
        <v>1593.9899461894106</v>
      </c>
      <c r="R1864" s="8">
        <v>5.257952947499791</v>
      </c>
      <c r="S1864" s="8">
        <v>5600</v>
      </c>
      <c r="T1864" s="10">
        <v>0.13</v>
      </c>
      <c r="U1864" s="8">
        <v>167.8892941701221</v>
      </c>
      <c r="V1864" s="10">
        <v>6.7952545069109461E-3</v>
      </c>
    </row>
    <row r="1865" spans="1:22" x14ac:dyDescent="0.25">
      <c r="A1865" s="6">
        <v>44731</v>
      </c>
      <c r="B1865" s="7" t="str">
        <f t="shared" si="29"/>
        <v>6</v>
      </c>
      <c r="C1865" s="17">
        <f>_xlfn.ISOWEEKNUM(Table3[[#This Row],[dt]])</f>
        <v>24</v>
      </c>
      <c r="D1865" s="1">
        <v>15839</v>
      </c>
      <c r="E1865" s="1" t="s">
        <v>10</v>
      </c>
      <c r="F1865" s="1" t="s">
        <v>93</v>
      </c>
      <c r="G1865" s="1" t="s">
        <v>41</v>
      </c>
      <c r="H1865" s="1" t="s">
        <v>19</v>
      </c>
      <c r="I1865" s="1" t="s">
        <v>12</v>
      </c>
      <c r="J1865" s="1" t="s">
        <v>16</v>
      </c>
      <c r="K1865" s="1" t="s">
        <v>14</v>
      </c>
      <c r="L1865" s="1" t="s">
        <v>79</v>
      </c>
      <c r="M1865" s="1">
        <v>235910</v>
      </c>
      <c r="N1865" s="17">
        <v>157.30092998771713</v>
      </c>
      <c r="O1865" s="8">
        <v>3958.0718289321167</v>
      </c>
      <c r="P1865" s="8">
        <v>5461.4770144667227</v>
      </c>
      <c r="Q1865" s="8">
        <f>P1865-Table3[[#This Row],[paid]]</f>
        <v>1503.4051855346061</v>
      </c>
      <c r="R1865" s="8">
        <v>34.719928323965938</v>
      </c>
      <c r="S1865" s="8">
        <v>2400</v>
      </c>
      <c r="T1865" s="10">
        <v>7.4999999999999997E-2</v>
      </c>
      <c r="U1865" s="8">
        <v>228.94141080971929</v>
      </c>
      <c r="V1865" s="10">
        <v>6.9865535825834931E-3</v>
      </c>
    </row>
    <row r="1866" spans="1:22" x14ac:dyDescent="0.25">
      <c r="A1866" s="6">
        <v>44731</v>
      </c>
      <c r="B1866" s="7" t="str">
        <f t="shared" si="29"/>
        <v>6</v>
      </c>
      <c r="C1866" s="17">
        <f>_xlfn.ISOWEEKNUM(Table3[[#This Row],[dt]])</f>
        <v>24</v>
      </c>
      <c r="D1866" s="1">
        <v>7581</v>
      </c>
      <c r="E1866" s="1" t="s">
        <v>10</v>
      </c>
      <c r="F1866" s="1" t="s">
        <v>95</v>
      </c>
      <c r="G1866" s="1" t="s">
        <v>69</v>
      </c>
      <c r="H1866" s="1" t="s">
        <v>11</v>
      </c>
      <c r="I1866" s="1" t="s">
        <v>12</v>
      </c>
      <c r="J1866" s="1" t="s">
        <v>13</v>
      </c>
      <c r="K1866" s="1" t="s">
        <v>14</v>
      </c>
      <c r="L1866" s="1" t="s">
        <v>77</v>
      </c>
      <c r="M1866" s="1">
        <v>1030560</v>
      </c>
      <c r="N1866" s="17">
        <v>4707.4730495158046</v>
      </c>
      <c r="O1866" s="8">
        <v>18250.422341639438</v>
      </c>
      <c r="P1866" s="8">
        <v>19750.200302425004</v>
      </c>
      <c r="Q1866" s="8">
        <f>P1866-Table3[[#This Row],[paid]]</f>
        <v>1499.7779607855664</v>
      </c>
      <c r="R1866" s="8">
        <v>4.1954993888826291</v>
      </c>
      <c r="S1866" s="8">
        <v>28000</v>
      </c>
      <c r="T1866" s="10">
        <v>0.17</v>
      </c>
      <c r="U1866" s="8">
        <v>16899.177874563517</v>
      </c>
      <c r="V1866" s="10">
        <v>0.14260764967607756</v>
      </c>
    </row>
    <row r="1867" spans="1:22" x14ac:dyDescent="0.25">
      <c r="A1867" s="6">
        <v>44731</v>
      </c>
      <c r="B1867" s="7" t="str">
        <f t="shared" si="29"/>
        <v>6</v>
      </c>
      <c r="C1867" s="17">
        <f>_xlfn.ISOWEEKNUM(Table3[[#This Row],[dt]])</f>
        <v>24</v>
      </c>
      <c r="D1867" s="1">
        <v>17872</v>
      </c>
      <c r="E1867" s="1" t="s">
        <v>24</v>
      </c>
      <c r="F1867" s="1" t="s">
        <v>92</v>
      </c>
      <c r="G1867" s="1" t="s">
        <v>42</v>
      </c>
      <c r="H1867" s="1" t="s">
        <v>11</v>
      </c>
      <c r="I1867" s="1" t="s">
        <v>18</v>
      </c>
      <c r="J1867" s="1" t="s">
        <v>13</v>
      </c>
      <c r="K1867" s="1" t="s">
        <v>15</v>
      </c>
      <c r="L1867" s="1" t="s">
        <v>75</v>
      </c>
      <c r="M1867" s="1">
        <v>94970</v>
      </c>
      <c r="N1867" s="17">
        <v>1087.224342237397</v>
      </c>
      <c r="O1867" s="8">
        <v>1913.600921803192</v>
      </c>
      <c r="P1867" s="8">
        <v>3041.6864086437895</v>
      </c>
      <c r="Q1867" s="8">
        <f>P1867-Table3[[#This Row],[paid]]</f>
        <v>1128.0854868405975</v>
      </c>
      <c r="R1867" s="8">
        <v>2.7976621663789358</v>
      </c>
      <c r="S1867" s="8">
        <v>16800</v>
      </c>
      <c r="T1867" s="10">
        <v>7.0000000000000007E-2</v>
      </c>
      <c r="U1867" s="8">
        <v>466.68664701352736</v>
      </c>
      <c r="V1867" s="10">
        <v>2.5571705095749336E-2</v>
      </c>
    </row>
    <row r="1868" spans="1:22" x14ac:dyDescent="0.25">
      <c r="A1868" s="6">
        <v>44731</v>
      </c>
      <c r="B1868" s="7" t="str">
        <f t="shared" si="29"/>
        <v>6</v>
      </c>
      <c r="C1868" s="17">
        <f>_xlfn.ISOWEEKNUM(Table3[[#This Row],[dt]])</f>
        <v>24</v>
      </c>
      <c r="D1868" s="1">
        <v>17282</v>
      </c>
      <c r="E1868" s="1" t="s">
        <v>10</v>
      </c>
      <c r="F1868" s="1" t="s">
        <v>93</v>
      </c>
      <c r="G1868" s="1" t="s">
        <v>53</v>
      </c>
      <c r="H1868" s="1" t="s">
        <v>17</v>
      </c>
      <c r="I1868" s="1" t="s">
        <v>12</v>
      </c>
      <c r="J1868" s="1" t="s">
        <v>13</v>
      </c>
      <c r="K1868" s="1" t="s">
        <v>14</v>
      </c>
      <c r="L1868" s="1" t="s">
        <v>75</v>
      </c>
      <c r="M1868" s="1">
        <v>127560</v>
      </c>
      <c r="N1868" s="17">
        <v>260.6080999879822</v>
      </c>
      <c r="O1868" s="8">
        <v>3987.0354915962021</v>
      </c>
      <c r="P1868" s="8">
        <v>5093.4007061251805</v>
      </c>
      <c r="Q1868" s="8">
        <f>P1868-Table3[[#This Row],[paid]]</f>
        <v>1106.3652145289784</v>
      </c>
      <c r="R1868" s="8">
        <v>19.54429162547158</v>
      </c>
      <c r="S1868" s="8">
        <v>3600</v>
      </c>
      <c r="T1868" s="10">
        <v>7.0000000000000007E-2</v>
      </c>
      <c r="U1868" s="8">
        <v>898.27392649994169</v>
      </c>
      <c r="V1868" s="10">
        <v>2.9393391512135259E-2</v>
      </c>
    </row>
    <row r="1869" spans="1:22" x14ac:dyDescent="0.25">
      <c r="A1869" s="6">
        <v>44731</v>
      </c>
      <c r="B1869" s="7" t="str">
        <f t="shared" si="29"/>
        <v>6</v>
      </c>
      <c r="C1869" s="17">
        <f>_xlfn.ISOWEEKNUM(Table3[[#This Row],[dt]])</f>
        <v>24</v>
      </c>
      <c r="D1869" s="1">
        <v>17870</v>
      </c>
      <c r="E1869" s="1" t="s">
        <v>10</v>
      </c>
      <c r="F1869" s="1" t="s">
        <v>95</v>
      </c>
      <c r="G1869" s="1" t="s">
        <v>56</v>
      </c>
      <c r="H1869" s="1" t="s">
        <v>11</v>
      </c>
      <c r="I1869" s="1" t="s">
        <v>12</v>
      </c>
      <c r="J1869" s="1"/>
      <c r="K1869" s="1" t="s">
        <v>14</v>
      </c>
      <c r="L1869" s="1" t="s">
        <v>80</v>
      </c>
      <c r="M1869" s="1">
        <v>177190</v>
      </c>
      <c r="N1869" s="17">
        <v>834.0756040155627</v>
      </c>
      <c r="O1869" s="8">
        <v>2363.7974502665988</v>
      </c>
      <c r="P1869" s="8">
        <v>3353.0370511931301</v>
      </c>
      <c r="Q1869" s="8">
        <f>P1869-Table3[[#This Row],[paid]]</f>
        <v>989.23960092653124</v>
      </c>
      <c r="R1869" s="8">
        <v>4.0200636909295895</v>
      </c>
      <c r="S1869" s="8">
        <v>6400</v>
      </c>
      <c r="T1869" s="10">
        <v>0.12</v>
      </c>
      <c r="U1869" s="8">
        <v>688.60899124990408</v>
      </c>
      <c r="V1869" s="10">
        <v>3.4228123177904864E-2</v>
      </c>
    </row>
    <row r="1870" spans="1:22" x14ac:dyDescent="0.25">
      <c r="A1870" s="6">
        <v>44731</v>
      </c>
      <c r="B1870" s="7" t="str">
        <f t="shared" si="29"/>
        <v>6</v>
      </c>
      <c r="C1870" s="17">
        <f>_xlfn.ISOWEEKNUM(Table3[[#This Row],[dt]])</f>
        <v>24</v>
      </c>
      <c r="D1870" s="1">
        <v>2796</v>
      </c>
      <c r="E1870" s="1" t="s">
        <v>10</v>
      </c>
      <c r="F1870" s="1" t="s">
        <v>90</v>
      </c>
      <c r="G1870" s="1" t="s">
        <v>73</v>
      </c>
      <c r="H1870" s="1" t="s">
        <v>17</v>
      </c>
      <c r="I1870" s="1" t="s">
        <v>12</v>
      </c>
      <c r="J1870" s="1" t="s">
        <v>13</v>
      </c>
      <c r="K1870" s="1" t="s">
        <v>14</v>
      </c>
      <c r="L1870" s="1" t="s">
        <v>80</v>
      </c>
      <c r="M1870" s="1">
        <v>114190</v>
      </c>
      <c r="N1870" s="17">
        <v>414.32718173287458</v>
      </c>
      <c r="O1870" s="8">
        <v>4928.0690285325318</v>
      </c>
      <c r="P1870" s="8">
        <v>5867.3360688992789</v>
      </c>
      <c r="Q1870" s="8">
        <f>P1870-Table3[[#This Row],[paid]]</f>
        <v>939.2670403667471</v>
      </c>
      <c r="R1870" s="8">
        <v>14.161117898081988</v>
      </c>
      <c r="S1870" s="8">
        <v>3600</v>
      </c>
      <c r="T1870" s="10">
        <v>0.11</v>
      </c>
      <c r="U1870" s="8">
        <v>2748.8899229495455</v>
      </c>
      <c r="V1870" s="10">
        <v>7.8084554065358025E-2</v>
      </c>
    </row>
    <row r="1871" spans="1:22" x14ac:dyDescent="0.25">
      <c r="A1871" s="6">
        <v>44731</v>
      </c>
      <c r="B1871" s="7" t="str">
        <f t="shared" si="29"/>
        <v>6</v>
      </c>
      <c r="C1871" s="17">
        <f>_xlfn.ISOWEEKNUM(Table3[[#This Row],[dt]])</f>
        <v>24</v>
      </c>
      <c r="D1871" s="1">
        <v>2612</v>
      </c>
      <c r="E1871" s="1" t="s">
        <v>10</v>
      </c>
      <c r="F1871" s="1" t="s">
        <v>95</v>
      </c>
      <c r="G1871" s="1" t="s">
        <v>48</v>
      </c>
      <c r="H1871" s="1" t="s">
        <v>17</v>
      </c>
      <c r="I1871" s="1" t="s">
        <v>12</v>
      </c>
      <c r="J1871" s="1" t="s">
        <v>16</v>
      </c>
      <c r="K1871" s="1" t="s">
        <v>20</v>
      </c>
      <c r="L1871" s="1" t="s">
        <v>79</v>
      </c>
      <c r="M1871" s="1">
        <v>125810</v>
      </c>
      <c r="N1871" s="17">
        <v>130.83912902177445</v>
      </c>
      <c r="O1871" s="8">
        <v>2560.6331847753977</v>
      </c>
      <c r="P1871" s="8">
        <v>3489.9064129194321</v>
      </c>
      <c r="Q1871" s="8">
        <f>P1871-Table3[[#This Row],[paid]]</f>
        <v>929.27322814403442</v>
      </c>
      <c r="R1871" s="8">
        <v>26.673262341410393</v>
      </c>
      <c r="S1871" s="8">
        <v>1400</v>
      </c>
      <c r="T1871" s="10">
        <v>7.0000000000000007E-2</v>
      </c>
      <c r="U1871" s="8">
        <v>654.34631031033985</v>
      </c>
      <c r="V1871" s="10">
        <v>3.1249467888689295E-2</v>
      </c>
    </row>
    <row r="1872" spans="1:22" x14ac:dyDescent="0.25">
      <c r="A1872" s="6">
        <v>44731</v>
      </c>
      <c r="B1872" s="7" t="str">
        <f t="shared" si="29"/>
        <v>6</v>
      </c>
      <c r="C1872" s="17">
        <f>_xlfn.ISOWEEKNUM(Table3[[#This Row],[dt]])</f>
        <v>24</v>
      </c>
      <c r="D1872" s="1">
        <v>13948</v>
      </c>
      <c r="E1872" s="1" t="s">
        <v>10</v>
      </c>
      <c r="F1872" s="1" t="s">
        <v>92</v>
      </c>
      <c r="G1872" s="1" t="s">
        <v>51</v>
      </c>
      <c r="H1872" s="1" t="s">
        <v>11</v>
      </c>
      <c r="I1872" s="1" t="s">
        <v>18</v>
      </c>
      <c r="J1872" s="1" t="s">
        <v>13</v>
      </c>
      <c r="K1872" s="1" t="s">
        <v>14</v>
      </c>
      <c r="L1872" s="1" t="s">
        <v>80</v>
      </c>
      <c r="M1872" s="1">
        <v>166600</v>
      </c>
      <c r="N1872" s="17">
        <v>662.49944149055</v>
      </c>
      <c r="O1872" s="8">
        <v>3797.6793621113893</v>
      </c>
      <c r="P1872" s="8">
        <v>4711.5364351291828</v>
      </c>
      <c r="Q1872" s="8">
        <f>P1872-Table3[[#This Row],[paid]]</f>
        <v>913.85707301779348</v>
      </c>
      <c r="R1872" s="8">
        <v>7.1117591050775077</v>
      </c>
      <c r="S1872" s="8">
        <v>10200</v>
      </c>
      <c r="T1872" s="10">
        <v>0.1</v>
      </c>
      <c r="U1872" s="8">
        <v>2219.3725460221758</v>
      </c>
      <c r="V1872" s="10">
        <v>7.8508450360076087E-2</v>
      </c>
    </row>
    <row r="1873" spans="1:22" x14ac:dyDescent="0.25">
      <c r="A1873" s="6">
        <v>44731</v>
      </c>
      <c r="B1873" s="7" t="str">
        <f t="shared" si="29"/>
        <v>6</v>
      </c>
      <c r="C1873" s="17">
        <f>_xlfn.ISOWEEKNUM(Table3[[#This Row],[dt]])</f>
        <v>24</v>
      </c>
      <c r="D1873" s="1">
        <v>9559</v>
      </c>
      <c r="E1873" s="1" t="s">
        <v>10</v>
      </c>
      <c r="F1873" s="1" t="s">
        <v>95</v>
      </c>
      <c r="G1873" s="1" t="s">
        <v>32</v>
      </c>
      <c r="H1873" s="1" t="s">
        <v>17</v>
      </c>
      <c r="I1873" s="1" t="s">
        <v>18</v>
      </c>
      <c r="J1873" s="1" t="s">
        <v>16</v>
      </c>
      <c r="K1873" s="1" t="s">
        <v>14</v>
      </c>
      <c r="L1873" s="1" t="s">
        <v>76</v>
      </c>
      <c r="M1873" s="1">
        <v>227350</v>
      </c>
      <c r="N1873" s="17">
        <v>537.04724409448818</v>
      </c>
      <c r="O1873" s="8">
        <v>8456.9019933051459</v>
      </c>
      <c r="P1873" s="8">
        <v>9345.1767676578438</v>
      </c>
      <c r="Q1873" s="8">
        <f>P1873-Table3[[#This Row],[paid]]</f>
        <v>888.27477435269793</v>
      </c>
      <c r="R1873" s="8">
        <v>17.40103290803528</v>
      </c>
      <c r="S1873" s="8">
        <v>5600</v>
      </c>
      <c r="T1873" s="10">
        <v>7.0000000000000007E-2</v>
      </c>
      <c r="U1873" s="8">
        <v>1909.8364132242666</v>
      </c>
      <c r="V1873" s="10">
        <v>3.4061000319685474E-2</v>
      </c>
    </row>
    <row r="1874" spans="1:22" x14ac:dyDescent="0.25">
      <c r="A1874" s="6">
        <v>44731</v>
      </c>
      <c r="B1874" s="7" t="str">
        <f t="shared" si="29"/>
        <v>6</v>
      </c>
      <c r="C1874" s="17">
        <f>_xlfn.ISOWEEKNUM(Table3[[#This Row],[dt]])</f>
        <v>24</v>
      </c>
      <c r="D1874" s="1">
        <v>16053</v>
      </c>
      <c r="E1874" s="1" t="s">
        <v>10</v>
      </c>
      <c r="F1874" s="1" t="s">
        <v>89</v>
      </c>
      <c r="G1874" s="1" t="s">
        <v>52</v>
      </c>
      <c r="H1874" s="1" t="s">
        <v>11</v>
      </c>
      <c r="I1874" s="1" t="s">
        <v>12</v>
      </c>
      <c r="J1874" s="1" t="s">
        <v>16</v>
      </c>
      <c r="K1874" s="1" t="s">
        <v>15</v>
      </c>
      <c r="L1874" s="1" t="s">
        <v>75</v>
      </c>
      <c r="M1874" s="1">
        <v>377640</v>
      </c>
      <c r="N1874" s="17">
        <v>3107.8284127147413</v>
      </c>
      <c r="O1874" s="8">
        <v>2992.7436183310842</v>
      </c>
      <c r="P1874" s="8">
        <v>3875.389020425027</v>
      </c>
      <c r="Q1874" s="8">
        <f>P1874-Table3[[#This Row],[paid]]</f>
        <v>882.64540209394272</v>
      </c>
      <c r="R1874" s="8">
        <v>1.2469765076379518</v>
      </c>
      <c r="S1874" s="8">
        <v>7400</v>
      </c>
      <c r="T1874" s="10">
        <v>0.08</v>
      </c>
      <c r="U1874" s="8">
        <v>1575.3934828503182</v>
      </c>
      <c r="V1874" s="10">
        <v>6.7752057687941888E-2</v>
      </c>
    </row>
    <row r="1875" spans="1:22" x14ac:dyDescent="0.25">
      <c r="A1875" s="6">
        <v>44731</v>
      </c>
      <c r="B1875" s="7" t="str">
        <f t="shared" si="29"/>
        <v>6</v>
      </c>
      <c r="C1875" s="17">
        <f>_xlfn.ISOWEEKNUM(Table3[[#This Row],[dt]])</f>
        <v>24</v>
      </c>
      <c r="D1875" s="1">
        <v>16862</v>
      </c>
      <c r="E1875" s="1" t="s">
        <v>10</v>
      </c>
      <c r="F1875" s="1" t="s">
        <v>94</v>
      </c>
      <c r="G1875" s="1" t="s">
        <v>59</v>
      </c>
      <c r="H1875" s="1" t="s">
        <v>17</v>
      </c>
      <c r="I1875" s="1" t="s">
        <v>12</v>
      </c>
      <c r="J1875" s="1" t="s">
        <v>13</v>
      </c>
      <c r="K1875" s="1" t="s">
        <v>14</v>
      </c>
      <c r="L1875" s="1" t="s">
        <v>80</v>
      </c>
      <c r="M1875" s="1">
        <v>106210</v>
      </c>
      <c r="N1875" s="17">
        <v>363.75882982518732</v>
      </c>
      <c r="O1875" s="8">
        <v>3296.8759626206397</v>
      </c>
      <c r="P1875" s="8">
        <v>4164.1241050058052</v>
      </c>
      <c r="Q1875" s="8">
        <f>P1875-Table3[[#This Row],[paid]]</f>
        <v>867.24814238516547</v>
      </c>
      <c r="R1875" s="8">
        <v>11.447485981321666</v>
      </c>
      <c r="S1875" s="8">
        <v>7200</v>
      </c>
      <c r="T1875" s="10">
        <v>0.09</v>
      </c>
      <c r="U1875" s="8">
        <v>743.46780972414638</v>
      </c>
      <c r="V1875" s="10">
        <v>2.9756870471687902E-2</v>
      </c>
    </row>
    <row r="1876" spans="1:22" x14ac:dyDescent="0.25">
      <c r="A1876" s="6">
        <v>44731</v>
      </c>
      <c r="B1876" s="7" t="str">
        <f t="shared" si="29"/>
        <v>6</v>
      </c>
      <c r="C1876" s="17">
        <f>_xlfn.ISOWEEKNUM(Table3[[#This Row],[dt]])</f>
        <v>24</v>
      </c>
      <c r="D1876" s="1">
        <v>17631</v>
      </c>
      <c r="E1876" s="1" t="s">
        <v>10</v>
      </c>
      <c r="F1876" s="1" t="s">
        <v>95</v>
      </c>
      <c r="G1876" s="1" t="s">
        <v>26</v>
      </c>
      <c r="H1876" s="1" t="s">
        <v>17</v>
      </c>
      <c r="I1876" s="1" t="s">
        <v>12</v>
      </c>
      <c r="J1876" s="1" t="s">
        <v>16</v>
      </c>
      <c r="K1876" s="1" t="s">
        <v>14</v>
      </c>
      <c r="L1876" s="1" t="s">
        <v>76</v>
      </c>
      <c r="M1876" s="1">
        <v>206660</v>
      </c>
      <c r="N1876" s="17">
        <v>519.2288365548892</v>
      </c>
      <c r="O1876" s="8">
        <v>5485.6215068683696</v>
      </c>
      <c r="P1876" s="8">
        <v>6329.5397173149831</v>
      </c>
      <c r="Q1876" s="8">
        <f>P1876-Table3[[#This Row],[paid]]</f>
        <v>843.91821044661356</v>
      </c>
      <c r="R1876" s="8">
        <v>12.190270015263046</v>
      </c>
      <c r="S1876" s="8">
        <v>7000</v>
      </c>
      <c r="T1876" s="10">
        <v>0.15</v>
      </c>
      <c r="U1876" s="8">
        <v>4040.7428361912807</v>
      </c>
      <c r="V1876" s="10">
        <v>0.10639906998654505</v>
      </c>
    </row>
    <row r="1877" spans="1:22" x14ac:dyDescent="0.25">
      <c r="A1877" s="6">
        <v>44731</v>
      </c>
      <c r="B1877" s="7" t="str">
        <f t="shared" si="29"/>
        <v>6</v>
      </c>
      <c r="C1877" s="17">
        <f>_xlfn.ISOWEEKNUM(Table3[[#This Row],[dt]])</f>
        <v>24</v>
      </c>
      <c r="D1877" s="1">
        <v>2917</v>
      </c>
      <c r="E1877" s="1" t="s">
        <v>10</v>
      </c>
      <c r="F1877" s="1" t="s">
        <v>90</v>
      </c>
      <c r="G1877" s="1" t="s">
        <v>32</v>
      </c>
      <c r="H1877" s="1" t="s">
        <v>17</v>
      </c>
      <c r="I1877" s="1" t="s">
        <v>12</v>
      </c>
      <c r="J1877" s="1" t="s">
        <v>13</v>
      </c>
      <c r="K1877" s="1" t="s">
        <v>15</v>
      </c>
      <c r="L1877" s="1" t="s">
        <v>76</v>
      </c>
      <c r="M1877" s="1">
        <v>78660</v>
      </c>
      <c r="N1877" s="17">
        <v>473.00060132291043</v>
      </c>
      <c r="O1877" s="8">
        <v>1421.3977702469761</v>
      </c>
      <c r="P1877" s="8">
        <v>2241.0733334862125</v>
      </c>
      <c r="Q1877" s="8">
        <f>P1877-Table3[[#This Row],[paid]]</f>
        <v>819.67556323923645</v>
      </c>
      <c r="R1877" s="8">
        <v>4.7379925674899201</v>
      </c>
      <c r="S1877" s="8">
        <v>1800</v>
      </c>
      <c r="T1877" s="10">
        <v>7.0000000000000007E-2</v>
      </c>
      <c r="U1877" s="8">
        <v>865.15925340965384</v>
      </c>
      <c r="V1877" s="10">
        <v>6.4341138126569955E-2</v>
      </c>
    </row>
    <row r="1878" spans="1:22" x14ac:dyDescent="0.25">
      <c r="A1878" s="6">
        <v>44731</v>
      </c>
      <c r="B1878" s="7" t="str">
        <f t="shared" si="29"/>
        <v>6</v>
      </c>
      <c r="C1878" s="17">
        <f>_xlfn.ISOWEEKNUM(Table3[[#This Row],[dt]])</f>
        <v>24</v>
      </c>
      <c r="D1878" s="1">
        <v>10509</v>
      </c>
      <c r="E1878" s="1" t="s">
        <v>10</v>
      </c>
      <c r="F1878" s="1" t="s">
        <v>90</v>
      </c>
      <c r="G1878" s="1" t="s">
        <v>54</v>
      </c>
      <c r="H1878" s="1" t="s">
        <v>17</v>
      </c>
      <c r="I1878" s="1" t="s">
        <v>12</v>
      </c>
      <c r="J1878" s="1" t="s">
        <v>13</v>
      </c>
      <c r="K1878" s="1" t="s">
        <v>14</v>
      </c>
      <c r="L1878" s="1" t="s">
        <v>77</v>
      </c>
      <c r="M1878" s="1">
        <v>265570</v>
      </c>
      <c r="N1878" s="17">
        <v>822.47884507523111</v>
      </c>
      <c r="O1878" s="8">
        <v>9772.7146111969123</v>
      </c>
      <c r="P1878" s="8">
        <v>10548.36092738461</v>
      </c>
      <c r="Q1878" s="8">
        <f>P1878-Table3[[#This Row],[paid]]</f>
        <v>775.64631618769818</v>
      </c>
      <c r="R1878" s="8">
        <v>12.825084791596998</v>
      </c>
      <c r="S1878" s="8">
        <v>8600</v>
      </c>
      <c r="T1878" s="10">
        <v>0.108</v>
      </c>
      <c r="U1878" s="8">
        <v>5000.2845325813487</v>
      </c>
      <c r="V1878" s="10">
        <v>7.9005711045275692E-2</v>
      </c>
    </row>
    <row r="1879" spans="1:22" x14ac:dyDescent="0.25">
      <c r="A1879" s="6">
        <v>44731</v>
      </c>
      <c r="B1879" s="7" t="str">
        <f t="shared" si="29"/>
        <v>6</v>
      </c>
      <c r="C1879" s="17">
        <f>_xlfn.ISOWEEKNUM(Table3[[#This Row],[dt]])</f>
        <v>24</v>
      </c>
      <c r="D1879" s="1">
        <v>16205</v>
      </c>
      <c r="E1879" s="1" t="s">
        <v>10</v>
      </c>
      <c r="F1879" s="1" t="s">
        <v>94</v>
      </c>
      <c r="G1879" s="1" t="s">
        <v>67</v>
      </c>
      <c r="H1879" s="1" t="s">
        <v>17</v>
      </c>
      <c r="I1879" s="1" t="s">
        <v>12</v>
      </c>
      <c r="J1879" s="1" t="s">
        <v>13</v>
      </c>
      <c r="K1879" s="1" t="s">
        <v>14</v>
      </c>
      <c r="L1879" s="1" t="s">
        <v>75</v>
      </c>
      <c r="M1879" s="1">
        <v>263150</v>
      </c>
      <c r="N1879" s="17">
        <v>969.88027803200828</v>
      </c>
      <c r="O1879" s="8">
        <v>6937.515353916493</v>
      </c>
      <c r="P1879" s="8">
        <v>7526.3527072794795</v>
      </c>
      <c r="Q1879" s="8">
        <f>P1879-Table3[[#This Row],[paid]]</f>
        <v>588.83735336298651</v>
      </c>
      <c r="R1879" s="8">
        <v>7.7600842884971959</v>
      </c>
      <c r="S1879" s="8">
        <v>6400</v>
      </c>
      <c r="T1879" s="10">
        <v>0.09</v>
      </c>
      <c r="U1879" s="8">
        <v>2330.4195971446657</v>
      </c>
      <c r="V1879" s="10">
        <v>5.1605775240258729E-2</v>
      </c>
    </row>
    <row r="1880" spans="1:22" x14ac:dyDescent="0.25">
      <c r="A1880" s="6">
        <v>44731</v>
      </c>
      <c r="B1880" s="7" t="str">
        <f t="shared" si="29"/>
        <v>6</v>
      </c>
      <c r="C1880" s="17">
        <f>_xlfn.ISOWEEKNUM(Table3[[#This Row],[dt]])</f>
        <v>24</v>
      </c>
      <c r="D1880" s="1">
        <v>15408</v>
      </c>
      <c r="E1880" s="1" t="s">
        <v>10</v>
      </c>
      <c r="F1880" s="1" t="s">
        <v>91</v>
      </c>
      <c r="G1880" s="1" t="s">
        <v>41</v>
      </c>
      <c r="H1880" s="1" t="s">
        <v>17</v>
      </c>
      <c r="I1880" s="1" t="s">
        <v>18</v>
      </c>
      <c r="J1880" s="1" t="s">
        <v>16</v>
      </c>
      <c r="K1880" s="1" t="s">
        <v>20</v>
      </c>
      <c r="L1880" s="1" t="s">
        <v>75</v>
      </c>
      <c r="M1880" s="1">
        <v>312000</v>
      </c>
      <c r="N1880" s="17">
        <v>552.20115550492312</v>
      </c>
      <c r="O1880" s="8">
        <v>8831.5120039795802</v>
      </c>
      <c r="P1880" s="8">
        <v>9342.473435733953</v>
      </c>
      <c r="Q1880" s="8">
        <f>P1880-Table3[[#This Row],[paid]]</f>
        <v>510.96143175437282</v>
      </c>
      <c r="R1880" s="8">
        <v>16.91860537160839</v>
      </c>
      <c r="S1880" s="8">
        <v>11800</v>
      </c>
      <c r="T1880" s="10">
        <v>0.1</v>
      </c>
      <c r="U1880" s="8">
        <v>4186.774400112824</v>
      </c>
      <c r="V1880" s="10">
        <v>7.4690684233914326E-2</v>
      </c>
    </row>
    <row r="1881" spans="1:22" x14ac:dyDescent="0.25">
      <c r="A1881" s="6">
        <v>44731</v>
      </c>
      <c r="B1881" s="7" t="str">
        <f t="shared" si="29"/>
        <v>6</v>
      </c>
      <c r="C1881" s="17">
        <f>_xlfn.ISOWEEKNUM(Table3[[#This Row],[dt]])</f>
        <v>24</v>
      </c>
      <c r="D1881" s="1">
        <v>9121</v>
      </c>
      <c r="E1881" s="1" t="s">
        <v>10</v>
      </c>
      <c r="F1881" s="1" t="s">
        <v>94</v>
      </c>
      <c r="G1881" s="1" t="s">
        <v>29</v>
      </c>
      <c r="H1881" s="1" t="s">
        <v>11</v>
      </c>
      <c r="I1881" s="1" t="s">
        <v>12</v>
      </c>
      <c r="J1881" s="1" t="s">
        <v>13</v>
      </c>
      <c r="K1881" s="1" t="s">
        <v>14</v>
      </c>
      <c r="L1881" s="1" t="s">
        <v>81</v>
      </c>
      <c r="M1881" s="1">
        <v>269440</v>
      </c>
      <c r="N1881" s="17">
        <v>701.39606633243352</v>
      </c>
      <c r="O1881" s="8">
        <v>5171.2526022434604</v>
      </c>
      <c r="P1881" s="8">
        <v>5597.3707302853754</v>
      </c>
      <c r="Q1881" s="8">
        <f>P1881-Table3[[#This Row],[paid]]</f>
        <v>426.11812804191504</v>
      </c>
      <c r="R1881" s="8">
        <v>7.9803280898818825</v>
      </c>
      <c r="S1881" s="8">
        <v>4000</v>
      </c>
      <c r="T1881" s="10">
        <v>0.125</v>
      </c>
      <c r="U1881" s="8">
        <v>1496.0750202869517</v>
      </c>
      <c r="V1881" s="10">
        <v>4.4546957621615202E-2</v>
      </c>
    </row>
    <row r="1882" spans="1:22" x14ac:dyDescent="0.25">
      <c r="A1882" s="6">
        <v>44731</v>
      </c>
      <c r="B1882" s="7" t="str">
        <f t="shared" si="29"/>
        <v>6</v>
      </c>
      <c r="C1882" s="17">
        <f>_xlfn.ISOWEEKNUM(Table3[[#This Row],[dt]])</f>
        <v>24</v>
      </c>
      <c r="D1882" s="1">
        <v>17260</v>
      </c>
      <c r="E1882" s="1" t="s">
        <v>10</v>
      </c>
      <c r="F1882" s="1" t="s">
        <v>89</v>
      </c>
      <c r="G1882" s="1" t="s">
        <v>36</v>
      </c>
      <c r="H1882" s="1" t="s">
        <v>17</v>
      </c>
      <c r="I1882" s="1" t="s">
        <v>12</v>
      </c>
      <c r="J1882" s="1" t="s">
        <v>13</v>
      </c>
      <c r="K1882" s="1" t="s">
        <v>15</v>
      </c>
      <c r="L1882" s="1" t="s">
        <v>78</v>
      </c>
      <c r="M1882" s="1">
        <v>56320</v>
      </c>
      <c r="N1882" s="17">
        <v>281.47205815538393</v>
      </c>
      <c r="O1882" s="8">
        <v>946.33703283313287</v>
      </c>
      <c r="P1882" s="8">
        <v>1345.2900623242476</v>
      </c>
      <c r="Q1882" s="8">
        <f>P1882-Table3[[#This Row],[paid]]</f>
        <v>398.95302949111476</v>
      </c>
      <c r="R1882" s="8">
        <v>4.7794799638037011</v>
      </c>
      <c r="S1882" s="8">
        <v>600</v>
      </c>
      <c r="T1882" s="10">
        <v>7.0000000000000007E-2</v>
      </c>
      <c r="U1882" s="8">
        <v>382.64574929327023</v>
      </c>
      <c r="V1882" s="10">
        <v>4.7405606667974637E-2</v>
      </c>
    </row>
    <row r="1883" spans="1:22" x14ac:dyDescent="0.25">
      <c r="A1883" s="6">
        <v>44731</v>
      </c>
      <c r="B1883" s="7" t="str">
        <f t="shared" si="29"/>
        <v>6</v>
      </c>
      <c r="C1883" s="17">
        <f>_xlfn.ISOWEEKNUM(Table3[[#This Row],[dt]])</f>
        <v>24</v>
      </c>
      <c r="D1883" s="1">
        <v>16256</v>
      </c>
      <c r="E1883" s="1" t="s">
        <v>10</v>
      </c>
      <c r="F1883" s="1" t="s">
        <v>94</v>
      </c>
      <c r="G1883" s="1" t="s">
        <v>45</v>
      </c>
      <c r="H1883" s="1" t="s">
        <v>17</v>
      </c>
      <c r="I1883" s="1" t="s">
        <v>12</v>
      </c>
      <c r="J1883" s="1" t="s">
        <v>16</v>
      </c>
      <c r="K1883" s="1" t="s">
        <v>14</v>
      </c>
      <c r="L1883" s="1" t="s">
        <v>77</v>
      </c>
      <c r="M1883" s="1">
        <v>99690</v>
      </c>
      <c r="N1883" s="17">
        <v>550.24804088586029</v>
      </c>
      <c r="O1883" s="8">
        <v>1404.9271269587057</v>
      </c>
      <c r="P1883" s="8">
        <v>1590.6551423794817</v>
      </c>
      <c r="Q1883" s="8">
        <f>P1883-Table3[[#This Row],[paid]]</f>
        <v>185.72801542077605</v>
      </c>
      <c r="R1883" s="8">
        <v>2.8907965575282009</v>
      </c>
      <c r="S1883" s="8">
        <v>1200</v>
      </c>
      <c r="T1883" s="10">
        <v>0.1</v>
      </c>
      <c r="U1883" s="8">
        <v>399.85187317342945</v>
      </c>
      <c r="V1883" s="10">
        <v>4.1895931485530946E-2</v>
      </c>
    </row>
    <row r="1884" spans="1:22" x14ac:dyDescent="0.25">
      <c r="A1884" s="6">
        <v>44731</v>
      </c>
      <c r="B1884" s="7" t="str">
        <f t="shared" si="29"/>
        <v>6</v>
      </c>
      <c r="C1884" s="17">
        <f>_xlfn.ISOWEEKNUM(Table3[[#This Row],[dt]])</f>
        <v>24</v>
      </c>
      <c r="D1884" s="1">
        <v>17638</v>
      </c>
      <c r="E1884" s="1" t="s">
        <v>10</v>
      </c>
      <c r="F1884" s="1" t="s">
        <v>90</v>
      </c>
      <c r="G1884" s="1" t="s">
        <v>55</v>
      </c>
      <c r="H1884" s="1" t="s">
        <v>19</v>
      </c>
      <c r="I1884" s="1" t="s">
        <v>12</v>
      </c>
      <c r="J1884" s="1" t="s">
        <v>13</v>
      </c>
      <c r="K1884" s="1" t="s">
        <v>15</v>
      </c>
      <c r="L1884" s="1" t="s">
        <v>78</v>
      </c>
      <c r="M1884" s="1">
        <v>34520</v>
      </c>
      <c r="N1884" s="17">
        <v>21.304258383048754</v>
      </c>
      <c r="O1884" s="8">
        <v>619.30446590638735</v>
      </c>
      <c r="P1884" s="8">
        <v>732.99013108031579</v>
      </c>
      <c r="Q1884" s="8">
        <f>P1884-Table3[[#This Row],[paid]]</f>
        <v>113.68566517392844</v>
      </c>
      <c r="R1884" s="8">
        <v>34.405803661465967</v>
      </c>
      <c r="S1884" s="8">
        <v>200</v>
      </c>
      <c r="T1884" s="10">
        <v>0.08</v>
      </c>
      <c r="U1884" s="8">
        <v>165.11499152234154</v>
      </c>
      <c r="V1884" s="10">
        <v>3.7543705006184099E-2</v>
      </c>
    </row>
    <row r="1885" spans="1:22" x14ac:dyDescent="0.25">
      <c r="A1885" s="6">
        <v>44731</v>
      </c>
      <c r="B1885" s="7" t="str">
        <f t="shared" si="29"/>
        <v>6</v>
      </c>
      <c r="C1885" s="17">
        <f>_xlfn.ISOWEEKNUM(Table3[[#This Row],[dt]])</f>
        <v>24</v>
      </c>
      <c r="D1885" s="1">
        <v>5247</v>
      </c>
      <c r="E1885" s="1" t="s">
        <v>10</v>
      </c>
      <c r="F1885" s="1" t="s">
        <v>94</v>
      </c>
      <c r="G1885" s="1" t="s">
        <v>64</v>
      </c>
      <c r="H1885" s="1" t="s">
        <v>11</v>
      </c>
      <c r="I1885" s="1" t="s">
        <v>12</v>
      </c>
      <c r="J1885" s="1" t="s">
        <v>13</v>
      </c>
      <c r="K1885" s="1" t="s">
        <v>15</v>
      </c>
      <c r="L1885" s="1" t="s">
        <v>75</v>
      </c>
      <c r="M1885" s="1">
        <v>127160</v>
      </c>
      <c r="N1885" s="17">
        <v>338.54163585268452</v>
      </c>
      <c r="O1885" s="8">
        <v>2096.1524664739945</v>
      </c>
      <c r="P1885" s="8">
        <v>2190.231126533165</v>
      </c>
      <c r="Q1885" s="8">
        <f>P1885-Table3[[#This Row],[paid]]</f>
        <v>94.078660059170488</v>
      </c>
      <c r="R1885" s="8">
        <v>6.469606378006155</v>
      </c>
      <c r="S1885" s="8">
        <v>1800</v>
      </c>
      <c r="T1885" s="10">
        <v>7.0000000000000007E-2</v>
      </c>
      <c r="U1885" s="8">
        <v>447.61520105711264</v>
      </c>
      <c r="V1885" s="10">
        <v>3.4061489039106267E-2</v>
      </c>
    </row>
    <row r="1886" spans="1:22" x14ac:dyDescent="0.25">
      <c r="A1886" s="6">
        <v>44731</v>
      </c>
      <c r="B1886" s="7" t="str">
        <f t="shared" si="29"/>
        <v>6</v>
      </c>
      <c r="C1886" s="17">
        <f>_xlfn.ISOWEEKNUM(Table3[[#This Row],[dt]])</f>
        <v>24</v>
      </c>
      <c r="D1886" s="1">
        <v>15673</v>
      </c>
      <c r="E1886" s="1" t="s">
        <v>10</v>
      </c>
      <c r="F1886" s="1" t="s">
        <v>89</v>
      </c>
      <c r="G1886" s="1" t="s">
        <v>31</v>
      </c>
      <c r="H1886" s="1" t="s">
        <v>19</v>
      </c>
      <c r="I1886" s="1" t="s">
        <v>21</v>
      </c>
      <c r="J1886" s="1" t="s">
        <v>16</v>
      </c>
      <c r="K1886" s="1" t="s">
        <v>15</v>
      </c>
      <c r="L1886" s="1" t="s">
        <v>78</v>
      </c>
      <c r="M1886" s="1">
        <v>60860</v>
      </c>
      <c r="N1886" s="17">
        <v>58.494233233660829</v>
      </c>
      <c r="O1886" s="8">
        <v>870.36521533275175</v>
      </c>
      <c r="P1886" s="8">
        <v>942.80270192850764</v>
      </c>
      <c r="Q1886" s="8">
        <f>P1886-Table3[[#This Row],[paid]]</f>
        <v>72.4374865957559</v>
      </c>
      <c r="R1886" s="8">
        <v>16.117874358013921</v>
      </c>
      <c r="S1886" s="8">
        <v>400</v>
      </c>
      <c r="T1886" s="10">
        <v>0.06</v>
      </c>
      <c r="U1886" s="8">
        <v>6.6617571768580213</v>
      </c>
      <c r="V1886" s="10">
        <v>1.1776513373779696E-3</v>
      </c>
    </row>
    <row r="1887" spans="1:22" x14ac:dyDescent="0.25">
      <c r="A1887" s="6">
        <v>44731</v>
      </c>
      <c r="B1887" s="7" t="str">
        <f t="shared" si="29"/>
        <v>6</v>
      </c>
      <c r="C1887" s="17">
        <f>_xlfn.ISOWEEKNUM(Table3[[#This Row],[dt]])</f>
        <v>24</v>
      </c>
      <c r="D1887" s="1">
        <v>14706</v>
      </c>
      <c r="E1887" s="1" t="s">
        <v>10</v>
      </c>
      <c r="F1887" s="1" t="s">
        <v>90</v>
      </c>
      <c r="G1887" s="1" t="s">
        <v>65</v>
      </c>
      <c r="H1887" s="1" t="s">
        <v>17</v>
      </c>
      <c r="I1887" s="1" t="s">
        <v>18</v>
      </c>
      <c r="J1887" s="1" t="s">
        <v>13</v>
      </c>
      <c r="K1887" s="1" t="s">
        <v>15</v>
      </c>
      <c r="L1887" s="1" t="s">
        <v>76</v>
      </c>
      <c r="M1887" s="1">
        <v>117950</v>
      </c>
      <c r="N1887" s="17">
        <v>872.67833452393097</v>
      </c>
      <c r="O1887" s="8">
        <v>7315.9125923015408</v>
      </c>
      <c r="P1887" s="8">
        <v>7338.434961577429</v>
      </c>
      <c r="Q1887" s="8">
        <f>P1887-Table3[[#This Row],[paid]]</f>
        <v>22.522369275888195</v>
      </c>
      <c r="R1887" s="8">
        <v>8.409094933679933</v>
      </c>
      <c r="S1887" s="8">
        <v>10400</v>
      </c>
      <c r="T1887" s="10">
        <v>0.11</v>
      </c>
      <c r="U1887" s="8">
        <v>118.88070533416419</v>
      </c>
      <c r="V1887" s="10">
        <v>2.6999559160456712E-3</v>
      </c>
    </row>
    <row r="1888" spans="1:22" x14ac:dyDescent="0.25">
      <c r="A1888" s="6">
        <v>44731</v>
      </c>
      <c r="B1888" s="7" t="str">
        <f t="shared" si="29"/>
        <v>6</v>
      </c>
      <c r="C1888" s="17">
        <f>_xlfn.ISOWEEKNUM(Table3[[#This Row],[dt]])</f>
        <v>24</v>
      </c>
      <c r="D1888" s="1">
        <v>16483</v>
      </c>
      <c r="E1888" s="1" t="s">
        <v>10</v>
      </c>
      <c r="F1888" s="1" t="s">
        <v>91</v>
      </c>
      <c r="G1888" s="1" t="s">
        <v>61</v>
      </c>
      <c r="H1888" s="1" t="s">
        <v>17</v>
      </c>
      <c r="I1888" s="1" t="s">
        <v>12</v>
      </c>
      <c r="J1888" s="1" t="s">
        <v>13</v>
      </c>
      <c r="K1888" s="1" t="s">
        <v>15</v>
      </c>
      <c r="L1888" s="1" t="s">
        <v>79</v>
      </c>
      <c r="M1888" s="1">
        <v>39370</v>
      </c>
      <c r="N1888" s="17">
        <v>111.14491844416563</v>
      </c>
      <c r="O1888" s="8">
        <v>282.7464200003563</v>
      </c>
      <c r="P1888" s="8">
        <v>290.97988695666112</v>
      </c>
      <c r="Q1888" s="8">
        <f>P1888-Table3[[#This Row],[paid]]</f>
        <v>8.2334669563048237</v>
      </c>
      <c r="R1888" s="8">
        <v>2.6180224074107064</v>
      </c>
      <c r="S1888" s="8">
        <v>200</v>
      </c>
      <c r="T1888" s="10">
        <v>0.06</v>
      </c>
      <c r="U1888" s="8">
        <v>36.298389816786177</v>
      </c>
      <c r="V1888" s="10">
        <v>2.0790892798140663E-2</v>
      </c>
    </row>
    <row r="1889" spans="1:22" x14ac:dyDescent="0.25">
      <c r="A1889" s="6">
        <v>44731</v>
      </c>
      <c r="B1889" s="7" t="str">
        <f t="shared" si="29"/>
        <v>6</v>
      </c>
      <c r="C1889" s="17">
        <f>_xlfn.ISOWEEKNUM(Table3[[#This Row],[dt]])</f>
        <v>24</v>
      </c>
      <c r="D1889" s="1">
        <v>2973</v>
      </c>
      <c r="E1889" s="1" t="s">
        <v>10</v>
      </c>
      <c r="F1889" s="1" t="s">
        <v>89</v>
      </c>
      <c r="G1889" s="1" t="s">
        <v>51</v>
      </c>
      <c r="H1889" s="1" t="s">
        <v>11</v>
      </c>
      <c r="I1889" s="1" t="s">
        <v>21</v>
      </c>
      <c r="J1889" s="1" t="s">
        <v>16</v>
      </c>
      <c r="K1889" s="1" t="s">
        <v>14</v>
      </c>
      <c r="L1889" s="1" t="s">
        <v>77</v>
      </c>
      <c r="M1889" s="1">
        <v>105750</v>
      </c>
      <c r="N1889" s="17">
        <v>473.20729388074727</v>
      </c>
      <c r="O1889" s="8">
        <v>1341.1388207045247</v>
      </c>
      <c r="P1889" s="8">
        <v>1322.1597334666767</v>
      </c>
      <c r="Q1889" s="8">
        <f>P1889-Table3[[#This Row],[paid]]</f>
        <v>-18.979087237848034</v>
      </c>
      <c r="R1889" s="8">
        <v>2.7940392098010931</v>
      </c>
      <c r="S1889" s="8">
        <v>2000</v>
      </c>
      <c r="T1889" s="10">
        <v>0.04</v>
      </c>
      <c r="U1889" s="8">
        <v>121.11998770715466</v>
      </c>
      <c r="V1889" s="10">
        <v>1.526794691056736E-2</v>
      </c>
    </row>
    <row r="1890" spans="1:22" x14ac:dyDescent="0.25">
      <c r="A1890" s="6">
        <v>44731</v>
      </c>
      <c r="B1890" s="7" t="str">
        <f t="shared" si="29"/>
        <v>6</v>
      </c>
      <c r="C1890" s="17">
        <f>_xlfn.ISOWEEKNUM(Table3[[#This Row],[dt]])</f>
        <v>24</v>
      </c>
      <c r="D1890" s="1">
        <v>17628</v>
      </c>
      <c r="E1890" s="1" t="s">
        <v>10</v>
      </c>
      <c r="F1890" s="1" t="s">
        <v>91</v>
      </c>
      <c r="G1890" s="1" t="s">
        <v>41</v>
      </c>
      <c r="H1890" s="1" t="s">
        <v>11</v>
      </c>
      <c r="I1890" s="1" t="s">
        <v>22</v>
      </c>
      <c r="J1890" s="1" t="s">
        <v>13</v>
      </c>
      <c r="K1890" s="1" t="s">
        <v>15</v>
      </c>
      <c r="L1890" s="1" t="s">
        <v>75</v>
      </c>
      <c r="M1890" s="1">
        <v>13430</v>
      </c>
      <c r="N1890" s="17">
        <v>155.22917497010761</v>
      </c>
      <c r="O1890" s="8">
        <v>368.84682342328813</v>
      </c>
      <c r="P1890" s="8">
        <v>329.05625339276997</v>
      </c>
      <c r="Q1890" s="8">
        <f>P1890-Table3[[#This Row],[paid]]</f>
        <v>-39.790570030518154</v>
      </c>
      <c r="R1890" s="8">
        <v>2.1198093300188972</v>
      </c>
      <c r="S1890" s="8">
        <v>400</v>
      </c>
      <c r="T1890" s="10">
        <v>0.06</v>
      </c>
      <c r="U1890" s="8">
        <v>74.788189437657479</v>
      </c>
      <c r="V1890" s="10">
        <v>3.7880143930075674E-2</v>
      </c>
    </row>
    <row r="1891" spans="1:22" x14ac:dyDescent="0.25">
      <c r="A1891" s="6">
        <v>44731</v>
      </c>
      <c r="B1891" s="7" t="str">
        <f t="shared" si="29"/>
        <v>6</v>
      </c>
      <c r="C1891" s="17">
        <f>_xlfn.ISOWEEKNUM(Table3[[#This Row],[dt]])</f>
        <v>24</v>
      </c>
      <c r="D1891" s="1">
        <v>17473</v>
      </c>
      <c r="E1891" s="1" t="s">
        <v>10</v>
      </c>
      <c r="F1891" s="1" t="s">
        <v>93</v>
      </c>
      <c r="G1891" s="1" t="s">
        <v>45</v>
      </c>
      <c r="H1891" s="1" t="s">
        <v>17</v>
      </c>
      <c r="I1891" s="1" t="s">
        <v>18</v>
      </c>
      <c r="J1891" s="1" t="s">
        <v>16</v>
      </c>
      <c r="K1891" s="1" t="s">
        <v>15</v>
      </c>
      <c r="L1891" s="1" t="s">
        <v>77</v>
      </c>
      <c r="M1891" s="1">
        <v>2480</v>
      </c>
      <c r="N1891" s="17">
        <v>9.6192599197503341</v>
      </c>
      <c r="O1891" s="8">
        <v>65.211272792223454</v>
      </c>
      <c r="P1891" s="8">
        <v>1.2016938365634877</v>
      </c>
      <c r="Q1891" s="8">
        <f>P1891-Table3[[#This Row],[paid]]</f>
        <v>-64.009578955659961</v>
      </c>
      <c r="R1891" s="8">
        <v>0.12492580994678824</v>
      </c>
      <c r="S1891" s="8">
        <v>200</v>
      </c>
      <c r="T1891" s="10">
        <v>7.0000000000000007E-2</v>
      </c>
      <c r="U1891" s="8">
        <v>7.6182196943661946E-3</v>
      </c>
      <c r="V1891" s="10">
        <v>1.0565946531151116E-3</v>
      </c>
    </row>
    <row r="1892" spans="1:22" x14ac:dyDescent="0.25">
      <c r="A1892" s="6">
        <v>44731</v>
      </c>
      <c r="B1892" s="7" t="str">
        <f t="shared" si="29"/>
        <v>6</v>
      </c>
      <c r="C1892" s="17">
        <f>_xlfn.ISOWEEKNUM(Table3[[#This Row],[dt]])</f>
        <v>24</v>
      </c>
      <c r="D1892" s="1">
        <v>7282</v>
      </c>
      <c r="E1892" s="1" t="s">
        <v>10</v>
      </c>
      <c r="F1892" s="1" t="s">
        <v>92</v>
      </c>
      <c r="G1892" s="1" t="s">
        <v>35</v>
      </c>
      <c r="H1892" s="1" t="s">
        <v>19</v>
      </c>
      <c r="I1892" s="1" t="s">
        <v>18</v>
      </c>
      <c r="J1892" s="1" t="s">
        <v>13</v>
      </c>
      <c r="K1892" s="1" t="s">
        <v>15</v>
      </c>
      <c r="L1892" s="1" t="s">
        <v>80</v>
      </c>
      <c r="M1892" s="1">
        <v>14570</v>
      </c>
      <c r="N1892" s="17">
        <v>11.72972972972973</v>
      </c>
      <c r="O1892" s="8">
        <v>91.4807689937861</v>
      </c>
      <c r="P1892" s="8">
        <v>25.548683232498817</v>
      </c>
      <c r="Q1892" s="8">
        <f>P1892-Table3[[#This Row],[paid]]</f>
        <v>-65.932085761287283</v>
      </c>
      <c r="R1892" s="8">
        <v>2.1781135474710971</v>
      </c>
      <c r="S1892" s="8">
        <v>200</v>
      </c>
      <c r="T1892" s="10">
        <v>0.02</v>
      </c>
      <c r="U1892" s="8">
        <v>1.2733231925511432</v>
      </c>
      <c r="V1892" s="10">
        <v>8.3065154536772871E-3</v>
      </c>
    </row>
    <row r="1893" spans="1:22" x14ac:dyDescent="0.25">
      <c r="A1893" s="6">
        <v>44731</v>
      </c>
      <c r="B1893" s="7" t="str">
        <f t="shared" si="29"/>
        <v>6</v>
      </c>
      <c r="C1893" s="17">
        <f>_xlfn.ISOWEEKNUM(Table3[[#This Row],[dt]])</f>
        <v>24</v>
      </c>
      <c r="D1893" s="1">
        <v>16863</v>
      </c>
      <c r="E1893" s="1" t="s">
        <v>10</v>
      </c>
      <c r="F1893" s="1" t="s">
        <v>92</v>
      </c>
      <c r="G1893" s="1" t="s">
        <v>45</v>
      </c>
      <c r="H1893" s="1" t="s">
        <v>11</v>
      </c>
      <c r="I1893" s="1" t="s">
        <v>21</v>
      </c>
      <c r="J1893" s="1" t="s">
        <v>13</v>
      </c>
      <c r="K1893" s="1" t="s">
        <v>14</v>
      </c>
      <c r="L1893" s="1" t="s">
        <v>79</v>
      </c>
      <c r="M1893" s="1">
        <v>88550</v>
      </c>
      <c r="N1893" s="17">
        <v>76.879666608786252</v>
      </c>
      <c r="O1893" s="8">
        <v>500.79192641666799</v>
      </c>
      <c r="P1893" s="8">
        <v>427.78573714761387</v>
      </c>
      <c r="Q1893" s="8">
        <f>P1893-Table3[[#This Row],[paid]]</f>
        <v>-73.006189269054119</v>
      </c>
      <c r="R1893" s="8">
        <v>5.5643547379629776</v>
      </c>
      <c r="S1893" s="8">
        <v>200</v>
      </c>
      <c r="T1893" s="10">
        <v>0.1</v>
      </c>
      <c r="U1893" s="8">
        <v>231.95998874473926</v>
      </c>
      <c r="V1893" s="10">
        <v>9.0372340092262124E-2</v>
      </c>
    </row>
    <row r="1894" spans="1:22" x14ac:dyDescent="0.25">
      <c r="A1894" s="6">
        <v>44731</v>
      </c>
      <c r="B1894" s="7" t="str">
        <f t="shared" si="29"/>
        <v>6</v>
      </c>
      <c r="C1894" s="17">
        <f>_xlfn.ISOWEEKNUM(Table3[[#This Row],[dt]])</f>
        <v>24</v>
      </c>
      <c r="D1894" s="1">
        <v>2865</v>
      </c>
      <c r="E1894" s="1" t="s">
        <v>10</v>
      </c>
      <c r="F1894" s="1" t="s">
        <v>89</v>
      </c>
      <c r="G1894" s="1" t="s">
        <v>64</v>
      </c>
      <c r="H1894" s="1" t="s">
        <v>17</v>
      </c>
      <c r="I1894" s="1" t="s">
        <v>12</v>
      </c>
      <c r="J1894" s="1" t="s">
        <v>16</v>
      </c>
      <c r="K1894" s="1" t="s">
        <v>15</v>
      </c>
      <c r="L1894" s="1" t="s">
        <v>79</v>
      </c>
      <c r="M1894" s="1">
        <v>151170</v>
      </c>
      <c r="N1894" s="17">
        <v>330.62558920019609</v>
      </c>
      <c r="O1894" s="8">
        <v>2195.3810927309582</v>
      </c>
      <c r="P1894" s="8">
        <v>2085.7734692619065</v>
      </c>
      <c r="Q1894" s="8">
        <f>P1894-Table3[[#This Row],[paid]]</f>
        <v>-109.60762346905176</v>
      </c>
      <c r="R1894" s="8">
        <v>6.3085663584222944</v>
      </c>
      <c r="S1894" s="8">
        <v>1800</v>
      </c>
      <c r="T1894" s="10">
        <v>0.12</v>
      </c>
      <c r="U1894" s="8">
        <v>1160.5822139801512</v>
      </c>
      <c r="V1894" s="10">
        <v>9.2737956373153588E-2</v>
      </c>
    </row>
    <row r="1895" spans="1:22" x14ac:dyDescent="0.25">
      <c r="A1895" s="6">
        <v>44731</v>
      </c>
      <c r="B1895" s="7" t="str">
        <f t="shared" si="29"/>
        <v>6</v>
      </c>
      <c r="C1895" s="17">
        <f>_xlfn.ISOWEEKNUM(Table3[[#This Row],[dt]])</f>
        <v>24</v>
      </c>
      <c r="D1895" s="1">
        <v>7799</v>
      </c>
      <c r="E1895" s="1" t="s">
        <v>10</v>
      </c>
      <c r="F1895" s="1" t="s">
        <v>90</v>
      </c>
      <c r="G1895" s="1" t="s">
        <v>63</v>
      </c>
      <c r="H1895" s="1" t="s">
        <v>19</v>
      </c>
      <c r="I1895" s="1" t="s">
        <v>18</v>
      </c>
      <c r="J1895" s="1" t="s">
        <v>16</v>
      </c>
      <c r="K1895" s="1" t="s">
        <v>14</v>
      </c>
      <c r="L1895" s="1" t="s">
        <v>77</v>
      </c>
      <c r="M1895" s="1">
        <v>8570</v>
      </c>
      <c r="N1895" s="17">
        <v>12.759305210918114</v>
      </c>
      <c r="O1895" s="8">
        <v>223.11671179513496</v>
      </c>
      <c r="P1895" s="8">
        <v>79.078172873627238</v>
      </c>
      <c r="Q1895" s="8">
        <f>P1895-Table3[[#This Row],[paid]]</f>
        <v>-144.03853892150772</v>
      </c>
      <c r="R1895" s="8">
        <v>6.1976864387537489</v>
      </c>
      <c r="S1895" s="8">
        <v>200</v>
      </c>
      <c r="T1895" s="10">
        <v>0.05</v>
      </c>
      <c r="U1895" s="8">
        <v>3.9973854427580178</v>
      </c>
      <c r="V1895" s="10">
        <v>8.4249658649931444E-3</v>
      </c>
    </row>
    <row r="1896" spans="1:22" x14ac:dyDescent="0.25">
      <c r="A1896" s="6">
        <v>44731</v>
      </c>
      <c r="B1896" s="7" t="str">
        <f t="shared" si="29"/>
        <v>6</v>
      </c>
      <c r="C1896" s="17">
        <f>_xlfn.ISOWEEKNUM(Table3[[#This Row],[dt]])</f>
        <v>24</v>
      </c>
      <c r="D1896" s="1">
        <v>15169</v>
      </c>
      <c r="E1896" s="1" t="s">
        <v>10</v>
      </c>
      <c r="F1896" s="1" t="s">
        <v>90</v>
      </c>
      <c r="G1896" s="1" t="s">
        <v>65</v>
      </c>
      <c r="H1896" s="1" t="s">
        <v>11</v>
      </c>
      <c r="I1896" s="1" t="s">
        <v>12</v>
      </c>
      <c r="J1896" s="1" t="s">
        <v>13</v>
      </c>
      <c r="K1896" s="1" t="s">
        <v>14</v>
      </c>
      <c r="L1896" s="1" t="s">
        <v>75</v>
      </c>
      <c r="M1896" s="1">
        <v>7740</v>
      </c>
      <c r="N1896" s="17">
        <v>34.435318275154003</v>
      </c>
      <c r="O1896" s="8">
        <v>153.52618382085456</v>
      </c>
      <c r="P1896" s="8">
        <v>5.2137307726241877</v>
      </c>
      <c r="Q1896" s="8">
        <f>P1896-Table3[[#This Row],[paid]]</f>
        <v>-148.31245304823037</v>
      </c>
      <c r="R1896" s="8">
        <v>0.15140649291997493</v>
      </c>
      <c r="S1896" s="8">
        <v>200</v>
      </c>
      <c r="T1896" s="10">
        <v>0.09</v>
      </c>
      <c r="U1896" s="8">
        <v>0.41442229601465597</v>
      </c>
      <c r="V1896" s="10">
        <v>1.3247784682664897E-2</v>
      </c>
    </row>
    <row r="1897" spans="1:22" x14ac:dyDescent="0.25">
      <c r="A1897" s="6">
        <v>44731</v>
      </c>
      <c r="B1897" s="7" t="str">
        <f t="shared" si="29"/>
        <v>6</v>
      </c>
      <c r="C1897" s="17">
        <f>_xlfn.ISOWEEKNUM(Table3[[#This Row],[dt]])</f>
        <v>24</v>
      </c>
      <c r="D1897" s="1">
        <v>17644</v>
      </c>
      <c r="E1897" s="1" t="s">
        <v>10</v>
      </c>
      <c r="F1897" s="1" t="s">
        <v>90</v>
      </c>
      <c r="G1897" s="1" t="s">
        <v>65</v>
      </c>
      <c r="H1897" s="1" t="s">
        <v>17</v>
      </c>
      <c r="I1897" s="1" t="s">
        <v>12</v>
      </c>
      <c r="J1897" s="1" t="s">
        <v>13</v>
      </c>
      <c r="K1897" s="1" t="s">
        <v>14</v>
      </c>
      <c r="L1897" s="1" t="s">
        <v>76</v>
      </c>
      <c r="M1897" s="1">
        <v>10600</v>
      </c>
      <c r="N1897" s="17">
        <v>73.530485578678352</v>
      </c>
      <c r="O1897" s="8">
        <v>424.11408809060026</v>
      </c>
      <c r="P1897" s="8">
        <v>273.55539331631752</v>
      </c>
      <c r="Q1897" s="8">
        <f>P1897-Table3[[#This Row],[paid]]</f>
        <v>-150.55869477428274</v>
      </c>
      <c r="R1897" s="8">
        <v>3.720299018338598</v>
      </c>
      <c r="S1897" s="8">
        <v>200</v>
      </c>
      <c r="T1897" s="10">
        <v>0.1</v>
      </c>
      <c r="U1897" s="8">
        <v>68.625601385486746</v>
      </c>
      <c r="V1897" s="10">
        <v>4.1810911100147577E-2</v>
      </c>
    </row>
    <row r="1898" spans="1:22" x14ac:dyDescent="0.25">
      <c r="A1898" s="6">
        <v>44731</v>
      </c>
      <c r="B1898" s="7" t="str">
        <f t="shared" si="29"/>
        <v>6</v>
      </c>
      <c r="C1898" s="17">
        <f>_xlfn.ISOWEEKNUM(Table3[[#This Row],[dt]])</f>
        <v>24</v>
      </c>
      <c r="D1898" s="1">
        <v>15605</v>
      </c>
      <c r="E1898" s="1" t="s">
        <v>10</v>
      </c>
      <c r="F1898" s="1" t="s">
        <v>90</v>
      </c>
      <c r="G1898" s="1" t="s">
        <v>43</v>
      </c>
      <c r="H1898" s="1" t="s">
        <v>11</v>
      </c>
      <c r="I1898" s="1" t="s">
        <v>12</v>
      </c>
      <c r="J1898" s="1" t="s">
        <v>13</v>
      </c>
      <c r="K1898" s="1" t="s">
        <v>14</v>
      </c>
      <c r="L1898" s="1" t="s">
        <v>81</v>
      </c>
      <c r="M1898" s="1">
        <v>8370</v>
      </c>
      <c r="N1898" s="17">
        <v>94.985814543825597</v>
      </c>
      <c r="O1898" s="8">
        <v>174.64754162468495</v>
      </c>
      <c r="P1898" s="8">
        <v>12.126490496562418</v>
      </c>
      <c r="Q1898" s="8">
        <f>P1898-Table3[[#This Row],[paid]]</f>
        <v>-162.52105112812254</v>
      </c>
      <c r="R1898" s="8">
        <v>0.12766633159699195</v>
      </c>
      <c r="S1898" s="8">
        <v>200</v>
      </c>
      <c r="T1898" s="10">
        <v>0.32</v>
      </c>
      <c r="U1898" s="8">
        <v>2.385555881397007</v>
      </c>
      <c r="V1898" s="10">
        <v>3.2787115696186753E-2</v>
      </c>
    </row>
    <row r="1899" spans="1:22" x14ac:dyDescent="0.25">
      <c r="A1899" s="6">
        <v>44731</v>
      </c>
      <c r="B1899" s="7" t="str">
        <f t="shared" si="29"/>
        <v>6</v>
      </c>
      <c r="C1899" s="17">
        <f>_xlfn.ISOWEEKNUM(Table3[[#This Row],[dt]])</f>
        <v>24</v>
      </c>
      <c r="D1899" s="1">
        <v>17849</v>
      </c>
      <c r="E1899" s="1" t="s">
        <v>10</v>
      </c>
      <c r="F1899" s="1" t="s">
        <v>90</v>
      </c>
      <c r="G1899" s="1" t="s">
        <v>40</v>
      </c>
      <c r="H1899" s="1" t="s">
        <v>11</v>
      </c>
      <c r="I1899" s="1" t="s">
        <v>12</v>
      </c>
      <c r="J1899" s="1" t="s">
        <v>16</v>
      </c>
      <c r="K1899" s="1" t="s">
        <v>15</v>
      </c>
      <c r="L1899" s="1" t="s">
        <v>80</v>
      </c>
      <c r="M1899" s="1">
        <v>64160</v>
      </c>
      <c r="N1899" s="17">
        <v>353.87047250810258</v>
      </c>
      <c r="O1899" s="8">
        <v>415.02845040817994</v>
      </c>
      <c r="P1899" s="8">
        <v>252.34761829939563</v>
      </c>
      <c r="Q1899" s="8">
        <f>P1899-Table3[[#This Row],[paid]]</f>
        <v>-162.6808321087843</v>
      </c>
      <c r="R1899" s="8">
        <v>0.71310730310683845</v>
      </c>
      <c r="S1899" s="8">
        <v>400</v>
      </c>
      <c r="T1899" s="10">
        <v>0.08</v>
      </c>
      <c r="U1899" s="8">
        <v>65.032501085367812</v>
      </c>
      <c r="V1899" s="10">
        <v>4.2951664271445963E-2</v>
      </c>
    </row>
    <row r="1900" spans="1:22" x14ac:dyDescent="0.25">
      <c r="A1900" s="6">
        <v>44731</v>
      </c>
      <c r="B1900" s="7" t="str">
        <f t="shared" si="29"/>
        <v>6</v>
      </c>
      <c r="C1900" s="17">
        <f>_xlfn.ISOWEEKNUM(Table3[[#This Row],[dt]])</f>
        <v>24</v>
      </c>
      <c r="D1900" s="1">
        <v>10777</v>
      </c>
      <c r="E1900" s="1" t="s">
        <v>10</v>
      </c>
      <c r="F1900" s="1" t="s">
        <v>91</v>
      </c>
      <c r="G1900" s="1" t="s">
        <v>60</v>
      </c>
      <c r="H1900" s="1" t="s">
        <v>11</v>
      </c>
      <c r="I1900" s="1" t="s">
        <v>18</v>
      </c>
      <c r="J1900" s="1" t="s">
        <v>16</v>
      </c>
      <c r="K1900" s="1" t="s">
        <v>15</v>
      </c>
      <c r="L1900" s="1" t="s">
        <v>79</v>
      </c>
      <c r="M1900" s="1">
        <v>40530</v>
      </c>
      <c r="N1900" s="17">
        <v>348.59518348623857</v>
      </c>
      <c r="O1900" s="8">
        <v>725.7279207961451</v>
      </c>
      <c r="P1900" s="8">
        <v>562.18946158004121</v>
      </c>
      <c r="Q1900" s="8">
        <f>P1900-Table3[[#This Row],[paid]]</f>
        <v>-163.53845921610389</v>
      </c>
      <c r="R1900" s="8">
        <v>1.612728712880322</v>
      </c>
      <c r="S1900" s="8">
        <v>800</v>
      </c>
      <c r="T1900" s="10">
        <v>0.17</v>
      </c>
      <c r="U1900" s="8">
        <v>468.97272587264951</v>
      </c>
      <c r="V1900" s="10">
        <v>0.13903163669966206</v>
      </c>
    </row>
    <row r="1901" spans="1:22" x14ac:dyDescent="0.25">
      <c r="A1901" s="6">
        <v>44731</v>
      </c>
      <c r="B1901" s="7" t="str">
        <f t="shared" si="29"/>
        <v>6</v>
      </c>
      <c r="C1901" s="17">
        <f>_xlfn.ISOWEEKNUM(Table3[[#This Row],[dt]])</f>
        <v>24</v>
      </c>
      <c r="D1901" s="1">
        <v>17365</v>
      </c>
      <c r="E1901" s="1" t="s">
        <v>10</v>
      </c>
      <c r="F1901" s="1" t="s">
        <v>90</v>
      </c>
      <c r="G1901" s="1" t="s">
        <v>26</v>
      </c>
      <c r="H1901" s="1" t="s">
        <v>17</v>
      </c>
      <c r="I1901" s="1" t="s">
        <v>12</v>
      </c>
      <c r="J1901" s="1" t="s">
        <v>16</v>
      </c>
      <c r="K1901" s="1" t="s">
        <v>15</v>
      </c>
      <c r="L1901" s="1" t="s">
        <v>79</v>
      </c>
      <c r="M1901" s="1">
        <v>54300</v>
      </c>
      <c r="N1901" s="17">
        <v>377.27562468128508</v>
      </c>
      <c r="O1901" s="8">
        <v>404.95179786696121</v>
      </c>
      <c r="P1901" s="8">
        <v>233.60618120193774</v>
      </c>
      <c r="Q1901" s="8">
        <f>P1901-Table3[[#This Row],[paid]]</f>
        <v>-171.34561666502347</v>
      </c>
      <c r="R1901" s="8">
        <v>0.61919235147853402</v>
      </c>
      <c r="S1901" s="8">
        <v>400</v>
      </c>
      <c r="T1901" s="10">
        <v>0.11</v>
      </c>
      <c r="U1901" s="8">
        <v>62.573561668737511</v>
      </c>
      <c r="V1901" s="10">
        <v>4.4643197757573194E-2</v>
      </c>
    </row>
    <row r="1902" spans="1:22" x14ac:dyDescent="0.25">
      <c r="A1902" s="6">
        <v>44731</v>
      </c>
      <c r="B1902" s="7" t="str">
        <f t="shared" si="29"/>
        <v>6</v>
      </c>
      <c r="C1902" s="17">
        <f>_xlfn.ISOWEEKNUM(Table3[[#This Row],[dt]])</f>
        <v>24</v>
      </c>
      <c r="D1902" s="1">
        <v>17047</v>
      </c>
      <c r="E1902" s="1" t="s">
        <v>10</v>
      </c>
      <c r="F1902" s="1" t="s">
        <v>93</v>
      </c>
      <c r="G1902" s="1" t="s">
        <v>48</v>
      </c>
      <c r="H1902" s="1" t="s">
        <v>17</v>
      </c>
      <c r="I1902" s="1" t="s">
        <v>12</v>
      </c>
      <c r="J1902" s="1" t="s">
        <v>16</v>
      </c>
      <c r="K1902" s="1" t="s">
        <v>20</v>
      </c>
      <c r="L1902" s="1" t="s">
        <v>81</v>
      </c>
      <c r="M1902" s="1">
        <v>85760</v>
      </c>
      <c r="N1902" s="17">
        <v>223.30628557587502</v>
      </c>
      <c r="O1902" s="8">
        <v>1385.8990688572344</v>
      </c>
      <c r="P1902" s="8">
        <v>1199.5347800371042</v>
      </c>
      <c r="Q1902" s="8">
        <f>P1902-Table3[[#This Row],[paid]]</f>
        <v>-186.36428882013024</v>
      </c>
      <c r="R1902" s="8">
        <v>5.3717018172761026</v>
      </c>
      <c r="S1902" s="8">
        <v>2000</v>
      </c>
      <c r="T1902" s="10">
        <v>7.4999999999999997E-2</v>
      </c>
      <c r="U1902" s="8">
        <v>445.01139474223038</v>
      </c>
      <c r="V1902" s="10">
        <v>6.1831109047190393E-2</v>
      </c>
    </row>
    <row r="1903" spans="1:22" x14ac:dyDescent="0.25">
      <c r="A1903" s="6">
        <v>44731</v>
      </c>
      <c r="B1903" s="7" t="str">
        <f t="shared" si="29"/>
        <v>6</v>
      </c>
      <c r="C1903" s="17">
        <f>_xlfn.ISOWEEKNUM(Table3[[#This Row],[dt]])</f>
        <v>24</v>
      </c>
      <c r="D1903" s="1">
        <v>5435</v>
      </c>
      <c r="E1903" s="1" t="s">
        <v>10</v>
      </c>
      <c r="F1903" s="1" t="s">
        <v>95</v>
      </c>
      <c r="G1903" s="1" t="s">
        <v>35</v>
      </c>
      <c r="H1903" s="1" t="s">
        <v>17</v>
      </c>
      <c r="I1903" s="1" t="s">
        <v>21</v>
      </c>
      <c r="J1903" s="1" t="s">
        <v>16</v>
      </c>
      <c r="K1903" s="1" t="s">
        <v>15</v>
      </c>
      <c r="L1903" s="1" t="s">
        <v>81</v>
      </c>
      <c r="M1903" s="1">
        <v>13210</v>
      </c>
      <c r="N1903" s="17">
        <v>7.0566239316239328</v>
      </c>
      <c r="O1903" s="8">
        <v>265.36753572586167</v>
      </c>
      <c r="P1903" s="8">
        <v>78.024954303299339</v>
      </c>
      <c r="Q1903" s="8">
        <f>P1903-Table3[[#This Row],[paid]]</f>
        <v>-187.34258142256232</v>
      </c>
      <c r="R1903" s="8">
        <v>11.056980655244235</v>
      </c>
      <c r="S1903" s="8">
        <v>200</v>
      </c>
      <c r="T1903" s="10">
        <v>0.08</v>
      </c>
      <c r="U1903" s="8">
        <v>13.887708744517891</v>
      </c>
      <c r="V1903" s="10">
        <v>2.9665100668805389E-2</v>
      </c>
    </row>
    <row r="1904" spans="1:22" x14ac:dyDescent="0.25">
      <c r="A1904" s="6">
        <v>44731</v>
      </c>
      <c r="B1904" s="7" t="str">
        <f t="shared" si="29"/>
        <v>6</v>
      </c>
      <c r="C1904" s="17">
        <f>_xlfn.ISOWEEKNUM(Table3[[#This Row],[dt]])</f>
        <v>24</v>
      </c>
      <c r="D1904" s="1">
        <v>17246</v>
      </c>
      <c r="E1904" s="1" t="s">
        <v>10</v>
      </c>
      <c r="F1904" s="1" t="s">
        <v>92</v>
      </c>
      <c r="G1904" s="1" t="s">
        <v>60</v>
      </c>
      <c r="H1904" s="1" t="s">
        <v>11</v>
      </c>
      <c r="I1904" s="1" t="s">
        <v>12</v>
      </c>
      <c r="J1904" s="1" t="s">
        <v>16</v>
      </c>
      <c r="K1904" s="1" t="s">
        <v>14</v>
      </c>
      <c r="L1904" s="1" t="s">
        <v>79</v>
      </c>
      <c r="M1904" s="1">
        <v>15680</v>
      </c>
      <c r="N1904" s="17">
        <v>54.307580582090381</v>
      </c>
      <c r="O1904" s="8">
        <v>240.35851279033812</v>
      </c>
      <c r="P1904" s="8">
        <v>35.089487370840565</v>
      </c>
      <c r="Q1904" s="8">
        <f>P1904-Table3[[#This Row],[paid]]</f>
        <v>-205.26902541949755</v>
      </c>
      <c r="R1904" s="8">
        <v>0.64612503438262947</v>
      </c>
      <c r="S1904" s="8">
        <v>200</v>
      </c>
      <c r="T1904" s="10">
        <v>0.15</v>
      </c>
      <c r="U1904" s="8">
        <v>1.6093489622665103</v>
      </c>
      <c r="V1904" s="10">
        <v>7.6440223879506936E-3</v>
      </c>
    </row>
    <row r="1905" spans="1:22" x14ac:dyDescent="0.25">
      <c r="A1905" s="6">
        <v>44731</v>
      </c>
      <c r="B1905" s="7" t="str">
        <f t="shared" si="29"/>
        <v>6</v>
      </c>
      <c r="C1905" s="17">
        <f>_xlfn.ISOWEEKNUM(Table3[[#This Row],[dt]])</f>
        <v>24</v>
      </c>
      <c r="D1905" s="1">
        <v>12790</v>
      </c>
      <c r="E1905" s="1" t="s">
        <v>10</v>
      </c>
      <c r="F1905" s="1" t="s">
        <v>94</v>
      </c>
      <c r="G1905" s="1" t="s">
        <v>73</v>
      </c>
      <c r="H1905" s="1" t="s">
        <v>19</v>
      </c>
      <c r="I1905" s="1" t="s">
        <v>21</v>
      </c>
      <c r="J1905" s="1" t="s">
        <v>16</v>
      </c>
      <c r="K1905" s="1" t="s">
        <v>14</v>
      </c>
      <c r="L1905" s="1" t="s">
        <v>76</v>
      </c>
      <c r="M1905" s="1">
        <v>15120</v>
      </c>
      <c r="N1905" s="17">
        <v>55.04854368932039</v>
      </c>
      <c r="O1905" s="8">
        <v>499.11801558157447</v>
      </c>
      <c r="P1905" s="8">
        <v>254.40481376730739</v>
      </c>
      <c r="Q1905" s="8">
        <f>P1905-Table3[[#This Row],[paid]]</f>
        <v>-244.71320181426708</v>
      </c>
      <c r="R1905" s="8">
        <v>4.6214631072368011</v>
      </c>
      <c r="S1905" s="8">
        <v>400</v>
      </c>
      <c r="T1905" s="10">
        <v>0.04</v>
      </c>
      <c r="U1905" s="8">
        <v>7.2799581337437367</v>
      </c>
      <c r="V1905" s="10">
        <v>4.7692743610336357E-3</v>
      </c>
    </row>
    <row r="1906" spans="1:22" x14ac:dyDescent="0.25">
      <c r="A1906" s="6">
        <v>44731</v>
      </c>
      <c r="B1906" s="7" t="str">
        <f t="shared" si="29"/>
        <v>6</v>
      </c>
      <c r="C1906" s="17">
        <f>_xlfn.ISOWEEKNUM(Table3[[#This Row],[dt]])</f>
        <v>24</v>
      </c>
      <c r="D1906" s="1">
        <v>12780</v>
      </c>
      <c r="E1906" s="1" t="s">
        <v>10</v>
      </c>
      <c r="F1906" s="1" t="s">
        <v>94</v>
      </c>
      <c r="G1906" s="1" t="s">
        <v>40</v>
      </c>
      <c r="H1906" s="1" t="s">
        <v>19</v>
      </c>
      <c r="I1906" s="1" t="s">
        <v>18</v>
      </c>
      <c r="J1906" s="1" t="s">
        <v>16</v>
      </c>
      <c r="K1906" s="1" t="s">
        <v>15</v>
      </c>
      <c r="L1906" s="1" t="s">
        <v>81</v>
      </c>
      <c r="M1906" s="1">
        <v>98370</v>
      </c>
      <c r="N1906" s="17">
        <v>109.70631970260223</v>
      </c>
      <c r="O1906" s="8">
        <v>1897.8612337071488</v>
      </c>
      <c r="P1906" s="8">
        <v>1652.4394544146946</v>
      </c>
      <c r="Q1906" s="8">
        <f>P1906-Table3[[#This Row],[paid]]</f>
        <v>-245.42177929245418</v>
      </c>
      <c r="R1906" s="8">
        <v>15.062390743707528</v>
      </c>
      <c r="S1906" s="8">
        <v>1400</v>
      </c>
      <c r="T1906" s="10">
        <v>5.7000000000000002E-2</v>
      </c>
      <c r="U1906" s="8">
        <v>296.47621177097432</v>
      </c>
      <c r="V1906" s="10">
        <v>2.9902881966305608E-2</v>
      </c>
    </row>
    <row r="1907" spans="1:22" x14ac:dyDescent="0.25">
      <c r="A1907" s="6">
        <v>44731</v>
      </c>
      <c r="B1907" s="7" t="str">
        <f t="shared" si="29"/>
        <v>6</v>
      </c>
      <c r="C1907" s="17">
        <f>_xlfn.ISOWEEKNUM(Table3[[#This Row],[dt]])</f>
        <v>24</v>
      </c>
      <c r="D1907" s="1">
        <v>17100</v>
      </c>
      <c r="E1907" s="1" t="s">
        <v>10</v>
      </c>
      <c r="F1907" s="1" t="s">
        <v>92</v>
      </c>
      <c r="G1907" s="1" t="s">
        <v>28</v>
      </c>
      <c r="H1907" s="1" t="s">
        <v>11</v>
      </c>
      <c r="I1907" s="1" t="s">
        <v>21</v>
      </c>
      <c r="J1907" s="1" t="s">
        <v>13</v>
      </c>
      <c r="K1907" s="1" t="s">
        <v>15</v>
      </c>
      <c r="L1907" s="1" t="s">
        <v>78</v>
      </c>
      <c r="M1907" s="1">
        <v>12940</v>
      </c>
      <c r="N1907" s="17">
        <v>63.716309606081552</v>
      </c>
      <c r="O1907" s="8">
        <v>325.46343774805717</v>
      </c>
      <c r="P1907" s="8">
        <v>60.63546539478029</v>
      </c>
      <c r="Q1907" s="8">
        <f>P1907-Table3[[#This Row],[paid]]</f>
        <v>-264.82797235327689</v>
      </c>
      <c r="R1907" s="8">
        <v>0.95164747879548872</v>
      </c>
      <c r="S1907" s="8">
        <v>200</v>
      </c>
      <c r="T1907" s="10">
        <v>7.0000000000000007E-2</v>
      </c>
      <c r="U1907" s="8">
        <v>4.7907192582495028</v>
      </c>
      <c r="V1907" s="10">
        <v>1.3168089079711823E-2</v>
      </c>
    </row>
    <row r="1908" spans="1:22" x14ac:dyDescent="0.25">
      <c r="A1908" s="6">
        <v>44731</v>
      </c>
      <c r="B1908" s="7" t="str">
        <f t="shared" si="29"/>
        <v>6</v>
      </c>
      <c r="C1908" s="17">
        <f>_xlfn.ISOWEEKNUM(Table3[[#This Row],[dt]])</f>
        <v>24</v>
      </c>
      <c r="D1908" s="1">
        <v>10601</v>
      </c>
      <c r="E1908" s="1" t="s">
        <v>10</v>
      </c>
      <c r="F1908" s="1" t="s">
        <v>92</v>
      </c>
      <c r="G1908" s="1" t="s">
        <v>74</v>
      </c>
      <c r="H1908" s="1" t="s">
        <v>11</v>
      </c>
      <c r="I1908" s="1" t="s">
        <v>21</v>
      </c>
      <c r="J1908" s="1" t="s">
        <v>16</v>
      </c>
      <c r="K1908" s="1" t="s">
        <v>14</v>
      </c>
      <c r="L1908" s="1" t="s">
        <v>76</v>
      </c>
      <c r="M1908" s="1">
        <v>29220</v>
      </c>
      <c r="N1908" s="17">
        <v>151.52981849611064</v>
      </c>
      <c r="O1908" s="8">
        <v>662.04644983512594</v>
      </c>
      <c r="P1908" s="8">
        <v>309.6289456157748</v>
      </c>
      <c r="Q1908" s="8">
        <f>P1908-Table3[[#This Row],[paid]]</f>
        <v>-352.41750421935114</v>
      </c>
      <c r="R1908" s="8">
        <v>2.0433532402318697</v>
      </c>
      <c r="S1908" s="8">
        <v>400</v>
      </c>
      <c r="T1908" s="10">
        <v>7.4999999999999997E-2</v>
      </c>
      <c r="U1908" s="8">
        <v>1.5688035989319389</v>
      </c>
      <c r="V1908" s="10">
        <v>8.4445356350215661E-4</v>
      </c>
    </row>
    <row r="1909" spans="1:22" x14ac:dyDescent="0.25">
      <c r="A1909" s="6">
        <v>44731</v>
      </c>
      <c r="B1909" s="7" t="str">
        <f t="shared" si="29"/>
        <v>6</v>
      </c>
      <c r="C1909" s="17">
        <f>_xlfn.ISOWEEKNUM(Table3[[#This Row],[dt]])</f>
        <v>24</v>
      </c>
      <c r="D1909" s="1">
        <v>15372</v>
      </c>
      <c r="E1909" s="1" t="s">
        <v>10</v>
      </c>
      <c r="F1909" s="1" t="s">
        <v>95</v>
      </c>
      <c r="G1909" s="1" t="s">
        <v>26</v>
      </c>
      <c r="H1909" s="1" t="s">
        <v>11</v>
      </c>
      <c r="I1909" s="1" t="s">
        <v>12</v>
      </c>
      <c r="J1909" s="1" t="s">
        <v>16</v>
      </c>
      <c r="K1909" s="1" t="s">
        <v>15</v>
      </c>
      <c r="L1909" s="1" t="s">
        <v>78</v>
      </c>
      <c r="M1909" s="1">
        <v>47880</v>
      </c>
      <c r="N1909" s="17">
        <v>625.7828502577147</v>
      </c>
      <c r="O1909" s="8">
        <v>407.68330443286675</v>
      </c>
      <c r="P1909" s="8">
        <v>54.443282170397566</v>
      </c>
      <c r="Q1909" s="8">
        <f>P1909-Table3[[#This Row],[paid]]</f>
        <v>-353.24002226246921</v>
      </c>
      <c r="R1909" s="8">
        <v>8.7000278368089365E-2</v>
      </c>
      <c r="S1909" s="8">
        <v>200</v>
      </c>
      <c r="T1909" s="10">
        <v>0.105</v>
      </c>
      <c r="U1909" s="8">
        <v>29.245156795715261</v>
      </c>
      <c r="V1909" s="10">
        <v>8.9527901422815401E-2</v>
      </c>
    </row>
    <row r="1910" spans="1:22" x14ac:dyDescent="0.25">
      <c r="A1910" s="6">
        <v>44731</v>
      </c>
      <c r="B1910" s="7" t="str">
        <f t="shared" si="29"/>
        <v>6</v>
      </c>
      <c r="C1910" s="17">
        <f>_xlfn.ISOWEEKNUM(Table3[[#This Row],[dt]])</f>
        <v>24</v>
      </c>
      <c r="D1910" s="1">
        <v>15720</v>
      </c>
      <c r="E1910" s="1" t="s">
        <v>10</v>
      </c>
      <c r="F1910" s="1" t="s">
        <v>89</v>
      </c>
      <c r="G1910" s="1" t="s">
        <v>29</v>
      </c>
      <c r="H1910" s="1" t="s">
        <v>17</v>
      </c>
      <c r="I1910" s="1" t="s">
        <v>12</v>
      </c>
      <c r="J1910" s="1" t="s">
        <v>13</v>
      </c>
      <c r="K1910" s="1" t="s">
        <v>14</v>
      </c>
      <c r="L1910" s="1" t="s">
        <v>78</v>
      </c>
      <c r="M1910" s="1">
        <v>11870</v>
      </c>
      <c r="N1910" s="17">
        <v>5.1110919738201863</v>
      </c>
      <c r="O1910" s="8">
        <v>454.77444284859786</v>
      </c>
      <c r="P1910" s="8">
        <v>77.479800158067178</v>
      </c>
      <c r="Q1910" s="8">
        <f>P1910-Table3[[#This Row],[paid]]</f>
        <v>-377.29464269053068</v>
      </c>
      <c r="R1910" s="8">
        <v>15.159148094953261</v>
      </c>
      <c r="S1910" s="8">
        <v>200</v>
      </c>
      <c r="T1910" s="10">
        <v>7.0000000000000007E-2</v>
      </c>
      <c r="U1910" s="8">
        <v>31.358246197906045</v>
      </c>
      <c r="V1910" s="10">
        <v>6.7454670193460811E-2</v>
      </c>
    </row>
    <row r="1911" spans="1:22" x14ac:dyDescent="0.25">
      <c r="A1911" s="6">
        <v>44731</v>
      </c>
      <c r="B1911" s="7" t="str">
        <f t="shared" si="29"/>
        <v>6</v>
      </c>
      <c r="C1911" s="17">
        <f>_xlfn.ISOWEEKNUM(Table3[[#This Row],[dt]])</f>
        <v>24</v>
      </c>
      <c r="D1911" s="1">
        <v>17267</v>
      </c>
      <c r="E1911" s="1" t="s">
        <v>10</v>
      </c>
      <c r="F1911" s="1" t="s">
        <v>90</v>
      </c>
      <c r="G1911" s="1" t="s">
        <v>42</v>
      </c>
      <c r="H1911" s="1" t="s">
        <v>11</v>
      </c>
      <c r="I1911" s="1" t="s">
        <v>12</v>
      </c>
      <c r="J1911" s="1" t="s">
        <v>13</v>
      </c>
      <c r="K1911" s="1" t="s">
        <v>15</v>
      </c>
      <c r="L1911" s="1" t="s">
        <v>78</v>
      </c>
      <c r="M1911" s="1">
        <v>63840</v>
      </c>
      <c r="N1911" s="17">
        <v>224.33891356337546</v>
      </c>
      <c r="O1911" s="8">
        <v>828.5886430899875</v>
      </c>
      <c r="P1911" s="8">
        <v>430.28860180962801</v>
      </c>
      <c r="Q1911" s="8">
        <f>P1911-Table3[[#This Row],[paid]]</f>
        <v>-398.30004128035949</v>
      </c>
      <c r="R1911" s="8">
        <v>1.9180292664120084</v>
      </c>
      <c r="S1911" s="8">
        <v>400</v>
      </c>
      <c r="T1911" s="10">
        <v>0.08</v>
      </c>
      <c r="U1911" s="8">
        <v>140.96930894233796</v>
      </c>
      <c r="V1911" s="10">
        <v>5.4602619555601903E-2</v>
      </c>
    </row>
    <row r="1912" spans="1:22" x14ac:dyDescent="0.25">
      <c r="A1912" s="6">
        <v>44731</v>
      </c>
      <c r="B1912" s="7" t="str">
        <f t="shared" si="29"/>
        <v>6</v>
      </c>
      <c r="C1912" s="17">
        <f>_xlfn.ISOWEEKNUM(Table3[[#This Row],[dt]])</f>
        <v>24</v>
      </c>
      <c r="D1912" s="1">
        <v>15672</v>
      </c>
      <c r="E1912" s="1" t="s">
        <v>10</v>
      </c>
      <c r="F1912" s="1" t="s">
        <v>92</v>
      </c>
      <c r="G1912" s="1" t="s">
        <v>69</v>
      </c>
      <c r="H1912" s="1" t="s">
        <v>11</v>
      </c>
      <c r="I1912" s="1" t="s">
        <v>12</v>
      </c>
      <c r="J1912" s="1" t="s">
        <v>13</v>
      </c>
      <c r="K1912" s="1" t="s">
        <v>14</v>
      </c>
      <c r="L1912" s="1" t="s">
        <v>79</v>
      </c>
      <c r="M1912" s="1">
        <v>32340</v>
      </c>
      <c r="N1912" s="17">
        <v>142.91405149225054</v>
      </c>
      <c r="O1912" s="8">
        <v>650.66937461479665</v>
      </c>
      <c r="P1912" s="8">
        <v>224.61303504379109</v>
      </c>
      <c r="Q1912" s="8">
        <f>P1912-Table3[[#This Row],[paid]]</f>
        <v>-426.05633957100554</v>
      </c>
      <c r="R1912" s="8">
        <v>1.5716651560743882</v>
      </c>
      <c r="S1912" s="8">
        <v>400</v>
      </c>
      <c r="T1912" s="10">
        <v>0.08</v>
      </c>
      <c r="U1912" s="8">
        <v>63.005642266114748</v>
      </c>
      <c r="V1912" s="10">
        <v>4.6751250993240456E-2</v>
      </c>
    </row>
    <row r="1913" spans="1:22" x14ac:dyDescent="0.25">
      <c r="A1913" s="6">
        <v>44731</v>
      </c>
      <c r="B1913" s="7" t="str">
        <f t="shared" si="29"/>
        <v>6</v>
      </c>
      <c r="C1913" s="17">
        <f>_xlfn.ISOWEEKNUM(Table3[[#This Row],[dt]])</f>
        <v>24</v>
      </c>
      <c r="D1913" s="1">
        <v>17247</v>
      </c>
      <c r="E1913" s="1" t="s">
        <v>10</v>
      </c>
      <c r="F1913" s="1" t="s">
        <v>94</v>
      </c>
      <c r="G1913" s="1" t="s">
        <v>54</v>
      </c>
      <c r="H1913" s="1" t="s">
        <v>11</v>
      </c>
      <c r="I1913" s="1" t="s">
        <v>22</v>
      </c>
      <c r="J1913" s="1" t="s">
        <v>16</v>
      </c>
      <c r="K1913" s="1" t="s">
        <v>15</v>
      </c>
      <c r="L1913" s="1" t="s">
        <v>78</v>
      </c>
      <c r="M1913" s="1">
        <v>145450</v>
      </c>
      <c r="N1913" s="17">
        <v>853.24803858058021</v>
      </c>
      <c r="O1913" s="8">
        <v>3537.7454551826404</v>
      </c>
      <c r="P1913" s="8">
        <v>3086.4768615868602</v>
      </c>
      <c r="Q1913" s="8">
        <f>P1913-Table3[[#This Row],[paid]]</f>
        <v>-451.2685935957802</v>
      </c>
      <c r="R1913" s="8">
        <v>3.6173266412910428</v>
      </c>
      <c r="S1913" s="8">
        <v>4600</v>
      </c>
      <c r="T1913" s="10">
        <v>0.06</v>
      </c>
      <c r="U1913" s="8">
        <v>205.42670746883161</v>
      </c>
      <c r="V1913" s="10">
        <v>1.1092836950844925E-2</v>
      </c>
    </row>
    <row r="1914" spans="1:22" x14ac:dyDescent="0.25">
      <c r="A1914" s="6">
        <v>44731</v>
      </c>
      <c r="B1914" s="7" t="str">
        <f t="shared" si="29"/>
        <v>6</v>
      </c>
      <c r="C1914" s="17">
        <f>_xlfn.ISOWEEKNUM(Table3[[#This Row],[dt]])</f>
        <v>24</v>
      </c>
      <c r="D1914" s="1">
        <v>16656</v>
      </c>
      <c r="E1914" s="1" t="s">
        <v>10</v>
      </c>
      <c r="F1914" s="1" t="s">
        <v>94</v>
      </c>
      <c r="G1914" s="1" t="s">
        <v>26</v>
      </c>
      <c r="H1914" s="1" t="s">
        <v>11</v>
      </c>
      <c r="I1914" s="1" t="s">
        <v>18</v>
      </c>
      <c r="J1914" s="1" t="s">
        <v>13</v>
      </c>
      <c r="K1914" s="1" t="s">
        <v>14</v>
      </c>
      <c r="L1914" s="1" t="s">
        <v>75</v>
      </c>
      <c r="M1914" s="1">
        <v>61490</v>
      </c>
      <c r="N1914" s="17">
        <v>463.35886349598519</v>
      </c>
      <c r="O1914" s="8">
        <v>1250.9171570113658</v>
      </c>
      <c r="P1914" s="8">
        <v>791.83545382570401</v>
      </c>
      <c r="Q1914" s="8">
        <f>P1914-Table3[[#This Row],[paid]]</f>
        <v>-459.08170318566181</v>
      </c>
      <c r="R1914" s="8">
        <v>1.7089032199608822</v>
      </c>
      <c r="S1914" s="8">
        <v>1400</v>
      </c>
      <c r="T1914" s="10">
        <v>0.11</v>
      </c>
      <c r="U1914" s="8">
        <v>311.28948878005406</v>
      </c>
      <c r="V1914" s="10">
        <v>6.552065989553725E-2</v>
      </c>
    </row>
    <row r="1915" spans="1:22" x14ac:dyDescent="0.25">
      <c r="A1915" s="6">
        <v>44731</v>
      </c>
      <c r="B1915" s="7" t="str">
        <f t="shared" si="29"/>
        <v>6</v>
      </c>
      <c r="C1915" s="17">
        <f>_xlfn.ISOWEEKNUM(Table3[[#This Row],[dt]])</f>
        <v>24</v>
      </c>
      <c r="D1915" s="1">
        <v>17144</v>
      </c>
      <c r="E1915" s="1" t="s">
        <v>24</v>
      </c>
      <c r="F1915" s="1" t="s">
        <v>89</v>
      </c>
      <c r="G1915" s="1" t="s">
        <v>63</v>
      </c>
      <c r="H1915" s="1" t="s">
        <v>19</v>
      </c>
      <c r="I1915" s="1" t="s">
        <v>12</v>
      </c>
      <c r="J1915" s="1" t="s">
        <v>13</v>
      </c>
      <c r="K1915" s="1" t="s">
        <v>15</v>
      </c>
      <c r="L1915" s="1" t="s">
        <v>78</v>
      </c>
      <c r="M1915" s="1">
        <v>46090</v>
      </c>
      <c r="N1915" s="17">
        <v>113.98258977149074</v>
      </c>
      <c r="O1915" s="8">
        <v>1931.7057599203122</v>
      </c>
      <c r="P1915" s="8">
        <v>1467.8721679481514</v>
      </c>
      <c r="Q1915" s="8">
        <f>P1915-Table3[[#This Row],[paid]]</f>
        <v>-463.83359197216078</v>
      </c>
      <c r="R1915" s="8">
        <v>12.878038399468748</v>
      </c>
      <c r="S1915" s="8">
        <v>800</v>
      </c>
      <c r="T1915" s="10">
        <v>0.12</v>
      </c>
      <c r="U1915" s="8">
        <v>479.03893637682012</v>
      </c>
      <c r="V1915" s="10">
        <v>5.4391536588007675E-2</v>
      </c>
    </row>
    <row r="1916" spans="1:22" x14ac:dyDescent="0.25">
      <c r="A1916" s="6">
        <v>44731</v>
      </c>
      <c r="B1916" s="7" t="str">
        <f t="shared" si="29"/>
        <v>6</v>
      </c>
      <c r="C1916" s="17">
        <f>_xlfn.ISOWEEKNUM(Table3[[#This Row],[dt]])</f>
        <v>24</v>
      </c>
      <c r="D1916" s="1">
        <v>15974</v>
      </c>
      <c r="E1916" s="1" t="s">
        <v>10</v>
      </c>
      <c r="F1916" s="1" t="s">
        <v>94</v>
      </c>
      <c r="G1916" s="1" t="s">
        <v>61</v>
      </c>
      <c r="H1916" s="1" t="s">
        <v>11</v>
      </c>
      <c r="I1916" s="1" t="s">
        <v>12</v>
      </c>
      <c r="J1916" s="1" t="s">
        <v>16</v>
      </c>
      <c r="K1916" s="1" t="s">
        <v>14</v>
      </c>
      <c r="L1916" s="1" t="s">
        <v>80</v>
      </c>
      <c r="M1916" s="1">
        <v>178910</v>
      </c>
      <c r="N1916" s="17">
        <v>710.7983302144811</v>
      </c>
      <c r="O1916" s="8">
        <v>3596.0390905941972</v>
      </c>
      <c r="P1916" s="8">
        <v>3087.0272717154062</v>
      </c>
      <c r="Q1916" s="8">
        <f>P1916-Table3[[#This Row],[paid]]</f>
        <v>-509.01181887879102</v>
      </c>
      <c r="R1916" s="8">
        <v>4.3430423799446825</v>
      </c>
      <c r="S1916" s="8">
        <v>4000</v>
      </c>
      <c r="T1916" s="10">
        <v>0.09</v>
      </c>
      <c r="U1916" s="8">
        <v>156.64830914755862</v>
      </c>
      <c r="V1916" s="10">
        <v>8.4573439839050468E-3</v>
      </c>
    </row>
    <row r="1917" spans="1:22" x14ac:dyDescent="0.25">
      <c r="A1917" s="6">
        <v>44731</v>
      </c>
      <c r="B1917" s="7" t="str">
        <f t="shared" si="29"/>
        <v>6</v>
      </c>
      <c r="C1917" s="17">
        <f>_xlfn.ISOWEEKNUM(Table3[[#This Row],[dt]])</f>
        <v>24</v>
      </c>
      <c r="D1917" s="1">
        <v>8767</v>
      </c>
      <c r="E1917" s="1" t="s">
        <v>10</v>
      </c>
      <c r="F1917" s="1" t="s">
        <v>95</v>
      </c>
      <c r="G1917" s="1" t="s">
        <v>45</v>
      </c>
      <c r="H1917" s="1" t="s">
        <v>17</v>
      </c>
      <c r="I1917" s="1" t="s">
        <v>18</v>
      </c>
      <c r="J1917" s="1" t="s">
        <v>13</v>
      </c>
      <c r="K1917" s="1" t="s">
        <v>14</v>
      </c>
      <c r="L1917" s="1" t="s">
        <v>78</v>
      </c>
      <c r="M1917" s="1">
        <v>32880</v>
      </c>
      <c r="N1917" s="17">
        <v>63.635044064282013</v>
      </c>
      <c r="O1917" s="8">
        <v>636.14689108740527</v>
      </c>
      <c r="P1917" s="8">
        <v>120.47986739792573</v>
      </c>
      <c r="Q1917" s="8">
        <f>P1917-Table3[[#This Row],[paid]]</f>
        <v>-515.66702368947949</v>
      </c>
      <c r="R1917" s="8">
        <v>1.8932943187125157</v>
      </c>
      <c r="S1917" s="8">
        <v>200</v>
      </c>
      <c r="T1917" s="10">
        <v>0.12</v>
      </c>
      <c r="U1917" s="8">
        <v>35.163616305658167</v>
      </c>
      <c r="V1917" s="10">
        <v>4.8643834394779512E-2</v>
      </c>
    </row>
    <row r="1918" spans="1:22" x14ac:dyDescent="0.25">
      <c r="A1918" s="6">
        <v>44731</v>
      </c>
      <c r="B1918" s="7" t="str">
        <f t="shared" si="29"/>
        <v>6</v>
      </c>
      <c r="C1918" s="17">
        <f>_xlfn.ISOWEEKNUM(Table3[[#This Row],[dt]])</f>
        <v>24</v>
      </c>
      <c r="D1918" s="1">
        <v>9288</v>
      </c>
      <c r="E1918" s="1" t="s">
        <v>10</v>
      </c>
      <c r="F1918" s="1" t="s">
        <v>94</v>
      </c>
      <c r="G1918" s="1" t="s">
        <v>65</v>
      </c>
      <c r="H1918" s="1" t="s">
        <v>19</v>
      </c>
      <c r="I1918" s="1" t="s">
        <v>21</v>
      </c>
      <c r="J1918" s="1" t="s">
        <v>13</v>
      </c>
      <c r="K1918" s="1" t="s">
        <v>14</v>
      </c>
      <c r="L1918" s="1" t="s">
        <v>76</v>
      </c>
      <c r="M1918" s="1">
        <v>29050</v>
      </c>
      <c r="N1918" s="17">
        <v>31.096541111928818</v>
      </c>
      <c r="O1918" s="8">
        <v>814.08510928494422</v>
      </c>
      <c r="P1918" s="8">
        <v>263.70032364050343</v>
      </c>
      <c r="Q1918" s="8">
        <f>P1918-Table3[[#This Row],[paid]]</f>
        <v>-550.38478564444085</v>
      </c>
      <c r="R1918" s="8">
        <v>8.4800532217181672</v>
      </c>
      <c r="S1918" s="8">
        <v>200</v>
      </c>
      <c r="T1918" s="10">
        <v>6.5000000000000002E-2</v>
      </c>
      <c r="U1918" s="8">
        <v>60.29485894133348</v>
      </c>
      <c r="V1918" s="10">
        <v>3.810819424927471E-2</v>
      </c>
    </row>
    <row r="1919" spans="1:22" x14ac:dyDescent="0.25">
      <c r="A1919" s="6">
        <v>44731</v>
      </c>
      <c r="B1919" s="7" t="str">
        <f t="shared" si="29"/>
        <v>6</v>
      </c>
      <c r="C1919" s="17">
        <f>_xlfn.ISOWEEKNUM(Table3[[#This Row],[dt]])</f>
        <v>24</v>
      </c>
      <c r="D1919" s="1">
        <v>3010</v>
      </c>
      <c r="E1919" s="1" t="s">
        <v>24</v>
      </c>
      <c r="F1919" s="1" t="s">
        <v>92</v>
      </c>
      <c r="G1919" s="1" t="s">
        <v>58</v>
      </c>
      <c r="H1919" s="1" t="s">
        <v>11</v>
      </c>
      <c r="I1919" s="1" t="s">
        <v>21</v>
      </c>
      <c r="J1919" s="1" t="s">
        <v>13</v>
      </c>
      <c r="K1919" s="1" t="s">
        <v>15</v>
      </c>
      <c r="L1919" s="1" t="s">
        <v>80</v>
      </c>
      <c r="M1919" s="1">
        <v>63250</v>
      </c>
      <c r="N1919" s="17">
        <v>190.04065040650408</v>
      </c>
      <c r="O1919" s="8">
        <v>1459.174521388647</v>
      </c>
      <c r="P1919" s="8">
        <v>906.21723889313</v>
      </c>
      <c r="Q1919" s="8">
        <f>P1919-Table3[[#This Row],[paid]]</f>
        <v>-552.95728249551701</v>
      </c>
      <c r="R1919" s="8">
        <v>4.768544187544598</v>
      </c>
      <c r="S1919" s="8">
        <v>1400</v>
      </c>
      <c r="T1919" s="10">
        <v>0.06</v>
      </c>
      <c r="U1919" s="8">
        <v>230.91586756180246</v>
      </c>
      <c r="V1919" s="10">
        <v>4.2468821244202482E-2</v>
      </c>
    </row>
    <row r="1920" spans="1:22" x14ac:dyDescent="0.25">
      <c r="A1920" s="6">
        <v>44731</v>
      </c>
      <c r="B1920" s="7" t="str">
        <f t="shared" si="29"/>
        <v>6</v>
      </c>
      <c r="C1920" s="17">
        <f>_xlfn.ISOWEEKNUM(Table3[[#This Row],[dt]])</f>
        <v>24</v>
      </c>
      <c r="D1920" s="1">
        <v>17673</v>
      </c>
      <c r="E1920" s="1" t="s">
        <v>10</v>
      </c>
      <c r="F1920" s="1" t="s">
        <v>91</v>
      </c>
      <c r="G1920" s="1" t="s">
        <v>72</v>
      </c>
      <c r="H1920" s="1" t="s">
        <v>11</v>
      </c>
      <c r="I1920" s="1" t="s">
        <v>18</v>
      </c>
      <c r="J1920" s="1" t="s">
        <v>16</v>
      </c>
      <c r="K1920" s="1" t="s">
        <v>14</v>
      </c>
      <c r="L1920" s="1" t="s">
        <v>75</v>
      </c>
      <c r="M1920" s="1">
        <v>143170</v>
      </c>
      <c r="N1920" s="17">
        <v>618.37861847143506</v>
      </c>
      <c r="O1920" s="8">
        <v>2088.5274775748044</v>
      </c>
      <c r="P1920" s="8">
        <v>1526.5966149200221</v>
      </c>
      <c r="Q1920" s="8">
        <f>P1920-Table3[[#This Row],[paid]]</f>
        <v>-561.93086265478223</v>
      </c>
      <c r="R1920" s="8">
        <v>2.4687086023342846</v>
      </c>
      <c r="S1920" s="8">
        <v>3200</v>
      </c>
      <c r="T1920" s="10">
        <v>0.1</v>
      </c>
      <c r="U1920" s="8">
        <v>717.99496400726184</v>
      </c>
      <c r="V1920" s="10">
        <v>7.8387326530796012E-2</v>
      </c>
    </row>
    <row r="1921" spans="1:22" x14ac:dyDescent="0.25">
      <c r="A1921" s="6">
        <v>44731</v>
      </c>
      <c r="B1921" s="7" t="str">
        <f t="shared" si="29"/>
        <v>6</v>
      </c>
      <c r="C1921" s="17">
        <f>_xlfn.ISOWEEKNUM(Table3[[#This Row],[dt]])</f>
        <v>24</v>
      </c>
      <c r="D1921" s="1">
        <v>2575</v>
      </c>
      <c r="E1921" s="1" t="s">
        <v>10</v>
      </c>
      <c r="F1921" s="1" t="s">
        <v>90</v>
      </c>
      <c r="G1921" s="1" t="s">
        <v>70</v>
      </c>
      <c r="H1921" s="1" t="s">
        <v>17</v>
      </c>
      <c r="I1921" s="1" t="s">
        <v>18</v>
      </c>
      <c r="J1921" s="1" t="s">
        <v>16</v>
      </c>
      <c r="K1921" s="1" t="s">
        <v>20</v>
      </c>
      <c r="L1921" s="1" t="s">
        <v>81</v>
      </c>
      <c r="M1921" s="1">
        <v>35920</v>
      </c>
      <c r="N1921" s="17">
        <v>72.363775901765152</v>
      </c>
      <c r="O1921" s="8">
        <v>806.75859608711835</v>
      </c>
      <c r="P1921" s="8">
        <v>231.6670565637734</v>
      </c>
      <c r="Q1921" s="8">
        <f>P1921-Table3[[#This Row],[paid]]</f>
        <v>-575.09153952334498</v>
      </c>
      <c r="R1921" s="8">
        <v>3.2014230003457076</v>
      </c>
      <c r="S1921" s="8">
        <v>10000</v>
      </c>
      <c r="T1921" s="10">
        <v>7.4999999999999997E-2</v>
      </c>
      <c r="U1921" s="8">
        <v>28.448397328518411</v>
      </c>
      <c r="V1921" s="10">
        <v>2.0466438453012648E-2</v>
      </c>
    </row>
    <row r="1922" spans="1:22" x14ac:dyDescent="0.25">
      <c r="A1922" s="6">
        <v>44731</v>
      </c>
      <c r="B1922" s="7" t="str">
        <f t="shared" ref="B1922:B1985" si="30">TEXT(A1922,"M")</f>
        <v>6</v>
      </c>
      <c r="C1922" s="17">
        <f>_xlfn.ISOWEEKNUM(Table3[[#This Row],[dt]])</f>
        <v>24</v>
      </c>
      <c r="D1922" s="1">
        <v>16857</v>
      </c>
      <c r="E1922" s="1" t="s">
        <v>10</v>
      </c>
      <c r="F1922" s="1" t="s">
        <v>90</v>
      </c>
      <c r="G1922" s="1" t="s">
        <v>26</v>
      </c>
      <c r="H1922" s="1" t="s">
        <v>11</v>
      </c>
      <c r="I1922" s="1" t="s">
        <v>12</v>
      </c>
      <c r="J1922" s="1" t="s">
        <v>13</v>
      </c>
      <c r="K1922" s="1" t="s">
        <v>15</v>
      </c>
      <c r="L1922" s="1" t="s">
        <v>76</v>
      </c>
      <c r="M1922" s="1">
        <v>109880</v>
      </c>
      <c r="N1922" s="17">
        <v>232.10473313192347</v>
      </c>
      <c r="O1922" s="8">
        <v>1120.6546416634917</v>
      </c>
      <c r="P1922" s="8">
        <v>504.08768708596136</v>
      </c>
      <c r="Q1922" s="8">
        <f>P1922-Table3[[#This Row],[paid]]</f>
        <v>-616.5669545775304</v>
      </c>
      <c r="R1922" s="8">
        <v>2.1718113210532786</v>
      </c>
      <c r="S1922" s="8">
        <v>600</v>
      </c>
      <c r="T1922" s="10">
        <v>0.08</v>
      </c>
      <c r="U1922" s="8">
        <v>108.04396185210274</v>
      </c>
      <c r="V1922" s="10">
        <v>3.5722608261763975E-2</v>
      </c>
    </row>
    <row r="1923" spans="1:22" x14ac:dyDescent="0.25">
      <c r="A1923" s="6">
        <v>44731</v>
      </c>
      <c r="B1923" s="7" t="str">
        <f t="shared" si="30"/>
        <v>6</v>
      </c>
      <c r="C1923" s="17">
        <f>_xlfn.ISOWEEKNUM(Table3[[#This Row],[dt]])</f>
        <v>24</v>
      </c>
      <c r="D1923" s="1">
        <v>7797</v>
      </c>
      <c r="E1923" s="1" t="s">
        <v>10</v>
      </c>
      <c r="F1923" s="1" t="s">
        <v>89</v>
      </c>
      <c r="G1923" s="1" t="s">
        <v>56</v>
      </c>
      <c r="H1923" s="1" t="s">
        <v>19</v>
      </c>
      <c r="I1923" s="1" t="s">
        <v>18</v>
      </c>
      <c r="J1923" s="1" t="s">
        <v>13</v>
      </c>
      <c r="K1923" s="1" t="s">
        <v>14</v>
      </c>
      <c r="L1923" s="1" t="s">
        <v>80</v>
      </c>
      <c r="M1923" s="1">
        <v>21760</v>
      </c>
      <c r="N1923" s="17">
        <v>69.606013754864861</v>
      </c>
      <c r="O1923" s="8">
        <v>804.75093582914246</v>
      </c>
      <c r="P1923" s="8">
        <v>155.59862419045459</v>
      </c>
      <c r="Q1923" s="8">
        <f>P1923-Table3[[#This Row],[paid]]</f>
        <v>-649.15231163868793</v>
      </c>
      <c r="R1923" s="8">
        <v>2.235419266192062</v>
      </c>
      <c r="S1923" s="8">
        <v>200</v>
      </c>
      <c r="T1923" s="10">
        <v>0.12</v>
      </c>
      <c r="U1923" s="8">
        <v>88.555271679985026</v>
      </c>
      <c r="V1923" s="10">
        <v>9.485438591409856E-2</v>
      </c>
    </row>
    <row r="1924" spans="1:22" x14ac:dyDescent="0.25">
      <c r="A1924" s="6">
        <v>44731</v>
      </c>
      <c r="B1924" s="7" t="str">
        <f t="shared" si="30"/>
        <v>6</v>
      </c>
      <c r="C1924" s="17">
        <f>_xlfn.ISOWEEKNUM(Table3[[#This Row],[dt]])</f>
        <v>24</v>
      </c>
      <c r="D1924" s="1">
        <v>15810</v>
      </c>
      <c r="E1924" s="1" t="s">
        <v>10</v>
      </c>
      <c r="F1924" s="1" t="s">
        <v>90</v>
      </c>
      <c r="G1924" s="1" t="s">
        <v>55</v>
      </c>
      <c r="H1924" s="1" t="s">
        <v>11</v>
      </c>
      <c r="I1924" s="1" t="s">
        <v>12</v>
      </c>
      <c r="J1924" s="1" t="s">
        <v>16</v>
      </c>
      <c r="K1924" s="1" t="s">
        <v>14</v>
      </c>
      <c r="L1924" s="1" t="s">
        <v>80</v>
      </c>
      <c r="M1924" s="1">
        <v>111670</v>
      </c>
      <c r="N1924" s="17">
        <v>383.21894303363075</v>
      </c>
      <c r="O1924" s="8">
        <v>2502.3287660244891</v>
      </c>
      <c r="P1924" s="8">
        <v>1775.8144163676932</v>
      </c>
      <c r="Q1924" s="8">
        <f>P1924-Table3[[#This Row],[paid]]</f>
        <v>-726.51434965679596</v>
      </c>
      <c r="R1924" s="8">
        <v>4.6339421593046097</v>
      </c>
      <c r="S1924" s="8">
        <v>800</v>
      </c>
      <c r="T1924" s="10">
        <v>0.1</v>
      </c>
      <c r="U1924" s="8">
        <v>858.02922762932053</v>
      </c>
      <c r="V1924" s="10">
        <v>8.0529175770551575E-2</v>
      </c>
    </row>
    <row r="1925" spans="1:22" x14ac:dyDescent="0.25">
      <c r="A1925" s="6">
        <v>44731</v>
      </c>
      <c r="B1925" s="7" t="str">
        <f t="shared" si="30"/>
        <v>6</v>
      </c>
      <c r="C1925" s="17">
        <f>_xlfn.ISOWEEKNUM(Table3[[#This Row],[dt]])</f>
        <v>24</v>
      </c>
      <c r="D1925" s="1">
        <v>16966</v>
      </c>
      <c r="E1925" s="1" t="s">
        <v>10</v>
      </c>
      <c r="F1925" s="1" t="s">
        <v>95</v>
      </c>
      <c r="G1925" s="1" t="s">
        <v>62</v>
      </c>
      <c r="H1925" s="1" t="s">
        <v>11</v>
      </c>
      <c r="I1925" s="1" t="s">
        <v>12</v>
      </c>
      <c r="J1925" s="1" t="s">
        <v>16</v>
      </c>
      <c r="K1925" s="1" t="s">
        <v>15</v>
      </c>
      <c r="L1925" s="1" t="s">
        <v>80</v>
      </c>
      <c r="M1925" s="1">
        <v>122630</v>
      </c>
      <c r="N1925" s="17">
        <v>334.02892611787394</v>
      </c>
      <c r="O1925" s="8">
        <v>1464.9476659434854</v>
      </c>
      <c r="P1925" s="8">
        <v>721.73288447490904</v>
      </c>
      <c r="Q1925" s="8">
        <f>P1925-Table3[[#This Row],[paid]]</f>
        <v>-743.21478146857635</v>
      </c>
      <c r="R1925" s="8">
        <v>2.1606897727780021</v>
      </c>
      <c r="S1925" s="8">
        <v>1000</v>
      </c>
      <c r="T1925" s="10">
        <v>0.2</v>
      </c>
      <c r="U1925" s="8">
        <v>375.8555459134119</v>
      </c>
      <c r="V1925" s="10">
        <v>8.6794702490442521E-2</v>
      </c>
    </row>
    <row r="1926" spans="1:22" x14ac:dyDescent="0.25">
      <c r="A1926" s="6">
        <v>44731</v>
      </c>
      <c r="B1926" s="7" t="str">
        <f t="shared" si="30"/>
        <v>6</v>
      </c>
      <c r="C1926" s="17">
        <f>_xlfn.ISOWEEKNUM(Table3[[#This Row],[dt]])</f>
        <v>24</v>
      </c>
      <c r="D1926" s="1">
        <v>17268</v>
      </c>
      <c r="E1926" s="1" t="s">
        <v>10</v>
      </c>
      <c r="F1926" s="1" t="s">
        <v>89</v>
      </c>
      <c r="G1926" s="1" t="s">
        <v>32</v>
      </c>
      <c r="H1926" s="1" t="s">
        <v>11</v>
      </c>
      <c r="I1926" s="1" t="s">
        <v>21</v>
      </c>
      <c r="J1926" s="1" t="s">
        <v>16</v>
      </c>
      <c r="K1926" s="1" t="s">
        <v>14</v>
      </c>
      <c r="L1926" s="1" t="s">
        <v>79</v>
      </c>
      <c r="M1926" s="1">
        <v>75280</v>
      </c>
      <c r="N1926" s="17">
        <v>335.41156924935808</v>
      </c>
      <c r="O1926" s="8">
        <v>1414.7792945433484</v>
      </c>
      <c r="P1926" s="8">
        <v>670.24483520379147</v>
      </c>
      <c r="Q1926" s="8">
        <f>P1926-Table3[[#This Row],[paid]]</f>
        <v>-744.53445933955697</v>
      </c>
      <c r="R1926" s="8">
        <v>1.9982758397504925</v>
      </c>
      <c r="S1926" s="8">
        <v>1000</v>
      </c>
      <c r="T1926" s="10">
        <v>0.15</v>
      </c>
      <c r="U1926" s="8">
        <v>233.35041366854733</v>
      </c>
      <c r="V1926" s="10">
        <v>5.8026162334543496E-2</v>
      </c>
    </row>
    <row r="1927" spans="1:22" x14ac:dyDescent="0.25">
      <c r="A1927" s="6">
        <v>44731</v>
      </c>
      <c r="B1927" s="7" t="str">
        <f t="shared" si="30"/>
        <v>6</v>
      </c>
      <c r="C1927" s="17">
        <f>_xlfn.ISOWEEKNUM(Table3[[#This Row],[dt]])</f>
        <v>24</v>
      </c>
      <c r="D1927" s="1">
        <v>12446</v>
      </c>
      <c r="E1927" s="1" t="s">
        <v>10</v>
      </c>
      <c r="F1927" s="1" t="s">
        <v>92</v>
      </c>
      <c r="G1927" s="1" t="s">
        <v>44</v>
      </c>
      <c r="H1927" s="1" t="s">
        <v>11</v>
      </c>
      <c r="I1927" s="1" t="s">
        <v>12</v>
      </c>
      <c r="J1927" s="1" t="s">
        <v>13</v>
      </c>
      <c r="K1927" s="1" t="s">
        <v>15</v>
      </c>
      <c r="L1927" s="1" t="s">
        <v>81</v>
      </c>
      <c r="M1927" s="1">
        <v>48170</v>
      </c>
      <c r="N1927" s="17">
        <v>230.04857751906206</v>
      </c>
      <c r="O1927" s="8">
        <v>926.05672163157317</v>
      </c>
      <c r="P1927" s="8">
        <v>152.3877192512943</v>
      </c>
      <c r="Q1927" s="8">
        <f>P1927-Table3[[#This Row],[paid]]</f>
        <v>-773.66900238027893</v>
      </c>
      <c r="R1927" s="8">
        <v>0.66241539458624688</v>
      </c>
      <c r="S1927" s="8">
        <v>200</v>
      </c>
      <c r="T1927" s="10">
        <v>0.21</v>
      </c>
      <c r="U1927" s="8">
        <v>151.96735164518313</v>
      </c>
      <c r="V1927" s="10">
        <v>0.16620691001416593</v>
      </c>
    </row>
    <row r="1928" spans="1:22" x14ac:dyDescent="0.25">
      <c r="A1928" s="6">
        <v>44731</v>
      </c>
      <c r="B1928" s="7" t="str">
        <f t="shared" si="30"/>
        <v>6</v>
      </c>
      <c r="C1928" s="17">
        <f>_xlfn.ISOWEEKNUM(Table3[[#This Row],[dt]])</f>
        <v>24</v>
      </c>
      <c r="D1928" s="1">
        <v>17783</v>
      </c>
      <c r="E1928" s="1" t="s">
        <v>10</v>
      </c>
      <c r="F1928" s="1" t="s">
        <v>94</v>
      </c>
      <c r="G1928" s="1" t="s">
        <v>42</v>
      </c>
      <c r="H1928" s="1" t="s">
        <v>11</v>
      </c>
      <c r="I1928" s="1" t="s">
        <v>12</v>
      </c>
      <c r="J1928" s="1" t="s">
        <v>16</v>
      </c>
      <c r="K1928" s="1" t="s">
        <v>14</v>
      </c>
      <c r="L1928" s="1" t="s">
        <v>78</v>
      </c>
      <c r="M1928" s="1">
        <v>41820</v>
      </c>
      <c r="N1928" s="17">
        <v>251.06346483704974</v>
      </c>
      <c r="O1928" s="8">
        <v>1621.9975203878828</v>
      </c>
      <c r="P1928" s="8">
        <v>807.98475679699425</v>
      </c>
      <c r="Q1928" s="8">
        <f>P1928-Table3[[#This Row],[paid]]</f>
        <v>-814.01276359088854</v>
      </c>
      <c r="R1928" s="8">
        <v>3.2182490483886563</v>
      </c>
      <c r="S1928" s="8">
        <v>1600</v>
      </c>
      <c r="T1928" s="10">
        <v>0.15</v>
      </c>
      <c r="U1928" s="8">
        <v>149.17322882138552</v>
      </c>
      <c r="V1928" s="10">
        <v>3.0770635948780489E-2</v>
      </c>
    </row>
    <row r="1929" spans="1:22" x14ac:dyDescent="0.25">
      <c r="A1929" s="6">
        <v>44731</v>
      </c>
      <c r="B1929" s="7" t="str">
        <f t="shared" si="30"/>
        <v>6</v>
      </c>
      <c r="C1929" s="17">
        <f>_xlfn.ISOWEEKNUM(Table3[[#This Row],[dt]])</f>
        <v>24</v>
      </c>
      <c r="D1929" s="1">
        <v>15909</v>
      </c>
      <c r="E1929" s="1" t="s">
        <v>10</v>
      </c>
      <c r="F1929" s="1" t="s">
        <v>90</v>
      </c>
      <c r="G1929" s="1" t="s">
        <v>32</v>
      </c>
      <c r="H1929" s="1" t="s">
        <v>11</v>
      </c>
      <c r="I1929" s="1" t="s">
        <v>18</v>
      </c>
      <c r="J1929" s="1" t="s">
        <v>13</v>
      </c>
      <c r="K1929" s="1" t="s">
        <v>14</v>
      </c>
      <c r="L1929" s="1" t="s">
        <v>79</v>
      </c>
      <c r="M1929" s="1">
        <v>88050</v>
      </c>
      <c r="N1929" s="17">
        <v>152.38051402901539</v>
      </c>
      <c r="O1929" s="8">
        <v>1185.0921698838868</v>
      </c>
      <c r="P1929" s="8">
        <v>320.18608868558141</v>
      </c>
      <c r="Q1929" s="8">
        <f>P1929-Table3[[#This Row],[paid]]</f>
        <v>-864.9060811983054</v>
      </c>
      <c r="R1929" s="8">
        <v>2.1012272515671753</v>
      </c>
      <c r="S1929" s="8">
        <v>400</v>
      </c>
      <c r="T1929" s="10">
        <v>0.06</v>
      </c>
      <c r="U1929" s="8">
        <v>51.060064317234627</v>
      </c>
      <c r="V1929" s="10">
        <v>2.6578327479729529E-2</v>
      </c>
    </row>
    <row r="1930" spans="1:22" x14ac:dyDescent="0.25">
      <c r="A1930" s="6">
        <v>44731</v>
      </c>
      <c r="B1930" s="7" t="str">
        <f t="shared" si="30"/>
        <v>6</v>
      </c>
      <c r="C1930" s="17">
        <f>_xlfn.ISOWEEKNUM(Table3[[#This Row],[dt]])</f>
        <v>24</v>
      </c>
      <c r="D1930" s="1">
        <v>15102</v>
      </c>
      <c r="E1930" s="1" t="s">
        <v>10</v>
      </c>
      <c r="F1930" s="1" t="s">
        <v>93</v>
      </c>
      <c r="G1930" s="1" t="s">
        <v>66</v>
      </c>
      <c r="H1930" s="1" t="s">
        <v>17</v>
      </c>
      <c r="I1930" s="1" t="s">
        <v>18</v>
      </c>
      <c r="J1930" s="1" t="s">
        <v>13</v>
      </c>
      <c r="K1930" s="1" t="s">
        <v>15</v>
      </c>
      <c r="L1930" s="1" t="s">
        <v>80</v>
      </c>
      <c r="M1930" s="1">
        <v>117230</v>
      </c>
      <c r="N1930" s="17">
        <v>155.50378189207495</v>
      </c>
      <c r="O1930" s="8">
        <v>1960.7654959708782</v>
      </c>
      <c r="P1930" s="8">
        <v>1081.2285461948993</v>
      </c>
      <c r="Q1930" s="8">
        <f>P1930-Table3[[#This Row],[paid]]</f>
        <v>-879.53694977597888</v>
      </c>
      <c r="R1930" s="8">
        <v>6.9530691346485041</v>
      </c>
      <c r="S1930" s="8">
        <v>1200</v>
      </c>
      <c r="T1930" s="10">
        <v>6.5000000000000002E-2</v>
      </c>
      <c r="U1930" s="8">
        <v>255.55285532448372</v>
      </c>
      <c r="V1930" s="10">
        <v>3.939235853878674E-2</v>
      </c>
    </row>
    <row r="1931" spans="1:22" x14ac:dyDescent="0.25">
      <c r="A1931" s="6">
        <v>44731</v>
      </c>
      <c r="B1931" s="7" t="str">
        <f t="shared" si="30"/>
        <v>6</v>
      </c>
      <c r="C1931" s="17">
        <f>_xlfn.ISOWEEKNUM(Table3[[#This Row],[dt]])</f>
        <v>24</v>
      </c>
      <c r="D1931" s="1">
        <v>16842</v>
      </c>
      <c r="E1931" s="1" t="s">
        <v>10</v>
      </c>
      <c r="F1931" s="1" t="s">
        <v>91</v>
      </c>
      <c r="G1931" s="1" t="s">
        <v>55</v>
      </c>
      <c r="H1931" s="1" t="s">
        <v>11</v>
      </c>
      <c r="I1931" s="1" t="s">
        <v>12</v>
      </c>
      <c r="J1931" s="1" t="s">
        <v>16</v>
      </c>
      <c r="K1931" s="1" t="s">
        <v>14</v>
      </c>
      <c r="L1931" s="1" t="s">
        <v>77</v>
      </c>
      <c r="M1931" s="1">
        <v>146230</v>
      </c>
      <c r="N1931" s="17">
        <v>586.66064146368353</v>
      </c>
      <c r="O1931" s="8">
        <v>2105.6126450425836</v>
      </c>
      <c r="P1931" s="8">
        <v>1131.2088507460855</v>
      </c>
      <c r="Q1931" s="8">
        <f>P1931-Table3[[#This Row],[paid]]</f>
        <v>-974.40379429649806</v>
      </c>
      <c r="R1931" s="8">
        <v>1.9282167079144537</v>
      </c>
      <c r="S1931" s="8">
        <v>1600</v>
      </c>
      <c r="T1931" s="10">
        <v>0.14000000000000001</v>
      </c>
      <c r="U1931" s="8">
        <v>617.01541771708742</v>
      </c>
      <c r="V1931" s="10">
        <v>9.0907972373998655E-2</v>
      </c>
    </row>
    <row r="1932" spans="1:22" x14ac:dyDescent="0.25">
      <c r="A1932" s="6">
        <v>44731</v>
      </c>
      <c r="B1932" s="7" t="str">
        <f t="shared" si="30"/>
        <v>6</v>
      </c>
      <c r="C1932" s="17">
        <f>_xlfn.ISOWEEKNUM(Table3[[#This Row],[dt]])</f>
        <v>24</v>
      </c>
      <c r="D1932" s="1">
        <v>16537</v>
      </c>
      <c r="E1932" s="1" t="s">
        <v>10</v>
      </c>
      <c r="F1932" s="1" t="s">
        <v>93</v>
      </c>
      <c r="G1932" s="1" t="s">
        <v>72</v>
      </c>
      <c r="H1932" s="1" t="s">
        <v>17</v>
      </c>
      <c r="I1932" s="1" t="s">
        <v>18</v>
      </c>
      <c r="J1932" s="1" t="s">
        <v>16</v>
      </c>
      <c r="K1932" s="1" t="s">
        <v>15</v>
      </c>
      <c r="L1932" s="1" t="s">
        <v>80</v>
      </c>
      <c r="M1932" s="1">
        <v>84750</v>
      </c>
      <c r="N1932" s="17">
        <v>226.56519489479132</v>
      </c>
      <c r="O1932" s="8">
        <v>2530.1311807715333</v>
      </c>
      <c r="P1932" s="8">
        <v>1540.9668389271262</v>
      </c>
      <c r="Q1932" s="8">
        <f>P1932-Table3[[#This Row],[paid]]</f>
        <v>-989.16434184440709</v>
      </c>
      <c r="R1932" s="8">
        <v>6.8014279052998212</v>
      </c>
      <c r="S1932" s="8">
        <v>1200</v>
      </c>
      <c r="T1932" s="10">
        <v>0.1</v>
      </c>
      <c r="U1932" s="8">
        <v>512.07587389882599</v>
      </c>
      <c r="V1932" s="10">
        <v>5.5384695391990695E-2</v>
      </c>
    </row>
    <row r="1933" spans="1:22" x14ac:dyDescent="0.25">
      <c r="A1933" s="6">
        <v>44731</v>
      </c>
      <c r="B1933" s="7" t="str">
        <f t="shared" si="30"/>
        <v>6</v>
      </c>
      <c r="C1933" s="17">
        <f>_xlfn.ISOWEEKNUM(Table3[[#This Row],[dt]])</f>
        <v>24</v>
      </c>
      <c r="D1933" s="1">
        <v>12392</v>
      </c>
      <c r="E1933" s="1" t="s">
        <v>10</v>
      </c>
      <c r="F1933" s="1" t="s">
        <v>95</v>
      </c>
      <c r="G1933" s="1" t="s">
        <v>61</v>
      </c>
      <c r="H1933" s="1" t="s">
        <v>11</v>
      </c>
      <c r="I1933" s="1" t="s">
        <v>18</v>
      </c>
      <c r="J1933" s="1" t="s">
        <v>13</v>
      </c>
      <c r="K1933" s="1" t="s">
        <v>14</v>
      </c>
      <c r="L1933" s="1" t="s">
        <v>75</v>
      </c>
      <c r="M1933" s="1">
        <v>103220</v>
      </c>
      <c r="N1933" s="17">
        <v>228.28046395960286</v>
      </c>
      <c r="O1933" s="8">
        <v>1319.8376927712709</v>
      </c>
      <c r="P1933" s="8">
        <v>215.5172824443473</v>
      </c>
      <c r="Q1933" s="8">
        <f>P1933-Table3[[#This Row],[paid]]</f>
        <v>-1104.3204103269236</v>
      </c>
      <c r="R1933" s="8">
        <v>0.94408990899232548</v>
      </c>
      <c r="S1933" s="8">
        <v>400</v>
      </c>
      <c r="T1933" s="10">
        <v>0.09</v>
      </c>
      <c r="U1933" s="8">
        <v>61.787235673821492</v>
      </c>
      <c r="V1933" s="10">
        <v>4.7782119816598863E-2</v>
      </c>
    </row>
    <row r="1934" spans="1:22" x14ac:dyDescent="0.25">
      <c r="A1934" s="6">
        <v>44731</v>
      </c>
      <c r="B1934" s="7" t="str">
        <f t="shared" si="30"/>
        <v>6</v>
      </c>
      <c r="C1934" s="17">
        <f>_xlfn.ISOWEEKNUM(Table3[[#This Row],[dt]])</f>
        <v>24</v>
      </c>
      <c r="D1934" s="1">
        <v>3016</v>
      </c>
      <c r="E1934" s="1" t="s">
        <v>10</v>
      </c>
      <c r="F1934" s="1" t="s">
        <v>91</v>
      </c>
      <c r="G1934" s="1" t="s">
        <v>65</v>
      </c>
      <c r="H1934" s="1" t="s">
        <v>11</v>
      </c>
      <c r="I1934" s="1" t="s">
        <v>12</v>
      </c>
      <c r="J1934" s="1" t="s">
        <v>16</v>
      </c>
      <c r="K1934" s="1" t="s">
        <v>15</v>
      </c>
      <c r="L1934" s="1" t="s">
        <v>75</v>
      </c>
      <c r="M1934" s="1">
        <v>678050</v>
      </c>
      <c r="N1934" s="17">
        <v>4506.9793205317574</v>
      </c>
      <c r="O1934" s="8">
        <v>8698.9650429250378</v>
      </c>
      <c r="P1934" s="8">
        <v>7562.8965197707948</v>
      </c>
      <c r="Q1934" s="8">
        <f>P1934-Table3[[#This Row],[paid]]</f>
        <v>-1136.0685231542429</v>
      </c>
      <c r="R1934" s="8">
        <v>1.6780410962432559</v>
      </c>
      <c r="S1934" s="8">
        <v>7600</v>
      </c>
      <c r="T1934" s="10">
        <v>0.08</v>
      </c>
      <c r="U1934" s="8">
        <v>2695.6986007654796</v>
      </c>
      <c r="V1934" s="10">
        <v>5.9406220745328427E-2</v>
      </c>
    </row>
    <row r="1935" spans="1:22" x14ac:dyDescent="0.25">
      <c r="A1935" s="6">
        <v>44731</v>
      </c>
      <c r="B1935" s="7" t="str">
        <f t="shared" si="30"/>
        <v>6</v>
      </c>
      <c r="C1935" s="17">
        <f>_xlfn.ISOWEEKNUM(Table3[[#This Row],[dt]])</f>
        <v>24</v>
      </c>
      <c r="D1935" s="1">
        <v>13250</v>
      </c>
      <c r="E1935" s="1" t="s">
        <v>10</v>
      </c>
      <c r="F1935" s="1" t="s">
        <v>93</v>
      </c>
      <c r="G1935" s="1" t="s">
        <v>66</v>
      </c>
      <c r="H1935" s="1" t="s">
        <v>11</v>
      </c>
      <c r="I1935" s="1" t="s">
        <v>18</v>
      </c>
      <c r="J1935" s="1" t="s">
        <v>13</v>
      </c>
      <c r="K1935" s="1" t="s">
        <v>15</v>
      </c>
      <c r="L1935" s="1" t="s">
        <v>78</v>
      </c>
      <c r="M1935" s="1">
        <v>108130</v>
      </c>
      <c r="N1935" s="17">
        <v>348.82809107264717</v>
      </c>
      <c r="O1935" s="8">
        <v>2674.8176223400146</v>
      </c>
      <c r="P1935" s="8">
        <v>1495.2748800774746</v>
      </c>
      <c r="Q1935" s="8">
        <f>P1935-Table3[[#This Row],[paid]]</f>
        <v>-1179.5427422625401</v>
      </c>
      <c r="R1935" s="8">
        <v>4.2865667024679723</v>
      </c>
      <c r="S1935" s="8">
        <v>2200</v>
      </c>
      <c r="T1935" s="10">
        <v>0.06</v>
      </c>
      <c r="U1935" s="8">
        <v>25.541320424633227</v>
      </c>
      <c r="V1935" s="10">
        <v>2.8468924303859831E-3</v>
      </c>
    </row>
    <row r="1936" spans="1:22" x14ac:dyDescent="0.25">
      <c r="A1936" s="6">
        <v>44731</v>
      </c>
      <c r="B1936" s="7" t="str">
        <f t="shared" si="30"/>
        <v>6</v>
      </c>
      <c r="C1936" s="17">
        <f>_xlfn.ISOWEEKNUM(Table3[[#This Row],[dt]])</f>
        <v>24</v>
      </c>
      <c r="D1936" s="1">
        <v>3534</v>
      </c>
      <c r="E1936" s="1" t="s">
        <v>10</v>
      </c>
      <c r="F1936" s="1" t="s">
        <v>95</v>
      </c>
      <c r="G1936" s="1" t="s">
        <v>53</v>
      </c>
      <c r="H1936" s="1" t="s">
        <v>11</v>
      </c>
      <c r="I1936" s="1" t="s">
        <v>18</v>
      </c>
      <c r="J1936" s="1" t="s">
        <v>13</v>
      </c>
      <c r="K1936" s="1" t="s">
        <v>14</v>
      </c>
      <c r="L1936" s="1" t="s">
        <v>75</v>
      </c>
      <c r="M1936" s="1">
        <v>105820</v>
      </c>
      <c r="N1936" s="17">
        <v>187.09335219236209</v>
      </c>
      <c r="O1936" s="8">
        <v>2427.915076663508</v>
      </c>
      <c r="P1936" s="8">
        <v>1009.4372678474479</v>
      </c>
      <c r="Q1936" s="8">
        <f>P1936-Table3[[#This Row],[paid]]</f>
        <v>-1418.4778088160601</v>
      </c>
      <c r="R1936" s="8">
        <v>5.3953668370300178</v>
      </c>
      <c r="S1936" s="8">
        <v>800</v>
      </c>
      <c r="T1936" s="10">
        <v>0.08</v>
      </c>
      <c r="U1936" s="8">
        <v>250.72165060268875</v>
      </c>
      <c r="V1936" s="10">
        <v>4.1396274041102556E-2</v>
      </c>
    </row>
    <row r="1937" spans="1:22" x14ac:dyDescent="0.25">
      <c r="A1937" s="6">
        <v>44731</v>
      </c>
      <c r="B1937" s="7" t="str">
        <f t="shared" si="30"/>
        <v>6</v>
      </c>
      <c r="C1937" s="17">
        <f>_xlfn.ISOWEEKNUM(Table3[[#This Row],[dt]])</f>
        <v>24</v>
      </c>
      <c r="D1937" s="1">
        <v>5638</v>
      </c>
      <c r="E1937" s="1" t="s">
        <v>10</v>
      </c>
      <c r="F1937" s="1" t="s">
        <v>93</v>
      </c>
      <c r="G1937" s="1" t="s">
        <v>30</v>
      </c>
      <c r="H1937" s="1" t="s">
        <v>11</v>
      </c>
      <c r="I1937" s="1" t="s">
        <v>12</v>
      </c>
      <c r="J1937" s="1" t="s">
        <v>16</v>
      </c>
      <c r="K1937" s="1" t="s">
        <v>15</v>
      </c>
      <c r="L1937" s="1" t="s">
        <v>79</v>
      </c>
      <c r="M1937" s="1">
        <v>338770</v>
      </c>
      <c r="N1937" s="17">
        <v>1229.1995758326839</v>
      </c>
      <c r="O1937" s="8">
        <v>5718.8179308451836</v>
      </c>
      <c r="P1937" s="8">
        <v>4125.3336706920463</v>
      </c>
      <c r="Q1937" s="8">
        <f>P1937-Table3[[#This Row],[paid]]</f>
        <v>-1593.4842601531373</v>
      </c>
      <c r="R1937" s="8">
        <v>3.356113809181446</v>
      </c>
      <c r="S1937" s="8">
        <v>4800</v>
      </c>
      <c r="T1937" s="10">
        <v>0.04</v>
      </c>
      <c r="U1937" s="8">
        <v>891.57601561041247</v>
      </c>
      <c r="V1937" s="10">
        <v>3.6020359675974438E-2</v>
      </c>
    </row>
    <row r="1938" spans="1:22" x14ac:dyDescent="0.25">
      <c r="A1938" s="6">
        <v>44731</v>
      </c>
      <c r="B1938" s="7" t="str">
        <f t="shared" si="30"/>
        <v>6</v>
      </c>
      <c r="C1938" s="17">
        <f>_xlfn.ISOWEEKNUM(Table3[[#This Row],[dt]])</f>
        <v>24</v>
      </c>
      <c r="D1938" s="1">
        <v>13549</v>
      </c>
      <c r="E1938" s="1" t="s">
        <v>10</v>
      </c>
      <c r="F1938" s="1" t="s">
        <v>91</v>
      </c>
      <c r="G1938" s="1" t="s">
        <v>69</v>
      </c>
      <c r="H1938" s="1" t="s">
        <v>19</v>
      </c>
      <c r="I1938" s="1" t="s">
        <v>12</v>
      </c>
      <c r="J1938" s="1" t="s">
        <v>13</v>
      </c>
      <c r="K1938" s="1" t="s">
        <v>14</v>
      </c>
      <c r="L1938" s="1" t="s">
        <v>76</v>
      </c>
      <c r="M1938" s="1">
        <v>862640</v>
      </c>
      <c r="N1938" s="17">
        <v>821.99968654985423</v>
      </c>
      <c r="O1938" s="8">
        <v>16866.748439938205</v>
      </c>
      <c r="P1938" s="8">
        <v>15202.260888974175</v>
      </c>
      <c r="Q1938" s="8">
        <f>P1938-Table3[[#This Row],[paid]]</f>
        <v>-1664.4875509640297</v>
      </c>
      <c r="R1938" s="8">
        <v>18.49424171045856</v>
      </c>
      <c r="S1938" s="8">
        <v>18400</v>
      </c>
      <c r="T1938" s="10">
        <v>7.0000000000000007E-2</v>
      </c>
      <c r="U1938" s="8">
        <v>4673.8962821870309</v>
      </c>
      <c r="V1938" s="10">
        <v>5.1241240982965598E-2</v>
      </c>
    </row>
    <row r="1939" spans="1:22" x14ac:dyDescent="0.25">
      <c r="A1939" s="6">
        <v>44731</v>
      </c>
      <c r="B1939" s="7" t="str">
        <f t="shared" si="30"/>
        <v>6</v>
      </c>
      <c r="C1939" s="17">
        <f>_xlfn.ISOWEEKNUM(Table3[[#This Row],[dt]])</f>
        <v>24</v>
      </c>
      <c r="D1939" s="1">
        <v>15101</v>
      </c>
      <c r="E1939" s="1" t="s">
        <v>10</v>
      </c>
      <c r="F1939" s="1" t="s">
        <v>95</v>
      </c>
      <c r="G1939" s="1" t="s">
        <v>64</v>
      </c>
      <c r="H1939" s="1" t="s">
        <v>17</v>
      </c>
      <c r="I1939" s="1" t="s">
        <v>12</v>
      </c>
      <c r="J1939" s="1" t="s">
        <v>16</v>
      </c>
      <c r="K1939" s="1" t="s">
        <v>14</v>
      </c>
      <c r="L1939" s="1" t="s">
        <v>80</v>
      </c>
      <c r="M1939" s="1">
        <v>56880</v>
      </c>
      <c r="N1939" s="17">
        <v>229.27707666227158</v>
      </c>
      <c r="O1939" s="8">
        <v>2663.8915964760654</v>
      </c>
      <c r="P1939" s="8">
        <v>951.35401524178178</v>
      </c>
      <c r="Q1939" s="8">
        <f>P1939-Table3[[#This Row],[paid]]</f>
        <v>-1712.5375812342836</v>
      </c>
      <c r="R1939" s="8">
        <v>4.1493638574393543</v>
      </c>
      <c r="S1939" s="8">
        <v>800</v>
      </c>
      <c r="T1939" s="10">
        <v>0.1</v>
      </c>
      <c r="U1939" s="8">
        <v>539.58727176405728</v>
      </c>
      <c r="V1939" s="10">
        <v>9.4529702423992668E-2</v>
      </c>
    </row>
    <row r="1940" spans="1:22" x14ac:dyDescent="0.25">
      <c r="A1940" s="6">
        <v>44731</v>
      </c>
      <c r="B1940" s="7" t="str">
        <f t="shared" si="30"/>
        <v>6</v>
      </c>
      <c r="C1940" s="17">
        <f>_xlfn.ISOWEEKNUM(Table3[[#This Row],[dt]])</f>
        <v>24</v>
      </c>
      <c r="D1940" s="1">
        <v>15910</v>
      </c>
      <c r="E1940" s="1" t="s">
        <v>10</v>
      </c>
      <c r="F1940" s="1" t="s">
        <v>94</v>
      </c>
      <c r="G1940" s="1" t="s">
        <v>25</v>
      </c>
      <c r="H1940" s="1" t="s">
        <v>11</v>
      </c>
      <c r="I1940" s="1" t="s">
        <v>12</v>
      </c>
      <c r="J1940" s="1" t="s">
        <v>16</v>
      </c>
      <c r="K1940" s="1" t="s">
        <v>14</v>
      </c>
      <c r="L1940" s="1" t="s">
        <v>77</v>
      </c>
      <c r="M1940" s="1">
        <v>304590</v>
      </c>
      <c r="N1940" s="17">
        <v>916.33046407185634</v>
      </c>
      <c r="O1940" s="8">
        <v>7001.5136933436324</v>
      </c>
      <c r="P1940" s="8">
        <v>5116.1884304840723</v>
      </c>
      <c r="Q1940" s="8">
        <f>P1940-Table3[[#This Row],[paid]]</f>
        <v>-1885.3252628595601</v>
      </c>
      <c r="R1940" s="8">
        <v>5.5833442530650972</v>
      </c>
      <c r="S1940" s="8">
        <v>3600</v>
      </c>
      <c r="T1940" s="10">
        <v>0.12</v>
      </c>
      <c r="U1940" s="8">
        <v>2942.5716581969941</v>
      </c>
      <c r="V1940" s="10">
        <v>9.5858199197150495E-2</v>
      </c>
    </row>
    <row r="1941" spans="1:22" x14ac:dyDescent="0.25">
      <c r="A1941" s="6">
        <v>44731</v>
      </c>
      <c r="B1941" s="7" t="str">
        <f t="shared" si="30"/>
        <v>6</v>
      </c>
      <c r="C1941" s="17">
        <f>_xlfn.ISOWEEKNUM(Table3[[#This Row],[dt]])</f>
        <v>24</v>
      </c>
      <c r="D1941" s="1">
        <v>5351</v>
      </c>
      <c r="E1941" s="1" t="s">
        <v>10</v>
      </c>
      <c r="F1941" s="1" t="s">
        <v>89</v>
      </c>
      <c r="G1941" s="1" t="s">
        <v>41</v>
      </c>
      <c r="H1941" s="1" t="s">
        <v>17</v>
      </c>
      <c r="I1941" s="1" t="s">
        <v>12</v>
      </c>
      <c r="J1941" s="1" t="s">
        <v>13</v>
      </c>
      <c r="K1941" s="1" t="s">
        <v>14</v>
      </c>
      <c r="L1941" s="1" t="s">
        <v>80</v>
      </c>
      <c r="M1941" s="1">
        <v>178020</v>
      </c>
      <c r="N1941" s="17">
        <v>513.60866898384791</v>
      </c>
      <c r="O1941" s="8">
        <v>5788.2625999930833</v>
      </c>
      <c r="P1941" s="8">
        <v>3901.4459969966333</v>
      </c>
      <c r="Q1941" s="8">
        <f>P1941-Table3[[#This Row],[paid]]</f>
        <v>-1886.81660299645</v>
      </c>
      <c r="R1941" s="8">
        <v>7.5961451443478794</v>
      </c>
      <c r="S1941" s="8">
        <v>3600</v>
      </c>
      <c r="T1941" s="10">
        <v>0.06</v>
      </c>
      <c r="U1941" s="8">
        <v>1404.0076924515802</v>
      </c>
      <c r="V1941" s="10">
        <v>5.9978090752864338E-2</v>
      </c>
    </row>
    <row r="1942" spans="1:22" x14ac:dyDescent="0.25">
      <c r="A1942" s="6">
        <v>44731</v>
      </c>
      <c r="B1942" s="7" t="str">
        <f t="shared" si="30"/>
        <v>6</v>
      </c>
      <c r="C1942" s="17">
        <f>_xlfn.ISOWEEKNUM(Table3[[#This Row],[dt]])</f>
        <v>24</v>
      </c>
      <c r="D1942" s="1">
        <v>14988</v>
      </c>
      <c r="E1942" s="1" t="s">
        <v>10</v>
      </c>
      <c r="F1942" s="1" t="s">
        <v>90</v>
      </c>
      <c r="G1942" s="1" t="s">
        <v>47</v>
      </c>
      <c r="H1942" s="1" t="s">
        <v>11</v>
      </c>
      <c r="I1942" s="1" t="s">
        <v>12</v>
      </c>
      <c r="J1942" s="1" t="s">
        <v>16</v>
      </c>
      <c r="K1942" s="1" t="s">
        <v>14</v>
      </c>
      <c r="L1942" s="1" t="s">
        <v>78</v>
      </c>
      <c r="M1942" s="1">
        <v>338500</v>
      </c>
      <c r="N1942" s="17">
        <v>1512.9081294580794</v>
      </c>
      <c r="O1942" s="8">
        <v>7671.1015099622118</v>
      </c>
      <c r="P1942" s="8">
        <v>5622.9030214728582</v>
      </c>
      <c r="Q1942" s="8">
        <f>P1942-Table3[[#This Row],[paid]]</f>
        <v>-2048.1984884893536</v>
      </c>
      <c r="R1942" s="8">
        <v>3.7166189486251029</v>
      </c>
      <c r="S1942" s="8">
        <v>8400</v>
      </c>
      <c r="T1942" s="10">
        <v>0.14000000000000001</v>
      </c>
      <c r="U1942" s="8">
        <v>3609.6936364617577</v>
      </c>
      <c r="V1942" s="10">
        <v>0.10699377239470387</v>
      </c>
    </row>
    <row r="1943" spans="1:22" x14ac:dyDescent="0.25">
      <c r="A1943" s="6">
        <v>44731</v>
      </c>
      <c r="B1943" s="7" t="str">
        <f t="shared" si="30"/>
        <v>6</v>
      </c>
      <c r="C1943" s="17">
        <f>_xlfn.ISOWEEKNUM(Table3[[#This Row],[dt]])</f>
        <v>24</v>
      </c>
      <c r="D1943" s="1">
        <v>12394</v>
      </c>
      <c r="E1943" s="1" t="s">
        <v>10</v>
      </c>
      <c r="F1943" s="1" t="s">
        <v>92</v>
      </c>
      <c r="G1943" s="1" t="s">
        <v>37</v>
      </c>
      <c r="H1943" s="1" t="s">
        <v>17</v>
      </c>
      <c r="I1943" s="1" t="s">
        <v>12</v>
      </c>
      <c r="J1943" s="1" t="s">
        <v>13</v>
      </c>
      <c r="K1943" s="1" t="s">
        <v>14</v>
      </c>
      <c r="L1943" s="1" t="s">
        <v>75</v>
      </c>
      <c r="M1943" s="1">
        <v>149720</v>
      </c>
      <c r="N1943" s="17">
        <v>330.67337178583261</v>
      </c>
      <c r="O1943" s="8">
        <v>3785.080782503192</v>
      </c>
      <c r="P1943" s="8">
        <v>802.32399027697966</v>
      </c>
      <c r="Q1943" s="8">
        <f>P1943-Table3[[#This Row],[paid]]</f>
        <v>-2982.7567922262124</v>
      </c>
      <c r="R1943" s="8">
        <v>2.4263338349379437</v>
      </c>
      <c r="S1943" s="8">
        <v>1200</v>
      </c>
      <c r="T1943" s="10">
        <v>7.0000000000000007E-2</v>
      </c>
      <c r="U1943" s="8">
        <v>298.73888010145731</v>
      </c>
      <c r="V1943" s="10">
        <v>6.2056991880617154E-2</v>
      </c>
    </row>
    <row r="1944" spans="1:22" x14ac:dyDescent="0.25">
      <c r="A1944" s="6">
        <v>44731</v>
      </c>
      <c r="B1944" s="7" t="str">
        <f t="shared" si="30"/>
        <v>6</v>
      </c>
      <c r="C1944" s="17">
        <f>_xlfn.ISOWEEKNUM(Table3[[#This Row],[dt]])</f>
        <v>24</v>
      </c>
      <c r="D1944" s="1">
        <v>5585</v>
      </c>
      <c r="E1944" s="1" t="s">
        <v>10</v>
      </c>
      <c r="F1944" s="1" t="s">
        <v>94</v>
      </c>
      <c r="G1944" s="1" t="s">
        <v>48</v>
      </c>
      <c r="H1944" s="1" t="s">
        <v>19</v>
      </c>
      <c r="I1944" s="1" t="s">
        <v>12</v>
      </c>
      <c r="J1944" s="1" t="s">
        <v>13</v>
      </c>
      <c r="K1944" s="1" t="s">
        <v>14</v>
      </c>
      <c r="L1944" s="1" t="s">
        <v>79</v>
      </c>
      <c r="M1944" s="1">
        <v>212800</v>
      </c>
      <c r="N1944" s="17">
        <v>161.08280326739049</v>
      </c>
      <c r="O1944" s="8">
        <v>3777.7188905402081</v>
      </c>
      <c r="P1944" s="8">
        <v>756.87257318954369</v>
      </c>
      <c r="Q1944" s="8">
        <f>P1944-Table3[[#This Row],[paid]]</f>
        <v>-3020.8463173506643</v>
      </c>
      <c r="R1944" s="8">
        <v>4.6986553364927968</v>
      </c>
      <c r="S1944" s="8">
        <v>800</v>
      </c>
      <c r="T1944" s="10">
        <v>7.0000000000000007E-2</v>
      </c>
      <c r="U1944" s="8">
        <v>213.35101703209429</v>
      </c>
      <c r="V1944" s="10">
        <v>4.6980831514127894E-2</v>
      </c>
    </row>
    <row r="1945" spans="1:22" x14ac:dyDescent="0.25">
      <c r="A1945" s="6">
        <v>44731</v>
      </c>
      <c r="B1945" s="7" t="str">
        <f t="shared" si="30"/>
        <v>6</v>
      </c>
      <c r="C1945" s="17">
        <f>_xlfn.ISOWEEKNUM(Table3[[#This Row],[dt]])</f>
        <v>24</v>
      </c>
      <c r="D1945" s="1">
        <v>2480</v>
      </c>
      <c r="E1945" s="1" t="s">
        <v>10</v>
      </c>
      <c r="F1945" s="1" t="s">
        <v>93</v>
      </c>
      <c r="G1945" s="1" t="s">
        <v>29</v>
      </c>
      <c r="H1945" s="1" t="s">
        <v>17</v>
      </c>
      <c r="I1945" s="1" t="s">
        <v>12</v>
      </c>
      <c r="J1945" s="1" t="s">
        <v>13</v>
      </c>
      <c r="K1945" s="1" t="s">
        <v>14</v>
      </c>
      <c r="L1945" s="1" t="s">
        <v>76</v>
      </c>
      <c r="M1945" s="1">
        <v>691050</v>
      </c>
      <c r="N1945" s="17">
        <v>839.32451550904909</v>
      </c>
      <c r="O1945" s="8">
        <v>13090.110639812521</v>
      </c>
      <c r="P1945" s="8">
        <v>6707.4791030039642</v>
      </c>
      <c r="Q1945" s="8">
        <f>P1945-Table3[[#This Row],[paid]]</f>
        <v>-6382.631536808557</v>
      </c>
      <c r="R1945" s="8">
        <v>7.9915205371260818</v>
      </c>
      <c r="S1945" s="8">
        <v>50000</v>
      </c>
      <c r="T1945" s="10">
        <v>0.06</v>
      </c>
      <c r="U1945" s="8">
        <v>1776.2948347390452</v>
      </c>
      <c r="V1945" s="10">
        <v>4.4137169058132093E-2</v>
      </c>
    </row>
    <row r="1946" spans="1:22" x14ac:dyDescent="0.25">
      <c r="A1946" s="6">
        <v>44732</v>
      </c>
      <c r="B1946" s="7" t="str">
        <f t="shared" si="30"/>
        <v>6</v>
      </c>
      <c r="C1946" s="17">
        <f>_xlfn.ISOWEEKNUM(Table3[[#This Row],[dt]])</f>
        <v>25</v>
      </c>
      <c r="D1946" s="1">
        <v>16703</v>
      </c>
      <c r="E1946" s="1" t="s">
        <v>10</v>
      </c>
      <c r="F1946" s="1" t="s">
        <v>91</v>
      </c>
      <c r="G1946" s="1" t="s">
        <v>27</v>
      </c>
      <c r="H1946" s="1" t="s">
        <v>19</v>
      </c>
      <c r="I1946" s="1" t="s">
        <v>12</v>
      </c>
      <c r="J1946" s="1" t="s">
        <v>13</v>
      </c>
      <c r="K1946" s="1" t="s">
        <v>14</v>
      </c>
      <c r="L1946" s="1" t="s">
        <v>79</v>
      </c>
      <c r="M1946" s="1">
        <v>1601460</v>
      </c>
      <c r="N1946" s="17">
        <v>1093.0254418333657</v>
      </c>
      <c r="O1946" s="8">
        <v>32987.90087353604</v>
      </c>
      <c r="P1946" s="8">
        <v>48857.201798715447</v>
      </c>
      <c r="Q1946" s="8">
        <f>P1946-Table3[[#This Row],[paid]]</f>
        <v>15869.300925179406</v>
      </c>
      <c r="R1946" s="8">
        <v>44.699052674168072</v>
      </c>
      <c r="S1946" s="8">
        <v>20000</v>
      </c>
      <c r="T1946" s="10">
        <v>4.4999999999999998E-2</v>
      </c>
      <c r="U1946" s="8">
        <v>3465.2260941668105</v>
      </c>
      <c r="V1946" s="10">
        <v>1.1820932454144759E-2</v>
      </c>
    </row>
    <row r="1947" spans="1:22" x14ac:dyDescent="0.25">
      <c r="A1947" s="6">
        <v>44732</v>
      </c>
      <c r="B1947" s="7" t="str">
        <f t="shared" si="30"/>
        <v>6</v>
      </c>
      <c r="C1947" s="17">
        <f>_xlfn.ISOWEEKNUM(Table3[[#This Row],[dt]])</f>
        <v>25</v>
      </c>
      <c r="D1947" s="1">
        <v>12394</v>
      </c>
      <c r="E1947" s="1" t="s">
        <v>10</v>
      </c>
      <c r="F1947" s="1" t="s">
        <v>95</v>
      </c>
      <c r="G1947" s="1" t="s">
        <v>68</v>
      </c>
      <c r="H1947" s="1" t="s">
        <v>17</v>
      </c>
      <c r="I1947" s="1" t="s">
        <v>12</v>
      </c>
      <c r="J1947" s="1" t="s">
        <v>13</v>
      </c>
      <c r="K1947" s="1" t="s">
        <v>14</v>
      </c>
      <c r="L1947" s="1" t="s">
        <v>81</v>
      </c>
      <c r="M1947" s="1">
        <v>1272800</v>
      </c>
      <c r="N1947" s="17">
        <v>2101.0729866760994</v>
      </c>
      <c r="O1947" s="8">
        <v>28396.194837087005</v>
      </c>
      <c r="P1947" s="8">
        <v>41780.446706298899</v>
      </c>
      <c r="Q1947" s="8">
        <f>P1947-Table3[[#This Row],[paid]]</f>
        <v>13384.251869211894</v>
      </c>
      <c r="R1947" s="8">
        <v>19.885290502161769</v>
      </c>
      <c r="S1947" s="8">
        <v>51800</v>
      </c>
      <c r="T1947" s="10">
        <v>7.0000000000000007E-2</v>
      </c>
      <c r="U1947" s="8">
        <v>3747.526822842251</v>
      </c>
      <c r="V1947" s="10">
        <v>1.4949284965708081E-2</v>
      </c>
    </row>
    <row r="1948" spans="1:22" x14ac:dyDescent="0.25">
      <c r="A1948" s="6">
        <v>44732</v>
      </c>
      <c r="B1948" s="7" t="str">
        <f t="shared" si="30"/>
        <v>6</v>
      </c>
      <c r="C1948" s="17">
        <f>_xlfn.ISOWEEKNUM(Table3[[#This Row],[dt]])</f>
        <v>25</v>
      </c>
      <c r="D1948" s="1">
        <v>3016</v>
      </c>
      <c r="E1948" s="1" t="s">
        <v>10</v>
      </c>
      <c r="F1948" s="1" t="s">
        <v>95</v>
      </c>
      <c r="G1948" s="1" t="s">
        <v>25</v>
      </c>
      <c r="H1948" s="1" t="s">
        <v>11</v>
      </c>
      <c r="I1948" s="1" t="s">
        <v>12</v>
      </c>
      <c r="J1948" s="1" t="s">
        <v>16</v>
      </c>
      <c r="K1948" s="1" t="s">
        <v>15</v>
      </c>
      <c r="L1948" s="1" t="s">
        <v>75</v>
      </c>
      <c r="M1948" s="1">
        <v>1574390</v>
      </c>
      <c r="N1948" s="17">
        <v>11441.924107940667</v>
      </c>
      <c r="O1948" s="8">
        <v>22724.802943646704</v>
      </c>
      <c r="P1948" s="8">
        <v>35521.239159714794</v>
      </c>
      <c r="Q1948" s="8">
        <f>P1948-Table3[[#This Row],[paid]]</f>
        <v>12796.43621606809</v>
      </c>
      <c r="R1948" s="8">
        <v>3.104481276454468</v>
      </c>
      <c r="S1948" s="8">
        <v>50600</v>
      </c>
      <c r="T1948" s="10">
        <v>0.08</v>
      </c>
      <c r="U1948" s="8">
        <v>11930.718078965807</v>
      </c>
      <c r="V1948" s="10">
        <v>5.5979269310404693E-2</v>
      </c>
    </row>
    <row r="1949" spans="1:22" x14ac:dyDescent="0.25">
      <c r="A1949" s="6">
        <v>44732</v>
      </c>
      <c r="B1949" s="7" t="str">
        <f t="shared" si="30"/>
        <v>6</v>
      </c>
      <c r="C1949" s="17">
        <f>_xlfn.ISOWEEKNUM(Table3[[#This Row],[dt]])</f>
        <v>25</v>
      </c>
      <c r="D1949" s="1">
        <v>16205</v>
      </c>
      <c r="E1949" s="1" t="s">
        <v>10</v>
      </c>
      <c r="F1949" s="1" t="s">
        <v>93</v>
      </c>
      <c r="G1949" s="1" t="s">
        <v>38</v>
      </c>
      <c r="H1949" s="1" t="s">
        <v>17</v>
      </c>
      <c r="I1949" s="1" t="s">
        <v>12</v>
      </c>
      <c r="J1949" s="1" t="s">
        <v>13</v>
      </c>
      <c r="K1949" s="1" t="s">
        <v>14</v>
      </c>
      <c r="L1949" s="1" t="s">
        <v>79</v>
      </c>
      <c r="M1949" s="1">
        <v>495120</v>
      </c>
      <c r="N1949" s="17">
        <v>1669.471074982685</v>
      </c>
      <c r="O1949" s="8">
        <v>14218.541788297929</v>
      </c>
      <c r="P1949" s="8">
        <v>21385.084904500876</v>
      </c>
      <c r="Q1949" s="8">
        <f>P1949-Table3[[#This Row],[paid]]</f>
        <v>7166.5431162029472</v>
      </c>
      <c r="R1949" s="8">
        <v>12.809497106574712</v>
      </c>
      <c r="S1949" s="8">
        <v>23400</v>
      </c>
      <c r="T1949" s="10">
        <v>0.09</v>
      </c>
      <c r="U1949" s="8">
        <v>1800.4629439592675</v>
      </c>
      <c r="V1949" s="10">
        <v>1.4032076967035465E-2</v>
      </c>
    </row>
    <row r="1950" spans="1:22" x14ac:dyDescent="0.25">
      <c r="A1950" s="6">
        <v>44732</v>
      </c>
      <c r="B1950" s="7" t="str">
        <f t="shared" si="30"/>
        <v>6</v>
      </c>
      <c r="C1950" s="17">
        <f>_xlfn.ISOWEEKNUM(Table3[[#This Row],[dt]])</f>
        <v>25</v>
      </c>
      <c r="D1950" s="1">
        <v>9559</v>
      </c>
      <c r="E1950" s="1" t="s">
        <v>10</v>
      </c>
      <c r="F1950" s="1" t="s">
        <v>90</v>
      </c>
      <c r="G1950" s="1" t="s">
        <v>70</v>
      </c>
      <c r="H1950" s="1" t="s">
        <v>17</v>
      </c>
      <c r="I1950" s="1" t="s">
        <v>18</v>
      </c>
      <c r="J1950" s="1" t="s">
        <v>16</v>
      </c>
      <c r="K1950" s="1" t="s">
        <v>14</v>
      </c>
      <c r="L1950" s="1" t="s">
        <v>77</v>
      </c>
      <c r="M1950" s="1">
        <v>574860</v>
      </c>
      <c r="N1950" s="17">
        <v>1455.0007030700726</v>
      </c>
      <c r="O1950" s="8">
        <v>13965.574406909936</v>
      </c>
      <c r="P1950" s="8">
        <v>20905.268087275075</v>
      </c>
      <c r="Q1950" s="8">
        <f>P1950-Table3[[#This Row],[paid]]</f>
        <v>6939.6936803651388</v>
      </c>
      <c r="R1950" s="8">
        <v>14.367874904228332</v>
      </c>
      <c r="S1950" s="8">
        <v>24400</v>
      </c>
      <c r="T1950" s="10">
        <v>7.0000000000000007E-2</v>
      </c>
      <c r="U1950" s="8">
        <v>4357.3756363881575</v>
      </c>
      <c r="V1950" s="10">
        <v>3.4739055710718753E-2</v>
      </c>
    </row>
    <row r="1951" spans="1:22" x14ac:dyDescent="0.25">
      <c r="A1951" s="6">
        <v>44732</v>
      </c>
      <c r="B1951" s="7" t="str">
        <f t="shared" si="30"/>
        <v>6</v>
      </c>
      <c r="C1951" s="17">
        <f>_xlfn.ISOWEEKNUM(Table3[[#This Row],[dt]])</f>
        <v>25</v>
      </c>
      <c r="D1951" s="1">
        <v>2796</v>
      </c>
      <c r="E1951" s="1" t="s">
        <v>10</v>
      </c>
      <c r="F1951" s="1" t="s">
        <v>93</v>
      </c>
      <c r="G1951" s="1" t="s">
        <v>73</v>
      </c>
      <c r="H1951" s="1" t="s">
        <v>17</v>
      </c>
      <c r="I1951" s="1" t="s">
        <v>12</v>
      </c>
      <c r="J1951" s="1" t="s">
        <v>13</v>
      </c>
      <c r="K1951" s="1" t="s">
        <v>14</v>
      </c>
      <c r="L1951" s="1" t="s">
        <v>77</v>
      </c>
      <c r="M1951" s="1">
        <v>341640</v>
      </c>
      <c r="N1951" s="17">
        <v>878.07439066651261</v>
      </c>
      <c r="O1951" s="8">
        <v>10749.526614260536</v>
      </c>
      <c r="P1951" s="8">
        <v>17675.812793577305</v>
      </c>
      <c r="Q1951" s="8">
        <f>P1951-Table3[[#This Row],[paid]]</f>
        <v>6926.2861793167685</v>
      </c>
      <c r="R1951" s="8">
        <v>20.130199652173289</v>
      </c>
      <c r="S1951" s="8">
        <v>15800</v>
      </c>
      <c r="T1951" s="10">
        <v>0.11</v>
      </c>
      <c r="U1951" s="8">
        <v>8590.5793952028162</v>
      </c>
      <c r="V1951" s="10">
        <v>8.1001267056531004E-2</v>
      </c>
    </row>
    <row r="1952" spans="1:22" x14ac:dyDescent="0.25">
      <c r="A1952" s="6">
        <v>44732</v>
      </c>
      <c r="B1952" s="7" t="str">
        <f t="shared" si="30"/>
        <v>6</v>
      </c>
      <c r="C1952" s="17">
        <f>_xlfn.ISOWEEKNUM(Table3[[#This Row],[dt]])</f>
        <v>25</v>
      </c>
      <c r="D1952" s="1">
        <v>3015</v>
      </c>
      <c r="E1952" s="1" t="s">
        <v>10</v>
      </c>
      <c r="F1952" s="1" t="s">
        <v>90</v>
      </c>
      <c r="G1952" s="1" t="s">
        <v>32</v>
      </c>
      <c r="H1952" s="1" t="s">
        <v>11</v>
      </c>
      <c r="I1952" s="1" t="s">
        <v>12</v>
      </c>
      <c r="J1952" s="1" t="s">
        <v>16</v>
      </c>
      <c r="K1952" s="1" t="s">
        <v>15</v>
      </c>
      <c r="L1952" s="1" t="s">
        <v>76</v>
      </c>
      <c r="M1952" s="1">
        <v>1059020</v>
      </c>
      <c r="N1952" s="17">
        <v>16081.564692395872</v>
      </c>
      <c r="O1952" s="8">
        <v>19585.465557716198</v>
      </c>
      <c r="P1952" s="8">
        <v>26418.799815224313</v>
      </c>
      <c r="Q1952" s="8">
        <f>P1952-Table3[[#This Row],[paid]]</f>
        <v>6833.3342575081151</v>
      </c>
      <c r="R1952" s="8">
        <v>1.6428003319674718</v>
      </c>
      <c r="S1952" s="8">
        <v>42000</v>
      </c>
      <c r="T1952" s="10">
        <v>0.13</v>
      </c>
      <c r="U1952" s="8">
        <v>2980.4397503582823</v>
      </c>
      <c r="V1952" s="10">
        <v>1.8802517974597453E-2</v>
      </c>
    </row>
    <row r="1953" spans="1:22" x14ac:dyDescent="0.25">
      <c r="A1953" s="6">
        <v>44732</v>
      </c>
      <c r="B1953" s="7" t="str">
        <f t="shared" si="30"/>
        <v>6</v>
      </c>
      <c r="C1953" s="17">
        <f>_xlfn.ISOWEEKNUM(Table3[[#This Row],[dt]])</f>
        <v>25</v>
      </c>
      <c r="D1953" s="1">
        <v>7797</v>
      </c>
      <c r="E1953" s="1" t="s">
        <v>10</v>
      </c>
      <c r="F1953" s="1" t="s">
        <v>95</v>
      </c>
      <c r="G1953" s="1" t="s">
        <v>63</v>
      </c>
      <c r="H1953" s="1" t="s">
        <v>19</v>
      </c>
      <c r="I1953" s="1" t="s">
        <v>18</v>
      </c>
      <c r="J1953" s="1" t="s">
        <v>13</v>
      </c>
      <c r="K1953" s="1" t="s">
        <v>14</v>
      </c>
      <c r="L1953" s="1" t="s">
        <v>76</v>
      </c>
      <c r="M1953" s="1">
        <v>285010</v>
      </c>
      <c r="N1953" s="17">
        <v>976.71286468126414</v>
      </c>
      <c r="O1953" s="8">
        <v>10017.771299727237</v>
      </c>
      <c r="P1953" s="8">
        <v>14431.395433448879</v>
      </c>
      <c r="Q1953" s="8">
        <f>P1953-Table3[[#This Row],[paid]]</f>
        <v>4413.6241337216416</v>
      </c>
      <c r="R1953" s="8">
        <v>14.775473893403003</v>
      </c>
      <c r="S1953" s="8">
        <v>31400</v>
      </c>
      <c r="T1953" s="10">
        <v>0.12</v>
      </c>
      <c r="U1953" s="8">
        <v>2946.8411860102983</v>
      </c>
      <c r="V1953" s="10">
        <v>3.4032758643008663E-2</v>
      </c>
    </row>
    <row r="1954" spans="1:22" x14ac:dyDescent="0.25">
      <c r="A1954" s="6">
        <v>44732</v>
      </c>
      <c r="B1954" s="7" t="str">
        <f t="shared" si="30"/>
        <v>6</v>
      </c>
      <c r="C1954" s="17">
        <f>_xlfn.ISOWEEKNUM(Table3[[#This Row],[dt]])</f>
        <v>25</v>
      </c>
      <c r="D1954" s="1">
        <v>17247</v>
      </c>
      <c r="E1954" s="1" t="s">
        <v>10</v>
      </c>
      <c r="F1954" s="1" t="s">
        <v>92</v>
      </c>
      <c r="G1954" s="1" t="s">
        <v>55</v>
      </c>
      <c r="H1954" s="1" t="s">
        <v>11</v>
      </c>
      <c r="I1954" s="1" t="s">
        <v>22</v>
      </c>
      <c r="J1954" s="1" t="s">
        <v>16</v>
      </c>
      <c r="K1954" s="1" t="s">
        <v>15</v>
      </c>
      <c r="L1954" s="1" t="s">
        <v>77</v>
      </c>
      <c r="M1954" s="1">
        <v>310940</v>
      </c>
      <c r="N1954" s="17">
        <v>1284.1356127545141</v>
      </c>
      <c r="O1954" s="8">
        <v>6341.3065484254394</v>
      </c>
      <c r="P1954" s="8">
        <v>10520.797894349502</v>
      </c>
      <c r="Q1954" s="8">
        <f>P1954-Table3[[#This Row],[paid]]</f>
        <v>4179.4913459240624</v>
      </c>
      <c r="R1954" s="8">
        <v>8.1929025173455283</v>
      </c>
      <c r="S1954" s="8">
        <v>12800</v>
      </c>
      <c r="T1954" s="10">
        <v>0.06</v>
      </c>
      <c r="U1954" s="8">
        <v>2197.7624933389225</v>
      </c>
      <c r="V1954" s="10">
        <v>3.4816156775195638E-2</v>
      </c>
    </row>
    <row r="1955" spans="1:22" x14ac:dyDescent="0.25">
      <c r="A1955" s="6">
        <v>44732</v>
      </c>
      <c r="B1955" s="7" t="str">
        <f t="shared" si="30"/>
        <v>6</v>
      </c>
      <c r="C1955" s="17">
        <f>_xlfn.ISOWEEKNUM(Table3[[#This Row],[dt]])</f>
        <v>25</v>
      </c>
      <c r="D1955" s="1">
        <v>9315</v>
      </c>
      <c r="E1955" s="1" t="s">
        <v>10</v>
      </c>
      <c r="F1955" s="1" t="s">
        <v>92</v>
      </c>
      <c r="G1955" s="1" t="s">
        <v>34</v>
      </c>
      <c r="H1955" s="1" t="s">
        <v>17</v>
      </c>
      <c r="I1955" s="1" t="s">
        <v>18</v>
      </c>
      <c r="J1955" s="1" t="s">
        <v>16</v>
      </c>
      <c r="K1955" s="1" t="s">
        <v>14</v>
      </c>
      <c r="L1955" s="1" t="s">
        <v>75</v>
      </c>
      <c r="M1955" s="1">
        <v>270180</v>
      </c>
      <c r="N1955" s="17">
        <v>1320.6459857512539</v>
      </c>
      <c r="O1955" s="8">
        <v>9472.7739068087903</v>
      </c>
      <c r="P1955" s="8">
        <v>13627.647967272605</v>
      </c>
      <c r="Q1955" s="8">
        <f>P1955-Table3[[#This Row],[paid]]</f>
        <v>4154.8740604638151</v>
      </c>
      <c r="R1955" s="8">
        <v>10.318925824410448</v>
      </c>
      <c r="S1955" s="8">
        <v>22600</v>
      </c>
      <c r="T1955" s="10">
        <v>7.0000000000000007E-2</v>
      </c>
      <c r="U1955" s="8">
        <v>1346.1329219625734</v>
      </c>
      <c r="V1955" s="10">
        <v>1.6463258188981825E-2</v>
      </c>
    </row>
    <row r="1956" spans="1:22" x14ac:dyDescent="0.25">
      <c r="A1956" s="6">
        <v>44732</v>
      </c>
      <c r="B1956" s="7" t="str">
        <f t="shared" si="30"/>
        <v>6</v>
      </c>
      <c r="C1956" s="17">
        <f>_xlfn.ISOWEEKNUM(Table3[[#This Row],[dt]])</f>
        <v>25</v>
      </c>
      <c r="D1956" s="1">
        <v>16846</v>
      </c>
      <c r="E1956" s="1" t="s">
        <v>10</v>
      </c>
      <c r="F1956" s="1" t="s">
        <v>95</v>
      </c>
      <c r="G1956" s="1" t="s">
        <v>27</v>
      </c>
      <c r="H1956" s="1" t="s">
        <v>11</v>
      </c>
      <c r="I1956" s="1" t="s">
        <v>18</v>
      </c>
      <c r="J1956" s="1" t="s">
        <v>13</v>
      </c>
      <c r="K1956" s="1" t="s">
        <v>15</v>
      </c>
      <c r="L1956" s="1" t="s">
        <v>76</v>
      </c>
      <c r="M1956" s="1">
        <v>676610</v>
      </c>
      <c r="N1956" s="17">
        <v>4310.9682473365365</v>
      </c>
      <c r="O1956" s="8">
        <v>13313.59204667668</v>
      </c>
      <c r="P1956" s="8">
        <v>17423.944314273049</v>
      </c>
      <c r="Q1956" s="8">
        <f>P1956-Table3[[#This Row],[paid]]</f>
        <v>4110.3522675963686</v>
      </c>
      <c r="R1956" s="8">
        <v>4.0417705059734912</v>
      </c>
      <c r="S1956" s="8">
        <v>25000</v>
      </c>
      <c r="T1956" s="10">
        <v>0.06</v>
      </c>
      <c r="U1956" s="8">
        <v>3124.7790204418461</v>
      </c>
      <c r="V1956" s="10">
        <v>2.988970201083329E-2</v>
      </c>
    </row>
    <row r="1957" spans="1:22" x14ac:dyDescent="0.25">
      <c r="A1957" s="6">
        <v>44732</v>
      </c>
      <c r="B1957" s="7" t="str">
        <f t="shared" si="30"/>
        <v>6</v>
      </c>
      <c r="C1957" s="17">
        <f>_xlfn.ISOWEEKNUM(Table3[[#This Row],[dt]])</f>
        <v>25</v>
      </c>
      <c r="D1957" s="1">
        <v>16911</v>
      </c>
      <c r="E1957" s="1" t="s">
        <v>10</v>
      </c>
      <c r="F1957" s="1" t="s">
        <v>95</v>
      </c>
      <c r="G1957" s="1" t="s">
        <v>67</v>
      </c>
      <c r="H1957" s="1" t="s">
        <v>11</v>
      </c>
      <c r="I1957" s="1" t="s">
        <v>18</v>
      </c>
      <c r="J1957" s="1" t="s">
        <v>16</v>
      </c>
      <c r="K1957" s="1" t="s">
        <v>15</v>
      </c>
      <c r="L1957" s="1" t="s">
        <v>75</v>
      </c>
      <c r="M1957" s="1">
        <v>271620</v>
      </c>
      <c r="N1957" s="17">
        <v>1284.5589973989122</v>
      </c>
      <c r="O1957" s="8">
        <v>9248.7124874334495</v>
      </c>
      <c r="P1957" s="8">
        <v>12375.538375091992</v>
      </c>
      <c r="Q1957" s="8">
        <f>P1957-Table3[[#This Row],[paid]]</f>
        <v>3126.8258876585423</v>
      </c>
      <c r="R1957" s="8">
        <v>9.6340755077431766</v>
      </c>
      <c r="S1957" s="8">
        <v>19600</v>
      </c>
      <c r="T1957" s="10">
        <v>0.12</v>
      </c>
      <c r="U1957" s="8">
        <v>2374.7861958497638</v>
      </c>
      <c r="V1957" s="10">
        <v>3.1982261079235824E-2</v>
      </c>
    </row>
    <row r="1958" spans="1:22" x14ac:dyDescent="0.25">
      <c r="A1958" s="6">
        <v>44732</v>
      </c>
      <c r="B1958" s="7" t="str">
        <f t="shared" si="30"/>
        <v>6</v>
      </c>
      <c r="C1958" s="17">
        <f>_xlfn.ISOWEEKNUM(Table3[[#This Row],[dt]])</f>
        <v>25</v>
      </c>
      <c r="D1958" s="1">
        <v>17282</v>
      </c>
      <c r="E1958" s="1" t="s">
        <v>10</v>
      </c>
      <c r="F1958" s="1" t="s">
        <v>90</v>
      </c>
      <c r="G1958" s="1" t="s">
        <v>67</v>
      </c>
      <c r="H1958" s="1" t="s">
        <v>17</v>
      </c>
      <c r="I1958" s="1" t="s">
        <v>12</v>
      </c>
      <c r="J1958" s="1" t="s">
        <v>13</v>
      </c>
      <c r="K1958" s="1" t="s">
        <v>14</v>
      </c>
      <c r="L1958" s="1" t="s">
        <v>76</v>
      </c>
      <c r="M1958" s="1">
        <v>173520</v>
      </c>
      <c r="N1958" s="17">
        <v>673.84708493040148</v>
      </c>
      <c r="O1958" s="8">
        <v>6302.5968060822133</v>
      </c>
      <c r="P1958" s="8">
        <v>9192.6114399786984</v>
      </c>
      <c r="Q1958" s="8">
        <f>P1958-Table3[[#This Row],[paid]]</f>
        <v>2890.0146338964851</v>
      </c>
      <c r="R1958" s="8">
        <v>13.64198442874938</v>
      </c>
      <c r="S1958" s="8">
        <v>14200</v>
      </c>
      <c r="T1958" s="10">
        <v>7.0000000000000007E-2</v>
      </c>
      <c r="U1958" s="8">
        <v>1449.8712268075326</v>
      </c>
      <c r="V1958" s="10">
        <v>2.6286894213433876E-2</v>
      </c>
    </row>
    <row r="1959" spans="1:22" x14ac:dyDescent="0.25">
      <c r="A1959" s="6">
        <v>44732</v>
      </c>
      <c r="B1959" s="7" t="str">
        <f t="shared" si="30"/>
        <v>6</v>
      </c>
      <c r="C1959" s="17">
        <f>_xlfn.ISOWEEKNUM(Table3[[#This Row],[dt]])</f>
        <v>25</v>
      </c>
      <c r="D1959" s="1">
        <v>9288</v>
      </c>
      <c r="E1959" s="1" t="s">
        <v>10</v>
      </c>
      <c r="F1959" s="1" t="s">
        <v>94</v>
      </c>
      <c r="G1959" s="1" t="s">
        <v>39</v>
      </c>
      <c r="H1959" s="1" t="s">
        <v>19</v>
      </c>
      <c r="I1959" s="1" t="s">
        <v>21</v>
      </c>
      <c r="J1959" s="1" t="s">
        <v>13</v>
      </c>
      <c r="K1959" s="1" t="s">
        <v>14</v>
      </c>
      <c r="L1959" s="1" t="s">
        <v>80</v>
      </c>
      <c r="M1959" s="1">
        <v>407430</v>
      </c>
      <c r="N1959" s="17">
        <v>402.95870818038304</v>
      </c>
      <c r="O1959" s="8">
        <v>9351.370016790941</v>
      </c>
      <c r="P1959" s="8">
        <v>12077.615325906554</v>
      </c>
      <c r="Q1959" s="8">
        <f>P1959-Table3[[#This Row],[paid]]</f>
        <v>2726.2453091156131</v>
      </c>
      <c r="R1959" s="8">
        <v>29.972339797406864</v>
      </c>
      <c r="S1959" s="8">
        <v>14400</v>
      </c>
      <c r="T1959" s="10">
        <v>6.5000000000000002E-2</v>
      </c>
      <c r="U1959" s="8">
        <v>1876.2359657380584</v>
      </c>
      <c r="V1959" s="10">
        <v>2.589136893761803E-2</v>
      </c>
    </row>
    <row r="1960" spans="1:22" x14ac:dyDescent="0.25">
      <c r="A1960" s="6">
        <v>44732</v>
      </c>
      <c r="B1960" s="7" t="str">
        <f t="shared" si="30"/>
        <v>6</v>
      </c>
      <c r="C1960" s="17">
        <f>_xlfn.ISOWEEKNUM(Table3[[#This Row],[dt]])</f>
        <v>25</v>
      </c>
      <c r="D1960" s="1">
        <v>12446</v>
      </c>
      <c r="E1960" s="1" t="s">
        <v>10</v>
      </c>
      <c r="F1960" s="1" t="s">
        <v>94</v>
      </c>
      <c r="G1960" s="1" t="s">
        <v>25</v>
      </c>
      <c r="H1960" s="1" t="s">
        <v>11</v>
      </c>
      <c r="I1960" s="1" t="s">
        <v>12</v>
      </c>
      <c r="J1960" s="1" t="s">
        <v>13</v>
      </c>
      <c r="K1960" s="1" t="s">
        <v>15</v>
      </c>
      <c r="L1960" s="1" t="s">
        <v>81</v>
      </c>
      <c r="M1960" s="1">
        <v>464270</v>
      </c>
      <c r="N1960" s="17">
        <v>2368.2396838641625</v>
      </c>
      <c r="O1960" s="8">
        <v>11931.76602252408</v>
      </c>
      <c r="P1960" s="8">
        <v>14535.63878247098</v>
      </c>
      <c r="Q1960" s="8">
        <f>P1960-Table3[[#This Row],[paid]]</f>
        <v>2603.8727599469003</v>
      </c>
      <c r="R1960" s="8">
        <v>6.1377397235206175</v>
      </c>
      <c r="S1960" s="8">
        <v>22800</v>
      </c>
      <c r="T1960" s="10">
        <v>0.21</v>
      </c>
      <c r="U1960" s="8">
        <v>16992.176565081412</v>
      </c>
      <c r="V1960" s="10">
        <v>0.19483350335650945</v>
      </c>
    </row>
    <row r="1961" spans="1:22" x14ac:dyDescent="0.25">
      <c r="A1961" s="6">
        <v>44732</v>
      </c>
      <c r="B1961" s="7" t="str">
        <f t="shared" si="30"/>
        <v>6</v>
      </c>
      <c r="C1961" s="17">
        <f>_xlfn.ISOWEEKNUM(Table3[[#This Row],[dt]])</f>
        <v>25</v>
      </c>
      <c r="D1961" s="1">
        <v>10509</v>
      </c>
      <c r="E1961" s="1" t="s">
        <v>10</v>
      </c>
      <c r="F1961" s="1" t="s">
        <v>95</v>
      </c>
      <c r="G1961" s="1" t="s">
        <v>30</v>
      </c>
      <c r="H1961" s="1" t="s">
        <v>17</v>
      </c>
      <c r="I1961" s="1" t="s">
        <v>12</v>
      </c>
      <c r="J1961" s="1" t="s">
        <v>13</v>
      </c>
      <c r="K1961" s="1" t="s">
        <v>14</v>
      </c>
      <c r="L1961" s="1" t="s">
        <v>81</v>
      </c>
      <c r="M1961" s="1">
        <v>398400</v>
      </c>
      <c r="N1961" s="17">
        <v>912.91743640755999</v>
      </c>
      <c r="O1961" s="8">
        <v>13667.391795092515</v>
      </c>
      <c r="P1961" s="8">
        <v>16120.413798389636</v>
      </c>
      <c r="Q1961" s="8">
        <f>P1961-Table3[[#This Row],[paid]]</f>
        <v>2453.022003297121</v>
      </c>
      <c r="R1961" s="8">
        <v>17.658128934228056</v>
      </c>
      <c r="S1961" s="8">
        <v>13400</v>
      </c>
      <c r="T1961" s="10">
        <v>0.108</v>
      </c>
      <c r="U1961" s="8">
        <v>8982.8177709209249</v>
      </c>
      <c r="V1961" s="10">
        <v>9.2872075982506436E-2</v>
      </c>
    </row>
    <row r="1962" spans="1:22" x14ac:dyDescent="0.25">
      <c r="A1962" s="6">
        <v>44732</v>
      </c>
      <c r="B1962" s="7" t="str">
        <f t="shared" si="30"/>
        <v>6</v>
      </c>
      <c r="C1962" s="17">
        <f>_xlfn.ISOWEEKNUM(Table3[[#This Row],[dt]])</f>
        <v>25</v>
      </c>
      <c r="D1962" s="1">
        <v>14706</v>
      </c>
      <c r="E1962" s="1" t="s">
        <v>10</v>
      </c>
      <c r="F1962" s="1" t="s">
        <v>92</v>
      </c>
      <c r="G1962" s="1" t="s">
        <v>54</v>
      </c>
      <c r="H1962" s="1" t="s">
        <v>17</v>
      </c>
      <c r="I1962" s="1" t="s">
        <v>18</v>
      </c>
      <c r="J1962" s="1" t="s">
        <v>13</v>
      </c>
      <c r="K1962" s="1" t="s">
        <v>15</v>
      </c>
      <c r="L1962" s="1" t="s">
        <v>77</v>
      </c>
      <c r="M1962" s="1">
        <v>215880</v>
      </c>
      <c r="N1962" s="17">
        <v>1187.6567084555882</v>
      </c>
      <c r="O1962" s="8">
        <v>11556.360683681498</v>
      </c>
      <c r="P1962" s="8">
        <v>13863.625546774483</v>
      </c>
      <c r="Q1962" s="8">
        <f>P1962-Table3[[#This Row],[paid]]</f>
        <v>2307.2648630929853</v>
      </c>
      <c r="R1962" s="8">
        <v>11.673091599678282</v>
      </c>
      <c r="S1962" s="8">
        <v>22000</v>
      </c>
      <c r="T1962" s="10">
        <v>0.11</v>
      </c>
      <c r="U1962" s="8">
        <v>348.5181348101205</v>
      </c>
      <c r="V1962" s="10">
        <v>4.1898387694985851E-3</v>
      </c>
    </row>
    <row r="1963" spans="1:22" x14ac:dyDescent="0.25">
      <c r="A1963" s="6">
        <v>44732</v>
      </c>
      <c r="B1963" s="7" t="str">
        <f t="shared" si="30"/>
        <v>6</v>
      </c>
      <c r="C1963" s="17">
        <f>_xlfn.ISOWEEKNUM(Table3[[#This Row],[dt]])</f>
        <v>25</v>
      </c>
      <c r="D1963" s="1">
        <v>17473</v>
      </c>
      <c r="E1963" s="1" t="s">
        <v>10</v>
      </c>
      <c r="F1963" s="1" t="s">
        <v>91</v>
      </c>
      <c r="G1963" s="1" t="s">
        <v>51</v>
      </c>
      <c r="H1963" s="1" t="s">
        <v>17</v>
      </c>
      <c r="I1963" s="1" t="s">
        <v>18</v>
      </c>
      <c r="J1963" s="1" t="s">
        <v>16</v>
      </c>
      <c r="K1963" s="1" t="s">
        <v>15</v>
      </c>
      <c r="L1963" s="1" t="s">
        <v>77</v>
      </c>
      <c r="M1963" s="1">
        <v>233270</v>
      </c>
      <c r="N1963" s="17">
        <v>788.10149274313096</v>
      </c>
      <c r="O1963" s="8">
        <v>5730.588480706987</v>
      </c>
      <c r="P1963" s="8">
        <v>7680.7573740506241</v>
      </c>
      <c r="Q1963" s="8">
        <f>P1963-Table3[[#This Row],[paid]]</f>
        <v>1950.1688933436371</v>
      </c>
      <c r="R1963" s="8">
        <v>9.7458987767125613</v>
      </c>
      <c r="S1963" s="8">
        <v>7800</v>
      </c>
      <c r="T1963" s="10">
        <v>7.0000000000000007E-2</v>
      </c>
      <c r="U1963" s="8">
        <v>1810.7754309790089</v>
      </c>
      <c r="V1963" s="10">
        <v>3.9292466935979924E-2</v>
      </c>
    </row>
    <row r="1964" spans="1:22" x14ac:dyDescent="0.25">
      <c r="A1964" s="6">
        <v>44732</v>
      </c>
      <c r="B1964" s="7" t="str">
        <f t="shared" si="30"/>
        <v>6</v>
      </c>
      <c r="C1964" s="17">
        <f>_xlfn.ISOWEEKNUM(Table3[[#This Row],[dt]])</f>
        <v>25</v>
      </c>
      <c r="D1964" s="1">
        <v>10543</v>
      </c>
      <c r="E1964" s="1" t="s">
        <v>10</v>
      </c>
      <c r="F1964" s="1" t="s">
        <v>94</v>
      </c>
      <c r="G1964" s="1" t="s">
        <v>27</v>
      </c>
      <c r="H1964" s="1" t="s">
        <v>19</v>
      </c>
      <c r="I1964" s="1" t="s">
        <v>18</v>
      </c>
      <c r="J1964" s="1" t="s">
        <v>13</v>
      </c>
      <c r="K1964" s="1" t="s">
        <v>14</v>
      </c>
      <c r="L1964" s="1" t="s">
        <v>78</v>
      </c>
      <c r="M1964" s="1">
        <v>503080</v>
      </c>
      <c r="N1964" s="17">
        <v>474.1564561734213</v>
      </c>
      <c r="O1964" s="8">
        <v>7023.1076074647617</v>
      </c>
      <c r="P1964" s="8">
        <v>8951.7521894625988</v>
      </c>
      <c r="Q1964" s="8">
        <f>P1964-Table3[[#This Row],[paid]]</f>
        <v>1928.6445819978371</v>
      </c>
      <c r="R1964" s="8">
        <v>18.879321525442908</v>
      </c>
      <c r="S1964" s="8">
        <v>12000</v>
      </c>
      <c r="T1964" s="10">
        <v>9.5000000000000001E-2</v>
      </c>
      <c r="U1964" s="8">
        <v>1740.4113132425982</v>
      </c>
      <c r="V1964" s="10">
        <v>3.2403550284663699E-2</v>
      </c>
    </row>
    <row r="1965" spans="1:22" x14ac:dyDescent="0.25">
      <c r="A1965" s="6">
        <v>44732</v>
      </c>
      <c r="B1965" s="7" t="str">
        <f t="shared" si="30"/>
        <v>6</v>
      </c>
      <c r="C1965" s="17">
        <f>_xlfn.ISOWEEKNUM(Table3[[#This Row],[dt]])</f>
        <v>25</v>
      </c>
      <c r="D1965" s="1">
        <v>16256</v>
      </c>
      <c r="E1965" s="1" t="s">
        <v>10</v>
      </c>
      <c r="F1965" s="1" t="s">
        <v>95</v>
      </c>
      <c r="G1965" s="1" t="s">
        <v>55</v>
      </c>
      <c r="H1965" s="1" t="s">
        <v>17</v>
      </c>
      <c r="I1965" s="1" t="s">
        <v>12</v>
      </c>
      <c r="J1965" s="1" t="s">
        <v>16</v>
      </c>
      <c r="K1965" s="1" t="s">
        <v>14</v>
      </c>
      <c r="L1965" s="1" t="s">
        <v>80</v>
      </c>
      <c r="M1965" s="1">
        <v>212790</v>
      </c>
      <c r="N1965" s="17">
        <v>768.728636932055</v>
      </c>
      <c r="O1965" s="8">
        <v>2861.9329041023361</v>
      </c>
      <c r="P1965" s="8">
        <v>4700.9610691486896</v>
      </c>
      <c r="Q1965" s="8">
        <f>P1965-Table3[[#This Row],[paid]]</f>
        <v>1839.0281650463535</v>
      </c>
      <c r="R1965" s="8">
        <v>6.1152412480819152</v>
      </c>
      <c r="S1965" s="8">
        <v>3000</v>
      </c>
      <c r="T1965" s="10">
        <v>0.1</v>
      </c>
      <c r="U1965" s="8">
        <v>439.27858929811111</v>
      </c>
      <c r="V1965" s="10">
        <v>1.5574070310182387E-2</v>
      </c>
    </row>
    <row r="1966" spans="1:22" x14ac:dyDescent="0.25">
      <c r="A1966" s="6">
        <v>44732</v>
      </c>
      <c r="B1966" s="7" t="str">
        <f t="shared" si="30"/>
        <v>6</v>
      </c>
      <c r="C1966" s="17">
        <f>_xlfn.ISOWEEKNUM(Table3[[#This Row],[dt]])</f>
        <v>25</v>
      </c>
      <c r="D1966" s="1">
        <v>2789</v>
      </c>
      <c r="E1966" s="1" t="s">
        <v>10</v>
      </c>
      <c r="F1966" s="1" t="s">
        <v>90</v>
      </c>
      <c r="G1966" s="1" t="s">
        <v>64</v>
      </c>
      <c r="H1966" s="1" t="s">
        <v>17</v>
      </c>
      <c r="I1966" s="1" t="s">
        <v>12</v>
      </c>
      <c r="J1966" s="1" t="s">
        <v>13</v>
      </c>
      <c r="K1966" s="1" t="s">
        <v>14</v>
      </c>
      <c r="L1966" s="1" t="s">
        <v>78</v>
      </c>
      <c r="M1966" s="1">
        <v>214420</v>
      </c>
      <c r="N1966" s="17">
        <v>1130.9444536014505</v>
      </c>
      <c r="O1966" s="8">
        <v>10228.890220571004</v>
      </c>
      <c r="P1966" s="8">
        <v>12050.31943901343</v>
      </c>
      <c r="Q1966" s="8">
        <f>P1966-Table3[[#This Row],[paid]]</f>
        <v>1821.4292184424266</v>
      </c>
      <c r="R1966" s="8">
        <v>10.65509397976146</v>
      </c>
      <c r="S1966" s="8">
        <v>26200</v>
      </c>
      <c r="T1966" s="10">
        <v>0.13</v>
      </c>
      <c r="U1966" s="8">
        <v>5824.4210033421541</v>
      </c>
      <c r="V1966" s="10">
        <v>8.0556937830839281E-2</v>
      </c>
    </row>
    <row r="1967" spans="1:22" x14ac:dyDescent="0.25">
      <c r="A1967" s="6">
        <v>44732</v>
      </c>
      <c r="B1967" s="7" t="str">
        <f t="shared" si="30"/>
        <v>6</v>
      </c>
      <c r="C1967" s="17">
        <f>_xlfn.ISOWEEKNUM(Table3[[#This Row],[dt]])</f>
        <v>25</v>
      </c>
      <c r="D1967" s="1">
        <v>15605</v>
      </c>
      <c r="E1967" s="1" t="s">
        <v>10</v>
      </c>
      <c r="F1967" s="1" t="s">
        <v>91</v>
      </c>
      <c r="G1967" s="1" t="s">
        <v>50</v>
      </c>
      <c r="H1967" s="1" t="s">
        <v>11</v>
      </c>
      <c r="I1967" s="1" t="s">
        <v>12</v>
      </c>
      <c r="J1967" s="1" t="s">
        <v>13</v>
      </c>
      <c r="K1967" s="1" t="s">
        <v>14</v>
      </c>
      <c r="L1967" s="1" t="s">
        <v>81</v>
      </c>
      <c r="M1967" s="1">
        <v>138090</v>
      </c>
      <c r="N1967" s="17">
        <v>1383.6308503625576</v>
      </c>
      <c r="O1967" s="8">
        <v>3037.3350396269434</v>
      </c>
      <c r="P1967" s="8">
        <v>4608.0597189857681</v>
      </c>
      <c r="Q1967" s="8">
        <f>P1967-Table3[[#This Row],[paid]]</f>
        <v>1570.7246793588247</v>
      </c>
      <c r="R1967" s="8">
        <v>3.3304112276611222</v>
      </c>
      <c r="S1967" s="8">
        <v>7200</v>
      </c>
      <c r="T1967" s="10">
        <v>0.32</v>
      </c>
      <c r="U1967" s="8">
        <v>8339.3886230859262</v>
      </c>
      <c r="V1967" s="10">
        <v>0.30162328368295765</v>
      </c>
    </row>
    <row r="1968" spans="1:22" x14ac:dyDescent="0.25">
      <c r="A1968" s="6">
        <v>44732</v>
      </c>
      <c r="B1968" s="7" t="str">
        <f t="shared" si="30"/>
        <v>6</v>
      </c>
      <c r="C1968" s="17">
        <f>_xlfn.ISOWEEKNUM(Table3[[#This Row],[dt]])</f>
        <v>25</v>
      </c>
      <c r="D1968" s="1">
        <v>15031</v>
      </c>
      <c r="E1968" s="1" t="s">
        <v>10</v>
      </c>
      <c r="F1968" s="1" t="s">
        <v>91</v>
      </c>
      <c r="G1968" s="1" t="s">
        <v>27</v>
      </c>
      <c r="H1968" s="1" t="s">
        <v>19</v>
      </c>
      <c r="I1968" s="1" t="s">
        <v>12</v>
      </c>
      <c r="J1968" s="1" t="s">
        <v>13</v>
      </c>
      <c r="K1968" s="1" t="s">
        <v>14</v>
      </c>
      <c r="L1968" s="1" t="s">
        <v>78</v>
      </c>
      <c r="M1968" s="1">
        <v>126000</v>
      </c>
      <c r="N1968" s="17">
        <v>303.10122878876535</v>
      </c>
      <c r="O1968" s="8">
        <v>4210.0867848713051</v>
      </c>
      <c r="P1968" s="8">
        <v>5748.1192693776356</v>
      </c>
      <c r="Q1968" s="8">
        <f>P1968-Table3[[#This Row],[paid]]</f>
        <v>1538.0324845063305</v>
      </c>
      <c r="R1968" s="8">
        <v>18.964354886807683</v>
      </c>
      <c r="S1968" s="8">
        <v>4800</v>
      </c>
      <c r="T1968" s="10">
        <v>0.11</v>
      </c>
      <c r="U1968" s="8">
        <v>3191.7040301302686</v>
      </c>
      <c r="V1968" s="10">
        <v>9.2543429730534074E-2</v>
      </c>
    </row>
    <row r="1969" spans="1:22" x14ac:dyDescent="0.25">
      <c r="A1969" s="6">
        <v>44732</v>
      </c>
      <c r="B1969" s="7" t="str">
        <f t="shared" si="30"/>
        <v>6</v>
      </c>
      <c r="C1969" s="17">
        <f>_xlfn.ISOWEEKNUM(Table3[[#This Row],[dt]])</f>
        <v>25</v>
      </c>
      <c r="D1969" s="1">
        <v>15673</v>
      </c>
      <c r="E1969" s="1" t="s">
        <v>10</v>
      </c>
      <c r="F1969" s="1" t="s">
        <v>90</v>
      </c>
      <c r="G1969" s="1" t="s">
        <v>29</v>
      </c>
      <c r="H1969" s="1" t="s">
        <v>19</v>
      </c>
      <c r="I1969" s="1" t="s">
        <v>21</v>
      </c>
      <c r="J1969" s="1" t="s">
        <v>16</v>
      </c>
      <c r="K1969" s="1" t="s">
        <v>15</v>
      </c>
      <c r="L1969" s="1" t="s">
        <v>78</v>
      </c>
      <c r="M1969" s="1">
        <v>136010</v>
      </c>
      <c r="N1969" s="17">
        <v>157.48733535967577</v>
      </c>
      <c r="O1969" s="8">
        <v>2261.7465960421841</v>
      </c>
      <c r="P1969" s="8">
        <v>3710.3796319739649</v>
      </c>
      <c r="Q1969" s="8">
        <f>P1969-Table3[[#This Row],[paid]]</f>
        <v>1448.6330359317808</v>
      </c>
      <c r="R1969" s="8">
        <v>23.55986037543942</v>
      </c>
      <c r="S1969" s="8">
        <v>2200</v>
      </c>
      <c r="T1969" s="10">
        <v>0.06</v>
      </c>
      <c r="U1969" s="8">
        <v>1088.5315144216891</v>
      </c>
      <c r="V1969" s="10">
        <v>4.8895783468324759E-2</v>
      </c>
    </row>
    <row r="1970" spans="1:22" x14ac:dyDescent="0.25">
      <c r="A1970" s="6">
        <v>44732</v>
      </c>
      <c r="B1970" s="7" t="str">
        <f t="shared" si="30"/>
        <v>6</v>
      </c>
      <c r="C1970" s="17">
        <f>_xlfn.ISOWEEKNUM(Table3[[#This Row],[dt]])</f>
        <v>25</v>
      </c>
      <c r="D1970" s="1">
        <v>15974</v>
      </c>
      <c r="E1970" s="1" t="s">
        <v>10</v>
      </c>
      <c r="F1970" s="1" t="s">
        <v>92</v>
      </c>
      <c r="G1970" s="1" t="s">
        <v>43</v>
      </c>
      <c r="H1970" s="1" t="s">
        <v>11</v>
      </c>
      <c r="I1970" s="1" t="s">
        <v>12</v>
      </c>
      <c r="J1970" s="1" t="s">
        <v>16</v>
      </c>
      <c r="K1970" s="1" t="s">
        <v>14</v>
      </c>
      <c r="L1970" s="1" t="s">
        <v>76</v>
      </c>
      <c r="M1970" s="1">
        <v>265430</v>
      </c>
      <c r="N1970" s="17">
        <v>938.79095693509146</v>
      </c>
      <c r="O1970" s="8">
        <v>5527.0587381145097</v>
      </c>
      <c r="P1970" s="8">
        <v>6918.3370157213067</v>
      </c>
      <c r="Q1970" s="8">
        <f>P1970-Table3[[#This Row],[paid]]</f>
        <v>1391.278277606797</v>
      </c>
      <c r="R1970" s="8">
        <v>7.3694116508193472</v>
      </c>
      <c r="S1970" s="8">
        <v>7800</v>
      </c>
      <c r="T1970" s="10">
        <v>0.09</v>
      </c>
      <c r="U1970" s="8">
        <v>2047.5540788259812</v>
      </c>
      <c r="V1970" s="10">
        <v>4.9326740279084805E-2</v>
      </c>
    </row>
    <row r="1971" spans="1:22" x14ac:dyDescent="0.25">
      <c r="A1971" s="6">
        <v>44732</v>
      </c>
      <c r="B1971" s="7" t="str">
        <f t="shared" si="30"/>
        <v>6</v>
      </c>
      <c r="C1971" s="17">
        <f>_xlfn.ISOWEEKNUM(Table3[[#This Row],[dt]])</f>
        <v>25</v>
      </c>
      <c r="D1971" s="1">
        <v>10778</v>
      </c>
      <c r="E1971" s="1" t="s">
        <v>10</v>
      </c>
      <c r="F1971" s="1" t="s">
        <v>95</v>
      </c>
      <c r="G1971" s="1" t="s">
        <v>65</v>
      </c>
      <c r="H1971" s="1" t="s">
        <v>17</v>
      </c>
      <c r="I1971" s="1" t="s">
        <v>12</v>
      </c>
      <c r="J1971" s="1" t="s">
        <v>16</v>
      </c>
      <c r="K1971" s="1" t="s">
        <v>20</v>
      </c>
      <c r="L1971" s="1" t="s">
        <v>75</v>
      </c>
      <c r="M1971" s="1">
        <v>688720</v>
      </c>
      <c r="N1971" s="17">
        <v>1093.4322861866829</v>
      </c>
      <c r="O1971" s="8">
        <v>17440.770383988413</v>
      </c>
      <c r="P1971" s="8">
        <v>18807.003386411674</v>
      </c>
      <c r="Q1971" s="8">
        <f>P1971-Table3[[#This Row],[paid]]</f>
        <v>1366.2330024232615</v>
      </c>
      <c r="R1971" s="8">
        <v>17.199970792887978</v>
      </c>
      <c r="S1971" s="8">
        <v>38200</v>
      </c>
      <c r="T1971" s="10">
        <v>0.09</v>
      </c>
      <c r="U1971" s="8">
        <v>4928.8940279259614</v>
      </c>
      <c r="V1971" s="10">
        <v>4.3679597494048032E-2</v>
      </c>
    </row>
    <row r="1972" spans="1:22" x14ac:dyDescent="0.25">
      <c r="A1972" s="6">
        <v>44732</v>
      </c>
      <c r="B1972" s="7" t="str">
        <f t="shared" si="30"/>
        <v>6</v>
      </c>
      <c r="C1972" s="17">
        <f>_xlfn.ISOWEEKNUM(Table3[[#This Row],[dt]])</f>
        <v>25</v>
      </c>
      <c r="D1972" s="1">
        <v>17870</v>
      </c>
      <c r="E1972" s="1" t="s">
        <v>10</v>
      </c>
      <c r="F1972" s="1" t="s">
        <v>91</v>
      </c>
      <c r="G1972" s="1" t="s">
        <v>50</v>
      </c>
      <c r="H1972" s="1" t="s">
        <v>11</v>
      </c>
      <c r="I1972" s="1" t="s">
        <v>12</v>
      </c>
      <c r="J1972" s="1"/>
      <c r="K1972" s="1" t="s">
        <v>14</v>
      </c>
      <c r="L1972" s="1" t="s">
        <v>81</v>
      </c>
      <c r="M1972" s="1">
        <v>153540</v>
      </c>
      <c r="N1972" s="17">
        <v>665.08663366336634</v>
      </c>
      <c r="O1972" s="8">
        <v>3086.9214585885643</v>
      </c>
      <c r="P1972" s="8">
        <v>4443.8748945365305</v>
      </c>
      <c r="Q1972" s="8">
        <f>P1972-Table3[[#This Row],[paid]]</f>
        <v>1356.9534359479662</v>
      </c>
      <c r="R1972" s="8">
        <v>6.681648178763127</v>
      </c>
      <c r="S1972" s="8">
        <v>6600</v>
      </c>
      <c r="T1972" s="10">
        <v>0.12</v>
      </c>
      <c r="U1972" s="8">
        <v>1549.5025795455178</v>
      </c>
      <c r="V1972" s="10">
        <v>5.8113793941804243E-2</v>
      </c>
    </row>
    <row r="1973" spans="1:22" x14ac:dyDescent="0.25">
      <c r="A1973" s="6">
        <v>44732</v>
      </c>
      <c r="B1973" s="7" t="str">
        <f t="shared" si="30"/>
        <v>6</v>
      </c>
      <c r="C1973" s="17">
        <f>_xlfn.ISOWEEKNUM(Table3[[#This Row],[dt]])</f>
        <v>25</v>
      </c>
      <c r="D1973" s="1">
        <v>5247</v>
      </c>
      <c r="E1973" s="1" t="s">
        <v>10</v>
      </c>
      <c r="F1973" s="1" t="s">
        <v>95</v>
      </c>
      <c r="G1973" s="1" t="s">
        <v>30</v>
      </c>
      <c r="H1973" s="1" t="s">
        <v>11</v>
      </c>
      <c r="I1973" s="1" t="s">
        <v>12</v>
      </c>
      <c r="J1973" s="1" t="s">
        <v>13</v>
      </c>
      <c r="K1973" s="1" t="s">
        <v>15</v>
      </c>
      <c r="L1973" s="1" t="s">
        <v>76</v>
      </c>
      <c r="M1973" s="1">
        <v>201130</v>
      </c>
      <c r="N1973" s="17">
        <v>492.37186710705271</v>
      </c>
      <c r="O1973" s="8">
        <v>4395.8152545007297</v>
      </c>
      <c r="P1973" s="8">
        <v>5725.8618103602857</v>
      </c>
      <c r="Q1973" s="8">
        <f>P1973-Table3[[#This Row],[paid]]</f>
        <v>1330.0465558595561</v>
      </c>
      <c r="R1973" s="8">
        <v>11.629140884922563</v>
      </c>
      <c r="S1973" s="8">
        <v>4800</v>
      </c>
      <c r="T1973" s="10">
        <v>7.0000000000000007E-2</v>
      </c>
      <c r="U1973" s="8">
        <v>1404.9407153435188</v>
      </c>
      <c r="V1973" s="10">
        <v>4.0894592577646008E-2</v>
      </c>
    </row>
    <row r="1974" spans="1:22" x14ac:dyDescent="0.25">
      <c r="A1974" s="6">
        <v>44732</v>
      </c>
      <c r="B1974" s="7" t="str">
        <f t="shared" si="30"/>
        <v>6</v>
      </c>
      <c r="C1974" s="17">
        <f>_xlfn.ISOWEEKNUM(Table3[[#This Row],[dt]])</f>
        <v>25</v>
      </c>
      <c r="D1974" s="1">
        <v>17100</v>
      </c>
      <c r="E1974" s="1" t="s">
        <v>10</v>
      </c>
      <c r="F1974" s="1" t="s">
        <v>91</v>
      </c>
      <c r="G1974" s="1" t="s">
        <v>40</v>
      </c>
      <c r="H1974" s="1" t="s">
        <v>11</v>
      </c>
      <c r="I1974" s="1" t="s">
        <v>21</v>
      </c>
      <c r="J1974" s="1" t="s">
        <v>13</v>
      </c>
      <c r="K1974" s="1" t="s">
        <v>15</v>
      </c>
      <c r="L1974" s="1" t="s">
        <v>77</v>
      </c>
      <c r="M1974" s="1">
        <v>108380</v>
      </c>
      <c r="N1974" s="17">
        <v>500.03284329058494</v>
      </c>
      <c r="O1974" s="8">
        <v>3127.6426219256468</v>
      </c>
      <c r="P1974" s="8">
        <v>4417.8645001081959</v>
      </c>
      <c r="Q1974" s="8">
        <f>P1974-Table3[[#This Row],[paid]]</f>
        <v>1290.2218781825491</v>
      </c>
      <c r="R1974" s="8">
        <v>8.8351486495074774</v>
      </c>
      <c r="S1974" s="8">
        <v>3200</v>
      </c>
      <c r="T1974" s="10">
        <v>7.0000000000000007E-2</v>
      </c>
      <c r="U1974" s="8">
        <v>1689.5029865005188</v>
      </c>
      <c r="V1974" s="10">
        <v>6.3737543574847913E-2</v>
      </c>
    </row>
    <row r="1975" spans="1:22" x14ac:dyDescent="0.25">
      <c r="A1975" s="6">
        <v>44732</v>
      </c>
      <c r="B1975" s="7" t="str">
        <f t="shared" si="30"/>
        <v>6</v>
      </c>
      <c r="C1975" s="17">
        <f>_xlfn.ISOWEEKNUM(Table3[[#This Row],[dt]])</f>
        <v>25</v>
      </c>
      <c r="D1975" s="1">
        <v>14988</v>
      </c>
      <c r="E1975" s="1" t="s">
        <v>10</v>
      </c>
      <c r="F1975" s="1" t="s">
        <v>93</v>
      </c>
      <c r="G1975" s="1" t="s">
        <v>61</v>
      </c>
      <c r="H1975" s="1" t="s">
        <v>11</v>
      </c>
      <c r="I1975" s="1" t="s">
        <v>12</v>
      </c>
      <c r="J1975" s="1" t="s">
        <v>16</v>
      </c>
      <c r="K1975" s="1" t="s">
        <v>14</v>
      </c>
      <c r="L1975" s="1" t="s">
        <v>81</v>
      </c>
      <c r="M1975" s="1">
        <v>383390</v>
      </c>
      <c r="N1975" s="17">
        <v>1528.1537316870094</v>
      </c>
      <c r="O1975" s="8">
        <v>9555.4377590997465</v>
      </c>
      <c r="P1975" s="8">
        <v>10816.428051460172</v>
      </c>
      <c r="Q1975" s="8">
        <f>P1975-Table3[[#This Row],[paid]]</f>
        <v>1260.9902923604259</v>
      </c>
      <c r="R1975" s="8">
        <v>7.0781020437775899</v>
      </c>
      <c r="S1975" s="8">
        <v>10600</v>
      </c>
      <c r="T1975" s="10">
        <v>0.14000000000000001</v>
      </c>
      <c r="U1975" s="8">
        <v>1423.478683229793</v>
      </c>
      <c r="V1975" s="10">
        <v>2.1933899627145231E-2</v>
      </c>
    </row>
    <row r="1976" spans="1:22" x14ac:dyDescent="0.25">
      <c r="A1976" s="6">
        <v>44732</v>
      </c>
      <c r="B1976" s="7" t="str">
        <f t="shared" si="30"/>
        <v>6</v>
      </c>
      <c r="C1976" s="17">
        <f>_xlfn.ISOWEEKNUM(Table3[[#This Row],[dt]])</f>
        <v>25</v>
      </c>
      <c r="D1976" s="1">
        <v>5435</v>
      </c>
      <c r="E1976" s="1" t="s">
        <v>10</v>
      </c>
      <c r="F1976" s="1" t="s">
        <v>94</v>
      </c>
      <c r="G1976" s="1" t="s">
        <v>48</v>
      </c>
      <c r="H1976" s="1" t="s">
        <v>17</v>
      </c>
      <c r="I1976" s="1" t="s">
        <v>21</v>
      </c>
      <c r="J1976" s="1" t="s">
        <v>16</v>
      </c>
      <c r="K1976" s="1" t="s">
        <v>15</v>
      </c>
      <c r="L1976" s="1" t="s">
        <v>75</v>
      </c>
      <c r="M1976" s="1">
        <v>169740</v>
      </c>
      <c r="N1976" s="17">
        <v>48.703087340755197</v>
      </c>
      <c r="O1976" s="8">
        <v>1965.62708492928</v>
      </c>
      <c r="P1976" s="8">
        <v>3191.0702532221585</v>
      </c>
      <c r="Q1976" s="8">
        <f>P1976-Table3[[#This Row],[paid]]</f>
        <v>1225.4431682928785</v>
      </c>
      <c r="R1976" s="8">
        <v>65.520902830975999</v>
      </c>
      <c r="S1976" s="8">
        <v>400</v>
      </c>
      <c r="T1976" s="10">
        <v>0.08</v>
      </c>
      <c r="U1976" s="8">
        <v>798.87718904210135</v>
      </c>
      <c r="V1976" s="10">
        <v>4.1724621399118436E-2</v>
      </c>
    </row>
    <row r="1977" spans="1:22" x14ac:dyDescent="0.25">
      <c r="A1977" s="6">
        <v>44732</v>
      </c>
      <c r="B1977" s="7" t="str">
        <f t="shared" si="30"/>
        <v>6</v>
      </c>
      <c r="C1977" s="17">
        <f>_xlfn.ISOWEEKNUM(Table3[[#This Row],[dt]])</f>
        <v>25</v>
      </c>
      <c r="D1977" s="1">
        <v>16537</v>
      </c>
      <c r="E1977" s="1" t="s">
        <v>10</v>
      </c>
      <c r="F1977" s="1" t="s">
        <v>89</v>
      </c>
      <c r="G1977" s="1" t="s">
        <v>47</v>
      </c>
      <c r="H1977" s="1" t="s">
        <v>17</v>
      </c>
      <c r="I1977" s="1" t="s">
        <v>18</v>
      </c>
      <c r="J1977" s="1" t="s">
        <v>16</v>
      </c>
      <c r="K1977" s="1" t="s">
        <v>15</v>
      </c>
      <c r="L1977" s="1" t="s">
        <v>77</v>
      </c>
      <c r="M1977" s="1">
        <v>152600</v>
      </c>
      <c r="N1977" s="17">
        <v>447.05525810687948</v>
      </c>
      <c r="O1977" s="8">
        <v>4259.5130420633013</v>
      </c>
      <c r="P1977" s="8">
        <v>5471.9474207736448</v>
      </c>
      <c r="Q1977" s="8">
        <f>P1977-Table3[[#This Row],[paid]]</f>
        <v>1212.4343787103435</v>
      </c>
      <c r="R1977" s="8">
        <v>12.239980005929025</v>
      </c>
      <c r="S1977" s="8">
        <v>4000</v>
      </c>
      <c r="T1977" s="10">
        <v>0.1</v>
      </c>
      <c r="U1977" s="8">
        <v>826.24069377882745</v>
      </c>
      <c r="V1977" s="10">
        <v>2.5165954953017756E-2</v>
      </c>
    </row>
    <row r="1978" spans="1:22" x14ac:dyDescent="0.25">
      <c r="A1978" s="6">
        <v>44732</v>
      </c>
      <c r="B1978" s="7" t="str">
        <f t="shared" si="30"/>
        <v>6</v>
      </c>
      <c r="C1978" s="17">
        <f>_xlfn.ISOWEEKNUM(Table3[[#This Row],[dt]])</f>
        <v>25</v>
      </c>
      <c r="D1978" s="1">
        <v>2973</v>
      </c>
      <c r="E1978" s="1" t="s">
        <v>10</v>
      </c>
      <c r="F1978" s="1" t="s">
        <v>93</v>
      </c>
      <c r="G1978" s="1" t="s">
        <v>59</v>
      </c>
      <c r="H1978" s="1" t="s">
        <v>11</v>
      </c>
      <c r="I1978" s="1" t="s">
        <v>21</v>
      </c>
      <c r="J1978" s="1" t="s">
        <v>16</v>
      </c>
      <c r="K1978" s="1" t="s">
        <v>14</v>
      </c>
      <c r="L1978" s="1" t="s">
        <v>78</v>
      </c>
      <c r="M1978" s="1">
        <v>67830</v>
      </c>
      <c r="N1978" s="17">
        <v>339.10155692043992</v>
      </c>
      <c r="O1978" s="8">
        <v>1442.2127525016531</v>
      </c>
      <c r="P1978" s="8">
        <v>2328.8409037324936</v>
      </c>
      <c r="Q1978" s="8">
        <f>P1978-Table3[[#This Row],[paid]]</f>
        <v>886.62815123084056</v>
      </c>
      <c r="R1978" s="8">
        <v>6.8676797738173958</v>
      </c>
      <c r="S1978" s="8">
        <v>1600</v>
      </c>
      <c r="T1978" s="10">
        <v>0.04</v>
      </c>
      <c r="U1978" s="8">
        <v>480.65469288436486</v>
      </c>
      <c r="V1978" s="10">
        <v>3.439870682120643E-2</v>
      </c>
    </row>
    <row r="1979" spans="1:22" x14ac:dyDescent="0.25">
      <c r="A1979" s="6">
        <v>44732</v>
      </c>
      <c r="B1979" s="7" t="str">
        <f t="shared" si="30"/>
        <v>6</v>
      </c>
      <c r="C1979" s="17">
        <f>_xlfn.ISOWEEKNUM(Table3[[#This Row],[dt]])</f>
        <v>25</v>
      </c>
      <c r="D1979" s="1">
        <v>16862</v>
      </c>
      <c r="E1979" s="1" t="s">
        <v>10</v>
      </c>
      <c r="F1979" s="1" t="s">
        <v>92</v>
      </c>
      <c r="G1979" s="1" t="s">
        <v>47</v>
      </c>
      <c r="H1979" s="1" t="s">
        <v>17</v>
      </c>
      <c r="I1979" s="1" t="s">
        <v>12</v>
      </c>
      <c r="J1979" s="1" t="s">
        <v>13</v>
      </c>
      <c r="K1979" s="1" t="s">
        <v>14</v>
      </c>
      <c r="L1979" s="1" t="s">
        <v>77</v>
      </c>
      <c r="M1979" s="1">
        <v>187280</v>
      </c>
      <c r="N1979" s="17">
        <v>490.35346923508513</v>
      </c>
      <c r="O1979" s="8">
        <v>4857.3082629709952</v>
      </c>
      <c r="P1979" s="8">
        <v>5670.9475187906492</v>
      </c>
      <c r="Q1979" s="8">
        <f>P1979-Table3[[#This Row],[paid]]</f>
        <v>813.63925581965395</v>
      </c>
      <c r="R1979" s="8">
        <v>11.565019673740464</v>
      </c>
      <c r="S1979" s="8">
        <v>14400</v>
      </c>
      <c r="T1979" s="10">
        <v>0.09</v>
      </c>
      <c r="U1979" s="8">
        <v>404.70766687844826</v>
      </c>
      <c r="V1979" s="10">
        <v>1.1894181279155789E-2</v>
      </c>
    </row>
    <row r="1980" spans="1:22" x14ac:dyDescent="0.25">
      <c r="A1980" s="6">
        <v>44732</v>
      </c>
      <c r="B1980" s="7" t="str">
        <f t="shared" si="30"/>
        <v>6</v>
      </c>
      <c r="C1980" s="17">
        <f>_xlfn.ISOWEEKNUM(Table3[[#This Row],[dt]])</f>
        <v>25</v>
      </c>
      <c r="D1980" s="1">
        <v>17872</v>
      </c>
      <c r="E1980" s="1" t="s">
        <v>24</v>
      </c>
      <c r="F1980" s="1" t="s">
        <v>95</v>
      </c>
      <c r="G1980" s="1" t="s">
        <v>29</v>
      </c>
      <c r="H1980" s="1" t="s">
        <v>11</v>
      </c>
      <c r="I1980" s="1" t="s">
        <v>18</v>
      </c>
      <c r="J1980" s="1" t="s">
        <v>13</v>
      </c>
      <c r="K1980" s="1" t="s">
        <v>15</v>
      </c>
      <c r="L1980" s="1" t="s">
        <v>77</v>
      </c>
      <c r="M1980" s="1">
        <v>63720</v>
      </c>
      <c r="N1980" s="17">
        <v>368.95774647887322</v>
      </c>
      <c r="O1980" s="8">
        <v>1228.4743503873619</v>
      </c>
      <c r="P1980" s="8">
        <v>2041.6897654325169</v>
      </c>
      <c r="Q1980" s="8">
        <f>P1980-Table3[[#This Row],[paid]]</f>
        <v>813.21541504515494</v>
      </c>
      <c r="R1980" s="8">
        <v>5.5336682449881165</v>
      </c>
      <c r="S1980" s="8">
        <v>3800</v>
      </c>
      <c r="T1980" s="10">
        <v>7.0000000000000007E-2</v>
      </c>
      <c r="U1980" s="8">
        <v>850.27557040627516</v>
      </c>
      <c r="V1980" s="10">
        <v>6.94094653688445E-2</v>
      </c>
    </row>
    <row r="1981" spans="1:22" x14ac:dyDescent="0.25">
      <c r="A1981" s="6">
        <v>44732</v>
      </c>
      <c r="B1981" s="7" t="str">
        <f t="shared" si="30"/>
        <v>6</v>
      </c>
      <c r="C1981" s="17">
        <f>_xlfn.ISOWEEKNUM(Table3[[#This Row],[dt]])</f>
        <v>25</v>
      </c>
      <c r="D1981" s="1">
        <v>7282</v>
      </c>
      <c r="E1981" s="1" t="s">
        <v>10</v>
      </c>
      <c r="F1981" s="1" t="s">
        <v>89</v>
      </c>
      <c r="G1981" s="1" t="s">
        <v>65</v>
      </c>
      <c r="H1981" s="1" t="s">
        <v>19</v>
      </c>
      <c r="I1981" s="1" t="s">
        <v>18</v>
      </c>
      <c r="J1981" s="1" t="s">
        <v>13</v>
      </c>
      <c r="K1981" s="1" t="s">
        <v>15</v>
      </c>
      <c r="L1981" s="1" t="s">
        <v>76</v>
      </c>
      <c r="M1981" s="1">
        <v>175740</v>
      </c>
      <c r="N1981" s="17">
        <v>217.86670633739959</v>
      </c>
      <c r="O1981" s="8">
        <v>1741.4335156820093</v>
      </c>
      <c r="P1981" s="8">
        <v>2529.335895781318</v>
      </c>
      <c r="Q1981" s="8">
        <f>P1981-Table3[[#This Row],[paid]]</f>
        <v>787.90238009930863</v>
      </c>
      <c r="R1981" s="8">
        <v>11.609556771213397</v>
      </c>
      <c r="S1981" s="8">
        <v>1800</v>
      </c>
      <c r="T1981" s="10">
        <v>0.02</v>
      </c>
      <c r="U1981" s="8">
        <v>33.825531406882355</v>
      </c>
      <c r="V1981" s="10">
        <v>2.2288809395449079E-3</v>
      </c>
    </row>
    <row r="1982" spans="1:22" x14ac:dyDescent="0.25">
      <c r="A1982" s="6">
        <v>44732</v>
      </c>
      <c r="B1982" s="7" t="str">
        <f t="shared" si="30"/>
        <v>6</v>
      </c>
      <c r="C1982" s="17">
        <f>_xlfn.ISOWEEKNUM(Table3[[#This Row],[dt]])</f>
        <v>25</v>
      </c>
      <c r="D1982" s="1">
        <v>17644</v>
      </c>
      <c r="E1982" s="1" t="s">
        <v>10</v>
      </c>
      <c r="F1982" s="1" t="s">
        <v>93</v>
      </c>
      <c r="G1982" s="1" t="s">
        <v>27</v>
      </c>
      <c r="H1982" s="1" t="s">
        <v>17</v>
      </c>
      <c r="I1982" s="1" t="s">
        <v>21</v>
      </c>
      <c r="J1982" s="1" t="s">
        <v>13</v>
      </c>
      <c r="K1982" s="1" t="s">
        <v>14</v>
      </c>
      <c r="L1982" s="1" t="s">
        <v>79</v>
      </c>
      <c r="M1982" s="1">
        <v>45820</v>
      </c>
      <c r="N1982" s="17">
        <v>260.69845006866785</v>
      </c>
      <c r="O1982" s="8">
        <v>1204.5095258937126</v>
      </c>
      <c r="P1982" s="8">
        <v>1804.676818927798</v>
      </c>
      <c r="Q1982" s="8">
        <f>P1982-Table3[[#This Row],[paid]]</f>
        <v>600.16729303408533</v>
      </c>
      <c r="R1982" s="8">
        <v>6.9224685396190386</v>
      </c>
      <c r="S1982" s="8">
        <v>1800</v>
      </c>
      <c r="T1982" s="10">
        <v>0.1</v>
      </c>
      <c r="U1982" s="8">
        <v>216.29326016491643</v>
      </c>
      <c r="V1982" s="10">
        <v>1.9975253361746093E-2</v>
      </c>
    </row>
    <row r="1983" spans="1:22" x14ac:dyDescent="0.25">
      <c r="A1983" s="6">
        <v>44732</v>
      </c>
      <c r="B1983" s="7" t="str">
        <f t="shared" si="30"/>
        <v>6</v>
      </c>
      <c r="C1983" s="17">
        <f>_xlfn.ISOWEEKNUM(Table3[[#This Row],[dt]])</f>
        <v>25</v>
      </c>
      <c r="D1983" s="1">
        <v>12790</v>
      </c>
      <c r="E1983" s="1" t="s">
        <v>10</v>
      </c>
      <c r="F1983" s="1" t="s">
        <v>91</v>
      </c>
      <c r="G1983" s="1" t="s">
        <v>50</v>
      </c>
      <c r="H1983" s="1" t="s">
        <v>19</v>
      </c>
      <c r="I1983" s="1" t="s">
        <v>21</v>
      </c>
      <c r="J1983" s="1" t="s">
        <v>16</v>
      </c>
      <c r="K1983" s="1" t="s">
        <v>14</v>
      </c>
      <c r="L1983" s="1" t="s">
        <v>76</v>
      </c>
      <c r="M1983" s="1">
        <v>33140</v>
      </c>
      <c r="N1983" s="17">
        <v>150.06792452830189</v>
      </c>
      <c r="O1983" s="8">
        <v>1327.8619555358698</v>
      </c>
      <c r="P1983" s="8">
        <v>1845.0878493274101</v>
      </c>
      <c r="Q1983" s="8">
        <f>P1983-Table3[[#This Row],[paid]]</f>
        <v>517.22589379154033</v>
      </c>
      <c r="R1983" s="8">
        <v>12.295018106813611</v>
      </c>
      <c r="S1983" s="8">
        <v>2400</v>
      </c>
      <c r="T1983" s="10">
        <v>0.04</v>
      </c>
      <c r="U1983" s="8">
        <v>147.85207954868</v>
      </c>
      <c r="V1983" s="10">
        <v>1.3355468828812724E-2</v>
      </c>
    </row>
    <row r="1984" spans="1:22" x14ac:dyDescent="0.25">
      <c r="A1984" s="6">
        <v>44732</v>
      </c>
      <c r="B1984" s="7" t="str">
        <f t="shared" si="30"/>
        <v>6</v>
      </c>
      <c r="C1984" s="17">
        <f>_xlfn.ISOWEEKNUM(Table3[[#This Row],[dt]])</f>
        <v>25</v>
      </c>
      <c r="D1984" s="1">
        <v>2612</v>
      </c>
      <c r="E1984" s="1" t="s">
        <v>10</v>
      </c>
      <c r="F1984" s="1" t="s">
        <v>95</v>
      </c>
      <c r="G1984" s="1" t="s">
        <v>25</v>
      </c>
      <c r="H1984" s="1" t="s">
        <v>17</v>
      </c>
      <c r="I1984" s="1" t="s">
        <v>12</v>
      </c>
      <c r="J1984" s="1" t="s">
        <v>16</v>
      </c>
      <c r="K1984" s="1" t="s">
        <v>20</v>
      </c>
      <c r="L1984" s="1" t="s">
        <v>80</v>
      </c>
      <c r="M1984" s="1">
        <v>122680</v>
      </c>
      <c r="N1984" s="17">
        <v>194.18809016975055</v>
      </c>
      <c r="O1984" s="8">
        <v>2638.4668756278129</v>
      </c>
      <c r="P1984" s="8">
        <v>2944.5910549098494</v>
      </c>
      <c r="Q1984" s="8">
        <f>P1984-Table3[[#This Row],[paid]]</f>
        <v>306.12417928203649</v>
      </c>
      <c r="R1984" s="8">
        <v>15.163602733493178</v>
      </c>
      <c r="S1984" s="8">
        <v>2000</v>
      </c>
      <c r="T1984" s="10">
        <v>7.0000000000000007E-2</v>
      </c>
      <c r="U1984" s="8">
        <v>1036.695177938798</v>
      </c>
      <c r="V1984" s="10">
        <v>5.8677937423047763E-2</v>
      </c>
    </row>
    <row r="1985" spans="1:22" x14ac:dyDescent="0.25">
      <c r="A1985" s="6">
        <v>44732</v>
      </c>
      <c r="B1985" s="7" t="str">
        <f t="shared" si="30"/>
        <v>6</v>
      </c>
      <c r="C1985" s="17">
        <f>_xlfn.ISOWEEKNUM(Table3[[#This Row],[dt]])</f>
        <v>25</v>
      </c>
      <c r="D1985" s="1">
        <v>13250</v>
      </c>
      <c r="E1985" s="1" t="s">
        <v>10</v>
      </c>
      <c r="F1985" s="1" t="s">
        <v>94</v>
      </c>
      <c r="G1985" s="1" t="s">
        <v>60</v>
      </c>
      <c r="H1985" s="1" t="s">
        <v>11</v>
      </c>
      <c r="I1985" s="1" t="s">
        <v>18</v>
      </c>
      <c r="J1985" s="1" t="s">
        <v>13</v>
      </c>
      <c r="K1985" s="1" t="s">
        <v>15</v>
      </c>
      <c r="L1985" s="1" t="s">
        <v>78</v>
      </c>
      <c r="M1985" s="1">
        <v>96290</v>
      </c>
      <c r="N1985" s="17">
        <v>259.23719453265221</v>
      </c>
      <c r="O1985" s="8">
        <v>2609.1555197689991</v>
      </c>
      <c r="P1985" s="8">
        <v>2890.5562266850397</v>
      </c>
      <c r="Q1985" s="8">
        <f>P1985-Table3[[#This Row],[paid]]</f>
        <v>281.40070691604069</v>
      </c>
      <c r="R1985" s="8">
        <v>11.150237263970082</v>
      </c>
      <c r="S1985" s="8">
        <v>1800</v>
      </c>
      <c r="T1985" s="10">
        <v>0.06</v>
      </c>
      <c r="U1985" s="8">
        <v>808.21802349394227</v>
      </c>
      <c r="V1985" s="10">
        <v>4.6601066836931146E-2</v>
      </c>
    </row>
    <row r="1986" spans="1:22" x14ac:dyDescent="0.25">
      <c r="A1986" s="6">
        <v>44732</v>
      </c>
      <c r="B1986" s="7" t="str">
        <f t="shared" ref="B1986:B2049" si="31">TEXT(A1986,"M")</f>
        <v>6</v>
      </c>
      <c r="C1986" s="17">
        <f>_xlfn.ISOWEEKNUM(Table3[[#This Row],[dt]])</f>
        <v>25</v>
      </c>
      <c r="D1986" s="1">
        <v>16857</v>
      </c>
      <c r="E1986" s="1" t="s">
        <v>10</v>
      </c>
      <c r="F1986" s="1" t="s">
        <v>91</v>
      </c>
      <c r="G1986" s="1" t="s">
        <v>25</v>
      </c>
      <c r="H1986" s="1" t="s">
        <v>11</v>
      </c>
      <c r="I1986" s="1" t="s">
        <v>12</v>
      </c>
      <c r="J1986" s="1" t="s">
        <v>13</v>
      </c>
      <c r="K1986" s="1" t="s">
        <v>15</v>
      </c>
      <c r="L1986" s="1" t="s">
        <v>81</v>
      </c>
      <c r="M1986" s="1">
        <v>201700</v>
      </c>
      <c r="N1986" s="17">
        <v>730.79710144927537</v>
      </c>
      <c r="O1986" s="8">
        <v>2675.7097251614296</v>
      </c>
      <c r="P1986" s="8">
        <v>2936.037404606021</v>
      </c>
      <c r="Q1986" s="8">
        <f>P1986-Table3[[#This Row],[paid]]</f>
        <v>260.32767944459147</v>
      </c>
      <c r="R1986" s="8">
        <v>4.0175821699120569</v>
      </c>
      <c r="S1986" s="8">
        <v>3200</v>
      </c>
      <c r="T1986" s="10">
        <v>0.08</v>
      </c>
      <c r="U1986" s="8">
        <v>442.31335072680793</v>
      </c>
      <c r="V1986" s="10">
        <v>2.5108294489760923E-2</v>
      </c>
    </row>
    <row r="1987" spans="1:22" x14ac:dyDescent="0.25">
      <c r="A1987" s="6">
        <v>44732</v>
      </c>
      <c r="B1987" s="7" t="str">
        <f t="shared" si="31"/>
        <v>6</v>
      </c>
      <c r="C1987" s="17">
        <f>_xlfn.ISOWEEKNUM(Table3[[#This Row],[dt]])</f>
        <v>25</v>
      </c>
      <c r="D1987" s="1">
        <v>17260</v>
      </c>
      <c r="E1987" s="1" t="s">
        <v>10</v>
      </c>
      <c r="F1987" s="1" t="s">
        <v>91</v>
      </c>
      <c r="G1987" s="1" t="s">
        <v>65</v>
      </c>
      <c r="H1987" s="1" t="s">
        <v>17</v>
      </c>
      <c r="I1987" s="1" t="s">
        <v>12</v>
      </c>
      <c r="J1987" s="1" t="s">
        <v>13</v>
      </c>
      <c r="K1987" s="1" t="s">
        <v>15</v>
      </c>
      <c r="L1987" s="1" t="s">
        <v>77</v>
      </c>
      <c r="M1987" s="1">
        <v>105100</v>
      </c>
      <c r="N1987" s="17">
        <v>450.72124756335285</v>
      </c>
      <c r="O1987" s="8">
        <v>1244.7900831333322</v>
      </c>
      <c r="P1987" s="8">
        <v>1416.8013616776395</v>
      </c>
      <c r="Q1987" s="8">
        <f>P1987-Table3[[#This Row],[paid]]</f>
        <v>172.01127854430729</v>
      </c>
      <c r="R1987" s="8">
        <v>3.1434093008417485</v>
      </c>
      <c r="S1987" s="8">
        <v>1200</v>
      </c>
      <c r="T1987" s="10">
        <v>7.0000000000000007E-2</v>
      </c>
      <c r="U1987" s="8">
        <v>212.04915753942845</v>
      </c>
      <c r="V1987" s="10">
        <v>2.4944588008246536E-2</v>
      </c>
    </row>
    <row r="1988" spans="1:22" x14ac:dyDescent="0.25">
      <c r="A1988" s="6">
        <v>44732</v>
      </c>
      <c r="B1988" s="7" t="str">
        <f t="shared" si="31"/>
        <v>6</v>
      </c>
      <c r="C1988" s="17">
        <f>_xlfn.ISOWEEKNUM(Table3[[#This Row],[dt]])</f>
        <v>25</v>
      </c>
      <c r="D1988" s="1">
        <v>2917</v>
      </c>
      <c r="E1988" s="1" t="s">
        <v>10</v>
      </c>
      <c r="F1988" s="1" t="s">
        <v>93</v>
      </c>
      <c r="G1988" s="1" t="s">
        <v>41</v>
      </c>
      <c r="H1988" s="1" t="s">
        <v>17</v>
      </c>
      <c r="I1988" s="1" t="s">
        <v>12</v>
      </c>
      <c r="J1988" s="1" t="s">
        <v>13</v>
      </c>
      <c r="K1988" s="1" t="s">
        <v>15</v>
      </c>
      <c r="L1988" s="1" t="s">
        <v>81</v>
      </c>
      <c r="M1988" s="1">
        <v>106300</v>
      </c>
      <c r="N1988" s="17">
        <v>432.37615347255951</v>
      </c>
      <c r="O1988" s="8">
        <v>1651.175267977464</v>
      </c>
      <c r="P1988" s="8">
        <v>1775.9423161122349</v>
      </c>
      <c r="Q1988" s="8">
        <f>P1988-Table3[[#This Row],[paid]]</f>
        <v>124.7670481347709</v>
      </c>
      <c r="R1988" s="8">
        <v>4.1074011641230443</v>
      </c>
      <c r="S1988" s="8">
        <v>1800</v>
      </c>
      <c r="T1988" s="10">
        <v>7.0000000000000007E-2</v>
      </c>
      <c r="U1988" s="8">
        <v>164.73194934191932</v>
      </c>
      <c r="V1988" s="10">
        <v>1.5459581452185399E-2</v>
      </c>
    </row>
    <row r="1989" spans="1:22" x14ac:dyDescent="0.25">
      <c r="A1989" s="6">
        <v>44732</v>
      </c>
      <c r="B1989" s="7" t="str">
        <f t="shared" si="31"/>
        <v>6</v>
      </c>
      <c r="C1989" s="17">
        <f>_xlfn.ISOWEEKNUM(Table3[[#This Row],[dt]])</f>
        <v>25</v>
      </c>
      <c r="D1989" s="1">
        <v>2647</v>
      </c>
      <c r="E1989" s="1" t="s">
        <v>10</v>
      </c>
      <c r="F1989" s="1" t="s">
        <v>92</v>
      </c>
      <c r="G1989" s="1" t="s">
        <v>51</v>
      </c>
      <c r="H1989" s="1" t="s">
        <v>11</v>
      </c>
      <c r="I1989" s="1" t="s">
        <v>18</v>
      </c>
      <c r="J1989" s="1" t="s">
        <v>13</v>
      </c>
      <c r="K1989" s="1" t="s">
        <v>14</v>
      </c>
      <c r="L1989" s="1" t="s">
        <v>76</v>
      </c>
      <c r="M1989" s="1">
        <v>96400</v>
      </c>
      <c r="N1989" s="17">
        <v>419.56606470053271</v>
      </c>
      <c r="O1989" s="8">
        <v>2472.2625004798238</v>
      </c>
      <c r="P1989" s="8">
        <v>2580.292159783628</v>
      </c>
      <c r="Q1989" s="8">
        <f>P1989-Table3[[#This Row],[paid]]</f>
        <v>108.02965930380424</v>
      </c>
      <c r="R1989" s="8">
        <v>6.1499067176115014</v>
      </c>
      <c r="S1989" s="8">
        <v>3800</v>
      </c>
      <c r="T1989" s="10">
        <v>8.5000000000000006E-2</v>
      </c>
      <c r="U1989" s="8">
        <v>455.02682741867136</v>
      </c>
      <c r="V1989" s="10">
        <v>2.9391169632565172E-2</v>
      </c>
    </row>
    <row r="1990" spans="1:22" x14ac:dyDescent="0.25">
      <c r="A1990" s="6">
        <v>44732</v>
      </c>
      <c r="B1990" s="7" t="str">
        <f t="shared" si="31"/>
        <v>6</v>
      </c>
      <c r="C1990" s="17">
        <f>_xlfn.ISOWEEKNUM(Table3[[#This Row],[dt]])</f>
        <v>25</v>
      </c>
      <c r="D1990" s="1">
        <v>16863</v>
      </c>
      <c r="E1990" s="1" t="s">
        <v>10</v>
      </c>
      <c r="F1990" s="1" t="s">
        <v>94</v>
      </c>
      <c r="G1990" s="1" t="s">
        <v>57</v>
      </c>
      <c r="H1990" s="1" t="s">
        <v>11</v>
      </c>
      <c r="I1990" s="1" t="s">
        <v>18</v>
      </c>
      <c r="J1990" s="1" t="s">
        <v>13</v>
      </c>
      <c r="K1990" s="1" t="s">
        <v>14</v>
      </c>
      <c r="L1990" s="1" t="s">
        <v>76</v>
      </c>
      <c r="M1990" s="1">
        <v>158160</v>
      </c>
      <c r="N1990" s="17">
        <v>95.634296771072684</v>
      </c>
      <c r="O1990" s="8">
        <v>1164.9314692635849</v>
      </c>
      <c r="P1990" s="8">
        <v>1237.8600205501712</v>
      </c>
      <c r="Q1990" s="8">
        <f>P1990-Table3[[#This Row],[paid]]</f>
        <v>72.928551286586298</v>
      </c>
      <c r="R1990" s="8">
        <v>12.943682991817608</v>
      </c>
      <c r="S1990" s="8">
        <v>400</v>
      </c>
      <c r="T1990" s="10">
        <v>0.1</v>
      </c>
      <c r="U1990" s="8">
        <v>87.656166323130208</v>
      </c>
      <c r="V1990" s="10">
        <v>1.1802110748646566E-2</v>
      </c>
    </row>
    <row r="1991" spans="1:22" x14ac:dyDescent="0.25">
      <c r="A1991" s="6">
        <v>44732</v>
      </c>
      <c r="B1991" s="7" t="str">
        <f t="shared" si="31"/>
        <v>6</v>
      </c>
      <c r="C1991" s="17">
        <f>_xlfn.ISOWEEKNUM(Table3[[#This Row],[dt]])</f>
        <v>25</v>
      </c>
      <c r="D1991" s="1">
        <v>17638</v>
      </c>
      <c r="E1991" s="1" t="s">
        <v>10</v>
      </c>
      <c r="F1991" s="1" t="s">
        <v>91</v>
      </c>
      <c r="G1991" s="1" t="s">
        <v>62</v>
      </c>
      <c r="H1991" s="1" t="s">
        <v>19</v>
      </c>
      <c r="I1991" s="1" t="s">
        <v>12</v>
      </c>
      <c r="J1991" s="1" t="s">
        <v>13</v>
      </c>
      <c r="K1991" s="1" t="s">
        <v>15</v>
      </c>
      <c r="L1991" s="1" t="s">
        <v>80</v>
      </c>
      <c r="M1991" s="1">
        <v>46890</v>
      </c>
      <c r="N1991" s="17">
        <v>125.63026282214851</v>
      </c>
      <c r="O1991" s="8">
        <v>937.82200312058296</v>
      </c>
      <c r="P1991" s="8">
        <v>935.07003755898904</v>
      </c>
      <c r="Q1991" s="8">
        <f>P1991-Table3[[#This Row],[paid]]</f>
        <v>-2.75196556159392</v>
      </c>
      <c r="R1991" s="8">
        <v>7.443031770798278</v>
      </c>
      <c r="S1991" s="8">
        <v>600</v>
      </c>
      <c r="T1991" s="10">
        <v>0.08</v>
      </c>
      <c r="U1991" s="8">
        <v>194.85437563850581</v>
      </c>
      <c r="V1991" s="10">
        <v>3.4730798730181284E-2</v>
      </c>
    </row>
    <row r="1992" spans="1:22" x14ac:dyDescent="0.25">
      <c r="A1992" s="6">
        <v>44732</v>
      </c>
      <c r="B1992" s="7" t="str">
        <f t="shared" si="31"/>
        <v>6</v>
      </c>
      <c r="C1992" s="17">
        <f>_xlfn.ISOWEEKNUM(Table3[[#This Row],[dt]])</f>
        <v>25</v>
      </c>
      <c r="D1992" s="1">
        <v>2865</v>
      </c>
      <c r="E1992" s="1" t="s">
        <v>10</v>
      </c>
      <c r="F1992" s="1" t="s">
        <v>94</v>
      </c>
      <c r="G1992" s="1" t="s">
        <v>39</v>
      </c>
      <c r="H1992" s="1" t="s">
        <v>17</v>
      </c>
      <c r="I1992" s="1" t="s">
        <v>12</v>
      </c>
      <c r="J1992" s="1" t="s">
        <v>16</v>
      </c>
      <c r="K1992" s="1" t="s">
        <v>15</v>
      </c>
      <c r="L1992" s="1" t="s">
        <v>80</v>
      </c>
      <c r="M1992" s="1">
        <v>98990</v>
      </c>
      <c r="N1992" s="17">
        <v>161.24095077220076</v>
      </c>
      <c r="O1992" s="8">
        <v>2371.1456539407823</v>
      </c>
      <c r="P1992" s="8">
        <v>2360.0356769184168</v>
      </c>
      <c r="Q1992" s="8">
        <f>P1992-Table3[[#This Row],[paid]]</f>
        <v>-11.109977022365456</v>
      </c>
      <c r="R1992" s="8">
        <v>14.636701567535695</v>
      </c>
      <c r="S1992" s="8">
        <v>1200</v>
      </c>
      <c r="T1992" s="10">
        <v>0.12</v>
      </c>
      <c r="U1992" s="8">
        <v>736.00637318329393</v>
      </c>
      <c r="V1992" s="10">
        <v>5.1977065458626445E-2</v>
      </c>
    </row>
    <row r="1993" spans="1:22" x14ac:dyDescent="0.25">
      <c r="A1993" s="6">
        <v>44732</v>
      </c>
      <c r="B1993" s="7" t="str">
        <f t="shared" si="31"/>
        <v>6</v>
      </c>
      <c r="C1993" s="17">
        <f>_xlfn.ISOWEEKNUM(Table3[[#This Row],[dt]])</f>
        <v>25</v>
      </c>
      <c r="D1993" s="1">
        <v>17783</v>
      </c>
      <c r="E1993" s="1" t="s">
        <v>10</v>
      </c>
      <c r="F1993" s="1" t="s">
        <v>91</v>
      </c>
      <c r="G1993" s="1" t="s">
        <v>64</v>
      </c>
      <c r="H1993" s="1" t="s">
        <v>11</v>
      </c>
      <c r="I1993" s="1" t="s">
        <v>12</v>
      </c>
      <c r="J1993" s="1" t="s">
        <v>16</v>
      </c>
      <c r="K1993" s="1" t="s">
        <v>14</v>
      </c>
      <c r="L1993" s="1" t="s">
        <v>76</v>
      </c>
      <c r="M1993" s="1">
        <v>580</v>
      </c>
      <c r="N1993" s="17">
        <v>2.8773919206236713</v>
      </c>
      <c r="O1993" s="8">
        <v>18.775938734857416</v>
      </c>
      <c r="P1993" s="8">
        <v>0.12863270099477087</v>
      </c>
      <c r="Q1993" s="8">
        <f>P1993-Table3[[#This Row],[paid]]</f>
        <v>-18.647306033862645</v>
      </c>
      <c r="R1993" s="8">
        <v>4.4704616035374796E-2</v>
      </c>
      <c r="S1993" s="8">
        <v>200</v>
      </c>
      <c r="T1993" s="10">
        <v>0.15</v>
      </c>
      <c r="U1993" s="8">
        <v>9.2929083913370542E-2</v>
      </c>
      <c r="V1993" s="10">
        <v>0.12040624609801238</v>
      </c>
    </row>
    <row r="1994" spans="1:22" x14ac:dyDescent="0.25">
      <c r="A1994" s="6">
        <v>44732</v>
      </c>
      <c r="B1994" s="7" t="str">
        <f t="shared" si="31"/>
        <v>6</v>
      </c>
      <c r="C1994" s="17">
        <f>_xlfn.ISOWEEKNUM(Table3[[#This Row],[dt]])</f>
        <v>25</v>
      </c>
      <c r="D1994" s="1">
        <v>16602</v>
      </c>
      <c r="E1994" s="1" t="s">
        <v>10</v>
      </c>
      <c r="F1994" s="1" t="s">
        <v>92</v>
      </c>
      <c r="G1994" s="1" t="s">
        <v>69</v>
      </c>
      <c r="H1994" s="1" t="s">
        <v>11</v>
      </c>
      <c r="I1994" s="1" t="s">
        <v>12</v>
      </c>
      <c r="J1994" s="1" t="s">
        <v>16</v>
      </c>
      <c r="K1994" s="1" t="s">
        <v>15</v>
      </c>
      <c r="L1994" s="1" t="s">
        <v>78</v>
      </c>
      <c r="M1994" s="1">
        <v>720</v>
      </c>
      <c r="N1994" s="17">
        <v>3.5645112259521432</v>
      </c>
      <c r="O1994" s="8">
        <v>23.704791753977716</v>
      </c>
      <c r="P1994" s="8">
        <v>0.12353215835659558</v>
      </c>
      <c r="Q1994" s="8">
        <f>P1994-Table3[[#This Row],[paid]]</f>
        <v>-23.58125959562112</v>
      </c>
      <c r="R1994" s="8">
        <v>3.4656128295289065E-2</v>
      </c>
      <c r="S1994" s="8">
        <v>200</v>
      </c>
      <c r="T1994" s="10">
        <v>0.08</v>
      </c>
      <c r="U1994" s="8">
        <v>6.5864515010058741E-3</v>
      </c>
      <c r="V1994" s="10">
        <v>8.8862846034431179E-3</v>
      </c>
    </row>
    <row r="1995" spans="1:22" x14ac:dyDescent="0.25">
      <c r="A1995" s="6">
        <v>44732</v>
      </c>
      <c r="B1995" s="7" t="str">
        <f t="shared" si="31"/>
        <v>6</v>
      </c>
      <c r="C1995" s="17">
        <f>_xlfn.ISOWEEKNUM(Table3[[#This Row],[dt]])</f>
        <v>25</v>
      </c>
      <c r="D1995" s="1">
        <v>7576</v>
      </c>
      <c r="E1995" s="1" t="s">
        <v>10</v>
      </c>
      <c r="F1995" s="1" t="s">
        <v>94</v>
      </c>
      <c r="G1995" s="1" t="s">
        <v>59</v>
      </c>
      <c r="H1995" s="1" t="s">
        <v>17</v>
      </c>
      <c r="I1995" s="1" t="s">
        <v>12</v>
      </c>
      <c r="J1995" s="1" t="s">
        <v>16</v>
      </c>
      <c r="K1995" s="1" t="s">
        <v>14</v>
      </c>
      <c r="L1995" s="1" t="s">
        <v>75</v>
      </c>
      <c r="M1995" s="1">
        <v>328270</v>
      </c>
      <c r="N1995" s="17">
        <v>541.55236489548781</v>
      </c>
      <c r="O1995" s="8">
        <v>6409.2733038830047</v>
      </c>
      <c r="P1995" s="8">
        <v>6357.064313149006</v>
      </c>
      <c r="Q1995" s="8">
        <f>P1995-Table3[[#This Row],[paid]]</f>
        <v>-52.208990733998689</v>
      </c>
      <c r="R1995" s="8">
        <v>11.738595794657517</v>
      </c>
      <c r="S1995" s="8">
        <v>8800</v>
      </c>
      <c r="T1995" s="10">
        <v>0.1</v>
      </c>
      <c r="U1995" s="8">
        <v>2758.8606603209037</v>
      </c>
      <c r="V1995" s="10">
        <v>7.2330573894369574E-2</v>
      </c>
    </row>
    <row r="1996" spans="1:22" x14ac:dyDescent="0.25">
      <c r="A1996" s="6">
        <v>44732</v>
      </c>
      <c r="B1996" s="7" t="str">
        <f t="shared" si="31"/>
        <v>6</v>
      </c>
      <c r="C1996" s="17">
        <f>_xlfn.ISOWEEKNUM(Table3[[#This Row],[dt]])</f>
        <v>25</v>
      </c>
      <c r="D1996" s="1">
        <v>15672</v>
      </c>
      <c r="E1996" s="1" t="s">
        <v>10</v>
      </c>
      <c r="F1996" s="1" t="s">
        <v>92</v>
      </c>
      <c r="G1996" s="1" t="s">
        <v>44</v>
      </c>
      <c r="H1996" s="1" t="s">
        <v>11</v>
      </c>
      <c r="I1996" s="1" t="s">
        <v>12</v>
      </c>
      <c r="J1996" s="1" t="s">
        <v>13</v>
      </c>
      <c r="K1996" s="1" t="s">
        <v>14</v>
      </c>
      <c r="L1996" s="1" t="s">
        <v>80</v>
      </c>
      <c r="M1996" s="1">
        <v>53510</v>
      </c>
      <c r="N1996" s="17">
        <v>228.31824331356023</v>
      </c>
      <c r="O1996" s="8">
        <v>1400.0365725891922</v>
      </c>
      <c r="P1996" s="8">
        <v>1299.4060602776508</v>
      </c>
      <c r="Q1996" s="8">
        <f>P1996-Table3[[#This Row],[paid]]</f>
        <v>-100.63051231154145</v>
      </c>
      <c r="R1996" s="8">
        <v>5.6912055796308625</v>
      </c>
      <c r="S1996" s="8">
        <v>1200</v>
      </c>
      <c r="T1996" s="10">
        <v>0.08</v>
      </c>
      <c r="U1996" s="8">
        <v>430.73521313892343</v>
      </c>
      <c r="V1996" s="10">
        <v>5.5247704612429623E-2</v>
      </c>
    </row>
    <row r="1997" spans="1:22" x14ac:dyDescent="0.25">
      <c r="A1997" s="6">
        <v>44732</v>
      </c>
      <c r="B1997" s="7" t="str">
        <f t="shared" si="31"/>
        <v>6</v>
      </c>
      <c r="C1997" s="17">
        <f>_xlfn.ISOWEEKNUM(Table3[[#This Row],[dt]])</f>
        <v>25</v>
      </c>
      <c r="D1997" s="1">
        <v>17628</v>
      </c>
      <c r="E1997" s="1" t="s">
        <v>10</v>
      </c>
      <c r="F1997" s="1" t="s">
        <v>94</v>
      </c>
      <c r="G1997" s="1" t="s">
        <v>42</v>
      </c>
      <c r="H1997" s="1" t="s">
        <v>11</v>
      </c>
      <c r="I1997" s="1" t="s">
        <v>21</v>
      </c>
      <c r="J1997" s="1" t="s">
        <v>13</v>
      </c>
      <c r="K1997" s="1" t="s">
        <v>15</v>
      </c>
      <c r="L1997" s="1" t="s">
        <v>81</v>
      </c>
      <c r="M1997" s="1">
        <v>7620</v>
      </c>
      <c r="N1997" s="17">
        <v>64.119824974755971</v>
      </c>
      <c r="O1997" s="8">
        <v>183.05238826865974</v>
      </c>
      <c r="P1997" s="8">
        <v>78.24858064665024</v>
      </c>
      <c r="Q1997" s="8">
        <f>P1997-Table3[[#This Row],[paid]]</f>
        <v>-104.8038076220095</v>
      </c>
      <c r="R1997" s="8">
        <v>1.2203492551243982</v>
      </c>
      <c r="S1997" s="8">
        <v>200</v>
      </c>
      <c r="T1997" s="10">
        <v>0.06</v>
      </c>
      <c r="U1997" s="8">
        <v>4.8977489107151696E-2</v>
      </c>
      <c r="V1997" s="10">
        <v>1.043202928888065E-4</v>
      </c>
    </row>
    <row r="1998" spans="1:22" x14ac:dyDescent="0.25">
      <c r="A1998" s="6">
        <v>44732</v>
      </c>
      <c r="B1998" s="7" t="str">
        <f t="shared" si="31"/>
        <v>6</v>
      </c>
      <c r="C1998" s="17">
        <f>_xlfn.ISOWEEKNUM(Table3[[#This Row],[dt]])</f>
        <v>25</v>
      </c>
      <c r="D1998" s="1">
        <v>10777</v>
      </c>
      <c r="E1998" s="1" t="s">
        <v>10</v>
      </c>
      <c r="F1998" s="1" t="s">
        <v>89</v>
      </c>
      <c r="G1998" s="1" t="s">
        <v>46</v>
      </c>
      <c r="H1998" s="1" t="s">
        <v>11</v>
      </c>
      <c r="I1998" s="1" t="s">
        <v>18</v>
      </c>
      <c r="J1998" s="1" t="s">
        <v>16</v>
      </c>
      <c r="K1998" s="1" t="s">
        <v>15</v>
      </c>
      <c r="L1998" s="1" t="s">
        <v>80</v>
      </c>
      <c r="M1998" s="1">
        <v>24630</v>
      </c>
      <c r="N1998" s="17">
        <v>166.23172103487065</v>
      </c>
      <c r="O1998" s="8">
        <v>501.04052174883049</v>
      </c>
      <c r="P1998" s="8">
        <v>385.5964270301742</v>
      </c>
      <c r="Q1998" s="8">
        <f>P1998-Table3[[#This Row],[paid]]</f>
        <v>-115.44409471865629</v>
      </c>
      <c r="R1998" s="8">
        <v>2.3196320451334747</v>
      </c>
      <c r="S1998" s="8">
        <v>400</v>
      </c>
      <c r="T1998" s="10">
        <v>0.17</v>
      </c>
      <c r="U1998" s="8">
        <v>335.7836176796601</v>
      </c>
      <c r="V1998" s="10">
        <v>0.14513603435325398</v>
      </c>
    </row>
    <row r="1999" spans="1:22" x14ac:dyDescent="0.25">
      <c r="A1999" s="6">
        <v>44732</v>
      </c>
      <c r="B1999" s="7" t="str">
        <f t="shared" si="31"/>
        <v>6</v>
      </c>
      <c r="C1999" s="17">
        <f>_xlfn.ISOWEEKNUM(Table3[[#This Row],[dt]])</f>
        <v>25</v>
      </c>
      <c r="D1999" s="1">
        <v>16483</v>
      </c>
      <c r="E1999" s="1" t="s">
        <v>10</v>
      </c>
      <c r="F1999" s="1" t="s">
        <v>94</v>
      </c>
      <c r="G1999" s="1" t="s">
        <v>46</v>
      </c>
      <c r="H1999" s="1" t="s">
        <v>17</v>
      </c>
      <c r="I1999" s="1" t="s">
        <v>12</v>
      </c>
      <c r="J1999" s="1" t="s">
        <v>13</v>
      </c>
      <c r="K1999" s="1" t="s">
        <v>15</v>
      </c>
      <c r="L1999" s="1" t="s">
        <v>75</v>
      </c>
      <c r="M1999" s="1">
        <v>37890</v>
      </c>
      <c r="N1999" s="17">
        <v>135.60682558956989</v>
      </c>
      <c r="O1999" s="8">
        <v>235.45015172811767</v>
      </c>
      <c r="P1999" s="8">
        <v>95.0257370846209</v>
      </c>
      <c r="Q1999" s="8">
        <f>P1999-Table3[[#This Row],[paid]]</f>
        <v>-140.42441464349679</v>
      </c>
      <c r="R1999" s="8">
        <v>0.70074449919082638</v>
      </c>
      <c r="S1999" s="8">
        <v>200</v>
      </c>
      <c r="T1999" s="10">
        <v>0.06</v>
      </c>
      <c r="U1999" s="8">
        <v>27.161370576199911</v>
      </c>
      <c r="V1999" s="10">
        <v>4.7638621229552744E-2</v>
      </c>
    </row>
    <row r="2000" spans="1:22" x14ac:dyDescent="0.25">
      <c r="A2000" s="6">
        <v>44732</v>
      </c>
      <c r="B2000" s="7" t="str">
        <f t="shared" si="31"/>
        <v>6</v>
      </c>
      <c r="C2000" s="17">
        <f>_xlfn.ISOWEEKNUM(Table3[[#This Row],[dt]])</f>
        <v>25</v>
      </c>
      <c r="D2000" s="1">
        <v>17365</v>
      </c>
      <c r="E2000" s="1" t="s">
        <v>10</v>
      </c>
      <c r="F2000" s="1" t="s">
        <v>94</v>
      </c>
      <c r="G2000" s="1" t="s">
        <v>48</v>
      </c>
      <c r="H2000" s="1" t="s">
        <v>17</v>
      </c>
      <c r="I2000" s="1" t="s">
        <v>12</v>
      </c>
      <c r="J2000" s="1" t="s">
        <v>16</v>
      </c>
      <c r="K2000" s="1" t="s">
        <v>15</v>
      </c>
      <c r="L2000" s="1" t="s">
        <v>75</v>
      </c>
      <c r="M2000" s="1">
        <v>17660</v>
      </c>
      <c r="N2000" s="17">
        <v>67.227618797584668</v>
      </c>
      <c r="O2000" s="8">
        <v>297.46726657065568</v>
      </c>
      <c r="P2000" s="8">
        <v>114.93112644696288</v>
      </c>
      <c r="Q2000" s="8">
        <f>P2000-Table3[[#This Row],[paid]]</f>
        <v>-182.5361401236928</v>
      </c>
      <c r="R2000" s="8">
        <v>1.7095819917853774</v>
      </c>
      <c r="S2000" s="8">
        <v>200</v>
      </c>
      <c r="T2000" s="10">
        <v>0.11</v>
      </c>
      <c r="U2000" s="8">
        <v>37.75003001680831</v>
      </c>
      <c r="V2000" s="10">
        <v>5.4742974022546118E-2</v>
      </c>
    </row>
    <row r="2001" spans="1:22" x14ac:dyDescent="0.25">
      <c r="A2001" s="6">
        <v>44732</v>
      </c>
      <c r="B2001" s="7" t="str">
        <f t="shared" si="31"/>
        <v>6</v>
      </c>
      <c r="C2001" s="17">
        <f>_xlfn.ISOWEEKNUM(Table3[[#This Row],[dt]])</f>
        <v>25</v>
      </c>
      <c r="D2001" s="1">
        <v>17267</v>
      </c>
      <c r="E2001" s="1" t="s">
        <v>10</v>
      </c>
      <c r="F2001" s="1" t="s">
        <v>94</v>
      </c>
      <c r="G2001" s="1" t="s">
        <v>34</v>
      </c>
      <c r="H2001" s="1" t="s">
        <v>11</v>
      </c>
      <c r="I2001" s="1" t="s">
        <v>12</v>
      </c>
      <c r="J2001" s="1" t="s">
        <v>13</v>
      </c>
      <c r="K2001" s="1" t="s">
        <v>15</v>
      </c>
      <c r="L2001" s="1" t="s">
        <v>80</v>
      </c>
      <c r="M2001" s="1">
        <v>6810</v>
      </c>
      <c r="N2001" s="17">
        <v>29.401400233372229</v>
      </c>
      <c r="O2001" s="8">
        <v>212.72036644187256</v>
      </c>
      <c r="P2001" s="8">
        <v>28.172417259221159</v>
      </c>
      <c r="Q2001" s="8">
        <f>P2001-Table3[[#This Row],[paid]]</f>
        <v>-184.54794918265139</v>
      </c>
      <c r="R2001" s="8">
        <v>0.95819984883726372</v>
      </c>
      <c r="S2001" s="8">
        <v>200</v>
      </c>
      <c r="T2001" s="10">
        <v>0.08</v>
      </c>
      <c r="U2001" s="8">
        <v>0.67514877989288247</v>
      </c>
      <c r="V2001" s="10">
        <v>3.9941477372511611E-3</v>
      </c>
    </row>
    <row r="2002" spans="1:22" x14ac:dyDescent="0.25">
      <c r="A2002" s="6">
        <v>44732</v>
      </c>
      <c r="B2002" s="7" t="str">
        <f t="shared" si="31"/>
        <v>6</v>
      </c>
      <c r="C2002" s="17">
        <f>_xlfn.ISOWEEKNUM(Table3[[#This Row],[dt]])</f>
        <v>25</v>
      </c>
      <c r="D2002" s="1">
        <v>17849</v>
      </c>
      <c r="E2002" s="1" t="s">
        <v>10</v>
      </c>
      <c r="F2002" s="1" t="s">
        <v>89</v>
      </c>
      <c r="G2002" s="1" t="s">
        <v>41</v>
      </c>
      <c r="H2002" s="1" t="s">
        <v>11</v>
      </c>
      <c r="I2002" s="1" t="s">
        <v>12</v>
      </c>
      <c r="J2002" s="1" t="s">
        <v>16</v>
      </c>
      <c r="K2002" s="1" t="s">
        <v>15</v>
      </c>
      <c r="L2002" s="1" t="s">
        <v>76</v>
      </c>
      <c r="M2002" s="1">
        <v>25450</v>
      </c>
      <c r="N2002" s="17">
        <v>120.71230691739422</v>
      </c>
      <c r="O2002" s="8">
        <v>276.22698641519878</v>
      </c>
      <c r="P2002" s="8">
        <v>49.179936228640649</v>
      </c>
      <c r="Q2002" s="8">
        <f>P2002-Table3[[#This Row],[paid]]</f>
        <v>-227.04705018655812</v>
      </c>
      <c r="R2002" s="8">
        <v>0.40741443424070617</v>
      </c>
      <c r="S2002" s="8">
        <v>200</v>
      </c>
      <c r="T2002" s="10">
        <v>0.08</v>
      </c>
      <c r="U2002" s="8">
        <v>11.508610277943662</v>
      </c>
      <c r="V2002" s="10">
        <v>3.9001712081797618E-2</v>
      </c>
    </row>
    <row r="2003" spans="1:22" x14ac:dyDescent="0.25">
      <c r="A2003" s="6">
        <v>44732</v>
      </c>
      <c r="B2003" s="7" t="str">
        <f t="shared" si="31"/>
        <v>6</v>
      </c>
      <c r="C2003" s="17">
        <f>_xlfn.ISOWEEKNUM(Table3[[#This Row],[dt]])</f>
        <v>25</v>
      </c>
      <c r="D2003" s="1">
        <v>10601</v>
      </c>
      <c r="E2003" s="1" t="s">
        <v>10</v>
      </c>
      <c r="F2003" s="1" t="s">
        <v>89</v>
      </c>
      <c r="G2003" s="1" t="s">
        <v>64</v>
      </c>
      <c r="H2003" s="1" t="s">
        <v>11</v>
      </c>
      <c r="I2003" s="1" t="s">
        <v>21</v>
      </c>
      <c r="J2003" s="1" t="s">
        <v>16</v>
      </c>
      <c r="K2003" s="1" t="s">
        <v>14</v>
      </c>
      <c r="L2003" s="1" t="s">
        <v>76</v>
      </c>
      <c r="M2003" s="1">
        <v>18170</v>
      </c>
      <c r="N2003" s="17">
        <v>130.20063940028663</v>
      </c>
      <c r="O2003" s="8">
        <v>397.16826096102483</v>
      </c>
      <c r="P2003" s="8">
        <v>132.59374750416751</v>
      </c>
      <c r="Q2003" s="8">
        <f>P2003-Table3[[#This Row],[paid]]</f>
        <v>-264.57451345685729</v>
      </c>
      <c r="R2003" s="8">
        <v>1.0183801563103201</v>
      </c>
      <c r="S2003" s="8">
        <v>200</v>
      </c>
      <c r="T2003" s="10">
        <v>7.4999999999999997E-2</v>
      </c>
      <c r="U2003" s="8">
        <v>3.2095087600222674</v>
      </c>
      <c r="V2003" s="10">
        <v>4.0342635813469642E-3</v>
      </c>
    </row>
    <row r="2004" spans="1:22" x14ac:dyDescent="0.25">
      <c r="A2004" s="6">
        <v>44732</v>
      </c>
      <c r="B2004" s="7" t="str">
        <f t="shared" si="31"/>
        <v>6</v>
      </c>
      <c r="C2004" s="17">
        <f>_xlfn.ISOWEEKNUM(Table3[[#This Row],[dt]])</f>
        <v>25</v>
      </c>
      <c r="D2004" s="1">
        <v>17144</v>
      </c>
      <c r="E2004" s="1" t="s">
        <v>24</v>
      </c>
      <c r="F2004" s="1" t="s">
        <v>92</v>
      </c>
      <c r="G2004" s="1" t="s">
        <v>31</v>
      </c>
      <c r="H2004" s="1" t="s">
        <v>19</v>
      </c>
      <c r="I2004" s="1" t="s">
        <v>12</v>
      </c>
      <c r="J2004" s="1" t="s">
        <v>13</v>
      </c>
      <c r="K2004" s="1" t="s">
        <v>15</v>
      </c>
      <c r="L2004" s="1" t="s">
        <v>75</v>
      </c>
      <c r="M2004" s="1">
        <v>9130</v>
      </c>
      <c r="N2004" s="17">
        <v>35.711216394887614</v>
      </c>
      <c r="O2004" s="8">
        <v>293.02465561615224</v>
      </c>
      <c r="P2004" s="8">
        <v>24.564006774051254</v>
      </c>
      <c r="Q2004" s="8">
        <f>P2004-Table3[[#This Row],[paid]]</f>
        <v>-268.46064884210097</v>
      </c>
      <c r="R2004" s="8">
        <v>0.68785130426326824</v>
      </c>
      <c r="S2004" s="8">
        <v>200</v>
      </c>
      <c r="T2004" s="10">
        <v>0.12</v>
      </c>
      <c r="U2004" s="8">
        <v>1.5986939826135198</v>
      </c>
      <c r="V2004" s="10">
        <v>1.0847130907964199E-2</v>
      </c>
    </row>
    <row r="2005" spans="1:22" x14ac:dyDescent="0.25">
      <c r="A2005" s="6">
        <v>44732</v>
      </c>
      <c r="B2005" s="7" t="str">
        <f t="shared" si="31"/>
        <v>6</v>
      </c>
      <c r="C2005" s="17">
        <f>_xlfn.ISOWEEKNUM(Table3[[#This Row],[dt]])</f>
        <v>25</v>
      </c>
      <c r="D2005" s="1">
        <v>15101</v>
      </c>
      <c r="E2005" s="1" t="s">
        <v>10</v>
      </c>
      <c r="F2005" s="1" t="s">
        <v>93</v>
      </c>
      <c r="G2005" s="1" t="s">
        <v>47</v>
      </c>
      <c r="H2005" s="1" t="s">
        <v>17</v>
      </c>
      <c r="I2005" s="1" t="s">
        <v>12</v>
      </c>
      <c r="J2005" s="1" t="s">
        <v>16</v>
      </c>
      <c r="K2005" s="1" t="s">
        <v>14</v>
      </c>
      <c r="L2005" s="1" t="s">
        <v>77</v>
      </c>
      <c r="M2005" s="1">
        <v>5230</v>
      </c>
      <c r="N2005" s="17">
        <v>29.751831046007251</v>
      </c>
      <c r="O2005" s="8">
        <v>285.75889934326216</v>
      </c>
      <c r="P2005" s="8">
        <v>8.8560942637018005</v>
      </c>
      <c r="Q2005" s="8">
        <f>P2005-Table3[[#This Row],[paid]]</f>
        <v>-276.90280507956038</v>
      </c>
      <c r="R2005" s="8">
        <v>0.29766552014923142</v>
      </c>
      <c r="S2005" s="8">
        <v>200</v>
      </c>
      <c r="T2005" s="10">
        <v>0.1</v>
      </c>
      <c r="U2005" s="8">
        <v>3.7577404802693666</v>
      </c>
      <c r="V2005" s="10">
        <v>7.0718542666359172E-2</v>
      </c>
    </row>
    <row r="2006" spans="1:22" x14ac:dyDescent="0.25">
      <c r="A2006" s="6">
        <v>44732</v>
      </c>
      <c r="B2006" s="7" t="str">
        <f t="shared" si="31"/>
        <v>6</v>
      </c>
      <c r="C2006" s="17">
        <f>_xlfn.ISOWEEKNUM(Table3[[#This Row],[dt]])</f>
        <v>25</v>
      </c>
      <c r="D2006" s="1">
        <v>2575</v>
      </c>
      <c r="E2006" s="1" t="s">
        <v>10</v>
      </c>
      <c r="F2006" s="1" t="s">
        <v>90</v>
      </c>
      <c r="G2006" s="1" t="s">
        <v>62</v>
      </c>
      <c r="H2006" s="1" t="s">
        <v>17</v>
      </c>
      <c r="I2006" s="1" t="s">
        <v>18</v>
      </c>
      <c r="J2006" s="1" t="s">
        <v>16</v>
      </c>
      <c r="K2006" s="1" t="s">
        <v>20</v>
      </c>
      <c r="L2006" s="1" t="s">
        <v>80</v>
      </c>
      <c r="M2006" s="1">
        <v>214380</v>
      </c>
      <c r="N2006" s="17">
        <v>322.25061552416742</v>
      </c>
      <c r="O2006" s="8">
        <v>4080.3250779174941</v>
      </c>
      <c r="P2006" s="8">
        <v>3778.4116893609448</v>
      </c>
      <c r="Q2006" s="8">
        <f>P2006-Table3[[#This Row],[paid]]</f>
        <v>-301.91338855654931</v>
      </c>
      <c r="R2006" s="8">
        <v>11.725072062981305</v>
      </c>
      <c r="S2006" s="8">
        <v>10000</v>
      </c>
      <c r="T2006" s="10">
        <v>7.4999999999999997E-2</v>
      </c>
      <c r="U2006" s="8">
        <v>591.35046196695987</v>
      </c>
      <c r="V2006" s="10">
        <v>2.6084613967647382E-2</v>
      </c>
    </row>
    <row r="2007" spans="1:22" x14ac:dyDescent="0.25">
      <c r="A2007" s="6">
        <v>44732</v>
      </c>
      <c r="B2007" s="7" t="str">
        <f t="shared" si="31"/>
        <v>6</v>
      </c>
      <c r="C2007" s="17">
        <f>_xlfn.ISOWEEKNUM(Table3[[#This Row],[dt]])</f>
        <v>25</v>
      </c>
      <c r="D2007" s="1">
        <v>7799</v>
      </c>
      <c r="E2007" s="1" t="s">
        <v>10</v>
      </c>
      <c r="F2007" s="1" t="s">
        <v>90</v>
      </c>
      <c r="G2007" s="1" t="s">
        <v>59</v>
      </c>
      <c r="H2007" s="1" t="s">
        <v>19</v>
      </c>
      <c r="I2007" s="1" t="s">
        <v>18</v>
      </c>
      <c r="J2007" s="1" t="s">
        <v>16</v>
      </c>
      <c r="K2007" s="1" t="s">
        <v>14</v>
      </c>
      <c r="L2007" s="1" t="s">
        <v>76</v>
      </c>
      <c r="M2007" s="1">
        <v>21600</v>
      </c>
      <c r="N2007" s="17">
        <v>38.359408033826639</v>
      </c>
      <c r="O2007" s="8">
        <v>517.55668730799403</v>
      </c>
      <c r="P2007" s="8">
        <v>157.56482658002355</v>
      </c>
      <c r="Q2007" s="8">
        <f>P2007-Table3[[#This Row],[paid]]</f>
        <v>-359.99186072797045</v>
      </c>
      <c r="R2007" s="8">
        <v>4.1075927564126511</v>
      </c>
      <c r="S2007" s="8">
        <v>200</v>
      </c>
      <c r="T2007" s="10">
        <v>0.05</v>
      </c>
      <c r="U2007" s="8">
        <v>23.266927649055528</v>
      </c>
      <c r="V2007" s="10">
        <v>2.4610957654772853E-2</v>
      </c>
    </row>
    <row r="2008" spans="1:22" x14ac:dyDescent="0.25">
      <c r="A2008" s="6">
        <v>44732</v>
      </c>
      <c r="B2008" s="7" t="str">
        <f t="shared" si="31"/>
        <v>6</v>
      </c>
      <c r="C2008" s="17">
        <f>_xlfn.ISOWEEKNUM(Table3[[#This Row],[dt]])</f>
        <v>25</v>
      </c>
      <c r="D2008" s="1">
        <v>17246</v>
      </c>
      <c r="E2008" s="1" t="s">
        <v>10</v>
      </c>
      <c r="F2008" s="1" t="s">
        <v>94</v>
      </c>
      <c r="G2008" s="1" t="s">
        <v>54</v>
      </c>
      <c r="H2008" s="1" t="s">
        <v>11</v>
      </c>
      <c r="I2008" s="1" t="s">
        <v>12</v>
      </c>
      <c r="J2008" s="1" t="s">
        <v>16</v>
      </c>
      <c r="K2008" s="1" t="s">
        <v>14</v>
      </c>
      <c r="L2008" s="1" t="s">
        <v>78</v>
      </c>
      <c r="M2008" s="1">
        <v>66530</v>
      </c>
      <c r="N2008" s="17">
        <v>221.01604613263129</v>
      </c>
      <c r="O2008" s="8">
        <v>1350.1325271175724</v>
      </c>
      <c r="P2008" s="8">
        <v>938.36777641063998</v>
      </c>
      <c r="Q2008" s="8">
        <f>P2008-Table3[[#This Row],[paid]]</f>
        <v>-411.76475070693243</v>
      </c>
      <c r="R2008" s="8">
        <v>4.2456997708099768</v>
      </c>
      <c r="S2008" s="8">
        <v>1200</v>
      </c>
      <c r="T2008" s="10">
        <v>0.15</v>
      </c>
      <c r="U2008" s="8">
        <v>625.57984733570618</v>
      </c>
      <c r="V2008" s="10">
        <v>0.11111134728869633</v>
      </c>
    </row>
    <row r="2009" spans="1:22" x14ac:dyDescent="0.25">
      <c r="A2009" s="6">
        <v>44732</v>
      </c>
      <c r="B2009" s="7" t="str">
        <f t="shared" si="31"/>
        <v>6</v>
      </c>
      <c r="C2009" s="17">
        <f>_xlfn.ISOWEEKNUM(Table3[[#This Row],[dt]])</f>
        <v>25</v>
      </c>
      <c r="D2009" s="1">
        <v>16053</v>
      </c>
      <c r="E2009" s="1" t="s">
        <v>10</v>
      </c>
      <c r="F2009" s="1" t="s">
        <v>91</v>
      </c>
      <c r="G2009" s="1" t="s">
        <v>59</v>
      </c>
      <c r="H2009" s="1" t="s">
        <v>11</v>
      </c>
      <c r="I2009" s="1" t="s">
        <v>12</v>
      </c>
      <c r="J2009" s="1" t="s">
        <v>16</v>
      </c>
      <c r="K2009" s="1" t="s">
        <v>15</v>
      </c>
      <c r="L2009" s="1" t="s">
        <v>76</v>
      </c>
      <c r="M2009" s="1">
        <v>88080</v>
      </c>
      <c r="N2009" s="17">
        <v>721.00054774511602</v>
      </c>
      <c r="O2009" s="8">
        <v>779.99247600328306</v>
      </c>
      <c r="P2009" s="8">
        <v>348.43556532554913</v>
      </c>
      <c r="Q2009" s="8">
        <f>P2009-Table3[[#This Row],[paid]]</f>
        <v>-431.55691067773392</v>
      </c>
      <c r="R2009" s="8">
        <v>0.4832667137566809</v>
      </c>
      <c r="S2009" s="8">
        <v>600</v>
      </c>
      <c r="T2009" s="10">
        <v>0.08</v>
      </c>
      <c r="U2009" s="8">
        <v>138.9354291795548</v>
      </c>
      <c r="V2009" s="10">
        <v>6.6456777572703254E-2</v>
      </c>
    </row>
    <row r="2010" spans="1:22" x14ac:dyDescent="0.25">
      <c r="A2010" s="6">
        <v>44732</v>
      </c>
      <c r="B2010" s="7" t="str">
        <f t="shared" si="31"/>
        <v>6</v>
      </c>
      <c r="C2010" s="17">
        <f>_xlfn.ISOWEEKNUM(Table3[[#This Row],[dt]])</f>
        <v>25</v>
      </c>
      <c r="D2010" s="1">
        <v>17673</v>
      </c>
      <c r="E2010" s="1" t="s">
        <v>10</v>
      </c>
      <c r="F2010" s="1" t="s">
        <v>92</v>
      </c>
      <c r="G2010" s="1" t="s">
        <v>31</v>
      </c>
      <c r="H2010" s="1" t="s">
        <v>11</v>
      </c>
      <c r="I2010" s="1" t="s">
        <v>18</v>
      </c>
      <c r="J2010" s="1" t="s">
        <v>16</v>
      </c>
      <c r="K2010" s="1" t="s">
        <v>14</v>
      </c>
      <c r="L2010" s="1" t="s">
        <v>75</v>
      </c>
      <c r="M2010" s="1">
        <v>165280</v>
      </c>
      <c r="N2010" s="17">
        <v>647.52203721841329</v>
      </c>
      <c r="O2010" s="8">
        <v>2958.4847977539184</v>
      </c>
      <c r="P2010" s="8">
        <v>2494.3803428663059</v>
      </c>
      <c r="Q2010" s="8">
        <f>P2010-Table3[[#This Row],[paid]]</f>
        <v>-464.10445488761252</v>
      </c>
      <c r="R2010" s="8">
        <v>3.8521937470754151</v>
      </c>
      <c r="S2010" s="8">
        <v>4600</v>
      </c>
      <c r="T2010" s="10">
        <v>0.1</v>
      </c>
      <c r="U2010" s="8">
        <v>708.69989572708289</v>
      </c>
      <c r="V2010" s="10">
        <v>4.7353102996361279E-2</v>
      </c>
    </row>
    <row r="2011" spans="1:22" x14ac:dyDescent="0.25">
      <c r="A2011" s="6">
        <v>44732</v>
      </c>
      <c r="B2011" s="7" t="str">
        <f t="shared" si="31"/>
        <v>6</v>
      </c>
      <c r="C2011" s="17">
        <f>_xlfn.ISOWEEKNUM(Table3[[#This Row],[dt]])</f>
        <v>25</v>
      </c>
      <c r="D2011" s="1">
        <v>15372</v>
      </c>
      <c r="E2011" s="1" t="s">
        <v>10</v>
      </c>
      <c r="F2011" s="1" t="s">
        <v>90</v>
      </c>
      <c r="G2011" s="1" t="s">
        <v>32</v>
      </c>
      <c r="H2011" s="1" t="s">
        <v>11</v>
      </c>
      <c r="I2011" s="1" t="s">
        <v>12</v>
      </c>
      <c r="J2011" s="1" t="s">
        <v>16</v>
      </c>
      <c r="K2011" s="1" t="s">
        <v>15</v>
      </c>
      <c r="L2011" s="1" t="s">
        <v>80</v>
      </c>
      <c r="M2011" s="1">
        <v>243270</v>
      </c>
      <c r="N2011" s="17">
        <v>3365.4493307839389</v>
      </c>
      <c r="O2011" s="8">
        <v>2096.5365051985914</v>
      </c>
      <c r="P2011" s="8">
        <v>1593.4479174310518</v>
      </c>
      <c r="Q2011" s="8">
        <f>P2011-Table3[[#This Row],[paid]]</f>
        <v>-503.08858776753959</v>
      </c>
      <c r="R2011" s="8">
        <v>0.47347256214963673</v>
      </c>
      <c r="S2011" s="8">
        <v>2400</v>
      </c>
      <c r="T2011" s="10">
        <v>0.105</v>
      </c>
      <c r="U2011" s="8">
        <v>624.99286527268237</v>
      </c>
      <c r="V2011" s="10">
        <v>6.5371121582299394E-2</v>
      </c>
    </row>
    <row r="2012" spans="1:22" x14ac:dyDescent="0.25">
      <c r="A2012" s="6">
        <v>44732</v>
      </c>
      <c r="B2012" s="7" t="str">
        <f t="shared" si="31"/>
        <v>6</v>
      </c>
      <c r="C2012" s="17">
        <f>_xlfn.ISOWEEKNUM(Table3[[#This Row],[dt]])</f>
        <v>25</v>
      </c>
      <c r="D2012" s="1">
        <v>12392</v>
      </c>
      <c r="E2012" s="1" t="s">
        <v>10</v>
      </c>
      <c r="F2012" s="1" t="s">
        <v>89</v>
      </c>
      <c r="G2012" s="1" t="s">
        <v>57</v>
      </c>
      <c r="H2012" s="1" t="s">
        <v>11</v>
      </c>
      <c r="I2012" s="1" t="s">
        <v>18</v>
      </c>
      <c r="J2012" s="1" t="s">
        <v>13</v>
      </c>
      <c r="K2012" s="1" t="s">
        <v>14</v>
      </c>
      <c r="L2012" s="1" t="s">
        <v>78</v>
      </c>
      <c r="M2012" s="1">
        <v>503370</v>
      </c>
      <c r="N2012" s="17">
        <v>720.90425650021086</v>
      </c>
      <c r="O2012" s="8">
        <v>7385.7195496480617</v>
      </c>
      <c r="P2012" s="8">
        <v>6879.0654530466518</v>
      </c>
      <c r="Q2012" s="8">
        <f>P2012-Table3[[#This Row],[paid]]</f>
        <v>-506.65409660140995</v>
      </c>
      <c r="R2012" s="8">
        <v>9.5422733199587366</v>
      </c>
      <c r="S2012" s="8">
        <v>4800</v>
      </c>
      <c r="T2012" s="10">
        <v>0.09</v>
      </c>
      <c r="U2012" s="8">
        <v>1336.030247972787</v>
      </c>
      <c r="V2012" s="10">
        <v>3.2369470753741122E-2</v>
      </c>
    </row>
    <row r="2013" spans="1:22" x14ac:dyDescent="0.25">
      <c r="A2013" s="6">
        <v>44732</v>
      </c>
      <c r="B2013" s="7" t="str">
        <f t="shared" si="31"/>
        <v>6</v>
      </c>
      <c r="C2013" s="17">
        <f>_xlfn.ISOWEEKNUM(Table3[[#This Row],[dt]])</f>
        <v>25</v>
      </c>
      <c r="D2013" s="1">
        <v>16966</v>
      </c>
      <c r="E2013" s="1" t="s">
        <v>10</v>
      </c>
      <c r="F2013" s="1" t="s">
        <v>95</v>
      </c>
      <c r="G2013" s="1" t="s">
        <v>60</v>
      </c>
      <c r="H2013" s="1" t="s">
        <v>11</v>
      </c>
      <c r="I2013" s="1" t="s">
        <v>12</v>
      </c>
      <c r="J2013" s="1" t="s">
        <v>16</v>
      </c>
      <c r="K2013" s="1" t="s">
        <v>15</v>
      </c>
      <c r="L2013" s="1" t="s">
        <v>79</v>
      </c>
      <c r="M2013" s="1">
        <v>66220</v>
      </c>
      <c r="N2013" s="17">
        <v>217.01310861423221</v>
      </c>
      <c r="O2013" s="8">
        <v>835.63371138014895</v>
      </c>
      <c r="P2013" s="8">
        <v>308.40726083240514</v>
      </c>
      <c r="Q2013" s="8">
        <f>P2013-Table3[[#This Row],[paid]]</f>
        <v>-527.22645054774375</v>
      </c>
      <c r="R2013" s="8">
        <v>1.4211457676533146</v>
      </c>
      <c r="S2013" s="8">
        <v>400</v>
      </c>
      <c r="T2013" s="10">
        <v>0.2</v>
      </c>
      <c r="U2013" s="8">
        <v>282.23474363784419</v>
      </c>
      <c r="V2013" s="10">
        <v>0.15252275128892873</v>
      </c>
    </row>
    <row r="2014" spans="1:22" x14ac:dyDescent="0.25">
      <c r="A2014" s="6">
        <v>44732</v>
      </c>
      <c r="B2014" s="7" t="str">
        <f t="shared" si="31"/>
        <v>6</v>
      </c>
      <c r="C2014" s="17">
        <f>_xlfn.ISOWEEKNUM(Table3[[#This Row],[dt]])</f>
        <v>25</v>
      </c>
      <c r="D2014" s="1">
        <v>15720</v>
      </c>
      <c r="E2014" s="1" t="s">
        <v>10</v>
      </c>
      <c r="F2014" s="1" t="s">
        <v>95</v>
      </c>
      <c r="G2014" s="1" t="s">
        <v>31</v>
      </c>
      <c r="H2014" s="1" t="s">
        <v>17</v>
      </c>
      <c r="I2014" s="1" t="s">
        <v>12</v>
      </c>
      <c r="J2014" s="1" t="s">
        <v>13</v>
      </c>
      <c r="K2014" s="1" t="s">
        <v>14</v>
      </c>
      <c r="L2014" s="1" t="s">
        <v>76</v>
      </c>
      <c r="M2014" s="1">
        <v>26160</v>
      </c>
      <c r="N2014" s="17">
        <v>12.0264803236484</v>
      </c>
      <c r="O2014" s="8">
        <v>905.80596537914118</v>
      </c>
      <c r="P2014" s="8">
        <v>363.12192065585288</v>
      </c>
      <c r="Q2014" s="8">
        <f>P2014-Table3[[#This Row],[paid]]</f>
        <v>-542.68404472328825</v>
      </c>
      <c r="R2014" s="8">
        <v>30.193532179304707</v>
      </c>
      <c r="S2014" s="8">
        <v>200</v>
      </c>
      <c r="T2014" s="10">
        <v>7.0000000000000007E-2</v>
      </c>
      <c r="U2014" s="8">
        <v>29.248815215659285</v>
      </c>
      <c r="V2014" s="10">
        <v>1.342469913999845E-2</v>
      </c>
    </row>
    <row r="2015" spans="1:22" x14ac:dyDescent="0.25">
      <c r="A2015" s="6">
        <v>44732</v>
      </c>
      <c r="B2015" s="7" t="str">
        <f t="shared" si="31"/>
        <v>6</v>
      </c>
      <c r="C2015" s="17">
        <f>_xlfn.ISOWEEKNUM(Table3[[#This Row],[dt]])</f>
        <v>25</v>
      </c>
      <c r="D2015" s="1">
        <v>12780</v>
      </c>
      <c r="E2015" s="1" t="s">
        <v>10</v>
      </c>
      <c r="F2015" s="1" t="s">
        <v>94</v>
      </c>
      <c r="G2015" s="1" t="s">
        <v>42</v>
      </c>
      <c r="H2015" s="1" t="s">
        <v>19</v>
      </c>
      <c r="I2015" s="1" t="s">
        <v>18</v>
      </c>
      <c r="J2015" s="1" t="s">
        <v>16</v>
      </c>
      <c r="K2015" s="1" t="s">
        <v>15</v>
      </c>
      <c r="L2015" s="1" t="s">
        <v>77</v>
      </c>
      <c r="M2015" s="1">
        <v>130080</v>
      </c>
      <c r="N2015" s="17">
        <v>82.956071575946282</v>
      </c>
      <c r="O2015" s="8">
        <v>2996.5353049858709</v>
      </c>
      <c r="P2015" s="8">
        <v>2437.066639610372</v>
      </c>
      <c r="Q2015" s="8">
        <f>P2015-Table3[[#This Row],[paid]]</f>
        <v>-559.46866537549886</v>
      </c>
      <c r="R2015" s="8">
        <v>29.37779710770462</v>
      </c>
      <c r="S2015" s="8">
        <v>1600</v>
      </c>
      <c r="T2015" s="10">
        <v>5.7000000000000002E-2</v>
      </c>
      <c r="U2015" s="8">
        <v>248.4666047366608</v>
      </c>
      <c r="V2015" s="10">
        <v>1.6992190577137481E-2</v>
      </c>
    </row>
    <row r="2016" spans="1:22" x14ac:dyDescent="0.25">
      <c r="A2016" s="6">
        <v>44732</v>
      </c>
      <c r="B2016" s="7" t="str">
        <f t="shared" si="31"/>
        <v>6</v>
      </c>
      <c r="C2016" s="17">
        <f>_xlfn.ISOWEEKNUM(Table3[[#This Row],[dt]])</f>
        <v>25</v>
      </c>
      <c r="D2016" s="1">
        <v>16861</v>
      </c>
      <c r="E2016" s="1" t="s">
        <v>10</v>
      </c>
      <c r="F2016" s="1" t="s">
        <v>90</v>
      </c>
      <c r="G2016" s="1" t="s">
        <v>32</v>
      </c>
      <c r="H2016" s="1" t="s">
        <v>11</v>
      </c>
      <c r="I2016" s="1" t="s">
        <v>18</v>
      </c>
      <c r="J2016" s="1" t="s">
        <v>13</v>
      </c>
      <c r="K2016" s="1" t="s">
        <v>15</v>
      </c>
      <c r="L2016" s="1" t="s">
        <v>81</v>
      </c>
      <c r="M2016" s="1">
        <v>364810</v>
      </c>
      <c r="N2016" s="17">
        <v>2283.8551338273101</v>
      </c>
      <c r="O2016" s="8">
        <v>7333.6528907920592</v>
      </c>
      <c r="P2016" s="8">
        <v>6742.7539469979611</v>
      </c>
      <c r="Q2016" s="8">
        <f>P2016-Table3[[#This Row],[paid]]</f>
        <v>-590.89894379409816</v>
      </c>
      <c r="R2016" s="8">
        <v>2.9523562362286868</v>
      </c>
      <c r="S2016" s="8">
        <v>8000</v>
      </c>
      <c r="T2016" s="10">
        <v>7.0000000000000007E-2</v>
      </c>
      <c r="U2016" s="8">
        <v>1757.4173490053658</v>
      </c>
      <c r="V2016" s="10">
        <v>4.3439652967212576E-2</v>
      </c>
    </row>
    <row r="2017" spans="1:22" x14ac:dyDescent="0.25">
      <c r="A2017" s="6">
        <v>44732</v>
      </c>
      <c r="B2017" s="7" t="str">
        <f t="shared" si="31"/>
        <v>6</v>
      </c>
      <c r="C2017" s="17">
        <f>_xlfn.ISOWEEKNUM(Table3[[#This Row],[dt]])</f>
        <v>25</v>
      </c>
      <c r="D2017" s="1">
        <v>15408</v>
      </c>
      <c r="E2017" s="1" t="s">
        <v>10</v>
      </c>
      <c r="F2017" s="1" t="s">
        <v>94</v>
      </c>
      <c r="G2017" s="1" t="s">
        <v>44</v>
      </c>
      <c r="H2017" s="1" t="s">
        <v>17</v>
      </c>
      <c r="I2017" s="1" t="s">
        <v>18</v>
      </c>
      <c r="J2017" s="1" t="s">
        <v>16</v>
      </c>
      <c r="K2017" s="1" t="s">
        <v>20</v>
      </c>
      <c r="L2017" s="1" t="s">
        <v>77</v>
      </c>
      <c r="M2017" s="1">
        <v>301870</v>
      </c>
      <c r="N2017" s="17">
        <v>675.13714834941402</v>
      </c>
      <c r="O2017" s="8">
        <v>8777.8156112717152</v>
      </c>
      <c r="P2017" s="8">
        <v>8162.850413954483</v>
      </c>
      <c r="Q2017" s="8">
        <f>P2017-Table3[[#This Row],[paid]]</f>
        <v>-614.9651973172322</v>
      </c>
      <c r="R2017" s="8">
        <v>12.090655111944512</v>
      </c>
      <c r="S2017" s="8">
        <v>14400</v>
      </c>
      <c r="T2017" s="10">
        <v>0.1</v>
      </c>
      <c r="U2017" s="8">
        <v>340.18478641057442</v>
      </c>
      <c r="V2017" s="10">
        <v>6.9457924041873243E-3</v>
      </c>
    </row>
    <row r="2018" spans="1:22" x14ac:dyDescent="0.25">
      <c r="A2018" s="6">
        <v>44732</v>
      </c>
      <c r="B2018" s="7" t="str">
        <f t="shared" si="31"/>
        <v>6</v>
      </c>
      <c r="C2018" s="17">
        <f>_xlfn.ISOWEEKNUM(Table3[[#This Row],[dt]])</f>
        <v>25</v>
      </c>
      <c r="D2018" s="1">
        <v>3010</v>
      </c>
      <c r="E2018" s="1" t="s">
        <v>24</v>
      </c>
      <c r="F2018" s="1" t="s">
        <v>91</v>
      </c>
      <c r="G2018" s="1" t="s">
        <v>49</v>
      </c>
      <c r="H2018" s="1" t="s">
        <v>11</v>
      </c>
      <c r="I2018" s="1" t="s">
        <v>21</v>
      </c>
      <c r="J2018" s="1" t="s">
        <v>13</v>
      </c>
      <c r="K2018" s="1" t="s">
        <v>15</v>
      </c>
      <c r="L2018" s="1" t="s">
        <v>77</v>
      </c>
      <c r="M2018" s="1">
        <v>89800</v>
      </c>
      <c r="N2018" s="17">
        <v>242.02562768925245</v>
      </c>
      <c r="O2018" s="8">
        <v>2149.515826940722</v>
      </c>
      <c r="P2018" s="8">
        <v>1521.1635007114348</v>
      </c>
      <c r="Q2018" s="8">
        <f>P2018-Table3[[#This Row],[paid]]</f>
        <v>-628.3523262292872</v>
      </c>
      <c r="R2018" s="8">
        <v>6.2851339969026956</v>
      </c>
      <c r="S2018" s="8">
        <v>2400</v>
      </c>
      <c r="T2018" s="10">
        <v>0.06</v>
      </c>
      <c r="U2018" s="8">
        <v>318.79980598793617</v>
      </c>
      <c r="V2018" s="10">
        <v>3.492938199814772E-2</v>
      </c>
    </row>
    <row r="2019" spans="1:22" x14ac:dyDescent="0.25">
      <c r="A2019" s="6">
        <v>44732</v>
      </c>
      <c r="B2019" s="7" t="str">
        <f t="shared" si="31"/>
        <v>6</v>
      </c>
      <c r="C2019" s="17">
        <f>_xlfn.ISOWEEKNUM(Table3[[#This Row],[dt]])</f>
        <v>25</v>
      </c>
      <c r="D2019" s="1">
        <v>17047</v>
      </c>
      <c r="E2019" s="1" t="s">
        <v>10</v>
      </c>
      <c r="F2019" s="1" t="s">
        <v>92</v>
      </c>
      <c r="G2019" s="1" t="s">
        <v>53</v>
      </c>
      <c r="H2019" s="1" t="s">
        <v>17</v>
      </c>
      <c r="I2019" s="1" t="s">
        <v>12</v>
      </c>
      <c r="J2019" s="1" t="s">
        <v>16</v>
      </c>
      <c r="K2019" s="1" t="s">
        <v>20</v>
      </c>
      <c r="L2019" s="1" t="s">
        <v>78</v>
      </c>
      <c r="M2019" s="1">
        <v>153610</v>
      </c>
      <c r="N2019" s="17">
        <v>216.32867511645543</v>
      </c>
      <c r="O2019" s="8">
        <v>2100.8274825953222</v>
      </c>
      <c r="P2019" s="8">
        <v>1456.6321344810394</v>
      </c>
      <c r="Q2019" s="8">
        <f>P2019-Table3[[#This Row],[paid]]</f>
        <v>-644.19534811428275</v>
      </c>
      <c r="R2019" s="8">
        <v>6.7334214185747499</v>
      </c>
      <c r="S2019" s="8">
        <v>2800</v>
      </c>
      <c r="T2019" s="10">
        <v>7.4999999999999997E-2</v>
      </c>
      <c r="U2019" s="8">
        <v>525.81207023848287</v>
      </c>
      <c r="V2019" s="10">
        <v>6.0162990342767196E-2</v>
      </c>
    </row>
    <row r="2020" spans="1:22" x14ac:dyDescent="0.25">
      <c r="A2020" s="6">
        <v>44732</v>
      </c>
      <c r="B2020" s="7" t="str">
        <f t="shared" si="31"/>
        <v>6</v>
      </c>
      <c r="C2020" s="17">
        <f>_xlfn.ISOWEEKNUM(Table3[[#This Row],[dt]])</f>
        <v>25</v>
      </c>
      <c r="D2020" s="1">
        <v>17268</v>
      </c>
      <c r="E2020" s="1" t="s">
        <v>10</v>
      </c>
      <c r="F2020" s="1" t="s">
        <v>91</v>
      </c>
      <c r="G2020" s="1" t="s">
        <v>59</v>
      </c>
      <c r="H2020" s="1" t="s">
        <v>11</v>
      </c>
      <c r="I2020" s="1" t="s">
        <v>21</v>
      </c>
      <c r="J2020" s="1" t="s">
        <v>16</v>
      </c>
      <c r="K2020" s="1" t="s">
        <v>14</v>
      </c>
      <c r="L2020" s="1" t="s">
        <v>81</v>
      </c>
      <c r="M2020" s="1">
        <v>93930</v>
      </c>
      <c r="N2020" s="17">
        <v>547.40662251655624</v>
      </c>
      <c r="O2020" s="8">
        <v>2099.94508204352</v>
      </c>
      <c r="P2020" s="8">
        <v>1451.4189959996163</v>
      </c>
      <c r="Q2020" s="8">
        <f>P2020-Table3[[#This Row],[paid]]</f>
        <v>-648.52608604390366</v>
      </c>
      <c r="R2020" s="8">
        <v>2.6514458106610106</v>
      </c>
      <c r="S2020" s="8">
        <v>2400</v>
      </c>
      <c r="T2020" s="10">
        <v>0.15</v>
      </c>
      <c r="U2020" s="8">
        <v>946.74732078910301</v>
      </c>
      <c r="V2020" s="10">
        <v>0.10871514053930632</v>
      </c>
    </row>
    <row r="2021" spans="1:22" x14ac:dyDescent="0.25">
      <c r="A2021" s="6">
        <v>44732</v>
      </c>
      <c r="B2021" s="7" t="str">
        <f t="shared" si="31"/>
        <v>6</v>
      </c>
      <c r="C2021" s="17">
        <f>_xlfn.ISOWEEKNUM(Table3[[#This Row],[dt]])</f>
        <v>25</v>
      </c>
      <c r="D2021" s="1">
        <v>16656</v>
      </c>
      <c r="E2021" s="1" t="s">
        <v>10</v>
      </c>
      <c r="F2021" s="1" t="s">
        <v>91</v>
      </c>
      <c r="G2021" s="1" t="s">
        <v>60</v>
      </c>
      <c r="H2021" s="1" t="s">
        <v>11</v>
      </c>
      <c r="I2021" s="1" t="s">
        <v>18</v>
      </c>
      <c r="J2021" s="1" t="s">
        <v>13</v>
      </c>
      <c r="K2021" s="1" t="s">
        <v>14</v>
      </c>
      <c r="L2021" s="1" t="s">
        <v>77</v>
      </c>
      <c r="M2021" s="1">
        <v>44340</v>
      </c>
      <c r="N2021" s="17">
        <v>220.37302265925609</v>
      </c>
      <c r="O2021" s="8">
        <v>1085.3071230424139</v>
      </c>
      <c r="P2021" s="8">
        <v>428.6243928646557</v>
      </c>
      <c r="Q2021" s="8">
        <f>P2021-Table3[[#This Row],[paid]]</f>
        <v>-656.68273017775823</v>
      </c>
      <c r="R2021" s="8">
        <v>1.9449948441620317</v>
      </c>
      <c r="S2021" s="8">
        <v>600</v>
      </c>
      <c r="T2021" s="10">
        <v>0.11</v>
      </c>
      <c r="U2021" s="8">
        <v>271.52590685245559</v>
      </c>
      <c r="V2021" s="10">
        <v>0.10558036024569488</v>
      </c>
    </row>
    <row r="2022" spans="1:22" x14ac:dyDescent="0.25">
      <c r="A2022" s="6">
        <v>44732</v>
      </c>
      <c r="B2022" s="7" t="str">
        <f t="shared" si="31"/>
        <v>6</v>
      </c>
      <c r="C2022" s="17">
        <f>_xlfn.ISOWEEKNUM(Table3[[#This Row],[dt]])</f>
        <v>25</v>
      </c>
      <c r="D2022" s="1">
        <v>15242</v>
      </c>
      <c r="E2022" s="1" t="s">
        <v>10</v>
      </c>
      <c r="F2022" s="1" t="s">
        <v>89</v>
      </c>
      <c r="G2022" s="1" t="s">
        <v>74</v>
      </c>
      <c r="H2022" s="1" t="s">
        <v>11</v>
      </c>
      <c r="I2022" s="1" t="s">
        <v>18</v>
      </c>
      <c r="J2022" s="1" t="s">
        <v>13</v>
      </c>
      <c r="K2022" s="1" t="s">
        <v>14</v>
      </c>
      <c r="L2022" s="1" t="s">
        <v>76</v>
      </c>
      <c r="M2022" s="1">
        <v>61930</v>
      </c>
      <c r="N2022" s="17">
        <v>254.72493573264779</v>
      </c>
      <c r="O2022" s="8">
        <v>1424.141418703405</v>
      </c>
      <c r="P2022" s="8">
        <v>755.75902365297225</v>
      </c>
      <c r="Q2022" s="8">
        <f>P2022-Table3[[#This Row],[paid]]</f>
        <v>-668.38239505043271</v>
      </c>
      <c r="R2022" s="8">
        <v>2.9669612889654271</v>
      </c>
      <c r="S2022" s="8">
        <v>1200</v>
      </c>
      <c r="T2022" s="10">
        <v>0.13</v>
      </c>
      <c r="U2022" s="8">
        <v>25.546347265076221</v>
      </c>
      <c r="V2022" s="10">
        <v>5.633706526717467E-3</v>
      </c>
    </row>
    <row r="2023" spans="1:22" x14ac:dyDescent="0.25">
      <c r="A2023" s="6">
        <v>44732</v>
      </c>
      <c r="B2023" s="7" t="str">
        <f t="shared" si="31"/>
        <v>6</v>
      </c>
      <c r="C2023" s="17">
        <f>_xlfn.ISOWEEKNUM(Table3[[#This Row],[dt]])</f>
        <v>25</v>
      </c>
      <c r="D2023" s="1">
        <v>9363</v>
      </c>
      <c r="E2023" s="1" t="s">
        <v>10</v>
      </c>
      <c r="F2023" s="1" t="s">
        <v>95</v>
      </c>
      <c r="G2023" s="1" t="s">
        <v>29</v>
      </c>
      <c r="H2023" s="1" t="s">
        <v>11</v>
      </c>
      <c r="I2023" s="1" t="s">
        <v>18</v>
      </c>
      <c r="J2023" s="1" t="s">
        <v>13</v>
      </c>
      <c r="K2023" s="1" t="s">
        <v>14</v>
      </c>
      <c r="L2023" s="1" t="s">
        <v>79</v>
      </c>
      <c r="M2023" s="1">
        <v>32910</v>
      </c>
      <c r="N2023" s="17">
        <v>126.13320869362001</v>
      </c>
      <c r="O2023" s="8">
        <v>933.99851259706452</v>
      </c>
      <c r="P2023" s="8">
        <v>239.44762054661831</v>
      </c>
      <c r="Q2023" s="8">
        <f>P2023-Table3[[#This Row],[paid]]</f>
        <v>-694.55089205044624</v>
      </c>
      <c r="R2023" s="8">
        <v>1.8983709605631391</v>
      </c>
      <c r="S2023" s="8">
        <v>400</v>
      </c>
      <c r="T2023" s="10">
        <v>0.1</v>
      </c>
      <c r="U2023" s="8">
        <v>13.147367459690464</v>
      </c>
      <c r="V2023" s="10">
        <v>9.1511784704571674E-3</v>
      </c>
    </row>
    <row r="2024" spans="1:22" x14ac:dyDescent="0.25">
      <c r="A2024" s="6">
        <v>44732</v>
      </c>
      <c r="B2024" s="7" t="str">
        <f t="shared" si="31"/>
        <v>6</v>
      </c>
      <c r="C2024" s="17">
        <f>_xlfn.ISOWEEKNUM(Table3[[#This Row],[dt]])</f>
        <v>25</v>
      </c>
      <c r="D2024" s="1">
        <v>8767</v>
      </c>
      <c r="E2024" s="1" t="s">
        <v>10</v>
      </c>
      <c r="F2024" s="1" t="s">
        <v>91</v>
      </c>
      <c r="G2024" s="1" t="s">
        <v>61</v>
      </c>
      <c r="H2024" s="1" t="s">
        <v>17</v>
      </c>
      <c r="I2024" s="1" t="s">
        <v>18</v>
      </c>
      <c r="J2024" s="1" t="s">
        <v>13</v>
      </c>
      <c r="K2024" s="1" t="s">
        <v>14</v>
      </c>
      <c r="L2024" s="1" t="s">
        <v>75</v>
      </c>
      <c r="M2024" s="1">
        <v>30550</v>
      </c>
      <c r="N2024" s="17">
        <v>66.586229712373026</v>
      </c>
      <c r="O2024" s="8">
        <v>868.93615618185845</v>
      </c>
      <c r="P2024" s="8">
        <v>172.19994791937995</v>
      </c>
      <c r="Q2024" s="8">
        <f>P2024-Table3[[#This Row],[paid]]</f>
        <v>-696.7362082624785</v>
      </c>
      <c r="R2024" s="8">
        <v>2.586119512446007</v>
      </c>
      <c r="S2024" s="8">
        <v>200</v>
      </c>
      <c r="T2024" s="10">
        <v>0.12</v>
      </c>
      <c r="U2024" s="8">
        <v>64.234094550553891</v>
      </c>
      <c r="V2024" s="10">
        <v>6.2170067729082408E-2</v>
      </c>
    </row>
    <row r="2025" spans="1:22" x14ac:dyDescent="0.25">
      <c r="A2025" s="6">
        <v>44732</v>
      </c>
      <c r="B2025" s="7" t="str">
        <f t="shared" si="31"/>
        <v>6</v>
      </c>
      <c r="C2025" s="17">
        <f>_xlfn.ISOWEEKNUM(Table3[[#This Row],[dt]])</f>
        <v>25</v>
      </c>
      <c r="D2025" s="1">
        <v>13948</v>
      </c>
      <c r="E2025" s="1" t="s">
        <v>10</v>
      </c>
      <c r="F2025" s="1" t="s">
        <v>93</v>
      </c>
      <c r="G2025" s="1" t="s">
        <v>49</v>
      </c>
      <c r="H2025" s="1" t="s">
        <v>11</v>
      </c>
      <c r="I2025" s="1" t="s">
        <v>18</v>
      </c>
      <c r="J2025" s="1" t="s">
        <v>13</v>
      </c>
      <c r="K2025" s="1" t="s">
        <v>14</v>
      </c>
      <c r="L2025" s="1" t="s">
        <v>77</v>
      </c>
      <c r="M2025" s="1">
        <v>39750</v>
      </c>
      <c r="N2025" s="17">
        <v>126.35852055500665</v>
      </c>
      <c r="O2025" s="8">
        <v>992.60192805942813</v>
      </c>
      <c r="P2025" s="8">
        <v>282.48583587755962</v>
      </c>
      <c r="Q2025" s="8">
        <f>P2025-Table3[[#This Row],[paid]]</f>
        <v>-710.11609218186845</v>
      </c>
      <c r="R2025" s="8">
        <v>2.235589928061775</v>
      </c>
      <c r="S2025" s="8">
        <v>600</v>
      </c>
      <c r="T2025" s="10">
        <v>0.1</v>
      </c>
      <c r="U2025" s="8">
        <v>75.542727727094714</v>
      </c>
      <c r="V2025" s="10">
        <v>4.4570215643093859E-2</v>
      </c>
    </row>
    <row r="2026" spans="1:22" x14ac:dyDescent="0.25">
      <c r="A2026" s="6">
        <v>44732</v>
      </c>
      <c r="B2026" s="7" t="str">
        <f t="shared" si="31"/>
        <v>6</v>
      </c>
      <c r="C2026" s="17">
        <f>_xlfn.ISOWEEKNUM(Table3[[#This Row],[dt]])</f>
        <v>25</v>
      </c>
      <c r="D2026" s="1">
        <v>9121</v>
      </c>
      <c r="E2026" s="1" t="s">
        <v>10</v>
      </c>
      <c r="F2026" s="1" t="s">
        <v>94</v>
      </c>
      <c r="G2026" s="1" t="s">
        <v>40</v>
      </c>
      <c r="H2026" s="1" t="s">
        <v>11</v>
      </c>
      <c r="I2026" s="1" t="s">
        <v>12</v>
      </c>
      <c r="J2026" s="1" t="s">
        <v>13</v>
      </c>
      <c r="K2026" s="1" t="s">
        <v>14</v>
      </c>
      <c r="L2026" s="1" t="s">
        <v>76</v>
      </c>
      <c r="M2026" s="1">
        <v>47420</v>
      </c>
      <c r="N2026" s="17">
        <v>105.36274130093565</v>
      </c>
      <c r="O2026" s="8">
        <v>909.18955709574448</v>
      </c>
      <c r="P2026" s="8">
        <v>146.47508271833513</v>
      </c>
      <c r="Q2026" s="8">
        <f>P2026-Table3[[#This Row],[paid]]</f>
        <v>-762.71447437740937</v>
      </c>
      <c r="R2026" s="8">
        <v>1.3901980995347774</v>
      </c>
      <c r="S2026" s="8">
        <v>200</v>
      </c>
      <c r="T2026" s="10">
        <v>0.125</v>
      </c>
      <c r="U2026" s="8">
        <v>88.505072981288421</v>
      </c>
      <c r="V2026" s="10">
        <v>0.1007054935428615</v>
      </c>
    </row>
    <row r="2027" spans="1:22" x14ac:dyDescent="0.25">
      <c r="A2027" s="6">
        <v>44732</v>
      </c>
      <c r="B2027" s="7" t="str">
        <f t="shared" si="31"/>
        <v>6</v>
      </c>
      <c r="C2027" s="17">
        <f>_xlfn.ISOWEEKNUM(Table3[[#This Row],[dt]])</f>
        <v>25</v>
      </c>
      <c r="D2027" s="1">
        <v>15810</v>
      </c>
      <c r="E2027" s="1" t="s">
        <v>10</v>
      </c>
      <c r="F2027" s="1" t="s">
        <v>90</v>
      </c>
      <c r="G2027" s="1" t="s">
        <v>35</v>
      </c>
      <c r="H2027" s="1" t="s">
        <v>11</v>
      </c>
      <c r="I2027" s="1" t="s">
        <v>12</v>
      </c>
      <c r="J2027" s="1" t="s">
        <v>16</v>
      </c>
      <c r="K2027" s="1" t="s">
        <v>14</v>
      </c>
      <c r="L2027" s="1" t="s">
        <v>81</v>
      </c>
      <c r="M2027" s="1">
        <v>149910</v>
      </c>
      <c r="N2027" s="17">
        <v>359.47485162760023</v>
      </c>
      <c r="O2027" s="8">
        <v>3092.8116883244807</v>
      </c>
      <c r="P2027" s="8">
        <v>2316.2250474428138</v>
      </c>
      <c r="Q2027" s="8">
        <f>P2027-Table3[[#This Row],[paid]]</f>
        <v>-776.58664088166688</v>
      </c>
      <c r="R2027" s="8">
        <v>6.4433576840093361</v>
      </c>
      <c r="S2027" s="8">
        <v>1000</v>
      </c>
      <c r="T2027" s="10">
        <v>0.1</v>
      </c>
      <c r="U2027" s="8">
        <v>482.61227997669005</v>
      </c>
      <c r="V2027" s="10">
        <v>3.4726927802165956E-2</v>
      </c>
    </row>
    <row r="2028" spans="1:22" x14ac:dyDescent="0.25">
      <c r="A2028" s="6">
        <v>44732</v>
      </c>
      <c r="B2028" s="7" t="str">
        <f t="shared" si="31"/>
        <v>6</v>
      </c>
      <c r="C2028" s="17">
        <f>_xlfn.ISOWEEKNUM(Table3[[#This Row],[dt]])</f>
        <v>25</v>
      </c>
      <c r="D2028" s="1">
        <v>17871</v>
      </c>
      <c r="E2028" s="1" t="s">
        <v>10</v>
      </c>
      <c r="F2028" s="1" t="s">
        <v>89</v>
      </c>
      <c r="G2028" s="1" t="s">
        <v>67</v>
      </c>
      <c r="H2028" s="1" t="s">
        <v>17</v>
      </c>
      <c r="I2028" s="1" t="s">
        <v>12</v>
      </c>
      <c r="J2028" s="1" t="s">
        <v>16</v>
      </c>
      <c r="K2028" s="1" t="s">
        <v>14</v>
      </c>
      <c r="L2028" s="1" t="s">
        <v>76</v>
      </c>
      <c r="M2028" s="1">
        <v>1116260</v>
      </c>
      <c r="N2028" s="17">
        <v>195.03271628126393</v>
      </c>
      <c r="O2028" s="8">
        <v>4170.6450332181548</v>
      </c>
      <c r="P2028" s="8">
        <v>3389.2176228062458</v>
      </c>
      <c r="Q2028" s="8">
        <f>P2028-Table3[[#This Row],[paid]]</f>
        <v>-781.42741041190902</v>
      </c>
      <c r="R2028" s="8">
        <v>17.377687638408979</v>
      </c>
      <c r="S2028" s="8">
        <v>2800</v>
      </c>
      <c r="T2028" s="10">
        <v>0.1</v>
      </c>
      <c r="U2028" s="8">
        <v>168.84872314701516</v>
      </c>
      <c r="V2028" s="10">
        <v>8.3032301226307666E-3</v>
      </c>
    </row>
    <row r="2029" spans="1:22" x14ac:dyDescent="0.25">
      <c r="A2029" s="6">
        <v>44732</v>
      </c>
      <c r="B2029" s="7" t="str">
        <f t="shared" si="31"/>
        <v>6</v>
      </c>
      <c r="C2029" s="17">
        <f>_xlfn.ISOWEEKNUM(Table3[[#This Row],[dt]])</f>
        <v>25</v>
      </c>
      <c r="D2029" s="1">
        <v>16842</v>
      </c>
      <c r="E2029" s="1" t="s">
        <v>10</v>
      </c>
      <c r="F2029" s="1" t="s">
        <v>91</v>
      </c>
      <c r="G2029" s="1" t="s">
        <v>40</v>
      </c>
      <c r="H2029" s="1" t="s">
        <v>11</v>
      </c>
      <c r="I2029" s="1" t="s">
        <v>12</v>
      </c>
      <c r="J2029" s="1" t="s">
        <v>16</v>
      </c>
      <c r="K2029" s="1" t="s">
        <v>14</v>
      </c>
      <c r="L2029" s="1" t="s">
        <v>76</v>
      </c>
      <c r="M2029" s="1">
        <v>80650</v>
      </c>
      <c r="N2029" s="17">
        <v>389.13237025761799</v>
      </c>
      <c r="O2029" s="8">
        <v>1361.5244940234311</v>
      </c>
      <c r="P2029" s="8">
        <v>525.60838643168825</v>
      </c>
      <c r="Q2029" s="8">
        <f>P2029-Table3[[#This Row],[paid]]</f>
        <v>-835.91610759174284</v>
      </c>
      <c r="R2029" s="8">
        <v>1.3507187440708641</v>
      </c>
      <c r="S2029" s="8">
        <v>800</v>
      </c>
      <c r="T2029" s="10">
        <v>0.14000000000000001</v>
      </c>
      <c r="U2029" s="8">
        <v>349.85204054031436</v>
      </c>
      <c r="V2029" s="10">
        <v>0.1109355842269536</v>
      </c>
    </row>
    <row r="2030" spans="1:22" x14ac:dyDescent="0.25">
      <c r="A2030" s="6">
        <v>44732</v>
      </c>
      <c r="B2030" s="7" t="str">
        <f t="shared" si="31"/>
        <v>6</v>
      </c>
      <c r="C2030" s="17">
        <f>_xlfn.ISOWEEKNUM(Table3[[#This Row],[dt]])</f>
        <v>25</v>
      </c>
      <c r="D2030" s="1">
        <v>15910</v>
      </c>
      <c r="E2030" s="1" t="s">
        <v>10</v>
      </c>
      <c r="F2030" s="1" t="s">
        <v>95</v>
      </c>
      <c r="G2030" s="1" t="s">
        <v>37</v>
      </c>
      <c r="H2030" s="1" t="s">
        <v>11</v>
      </c>
      <c r="I2030" s="1" t="s">
        <v>12</v>
      </c>
      <c r="J2030" s="1" t="s">
        <v>16</v>
      </c>
      <c r="K2030" s="1" t="s">
        <v>14</v>
      </c>
      <c r="L2030" s="1" t="s">
        <v>77</v>
      </c>
      <c r="M2030" s="1">
        <v>454650</v>
      </c>
      <c r="N2030" s="17">
        <v>1461.9328532479124</v>
      </c>
      <c r="O2030" s="8">
        <v>11781.900690978533</v>
      </c>
      <c r="P2030" s="8">
        <v>10915.302721068312</v>
      </c>
      <c r="Q2030" s="8">
        <f>P2030-Table3[[#This Row],[paid]]</f>
        <v>-866.59796991022085</v>
      </c>
      <c r="R2030" s="8">
        <v>7.4663502477683981</v>
      </c>
      <c r="S2030" s="8">
        <v>9200</v>
      </c>
      <c r="T2030" s="10">
        <v>0.12</v>
      </c>
      <c r="U2030" s="8">
        <v>3745.1606345690707</v>
      </c>
      <c r="V2030" s="10">
        <v>5.7185169760802887E-2</v>
      </c>
    </row>
    <row r="2031" spans="1:22" x14ac:dyDescent="0.25">
      <c r="A2031" s="6">
        <v>44732</v>
      </c>
      <c r="B2031" s="7" t="str">
        <f t="shared" si="31"/>
        <v>6</v>
      </c>
      <c r="C2031" s="17">
        <f>_xlfn.ISOWEEKNUM(Table3[[#This Row],[dt]])</f>
        <v>25</v>
      </c>
      <c r="D2031" s="1">
        <v>2370</v>
      </c>
      <c r="E2031" s="1" t="s">
        <v>10</v>
      </c>
      <c r="F2031" s="1" t="s">
        <v>91</v>
      </c>
      <c r="G2031" s="1" t="s">
        <v>56</v>
      </c>
      <c r="H2031" s="1" t="s">
        <v>17</v>
      </c>
      <c r="I2031" s="1" t="s">
        <v>12</v>
      </c>
      <c r="J2031" s="1" t="s">
        <v>13</v>
      </c>
      <c r="K2031" s="1" t="s">
        <v>14</v>
      </c>
      <c r="L2031" s="1" t="s">
        <v>79</v>
      </c>
      <c r="M2031" s="1">
        <v>27870</v>
      </c>
      <c r="N2031" s="17">
        <v>76.678785496708272</v>
      </c>
      <c r="O2031" s="8">
        <v>1183.0248568965012</v>
      </c>
      <c r="P2031" s="8">
        <v>269.97889654535953</v>
      </c>
      <c r="Q2031" s="8">
        <f>P2031-Table3[[#This Row],[paid]]</f>
        <v>-913.04596035114173</v>
      </c>
      <c r="R2031" s="8">
        <v>3.5209073121919672</v>
      </c>
      <c r="S2031" s="8">
        <v>30000</v>
      </c>
      <c r="T2031" s="10">
        <v>8.5000000000000006E-2</v>
      </c>
      <c r="U2031" s="8">
        <v>67.269260070477571</v>
      </c>
      <c r="V2031" s="10">
        <v>4.1527480438442073E-2</v>
      </c>
    </row>
    <row r="2032" spans="1:22" x14ac:dyDescent="0.25">
      <c r="A2032" s="6">
        <v>44732</v>
      </c>
      <c r="B2032" s="7" t="str">
        <f t="shared" si="31"/>
        <v>6</v>
      </c>
      <c r="C2032" s="17">
        <f>_xlfn.ISOWEEKNUM(Table3[[#This Row],[dt]])</f>
        <v>25</v>
      </c>
      <c r="D2032" s="1">
        <v>2480</v>
      </c>
      <c r="E2032" s="1" t="s">
        <v>10</v>
      </c>
      <c r="F2032" s="1" t="s">
        <v>94</v>
      </c>
      <c r="G2032" s="1" t="s">
        <v>28</v>
      </c>
      <c r="H2032" s="1" t="s">
        <v>17</v>
      </c>
      <c r="I2032" s="1" t="s">
        <v>12</v>
      </c>
      <c r="J2032" s="1" t="s">
        <v>13</v>
      </c>
      <c r="K2032" s="1" t="s">
        <v>14</v>
      </c>
      <c r="L2032" s="1" t="s">
        <v>78</v>
      </c>
      <c r="M2032" s="1">
        <v>39000</v>
      </c>
      <c r="N2032" s="17">
        <v>55.237837008601588</v>
      </c>
      <c r="O2032" s="8">
        <v>935.71798535344226</v>
      </c>
      <c r="P2032" s="8">
        <v>21.699008211994329</v>
      </c>
      <c r="Q2032" s="8">
        <f>P2032-Table3[[#This Row],[paid]]</f>
        <v>-914.01897714144798</v>
      </c>
      <c r="R2032" s="8">
        <v>0.39282870921639051</v>
      </c>
      <c r="S2032" s="8">
        <v>50000</v>
      </c>
      <c r="T2032" s="10">
        <v>0.06</v>
      </c>
      <c r="U2032" s="8">
        <v>2.4565673486082082</v>
      </c>
      <c r="V2032" s="10">
        <v>1.886850714257006E-2</v>
      </c>
    </row>
    <row r="2033" spans="1:22" x14ac:dyDescent="0.25">
      <c r="A2033" s="6">
        <v>44732</v>
      </c>
      <c r="B2033" s="7" t="str">
        <f t="shared" si="31"/>
        <v>6</v>
      </c>
      <c r="C2033" s="17">
        <f>_xlfn.ISOWEEKNUM(Table3[[#This Row],[dt]])</f>
        <v>25</v>
      </c>
      <c r="D2033" s="1">
        <v>17631</v>
      </c>
      <c r="E2033" s="1" t="s">
        <v>10</v>
      </c>
      <c r="F2033" s="1" t="s">
        <v>95</v>
      </c>
      <c r="G2033" s="1" t="s">
        <v>71</v>
      </c>
      <c r="H2033" s="1" t="s">
        <v>17</v>
      </c>
      <c r="I2033" s="1" t="s">
        <v>12</v>
      </c>
      <c r="J2033" s="1" t="s">
        <v>16</v>
      </c>
      <c r="K2033" s="1" t="s">
        <v>14</v>
      </c>
      <c r="L2033" s="1" t="s">
        <v>80</v>
      </c>
      <c r="M2033" s="1">
        <v>122790</v>
      </c>
      <c r="N2033" s="17">
        <v>345.28718439631444</v>
      </c>
      <c r="O2033" s="8">
        <v>2413.6117893023029</v>
      </c>
      <c r="P2033" s="8">
        <v>1477.6404591381963</v>
      </c>
      <c r="Q2033" s="8">
        <f>P2033-Table3[[#This Row],[paid]]</f>
        <v>-935.97133016410658</v>
      </c>
      <c r="R2033" s="8">
        <v>4.2794535271317429</v>
      </c>
      <c r="S2033" s="8">
        <v>2200</v>
      </c>
      <c r="T2033" s="10">
        <v>0.15</v>
      </c>
      <c r="U2033" s="8">
        <v>381.61622935380905</v>
      </c>
      <c r="V2033" s="10">
        <v>4.3043424060949499E-2</v>
      </c>
    </row>
    <row r="2034" spans="1:22" x14ac:dyDescent="0.25">
      <c r="A2034" s="6">
        <v>44732</v>
      </c>
      <c r="B2034" s="7" t="str">
        <f t="shared" si="31"/>
        <v>6</v>
      </c>
      <c r="C2034" s="17">
        <f>_xlfn.ISOWEEKNUM(Table3[[#This Row],[dt]])</f>
        <v>25</v>
      </c>
      <c r="D2034" s="1">
        <v>15102</v>
      </c>
      <c r="E2034" s="1" t="s">
        <v>10</v>
      </c>
      <c r="F2034" s="1" t="s">
        <v>94</v>
      </c>
      <c r="G2034" s="1" t="s">
        <v>43</v>
      </c>
      <c r="H2034" s="1" t="s">
        <v>17</v>
      </c>
      <c r="I2034" s="1" t="s">
        <v>18</v>
      </c>
      <c r="J2034" s="1" t="s">
        <v>13</v>
      </c>
      <c r="K2034" s="1" t="s">
        <v>15</v>
      </c>
      <c r="L2034" s="1" t="s">
        <v>81</v>
      </c>
      <c r="M2034" s="1">
        <v>85700</v>
      </c>
      <c r="N2034" s="17">
        <v>101.62808508535711</v>
      </c>
      <c r="O2034" s="8">
        <v>1455.5001665089067</v>
      </c>
      <c r="P2034" s="8">
        <v>513.61005126291195</v>
      </c>
      <c r="Q2034" s="8">
        <f>P2034-Table3[[#This Row],[paid]]</f>
        <v>-941.89011524599471</v>
      </c>
      <c r="R2034" s="8">
        <v>5.0538200226003713</v>
      </c>
      <c r="S2034" s="8">
        <v>600</v>
      </c>
      <c r="T2034" s="10">
        <v>6.5000000000000002E-2</v>
      </c>
      <c r="U2034" s="8">
        <v>65.644065396107678</v>
      </c>
      <c r="V2034" s="10">
        <v>2.1301525425984159E-2</v>
      </c>
    </row>
    <row r="2035" spans="1:22" x14ac:dyDescent="0.25">
      <c r="A2035" s="6">
        <v>44732</v>
      </c>
      <c r="B2035" s="7" t="str">
        <f t="shared" si="31"/>
        <v>6</v>
      </c>
      <c r="C2035" s="17">
        <f>_xlfn.ISOWEEKNUM(Table3[[#This Row],[dt]])</f>
        <v>25</v>
      </c>
      <c r="D2035" s="1">
        <v>14315</v>
      </c>
      <c r="E2035" s="1" t="s">
        <v>10</v>
      </c>
      <c r="F2035" s="1" t="s">
        <v>93</v>
      </c>
      <c r="G2035" s="1" t="s">
        <v>47</v>
      </c>
      <c r="H2035" s="1" t="s">
        <v>11</v>
      </c>
      <c r="I2035" s="1" t="s">
        <v>12</v>
      </c>
      <c r="J2035" s="1" t="s">
        <v>16</v>
      </c>
      <c r="K2035" s="1" t="s">
        <v>14</v>
      </c>
      <c r="L2035" s="1" t="s">
        <v>76</v>
      </c>
      <c r="M2035" s="1">
        <v>47330</v>
      </c>
      <c r="N2035" s="17">
        <v>183.8812585499316</v>
      </c>
      <c r="O2035" s="8">
        <v>1059.8346936956239</v>
      </c>
      <c r="P2035" s="8">
        <v>91.494712362268828</v>
      </c>
      <c r="Q2035" s="8">
        <f>P2035-Table3[[#This Row],[paid]]</f>
        <v>-968.33998133335501</v>
      </c>
      <c r="R2035" s="8">
        <v>0.49757497356602065</v>
      </c>
      <c r="S2035" s="8">
        <v>200</v>
      </c>
      <c r="T2035" s="10">
        <v>0.12</v>
      </c>
      <c r="U2035" s="8">
        <v>38.765920703171929</v>
      </c>
      <c r="V2035" s="10">
        <v>7.0615958201825133E-2</v>
      </c>
    </row>
    <row r="2036" spans="1:22" x14ac:dyDescent="0.25">
      <c r="A2036" s="6">
        <v>44732</v>
      </c>
      <c r="B2036" s="7" t="str">
        <f t="shared" si="31"/>
        <v>6</v>
      </c>
      <c r="C2036" s="17">
        <f>_xlfn.ISOWEEKNUM(Table3[[#This Row],[dt]])</f>
        <v>25</v>
      </c>
      <c r="D2036" s="1">
        <v>15169</v>
      </c>
      <c r="E2036" s="1" t="s">
        <v>10</v>
      </c>
      <c r="F2036" s="1" t="s">
        <v>90</v>
      </c>
      <c r="G2036" s="1" t="s">
        <v>28</v>
      </c>
      <c r="H2036" s="1" t="s">
        <v>11</v>
      </c>
      <c r="I2036" s="1" t="s">
        <v>12</v>
      </c>
      <c r="J2036" s="1" t="s">
        <v>13</v>
      </c>
      <c r="K2036" s="1" t="s">
        <v>14</v>
      </c>
      <c r="L2036" s="1" t="s">
        <v>81</v>
      </c>
      <c r="M2036" s="1">
        <v>105450</v>
      </c>
      <c r="N2036" s="17">
        <v>472.60697461397541</v>
      </c>
      <c r="O2036" s="8">
        <v>2374.8042767822626</v>
      </c>
      <c r="P2036" s="8">
        <v>1365.388156387342</v>
      </c>
      <c r="Q2036" s="8">
        <f>P2036-Table3[[#This Row],[paid]]</f>
        <v>-1009.4161203949207</v>
      </c>
      <c r="R2036" s="8">
        <v>2.8890562977886409</v>
      </c>
      <c r="S2036" s="8">
        <v>1400</v>
      </c>
      <c r="T2036" s="10">
        <v>0.09</v>
      </c>
      <c r="U2036" s="8">
        <v>111.69495035351909</v>
      </c>
      <c r="V2036" s="10">
        <v>1.3634090036473697E-2</v>
      </c>
    </row>
    <row r="2037" spans="1:22" x14ac:dyDescent="0.25">
      <c r="A2037" s="6">
        <v>44732</v>
      </c>
      <c r="B2037" s="7" t="str">
        <f t="shared" si="31"/>
        <v>6</v>
      </c>
      <c r="C2037" s="17">
        <f>_xlfn.ISOWEEKNUM(Table3[[#This Row],[dt]])</f>
        <v>25</v>
      </c>
      <c r="D2037" s="1">
        <v>14389</v>
      </c>
      <c r="E2037" s="1" t="s">
        <v>10</v>
      </c>
      <c r="F2037" s="1" t="s">
        <v>91</v>
      </c>
      <c r="G2037" s="1" t="s">
        <v>38</v>
      </c>
      <c r="H2037" s="1" t="s">
        <v>19</v>
      </c>
      <c r="I2037" s="1" t="s">
        <v>18</v>
      </c>
      <c r="J2037" s="1" t="s">
        <v>16</v>
      </c>
      <c r="K2037" s="1" t="s">
        <v>20</v>
      </c>
      <c r="L2037" s="1" t="s">
        <v>81</v>
      </c>
      <c r="M2037" s="1">
        <v>87740</v>
      </c>
      <c r="N2037" s="17">
        <v>34.650928079336524</v>
      </c>
      <c r="O2037" s="8">
        <v>2985.9609804615338</v>
      </c>
      <c r="P2037" s="8">
        <v>1916.0429478088474</v>
      </c>
      <c r="Q2037" s="8">
        <f>P2037-Table3[[#This Row],[paid]]</f>
        <v>-1069.9180326526864</v>
      </c>
      <c r="R2037" s="8">
        <v>55.295573712250615</v>
      </c>
      <c r="S2037" s="8">
        <v>1000</v>
      </c>
      <c r="T2037" s="10">
        <v>5.5E-2</v>
      </c>
      <c r="U2037" s="8">
        <v>95.801316658583815</v>
      </c>
      <c r="V2037" s="10">
        <v>8.3332610722653237E-3</v>
      </c>
    </row>
    <row r="2038" spans="1:22" x14ac:dyDescent="0.25">
      <c r="A2038" s="6">
        <v>44732</v>
      </c>
      <c r="B2038" s="7" t="str">
        <f t="shared" si="31"/>
        <v>6</v>
      </c>
      <c r="C2038" s="17">
        <f>_xlfn.ISOWEEKNUM(Table3[[#This Row],[dt]])</f>
        <v>25</v>
      </c>
      <c r="D2038" s="1">
        <v>5289</v>
      </c>
      <c r="E2038" s="1" t="s">
        <v>10</v>
      </c>
      <c r="F2038" s="1" t="s">
        <v>89</v>
      </c>
      <c r="G2038" s="1" t="s">
        <v>48</v>
      </c>
      <c r="H2038" s="1" t="s">
        <v>17</v>
      </c>
      <c r="I2038" s="1" t="s">
        <v>12</v>
      </c>
      <c r="J2038" s="1" t="s">
        <v>16</v>
      </c>
      <c r="K2038" s="1" t="s">
        <v>14</v>
      </c>
      <c r="L2038" s="1" t="s">
        <v>81</v>
      </c>
      <c r="M2038" s="1">
        <v>56070</v>
      </c>
      <c r="N2038" s="17">
        <v>170.597974909253</v>
      </c>
      <c r="O2038" s="8">
        <v>1214.5983122600496</v>
      </c>
      <c r="P2038" s="8">
        <v>80.313183100682565</v>
      </c>
      <c r="Q2038" s="8">
        <f>P2038-Table3[[#This Row],[paid]]</f>
        <v>-1134.285129159367</v>
      </c>
      <c r="R2038" s="8">
        <v>0.47077453963567822</v>
      </c>
      <c r="S2038" s="8">
        <v>200</v>
      </c>
      <c r="T2038" s="10">
        <v>0.04</v>
      </c>
      <c r="U2038" s="8">
        <v>1.1410513743418622</v>
      </c>
      <c r="V2038" s="10">
        <v>2.3679204548345289E-3</v>
      </c>
    </row>
    <row r="2039" spans="1:22" x14ac:dyDescent="0.25">
      <c r="A2039" s="6">
        <v>44732</v>
      </c>
      <c r="B2039" s="7" t="str">
        <f t="shared" si="31"/>
        <v>6</v>
      </c>
      <c r="C2039" s="17">
        <f>_xlfn.ISOWEEKNUM(Table3[[#This Row],[dt]])</f>
        <v>25</v>
      </c>
      <c r="D2039" s="1">
        <v>17848</v>
      </c>
      <c r="E2039" s="1" t="s">
        <v>10</v>
      </c>
      <c r="F2039" s="1" t="s">
        <v>89</v>
      </c>
      <c r="G2039" s="1" t="s">
        <v>65</v>
      </c>
      <c r="H2039" s="1" t="s">
        <v>11</v>
      </c>
      <c r="I2039" s="1" t="s">
        <v>12</v>
      </c>
      <c r="J2039" s="1" t="s">
        <v>16</v>
      </c>
      <c r="K2039" s="1" t="s">
        <v>14</v>
      </c>
      <c r="L2039" s="1" t="s">
        <v>76</v>
      </c>
      <c r="M2039" s="1">
        <v>174870</v>
      </c>
      <c r="N2039" s="17">
        <v>174.30402457901403</v>
      </c>
      <c r="O2039" s="8">
        <v>1928.9615631318381</v>
      </c>
      <c r="P2039" s="8">
        <v>659.26620335706912</v>
      </c>
      <c r="Q2039" s="8">
        <f>P2039-Table3[[#This Row],[paid]]</f>
        <v>-1269.695359774769</v>
      </c>
      <c r="R2039" s="8">
        <v>3.7822775747683104</v>
      </c>
      <c r="S2039" s="8">
        <v>1000</v>
      </c>
      <c r="T2039" s="10">
        <v>7.0000000000000007E-2</v>
      </c>
      <c r="U2039" s="8">
        <v>196.42520832472101</v>
      </c>
      <c r="V2039" s="10">
        <v>4.9657535232479774E-2</v>
      </c>
    </row>
    <row r="2040" spans="1:22" x14ac:dyDescent="0.25">
      <c r="A2040" s="6">
        <v>44732</v>
      </c>
      <c r="B2040" s="7" t="str">
        <f t="shared" si="31"/>
        <v>6</v>
      </c>
      <c r="C2040" s="17">
        <f>_xlfn.ISOWEEKNUM(Table3[[#This Row],[dt]])</f>
        <v>25</v>
      </c>
      <c r="D2040" s="1">
        <v>15909</v>
      </c>
      <c r="E2040" s="1" t="s">
        <v>10</v>
      </c>
      <c r="F2040" s="1" t="s">
        <v>95</v>
      </c>
      <c r="G2040" s="1" t="s">
        <v>34</v>
      </c>
      <c r="H2040" s="1" t="s">
        <v>11</v>
      </c>
      <c r="I2040" s="1" t="s">
        <v>18</v>
      </c>
      <c r="J2040" s="1" t="s">
        <v>13</v>
      </c>
      <c r="K2040" s="1" t="s">
        <v>14</v>
      </c>
      <c r="L2040" s="1" t="s">
        <v>79</v>
      </c>
      <c r="M2040" s="1">
        <v>92790</v>
      </c>
      <c r="N2040" s="17">
        <v>247.97862022888424</v>
      </c>
      <c r="O2040" s="8">
        <v>1945.7691364921839</v>
      </c>
      <c r="P2040" s="8">
        <v>648.53379805279485</v>
      </c>
      <c r="Q2040" s="8">
        <f>P2040-Table3[[#This Row],[paid]]</f>
        <v>-1297.2353384393891</v>
      </c>
      <c r="R2040" s="8">
        <v>2.6152810974357314</v>
      </c>
      <c r="S2040" s="8">
        <v>1200</v>
      </c>
      <c r="T2040" s="10">
        <v>0.06</v>
      </c>
      <c r="U2040" s="8">
        <v>116.18194552299687</v>
      </c>
      <c r="V2040" s="10">
        <v>2.9857592072001494E-2</v>
      </c>
    </row>
    <row r="2041" spans="1:22" x14ac:dyDescent="0.25">
      <c r="A2041" s="6">
        <v>44732</v>
      </c>
      <c r="B2041" s="7" t="str">
        <f t="shared" si="31"/>
        <v>6</v>
      </c>
      <c r="C2041" s="17">
        <f>_xlfn.ISOWEEKNUM(Table3[[#This Row],[dt]])</f>
        <v>25</v>
      </c>
      <c r="D2041" s="1">
        <v>12657</v>
      </c>
      <c r="E2041" s="1" t="s">
        <v>10</v>
      </c>
      <c r="F2041" s="1" t="s">
        <v>93</v>
      </c>
      <c r="G2041" s="1" t="s">
        <v>54</v>
      </c>
      <c r="H2041" s="1" t="s">
        <v>19</v>
      </c>
      <c r="I2041" s="1" t="s">
        <v>18</v>
      </c>
      <c r="J2041" s="1" t="s">
        <v>16</v>
      </c>
      <c r="K2041" s="1" t="s">
        <v>14</v>
      </c>
      <c r="L2041" s="1" t="s">
        <v>75</v>
      </c>
      <c r="M2041" s="1">
        <v>62150</v>
      </c>
      <c r="N2041" s="17">
        <v>133.54857614169126</v>
      </c>
      <c r="O2041" s="8">
        <v>1683.1969057489928</v>
      </c>
      <c r="P2041" s="8">
        <v>378.43190257386954</v>
      </c>
      <c r="Q2041" s="8">
        <f>P2041-Table3[[#This Row],[paid]]</f>
        <v>-1304.7650031751232</v>
      </c>
      <c r="R2041" s="8">
        <v>2.8336648244932543</v>
      </c>
      <c r="S2041" s="8">
        <v>600</v>
      </c>
      <c r="T2041" s="10">
        <v>0.08</v>
      </c>
      <c r="U2041" s="8">
        <v>146.75090881403798</v>
      </c>
      <c r="V2041" s="10">
        <v>6.463113874910531E-2</v>
      </c>
    </row>
    <row r="2042" spans="1:22" x14ac:dyDescent="0.25">
      <c r="A2042" s="6">
        <v>44732</v>
      </c>
      <c r="B2042" s="7" t="str">
        <f t="shared" si="31"/>
        <v>6</v>
      </c>
      <c r="C2042" s="17">
        <f>_xlfn.ISOWEEKNUM(Table3[[#This Row],[dt]])</f>
        <v>25</v>
      </c>
      <c r="D2042" s="1">
        <v>3534</v>
      </c>
      <c r="E2042" s="1" t="s">
        <v>10</v>
      </c>
      <c r="F2042" s="1" t="s">
        <v>91</v>
      </c>
      <c r="G2042" s="1" t="s">
        <v>64</v>
      </c>
      <c r="H2042" s="1" t="s">
        <v>11</v>
      </c>
      <c r="I2042" s="1" t="s">
        <v>18</v>
      </c>
      <c r="J2042" s="1" t="s">
        <v>13</v>
      </c>
      <c r="K2042" s="1" t="s">
        <v>14</v>
      </c>
      <c r="L2042" s="1" t="s">
        <v>76</v>
      </c>
      <c r="M2042" s="1">
        <v>124860</v>
      </c>
      <c r="N2042" s="17">
        <v>341.18991429636071</v>
      </c>
      <c r="O2042" s="8">
        <v>3926.8047022653045</v>
      </c>
      <c r="P2042" s="8">
        <v>2537.4737875462984</v>
      </c>
      <c r="Q2042" s="8">
        <f>P2042-Table3[[#This Row],[paid]]</f>
        <v>-1389.3309147190062</v>
      </c>
      <c r="R2042" s="8">
        <v>7.4371301179267135</v>
      </c>
      <c r="S2042" s="8">
        <v>2400</v>
      </c>
      <c r="T2042" s="10">
        <v>0.08</v>
      </c>
      <c r="U2042" s="8">
        <v>1013.8255798049554</v>
      </c>
      <c r="V2042" s="10">
        <v>6.6590216930234813E-2</v>
      </c>
    </row>
    <row r="2043" spans="1:22" x14ac:dyDescent="0.25">
      <c r="A2043" s="6">
        <v>44732</v>
      </c>
      <c r="B2043" s="7" t="str">
        <f t="shared" si="31"/>
        <v>6</v>
      </c>
      <c r="C2043" s="17">
        <f>_xlfn.ISOWEEKNUM(Table3[[#This Row],[dt]])</f>
        <v>25</v>
      </c>
      <c r="D2043" s="1">
        <v>15839</v>
      </c>
      <c r="E2043" s="1" t="s">
        <v>10</v>
      </c>
      <c r="F2043" s="1" t="s">
        <v>94</v>
      </c>
      <c r="G2043" s="1" t="s">
        <v>36</v>
      </c>
      <c r="H2043" s="1" t="s">
        <v>19</v>
      </c>
      <c r="I2043" s="1" t="s">
        <v>12</v>
      </c>
      <c r="J2043" s="1" t="s">
        <v>16</v>
      </c>
      <c r="K2043" s="1" t="s">
        <v>14</v>
      </c>
      <c r="L2043" s="1" t="s">
        <v>80</v>
      </c>
      <c r="M2043" s="1">
        <v>157980</v>
      </c>
      <c r="N2043" s="17">
        <v>164.07766167150641</v>
      </c>
      <c r="O2043" s="8">
        <v>3246.3654249381907</v>
      </c>
      <c r="P2043" s="8">
        <v>1811.755264813213</v>
      </c>
      <c r="Q2043" s="8">
        <f>P2043-Table3[[#This Row],[paid]]</f>
        <v>-1434.6101601249777</v>
      </c>
      <c r="R2043" s="8">
        <v>11.042059268497248</v>
      </c>
      <c r="S2043" s="8">
        <v>2000</v>
      </c>
      <c r="T2043" s="10">
        <v>7.4999999999999997E-2</v>
      </c>
      <c r="U2043" s="8">
        <v>651.3664169738588</v>
      </c>
      <c r="V2043" s="10">
        <v>5.9920383069418312E-2</v>
      </c>
    </row>
    <row r="2044" spans="1:22" x14ac:dyDescent="0.25">
      <c r="A2044" s="6">
        <v>44732</v>
      </c>
      <c r="B2044" s="7" t="str">
        <f t="shared" si="31"/>
        <v>6</v>
      </c>
      <c r="C2044" s="17">
        <f>_xlfn.ISOWEEKNUM(Table3[[#This Row],[dt]])</f>
        <v>25</v>
      </c>
      <c r="D2044" s="1">
        <v>7581</v>
      </c>
      <c r="E2044" s="1" t="s">
        <v>10</v>
      </c>
      <c r="F2044" s="1" t="s">
        <v>90</v>
      </c>
      <c r="G2044" s="1" t="s">
        <v>45</v>
      </c>
      <c r="H2044" s="1" t="s">
        <v>11</v>
      </c>
      <c r="I2044" s="1" t="s">
        <v>12</v>
      </c>
      <c r="J2044" s="1" t="s">
        <v>13</v>
      </c>
      <c r="K2044" s="1" t="s">
        <v>14</v>
      </c>
      <c r="L2044" s="1" t="s">
        <v>76</v>
      </c>
      <c r="M2044" s="1">
        <v>84160</v>
      </c>
      <c r="N2044" s="17">
        <v>414.75494665253927</v>
      </c>
      <c r="O2044" s="8">
        <v>1774.4689120715439</v>
      </c>
      <c r="P2044" s="8">
        <v>204.43604415633959</v>
      </c>
      <c r="Q2044" s="8">
        <f>P2044-Table3[[#This Row],[paid]]</f>
        <v>-1570.0328679152042</v>
      </c>
      <c r="R2044" s="8">
        <v>0.49290803113098436</v>
      </c>
      <c r="S2044" s="8">
        <v>400</v>
      </c>
      <c r="T2044" s="10">
        <v>0.17</v>
      </c>
      <c r="U2044" s="8">
        <v>55.410623523555181</v>
      </c>
      <c r="V2044" s="10">
        <v>4.5173560067177362E-2</v>
      </c>
    </row>
    <row r="2045" spans="1:22" x14ac:dyDescent="0.25">
      <c r="A2045" s="6">
        <v>44732</v>
      </c>
      <c r="B2045" s="7" t="str">
        <f t="shared" si="31"/>
        <v>6</v>
      </c>
      <c r="C2045" s="17">
        <f>_xlfn.ISOWEEKNUM(Table3[[#This Row],[dt]])</f>
        <v>25</v>
      </c>
      <c r="D2045" s="1">
        <v>16845</v>
      </c>
      <c r="E2045" s="1" t="s">
        <v>10</v>
      </c>
      <c r="F2045" s="1" t="s">
        <v>92</v>
      </c>
      <c r="G2045" s="1" t="s">
        <v>49</v>
      </c>
      <c r="H2045" s="1" t="s">
        <v>11</v>
      </c>
      <c r="I2045" s="1" t="s">
        <v>12</v>
      </c>
      <c r="J2045" s="1" t="s">
        <v>13</v>
      </c>
      <c r="K2045" s="1" t="s">
        <v>15</v>
      </c>
      <c r="L2045" s="1" t="s">
        <v>79</v>
      </c>
      <c r="M2045" s="1">
        <v>251770</v>
      </c>
      <c r="N2045" s="17">
        <v>1495.961834917309</v>
      </c>
      <c r="O2045" s="8">
        <v>5167.0114015252275</v>
      </c>
      <c r="P2045" s="8">
        <v>3245.025968624826</v>
      </c>
      <c r="Q2045" s="8">
        <f>P2045-Table3[[#This Row],[paid]]</f>
        <v>-1921.9854329004015</v>
      </c>
      <c r="R2045" s="8">
        <v>2.1691903448888441</v>
      </c>
      <c r="S2045" s="8">
        <v>4000</v>
      </c>
      <c r="T2045" s="10">
        <v>0.06</v>
      </c>
      <c r="U2045" s="8">
        <v>569.43737859432156</v>
      </c>
      <c r="V2045" s="10">
        <v>2.9246678049217441E-2</v>
      </c>
    </row>
    <row r="2046" spans="1:22" x14ac:dyDescent="0.25">
      <c r="A2046" s="6">
        <v>44732</v>
      </c>
      <c r="B2046" s="7" t="str">
        <f t="shared" si="31"/>
        <v>6</v>
      </c>
      <c r="C2046" s="17">
        <f>_xlfn.ISOWEEKNUM(Table3[[#This Row],[dt]])</f>
        <v>25</v>
      </c>
      <c r="D2046" s="1">
        <v>5351</v>
      </c>
      <c r="E2046" s="1" t="s">
        <v>10</v>
      </c>
      <c r="F2046" s="1" t="s">
        <v>93</v>
      </c>
      <c r="G2046" s="1" t="s">
        <v>37</v>
      </c>
      <c r="H2046" s="1" t="s">
        <v>17</v>
      </c>
      <c r="I2046" s="1" t="s">
        <v>12</v>
      </c>
      <c r="J2046" s="1" t="s">
        <v>13</v>
      </c>
      <c r="K2046" s="1" t="s">
        <v>14</v>
      </c>
      <c r="L2046" s="1" t="s">
        <v>76</v>
      </c>
      <c r="M2046" s="1">
        <v>432210</v>
      </c>
      <c r="N2046" s="17">
        <v>1071.1650577100102</v>
      </c>
      <c r="O2046" s="8">
        <v>13770.793383222017</v>
      </c>
      <c r="P2046" s="8">
        <v>11706.978324644157</v>
      </c>
      <c r="Q2046" s="8">
        <f>P2046-Table3[[#This Row],[paid]]</f>
        <v>-2063.8150585778603</v>
      </c>
      <c r="R2046" s="8">
        <v>10.929201097795252</v>
      </c>
      <c r="S2046" s="8">
        <v>17800</v>
      </c>
      <c r="T2046" s="10">
        <v>0.06</v>
      </c>
      <c r="U2046" s="8">
        <v>2501.7194255243189</v>
      </c>
      <c r="V2046" s="10">
        <v>3.5615786245171865E-2</v>
      </c>
    </row>
    <row r="2047" spans="1:22" x14ac:dyDescent="0.25">
      <c r="A2047" s="6">
        <v>44732</v>
      </c>
      <c r="B2047" s="7" t="str">
        <f t="shared" si="31"/>
        <v>6</v>
      </c>
      <c r="C2047" s="17">
        <f>_xlfn.ISOWEEKNUM(Table3[[#This Row],[dt]])</f>
        <v>25</v>
      </c>
      <c r="D2047" s="1">
        <v>5638</v>
      </c>
      <c r="E2047" s="1" t="s">
        <v>10</v>
      </c>
      <c r="F2047" s="1" t="s">
        <v>91</v>
      </c>
      <c r="G2047" s="1" t="s">
        <v>66</v>
      </c>
      <c r="H2047" s="1" t="s">
        <v>11</v>
      </c>
      <c r="I2047" s="1" t="s">
        <v>12</v>
      </c>
      <c r="J2047" s="1" t="s">
        <v>16</v>
      </c>
      <c r="K2047" s="1" t="s">
        <v>15</v>
      </c>
      <c r="L2047" s="1" t="s">
        <v>81</v>
      </c>
      <c r="M2047" s="1">
        <v>350170</v>
      </c>
      <c r="N2047" s="17">
        <v>1192.9462476311494</v>
      </c>
      <c r="O2047" s="8">
        <v>7026.5025463598331</v>
      </c>
      <c r="P2047" s="8">
        <v>4492.0899499735688</v>
      </c>
      <c r="Q2047" s="8">
        <f>P2047-Table3[[#This Row],[paid]]</f>
        <v>-2534.4125963862643</v>
      </c>
      <c r="R2047" s="8">
        <v>3.7655426293461058</v>
      </c>
      <c r="S2047" s="8">
        <v>5600</v>
      </c>
      <c r="T2047" s="10">
        <v>0.04</v>
      </c>
      <c r="U2047" s="8">
        <v>568.41975961670994</v>
      </c>
      <c r="V2047" s="10">
        <v>2.1089654850598532E-2</v>
      </c>
    </row>
    <row r="2048" spans="1:22" x14ac:dyDescent="0.25">
      <c r="A2048" s="6">
        <v>44732</v>
      </c>
      <c r="B2048" s="7" t="str">
        <f t="shared" si="31"/>
        <v>6</v>
      </c>
      <c r="C2048" s="17">
        <f>_xlfn.ISOWEEKNUM(Table3[[#This Row],[dt]])</f>
        <v>25</v>
      </c>
      <c r="D2048" s="1">
        <v>5585</v>
      </c>
      <c r="E2048" s="1" t="s">
        <v>10</v>
      </c>
      <c r="F2048" s="1" t="s">
        <v>92</v>
      </c>
      <c r="G2048" s="1" t="s">
        <v>55</v>
      </c>
      <c r="H2048" s="1" t="s">
        <v>19</v>
      </c>
      <c r="I2048" s="1" t="s">
        <v>12</v>
      </c>
      <c r="J2048" s="1" t="s">
        <v>13</v>
      </c>
      <c r="K2048" s="1" t="s">
        <v>14</v>
      </c>
      <c r="L2048" s="1" t="s">
        <v>76</v>
      </c>
      <c r="M2048" s="1">
        <v>1446270</v>
      </c>
      <c r="N2048" s="17">
        <v>1043.4591411889335</v>
      </c>
      <c r="O2048" s="8">
        <v>28144.854059843339</v>
      </c>
      <c r="P2048" s="8">
        <v>23876.427029408133</v>
      </c>
      <c r="Q2048" s="8">
        <f>P2048-Table3[[#This Row],[paid]]</f>
        <v>-4268.4270304352067</v>
      </c>
      <c r="R2048" s="8">
        <v>22.881995170604345</v>
      </c>
      <c r="S2048" s="8">
        <v>31600</v>
      </c>
      <c r="T2048" s="10">
        <v>7.0000000000000007E-2</v>
      </c>
      <c r="U2048" s="8">
        <v>6378.7168694259062</v>
      </c>
      <c r="V2048" s="10">
        <v>4.452590318175443E-2</v>
      </c>
    </row>
    <row r="2049" spans="1:22" x14ac:dyDescent="0.25">
      <c r="A2049" s="6">
        <v>44732</v>
      </c>
      <c r="B2049" s="7" t="str">
        <f t="shared" si="31"/>
        <v>6</v>
      </c>
      <c r="C2049" s="17">
        <f>_xlfn.ISOWEEKNUM(Table3[[#This Row],[dt]])</f>
        <v>25</v>
      </c>
      <c r="D2049" s="1">
        <v>13549</v>
      </c>
      <c r="E2049" s="1" t="s">
        <v>10</v>
      </c>
      <c r="F2049" s="1" t="s">
        <v>89</v>
      </c>
      <c r="G2049" s="1" t="s">
        <v>64</v>
      </c>
      <c r="H2049" s="1" t="s">
        <v>19</v>
      </c>
      <c r="I2049" s="1" t="s">
        <v>12</v>
      </c>
      <c r="J2049" s="1" t="s">
        <v>13</v>
      </c>
      <c r="K2049" s="1" t="s">
        <v>14</v>
      </c>
      <c r="L2049" s="1" t="s">
        <v>81</v>
      </c>
      <c r="M2049" s="1">
        <v>1015990</v>
      </c>
      <c r="N2049" s="17">
        <v>791.03137647253516</v>
      </c>
      <c r="O2049" s="8">
        <v>18440.75847314252</v>
      </c>
      <c r="P2049" s="8">
        <v>11744.942478427934</v>
      </c>
      <c r="Q2049" s="8">
        <f>P2049-Table3[[#This Row],[paid]]</f>
        <v>-6695.815994714585</v>
      </c>
      <c r="R2049" s="8">
        <v>14.847631620887698</v>
      </c>
      <c r="S2049" s="8">
        <v>19200</v>
      </c>
      <c r="T2049" s="10">
        <v>7.0000000000000007E-2</v>
      </c>
      <c r="U2049" s="8">
        <v>2652.9282198821734</v>
      </c>
      <c r="V2049" s="10">
        <v>3.7646391553283975E-2</v>
      </c>
    </row>
    <row r="2050" spans="1:22" x14ac:dyDescent="0.25">
      <c r="A2050" s="6">
        <v>44733</v>
      </c>
      <c r="B2050" s="7" t="str">
        <f t="shared" ref="B2050:B2113" si="32">TEXT(A2050,"M")</f>
        <v>6</v>
      </c>
      <c r="C2050" s="17">
        <f>_xlfn.ISOWEEKNUM(Table3[[#This Row],[dt]])</f>
        <v>25</v>
      </c>
      <c r="D2050" s="1">
        <v>16703</v>
      </c>
      <c r="E2050" s="1" t="s">
        <v>10</v>
      </c>
      <c r="F2050" s="1" t="s">
        <v>89</v>
      </c>
      <c r="G2050" s="1" t="s">
        <v>54</v>
      </c>
      <c r="H2050" s="1" t="s">
        <v>19</v>
      </c>
      <c r="I2050" s="1" t="s">
        <v>12</v>
      </c>
      <c r="J2050" s="1" t="s">
        <v>13</v>
      </c>
      <c r="K2050" s="1" t="s">
        <v>14</v>
      </c>
      <c r="L2050" s="1" t="s">
        <v>80</v>
      </c>
      <c r="M2050" s="1">
        <v>1216500</v>
      </c>
      <c r="N2050" s="17">
        <v>991.76882400017951</v>
      </c>
      <c r="O2050" s="8">
        <v>27714.448380904574</v>
      </c>
      <c r="P2050" s="8">
        <v>42028.021221014387</v>
      </c>
      <c r="Q2050" s="8">
        <f>P2050-Table3[[#This Row],[paid]]</f>
        <v>14313.572840109813</v>
      </c>
      <c r="R2050" s="8">
        <v>42.376832386704244</v>
      </c>
      <c r="S2050" s="8">
        <v>20000</v>
      </c>
      <c r="T2050" s="10">
        <v>4.4999999999999998E-2</v>
      </c>
      <c r="U2050" s="8">
        <v>4213.5140452081778</v>
      </c>
      <c r="V2050" s="10">
        <v>1.6709145957052512E-2</v>
      </c>
    </row>
    <row r="2051" spans="1:22" x14ac:dyDescent="0.25">
      <c r="A2051" s="6">
        <v>44733</v>
      </c>
      <c r="B2051" s="7" t="str">
        <f t="shared" si="32"/>
        <v>6</v>
      </c>
      <c r="C2051" s="17">
        <f>_xlfn.ISOWEEKNUM(Table3[[#This Row],[dt]])</f>
        <v>25</v>
      </c>
      <c r="D2051" s="1">
        <v>16846</v>
      </c>
      <c r="E2051" s="1" t="s">
        <v>10</v>
      </c>
      <c r="F2051" s="1" t="s">
        <v>91</v>
      </c>
      <c r="G2051" s="1" t="s">
        <v>51</v>
      </c>
      <c r="H2051" s="1" t="s">
        <v>11</v>
      </c>
      <c r="I2051" s="1" t="s">
        <v>18</v>
      </c>
      <c r="J2051" s="1" t="s">
        <v>13</v>
      </c>
      <c r="K2051" s="1" t="s">
        <v>15</v>
      </c>
      <c r="L2051" s="1" t="s">
        <v>79</v>
      </c>
      <c r="M2051" s="1">
        <v>951830</v>
      </c>
      <c r="N2051" s="17">
        <v>5053.7658302524969</v>
      </c>
      <c r="O2051" s="8">
        <v>16673.130185506365</v>
      </c>
      <c r="P2051" s="8">
        <v>26006.819634217147</v>
      </c>
      <c r="Q2051" s="8">
        <f>P2051-Table3[[#This Row],[paid]]</f>
        <v>9333.689448710782</v>
      </c>
      <c r="R2051" s="8">
        <v>5.1460278350328297</v>
      </c>
      <c r="S2051" s="8">
        <v>37200</v>
      </c>
      <c r="T2051" s="10">
        <v>0.06</v>
      </c>
      <c r="U2051" s="8">
        <v>8635.5619930984085</v>
      </c>
      <c r="V2051" s="10">
        <v>5.5341650860277994E-2</v>
      </c>
    </row>
    <row r="2052" spans="1:22" x14ac:dyDescent="0.25">
      <c r="A2052" s="6">
        <v>44733</v>
      </c>
      <c r="B2052" s="7" t="str">
        <f t="shared" si="32"/>
        <v>6</v>
      </c>
      <c r="C2052" s="17">
        <f>_xlfn.ISOWEEKNUM(Table3[[#This Row],[dt]])</f>
        <v>25</v>
      </c>
      <c r="D2052" s="1">
        <v>5585</v>
      </c>
      <c r="E2052" s="1" t="s">
        <v>10</v>
      </c>
      <c r="F2052" s="1" t="s">
        <v>90</v>
      </c>
      <c r="G2052" s="1" t="s">
        <v>73</v>
      </c>
      <c r="H2052" s="1" t="s">
        <v>19</v>
      </c>
      <c r="I2052" s="1" t="s">
        <v>12</v>
      </c>
      <c r="J2052" s="1" t="s">
        <v>13</v>
      </c>
      <c r="K2052" s="1" t="s">
        <v>14</v>
      </c>
      <c r="L2052" s="1" t="s">
        <v>79</v>
      </c>
      <c r="M2052" s="1">
        <v>1156630</v>
      </c>
      <c r="N2052" s="17">
        <v>972.10214070302072</v>
      </c>
      <c r="O2052" s="8">
        <v>21397.925298615868</v>
      </c>
      <c r="P2052" s="8">
        <v>29133.009789058557</v>
      </c>
      <c r="Q2052" s="8">
        <f>P2052-Table3[[#This Row],[paid]]</f>
        <v>7735.0844904426885</v>
      </c>
      <c r="R2052" s="8">
        <v>29.969083051282727</v>
      </c>
      <c r="S2052" s="8">
        <v>22400</v>
      </c>
      <c r="T2052" s="10">
        <v>7.0000000000000007E-2</v>
      </c>
      <c r="U2052" s="8">
        <v>2966.9723470246186</v>
      </c>
      <c r="V2052" s="10">
        <v>1.6973714516667848E-2</v>
      </c>
    </row>
    <row r="2053" spans="1:22" x14ac:dyDescent="0.25">
      <c r="A2053" s="6">
        <v>44733</v>
      </c>
      <c r="B2053" s="7" t="str">
        <f t="shared" si="32"/>
        <v>6</v>
      </c>
      <c r="C2053" s="17">
        <f>_xlfn.ISOWEEKNUM(Table3[[#This Row],[dt]])</f>
        <v>25</v>
      </c>
      <c r="D2053" s="1">
        <v>16861</v>
      </c>
      <c r="E2053" s="1" t="s">
        <v>10</v>
      </c>
      <c r="F2053" s="1" t="s">
        <v>89</v>
      </c>
      <c r="G2053" s="1" t="s">
        <v>68</v>
      </c>
      <c r="H2053" s="1" t="s">
        <v>11</v>
      </c>
      <c r="I2053" s="1" t="s">
        <v>18</v>
      </c>
      <c r="J2053" s="1" t="s">
        <v>13</v>
      </c>
      <c r="K2053" s="1" t="s">
        <v>15</v>
      </c>
      <c r="L2053" s="1" t="s">
        <v>77</v>
      </c>
      <c r="M2053" s="1">
        <v>573530</v>
      </c>
      <c r="N2053" s="17">
        <v>3960.8177869441579</v>
      </c>
      <c r="O2053" s="8">
        <v>11412.065558704302</v>
      </c>
      <c r="P2053" s="8">
        <v>17044.159973864564</v>
      </c>
      <c r="Q2053" s="8">
        <f>P2053-Table3[[#This Row],[paid]]</f>
        <v>5632.0944151602616</v>
      </c>
      <c r="R2053" s="8">
        <v>4.3031921412912153</v>
      </c>
      <c r="S2053" s="8">
        <v>21200</v>
      </c>
      <c r="T2053" s="10">
        <v>7.0000000000000007E-2</v>
      </c>
      <c r="U2053" s="8">
        <v>2975.2304146187771</v>
      </c>
      <c r="V2053" s="10">
        <v>2.9093351419498741E-2</v>
      </c>
    </row>
    <row r="2054" spans="1:22" x14ac:dyDescent="0.25">
      <c r="A2054" s="6">
        <v>44733</v>
      </c>
      <c r="B2054" s="7" t="str">
        <f t="shared" si="32"/>
        <v>6</v>
      </c>
      <c r="C2054" s="17">
        <f>_xlfn.ISOWEEKNUM(Table3[[#This Row],[dt]])</f>
        <v>25</v>
      </c>
      <c r="D2054" s="1">
        <v>9315</v>
      </c>
      <c r="E2054" s="1" t="s">
        <v>10</v>
      </c>
      <c r="F2054" s="1" t="s">
        <v>94</v>
      </c>
      <c r="G2054" s="1" t="s">
        <v>56</v>
      </c>
      <c r="H2054" s="1" t="s">
        <v>17</v>
      </c>
      <c r="I2054" s="1" t="s">
        <v>18</v>
      </c>
      <c r="J2054" s="1" t="s">
        <v>16</v>
      </c>
      <c r="K2054" s="1" t="s">
        <v>14</v>
      </c>
      <c r="L2054" s="1" t="s">
        <v>78</v>
      </c>
      <c r="M2054" s="1">
        <v>229210</v>
      </c>
      <c r="N2054" s="17">
        <v>1095.8819610455776</v>
      </c>
      <c r="O2054" s="8">
        <v>10127.253943573851</v>
      </c>
      <c r="P2054" s="8">
        <v>15161.577748210751</v>
      </c>
      <c r="Q2054" s="8">
        <f>P2054-Table3[[#This Row],[paid]]</f>
        <v>5034.3238046369006</v>
      </c>
      <c r="R2054" s="8">
        <v>13.835046371002528</v>
      </c>
      <c r="S2054" s="8">
        <v>20000</v>
      </c>
      <c r="T2054" s="10">
        <v>7.0000000000000007E-2</v>
      </c>
      <c r="U2054" s="8">
        <v>2675.506244283863</v>
      </c>
      <c r="V2054" s="10">
        <v>2.9411035895210016E-2</v>
      </c>
    </row>
    <row r="2055" spans="1:22" x14ac:dyDescent="0.25">
      <c r="A2055" s="6">
        <v>44733</v>
      </c>
      <c r="B2055" s="7" t="str">
        <f t="shared" si="32"/>
        <v>6</v>
      </c>
      <c r="C2055" s="17">
        <f>_xlfn.ISOWEEKNUM(Table3[[#This Row],[dt]])</f>
        <v>25</v>
      </c>
      <c r="D2055" s="1">
        <v>9559</v>
      </c>
      <c r="E2055" s="1" t="s">
        <v>10</v>
      </c>
      <c r="F2055" s="1" t="s">
        <v>91</v>
      </c>
      <c r="G2055" s="1" t="s">
        <v>73</v>
      </c>
      <c r="H2055" s="1" t="s">
        <v>17</v>
      </c>
      <c r="I2055" s="1" t="s">
        <v>18</v>
      </c>
      <c r="J2055" s="1" t="s">
        <v>16</v>
      </c>
      <c r="K2055" s="1" t="s">
        <v>14</v>
      </c>
      <c r="L2055" s="1" t="s">
        <v>80</v>
      </c>
      <c r="M2055" s="1">
        <v>336070</v>
      </c>
      <c r="N2055" s="17">
        <v>893.89375823285025</v>
      </c>
      <c r="O2055" s="8">
        <v>9809.8726918385837</v>
      </c>
      <c r="P2055" s="8">
        <v>13919.022171894285</v>
      </c>
      <c r="Q2055" s="8">
        <f>P2055-Table3[[#This Row],[paid]]</f>
        <v>4109.1494800557011</v>
      </c>
      <c r="R2055" s="8">
        <v>15.571226494981881</v>
      </c>
      <c r="S2055" s="8">
        <v>10800</v>
      </c>
      <c r="T2055" s="10">
        <v>7.0000000000000007E-2</v>
      </c>
      <c r="U2055" s="8">
        <v>3304.6855355082093</v>
      </c>
      <c r="V2055" s="10">
        <v>3.9570374684570531E-2</v>
      </c>
    </row>
    <row r="2056" spans="1:22" x14ac:dyDescent="0.25">
      <c r="A2056" s="6">
        <v>44733</v>
      </c>
      <c r="B2056" s="7" t="str">
        <f t="shared" si="32"/>
        <v>6</v>
      </c>
      <c r="C2056" s="17">
        <f>_xlfn.ISOWEEKNUM(Table3[[#This Row],[dt]])</f>
        <v>25</v>
      </c>
      <c r="D2056" s="1">
        <v>12392</v>
      </c>
      <c r="E2056" s="1" t="s">
        <v>10</v>
      </c>
      <c r="F2056" s="1" t="s">
        <v>92</v>
      </c>
      <c r="G2056" s="1" t="s">
        <v>70</v>
      </c>
      <c r="H2056" s="1" t="s">
        <v>11</v>
      </c>
      <c r="I2056" s="1" t="s">
        <v>18</v>
      </c>
      <c r="J2056" s="1" t="s">
        <v>13</v>
      </c>
      <c r="K2056" s="1" t="s">
        <v>14</v>
      </c>
      <c r="L2056" s="1" t="s">
        <v>80</v>
      </c>
      <c r="M2056" s="1">
        <v>747220</v>
      </c>
      <c r="N2056" s="17">
        <v>1162.526750277822</v>
      </c>
      <c r="O2056" s="8">
        <v>10102.779082812203</v>
      </c>
      <c r="P2056" s="8">
        <v>13316.04414502996</v>
      </c>
      <c r="Q2056" s="8">
        <f>P2056-Table3[[#This Row],[paid]]</f>
        <v>3213.2650622177571</v>
      </c>
      <c r="R2056" s="8">
        <v>11.45439805307506</v>
      </c>
      <c r="S2056" s="8">
        <v>10600</v>
      </c>
      <c r="T2056" s="10">
        <v>0.09</v>
      </c>
      <c r="U2056" s="8">
        <v>6935.8237289483095</v>
      </c>
      <c r="V2056" s="10">
        <v>8.6810362664863638E-2</v>
      </c>
    </row>
    <row r="2057" spans="1:22" x14ac:dyDescent="0.25">
      <c r="A2057" s="6">
        <v>44733</v>
      </c>
      <c r="B2057" s="7" t="str">
        <f t="shared" si="32"/>
        <v>6</v>
      </c>
      <c r="C2057" s="17">
        <f>_xlfn.ISOWEEKNUM(Table3[[#This Row],[dt]])</f>
        <v>25</v>
      </c>
      <c r="D2057" s="1">
        <v>2370</v>
      </c>
      <c r="E2057" s="1" t="s">
        <v>10</v>
      </c>
      <c r="F2057" s="1" t="s">
        <v>92</v>
      </c>
      <c r="G2057" s="1" t="s">
        <v>61</v>
      </c>
      <c r="H2057" s="1" t="s">
        <v>17</v>
      </c>
      <c r="I2057" s="1" t="s">
        <v>12</v>
      </c>
      <c r="J2057" s="1" t="s">
        <v>13</v>
      </c>
      <c r="K2057" s="1" t="s">
        <v>14</v>
      </c>
      <c r="L2057" s="1" t="s">
        <v>78</v>
      </c>
      <c r="M2057" s="1">
        <v>166800</v>
      </c>
      <c r="N2057" s="17">
        <v>582.57832455820255</v>
      </c>
      <c r="O2057" s="8">
        <v>7074.6004213816614</v>
      </c>
      <c r="P2057" s="8">
        <v>10252.509603003191</v>
      </c>
      <c r="Q2057" s="8">
        <f>P2057-Table3[[#This Row],[paid]]</f>
        <v>3177.9091816215296</v>
      </c>
      <c r="R2057" s="8">
        <v>17.598508510899659</v>
      </c>
      <c r="S2057" s="8">
        <v>30000</v>
      </c>
      <c r="T2057" s="10">
        <v>8.5000000000000006E-2</v>
      </c>
      <c r="U2057" s="8">
        <v>494.36192549339216</v>
      </c>
      <c r="V2057" s="10">
        <v>8.0364376566654221E-3</v>
      </c>
    </row>
    <row r="2058" spans="1:22" x14ac:dyDescent="0.25">
      <c r="A2058" s="6">
        <v>44733</v>
      </c>
      <c r="B2058" s="7" t="str">
        <f t="shared" si="32"/>
        <v>6</v>
      </c>
      <c r="C2058" s="17">
        <f>_xlfn.ISOWEEKNUM(Table3[[#This Row],[dt]])</f>
        <v>25</v>
      </c>
      <c r="D2058" s="1">
        <v>16845</v>
      </c>
      <c r="E2058" s="1" t="s">
        <v>10</v>
      </c>
      <c r="F2058" s="1" t="s">
        <v>89</v>
      </c>
      <c r="G2058" s="1" t="s">
        <v>72</v>
      </c>
      <c r="H2058" s="1" t="s">
        <v>11</v>
      </c>
      <c r="I2058" s="1" t="s">
        <v>12</v>
      </c>
      <c r="J2058" s="1" t="s">
        <v>13</v>
      </c>
      <c r="K2058" s="1" t="s">
        <v>15</v>
      </c>
      <c r="L2058" s="1" t="s">
        <v>77</v>
      </c>
      <c r="M2058" s="1">
        <v>549100</v>
      </c>
      <c r="N2058" s="17">
        <v>2895.0653347963007</v>
      </c>
      <c r="O2058" s="8">
        <v>10143.466970377553</v>
      </c>
      <c r="P2058" s="8">
        <v>13227.927748014103</v>
      </c>
      <c r="Q2058" s="8">
        <f>P2058-Table3[[#This Row],[paid]]</f>
        <v>3084.4607776365501</v>
      </c>
      <c r="R2058" s="8">
        <v>4.5691292659358345</v>
      </c>
      <c r="S2058" s="8">
        <v>14800</v>
      </c>
      <c r="T2058" s="10">
        <v>0.06</v>
      </c>
      <c r="U2058" s="8">
        <v>1795.0796241012076</v>
      </c>
      <c r="V2058" s="10">
        <v>2.2617294488557885E-2</v>
      </c>
    </row>
    <row r="2059" spans="1:22" x14ac:dyDescent="0.25">
      <c r="A2059" s="6">
        <v>44733</v>
      </c>
      <c r="B2059" s="7" t="str">
        <f t="shared" si="32"/>
        <v>6</v>
      </c>
      <c r="C2059" s="17">
        <f>_xlfn.ISOWEEKNUM(Table3[[#This Row],[dt]])</f>
        <v>25</v>
      </c>
      <c r="D2059" s="1">
        <v>10509</v>
      </c>
      <c r="E2059" s="1" t="s">
        <v>10</v>
      </c>
      <c r="F2059" s="1" t="s">
        <v>93</v>
      </c>
      <c r="G2059" s="1" t="s">
        <v>55</v>
      </c>
      <c r="H2059" s="1" t="s">
        <v>17</v>
      </c>
      <c r="I2059" s="1" t="s">
        <v>12</v>
      </c>
      <c r="J2059" s="1" t="s">
        <v>13</v>
      </c>
      <c r="K2059" s="1" t="s">
        <v>14</v>
      </c>
      <c r="L2059" s="1" t="s">
        <v>81</v>
      </c>
      <c r="M2059" s="1">
        <v>462620</v>
      </c>
      <c r="N2059" s="17">
        <v>1030.5093974785366</v>
      </c>
      <c r="O2059" s="8">
        <v>14122.216930582053</v>
      </c>
      <c r="P2059" s="8">
        <v>16843.839421522338</v>
      </c>
      <c r="Q2059" s="8">
        <f>P2059-Table3[[#This Row],[paid]]</f>
        <v>2721.6224909402845</v>
      </c>
      <c r="R2059" s="8">
        <v>16.34515848446997</v>
      </c>
      <c r="S2059" s="8">
        <v>15600</v>
      </c>
      <c r="T2059" s="10">
        <v>0.108</v>
      </c>
      <c r="U2059" s="8">
        <v>1348.6824520730602</v>
      </c>
      <c r="V2059" s="10">
        <v>1.3344962692509914E-2</v>
      </c>
    </row>
    <row r="2060" spans="1:22" x14ac:dyDescent="0.25">
      <c r="A2060" s="6">
        <v>44733</v>
      </c>
      <c r="B2060" s="7" t="str">
        <f t="shared" si="32"/>
        <v>6</v>
      </c>
      <c r="C2060" s="17">
        <f>_xlfn.ISOWEEKNUM(Table3[[#This Row],[dt]])</f>
        <v>25</v>
      </c>
      <c r="D2060" s="1">
        <v>16537</v>
      </c>
      <c r="E2060" s="1" t="s">
        <v>10</v>
      </c>
      <c r="F2060" s="1" t="s">
        <v>90</v>
      </c>
      <c r="G2060" s="1" t="s">
        <v>64</v>
      </c>
      <c r="H2060" s="1" t="s">
        <v>17</v>
      </c>
      <c r="I2060" s="1" t="s">
        <v>18</v>
      </c>
      <c r="J2060" s="1" t="s">
        <v>16</v>
      </c>
      <c r="K2060" s="1" t="s">
        <v>15</v>
      </c>
      <c r="L2060" s="1" t="s">
        <v>75</v>
      </c>
      <c r="M2060" s="1">
        <v>274000</v>
      </c>
      <c r="N2060" s="17">
        <v>888.53194326585049</v>
      </c>
      <c r="O2060" s="8">
        <v>6933.9445099187551</v>
      </c>
      <c r="P2060" s="8">
        <v>9596.621791114776</v>
      </c>
      <c r="Q2060" s="8">
        <f>P2060-Table3[[#This Row],[paid]]</f>
        <v>2662.6772811960209</v>
      </c>
      <c r="R2060" s="8">
        <v>10.800536619811144</v>
      </c>
      <c r="S2060" s="8">
        <v>12400</v>
      </c>
      <c r="T2060" s="10">
        <v>0.1</v>
      </c>
      <c r="U2060" s="8">
        <v>2602.3884343259415</v>
      </c>
      <c r="V2060" s="10">
        <v>4.5196259179721886E-2</v>
      </c>
    </row>
    <row r="2061" spans="1:22" x14ac:dyDescent="0.25">
      <c r="A2061" s="6">
        <v>44733</v>
      </c>
      <c r="B2061" s="7" t="str">
        <f t="shared" si="32"/>
        <v>6</v>
      </c>
      <c r="C2061" s="17">
        <f>_xlfn.ISOWEEKNUM(Table3[[#This Row],[dt]])</f>
        <v>25</v>
      </c>
      <c r="D2061" s="1">
        <v>15101</v>
      </c>
      <c r="E2061" s="1" t="s">
        <v>10</v>
      </c>
      <c r="F2061" s="1" t="s">
        <v>95</v>
      </c>
      <c r="G2061" s="1" t="s">
        <v>56</v>
      </c>
      <c r="H2061" s="1" t="s">
        <v>17</v>
      </c>
      <c r="I2061" s="1" t="s">
        <v>12</v>
      </c>
      <c r="J2061" s="1" t="s">
        <v>16</v>
      </c>
      <c r="K2061" s="1" t="s">
        <v>14</v>
      </c>
      <c r="L2061" s="1" t="s">
        <v>80</v>
      </c>
      <c r="M2061" s="1">
        <v>129230</v>
      </c>
      <c r="N2061" s="17">
        <v>984.94783532204667</v>
      </c>
      <c r="O2061" s="8">
        <v>7429.351946234714</v>
      </c>
      <c r="P2061" s="8">
        <v>9996.6176465703775</v>
      </c>
      <c r="Q2061" s="8">
        <f>P2061-Table3[[#This Row],[paid]]</f>
        <v>2567.2657003356635</v>
      </c>
      <c r="R2061" s="8">
        <v>10.149387904692233</v>
      </c>
      <c r="S2061" s="8">
        <v>8800</v>
      </c>
      <c r="T2061" s="10">
        <v>0.1</v>
      </c>
      <c r="U2061" s="8">
        <v>1546.9199690560665</v>
      </c>
      <c r="V2061" s="10">
        <v>2.5790722818245449E-2</v>
      </c>
    </row>
    <row r="2062" spans="1:22" x14ac:dyDescent="0.25">
      <c r="A2062" s="6">
        <v>44733</v>
      </c>
      <c r="B2062" s="7" t="str">
        <f t="shared" si="32"/>
        <v>6</v>
      </c>
      <c r="C2062" s="17">
        <f>_xlfn.ISOWEEKNUM(Table3[[#This Row],[dt]])</f>
        <v>25</v>
      </c>
      <c r="D2062" s="1">
        <v>5638</v>
      </c>
      <c r="E2062" s="1" t="s">
        <v>10</v>
      </c>
      <c r="F2062" s="1" t="s">
        <v>95</v>
      </c>
      <c r="G2062" s="1" t="s">
        <v>73</v>
      </c>
      <c r="H2062" s="1" t="s">
        <v>11</v>
      </c>
      <c r="I2062" s="1" t="s">
        <v>12</v>
      </c>
      <c r="J2062" s="1" t="s">
        <v>16</v>
      </c>
      <c r="K2062" s="1" t="s">
        <v>15</v>
      </c>
      <c r="L2062" s="1" t="s">
        <v>78</v>
      </c>
      <c r="M2062" s="1">
        <v>488140</v>
      </c>
      <c r="N2062" s="17">
        <v>1566.8599680535483</v>
      </c>
      <c r="O2062" s="8">
        <v>10474.53601817468</v>
      </c>
      <c r="P2062" s="8">
        <v>12963.768697324582</v>
      </c>
      <c r="Q2062" s="8">
        <f>P2062-Table3[[#This Row],[paid]]</f>
        <v>2489.2326791499017</v>
      </c>
      <c r="R2062" s="8">
        <v>8.2737251328394006</v>
      </c>
      <c r="S2062" s="8">
        <v>10200</v>
      </c>
      <c r="T2062" s="10">
        <v>0.04</v>
      </c>
      <c r="U2062" s="8">
        <v>1953.4084543810284</v>
      </c>
      <c r="V2062" s="10">
        <v>2.5113690573433402E-2</v>
      </c>
    </row>
    <row r="2063" spans="1:22" x14ac:dyDescent="0.25">
      <c r="A2063" s="6">
        <v>44733</v>
      </c>
      <c r="B2063" s="7" t="str">
        <f t="shared" si="32"/>
        <v>6</v>
      </c>
      <c r="C2063" s="17">
        <f>_xlfn.ISOWEEKNUM(Table3[[#This Row],[dt]])</f>
        <v>25</v>
      </c>
      <c r="D2063" s="1">
        <v>15031</v>
      </c>
      <c r="E2063" s="1" t="s">
        <v>10</v>
      </c>
      <c r="F2063" s="1" t="s">
        <v>93</v>
      </c>
      <c r="G2063" s="1" t="s">
        <v>74</v>
      </c>
      <c r="H2063" s="1" t="s">
        <v>19</v>
      </c>
      <c r="I2063" s="1" t="s">
        <v>12</v>
      </c>
      <c r="J2063" s="1" t="s">
        <v>13</v>
      </c>
      <c r="K2063" s="1" t="s">
        <v>14</v>
      </c>
      <c r="L2063" s="1" t="s">
        <v>78</v>
      </c>
      <c r="M2063" s="1">
        <v>207760</v>
      </c>
      <c r="N2063" s="17">
        <v>361.01478935784064</v>
      </c>
      <c r="O2063" s="8">
        <v>6483.298172407568</v>
      </c>
      <c r="P2063" s="8">
        <v>8668.7649039103399</v>
      </c>
      <c r="Q2063" s="8">
        <f>P2063-Table3[[#This Row],[paid]]</f>
        <v>2185.4667315027718</v>
      </c>
      <c r="R2063" s="8">
        <v>24.012215453361367</v>
      </c>
      <c r="S2063" s="8">
        <v>8600</v>
      </c>
      <c r="T2063" s="10">
        <v>0.11</v>
      </c>
      <c r="U2063" s="8">
        <v>4643.9110206365358</v>
      </c>
      <c r="V2063" s="10">
        <v>8.928436503762574E-2</v>
      </c>
    </row>
    <row r="2064" spans="1:22" x14ac:dyDescent="0.25">
      <c r="A2064" s="6">
        <v>44733</v>
      </c>
      <c r="B2064" s="7" t="str">
        <f t="shared" si="32"/>
        <v>6</v>
      </c>
      <c r="C2064" s="17">
        <f>_xlfn.ISOWEEKNUM(Table3[[#This Row],[dt]])</f>
        <v>25</v>
      </c>
      <c r="D2064" s="1">
        <v>17870</v>
      </c>
      <c r="E2064" s="1" t="s">
        <v>10</v>
      </c>
      <c r="F2064" s="1" t="s">
        <v>94</v>
      </c>
      <c r="G2064" s="1" t="s">
        <v>67</v>
      </c>
      <c r="H2064" s="1" t="s">
        <v>11</v>
      </c>
      <c r="I2064" s="1" t="s">
        <v>12</v>
      </c>
      <c r="J2064" s="1" t="s">
        <v>13</v>
      </c>
      <c r="K2064" s="1" t="s">
        <v>14</v>
      </c>
      <c r="L2064" s="1" t="s">
        <v>80</v>
      </c>
      <c r="M2064" s="1">
        <v>111950</v>
      </c>
      <c r="N2064" s="17">
        <v>927.18152322404376</v>
      </c>
      <c r="O2064" s="8">
        <v>3466.4077875184271</v>
      </c>
      <c r="P2064" s="8">
        <v>5522.3183033453997</v>
      </c>
      <c r="Q2064" s="8">
        <f>P2064-Table3[[#This Row],[paid]]</f>
        <v>2055.9105158269726</v>
      </c>
      <c r="R2064" s="8">
        <v>5.9560271263203211</v>
      </c>
      <c r="S2064" s="8">
        <v>10400</v>
      </c>
      <c r="T2064" s="10">
        <v>0.12</v>
      </c>
      <c r="U2064" s="8">
        <v>1278.7111174892621</v>
      </c>
      <c r="V2064" s="10">
        <v>3.859221940402046E-2</v>
      </c>
    </row>
    <row r="2065" spans="1:22" x14ac:dyDescent="0.25">
      <c r="A2065" s="6">
        <v>44733</v>
      </c>
      <c r="B2065" s="7" t="str">
        <f t="shared" si="32"/>
        <v>6</v>
      </c>
      <c r="C2065" s="17">
        <f>_xlfn.ISOWEEKNUM(Table3[[#This Row],[dt]])</f>
        <v>25</v>
      </c>
      <c r="D2065" s="1">
        <v>16256</v>
      </c>
      <c r="E2065" s="1" t="s">
        <v>10</v>
      </c>
      <c r="F2065" s="1" t="s">
        <v>90</v>
      </c>
      <c r="G2065" s="1" t="s">
        <v>66</v>
      </c>
      <c r="H2065" s="1" t="s">
        <v>17</v>
      </c>
      <c r="I2065" s="1" t="s">
        <v>12</v>
      </c>
      <c r="J2065" s="1" t="s">
        <v>16</v>
      </c>
      <c r="K2065" s="1" t="s">
        <v>14</v>
      </c>
      <c r="L2065" s="1" t="s">
        <v>76</v>
      </c>
      <c r="M2065" s="1">
        <v>292840</v>
      </c>
      <c r="N2065" s="17">
        <v>863.61566513397815</v>
      </c>
      <c r="O2065" s="8">
        <v>3699.7504724971027</v>
      </c>
      <c r="P2065" s="8">
        <v>5726.0976077694177</v>
      </c>
      <c r="Q2065" s="8">
        <f>P2065-Table3[[#This Row],[paid]]</f>
        <v>2026.347135272315</v>
      </c>
      <c r="R2065" s="8">
        <v>6.6303771908550226</v>
      </c>
      <c r="S2065" s="8">
        <v>4400</v>
      </c>
      <c r="T2065" s="10">
        <v>0.1</v>
      </c>
      <c r="U2065" s="8">
        <v>3156.9124246836259</v>
      </c>
      <c r="V2065" s="10">
        <v>9.188667515319654E-2</v>
      </c>
    </row>
    <row r="2066" spans="1:22" x14ac:dyDescent="0.25">
      <c r="A2066" s="6">
        <v>44733</v>
      </c>
      <c r="B2066" s="7" t="str">
        <f t="shared" si="32"/>
        <v>6</v>
      </c>
      <c r="C2066" s="17">
        <f>_xlfn.ISOWEEKNUM(Table3[[#This Row],[dt]])</f>
        <v>25</v>
      </c>
      <c r="D2066" s="1">
        <v>2612</v>
      </c>
      <c r="E2066" s="1" t="s">
        <v>10</v>
      </c>
      <c r="F2066" s="1" t="s">
        <v>95</v>
      </c>
      <c r="G2066" s="1" t="s">
        <v>41</v>
      </c>
      <c r="H2066" s="1" t="s">
        <v>17</v>
      </c>
      <c r="I2066" s="1" t="s">
        <v>12</v>
      </c>
      <c r="J2066" s="1" t="s">
        <v>16</v>
      </c>
      <c r="K2066" s="1" t="s">
        <v>20</v>
      </c>
      <c r="L2066" s="1" t="s">
        <v>80</v>
      </c>
      <c r="M2066" s="1">
        <v>276830</v>
      </c>
      <c r="N2066" s="17">
        <v>312.75576036866363</v>
      </c>
      <c r="O2066" s="8">
        <v>5037.8201132394825</v>
      </c>
      <c r="P2066" s="8">
        <v>6910.5581584068486</v>
      </c>
      <c r="Q2066" s="8">
        <f>P2066-Table3[[#This Row],[paid]]</f>
        <v>1872.7380451673662</v>
      </c>
      <c r="R2066" s="8">
        <v>22.095702251050362</v>
      </c>
      <c r="S2066" s="8">
        <v>5800</v>
      </c>
      <c r="T2066" s="10">
        <v>7.0000000000000007E-2</v>
      </c>
      <c r="U2066" s="8">
        <v>139.89284839188369</v>
      </c>
      <c r="V2066" s="10">
        <v>3.3738916882736628E-3</v>
      </c>
    </row>
    <row r="2067" spans="1:22" x14ac:dyDescent="0.25">
      <c r="A2067" s="6">
        <v>44733</v>
      </c>
      <c r="B2067" s="7" t="str">
        <f t="shared" si="32"/>
        <v>6</v>
      </c>
      <c r="C2067" s="17">
        <f>_xlfn.ISOWEEKNUM(Table3[[#This Row],[dt]])</f>
        <v>25</v>
      </c>
      <c r="D2067" s="1">
        <v>16053</v>
      </c>
      <c r="E2067" s="1" t="s">
        <v>10</v>
      </c>
      <c r="F2067" s="1" t="s">
        <v>93</v>
      </c>
      <c r="G2067" s="1" t="s">
        <v>40</v>
      </c>
      <c r="H2067" s="1" t="s">
        <v>11</v>
      </c>
      <c r="I2067" s="1" t="s">
        <v>12</v>
      </c>
      <c r="J2067" s="1" t="s">
        <v>16</v>
      </c>
      <c r="K2067" s="1" t="s">
        <v>15</v>
      </c>
      <c r="L2067" s="1" t="s">
        <v>81</v>
      </c>
      <c r="M2067" s="1">
        <v>323410</v>
      </c>
      <c r="N2067" s="17">
        <v>2694.1107301816432</v>
      </c>
      <c r="O2067" s="8">
        <v>3011.0258618224352</v>
      </c>
      <c r="P2067" s="8">
        <v>4880.88873838162</v>
      </c>
      <c r="Q2067" s="8">
        <f>P2067-Table3[[#This Row],[paid]]</f>
        <v>1869.8628765591848</v>
      </c>
      <c r="R2067" s="8">
        <v>1.8116882441771571</v>
      </c>
      <c r="S2067" s="8">
        <v>8600</v>
      </c>
      <c r="T2067" s="10">
        <v>0.08</v>
      </c>
      <c r="U2067" s="8">
        <v>428.61971426041487</v>
      </c>
      <c r="V2067" s="10">
        <v>1.4635985959206491E-2</v>
      </c>
    </row>
    <row r="2068" spans="1:22" x14ac:dyDescent="0.25">
      <c r="A2068" s="6">
        <v>44733</v>
      </c>
      <c r="B2068" s="7" t="str">
        <f t="shared" si="32"/>
        <v>6</v>
      </c>
      <c r="C2068" s="17">
        <f>_xlfn.ISOWEEKNUM(Table3[[#This Row],[dt]])</f>
        <v>25</v>
      </c>
      <c r="D2068" s="1">
        <v>15839</v>
      </c>
      <c r="E2068" s="1" t="s">
        <v>10</v>
      </c>
      <c r="F2068" s="1" t="s">
        <v>93</v>
      </c>
      <c r="G2068" s="1" t="s">
        <v>68</v>
      </c>
      <c r="H2068" s="1" t="s">
        <v>19</v>
      </c>
      <c r="I2068" s="1" t="s">
        <v>12</v>
      </c>
      <c r="J2068" s="1" t="s">
        <v>16</v>
      </c>
      <c r="K2068" s="1" t="s">
        <v>14</v>
      </c>
      <c r="L2068" s="1" t="s">
        <v>76</v>
      </c>
      <c r="M2068" s="1">
        <v>336350</v>
      </c>
      <c r="N2068" s="17">
        <v>238.36647916020729</v>
      </c>
      <c r="O2068" s="8">
        <v>6254.082204148719</v>
      </c>
      <c r="P2068" s="8">
        <v>7764.3935176116611</v>
      </c>
      <c r="Q2068" s="8">
        <f>P2068-Table3[[#This Row],[paid]]</f>
        <v>1510.3113134629421</v>
      </c>
      <c r="R2068" s="8">
        <v>32.573344813274581</v>
      </c>
      <c r="S2068" s="8">
        <v>5400</v>
      </c>
      <c r="T2068" s="10">
        <v>7.4999999999999997E-2</v>
      </c>
      <c r="U2068" s="8">
        <v>1550.4817318078128</v>
      </c>
      <c r="V2068" s="10">
        <v>3.3281881113034727E-2</v>
      </c>
    </row>
    <row r="2069" spans="1:22" x14ac:dyDescent="0.25">
      <c r="A2069" s="6">
        <v>44733</v>
      </c>
      <c r="B2069" s="7" t="str">
        <f t="shared" si="32"/>
        <v>6</v>
      </c>
      <c r="C2069" s="17">
        <f>_xlfn.ISOWEEKNUM(Table3[[#This Row],[dt]])</f>
        <v>25</v>
      </c>
      <c r="D2069" s="1">
        <v>17783</v>
      </c>
      <c r="E2069" s="1" t="s">
        <v>10</v>
      </c>
      <c r="F2069" s="1" t="s">
        <v>90</v>
      </c>
      <c r="G2069" s="1" t="s">
        <v>43</v>
      </c>
      <c r="H2069" s="1" t="s">
        <v>11</v>
      </c>
      <c r="I2069" s="1" t="s">
        <v>12</v>
      </c>
      <c r="J2069" s="1" t="s">
        <v>16</v>
      </c>
      <c r="K2069" s="1" t="s">
        <v>14</v>
      </c>
      <c r="L2069" s="1" t="s">
        <v>75</v>
      </c>
      <c r="M2069" s="1">
        <v>147560</v>
      </c>
      <c r="N2069" s="17">
        <v>647.40594493802791</v>
      </c>
      <c r="O2069" s="8">
        <v>4115.0075426908197</v>
      </c>
      <c r="P2069" s="8">
        <v>5550.1673887559627</v>
      </c>
      <c r="Q2069" s="8">
        <f>P2069-Table3[[#This Row],[paid]]</f>
        <v>1435.159846065143</v>
      </c>
      <c r="R2069" s="8">
        <v>8.5729323806058737</v>
      </c>
      <c r="S2069" s="8">
        <v>9000</v>
      </c>
      <c r="T2069" s="10">
        <v>0.15</v>
      </c>
      <c r="U2069" s="8">
        <v>3596.9375762901532</v>
      </c>
      <c r="V2069" s="10">
        <v>0.10801288574879017</v>
      </c>
    </row>
    <row r="2070" spans="1:22" x14ac:dyDescent="0.25">
      <c r="A2070" s="6">
        <v>44733</v>
      </c>
      <c r="B2070" s="7" t="str">
        <f t="shared" si="32"/>
        <v>6</v>
      </c>
      <c r="C2070" s="17">
        <f>_xlfn.ISOWEEKNUM(Table3[[#This Row],[dt]])</f>
        <v>25</v>
      </c>
      <c r="D2070" s="1">
        <v>17144</v>
      </c>
      <c r="E2070" s="1" t="s">
        <v>24</v>
      </c>
      <c r="F2070" s="1" t="s">
        <v>92</v>
      </c>
      <c r="G2070" s="1" t="s">
        <v>27</v>
      </c>
      <c r="H2070" s="1" t="s">
        <v>19</v>
      </c>
      <c r="I2070" s="1" t="s">
        <v>12</v>
      </c>
      <c r="J2070" s="1" t="s">
        <v>13</v>
      </c>
      <c r="K2070" s="1" t="s">
        <v>15</v>
      </c>
      <c r="L2070" s="1" t="s">
        <v>81</v>
      </c>
      <c r="M2070" s="1">
        <v>81740</v>
      </c>
      <c r="N2070" s="17">
        <v>230.97645211930927</v>
      </c>
      <c r="O2070" s="8">
        <v>3328.3730450577482</v>
      </c>
      <c r="P2070" s="8">
        <v>4745.5296128208674</v>
      </c>
      <c r="Q2070" s="8">
        <f>P2070-Table3[[#This Row],[paid]]</f>
        <v>1417.1565677631193</v>
      </c>
      <c r="R2070" s="8">
        <v>20.545512623813259</v>
      </c>
      <c r="S2070" s="8">
        <v>2800</v>
      </c>
      <c r="T2070" s="10">
        <v>0.12</v>
      </c>
      <c r="U2070" s="8">
        <v>490.48360293150972</v>
      </c>
      <c r="V2070" s="10">
        <v>1.7226163110308546E-2</v>
      </c>
    </row>
    <row r="2071" spans="1:22" x14ac:dyDescent="0.25">
      <c r="A2071" s="6">
        <v>44733</v>
      </c>
      <c r="B2071" s="7" t="str">
        <f t="shared" si="32"/>
        <v>6</v>
      </c>
      <c r="C2071" s="17">
        <f>_xlfn.ISOWEEKNUM(Table3[[#This Row],[dt]])</f>
        <v>25</v>
      </c>
      <c r="D2071" s="1">
        <v>17644</v>
      </c>
      <c r="E2071" s="1" t="s">
        <v>10</v>
      </c>
      <c r="F2071" s="1" t="s">
        <v>93</v>
      </c>
      <c r="G2071" s="1" t="s">
        <v>68</v>
      </c>
      <c r="H2071" s="1" t="s">
        <v>17</v>
      </c>
      <c r="I2071" s="1" t="s">
        <v>18</v>
      </c>
      <c r="J2071" s="1" t="s">
        <v>13</v>
      </c>
      <c r="K2071" s="1" t="s">
        <v>14</v>
      </c>
      <c r="L2071" s="1" t="s">
        <v>78</v>
      </c>
      <c r="M2071" s="1">
        <v>60690</v>
      </c>
      <c r="N2071" s="17">
        <v>460.79946404644932</v>
      </c>
      <c r="O2071" s="8">
        <v>2655.135005433433</v>
      </c>
      <c r="P2071" s="8">
        <v>3998.3162989369025</v>
      </c>
      <c r="Q2071" s="8">
        <f>P2071-Table3[[#This Row],[paid]]</f>
        <v>1343.1812935034695</v>
      </c>
      <c r="R2071" s="8">
        <v>8.6769117824621986</v>
      </c>
      <c r="S2071" s="8">
        <v>6600</v>
      </c>
      <c r="T2071" s="10">
        <v>0.1</v>
      </c>
      <c r="U2071" s="8">
        <v>64.106780146186878</v>
      </c>
      <c r="V2071" s="10">
        <v>2.6722406530315435E-3</v>
      </c>
    </row>
    <row r="2072" spans="1:22" x14ac:dyDescent="0.25">
      <c r="A2072" s="6">
        <v>44733</v>
      </c>
      <c r="B2072" s="7" t="str">
        <f t="shared" si="32"/>
        <v>6</v>
      </c>
      <c r="C2072" s="17">
        <f>_xlfn.ISOWEEKNUM(Table3[[#This Row],[dt]])</f>
        <v>25</v>
      </c>
      <c r="D2072" s="1">
        <v>17100</v>
      </c>
      <c r="E2072" s="1" t="s">
        <v>10</v>
      </c>
      <c r="F2072" s="1" t="s">
        <v>94</v>
      </c>
      <c r="G2072" s="1" t="s">
        <v>57</v>
      </c>
      <c r="H2072" s="1" t="s">
        <v>11</v>
      </c>
      <c r="I2072" s="1" t="s">
        <v>21</v>
      </c>
      <c r="J2072" s="1" t="s">
        <v>13</v>
      </c>
      <c r="K2072" s="1" t="s">
        <v>15</v>
      </c>
      <c r="L2072" s="1" t="s">
        <v>77</v>
      </c>
      <c r="M2072" s="1">
        <v>121940</v>
      </c>
      <c r="N2072" s="17">
        <v>626.00040002666844</v>
      </c>
      <c r="O2072" s="8">
        <v>3434.8594142673783</v>
      </c>
      <c r="P2072" s="8">
        <v>4654.1631328284557</v>
      </c>
      <c r="Q2072" s="8">
        <f>P2072-Table3[[#This Row],[paid]]</f>
        <v>1219.3037185610774</v>
      </c>
      <c r="R2072" s="8">
        <v>7.434760636942376</v>
      </c>
      <c r="S2072" s="8">
        <v>4400</v>
      </c>
      <c r="T2072" s="10">
        <v>7.0000000000000007E-2</v>
      </c>
      <c r="U2072" s="8">
        <v>1612.5610427380118</v>
      </c>
      <c r="V2072" s="10">
        <v>5.7746186826574786E-2</v>
      </c>
    </row>
    <row r="2073" spans="1:22" x14ac:dyDescent="0.25">
      <c r="A2073" s="6">
        <v>44733</v>
      </c>
      <c r="B2073" s="7" t="str">
        <f t="shared" si="32"/>
        <v>6</v>
      </c>
      <c r="C2073" s="17">
        <f>_xlfn.ISOWEEKNUM(Table3[[#This Row],[dt]])</f>
        <v>25</v>
      </c>
      <c r="D2073" s="1">
        <v>13250</v>
      </c>
      <c r="E2073" s="1" t="s">
        <v>10</v>
      </c>
      <c r="F2073" s="1" t="s">
        <v>91</v>
      </c>
      <c r="G2073" s="1" t="s">
        <v>61</v>
      </c>
      <c r="H2073" s="1" t="s">
        <v>11</v>
      </c>
      <c r="I2073" s="1" t="s">
        <v>18</v>
      </c>
      <c r="J2073" s="1" t="s">
        <v>13</v>
      </c>
      <c r="K2073" s="1" t="s">
        <v>15</v>
      </c>
      <c r="L2073" s="1" t="s">
        <v>77</v>
      </c>
      <c r="M2073" s="1">
        <v>150350</v>
      </c>
      <c r="N2073" s="17">
        <v>459.8781527352956</v>
      </c>
      <c r="O2073" s="8">
        <v>4479.3999462699076</v>
      </c>
      <c r="P2073" s="8">
        <v>5628.3556629868508</v>
      </c>
      <c r="Q2073" s="8">
        <f>P2073-Table3[[#This Row],[paid]]</f>
        <v>1148.9557167169432</v>
      </c>
      <c r="R2073" s="8">
        <v>12.238797667404119</v>
      </c>
      <c r="S2073" s="8">
        <v>5200</v>
      </c>
      <c r="T2073" s="10">
        <v>0.06</v>
      </c>
      <c r="U2073" s="8">
        <v>945.65684765030255</v>
      </c>
      <c r="V2073" s="10">
        <v>2.8002756763374777E-2</v>
      </c>
    </row>
    <row r="2074" spans="1:22" x14ac:dyDescent="0.25">
      <c r="A2074" s="6">
        <v>44733</v>
      </c>
      <c r="B2074" s="7" t="str">
        <f t="shared" si="32"/>
        <v>6</v>
      </c>
      <c r="C2074" s="17">
        <f>_xlfn.ISOWEEKNUM(Table3[[#This Row],[dt]])</f>
        <v>25</v>
      </c>
      <c r="D2074" s="1">
        <v>14315</v>
      </c>
      <c r="E2074" s="1" t="s">
        <v>10</v>
      </c>
      <c r="F2074" s="1" t="s">
        <v>89</v>
      </c>
      <c r="G2074" s="1" t="s">
        <v>36</v>
      </c>
      <c r="H2074" s="1" t="s">
        <v>11</v>
      </c>
      <c r="I2074" s="1" t="s">
        <v>12</v>
      </c>
      <c r="J2074" s="1" t="s">
        <v>16</v>
      </c>
      <c r="K2074" s="1" t="s">
        <v>14</v>
      </c>
      <c r="L2074" s="1" t="s">
        <v>79</v>
      </c>
      <c r="M2074" s="1">
        <v>527600</v>
      </c>
      <c r="N2074" s="17">
        <v>2208.5098000590961</v>
      </c>
      <c r="O2074" s="8">
        <v>12258.068390146524</v>
      </c>
      <c r="P2074" s="8">
        <v>13270.619690898639</v>
      </c>
      <c r="Q2074" s="8">
        <f>P2074-Table3[[#This Row],[paid]]</f>
        <v>1012.5513007521149</v>
      </c>
      <c r="R2074" s="8">
        <v>6.0088570539933936</v>
      </c>
      <c r="S2074" s="8">
        <v>17400</v>
      </c>
      <c r="T2074" s="10">
        <v>0.12</v>
      </c>
      <c r="U2074" s="8">
        <v>511.05458473524192</v>
      </c>
      <c r="V2074" s="10">
        <v>6.418371267240537E-3</v>
      </c>
    </row>
    <row r="2075" spans="1:22" x14ac:dyDescent="0.25">
      <c r="A2075" s="6">
        <v>44733</v>
      </c>
      <c r="B2075" s="7" t="str">
        <f t="shared" si="32"/>
        <v>6</v>
      </c>
      <c r="C2075" s="17">
        <f>_xlfn.ISOWEEKNUM(Table3[[#This Row],[dt]])</f>
        <v>25</v>
      </c>
      <c r="D2075" s="1">
        <v>15102</v>
      </c>
      <c r="E2075" s="1" t="s">
        <v>10</v>
      </c>
      <c r="F2075" s="1" t="s">
        <v>91</v>
      </c>
      <c r="G2075" s="1" t="s">
        <v>66</v>
      </c>
      <c r="H2075" s="1" t="s">
        <v>17</v>
      </c>
      <c r="I2075" s="1" t="s">
        <v>18</v>
      </c>
      <c r="J2075" s="1" t="s">
        <v>13</v>
      </c>
      <c r="K2075" s="1" t="s">
        <v>15</v>
      </c>
      <c r="L2075" s="1" t="s">
        <v>81</v>
      </c>
      <c r="M2075" s="1">
        <v>229690</v>
      </c>
      <c r="N2075" s="17">
        <v>488.06309251389337</v>
      </c>
      <c r="O2075" s="8">
        <v>3875.8849992652968</v>
      </c>
      <c r="P2075" s="8">
        <v>4850.4523563323846</v>
      </c>
      <c r="Q2075" s="8">
        <f>P2075-Table3[[#This Row],[paid]]</f>
        <v>974.56735706708787</v>
      </c>
      <c r="R2075" s="8">
        <v>9.9381666647828126</v>
      </c>
      <c r="S2075" s="8">
        <v>7200</v>
      </c>
      <c r="T2075" s="10">
        <v>6.5000000000000002E-2</v>
      </c>
      <c r="U2075" s="8">
        <v>138.91442144490068</v>
      </c>
      <c r="V2075" s="10">
        <v>4.7732462610263725E-3</v>
      </c>
    </row>
    <row r="2076" spans="1:22" x14ac:dyDescent="0.25">
      <c r="A2076" s="6">
        <v>44733</v>
      </c>
      <c r="B2076" s="7" t="str">
        <f t="shared" si="32"/>
        <v>6</v>
      </c>
      <c r="C2076" s="17">
        <f>_xlfn.ISOWEEKNUM(Table3[[#This Row],[dt]])</f>
        <v>25</v>
      </c>
      <c r="D2076" s="1">
        <v>16911</v>
      </c>
      <c r="E2076" s="1" t="s">
        <v>10</v>
      </c>
      <c r="F2076" s="1" t="s">
        <v>95</v>
      </c>
      <c r="G2076" s="1" t="s">
        <v>49</v>
      </c>
      <c r="H2076" s="1" t="s">
        <v>11</v>
      </c>
      <c r="I2076" s="1" t="s">
        <v>18</v>
      </c>
      <c r="J2076" s="1" t="s">
        <v>16</v>
      </c>
      <c r="K2076" s="1" t="s">
        <v>15</v>
      </c>
      <c r="L2076" s="1" t="s">
        <v>78</v>
      </c>
      <c r="M2076" s="1">
        <v>240390</v>
      </c>
      <c r="N2076" s="17">
        <v>878.98988744786607</v>
      </c>
      <c r="O2076" s="8">
        <v>6678.1229930345271</v>
      </c>
      <c r="P2076" s="8">
        <v>7643.2325234510754</v>
      </c>
      <c r="Q2076" s="8">
        <f>P2076-Table3[[#This Row],[paid]]</f>
        <v>965.1095304165483</v>
      </c>
      <c r="R2076" s="8">
        <v>8.6954726471803738</v>
      </c>
      <c r="S2076" s="8">
        <v>9800</v>
      </c>
      <c r="T2076" s="10">
        <v>0.12</v>
      </c>
      <c r="U2076" s="8">
        <v>1197.3288013267302</v>
      </c>
      <c r="V2076" s="10">
        <v>2.6108691526634156E-2</v>
      </c>
    </row>
    <row r="2077" spans="1:22" x14ac:dyDescent="0.25">
      <c r="A2077" s="6">
        <v>44733</v>
      </c>
      <c r="B2077" s="7" t="str">
        <f t="shared" si="32"/>
        <v>6</v>
      </c>
      <c r="C2077" s="17">
        <f>_xlfn.ISOWEEKNUM(Table3[[#This Row],[dt]])</f>
        <v>25</v>
      </c>
      <c r="D2077" s="1">
        <v>12394</v>
      </c>
      <c r="E2077" s="1" t="s">
        <v>10</v>
      </c>
      <c r="F2077" s="1" t="s">
        <v>91</v>
      </c>
      <c r="G2077" s="1" t="s">
        <v>47</v>
      </c>
      <c r="H2077" s="1" t="s">
        <v>17</v>
      </c>
      <c r="I2077" s="1" t="s">
        <v>12</v>
      </c>
      <c r="J2077" s="1" t="s">
        <v>13</v>
      </c>
      <c r="K2077" s="1" t="s">
        <v>14</v>
      </c>
      <c r="L2077" s="1" t="s">
        <v>78</v>
      </c>
      <c r="M2077" s="1">
        <v>741530</v>
      </c>
      <c r="N2077" s="17">
        <v>1463.3394596425851</v>
      </c>
      <c r="O2077" s="8">
        <v>19172.114844424999</v>
      </c>
      <c r="P2077" s="8">
        <v>20068.17752263695</v>
      </c>
      <c r="Q2077" s="8">
        <f>P2077-Table3[[#This Row],[paid]]</f>
        <v>896.0626782119507</v>
      </c>
      <c r="R2077" s="8">
        <v>13.71395911618383</v>
      </c>
      <c r="S2077" s="8">
        <v>24600</v>
      </c>
      <c r="T2077" s="10">
        <v>7.0000000000000007E-2</v>
      </c>
      <c r="U2077" s="8">
        <v>1195.7413831550198</v>
      </c>
      <c r="V2077" s="10">
        <v>9.9306591393780921E-3</v>
      </c>
    </row>
    <row r="2078" spans="1:22" x14ac:dyDescent="0.25">
      <c r="A2078" s="6">
        <v>44733</v>
      </c>
      <c r="B2078" s="7" t="str">
        <f t="shared" si="32"/>
        <v>6</v>
      </c>
      <c r="C2078" s="17">
        <f>_xlfn.ISOWEEKNUM(Table3[[#This Row],[dt]])</f>
        <v>25</v>
      </c>
      <c r="D2078" s="1">
        <v>8767</v>
      </c>
      <c r="E2078" s="1" t="s">
        <v>10</v>
      </c>
      <c r="F2078" s="1" t="s">
        <v>89</v>
      </c>
      <c r="G2078" s="1" t="s">
        <v>30</v>
      </c>
      <c r="H2078" s="1" t="s">
        <v>17</v>
      </c>
      <c r="I2078" s="1" t="s">
        <v>18</v>
      </c>
      <c r="J2078" s="1" t="s">
        <v>13</v>
      </c>
      <c r="K2078" s="1" t="s">
        <v>14</v>
      </c>
      <c r="L2078" s="1" t="s">
        <v>77</v>
      </c>
      <c r="M2078" s="1">
        <v>238160</v>
      </c>
      <c r="N2078" s="17">
        <v>549.7908279609245</v>
      </c>
      <c r="O2078" s="8">
        <v>7077.0380793985278</v>
      </c>
      <c r="P2078" s="8">
        <v>7908.3142788282676</v>
      </c>
      <c r="Q2078" s="8">
        <f>P2078-Table3[[#This Row],[paid]]</f>
        <v>831.27619942973979</v>
      </c>
      <c r="R2078" s="8">
        <v>14.384223738614894</v>
      </c>
      <c r="S2078" s="8">
        <v>11000</v>
      </c>
      <c r="T2078" s="10">
        <v>0.12</v>
      </c>
      <c r="U2078" s="8">
        <v>1968.8756861874149</v>
      </c>
      <c r="V2078" s="10">
        <v>4.149379199261187E-2</v>
      </c>
    </row>
    <row r="2079" spans="1:22" x14ac:dyDescent="0.25">
      <c r="A2079" s="6">
        <v>44733</v>
      </c>
      <c r="B2079" s="7" t="str">
        <f t="shared" si="32"/>
        <v>6</v>
      </c>
      <c r="C2079" s="17">
        <f>_xlfn.ISOWEEKNUM(Table3[[#This Row],[dt]])</f>
        <v>25</v>
      </c>
      <c r="D2079" s="1">
        <v>17365</v>
      </c>
      <c r="E2079" s="1" t="s">
        <v>10</v>
      </c>
      <c r="F2079" s="1" t="s">
        <v>92</v>
      </c>
      <c r="G2079" s="1" t="s">
        <v>73</v>
      </c>
      <c r="H2079" s="1" t="s">
        <v>17</v>
      </c>
      <c r="I2079" s="1" t="s">
        <v>12</v>
      </c>
      <c r="J2079" s="1" t="s">
        <v>16</v>
      </c>
      <c r="K2079" s="1" t="s">
        <v>15</v>
      </c>
      <c r="L2079" s="1" t="s">
        <v>81</v>
      </c>
      <c r="M2079" s="1">
        <v>92990</v>
      </c>
      <c r="N2079" s="17">
        <v>352.05938029291622</v>
      </c>
      <c r="O2079" s="8">
        <v>1432.7055893062532</v>
      </c>
      <c r="P2079" s="8">
        <v>2212.2694820761262</v>
      </c>
      <c r="Q2079" s="8">
        <f>P2079-Table3[[#This Row],[paid]]</f>
        <v>779.56389276987306</v>
      </c>
      <c r="R2079" s="8">
        <v>6.2837964443256711</v>
      </c>
      <c r="S2079" s="8">
        <v>600</v>
      </c>
      <c r="T2079" s="10">
        <v>0.11</v>
      </c>
      <c r="U2079" s="8">
        <v>643.89212722603918</v>
      </c>
      <c r="V2079" s="10">
        <v>4.8509169161869939E-2</v>
      </c>
    </row>
    <row r="2080" spans="1:22" x14ac:dyDescent="0.25">
      <c r="A2080" s="6">
        <v>44733</v>
      </c>
      <c r="B2080" s="7" t="str">
        <f t="shared" si="32"/>
        <v>6</v>
      </c>
      <c r="C2080" s="17">
        <f>_xlfn.ISOWEEKNUM(Table3[[#This Row],[dt]])</f>
        <v>25</v>
      </c>
      <c r="D2080" s="1">
        <v>16483</v>
      </c>
      <c r="E2080" s="1" t="s">
        <v>10</v>
      </c>
      <c r="F2080" s="1" t="s">
        <v>92</v>
      </c>
      <c r="G2080" s="1" t="s">
        <v>45</v>
      </c>
      <c r="H2080" s="1" t="s">
        <v>17</v>
      </c>
      <c r="I2080" s="1" t="s">
        <v>12</v>
      </c>
      <c r="J2080" s="1" t="s">
        <v>13</v>
      </c>
      <c r="K2080" s="1" t="s">
        <v>15</v>
      </c>
      <c r="L2080" s="1" t="s">
        <v>78</v>
      </c>
      <c r="M2080" s="1">
        <v>143540</v>
      </c>
      <c r="N2080" s="17">
        <v>481.67785234899327</v>
      </c>
      <c r="O2080" s="8">
        <v>1224.9885413180891</v>
      </c>
      <c r="P2080" s="8">
        <v>1928.2674827915791</v>
      </c>
      <c r="Q2080" s="8">
        <f>P2080-Table3[[#This Row],[paid]]</f>
        <v>703.27894147349002</v>
      </c>
      <c r="R2080" s="8">
        <v>4.0032305271832982</v>
      </c>
      <c r="S2080" s="8">
        <v>1800</v>
      </c>
      <c r="T2080" s="10">
        <v>0.06</v>
      </c>
      <c r="U2080" s="8">
        <v>268.30321744223693</v>
      </c>
      <c r="V2080" s="10">
        <v>2.3190352638370368E-2</v>
      </c>
    </row>
    <row r="2081" spans="1:22" x14ac:dyDescent="0.25">
      <c r="A2081" s="6">
        <v>44733</v>
      </c>
      <c r="B2081" s="7" t="str">
        <f t="shared" si="32"/>
        <v>6</v>
      </c>
      <c r="C2081" s="17">
        <f>_xlfn.ISOWEEKNUM(Table3[[#This Row],[dt]])</f>
        <v>25</v>
      </c>
      <c r="D2081" s="1">
        <v>10601</v>
      </c>
      <c r="E2081" s="1" t="s">
        <v>10</v>
      </c>
      <c r="F2081" s="1" t="s">
        <v>90</v>
      </c>
      <c r="G2081" s="1" t="s">
        <v>49</v>
      </c>
      <c r="H2081" s="1" t="s">
        <v>11</v>
      </c>
      <c r="I2081" s="1" t="s">
        <v>21</v>
      </c>
      <c r="J2081" s="1" t="s">
        <v>16</v>
      </c>
      <c r="K2081" s="1" t="s">
        <v>14</v>
      </c>
      <c r="L2081" s="1" t="s">
        <v>80</v>
      </c>
      <c r="M2081" s="1">
        <v>94390</v>
      </c>
      <c r="N2081" s="17">
        <v>530.62158689367175</v>
      </c>
      <c r="O2081" s="8">
        <v>1658.2525532601505</v>
      </c>
      <c r="P2081" s="8">
        <v>2095.0109554318665</v>
      </c>
      <c r="Q2081" s="8">
        <f>P2081-Table3[[#This Row],[paid]]</f>
        <v>436.75840217171594</v>
      </c>
      <c r="R2081" s="8">
        <v>3.94822036490512</v>
      </c>
      <c r="S2081" s="8">
        <v>3400</v>
      </c>
      <c r="T2081" s="10">
        <v>7.4999999999999997E-2</v>
      </c>
      <c r="U2081" s="8">
        <v>870.62578122393688</v>
      </c>
      <c r="V2081" s="10">
        <v>6.9261832017839878E-2</v>
      </c>
    </row>
    <row r="2082" spans="1:22" x14ac:dyDescent="0.25">
      <c r="A2082" s="6">
        <v>44733</v>
      </c>
      <c r="B2082" s="7" t="str">
        <f t="shared" si="32"/>
        <v>6</v>
      </c>
      <c r="C2082" s="17">
        <f>_xlfn.ISOWEEKNUM(Table3[[#This Row],[dt]])</f>
        <v>25</v>
      </c>
      <c r="D2082" s="1">
        <v>9363</v>
      </c>
      <c r="E2082" s="1" t="s">
        <v>10</v>
      </c>
      <c r="F2082" s="1" t="s">
        <v>94</v>
      </c>
      <c r="G2082" s="1" t="s">
        <v>41</v>
      </c>
      <c r="H2082" s="1" t="s">
        <v>11</v>
      </c>
      <c r="I2082" s="1" t="s">
        <v>18</v>
      </c>
      <c r="J2082" s="1" t="s">
        <v>13</v>
      </c>
      <c r="K2082" s="1" t="s">
        <v>14</v>
      </c>
      <c r="L2082" s="1" t="s">
        <v>77</v>
      </c>
      <c r="M2082" s="1">
        <v>130020</v>
      </c>
      <c r="N2082" s="17">
        <v>760.19489178377262</v>
      </c>
      <c r="O2082" s="8">
        <v>3821.9921082641772</v>
      </c>
      <c r="P2082" s="8">
        <v>4247.7468964039754</v>
      </c>
      <c r="Q2082" s="8">
        <f>P2082-Table3[[#This Row],[paid]]</f>
        <v>425.75478813979817</v>
      </c>
      <c r="R2082" s="8">
        <v>5.587707760620142</v>
      </c>
      <c r="S2082" s="8">
        <v>6800</v>
      </c>
      <c r="T2082" s="10">
        <v>0.1</v>
      </c>
      <c r="U2082" s="8">
        <v>2058.6909949862443</v>
      </c>
      <c r="V2082" s="10">
        <v>8.0775802843034844E-2</v>
      </c>
    </row>
    <row r="2083" spans="1:22" x14ac:dyDescent="0.25">
      <c r="A2083" s="6">
        <v>44733</v>
      </c>
      <c r="B2083" s="7" t="str">
        <f t="shared" si="32"/>
        <v>6</v>
      </c>
      <c r="C2083" s="17">
        <f>_xlfn.ISOWEEKNUM(Table3[[#This Row],[dt]])</f>
        <v>25</v>
      </c>
      <c r="D2083" s="1">
        <v>17282</v>
      </c>
      <c r="E2083" s="1" t="s">
        <v>10</v>
      </c>
      <c r="F2083" s="1" t="s">
        <v>91</v>
      </c>
      <c r="G2083" s="1" t="s">
        <v>74</v>
      </c>
      <c r="H2083" s="1" t="s">
        <v>17</v>
      </c>
      <c r="I2083" s="1" t="s">
        <v>12</v>
      </c>
      <c r="J2083" s="1" t="s">
        <v>13</v>
      </c>
      <c r="K2083" s="1" t="s">
        <v>14</v>
      </c>
      <c r="L2083" s="1" t="s">
        <v>81</v>
      </c>
      <c r="M2083" s="1">
        <v>53560</v>
      </c>
      <c r="N2083" s="17">
        <v>96.571428571428569</v>
      </c>
      <c r="O2083" s="8">
        <v>1696.9057100082359</v>
      </c>
      <c r="P2083" s="8">
        <v>2100.9308790578161</v>
      </c>
      <c r="Q2083" s="8">
        <f>P2083-Table3[[#This Row],[paid]]</f>
        <v>404.0251690495802</v>
      </c>
      <c r="R2083" s="8">
        <v>21.755201410362002</v>
      </c>
      <c r="S2083" s="8">
        <v>600</v>
      </c>
      <c r="T2083" s="10">
        <v>7.0000000000000007E-2</v>
      </c>
      <c r="U2083" s="8">
        <v>759.11800348732356</v>
      </c>
      <c r="V2083" s="10">
        <v>6.0220766189426608E-2</v>
      </c>
    </row>
    <row r="2084" spans="1:22" x14ac:dyDescent="0.25">
      <c r="A2084" s="6">
        <v>44733</v>
      </c>
      <c r="B2084" s="7" t="str">
        <f t="shared" si="32"/>
        <v>6</v>
      </c>
      <c r="C2084" s="17">
        <f>_xlfn.ISOWEEKNUM(Table3[[#This Row],[dt]])</f>
        <v>25</v>
      </c>
      <c r="D2084" s="1">
        <v>12657</v>
      </c>
      <c r="E2084" s="1" t="s">
        <v>10</v>
      </c>
      <c r="F2084" s="1" t="s">
        <v>92</v>
      </c>
      <c r="G2084" s="1" t="s">
        <v>40</v>
      </c>
      <c r="H2084" s="1" t="s">
        <v>19</v>
      </c>
      <c r="I2084" s="1" t="s">
        <v>18</v>
      </c>
      <c r="J2084" s="1" t="s">
        <v>16</v>
      </c>
      <c r="K2084" s="1" t="s">
        <v>14</v>
      </c>
      <c r="L2084" s="1" t="s">
        <v>78</v>
      </c>
      <c r="M2084" s="1">
        <v>167580</v>
      </c>
      <c r="N2084" s="17">
        <v>261.88367129135537</v>
      </c>
      <c r="O2084" s="8">
        <v>4628.4941011362771</v>
      </c>
      <c r="P2084" s="8">
        <v>4927.3456412843507</v>
      </c>
      <c r="Q2084" s="8">
        <f>P2084-Table3[[#This Row],[paid]]</f>
        <v>298.85154014807358</v>
      </c>
      <c r="R2084" s="8">
        <v>18.815016671285683</v>
      </c>
      <c r="S2084" s="8">
        <v>3200</v>
      </c>
      <c r="T2084" s="10">
        <v>0.08</v>
      </c>
      <c r="U2084" s="8">
        <v>1141.8624883373925</v>
      </c>
      <c r="V2084" s="10">
        <v>3.8623313357268943E-2</v>
      </c>
    </row>
    <row r="2085" spans="1:22" x14ac:dyDescent="0.25">
      <c r="A2085" s="6">
        <v>44733</v>
      </c>
      <c r="B2085" s="7" t="str">
        <f t="shared" si="32"/>
        <v>6</v>
      </c>
      <c r="C2085" s="17">
        <f>_xlfn.ISOWEEKNUM(Table3[[#This Row],[dt]])</f>
        <v>25</v>
      </c>
      <c r="D2085" s="1">
        <v>14389</v>
      </c>
      <c r="E2085" s="1" t="s">
        <v>10</v>
      </c>
      <c r="F2085" s="1" t="s">
        <v>92</v>
      </c>
      <c r="G2085" s="1" t="s">
        <v>39</v>
      </c>
      <c r="H2085" s="1" t="s">
        <v>19</v>
      </c>
      <c r="I2085" s="1" t="s">
        <v>18</v>
      </c>
      <c r="J2085" s="1" t="s">
        <v>16</v>
      </c>
      <c r="K2085" s="1" t="s">
        <v>20</v>
      </c>
      <c r="L2085" s="1" t="s">
        <v>80</v>
      </c>
      <c r="M2085" s="1">
        <v>146860</v>
      </c>
      <c r="N2085" s="17">
        <v>63.378215087174176</v>
      </c>
      <c r="O2085" s="8">
        <v>4713.3897508247837</v>
      </c>
      <c r="P2085" s="8">
        <v>4978.7704902909236</v>
      </c>
      <c r="Q2085" s="8">
        <f>P2085-Table3[[#This Row],[paid]]</f>
        <v>265.38073946613986</v>
      </c>
      <c r="R2085" s="8">
        <v>78.556495847079717</v>
      </c>
      <c r="S2085" s="8">
        <v>2400</v>
      </c>
      <c r="T2085" s="10">
        <v>5.5E-2</v>
      </c>
      <c r="U2085" s="8">
        <v>641.42921798231305</v>
      </c>
      <c r="V2085" s="10">
        <v>2.1472142544468258E-2</v>
      </c>
    </row>
    <row r="2086" spans="1:22" x14ac:dyDescent="0.25">
      <c r="A2086" s="6">
        <v>44733</v>
      </c>
      <c r="B2086" s="7" t="str">
        <f t="shared" si="32"/>
        <v>6</v>
      </c>
      <c r="C2086" s="17">
        <f>_xlfn.ISOWEEKNUM(Table3[[#This Row],[dt]])</f>
        <v>25</v>
      </c>
      <c r="D2086" s="1">
        <v>17047</v>
      </c>
      <c r="E2086" s="1" t="s">
        <v>10</v>
      </c>
      <c r="F2086" s="1" t="s">
        <v>95</v>
      </c>
      <c r="G2086" s="1" t="s">
        <v>63</v>
      </c>
      <c r="H2086" s="1" t="s">
        <v>17</v>
      </c>
      <c r="I2086" s="1" t="s">
        <v>12</v>
      </c>
      <c r="J2086" s="1" t="s">
        <v>16</v>
      </c>
      <c r="K2086" s="1" t="s">
        <v>20</v>
      </c>
      <c r="L2086" s="1" t="s">
        <v>77</v>
      </c>
      <c r="M2086" s="1">
        <v>173900</v>
      </c>
      <c r="N2086" s="17">
        <v>155.58620689655172</v>
      </c>
      <c r="O2086" s="8">
        <v>2767.1213717522023</v>
      </c>
      <c r="P2086" s="8">
        <v>2989.7633212035289</v>
      </c>
      <c r="Q2086" s="8">
        <f>P2086-Table3[[#This Row],[paid]]</f>
        <v>222.64194945132658</v>
      </c>
      <c r="R2086" s="8">
        <v>19.216120637168071</v>
      </c>
      <c r="S2086" s="8">
        <v>2600</v>
      </c>
      <c r="T2086" s="10">
        <v>7.4999999999999997E-2</v>
      </c>
      <c r="U2086" s="8">
        <v>1305.6096738903418</v>
      </c>
      <c r="V2086" s="10">
        <v>7.2782220175027584E-2</v>
      </c>
    </row>
    <row r="2087" spans="1:22" x14ac:dyDescent="0.25">
      <c r="A2087" s="6">
        <v>44733</v>
      </c>
      <c r="B2087" s="7" t="str">
        <f t="shared" si="32"/>
        <v>6</v>
      </c>
      <c r="C2087" s="17">
        <f>_xlfn.ISOWEEKNUM(Table3[[#This Row],[dt]])</f>
        <v>25</v>
      </c>
      <c r="D2087" s="1">
        <v>17872</v>
      </c>
      <c r="E2087" s="1" t="s">
        <v>24</v>
      </c>
      <c r="F2087" s="1" t="s">
        <v>95</v>
      </c>
      <c r="G2087" s="1" t="s">
        <v>68</v>
      </c>
      <c r="H2087" s="1" t="s">
        <v>11</v>
      </c>
      <c r="I2087" s="1" t="s">
        <v>18</v>
      </c>
      <c r="J2087" s="1" t="s">
        <v>13</v>
      </c>
      <c r="K2087" s="1" t="s">
        <v>15</v>
      </c>
      <c r="L2087" s="1" t="s">
        <v>78</v>
      </c>
      <c r="M2087" s="1">
        <v>73200</v>
      </c>
      <c r="N2087" s="17">
        <v>477.65089722675367</v>
      </c>
      <c r="O2087" s="8">
        <v>1832.8835809760365</v>
      </c>
      <c r="P2087" s="8">
        <v>2026.570571679141</v>
      </c>
      <c r="Q2087" s="8">
        <f>P2087-Table3[[#This Row],[paid]]</f>
        <v>193.68699070310458</v>
      </c>
      <c r="R2087" s="8">
        <v>4.2427860670741584</v>
      </c>
      <c r="S2087" s="8">
        <v>7200</v>
      </c>
      <c r="T2087" s="10">
        <v>7.0000000000000007E-2</v>
      </c>
      <c r="U2087" s="8">
        <v>49.226974101463632</v>
      </c>
      <c r="V2087" s="10">
        <v>4.0484628555418779E-3</v>
      </c>
    </row>
    <row r="2088" spans="1:22" x14ac:dyDescent="0.25">
      <c r="A2088" s="6">
        <v>44733</v>
      </c>
      <c r="B2088" s="7" t="str">
        <f t="shared" si="32"/>
        <v>6</v>
      </c>
      <c r="C2088" s="17">
        <f>_xlfn.ISOWEEKNUM(Table3[[#This Row],[dt]])</f>
        <v>25</v>
      </c>
      <c r="D2088" s="1">
        <v>17871</v>
      </c>
      <c r="E2088" s="1" t="s">
        <v>10</v>
      </c>
      <c r="F2088" s="1" t="s">
        <v>93</v>
      </c>
      <c r="G2088" s="1" t="s">
        <v>30</v>
      </c>
      <c r="H2088" s="1" t="s">
        <v>17</v>
      </c>
      <c r="I2088" s="1" t="s">
        <v>12</v>
      </c>
      <c r="J2088" s="1" t="s">
        <v>16</v>
      </c>
      <c r="K2088" s="1" t="s">
        <v>14</v>
      </c>
      <c r="L2088" s="1" t="s">
        <v>77</v>
      </c>
      <c r="M2088" s="1">
        <v>396940</v>
      </c>
      <c r="N2088" s="17">
        <v>116.48059993478969</v>
      </c>
      <c r="O2088" s="8">
        <v>1875.7900677109001</v>
      </c>
      <c r="P2088" s="8">
        <v>2023.0847448026427</v>
      </c>
      <c r="Q2088" s="8">
        <f>P2088-Table3[[#This Row],[paid]]</f>
        <v>147.29467709174264</v>
      </c>
      <c r="R2088" s="8">
        <v>17.368426552878702</v>
      </c>
      <c r="S2088" s="8">
        <v>1000</v>
      </c>
      <c r="T2088" s="10">
        <v>0.1</v>
      </c>
      <c r="U2088" s="8">
        <v>97.097419756847515</v>
      </c>
      <c r="V2088" s="10">
        <v>7.99912279225189E-3</v>
      </c>
    </row>
    <row r="2089" spans="1:22" x14ac:dyDescent="0.25">
      <c r="A2089" s="6">
        <v>44733</v>
      </c>
      <c r="B2089" s="7" t="str">
        <f t="shared" si="32"/>
        <v>6</v>
      </c>
      <c r="C2089" s="17">
        <f>_xlfn.ISOWEEKNUM(Table3[[#This Row],[dt]])</f>
        <v>25</v>
      </c>
      <c r="D2089" s="1">
        <v>16857</v>
      </c>
      <c r="E2089" s="1" t="s">
        <v>10</v>
      </c>
      <c r="F2089" s="1" t="s">
        <v>94</v>
      </c>
      <c r="G2089" s="1" t="s">
        <v>50</v>
      </c>
      <c r="H2089" s="1" t="s">
        <v>11</v>
      </c>
      <c r="I2089" s="1" t="s">
        <v>12</v>
      </c>
      <c r="J2089" s="1" t="s">
        <v>13</v>
      </c>
      <c r="K2089" s="1" t="s">
        <v>15</v>
      </c>
      <c r="L2089" s="1" t="s">
        <v>76</v>
      </c>
      <c r="M2089" s="1">
        <v>221340</v>
      </c>
      <c r="N2089" s="17">
        <v>780.9184544471633</v>
      </c>
      <c r="O2089" s="8">
        <v>2773.0967306875959</v>
      </c>
      <c r="P2089" s="8">
        <v>2910.7021679583854</v>
      </c>
      <c r="Q2089" s="8">
        <f>P2089-Table3[[#This Row],[paid]]</f>
        <v>137.60543727078948</v>
      </c>
      <c r="R2089" s="8">
        <v>3.7272805519994567</v>
      </c>
      <c r="S2089" s="8">
        <v>3600</v>
      </c>
      <c r="T2089" s="10">
        <v>0.08</v>
      </c>
      <c r="U2089" s="8">
        <v>560.27578279853367</v>
      </c>
      <c r="V2089" s="10">
        <v>3.2081364476595257E-2</v>
      </c>
    </row>
    <row r="2090" spans="1:22" x14ac:dyDescent="0.25">
      <c r="A2090" s="6">
        <v>44733</v>
      </c>
      <c r="B2090" s="7" t="str">
        <f t="shared" si="32"/>
        <v>6</v>
      </c>
      <c r="C2090" s="17">
        <f>_xlfn.ISOWEEKNUM(Table3[[#This Row],[dt]])</f>
        <v>25</v>
      </c>
      <c r="D2090" s="1">
        <v>17267</v>
      </c>
      <c r="E2090" s="1" t="s">
        <v>10</v>
      </c>
      <c r="F2090" s="1" t="s">
        <v>89</v>
      </c>
      <c r="G2090" s="1" t="s">
        <v>53</v>
      </c>
      <c r="H2090" s="1" t="s">
        <v>11</v>
      </c>
      <c r="I2090" s="1" t="s">
        <v>12</v>
      </c>
      <c r="J2090" s="1" t="s">
        <v>13</v>
      </c>
      <c r="K2090" s="1" t="s">
        <v>15</v>
      </c>
      <c r="L2090" s="1" t="s">
        <v>80</v>
      </c>
      <c r="M2090" s="1">
        <v>54330</v>
      </c>
      <c r="N2090" s="17">
        <v>195.84069767441861</v>
      </c>
      <c r="O2090" s="8">
        <v>1574.7112989471859</v>
      </c>
      <c r="P2090" s="8">
        <v>1658.0245130193916</v>
      </c>
      <c r="Q2090" s="8">
        <f>P2090-Table3[[#This Row],[paid]]</f>
        <v>83.31321407220571</v>
      </c>
      <c r="R2090" s="8">
        <v>8.466189779285946</v>
      </c>
      <c r="S2090" s="8">
        <v>600</v>
      </c>
      <c r="T2090" s="10">
        <v>0.08</v>
      </c>
      <c r="U2090" s="8">
        <v>687.39546178547687</v>
      </c>
      <c r="V2090" s="10">
        <v>6.9097838661592553E-2</v>
      </c>
    </row>
    <row r="2091" spans="1:22" x14ac:dyDescent="0.25">
      <c r="A2091" s="6">
        <v>44733</v>
      </c>
      <c r="B2091" s="7" t="str">
        <f t="shared" si="32"/>
        <v>6</v>
      </c>
      <c r="C2091" s="17">
        <f>_xlfn.ISOWEEKNUM(Table3[[#This Row],[dt]])</f>
        <v>25</v>
      </c>
      <c r="D2091" s="1">
        <v>17849</v>
      </c>
      <c r="E2091" s="1" t="s">
        <v>10</v>
      </c>
      <c r="F2091" s="1" t="s">
        <v>94</v>
      </c>
      <c r="G2091" s="1" t="s">
        <v>55</v>
      </c>
      <c r="H2091" s="1" t="s">
        <v>11</v>
      </c>
      <c r="I2091" s="1" t="s">
        <v>12</v>
      </c>
      <c r="J2091" s="1" t="s">
        <v>16</v>
      </c>
      <c r="K2091" s="1" t="s">
        <v>15</v>
      </c>
      <c r="L2091" s="1" t="s">
        <v>81</v>
      </c>
      <c r="M2091" s="1">
        <v>140900</v>
      </c>
      <c r="N2091" s="17">
        <v>599.654209336348</v>
      </c>
      <c r="O2091" s="8">
        <v>1509.050722772387</v>
      </c>
      <c r="P2091" s="8">
        <v>1571.0219062717363</v>
      </c>
      <c r="Q2091" s="8">
        <f>P2091-Table3[[#This Row],[paid]]</f>
        <v>61.971183499349308</v>
      </c>
      <c r="R2091" s="8">
        <v>2.6198797270353937</v>
      </c>
      <c r="S2091" s="8">
        <v>1400</v>
      </c>
      <c r="T2091" s="10">
        <v>0.08</v>
      </c>
      <c r="U2091" s="8">
        <v>143.54888219548991</v>
      </c>
      <c r="V2091" s="10">
        <v>1.5228822465006477E-2</v>
      </c>
    </row>
    <row r="2092" spans="1:22" x14ac:dyDescent="0.25">
      <c r="A2092" s="6">
        <v>44733</v>
      </c>
      <c r="B2092" s="7" t="str">
        <f t="shared" si="32"/>
        <v>6</v>
      </c>
      <c r="C2092" s="17">
        <f>_xlfn.ISOWEEKNUM(Table3[[#This Row],[dt]])</f>
        <v>25</v>
      </c>
      <c r="D2092" s="1">
        <v>3010</v>
      </c>
      <c r="E2092" s="1" t="s">
        <v>24</v>
      </c>
      <c r="F2092" s="1" t="s">
        <v>93</v>
      </c>
      <c r="G2092" s="1" t="s">
        <v>42</v>
      </c>
      <c r="H2092" s="1" t="s">
        <v>11</v>
      </c>
      <c r="I2092" s="1" t="s">
        <v>21</v>
      </c>
      <c r="J2092" s="1" t="s">
        <v>13</v>
      </c>
      <c r="K2092" s="1" t="s">
        <v>15</v>
      </c>
      <c r="L2092" s="1" t="s">
        <v>80</v>
      </c>
      <c r="M2092" s="1">
        <v>91040</v>
      </c>
      <c r="N2092" s="17">
        <v>325.20860012131834</v>
      </c>
      <c r="O2092" s="8">
        <v>2665.528337336903</v>
      </c>
      <c r="P2092" s="8">
        <v>2725.9520099655329</v>
      </c>
      <c r="Q2092" s="8">
        <f>P2092-Table3[[#This Row],[paid]]</f>
        <v>60.423672628629902</v>
      </c>
      <c r="R2092" s="8">
        <v>8.3821645828204492</v>
      </c>
      <c r="S2092" s="8">
        <v>4000</v>
      </c>
      <c r="T2092" s="10">
        <v>0.06</v>
      </c>
      <c r="U2092" s="8">
        <v>969.6992312251391</v>
      </c>
      <c r="V2092" s="10">
        <v>5.9288108501795188E-2</v>
      </c>
    </row>
    <row r="2093" spans="1:22" x14ac:dyDescent="0.25">
      <c r="A2093" s="6">
        <v>44733</v>
      </c>
      <c r="B2093" s="7" t="str">
        <f t="shared" si="32"/>
        <v>6</v>
      </c>
      <c r="C2093" s="17">
        <f>_xlfn.ISOWEEKNUM(Table3[[#This Row],[dt]])</f>
        <v>25</v>
      </c>
      <c r="D2093" s="1">
        <v>5435</v>
      </c>
      <c r="E2093" s="1" t="s">
        <v>10</v>
      </c>
      <c r="F2093" s="1" t="s">
        <v>92</v>
      </c>
      <c r="G2093" s="1" t="s">
        <v>54</v>
      </c>
      <c r="H2093" s="1" t="s">
        <v>17</v>
      </c>
      <c r="I2093" s="1" t="s">
        <v>21</v>
      </c>
      <c r="J2093" s="1" t="s">
        <v>16</v>
      </c>
      <c r="K2093" s="1" t="s">
        <v>15</v>
      </c>
      <c r="L2093" s="1" t="s">
        <v>81</v>
      </c>
      <c r="M2093" s="1">
        <v>2710</v>
      </c>
      <c r="N2093" s="17">
        <v>3.2966884433430952</v>
      </c>
      <c r="O2093" s="8">
        <v>36.573246965993562</v>
      </c>
      <c r="P2093" s="8">
        <v>0.7442629667180487</v>
      </c>
      <c r="Q2093" s="8">
        <f>P2093-Table3[[#This Row],[paid]]</f>
        <v>-35.828983999275515</v>
      </c>
      <c r="R2093" s="8">
        <v>0.22576078374070099</v>
      </c>
      <c r="S2093" s="8">
        <v>200</v>
      </c>
      <c r="T2093" s="10">
        <v>0.08</v>
      </c>
      <c r="U2093" s="8">
        <v>0.25850360528504601</v>
      </c>
      <c r="V2093" s="10">
        <v>5.7888053202700795E-2</v>
      </c>
    </row>
    <row r="2094" spans="1:22" x14ac:dyDescent="0.25">
      <c r="A2094" s="6">
        <v>44733</v>
      </c>
      <c r="B2094" s="7" t="str">
        <f t="shared" si="32"/>
        <v>6</v>
      </c>
      <c r="C2094" s="17">
        <f>_xlfn.ISOWEEKNUM(Table3[[#This Row],[dt]])</f>
        <v>25</v>
      </c>
      <c r="D2094" s="1">
        <v>17247</v>
      </c>
      <c r="E2094" s="1" t="s">
        <v>10</v>
      </c>
      <c r="F2094" s="1" t="s">
        <v>91</v>
      </c>
      <c r="G2094" s="1" t="s">
        <v>26</v>
      </c>
      <c r="H2094" s="1" t="s">
        <v>11</v>
      </c>
      <c r="I2094" s="1" t="s">
        <v>22</v>
      </c>
      <c r="J2094" s="1" t="s">
        <v>16</v>
      </c>
      <c r="K2094" s="1" t="s">
        <v>15</v>
      </c>
      <c r="L2094" s="1" t="s">
        <v>75</v>
      </c>
      <c r="M2094" s="1">
        <v>1860</v>
      </c>
      <c r="N2094" s="17">
        <v>7.8434726195039959</v>
      </c>
      <c r="O2094" s="8">
        <v>38.183621974285522</v>
      </c>
      <c r="P2094" s="8">
        <v>0.34905850054638649</v>
      </c>
      <c r="Q2094" s="8">
        <f>P2094-Table3[[#This Row],[paid]]</f>
        <v>-37.834563473739138</v>
      </c>
      <c r="R2094" s="8">
        <v>4.4503055914085689E-2</v>
      </c>
      <c r="S2094" s="8">
        <v>200</v>
      </c>
      <c r="T2094" s="10">
        <v>0.06</v>
      </c>
      <c r="U2094" s="8">
        <v>3.0834692281053979E-2</v>
      </c>
      <c r="V2094" s="10">
        <v>1.472279108553818E-2</v>
      </c>
    </row>
    <row r="2095" spans="1:22" x14ac:dyDescent="0.25">
      <c r="A2095" s="6">
        <v>44733</v>
      </c>
      <c r="B2095" s="7" t="str">
        <f t="shared" si="32"/>
        <v>6</v>
      </c>
      <c r="C2095" s="17">
        <f>_xlfn.ISOWEEKNUM(Table3[[#This Row],[dt]])</f>
        <v>25</v>
      </c>
      <c r="D2095" s="1">
        <v>17848</v>
      </c>
      <c r="E2095" s="1" t="s">
        <v>10</v>
      </c>
      <c r="F2095" s="1" t="s">
        <v>94</v>
      </c>
      <c r="G2095" s="1" t="s">
        <v>67</v>
      </c>
      <c r="H2095" s="1" t="s">
        <v>11</v>
      </c>
      <c r="I2095" s="1" t="s">
        <v>12</v>
      </c>
      <c r="J2095" s="1" t="s">
        <v>16</v>
      </c>
      <c r="K2095" s="1" t="s">
        <v>14</v>
      </c>
      <c r="L2095" s="1" t="s">
        <v>76</v>
      </c>
      <c r="M2095" s="1">
        <v>53760</v>
      </c>
      <c r="N2095" s="17">
        <v>125.42099681866384</v>
      </c>
      <c r="O2095" s="8">
        <v>843.03194421297701</v>
      </c>
      <c r="P2095" s="8">
        <v>801.01444540278624</v>
      </c>
      <c r="Q2095" s="8">
        <f>P2095-Table3[[#This Row],[paid]]</f>
        <v>-42.017498810190773</v>
      </c>
      <c r="R2095" s="8">
        <v>6.386605637977099</v>
      </c>
      <c r="S2095" s="8">
        <v>400</v>
      </c>
      <c r="T2095" s="10">
        <v>7.0000000000000007E-2</v>
      </c>
      <c r="U2095" s="8">
        <v>282.18297342886501</v>
      </c>
      <c r="V2095" s="10">
        <v>5.8713667202129477E-2</v>
      </c>
    </row>
    <row r="2096" spans="1:22" x14ac:dyDescent="0.25">
      <c r="A2096" s="6">
        <v>44733</v>
      </c>
      <c r="B2096" s="7" t="str">
        <f t="shared" si="32"/>
        <v>6</v>
      </c>
      <c r="C2096" s="17">
        <f>_xlfn.ISOWEEKNUM(Table3[[#This Row],[dt]])</f>
        <v>25</v>
      </c>
      <c r="D2096" s="1">
        <v>12790</v>
      </c>
      <c r="E2096" s="1" t="s">
        <v>10</v>
      </c>
      <c r="F2096" s="1" t="s">
        <v>94</v>
      </c>
      <c r="G2096" s="1" t="s">
        <v>37</v>
      </c>
      <c r="H2096" s="1" t="s">
        <v>19</v>
      </c>
      <c r="I2096" s="1" t="s">
        <v>21</v>
      </c>
      <c r="J2096" s="1" t="s">
        <v>16</v>
      </c>
      <c r="K2096" s="1" t="s">
        <v>14</v>
      </c>
      <c r="L2096" s="1" t="s">
        <v>75</v>
      </c>
      <c r="M2096" s="1">
        <v>3500</v>
      </c>
      <c r="N2096" s="17">
        <v>5.5408970976253293</v>
      </c>
      <c r="O2096" s="8">
        <v>111.19184571693734</v>
      </c>
      <c r="P2096" s="8">
        <v>17.113960422571708</v>
      </c>
      <c r="Q2096" s="8">
        <f>P2096-Table3[[#This Row],[paid]]</f>
        <v>-94.077885294365629</v>
      </c>
      <c r="R2096" s="8">
        <v>3.0886623810260372</v>
      </c>
      <c r="S2096" s="8">
        <v>200</v>
      </c>
      <c r="T2096" s="10">
        <v>0.04</v>
      </c>
      <c r="U2096" s="8">
        <v>3.7155529099720588</v>
      </c>
      <c r="V2096" s="10">
        <v>3.6184425056396192E-2</v>
      </c>
    </row>
    <row r="2097" spans="1:22" x14ac:dyDescent="0.25">
      <c r="A2097" s="6">
        <v>44733</v>
      </c>
      <c r="B2097" s="7" t="str">
        <f t="shared" si="32"/>
        <v>6</v>
      </c>
      <c r="C2097" s="17">
        <f>_xlfn.ISOWEEKNUM(Table3[[#This Row],[dt]])</f>
        <v>25</v>
      </c>
      <c r="D2097" s="1">
        <v>17628</v>
      </c>
      <c r="E2097" s="1" t="s">
        <v>10</v>
      </c>
      <c r="F2097" s="1" t="s">
        <v>92</v>
      </c>
      <c r="G2097" s="1" t="s">
        <v>74</v>
      </c>
      <c r="H2097" s="1" t="s">
        <v>11</v>
      </c>
      <c r="I2097" s="1" t="s">
        <v>21</v>
      </c>
      <c r="J2097" s="1" t="s">
        <v>13</v>
      </c>
      <c r="K2097" s="1" t="s">
        <v>15</v>
      </c>
      <c r="L2097" s="1" t="s">
        <v>77</v>
      </c>
      <c r="M2097" s="1">
        <v>10340</v>
      </c>
      <c r="N2097" s="17">
        <v>66.709677419354833</v>
      </c>
      <c r="O2097" s="8">
        <v>253.59957149940533</v>
      </c>
      <c r="P2097" s="8">
        <v>122.59091020588365</v>
      </c>
      <c r="Q2097" s="8">
        <f>P2097-Table3[[#This Row],[paid]]</f>
        <v>-131.0086612935217</v>
      </c>
      <c r="R2097" s="8">
        <v>1.8376780543435172</v>
      </c>
      <c r="S2097" s="8">
        <v>200</v>
      </c>
      <c r="T2097" s="10">
        <v>0.06</v>
      </c>
      <c r="U2097" s="8">
        <v>43.971946253523946</v>
      </c>
      <c r="V2097" s="10">
        <v>5.9781411987337746E-2</v>
      </c>
    </row>
    <row r="2098" spans="1:22" x14ac:dyDescent="0.25">
      <c r="A2098" s="6">
        <v>44733</v>
      </c>
      <c r="B2098" s="7" t="str">
        <f t="shared" si="32"/>
        <v>6</v>
      </c>
      <c r="C2098" s="17">
        <f>_xlfn.ISOWEEKNUM(Table3[[#This Row],[dt]])</f>
        <v>25</v>
      </c>
      <c r="D2098" s="1">
        <v>17260</v>
      </c>
      <c r="E2098" s="1" t="s">
        <v>10</v>
      </c>
      <c r="F2098" s="1" t="s">
        <v>89</v>
      </c>
      <c r="G2098" s="1" t="s">
        <v>41</v>
      </c>
      <c r="H2098" s="1" t="s">
        <v>17</v>
      </c>
      <c r="I2098" s="1" t="s">
        <v>12</v>
      </c>
      <c r="J2098" s="1" t="s">
        <v>13</v>
      </c>
      <c r="K2098" s="1" t="s">
        <v>15</v>
      </c>
      <c r="L2098" s="1" t="s">
        <v>78</v>
      </c>
      <c r="M2098" s="1">
        <v>86220</v>
      </c>
      <c r="N2098" s="17">
        <v>353.71271171540764</v>
      </c>
      <c r="O2098" s="8">
        <v>921.63923520008507</v>
      </c>
      <c r="P2098" s="8">
        <v>776.17979310937244</v>
      </c>
      <c r="Q2098" s="8">
        <f>P2098-Table3[[#This Row],[paid]]</f>
        <v>-145.45944209071263</v>
      </c>
      <c r="R2098" s="8">
        <v>2.1943791314287737</v>
      </c>
      <c r="S2098" s="8">
        <v>600</v>
      </c>
      <c r="T2098" s="10">
        <v>7.0000000000000007E-2</v>
      </c>
      <c r="U2098" s="8">
        <v>173.4496607645122</v>
      </c>
      <c r="V2098" s="10">
        <v>3.7244304799895593E-2</v>
      </c>
    </row>
    <row r="2099" spans="1:22" x14ac:dyDescent="0.25">
      <c r="A2099" s="6">
        <v>44733</v>
      </c>
      <c r="B2099" s="7" t="str">
        <f t="shared" si="32"/>
        <v>6</v>
      </c>
      <c r="C2099" s="17">
        <f>_xlfn.ISOWEEKNUM(Table3[[#This Row],[dt]])</f>
        <v>25</v>
      </c>
      <c r="D2099" s="1">
        <v>16842</v>
      </c>
      <c r="E2099" s="1" t="s">
        <v>10</v>
      </c>
      <c r="F2099" s="1" t="s">
        <v>95</v>
      </c>
      <c r="G2099" s="1" t="s">
        <v>34</v>
      </c>
      <c r="H2099" s="1" t="s">
        <v>11</v>
      </c>
      <c r="I2099" s="1" t="s">
        <v>12</v>
      </c>
      <c r="J2099" s="1" t="s">
        <v>16</v>
      </c>
      <c r="K2099" s="1" t="s">
        <v>14</v>
      </c>
      <c r="L2099" s="1" t="s">
        <v>76</v>
      </c>
      <c r="M2099" s="1">
        <v>170130</v>
      </c>
      <c r="N2099" s="17">
        <v>899.59701786652658</v>
      </c>
      <c r="O2099" s="8">
        <v>3301.0896217695317</v>
      </c>
      <c r="P2099" s="8">
        <v>3074.1722354596386</v>
      </c>
      <c r="Q2099" s="8">
        <f>P2099-Table3[[#This Row],[paid]]</f>
        <v>-226.91738630989312</v>
      </c>
      <c r="R2099" s="8">
        <v>3.4172770411692874</v>
      </c>
      <c r="S2099" s="8">
        <v>3600</v>
      </c>
      <c r="T2099" s="10">
        <v>0.14000000000000001</v>
      </c>
      <c r="U2099" s="8">
        <v>543.2917150737278</v>
      </c>
      <c r="V2099" s="10">
        <v>2.9454634367750754E-2</v>
      </c>
    </row>
    <row r="2100" spans="1:22" x14ac:dyDescent="0.25">
      <c r="A2100" s="6">
        <v>44733</v>
      </c>
      <c r="B2100" s="7" t="str">
        <f t="shared" si="32"/>
        <v>6</v>
      </c>
      <c r="C2100" s="17">
        <f>_xlfn.ISOWEEKNUM(Table3[[#This Row],[dt]])</f>
        <v>25</v>
      </c>
      <c r="D2100" s="1">
        <v>17638</v>
      </c>
      <c r="E2100" s="1" t="s">
        <v>10</v>
      </c>
      <c r="F2100" s="1" t="s">
        <v>90</v>
      </c>
      <c r="G2100" s="1" t="s">
        <v>71</v>
      </c>
      <c r="H2100" s="1" t="s">
        <v>19</v>
      </c>
      <c r="I2100" s="1" t="s">
        <v>12</v>
      </c>
      <c r="J2100" s="1" t="s">
        <v>13</v>
      </c>
      <c r="K2100" s="1" t="s">
        <v>15</v>
      </c>
      <c r="L2100" s="1" t="s">
        <v>81</v>
      </c>
      <c r="M2100" s="1">
        <v>39810</v>
      </c>
      <c r="N2100" s="17">
        <v>70.855210465426723</v>
      </c>
      <c r="O2100" s="8">
        <v>663.29878185897519</v>
      </c>
      <c r="P2100" s="8">
        <v>391.65145658399041</v>
      </c>
      <c r="Q2100" s="8">
        <f>P2100-Table3[[#This Row],[paid]]</f>
        <v>-271.64732527498478</v>
      </c>
      <c r="R2100" s="8">
        <v>5.5274898488247928</v>
      </c>
      <c r="S2100" s="8">
        <v>200</v>
      </c>
      <c r="T2100" s="10">
        <v>0.08</v>
      </c>
      <c r="U2100" s="8">
        <v>91.828255688584875</v>
      </c>
      <c r="V2100" s="10">
        <v>3.9077371025042232E-2</v>
      </c>
    </row>
    <row r="2101" spans="1:22" x14ac:dyDescent="0.25">
      <c r="A2101" s="6">
        <v>44733</v>
      </c>
      <c r="B2101" s="7" t="str">
        <f t="shared" si="32"/>
        <v>6</v>
      </c>
      <c r="C2101" s="17">
        <f>_xlfn.ISOWEEKNUM(Table3[[#This Row],[dt]])</f>
        <v>25</v>
      </c>
      <c r="D2101" s="1">
        <v>10777</v>
      </c>
      <c r="E2101" s="1" t="s">
        <v>10</v>
      </c>
      <c r="F2101" s="1" t="s">
        <v>92</v>
      </c>
      <c r="G2101" s="1" t="s">
        <v>51</v>
      </c>
      <c r="H2101" s="1" t="s">
        <v>11</v>
      </c>
      <c r="I2101" s="1" t="s">
        <v>18</v>
      </c>
      <c r="J2101" s="1" t="s">
        <v>16</v>
      </c>
      <c r="K2101" s="1" t="s">
        <v>15</v>
      </c>
      <c r="L2101" s="1" t="s">
        <v>76</v>
      </c>
      <c r="M2101" s="1">
        <v>63390</v>
      </c>
      <c r="N2101" s="17">
        <v>510.81218632925703</v>
      </c>
      <c r="O2101" s="8">
        <v>1092.6551677318826</v>
      </c>
      <c r="P2101" s="8">
        <v>815.99645487292992</v>
      </c>
      <c r="Q2101" s="8">
        <f>P2101-Table3[[#This Row],[paid]]</f>
        <v>-276.65871285895264</v>
      </c>
      <c r="R2101" s="8">
        <v>1.5974490756314075</v>
      </c>
      <c r="S2101" s="8">
        <v>1200</v>
      </c>
      <c r="T2101" s="10">
        <v>0.17</v>
      </c>
      <c r="U2101" s="8">
        <v>203.38565790076896</v>
      </c>
      <c r="V2101" s="10">
        <v>4.1541368773969523E-2</v>
      </c>
    </row>
    <row r="2102" spans="1:22" x14ac:dyDescent="0.25">
      <c r="A2102" s="6">
        <v>44733</v>
      </c>
      <c r="B2102" s="7" t="str">
        <f t="shared" si="32"/>
        <v>6</v>
      </c>
      <c r="C2102" s="17">
        <f>_xlfn.ISOWEEKNUM(Table3[[#This Row],[dt]])</f>
        <v>25</v>
      </c>
      <c r="D2102" s="1">
        <v>16863</v>
      </c>
      <c r="E2102" s="1" t="s">
        <v>10</v>
      </c>
      <c r="F2102" s="1" t="s">
        <v>92</v>
      </c>
      <c r="G2102" s="1" t="s">
        <v>46</v>
      </c>
      <c r="H2102" s="1" t="s">
        <v>11</v>
      </c>
      <c r="I2102" s="1" t="s">
        <v>18</v>
      </c>
      <c r="J2102" s="1" t="s">
        <v>13</v>
      </c>
      <c r="K2102" s="1" t="s">
        <v>14</v>
      </c>
      <c r="L2102" s="1" t="s">
        <v>75</v>
      </c>
      <c r="M2102" s="1">
        <v>71670</v>
      </c>
      <c r="N2102" s="17">
        <v>69.04624277456648</v>
      </c>
      <c r="O2102" s="8">
        <v>575.3342040399441</v>
      </c>
      <c r="P2102" s="8">
        <v>287.85989223662278</v>
      </c>
      <c r="Q2102" s="8">
        <f>P2102-Table3[[#This Row],[paid]]</f>
        <v>-287.47431180332131</v>
      </c>
      <c r="R2102" s="8">
        <v>4.1690884350720587</v>
      </c>
      <c r="S2102" s="8">
        <v>200</v>
      </c>
      <c r="T2102" s="10">
        <v>0.1</v>
      </c>
      <c r="U2102" s="8">
        <v>95.683197597117243</v>
      </c>
      <c r="V2102" s="10">
        <v>5.5399171713754532E-2</v>
      </c>
    </row>
    <row r="2103" spans="1:22" x14ac:dyDescent="0.25">
      <c r="A2103" s="6">
        <v>44733</v>
      </c>
      <c r="B2103" s="7" t="str">
        <f t="shared" si="32"/>
        <v>6</v>
      </c>
      <c r="C2103" s="17">
        <f>_xlfn.ISOWEEKNUM(Table3[[#This Row],[dt]])</f>
        <v>25</v>
      </c>
      <c r="D2103" s="1">
        <v>2917</v>
      </c>
      <c r="E2103" s="1" t="s">
        <v>10</v>
      </c>
      <c r="F2103" s="1" t="s">
        <v>90</v>
      </c>
      <c r="G2103" s="1" t="s">
        <v>66</v>
      </c>
      <c r="H2103" s="1" t="s">
        <v>17</v>
      </c>
      <c r="I2103" s="1" t="s">
        <v>12</v>
      </c>
      <c r="J2103" s="1" t="s">
        <v>13</v>
      </c>
      <c r="K2103" s="1" t="s">
        <v>15</v>
      </c>
      <c r="L2103" s="1" t="s">
        <v>80</v>
      </c>
      <c r="M2103" s="1">
        <v>52690</v>
      </c>
      <c r="N2103" s="17">
        <v>203.29675040727088</v>
      </c>
      <c r="O2103" s="8">
        <v>1199.8234027336587</v>
      </c>
      <c r="P2103" s="8">
        <v>903.40814384572968</v>
      </c>
      <c r="Q2103" s="8">
        <f>P2103-Table3[[#This Row],[paid]]</f>
        <v>-296.41525888792899</v>
      </c>
      <c r="R2103" s="8">
        <v>4.4437903804950318</v>
      </c>
      <c r="S2103" s="8">
        <v>800</v>
      </c>
      <c r="T2103" s="10">
        <v>7.0000000000000007E-2</v>
      </c>
      <c r="U2103" s="8">
        <v>203.46877305140779</v>
      </c>
      <c r="V2103" s="10">
        <v>3.7537255343832183E-2</v>
      </c>
    </row>
    <row r="2104" spans="1:22" x14ac:dyDescent="0.25">
      <c r="A2104" s="6">
        <v>44733</v>
      </c>
      <c r="B2104" s="7" t="str">
        <f t="shared" si="32"/>
        <v>6</v>
      </c>
      <c r="C2104" s="17">
        <f>_xlfn.ISOWEEKNUM(Table3[[#This Row],[dt]])</f>
        <v>25</v>
      </c>
      <c r="D2104" s="1">
        <v>16966</v>
      </c>
      <c r="E2104" s="1" t="s">
        <v>10</v>
      </c>
      <c r="F2104" s="1" t="s">
        <v>90</v>
      </c>
      <c r="G2104" s="1" t="s">
        <v>42</v>
      </c>
      <c r="H2104" s="1" t="s">
        <v>11</v>
      </c>
      <c r="I2104" s="1" t="s">
        <v>12</v>
      </c>
      <c r="J2104" s="1" t="s">
        <v>16</v>
      </c>
      <c r="K2104" s="1" t="s">
        <v>15</v>
      </c>
      <c r="L2104" s="1" t="s">
        <v>81</v>
      </c>
      <c r="M2104" s="1">
        <v>24480</v>
      </c>
      <c r="N2104" s="17">
        <v>63.167071673722972</v>
      </c>
      <c r="O2104" s="8">
        <v>354.61415683162022</v>
      </c>
      <c r="P2104" s="8">
        <v>36.245854144174423</v>
      </c>
      <c r="Q2104" s="8">
        <f>P2104-Table3[[#This Row],[paid]]</f>
        <v>-318.36830268744581</v>
      </c>
      <c r="R2104" s="8">
        <v>0.57380931526152135</v>
      </c>
      <c r="S2104" s="8">
        <v>200</v>
      </c>
      <c r="T2104" s="10">
        <v>0.2</v>
      </c>
      <c r="U2104" s="8">
        <v>42.256307579547901</v>
      </c>
      <c r="V2104" s="10">
        <v>0.19430409618465519</v>
      </c>
    </row>
    <row r="2105" spans="1:22" x14ac:dyDescent="0.25">
      <c r="A2105" s="6">
        <v>44733</v>
      </c>
      <c r="B2105" s="7" t="str">
        <f t="shared" si="32"/>
        <v>6</v>
      </c>
      <c r="C2105" s="17">
        <f>_xlfn.ISOWEEKNUM(Table3[[#This Row],[dt]])</f>
        <v>25</v>
      </c>
      <c r="D2105" s="1">
        <v>7282</v>
      </c>
      <c r="E2105" s="1" t="s">
        <v>10</v>
      </c>
      <c r="F2105" s="1" t="s">
        <v>92</v>
      </c>
      <c r="G2105" s="1" t="s">
        <v>30</v>
      </c>
      <c r="H2105" s="1" t="s">
        <v>19</v>
      </c>
      <c r="I2105" s="1" t="s">
        <v>18</v>
      </c>
      <c r="J2105" s="1" t="s">
        <v>13</v>
      </c>
      <c r="K2105" s="1" t="s">
        <v>15</v>
      </c>
      <c r="L2105" s="1" t="s">
        <v>79</v>
      </c>
      <c r="M2105" s="1">
        <v>98860</v>
      </c>
      <c r="N2105" s="17">
        <v>134.23774842612022</v>
      </c>
      <c r="O2105" s="8">
        <v>1052.64350813899</v>
      </c>
      <c r="P2105" s="8">
        <v>713.65906276742624</v>
      </c>
      <c r="Q2105" s="8">
        <f>P2105-Table3[[#This Row],[paid]]</f>
        <v>-338.98444537156377</v>
      </c>
      <c r="R2105" s="8">
        <v>5.3163813542373237</v>
      </c>
      <c r="S2105" s="8">
        <v>800</v>
      </c>
      <c r="T2105" s="10">
        <v>0.02</v>
      </c>
      <c r="U2105" s="8">
        <v>7.0861987196121934</v>
      </c>
      <c r="V2105" s="10">
        <v>1.6548982301935E-3</v>
      </c>
    </row>
    <row r="2106" spans="1:22" x14ac:dyDescent="0.25">
      <c r="A2106" s="6">
        <v>44733</v>
      </c>
      <c r="B2106" s="7" t="str">
        <f t="shared" si="32"/>
        <v>6</v>
      </c>
      <c r="C2106" s="17">
        <f>_xlfn.ISOWEEKNUM(Table3[[#This Row],[dt]])</f>
        <v>25</v>
      </c>
      <c r="D2106" s="1">
        <v>13948</v>
      </c>
      <c r="E2106" s="1" t="s">
        <v>10</v>
      </c>
      <c r="F2106" s="1" t="s">
        <v>90</v>
      </c>
      <c r="G2106" s="1" t="s">
        <v>35</v>
      </c>
      <c r="H2106" s="1" t="s">
        <v>11</v>
      </c>
      <c r="I2106" s="1" t="s">
        <v>18</v>
      </c>
      <c r="J2106" s="1" t="s">
        <v>13</v>
      </c>
      <c r="K2106" s="1" t="s">
        <v>14</v>
      </c>
      <c r="L2106" s="1" t="s">
        <v>81</v>
      </c>
      <c r="M2106" s="1">
        <v>105090</v>
      </c>
      <c r="N2106" s="17">
        <v>399.35903931901095</v>
      </c>
      <c r="O2106" s="8">
        <v>3107.6220483827069</v>
      </c>
      <c r="P2106" s="8">
        <v>2757.9043462415443</v>
      </c>
      <c r="Q2106" s="8">
        <f>P2106-Table3[[#This Row],[paid]]</f>
        <v>-349.71770214116259</v>
      </c>
      <c r="R2106" s="8">
        <v>6.9058267741837938</v>
      </c>
      <c r="S2106" s="8">
        <v>5000</v>
      </c>
      <c r="T2106" s="10">
        <v>0.1</v>
      </c>
      <c r="U2106" s="8">
        <v>243.76637886667461</v>
      </c>
      <c r="V2106" s="10">
        <v>1.4731377419408932E-2</v>
      </c>
    </row>
    <row r="2107" spans="1:22" x14ac:dyDescent="0.25">
      <c r="A2107" s="6">
        <v>44733</v>
      </c>
      <c r="B2107" s="7" t="str">
        <f t="shared" si="32"/>
        <v>6</v>
      </c>
      <c r="C2107" s="17">
        <f>_xlfn.ISOWEEKNUM(Table3[[#This Row],[dt]])</f>
        <v>25</v>
      </c>
      <c r="D2107" s="1">
        <v>7799</v>
      </c>
      <c r="E2107" s="1" t="s">
        <v>10</v>
      </c>
      <c r="F2107" s="1" t="s">
        <v>94</v>
      </c>
      <c r="G2107" s="1" t="s">
        <v>38</v>
      </c>
      <c r="H2107" s="1" t="s">
        <v>19</v>
      </c>
      <c r="I2107" s="1" t="s">
        <v>18</v>
      </c>
      <c r="J2107" s="1" t="s">
        <v>16</v>
      </c>
      <c r="K2107" s="1" t="s">
        <v>14</v>
      </c>
      <c r="L2107" s="1" t="s">
        <v>81</v>
      </c>
      <c r="M2107" s="1">
        <v>75910</v>
      </c>
      <c r="N2107" s="17">
        <v>157.79654410809405</v>
      </c>
      <c r="O2107" s="8">
        <v>2101.297784616761</v>
      </c>
      <c r="P2107" s="8">
        <v>1726.9662945547868</v>
      </c>
      <c r="Q2107" s="8">
        <f>P2107-Table3[[#This Row],[paid]]</f>
        <v>-374.33149006197414</v>
      </c>
      <c r="R2107" s="8">
        <v>10.944259294878965</v>
      </c>
      <c r="S2107" s="8">
        <v>1800</v>
      </c>
      <c r="T2107" s="10">
        <v>0.05</v>
      </c>
      <c r="U2107" s="8">
        <v>51.383231115676658</v>
      </c>
      <c r="V2107" s="10">
        <v>4.9589108250781173E-3</v>
      </c>
    </row>
    <row r="2108" spans="1:22" x14ac:dyDescent="0.25">
      <c r="A2108" s="6">
        <v>44733</v>
      </c>
      <c r="B2108" s="7" t="str">
        <f t="shared" si="32"/>
        <v>6</v>
      </c>
      <c r="C2108" s="17">
        <f>_xlfn.ISOWEEKNUM(Table3[[#This Row],[dt]])</f>
        <v>25</v>
      </c>
      <c r="D2108" s="1">
        <v>15605</v>
      </c>
      <c r="E2108" s="1" t="s">
        <v>10</v>
      </c>
      <c r="F2108" s="1" t="s">
        <v>92</v>
      </c>
      <c r="G2108" s="1" t="s">
        <v>56</v>
      </c>
      <c r="H2108" s="1" t="s">
        <v>11</v>
      </c>
      <c r="I2108" s="1" t="s">
        <v>12</v>
      </c>
      <c r="J2108" s="1" t="s">
        <v>13</v>
      </c>
      <c r="K2108" s="1" t="s">
        <v>14</v>
      </c>
      <c r="L2108" s="1" t="s">
        <v>79</v>
      </c>
      <c r="M2108" s="1">
        <v>22760</v>
      </c>
      <c r="N2108" s="17">
        <v>253.57380278222331</v>
      </c>
      <c r="O2108" s="8">
        <v>565.82513511282673</v>
      </c>
      <c r="P2108" s="8">
        <v>132.11641917156979</v>
      </c>
      <c r="Q2108" s="8">
        <f>P2108-Table3[[#This Row],[paid]]</f>
        <v>-433.70871594125697</v>
      </c>
      <c r="R2108" s="8">
        <v>0.52101761980923278</v>
      </c>
      <c r="S2108" s="8">
        <v>400</v>
      </c>
      <c r="T2108" s="10">
        <v>0.32</v>
      </c>
      <c r="U2108" s="8">
        <v>0.73208476333964845</v>
      </c>
      <c r="V2108" s="10">
        <v>9.2353492463963965E-4</v>
      </c>
    </row>
    <row r="2109" spans="1:22" x14ac:dyDescent="0.25">
      <c r="A2109" s="6">
        <v>44733</v>
      </c>
      <c r="B2109" s="7" t="str">
        <f t="shared" si="32"/>
        <v>6</v>
      </c>
      <c r="C2109" s="17">
        <f>_xlfn.ISOWEEKNUM(Table3[[#This Row],[dt]])</f>
        <v>25</v>
      </c>
      <c r="D2109" s="1">
        <v>2647</v>
      </c>
      <c r="E2109" s="1" t="s">
        <v>10</v>
      </c>
      <c r="F2109" s="1" t="s">
        <v>94</v>
      </c>
      <c r="G2109" s="1" t="s">
        <v>46</v>
      </c>
      <c r="H2109" s="1" t="s">
        <v>11</v>
      </c>
      <c r="I2109" s="1" t="s">
        <v>18</v>
      </c>
      <c r="J2109" s="1" t="s">
        <v>13</v>
      </c>
      <c r="K2109" s="1" t="s">
        <v>14</v>
      </c>
      <c r="L2109" s="1" t="s">
        <v>79</v>
      </c>
      <c r="M2109" s="1">
        <v>39240</v>
      </c>
      <c r="N2109" s="17">
        <v>170.05417118093175</v>
      </c>
      <c r="O2109" s="8">
        <v>959.51225970522171</v>
      </c>
      <c r="P2109" s="8">
        <v>522.97776301959755</v>
      </c>
      <c r="Q2109" s="8">
        <f>P2109-Table3[[#This Row],[paid]]</f>
        <v>-436.53449668562416</v>
      </c>
      <c r="R2109" s="8">
        <v>3.0753598067475059</v>
      </c>
      <c r="S2109" s="8">
        <v>600</v>
      </c>
      <c r="T2109" s="10">
        <v>8.5000000000000006E-2</v>
      </c>
      <c r="U2109" s="8">
        <v>174.65787557471654</v>
      </c>
      <c r="V2109" s="10">
        <v>5.566134544812109E-2</v>
      </c>
    </row>
    <row r="2110" spans="1:22" x14ac:dyDescent="0.25">
      <c r="A2110" s="6">
        <v>44733</v>
      </c>
      <c r="B2110" s="7" t="str">
        <f t="shared" si="32"/>
        <v>6</v>
      </c>
      <c r="C2110" s="17">
        <f>_xlfn.ISOWEEKNUM(Table3[[#This Row],[dt]])</f>
        <v>25</v>
      </c>
      <c r="D2110" s="1">
        <v>16656</v>
      </c>
      <c r="E2110" s="1" t="s">
        <v>10</v>
      </c>
      <c r="F2110" s="1" t="s">
        <v>90</v>
      </c>
      <c r="G2110" s="1" t="s">
        <v>31</v>
      </c>
      <c r="H2110" s="1" t="s">
        <v>11</v>
      </c>
      <c r="I2110" s="1" t="s">
        <v>18</v>
      </c>
      <c r="J2110" s="1" t="s">
        <v>13</v>
      </c>
      <c r="K2110" s="1" t="s">
        <v>14</v>
      </c>
      <c r="L2110" s="1" t="s">
        <v>79</v>
      </c>
      <c r="M2110" s="1">
        <v>83700</v>
      </c>
      <c r="N2110" s="17">
        <v>488.3645839234124</v>
      </c>
      <c r="O2110" s="8">
        <v>2100.8927853984678</v>
      </c>
      <c r="P2110" s="8">
        <v>1660.1968139301323</v>
      </c>
      <c r="Q2110" s="8">
        <f>P2110-Table3[[#This Row],[paid]]</f>
        <v>-440.69597146833553</v>
      </c>
      <c r="R2110" s="8">
        <v>3.3995028889942849</v>
      </c>
      <c r="S2110" s="8">
        <v>2200</v>
      </c>
      <c r="T2110" s="10">
        <v>0.11</v>
      </c>
      <c r="U2110" s="8">
        <v>1027.4017534227294</v>
      </c>
      <c r="V2110" s="10">
        <v>0.1031405578746407</v>
      </c>
    </row>
    <row r="2111" spans="1:22" x14ac:dyDescent="0.25">
      <c r="A2111" s="6">
        <v>44733</v>
      </c>
      <c r="B2111" s="7" t="str">
        <f t="shared" si="32"/>
        <v>6</v>
      </c>
      <c r="C2111" s="17">
        <f>_xlfn.ISOWEEKNUM(Table3[[#This Row],[dt]])</f>
        <v>25</v>
      </c>
      <c r="D2111" s="1">
        <v>9288</v>
      </c>
      <c r="E2111" s="1" t="s">
        <v>10</v>
      </c>
      <c r="F2111" s="1" t="s">
        <v>91</v>
      </c>
      <c r="G2111" s="1" t="s">
        <v>42</v>
      </c>
      <c r="H2111" s="1" t="s">
        <v>19</v>
      </c>
      <c r="I2111" s="1" t="s">
        <v>21</v>
      </c>
      <c r="J2111" s="1" t="s">
        <v>13</v>
      </c>
      <c r="K2111" s="1" t="s">
        <v>14</v>
      </c>
      <c r="L2111" s="1" t="s">
        <v>77</v>
      </c>
      <c r="M2111" s="1">
        <v>109680</v>
      </c>
      <c r="N2111" s="17">
        <v>123.43011478730588</v>
      </c>
      <c r="O2111" s="8">
        <v>2553.1744594322322</v>
      </c>
      <c r="P2111" s="8">
        <v>2100.9241106649201</v>
      </c>
      <c r="Q2111" s="8">
        <f>P2111-Table3[[#This Row],[paid]]</f>
        <v>-452.25034876731206</v>
      </c>
      <c r="R2111" s="8">
        <v>17.021163062881545</v>
      </c>
      <c r="S2111" s="8">
        <v>1200</v>
      </c>
      <c r="T2111" s="10">
        <v>6.5000000000000002E-2</v>
      </c>
      <c r="U2111" s="8">
        <v>222.73103781684236</v>
      </c>
      <c r="V2111" s="10">
        <v>1.766929107419864E-2</v>
      </c>
    </row>
    <row r="2112" spans="1:22" x14ac:dyDescent="0.25">
      <c r="A2112" s="6">
        <v>44733</v>
      </c>
      <c r="B2112" s="7" t="str">
        <f t="shared" si="32"/>
        <v>6</v>
      </c>
      <c r="C2112" s="17">
        <f>_xlfn.ISOWEEKNUM(Table3[[#This Row],[dt]])</f>
        <v>25</v>
      </c>
      <c r="D2112" s="1">
        <v>17246</v>
      </c>
      <c r="E2112" s="1" t="s">
        <v>10</v>
      </c>
      <c r="F2112" s="1" t="s">
        <v>89</v>
      </c>
      <c r="G2112" s="1" t="s">
        <v>73</v>
      </c>
      <c r="H2112" s="1" t="s">
        <v>11</v>
      </c>
      <c r="I2112" s="1" t="s">
        <v>12</v>
      </c>
      <c r="J2112" s="1" t="s">
        <v>16</v>
      </c>
      <c r="K2112" s="1" t="s">
        <v>14</v>
      </c>
      <c r="L2112" s="1" t="s">
        <v>81</v>
      </c>
      <c r="M2112" s="1">
        <v>67310</v>
      </c>
      <c r="N2112" s="17">
        <v>201.0184851449462</v>
      </c>
      <c r="O2112" s="8">
        <v>1096.7273168744766</v>
      </c>
      <c r="P2112" s="8">
        <v>633.51282717008246</v>
      </c>
      <c r="Q2112" s="8">
        <f>P2112-Table3[[#This Row],[paid]]</f>
        <v>-463.21448970439417</v>
      </c>
      <c r="R2112" s="8">
        <v>3.1515152783749332</v>
      </c>
      <c r="S2112" s="8">
        <v>1000</v>
      </c>
      <c r="T2112" s="10">
        <v>0.15</v>
      </c>
      <c r="U2112" s="8">
        <v>161.50138939818538</v>
      </c>
      <c r="V2112" s="10">
        <v>4.2488323959073336E-2</v>
      </c>
    </row>
    <row r="2113" spans="1:22" x14ac:dyDescent="0.25">
      <c r="A2113" s="6">
        <v>44733</v>
      </c>
      <c r="B2113" s="7" t="str">
        <f t="shared" si="32"/>
        <v>6</v>
      </c>
      <c r="C2113" s="17">
        <f>_xlfn.ISOWEEKNUM(Table3[[#This Row],[dt]])</f>
        <v>25</v>
      </c>
      <c r="D2113" s="1">
        <v>5247</v>
      </c>
      <c r="E2113" s="1" t="s">
        <v>10</v>
      </c>
      <c r="F2113" s="1" t="s">
        <v>90</v>
      </c>
      <c r="G2113" s="1" t="s">
        <v>51</v>
      </c>
      <c r="H2113" s="1" t="s">
        <v>11</v>
      </c>
      <c r="I2113" s="1" t="s">
        <v>12</v>
      </c>
      <c r="J2113" s="1" t="s">
        <v>13</v>
      </c>
      <c r="K2113" s="1" t="s">
        <v>15</v>
      </c>
      <c r="L2113" s="1" t="s">
        <v>78</v>
      </c>
      <c r="M2113" s="1">
        <v>32190</v>
      </c>
      <c r="N2113" s="17">
        <v>74.501995211492414</v>
      </c>
      <c r="O2113" s="8">
        <v>599.96807438993301</v>
      </c>
      <c r="P2113" s="8">
        <v>85.629920699707114</v>
      </c>
      <c r="Q2113" s="8">
        <f>P2113-Table3[[#This Row],[paid]]</f>
        <v>-514.33815369022591</v>
      </c>
      <c r="R2113" s="8">
        <v>1.1493641271837798</v>
      </c>
      <c r="S2113" s="8">
        <v>200</v>
      </c>
      <c r="T2113" s="10">
        <v>7.0000000000000007E-2</v>
      </c>
      <c r="U2113" s="8">
        <v>24.362000795383913</v>
      </c>
      <c r="V2113" s="10">
        <v>4.7417227911916153E-2</v>
      </c>
    </row>
    <row r="2114" spans="1:22" x14ac:dyDescent="0.25">
      <c r="A2114" s="6">
        <v>44733</v>
      </c>
      <c r="B2114" s="7" t="str">
        <f t="shared" ref="B2114:B2177" si="33">TEXT(A2114,"M")</f>
        <v>6</v>
      </c>
      <c r="C2114" s="17">
        <f>_xlfn.ISOWEEKNUM(Table3[[#This Row],[dt]])</f>
        <v>25</v>
      </c>
      <c r="D2114" s="1">
        <v>12446</v>
      </c>
      <c r="E2114" s="1" t="s">
        <v>10</v>
      </c>
      <c r="F2114" s="1" t="s">
        <v>93</v>
      </c>
      <c r="G2114" s="1" t="s">
        <v>37</v>
      </c>
      <c r="H2114" s="1" t="s">
        <v>11</v>
      </c>
      <c r="I2114" s="1" t="s">
        <v>12</v>
      </c>
      <c r="J2114" s="1" t="s">
        <v>13</v>
      </c>
      <c r="K2114" s="1" t="s">
        <v>15</v>
      </c>
      <c r="L2114" s="1" t="s">
        <v>81</v>
      </c>
      <c r="M2114" s="1">
        <v>263800</v>
      </c>
      <c r="N2114" s="17">
        <v>960.53738464435935</v>
      </c>
      <c r="O2114" s="8">
        <v>6668.7790884985088</v>
      </c>
      <c r="P2114" s="8">
        <v>6135.6433184265816</v>
      </c>
      <c r="Q2114" s="8">
        <f>P2114-Table3[[#This Row],[paid]]</f>
        <v>-533.13577007192725</v>
      </c>
      <c r="R2114" s="8">
        <v>6.387719433427689</v>
      </c>
      <c r="S2114" s="8">
        <v>5200</v>
      </c>
      <c r="T2114" s="10">
        <v>0.21</v>
      </c>
      <c r="U2114" s="8">
        <v>1061.993268022838</v>
      </c>
      <c r="V2114" s="10">
        <v>2.8847647885958883E-2</v>
      </c>
    </row>
    <row r="2115" spans="1:22" x14ac:dyDescent="0.25">
      <c r="A2115" s="6">
        <v>44733</v>
      </c>
      <c r="B2115" s="7" t="str">
        <f t="shared" si="33"/>
        <v>6</v>
      </c>
      <c r="C2115" s="17">
        <f>_xlfn.ISOWEEKNUM(Table3[[#This Row],[dt]])</f>
        <v>25</v>
      </c>
      <c r="D2115" s="1">
        <v>15720</v>
      </c>
      <c r="E2115" s="1" t="s">
        <v>10</v>
      </c>
      <c r="F2115" s="1" t="s">
        <v>95</v>
      </c>
      <c r="G2115" s="1" t="s">
        <v>68</v>
      </c>
      <c r="H2115" s="1" t="s">
        <v>17</v>
      </c>
      <c r="I2115" s="1" t="s">
        <v>12</v>
      </c>
      <c r="J2115" s="1" t="s">
        <v>13</v>
      </c>
      <c r="K2115" s="1" t="s">
        <v>14</v>
      </c>
      <c r="L2115" s="1" t="s">
        <v>78</v>
      </c>
      <c r="M2115" s="1">
        <v>52660</v>
      </c>
      <c r="N2115" s="17">
        <v>27.370062370062371</v>
      </c>
      <c r="O2115" s="8">
        <v>1588.0337545758109</v>
      </c>
      <c r="P2115" s="8">
        <v>1034.871021631054</v>
      </c>
      <c r="Q2115" s="8">
        <f>P2115-Table3[[#This Row],[paid]]</f>
        <v>-553.16273294475695</v>
      </c>
      <c r="R2115" s="8">
        <v>37.81032748990026</v>
      </c>
      <c r="S2115" s="8">
        <v>400</v>
      </c>
      <c r="T2115" s="10">
        <v>7.0000000000000007E-2</v>
      </c>
      <c r="U2115" s="8">
        <v>154.41010966987926</v>
      </c>
      <c r="V2115" s="10">
        <v>2.486785091126854E-2</v>
      </c>
    </row>
    <row r="2116" spans="1:22" x14ac:dyDescent="0.25">
      <c r="A2116" s="6">
        <v>44733</v>
      </c>
      <c r="B2116" s="7" t="str">
        <f t="shared" si="33"/>
        <v>6</v>
      </c>
      <c r="C2116" s="17">
        <f>_xlfn.ISOWEEKNUM(Table3[[#This Row],[dt]])</f>
        <v>25</v>
      </c>
      <c r="D2116" s="1">
        <v>15672</v>
      </c>
      <c r="E2116" s="1" t="s">
        <v>10</v>
      </c>
      <c r="F2116" s="1" t="s">
        <v>89</v>
      </c>
      <c r="G2116" s="1" t="s">
        <v>45</v>
      </c>
      <c r="H2116" s="1" t="s">
        <v>11</v>
      </c>
      <c r="I2116" s="1" t="s">
        <v>12</v>
      </c>
      <c r="J2116" s="1" t="s">
        <v>13</v>
      </c>
      <c r="K2116" s="1" t="s">
        <v>14</v>
      </c>
      <c r="L2116" s="1" t="s">
        <v>78</v>
      </c>
      <c r="M2116" s="1">
        <v>30390</v>
      </c>
      <c r="N2116" s="17">
        <v>155.86372090401849</v>
      </c>
      <c r="O2116" s="8">
        <v>777.68539008335995</v>
      </c>
      <c r="P2116" s="8">
        <v>222.00171903129225</v>
      </c>
      <c r="Q2116" s="8">
        <f>P2116-Table3[[#This Row],[paid]]</f>
        <v>-555.68367105206767</v>
      </c>
      <c r="R2116" s="8">
        <v>1.4243322162698902</v>
      </c>
      <c r="S2116" s="8">
        <v>400</v>
      </c>
      <c r="T2116" s="10">
        <v>0.08</v>
      </c>
      <c r="U2116" s="8">
        <v>88.046158301764009</v>
      </c>
      <c r="V2116" s="10">
        <v>6.6100207606465622E-2</v>
      </c>
    </row>
    <row r="2117" spans="1:22" x14ac:dyDescent="0.25">
      <c r="A2117" s="6">
        <v>44733</v>
      </c>
      <c r="B2117" s="7" t="str">
        <f t="shared" si="33"/>
        <v>6</v>
      </c>
      <c r="C2117" s="17">
        <f>_xlfn.ISOWEEKNUM(Table3[[#This Row],[dt]])</f>
        <v>25</v>
      </c>
      <c r="D2117" s="1">
        <v>7797</v>
      </c>
      <c r="E2117" s="1" t="s">
        <v>10</v>
      </c>
      <c r="F2117" s="1" t="s">
        <v>92</v>
      </c>
      <c r="G2117" s="1" t="s">
        <v>43</v>
      </c>
      <c r="H2117" s="1" t="s">
        <v>19</v>
      </c>
      <c r="I2117" s="1" t="s">
        <v>18</v>
      </c>
      <c r="J2117" s="1" t="s">
        <v>13</v>
      </c>
      <c r="K2117" s="1" t="s">
        <v>14</v>
      </c>
      <c r="L2117" s="1" t="s">
        <v>79</v>
      </c>
      <c r="M2117" s="1">
        <v>52320</v>
      </c>
      <c r="N2117" s="17">
        <v>183.24961558175295</v>
      </c>
      <c r="O2117" s="8">
        <v>2185.6849320769934</v>
      </c>
      <c r="P2117" s="8">
        <v>1628.1541609184505</v>
      </c>
      <c r="Q2117" s="8">
        <f>P2117-Table3[[#This Row],[paid]]</f>
        <v>-557.53077115854285</v>
      </c>
      <c r="R2117" s="8">
        <v>8.8848980978739558</v>
      </c>
      <c r="S2117" s="8">
        <v>1400</v>
      </c>
      <c r="T2117" s="10">
        <v>0.12</v>
      </c>
      <c r="U2117" s="8">
        <v>615.63418716293381</v>
      </c>
      <c r="V2117" s="10">
        <v>6.3019645389481141E-2</v>
      </c>
    </row>
    <row r="2118" spans="1:22" x14ac:dyDescent="0.25">
      <c r="A2118" s="6">
        <v>44733</v>
      </c>
      <c r="B2118" s="7" t="str">
        <f t="shared" si="33"/>
        <v>6</v>
      </c>
      <c r="C2118" s="17">
        <f>_xlfn.ISOWEEKNUM(Table3[[#This Row],[dt]])</f>
        <v>25</v>
      </c>
      <c r="D2118" s="1">
        <v>16862</v>
      </c>
      <c r="E2118" s="1" t="s">
        <v>10</v>
      </c>
      <c r="F2118" s="1" t="s">
        <v>90</v>
      </c>
      <c r="G2118" s="1" t="s">
        <v>46</v>
      </c>
      <c r="H2118" s="1" t="s">
        <v>17</v>
      </c>
      <c r="I2118" s="1" t="s">
        <v>12</v>
      </c>
      <c r="J2118" s="1" t="s">
        <v>13</v>
      </c>
      <c r="K2118" s="1" t="s">
        <v>14</v>
      </c>
      <c r="L2118" s="1" t="s">
        <v>79</v>
      </c>
      <c r="M2118" s="1">
        <v>37630</v>
      </c>
      <c r="N2118" s="17">
        <v>106.10487261934207</v>
      </c>
      <c r="O2118" s="8">
        <v>816.47531815735852</v>
      </c>
      <c r="P2118" s="8">
        <v>253.30996967813834</v>
      </c>
      <c r="Q2118" s="8">
        <f>P2118-Table3[[#This Row],[paid]]</f>
        <v>-563.16534847922014</v>
      </c>
      <c r="R2118" s="8">
        <v>2.3873547314542645</v>
      </c>
      <c r="S2118" s="8">
        <v>600</v>
      </c>
      <c r="T2118" s="10">
        <v>0.09</v>
      </c>
      <c r="U2118" s="8">
        <v>10.106388330862579</v>
      </c>
      <c r="V2118" s="10">
        <v>6.649552946076301E-3</v>
      </c>
    </row>
    <row r="2119" spans="1:22" x14ac:dyDescent="0.25">
      <c r="A2119" s="6">
        <v>44733</v>
      </c>
      <c r="B2119" s="7" t="str">
        <f t="shared" si="33"/>
        <v>6</v>
      </c>
      <c r="C2119" s="17">
        <f>_xlfn.ISOWEEKNUM(Table3[[#This Row],[dt]])</f>
        <v>25</v>
      </c>
      <c r="D2119" s="1">
        <v>17631</v>
      </c>
      <c r="E2119" s="1" t="s">
        <v>10</v>
      </c>
      <c r="F2119" s="1" t="s">
        <v>89</v>
      </c>
      <c r="G2119" s="1" t="s">
        <v>73</v>
      </c>
      <c r="H2119" s="1" t="s">
        <v>17</v>
      </c>
      <c r="I2119" s="1" t="s">
        <v>12</v>
      </c>
      <c r="J2119" s="1" t="s">
        <v>16</v>
      </c>
      <c r="K2119" s="1" t="s">
        <v>14</v>
      </c>
      <c r="L2119" s="1" t="s">
        <v>81</v>
      </c>
      <c r="M2119" s="1">
        <v>206600</v>
      </c>
      <c r="N2119" s="17">
        <v>599.21490186273286</v>
      </c>
      <c r="O2119" s="8">
        <v>4133.3135451715161</v>
      </c>
      <c r="P2119" s="8">
        <v>3558.5388941635842</v>
      </c>
      <c r="Q2119" s="8">
        <f>P2119-Table3[[#This Row],[paid]]</f>
        <v>-574.77465100793188</v>
      </c>
      <c r="R2119" s="8">
        <v>5.9386688867406843</v>
      </c>
      <c r="S2119" s="8">
        <v>6200</v>
      </c>
      <c r="T2119" s="10">
        <v>0.17</v>
      </c>
      <c r="U2119" s="8">
        <v>3402.5907459361783</v>
      </c>
      <c r="V2119" s="10">
        <v>0.15936272569231627</v>
      </c>
    </row>
    <row r="2120" spans="1:22" x14ac:dyDescent="0.25">
      <c r="A2120" s="6">
        <v>44733</v>
      </c>
      <c r="B2120" s="7" t="str">
        <f t="shared" si="33"/>
        <v>6</v>
      </c>
      <c r="C2120" s="17">
        <f>_xlfn.ISOWEEKNUM(Table3[[#This Row],[dt]])</f>
        <v>25</v>
      </c>
      <c r="D2120" s="1">
        <v>15242</v>
      </c>
      <c r="E2120" s="1" t="s">
        <v>10</v>
      </c>
      <c r="F2120" s="1" t="s">
        <v>91</v>
      </c>
      <c r="G2120" s="1" t="s">
        <v>62</v>
      </c>
      <c r="H2120" s="1" t="s">
        <v>11</v>
      </c>
      <c r="I2120" s="1" t="s">
        <v>18</v>
      </c>
      <c r="J2120" s="1" t="s">
        <v>13</v>
      </c>
      <c r="K2120" s="1" t="s">
        <v>14</v>
      </c>
      <c r="L2120" s="1" t="s">
        <v>75</v>
      </c>
      <c r="M2120" s="1">
        <v>29770</v>
      </c>
      <c r="N2120" s="17">
        <v>138.74906785980613</v>
      </c>
      <c r="O2120" s="8">
        <v>842.37939871016192</v>
      </c>
      <c r="P2120" s="8">
        <v>259.73190301186429</v>
      </c>
      <c r="Q2120" s="8">
        <f>P2120-Table3[[#This Row],[paid]]</f>
        <v>-582.64749569829769</v>
      </c>
      <c r="R2120" s="8">
        <v>1.8719542193559151</v>
      </c>
      <c r="S2120" s="8">
        <v>400</v>
      </c>
      <c r="T2120" s="10">
        <v>0.13</v>
      </c>
      <c r="U2120" s="8">
        <v>100.85363163207849</v>
      </c>
      <c r="V2120" s="10">
        <v>6.4716495780568775E-2</v>
      </c>
    </row>
    <row r="2121" spans="1:22" x14ac:dyDescent="0.25">
      <c r="A2121" s="6">
        <v>44733</v>
      </c>
      <c r="B2121" s="7" t="str">
        <f t="shared" si="33"/>
        <v>6</v>
      </c>
      <c r="C2121" s="17">
        <f>_xlfn.ISOWEEKNUM(Table3[[#This Row],[dt]])</f>
        <v>25</v>
      </c>
      <c r="D2121" s="1">
        <v>15372</v>
      </c>
      <c r="E2121" s="1" t="s">
        <v>10</v>
      </c>
      <c r="F2121" s="1" t="s">
        <v>93</v>
      </c>
      <c r="G2121" s="1" t="s">
        <v>52</v>
      </c>
      <c r="H2121" s="1" t="s">
        <v>11</v>
      </c>
      <c r="I2121" s="1" t="s">
        <v>12</v>
      </c>
      <c r="J2121" s="1" t="s">
        <v>16</v>
      </c>
      <c r="K2121" s="1" t="s">
        <v>15</v>
      </c>
      <c r="L2121" s="1" t="s">
        <v>75</v>
      </c>
      <c r="M2121" s="1">
        <v>93730</v>
      </c>
      <c r="N2121" s="17">
        <v>1276.4556404230316</v>
      </c>
      <c r="O2121" s="8">
        <v>887.33771151370831</v>
      </c>
      <c r="P2121" s="8">
        <v>290.86985794086746</v>
      </c>
      <c r="Q2121" s="8">
        <f>P2121-Table3[[#This Row],[paid]]</f>
        <v>-596.4678535728408</v>
      </c>
      <c r="R2121" s="8">
        <v>0.22787306407645311</v>
      </c>
      <c r="S2121" s="8">
        <v>400</v>
      </c>
      <c r="T2121" s="10">
        <v>0.105</v>
      </c>
      <c r="U2121" s="8">
        <v>165.6137278144042</v>
      </c>
      <c r="V2121" s="10">
        <v>9.4895662838597683E-2</v>
      </c>
    </row>
    <row r="2122" spans="1:22" x14ac:dyDescent="0.25">
      <c r="A2122" s="6">
        <v>44733</v>
      </c>
      <c r="B2122" s="7" t="str">
        <f t="shared" si="33"/>
        <v>6</v>
      </c>
      <c r="C2122" s="17">
        <f>_xlfn.ISOWEEKNUM(Table3[[#This Row],[dt]])</f>
        <v>25</v>
      </c>
      <c r="D2122" s="1">
        <v>3015</v>
      </c>
      <c r="E2122" s="1" t="s">
        <v>10</v>
      </c>
      <c r="F2122" s="1" t="s">
        <v>91</v>
      </c>
      <c r="G2122" s="1" t="s">
        <v>45</v>
      </c>
      <c r="H2122" s="1" t="s">
        <v>11</v>
      </c>
      <c r="I2122" s="1" t="s">
        <v>12</v>
      </c>
      <c r="J2122" s="1" t="s">
        <v>16</v>
      </c>
      <c r="K2122" s="1" t="s">
        <v>15</v>
      </c>
      <c r="L2122" s="1" t="s">
        <v>79</v>
      </c>
      <c r="M2122" s="1">
        <v>36140</v>
      </c>
      <c r="N2122" s="17">
        <v>496.1647475642161</v>
      </c>
      <c r="O2122" s="8">
        <v>637.53968312052348</v>
      </c>
      <c r="P2122" s="8">
        <v>37.792678128753273</v>
      </c>
      <c r="Q2122" s="8">
        <f>P2122-Table3[[#This Row],[paid]]</f>
        <v>-599.74700499177015</v>
      </c>
      <c r="R2122" s="8">
        <v>7.6169615665534471E-2</v>
      </c>
      <c r="S2122" s="8">
        <v>200</v>
      </c>
      <c r="T2122" s="10">
        <v>0.13</v>
      </c>
      <c r="U2122" s="8">
        <v>9.2337651366331777</v>
      </c>
      <c r="V2122" s="10">
        <v>4.0721137858040914E-2</v>
      </c>
    </row>
    <row r="2123" spans="1:22" x14ac:dyDescent="0.25">
      <c r="A2123" s="6">
        <v>44733</v>
      </c>
      <c r="B2123" s="7" t="str">
        <f t="shared" si="33"/>
        <v>6</v>
      </c>
      <c r="C2123" s="17">
        <f>_xlfn.ISOWEEKNUM(Table3[[#This Row],[dt]])</f>
        <v>25</v>
      </c>
      <c r="D2123" s="1">
        <v>15673</v>
      </c>
      <c r="E2123" s="1" t="s">
        <v>10</v>
      </c>
      <c r="F2123" s="1" t="s">
        <v>93</v>
      </c>
      <c r="G2123" s="1" t="s">
        <v>48</v>
      </c>
      <c r="H2123" s="1" t="s">
        <v>19</v>
      </c>
      <c r="I2123" s="1" t="s">
        <v>21</v>
      </c>
      <c r="J2123" s="1" t="s">
        <v>16</v>
      </c>
      <c r="K2123" s="1" t="s">
        <v>15</v>
      </c>
      <c r="L2123" s="1" t="s">
        <v>81</v>
      </c>
      <c r="M2123" s="1">
        <v>55500</v>
      </c>
      <c r="N2123" s="17">
        <v>39.327611999055193</v>
      </c>
      <c r="O2123" s="8">
        <v>1000.9026804422168</v>
      </c>
      <c r="P2123" s="8">
        <v>364.47326171523918</v>
      </c>
      <c r="Q2123" s="8">
        <f>P2123-Table3[[#This Row],[paid]]</f>
        <v>-636.4294187269777</v>
      </c>
      <c r="R2123" s="8">
        <v>9.2676174115020071</v>
      </c>
      <c r="S2123" s="8">
        <v>400</v>
      </c>
      <c r="T2123" s="10">
        <v>0.06</v>
      </c>
      <c r="U2123" s="8">
        <v>48.423673386119141</v>
      </c>
      <c r="V2123" s="10">
        <v>2.2143221681170618E-2</v>
      </c>
    </row>
    <row r="2124" spans="1:22" x14ac:dyDescent="0.25">
      <c r="A2124" s="6">
        <v>44733</v>
      </c>
      <c r="B2124" s="7" t="str">
        <f t="shared" si="33"/>
        <v>6</v>
      </c>
      <c r="C2124" s="17">
        <f>_xlfn.ISOWEEKNUM(Table3[[#This Row],[dt]])</f>
        <v>25</v>
      </c>
      <c r="D2124" s="1">
        <v>12780</v>
      </c>
      <c r="E2124" s="1" t="s">
        <v>10</v>
      </c>
      <c r="F2124" s="1" t="s">
        <v>89</v>
      </c>
      <c r="G2124" s="1" t="s">
        <v>60</v>
      </c>
      <c r="H2124" s="1" t="s">
        <v>19</v>
      </c>
      <c r="I2124" s="1" t="s">
        <v>18</v>
      </c>
      <c r="J2124" s="1" t="s">
        <v>16</v>
      </c>
      <c r="K2124" s="1" t="s">
        <v>15</v>
      </c>
      <c r="L2124" s="1" t="s">
        <v>78</v>
      </c>
      <c r="M2124" s="1">
        <v>126030</v>
      </c>
      <c r="N2124" s="17">
        <v>138.17058909516152</v>
      </c>
      <c r="O2124" s="8">
        <v>2863.2543962667751</v>
      </c>
      <c r="P2124" s="8">
        <v>2197.8752592305077</v>
      </c>
      <c r="Q2124" s="8">
        <f>P2124-Table3[[#This Row],[paid]]</f>
        <v>-665.37913703626737</v>
      </c>
      <c r="R2124" s="8">
        <v>15.906968868148752</v>
      </c>
      <c r="S2124" s="8">
        <v>2600</v>
      </c>
      <c r="T2124" s="10">
        <v>5.7000000000000002E-2</v>
      </c>
      <c r="U2124" s="8">
        <v>96.74560211155773</v>
      </c>
      <c r="V2124" s="10">
        <v>7.3362976132859241E-3</v>
      </c>
    </row>
    <row r="2125" spans="1:22" x14ac:dyDescent="0.25">
      <c r="A2125" s="6">
        <v>44733</v>
      </c>
      <c r="B2125" s="7" t="str">
        <f t="shared" si="33"/>
        <v>6</v>
      </c>
      <c r="C2125" s="17">
        <f>_xlfn.ISOWEEKNUM(Table3[[#This Row],[dt]])</f>
        <v>25</v>
      </c>
      <c r="D2125" s="1">
        <v>2973</v>
      </c>
      <c r="E2125" s="1" t="s">
        <v>10</v>
      </c>
      <c r="F2125" s="1" t="s">
        <v>89</v>
      </c>
      <c r="G2125" s="1" t="s">
        <v>71</v>
      </c>
      <c r="H2125" s="1" t="s">
        <v>11</v>
      </c>
      <c r="I2125" s="1" t="s">
        <v>21</v>
      </c>
      <c r="J2125" s="1" t="s">
        <v>16</v>
      </c>
      <c r="K2125" s="1" t="s">
        <v>14</v>
      </c>
      <c r="L2125" s="1" t="s">
        <v>78</v>
      </c>
      <c r="M2125" s="1">
        <v>73920</v>
      </c>
      <c r="N2125" s="17">
        <v>309.96536007292616</v>
      </c>
      <c r="O2125" s="8">
        <v>1643.5141917266467</v>
      </c>
      <c r="P2125" s="8">
        <v>922.88490620201856</v>
      </c>
      <c r="Q2125" s="8">
        <f>P2125-Table3[[#This Row],[paid]]</f>
        <v>-720.62928552462813</v>
      </c>
      <c r="R2125" s="8">
        <v>2.9773807821134906</v>
      </c>
      <c r="S2125" s="8">
        <v>1600</v>
      </c>
      <c r="T2125" s="10">
        <v>0.04</v>
      </c>
      <c r="U2125" s="8">
        <v>176.899274152478</v>
      </c>
      <c r="V2125" s="10">
        <v>3.1946792238784855E-2</v>
      </c>
    </row>
    <row r="2126" spans="1:22" x14ac:dyDescent="0.25">
      <c r="A2126" s="6">
        <v>44733</v>
      </c>
      <c r="B2126" s="7" t="str">
        <f t="shared" si="33"/>
        <v>6</v>
      </c>
      <c r="C2126" s="17">
        <f>_xlfn.ISOWEEKNUM(Table3[[#This Row],[dt]])</f>
        <v>25</v>
      </c>
      <c r="D2126" s="1">
        <v>17268</v>
      </c>
      <c r="E2126" s="1" t="s">
        <v>10</v>
      </c>
      <c r="F2126" s="1" t="s">
        <v>90</v>
      </c>
      <c r="G2126" s="1" t="s">
        <v>54</v>
      </c>
      <c r="H2126" s="1" t="s">
        <v>11</v>
      </c>
      <c r="I2126" s="1" t="s">
        <v>21</v>
      </c>
      <c r="J2126" s="1" t="s">
        <v>16</v>
      </c>
      <c r="K2126" s="1" t="s">
        <v>14</v>
      </c>
      <c r="L2126" s="1" t="s">
        <v>76</v>
      </c>
      <c r="M2126" s="1">
        <v>52840</v>
      </c>
      <c r="N2126" s="17">
        <v>238.37593984962407</v>
      </c>
      <c r="O2126" s="8">
        <v>1129.3817593538806</v>
      </c>
      <c r="P2126" s="8">
        <v>404.23038789039532</v>
      </c>
      <c r="Q2126" s="8">
        <f>P2126-Table3[[#This Row],[paid]]</f>
        <v>-725.15137146348525</v>
      </c>
      <c r="R2126" s="8">
        <v>1.6957684074382593</v>
      </c>
      <c r="S2126" s="8">
        <v>600</v>
      </c>
      <c r="T2126" s="10">
        <v>0.15</v>
      </c>
      <c r="U2126" s="8">
        <v>228.7598308973202</v>
      </c>
      <c r="V2126" s="10">
        <v>9.4319080467608271E-2</v>
      </c>
    </row>
    <row r="2127" spans="1:22" x14ac:dyDescent="0.25">
      <c r="A2127" s="6">
        <v>44733</v>
      </c>
      <c r="B2127" s="7" t="str">
        <f t="shared" si="33"/>
        <v>6</v>
      </c>
      <c r="C2127" s="17">
        <f>_xlfn.ISOWEEKNUM(Table3[[#This Row],[dt]])</f>
        <v>25</v>
      </c>
      <c r="D2127" s="1">
        <v>17673</v>
      </c>
      <c r="E2127" s="1" t="s">
        <v>10</v>
      </c>
      <c r="F2127" s="1" t="s">
        <v>93</v>
      </c>
      <c r="G2127" s="1" t="s">
        <v>37</v>
      </c>
      <c r="H2127" s="1" t="s">
        <v>11</v>
      </c>
      <c r="I2127" s="1" t="s">
        <v>18</v>
      </c>
      <c r="J2127" s="1" t="s">
        <v>16</v>
      </c>
      <c r="K2127" s="1" t="s">
        <v>14</v>
      </c>
      <c r="L2127" s="1" t="s">
        <v>78</v>
      </c>
      <c r="M2127" s="1">
        <v>44240</v>
      </c>
      <c r="N2127" s="17">
        <v>185.49713239192252</v>
      </c>
      <c r="O2127" s="8">
        <v>1153.4422740967077</v>
      </c>
      <c r="P2127" s="8">
        <v>409.88550617731261</v>
      </c>
      <c r="Q2127" s="8">
        <f>P2127-Table3[[#This Row],[paid]]</f>
        <v>-743.55676791939504</v>
      </c>
      <c r="R2127" s="8">
        <v>2.2096595289208962</v>
      </c>
      <c r="S2127" s="8">
        <v>600</v>
      </c>
      <c r="T2127" s="10">
        <v>0.1</v>
      </c>
      <c r="U2127" s="8">
        <v>198.55845581564017</v>
      </c>
      <c r="V2127" s="10">
        <v>8.0737365607062017E-2</v>
      </c>
    </row>
    <row r="2128" spans="1:22" x14ac:dyDescent="0.25">
      <c r="A2128" s="6">
        <v>44733</v>
      </c>
      <c r="B2128" s="7" t="str">
        <f t="shared" si="33"/>
        <v>6</v>
      </c>
      <c r="C2128" s="17">
        <f>_xlfn.ISOWEEKNUM(Table3[[#This Row],[dt]])</f>
        <v>25</v>
      </c>
      <c r="D2128" s="1">
        <v>17473</v>
      </c>
      <c r="E2128" s="1" t="s">
        <v>10</v>
      </c>
      <c r="F2128" s="1" t="s">
        <v>93</v>
      </c>
      <c r="G2128" s="1" t="s">
        <v>49</v>
      </c>
      <c r="H2128" s="1" t="s">
        <v>17</v>
      </c>
      <c r="I2128" s="1" t="s">
        <v>18</v>
      </c>
      <c r="J2128" s="1" t="s">
        <v>16</v>
      </c>
      <c r="K2128" s="1" t="s">
        <v>15</v>
      </c>
      <c r="L2128" s="1" t="s">
        <v>76</v>
      </c>
      <c r="M2128" s="1">
        <v>39140</v>
      </c>
      <c r="N2128" s="17">
        <v>95.987247478618059</v>
      </c>
      <c r="O2128" s="8">
        <v>938.12491804522324</v>
      </c>
      <c r="P2128" s="8">
        <v>187.60005973805235</v>
      </c>
      <c r="Q2128" s="8">
        <f>P2128-Table3[[#This Row],[paid]]</f>
        <v>-750.52485830717092</v>
      </c>
      <c r="R2128" s="8">
        <v>1.9544269125942151</v>
      </c>
      <c r="S2128" s="8">
        <v>200</v>
      </c>
      <c r="T2128" s="10">
        <v>7.0000000000000007E-2</v>
      </c>
      <c r="U2128" s="8">
        <v>12.817244822186009</v>
      </c>
      <c r="V2128" s="10">
        <v>1.1387029798109554E-2</v>
      </c>
    </row>
    <row r="2129" spans="1:22" x14ac:dyDescent="0.25">
      <c r="A2129" s="6">
        <v>44733</v>
      </c>
      <c r="B2129" s="7" t="str">
        <f t="shared" si="33"/>
        <v>6</v>
      </c>
      <c r="C2129" s="17">
        <f>_xlfn.ISOWEEKNUM(Table3[[#This Row],[dt]])</f>
        <v>25</v>
      </c>
      <c r="D2129" s="1">
        <v>2865</v>
      </c>
      <c r="E2129" s="1" t="s">
        <v>10</v>
      </c>
      <c r="F2129" s="1" t="s">
        <v>91</v>
      </c>
      <c r="G2129" s="1" t="s">
        <v>58</v>
      </c>
      <c r="H2129" s="1" t="s">
        <v>17</v>
      </c>
      <c r="I2129" s="1" t="s">
        <v>12</v>
      </c>
      <c r="J2129" s="1" t="s">
        <v>16</v>
      </c>
      <c r="K2129" s="1" t="s">
        <v>15</v>
      </c>
      <c r="L2129" s="1" t="s">
        <v>79</v>
      </c>
      <c r="M2129" s="1">
        <v>48810</v>
      </c>
      <c r="N2129" s="17">
        <v>109.27500230011961</v>
      </c>
      <c r="O2129" s="8">
        <v>1002.7093066521471</v>
      </c>
      <c r="P2129" s="8">
        <v>250.16224153142628</v>
      </c>
      <c r="Q2129" s="8">
        <f>P2129-Table3[[#This Row],[paid]]</f>
        <v>-752.54706512072084</v>
      </c>
      <c r="R2129" s="8">
        <v>2.2892906544569569</v>
      </c>
      <c r="S2129" s="8">
        <v>400</v>
      </c>
      <c r="T2129" s="10">
        <v>0.12</v>
      </c>
      <c r="U2129" s="8">
        <v>110.73254072611802</v>
      </c>
      <c r="V2129" s="10">
        <v>7.3773817109144213E-2</v>
      </c>
    </row>
    <row r="2130" spans="1:22" x14ac:dyDescent="0.25">
      <c r="A2130" s="6">
        <v>44733</v>
      </c>
      <c r="B2130" s="7" t="str">
        <f t="shared" si="33"/>
        <v>6</v>
      </c>
      <c r="C2130" s="17">
        <f>_xlfn.ISOWEEKNUM(Table3[[#This Row],[dt]])</f>
        <v>25</v>
      </c>
      <c r="D2130" s="1">
        <v>7576</v>
      </c>
      <c r="E2130" s="1" t="s">
        <v>10</v>
      </c>
      <c r="F2130" s="1" t="s">
        <v>90</v>
      </c>
      <c r="G2130" s="1" t="s">
        <v>35</v>
      </c>
      <c r="H2130" s="1" t="s">
        <v>17</v>
      </c>
      <c r="I2130" s="1" t="s">
        <v>12</v>
      </c>
      <c r="J2130" s="1" t="s">
        <v>16</v>
      </c>
      <c r="K2130" s="1" t="s">
        <v>14</v>
      </c>
      <c r="L2130" s="1" t="s">
        <v>81</v>
      </c>
      <c r="M2130" s="1">
        <v>47630</v>
      </c>
      <c r="N2130" s="17">
        <v>83.659981648971041</v>
      </c>
      <c r="O2130" s="8">
        <v>999.64679274022217</v>
      </c>
      <c r="P2130" s="8">
        <v>208.03590133358139</v>
      </c>
      <c r="Q2130" s="8">
        <f>P2130-Table3[[#This Row],[paid]]</f>
        <v>-791.6108914066408</v>
      </c>
      <c r="R2130" s="8">
        <v>2.4866835640304026</v>
      </c>
      <c r="S2130" s="8">
        <v>400</v>
      </c>
      <c r="T2130" s="10">
        <v>0.1</v>
      </c>
      <c r="U2130" s="8">
        <v>117.96825745922662</v>
      </c>
      <c r="V2130" s="10">
        <v>9.4509534734958142E-2</v>
      </c>
    </row>
    <row r="2131" spans="1:22" x14ac:dyDescent="0.25">
      <c r="A2131" s="6">
        <v>44733</v>
      </c>
      <c r="B2131" s="7" t="str">
        <f t="shared" si="33"/>
        <v>6</v>
      </c>
      <c r="C2131" s="17">
        <f>_xlfn.ISOWEEKNUM(Table3[[#This Row],[dt]])</f>
        <v>25</v>
      </c>
      <c r="D2131" s="1">
        <v>16602</v>
      </c>
      <c r="E2131" s="1" t="s">
        <v>10</v>
      </c>
      <c r="F2131" s="1" t="s">
        <v>94</v>
      </c>
      <c r="G2131" s="1" t="s">
        <v>30</v>
      </c>
      <c r="H2131" s="1" t="s">
        <v>11</v>
      </c>
      <c r="I2131" s="1" t="s">
        <v>12</v>
      </c>
      <c r="J2131" s="1" t="s">
        <v>16</v>
      </c>
      <c r="K2131" s="1" t="s">
        <v>15</v>
      </c>
      <c r="L2131" s="1" t="s">
        <v>75</v>
      </c>
      <c r="M2131" s="1">
        <v>52050</v>
      </c>
      <c r="N2131" s="17">
        <v>216.00108257653216</v>
      </c>
      <c r="O2131" s="8">
        <v>1661.8027107835721</v>
      </c>
      <c r="P2131" s="8">
        <v>867.03184675813361</v>
      </c>
      <c r="Q2131" s="8">
        <f>P2131-Table3[[#This Row],[paid]]</f>
        <v>-794.77086402543853</v>
      </c>
      <c r="R2131" s="8">
        <v>4.0140162096221541</v>
      </c>
      <c r="S2131" s="8">
        <v>1000</v>
      </c>
      <c r="T2131" s="10">
        <v>0.08</v>
      </c>
      <c r="U2131" s="8">
        <v>356.58454864706846</v>
      </c>
      <c r="V2131" s="10">
        <v>6.8545069399767386E-2</v>
      </c>
    </row>
    <row r="2132" spans="1:22" x14ac:dyDescent="0.25">
      <c r="A2132" s="6">
        <v>44733</v>
      </c>
      <c r="B2132" s="7" t="str">
        <f t="shared" si="33"/>
        <v>6</v>
      </c>
      <c r="C2132" s="17">
        <f>_xlfn.ISOWEEKNUM(Table3[[#This Row],[dt]])</f>
        <v>25</v>
      </c>
      <c r="D2132" s="1">
        <v>10778</v>
      </c>
      <c r="E2132" s="1" t="s">
        <v>10</v>
      </c>
      <c r="F2132" s="1" t="s">
        <v>91</v>
      </c>
      <c r="G2132" s="1" t="s">
        <v>25</v>
      </c>
      <c r="H2132" s="1" t="s">
        <v>17</v>
      </c>
      <c r="I2132" s="1" t="s">
        <v>12</v>
      </c>
      <c r="J2132" s="1" t="s">
        <v>16</v>
      </c>
      <c r="K2132" s="1" t="s">
        <v>20</v>
      </c>
      <c r="L2132" s="1" t="s">
        <v>81</v>
      </c>
      <c r="M2132" s="1">
        <v>139870</v>
      </c>
      <c r="N2132" s="17">
        <v>256.65932672738796</v>
      </c>
      <c r="O2132" s="8">
        <v>4074.7371982254667</v>
      </c>
      <c r="P2132" s="8">
        <v>3169.149411780581</v>
      </c>
      <c r="Q2132" s="8">
        <f>P2132-Table3[[#This Row],[paid]]</f>
        <v>-905.58778644488575</v>
      </c>
      <c r="R2132" s="8">
        <v>12.347688479471115</v>
      </c>
      <c r="S2132" s="8">
        <v>2200</v>
      </c>
      <c r="T2132" s="10">
        <v>0.09</v>
      </c>
      <c r="U2132" s="8">
        <v>288.50158195273463</v>
      </c>
      <c r="V2132" s="10">
        <v>1.5172398250894318E-2</v>
      </c>
    </row>
    <row r="2133" spans="1:22" x14ac:dyDescent="0.25">
      <c r="A2133" s="6">
        <v>44733</v>
      </c>
      <c r="B2133" s="7" t="str">
        <f t="shared" si="33"/>
        <v>6</v>
      </c>
      <c r="C2133" s="17">
        <f>_xlfn.ISOWEEKNUM(Table3[[#This Row],[dt]])</f>
        <v>25</v>
      </c>
      <c r="D2133" s="1">
        <v>15909</v>
      </c>
      <c r="E2133" s="1" t="s">
        <v>10</v>
      </c>
      <c r="F2133" s="1" t="s">
        <v>91</v>
      </c>
      <c r="G2133" s="1" t="s">
        <v>68</v>
      </c>
      <c r="H2133" s="1" t="s">
        <v>11</v>
      </c>
      <c r="I2133" s="1" t="s">
        <v>18</v>
      </c>
      <c r="J2133" s="1" t="s">
        <v>13</v>
      </c>
      <c r="K2133" s="1" t="s">
        <v>14</v>
      </c>
      <c r="L2133" s="1" t="s">
        <v>81</v>
      </c>
      <c r="M2133" s="1">
        <v>59020</v>
      </c>
      <c r="N2133" s="17">
        <v>151.69483837803514</v>
      </c>
      <c r="O2133" s="8">
        <v>1324.9142387657773</v>
      </c>
      <c r="P2133" s="8">
        <v>394.08363002810205</v>
      </c>
      <c r="Q2133" s="8">
        <f>P2133-Table3[[#This Row],[paid]]</f>
        <v>-930.83060873767522</v>
      </c>
      <c r="R2133" s="8">
        <v>2.597871056403485</v>
      </c>
      <c r="S2133" s="8">
        <v>600</v>
      </c>
      <c r="T2133" s="10">
        <v>0.06</v>
      </c>
      <c r="U2133" s="8">
        <v>134.5376724985997</v>
      </c>
      <c r="V2133" s="10">
        <v>5.6898951663722518E-2</v>
      </c>
    </row>
    <row r="2134" spans="1:22" x14ac:dyDescent="0.25">
      <c r="A2134" s="6">
        <v>44733</v>
      </c>
      <c r="B2134" s="7" t="str">
        <f t="shared" si="33"/>
        <v>6</v>
      </c>
      <c r="C2134" s="17">
        <f>_xlfn.ISOWEEKNUM(Table3[[#This Row],[dt]])</f>
        <v>25</v>
      </c>
      <c r="D2134" s="1">
        <v>2480</v>
      </c>
      <c r="E2134" s="1" t="s">
        <v>10</v>
      </c>
      <c r="F2134" s="1" t="s">
        <v>89</v>
      </c>
      <c r="G2134" s="1" t="s">
        <v>25</v>
      </c>
      <c r="H2134" s="1" t="s">
        <v>17</v>
      </c>
      <c r="I2134" s="1" t="s">
        <v>12</v>
      </c>
      <c r="J2134" s="1" t="s">
        <v>13</v>
      </c>
      <c r="K2134" s="1" t="s">
        <v>14</v>
      </c>
      <c r="L2134" s="1" t="s">
        <v>77</v>
      </c>
      <c r="M2134" s="1">
        <v>887660</v>
      </c>
      <c r="N2134" s="17">
        <v>1329.0810406138874</v>
      </c>
      <c r="O2134" s="8">
        <v>21714.092432022029</v>
      </c>
      <c r="P2134" s="8">
        <v>20732.60672811636</v>
      </c>
      <c r="Q2134" s="8">
        <f>P2134-Table3[[#This Row],[paid]]</f>
        <v>-981.48570390566965</v>
      </c>
      <c r="R2134" s="8">
        <v>15.599204333349158</v>
      </c>
      <c r="S2134" s="8">
        <v>50000</v>
      </c>
      <c r="T2134" s="10">
        <v>0.06</v>
      </c>
      <c r="U2134" s="8">
        <v>6131.9656515758015</v>
      </c>
      <c r="V2134" s="10">
        <v>4.9294055912258453E-2</v>
      </c>
    </row>
    <row r="2135" spans="1:22" x14ac:dyDescent="0.25">
      <c r="A2135" s="6">
        <v>44733</v>
      </c>
      <c r="B2135" s="7" t="str">
        <f t="shared" si="33"/>
        <v>6</v>
      </c>
      <c r="C2135" s="17">
        <f>_xlfn.ISOWEEKNUM(Table3[[#This Row],[dt]])</f>
        <v>25</v>
      </c>
      <c r="D2135" s="1">
        <v>15810</v>
      </c>
      <c r="E2135" s="1" t="s">
        <v>10</v>
      </c>
      <c r="F2135" s="1" t="s">
        <v>94</v>
      </c>
      <c r="G2135" s="1" t="s">
        <v>69</v>
      </c>
      <c r="H2135" s="1" t="s">
        <v>11</v>
      </c>
      <c r="I2135" s="1" t="s">
        <v>12</v>
      </c>
      <c r="J2135" s="1" t="s">
        <v>16</v>
      </c>
      <c r="K2135" s="1" t="s">
        <v>14</v>
      </c>
      <c r="L2135" s="1" t="s">
        <v>78</v>
      </c>
      <c r="M2135" s="1">
        <v>61880</v>
      </c>
      <c r="N2135" s="17">
        <v>188.23482587064674</v>
      </c>
      <c r="O2135" s="8">
        <v>1460.5854605930183</v>
      </c>
      <c r="P2135" s="8">
        <v>428.24462592511713</v>
      </c>
      <c r="Q2135" s="8">
        <f>P2135-Table3[[#This Row],[paid]]</f>
        <v>-1032.3408346679012</v>
      </c>
      <c r="R2135" s="8">
        <v>2.2750552345685646</v>
      </c>
      <c r="S2135" s="8">
        <v>400</v>
      </c>
      <c r="T2135" s="10">
        <v>0.1</v>
      </c>
      <c r="U2135" s="8">
        <v>238.61230604414942</v>
      </c>
      <c r="V2135" s="10">
        <v>9.2864487413273133E-2</v>
      </c>
    </row>
    <row r="2136" spans="1:22" x14ac:dyDescent="0.25">
      <c r="A2136" s="6">
        <v>44733</v>
      </c>
      <c r="B2136" s="7" t="str">
        <f t="shared" si="33"/>
        <v>6</v>
      </c>
      <c r="C2136" s="17">
        <f>_xlfn.ISOWEEKNUM(Table3[[#This Row],[dt]])</f>
        <v>25</v>
      </c>
      <c r="D2136" s="1">
        <v>15974</v>
      </c>
      <c r="E2136" s="1" t="s">
        <v>10</v>
      </c>
      <c r="F2136" s="1" t="s">
        <v>89</v>
      </c>
      <c r="G2136" s="1" t="s">
        <v>28</v>
      </c>
      <c r="H2136" s="1" t="s">
        <v>11</v>
      </c>
      <c r="I2136" s="1" t="s">
        <v>12</v>
      </c>
      <c r="J2136" s="1" t="s">
        <v>16</v>
      </c>
      <c r="K2136" s="1" t="s">
        <v>14</v>
      </c>
      <c r="L2136" s="1" t="s">
        <v>80</v>
      </c>
      <c r="M2136" s="1">
        <v>83250</v>
      </c>
      <c r="N2136" s="17">
        <v>262.00169847137579</v>
      </c>
      <c r="O2136" s="8">
        <v>1580.8666483041932</v>
      </c>
      <c r="P2136" s="8">
        <v>547.87003559847835</v>
      </c>
      <c r="Q2136" s="8">
        <f>P2136-Table3[[#This Row],[paid]]</f>
        <v>-1032.9966127057148</v>
      </c>
      <c r="R2136" s="8">
        <v>2.0910934501378216</v>
      </c>
      <c r="S2136" s="8">
        <v>800</v>
      </c>
      <c r="T2136" s="10">
        <v>0.09</v>
      </c>
      <c r="U2136" s="8">
        <v>181.76502117789471</v>
      </c>
      <c r="V2136" s="10">
        <v>5.5294446178687714E-2</v>
      </c>
    </row>
    <row r="2137" spans="1:22" x14ac:dyDescent="0.25">
      <c r="A2137" s="6">
        <v>44733</v>
      </c>
      <c r="B2137" s="7" t="str">
        <f t="shared" si="33"/>
        <v>6</v>
      </c>
      <c r="C2137" s="17">
        <f>_xlfn.ISOWEEKNUM(Table3[[#This Row],[dt]])</f>
        <v>25</v>
      </c>
      <c r="D2137" s="1">
        <v>2796</v>
      </c>
      <c r="E2137" s="1" t="s">
        <v>10</v>
      </c>
      <c r="F2137" s="1" t="s">
        <v>92</v>
      </c>
      <c r="G2137" s="1" t="s">
        <v>65</v>
      </c>
      <c r="H2137" s="1" t="s">
        <v>17</v>
      </c>
      <c r="I2137" s="1" t="s">
        <v>12</v>
      </c>
      <c r="J2137" s="1" t="s">
        <v>13</v>
      </c>
      <c r="K2137" s="1" t="s">
        <v>14</v>
      </c>
      <c r="L2137" s="1" t="s">
        <v>80</v>
      </c>
      <c r="M2137" s="1">
        <v>39010</v>
      </c>
      <c r="N2137" s="17">
        <v>104.69798860106751</v>
      </c>
      <c r="O2137" s="8">
        <v>1380.5443958545943</v>
      </c>
      <c r="P2137" s="8">
        <v>270.67457194841194</v>
      </c>
      <c r="Q2137" s="8">
        <f>P2137-Table3[[#This Row],[paid]]</f>
        <v>-1109.8698239061823</v>
      </c>
      <c r="R2137" s="8">
        <v>2.5852891308138477</v>
      </c>
      <c r="S2137" s="8">
        <v>400</v>
      </c>
      <c r="T2137" s="10">
        <v>0.11</v>
      </c>
      <c r="U2137" s="8">
        <v>115.14577341540546</v>
      </c>
      <c r="V2137" s="10">
        <v>7.0900499067043987E-2</v>
      </c>
    </row>
    <row r="2138" spans="1:22" x14ac:dyDescent="0.25">
      <c r="A2138" s="6">
        <v>44733</v>
      </c>
      <c r="B2138" s="7" t="str">
        <f t="shared" si="33"/>
        <v>6</v>
      </c>
      <c r="C2138" s="17">
        <f>_xlfn.ISOWEEKNUM(Table3[[#This Row],[dt]])</f>
        <v>25</v>
      </c>
      <c r="D2138" s="1">
        <v>15169</v>
      </c>
      <c r="E2138" s="1" t="s">
        <v>10</v>
      </c>
      <c r="F2138" s="1" t="s">
        <v>94</v>
      </c>
      <c r="G2138" s="1" t="s">
        <v>63</v>
      </c>
      <c r="H2138" s="1" t="s">
        <v>11</v>
      </c>
      <c r="I2138" s="1" t="s">
        <v>12</v>
      </c>
      <c r="J2138" s="1" t="s">
        <v>13</v>
      </c>
      <c r="K2138" s="1" t="s">
        <v>14</v>
      </c>
      <c r="L2138" s="1" t="s">
        <v>75</v>
      </c>
      <c r="M2138" s="1">
        <v>135180</v>
      </c>
      <c r="N2138" s="17">
        <v>574.69908330011958</v>
      </c>
      <c r="O2138" s="8">
        <v>3044.5760761123179</v>
      </c>
      <c r="P2138" s="8">
        <v>1822.6198749783582</v>
      </c>
      <c r="Q2138" s="8">
        <f>P2138-Table3[[#This Row],[paid]]</f>
        <v>-1221.9562011339597</v>
      </c>
      <c r="R2138" s="8">
        <v>3.1714334126169974</v>
      </c>
      <c r="S2138" s="8">
        <v>2000</v>
      </c>
      <c r="T2138" s="10">
        <v>0.09</v>
      </c>
      <c r="U2138" s="8">
        <v>939.27995466955724</v>
      </c>
      <c r="V2138" s="10">
        <v>8.5891008465740395E-2</v>
      </c>
    </row>
    <row r="2139" spans="1:22" x14ac:dyDescent="0.25">
      <c r="A2139" s="6">
        <v>44733</v>
      </c>
      <c r="B2139" s="7" t="str">
        <f t="shared" si="33"/>
        <v>6</v>
      </c>
      <c r="C2139" s="17">
        <f>_xlfn.ISOWEEKNUM(Table3[[#This Row],[dt]])</f>
        <v>25</v>
      </c>
      <c r="D2139" s="1">
        <v>15408</v>
      </c>
      <c r="E2139" s="1" t="s">
        <v>10</v>
      </c>
      <c r="F2139" s="1" t="s">
        <v>92</v>
      </c>
      <c r="G2139" s="1" t="s">
        <v>29</v>
      </c>
      <c r="H2139" s="1" t="s">
        <v>17</v>
      </c>
      <c r="I2139" s="1" t="s">
        <v>18</v>
      </c>
      <c r="J2139" s="1" t="s">
        <v>16</v>
      </c>
      <c r="K2139" s="1" t="s">
        <v>20</v>
      </c>
      <c r="L2139" s="1" t="s">
        <v>79</v>
      </c>
      <c r="M2139" s="1">
        <v>124210</v>
      </c>
      <c r="N2139" s="17">
        <v>327.98728606356968</v>
      </c>
      <c r="O2139" s="8">
        <v>4150.6035771771276</v>
      </c>
      <c r="P2139" s="8">
        <v>2801.1218164692805</v>
      </c>
      <c r="Q2139" s="8">
        <f>P2139-Table3[[#This Row],[paid]]</f>
        <v>-1349.4817607078471</v>
      </c>
      <c r="R2139" s="8">
        <v>8.5403365785537613</v>
      </c>
      <c r="S2139" s="8">
        <v>3400</v>
      </c>
      <c r="T2139" s="10">
        <v>0.1</v>
      </c>
      <c r="U2139" s="8">
        <v>880.54112789844805</v>
      </c>
      <c r="V2139" s="10">
        <v>5.2392171517454171E-2</v>
      </c>
    </row>
    <row r="2140" spans="1:22" x14ac:dyDescent="0.25">
      <c r="A2140" s="6">
        <v>44733</v>
      </c>
      <c r="B2140" s="7" t="str">
        <f t="shared" si="33"/>
        <v>6</v>
      </c>
      <c r="C2140" s="17">
        <f>_xlfn.ISOWEEKNUM(Table3[[#This Row],[dt]])</f>
        <v>25</v>
      </c>
      <c r="D2140" s="1">
        <v>2575</v>
      </c>
      <c r="E2140" s="1" t="s">
        <v>10</v>
      </c>
      <c r="F2140" s="1" t="s">
        <v>92</v>
      </c>
      <c r="G2140" s="1" t="s">
        <v>43</v>
      </c>
      <c r="H2140" s="1" t="s">
        <v>17</v>
      </c>
      <c r="I2140" s="1" t="s">
        <v>18</v>
      </c>
      <c r="J2140" s="1" t="s">
        <v>16</v>
      </c>
      <c r="K2140" s="1" t="s">
        <v>20</v>
      </c>
      <c r="L2140" s="1" t="s">
        <v>79</v>
      </c>
      <c r="M2140" s="1">
        <v>200770</v>
      </c>
      <c r="N2140" s="17">
        <v>158.40002427577278</v>
      </c>
      <c r="O2140" s="8">
        <v>4208.0195237709786</v>
      </c>
      <c r="P2140" s="8">
        <v>2848.5059603343966</v>
      </c>
      <c r="Q2140" s="8">
        <f>P2140-Table3[[#This Row],[paid]]</f>
        <v>-1359.513563436582</v>
      </c>
      <c r="R2140" s="8">
        <v>17.982989417824694</v>
      </c>
      <c r="S2140" s="8">
        <v>10000</v>
      </c>
      <c r="T2140" s="10">
        <v>7.4999999999999997E-2</v>
      </c>
      <c r="U2140" s="8">
        <v>658.56950441808056</v>
      </c>
      <c r="V2140" s="10">
        <v>3.8533036475301867E-2</v>
      </c>
    </row>
    <row r="2141" spans="1:22" x14ac:dyDescent="0.25">
      <c r="A2141" s="6">
        <v>44733</v>
      </c>
      <c r="B2141" s="7" t="str">
        <f t="shared" si="33"/>
        <v>6</v>
      </c>
      <c r="C2141" s="17">
        <f>_xlfn.ISOWEEKNUM(Table3[[#This Row],[dt]])</f>
        <v>25</v>
      </c>
      <c r="D2141" s="1">
        <v>10543</v>
      </c>
      <c r="E2141" s="1" t="s">
        <v>10</v>
      </c>
      <c r="F2141" s="1" t="s">
        <v>95</v>
      </c>
      <c r="G2141" s="1" t="s">
        <v>43</v>
      </c>
      <c r="H2141" s="1" t="s">
        <v>19</v>
      </c>
      <c r="I2141" s="1" t="s">
        <v>18</v>
      </c>
      <c r="J2141" s="1" t="s">
        <v>13</v>
      </c>
      <c r="K2141" s="1" t="s">
        <v>14</v>
      </c>
      <c r="L2141" s="1" t="s">
        <v>80</v>
      </c>
      <c r="M2141" s="1">
        <v>152480</v>
      </c>
      <c r="N2141" s="17">
        <v>176.34072419843676</v>
      </c>
      <c r="O2141" s="8">
        <v>2773.9693151540396</v>
      </c>
      <c r="P2141" s="8">
        <v>1405.6429825819107</v>
      </c>
      <c r="Q2141" s="8">
        <f>P2141-Table3[[#This Row],[paid]]</f>
        <v>-1368.3263325721289</v>
      </c>
      <c r="R2141" s="8">
        <v>7.9711761929713774</v>
      </c>
      <c r="S2141" s="8">
        <v>1800</v>
      </c>
      <c r="T2141" s="10">
        <v>9.5000000000000001E-2</v>
      </c>
      <c r="U2141" s="8">
        <v>132.42884304841263</v>
      </c>
      <c r="V2141" s="10">
        <v>1.5702048183572771E-2</v>
      </c>
    </row>
    <row r="2142" spans="1:22" x14ac:dyDescent="0.25">
      <c r="A2142" s="6">
        <v>44733</v>
      </c>
      <c r="B2142" s="7" t="str">
        <f t="shared" si="33"/>
        <v>6</v>
      </c>
      <c r="C2142" s="17">
        <f>_xlfn.ISOWEEKNUM(Table3[[#This Row],[dt]])</f>
        <v>25</v>
      </c>
      <c r="D2142" s="1">
        <v>9121</v>
      </c>
      <c r="E2142" s="1" t="s">
        <v>10</v>
      </c>
      <c r="F2142" s="1" t="s">
        <v>91</v>
      </c>
      <c r="G2142" s="1" t="s">
        <v>58</v>
      </c>
      <c r="H2142" s="1" t="s">
        <v>11</v>
      </c>
      <c r="I2142" s="1" t="s">
        <v>12</v>
      </c>
      <c r="J2142" s="1" t="s">
        <v>13</v>
      </c>
      <c r="K2142" s="1" t="s">
        <v>14</v>
      </c>
      <c r="L2142" s="1" t="s">
        <v>78</v>
      </c>
      <c r="M2142" s="1">
        <v>159450</v>
      </c>
      <c r="N2142" s="17">
        <v>367.6464129647116</v>
      </c>
      <c r="O2142" s="8">
        <v>3503.5324971264495</v>
      </c>
      <c r="P2142" s="8">
        <v>2044.5415163076789</v>
      </c>
      <c r="Q2142" s="8">
        <f>P2142-Table3[[#This Row],[paid]]</f>
        <v>-1458.9909808187706</v>
      </c>
      <c r="R2142" s="8">
        <v>5.5611626938515064</v>
      </c>
      <c r="S2142" s="8">
        <v>1400</v>
      </c>
      <c r="T2142" s="10">
        <v>0.125</v>
      </c>
      <c r="U2142" s="8">
        <v>899.23579242107439</v>
      </c>
      <c r="V2142" s="10">
        <v>7.330378516394237E-2</v>
      </c>
    </row>
    <row r="2143" spans="1:22" x14ac:dyDescent="0.25">
      <c r="A2143" s="6">
        <v>44733</v>
      </c>
      <c r="B2143" s="7" t="str">
        <f t="shared" si="33"/>
        <v>6</v>
      </c>
      <c r="C2143" s="17">
        <f>_xlfn.ISOWEEKNUM(Table3[[#This Row],[dt]])</f>
        <v>25</v>
      </c>
      <c r="D2143" s="1">
        <v>2789</v>
      </c>
      <c r="E2143" s="1" t="s">
        <v>10</v>
      </c>
      <c r="F2143" s="1" t="s">
        <v>91</v>
      </c>
      <c r="G2143" s="1" t="s">
        <v>74</v>
      </c>
      <c r="H2143" s="1" t="s">
        <v>17</v>
      </c>
      <c r="I2143" s="1" t="s">
        <v>12</v>
      </c>
      <c r="J2143" s="1" t="s">
        <v>13</v>
      </c>
      <c r="K2143" s="1" t="s">
        <v>14</v>
      </c>
      <c r="L2143" s="1" t="s">
        <v>79</v>
      </c>
      <c r="M2143" s="1">
        <v>95650</v>
      </c>
      <c r="N2143" s="17">
        <v>519.83695652173913</v>
      </c>
      <c r="O2143" s="8">
        <v>5371.5150638214536</v>
      </c>
      <c r="P2143" s="8">
        <v>3878.2111703994719</v>
      </c>
      <c r="Q2143" s="8">
        <f>P2143-Table3[[#This Row],[paid]]</f>
        <v>-1493.3038934219817</v>
      </c>
      <c r="R2143" s="8">
        <v>7.4604375886409082</v>
      </c>
      <c r="S2143" s="8">
        <v>6200</v>
      </c>
      <c r="T2143" s="10">
        <v>0.13</v>
      </c>
      <c r="U2143" s="8">
        <v>2548.1508920462848</v>
      </c>
      <c r="V2143" s="10">
        <v>0.10950714045241183</v>
      </c>
    </row>
    <row r="2144" spans="1:22" x14ac:dyDescent="0.25">
      <c r="A2144" s="6">
        <v>44733</v>
      </c>
      <c r="B2144" s="7" t="str">
        <f t="shared" si="33"/>
        <v>6</v>
      </c>
      <c r="C2144" s="17">
        <f>_xlfn.ISOWEEKNUM(Table3[[#This Row],[dt]])</f>
        <v>25</v>
      </c>
      <c r="D2144" s="1">
        <v>3534</v>
      </c>
      <c r="E2144" s="1" t="s">
        <v>10</v>
      </c>
      <c r="F2144" s="1" t="s">
        <v>95</v>
      </c>
      <c r="G2144" s="1" t="s">
        <v>50</v>
      </c>
      <c r="H2144" s="1" t="s">
        <v>11</v>
      </c>
      <c r="I2144" s="1" t="s">
        <v>18</v>
      </c>
      <c r="J2144" s="1" t="s">
        <v>13</v>
      </c>
      <c r="K2144" s="1" t="s">
        <v>14</v>
      </c>
      <c r="L2144" s="1" t="s">
        <v>80</v>
      </c>
      <c r="M2144" s="1">
        <v>201580</v>
      </c>
      <c r="N2144" s="17">
        <v>462.01833587998328</v>
      </c>
      <c r="O2144" s="8">
        <v>6798.7694456238032</v>
      </c>
      <c r="P2144" s="8">
        <v>5288.1416587521662</v>
      </c>
      <c r="Q2144" s="8">
        <f>P2144-Table3[[#This Row],[paid]]</f>
        <v>-1510.627786871637</v>
      </c>
      <c r="R2144" s="8">
        <v>11.445739807447483</v>
      </c>
      <c r="S2144" s="8">
        <v>5600</v>
      </c>
      <c r="T2144" s="10">
        <v>0.08</v>
      </c>
      <c r="U2144" s="8">
        <v>2021.2722034960286</v>
      </c>
      <c r="V2144" s="10">
        <v>6.3704553002115333E-2</v>
      </c>
    </row>
    <row r="2145" spans="1:22" x14ac:dyDescent="0.25">
      <c r="A2145" s="6">
        <v>44733</v>
      </c>
      <c r="B2145" s="7" t="str">
        <f t="shared" si="33"/>
        <v>6</v>
      </c>
      <c r="C2145" s="17">
        <f>_xlfn.ISOWEEKNUM(Table3[[#This Row],[dt]])</f>
        <v>25</v>
      </c>
      <c r="D2145" s="1">
        <v>14706</v>
      </c>
      <c r="E2145" s="1" t="s">
        <v>10</v>
      </c>
      <c r="F2145" s="1" t="s">
        <v>89</v>
      </c>
      <c r="G2145" s="1" t="s">
        <v>34</v>
      </c>
      <c r="H2145" s="1" t="s">
        <v>17</v>
      </c>
      <c r="I2145" s="1" t="s">
        <v>18</v>
      </c>
      <c r="J2145" s="1" t="s">
        <v>13</v>
      </c>
      <c r="K2145" s="1" t="s">
        <v>15</v>
      </c>
      <c r="L2145" s="1" t="s">
        <v>76</v>
      </c>
      <c r="M2145" s="1">
        <v>107520</v>
      </c>
      <c r="N2145" s="17">
        <v>696.52772636410748</v>
      </c>
      <c r="O2145" s="8">
        <v>5059.1303611994772</v>
      </c>
      <c r="P2145" s="8">
        <v>3356.0233979675218</v>
      </c>
      <c r="Q2145" s="8">
        <f>P2145-Table3[[#This Row],[paid]]</f>
        <v>-1703.1069632319554</v>
      </c>
      <c r="R2145" s="8">
        <v>4.8182193916185501</v>
      </c>
      <c r="S2145" s="8">
        <v>5800</v>
      </c>
      <c r="T2145" s="10">
        <v>0.11</v>
      </c>
      <c r="U2145" s="8">
        <v>898.90554493103127</v>
      </c>
      <c r="V2145" s="10">
        <v>4.4641402355112068E-2</v>
      </c>
    </row>
    <row r="2146" spans="1:22" x14ac:dyDescent="0.25">
      <c r="A2146" s="6">
        <v>44733</v>
      </c>
      <c r="B2146" s="7" t="str">
        <f t="shared" si="33"/>
        <v>6</v>
      </c>
      <c r="C2146" s="17">
        <f>_xlfn.ISOWEEKNUM(Table3[[#This Row],[dt]])</f>
        <v>25</v>
      </c>
      <c r="D2146" s="1">
        <v>16205</v>
      </c>
      <c r="E2146" s="1" t="s">
        <v>10</v>
      </c>
      <c r="F2146" s="1" t="s">
        <v>95</v>
      </c>
      <c r="G2146" s="1" t="s">
        <v>54</v>
      </c>
      <c r="H2146" s="1" t="s">
        <v>17</v>
      </c>
      <c r="I2146" s="1" t="s">
        <v>12</v>
      </c>
      <c r="J2146" s="1" t="s">
        <v>13</v>
      </c>
      <c r="K2146" s="1" t="s">
        <v>14</v>
      </c>
      <c r="L2146" s="1" t="s">
        <v>77</v>
      </c>
      <c r="M2146" s="1">
        <v>106090</v>
      </c>
      <c r="N2146" s="17">
        <v>345.19866264664614</v>
      </c>
      <c r="O2146" s="8">
        <v>2711.4357210351054</v>
      </c>
      <c r="P2146" s="8">
        <v>715.58408620310638</v>
      </c>
      <c r="Q2146" s="8">
        <f>P2146-Table3[[#This Row],[paid]]</f>
        <v>-1995.851634831999</v>
      </c>
      <c r="R2146" s="8">
        <v>2.0729630894763802</v>
      </c>
      <c r="S2146" s="8">
        <v>1000</v>
      </c>
      <c r="T2146" s="10">
        <v>0.09</v>
      </c>
      <c r="U2146" s="8">
        <v>11.590726383265503</v>
      </c>
      <c r="V2146" s="10">
        <v>2.699595711797237E-3</v>
      </c>
    </row>
    <row r="2147" spans="1:22" x14ac:dyDescent="0.25">
      <c r="A2147" s="6">
        <v>44733</v>
      </c>
      <c r="B2147" s="7" t="str">
        <f t="shared" si="33"/>
        <v>6</v>
      </c>
      <c r="C2147" s="17">
        <f>_xlfn.ISOWEEKNUM(Table3[[#This Row],[dt]])</f>
        <v>25</v>
      </c>
      <c r="D2147" s="1">
        <v>13549</v>
      </c>
      <c r="E2147" s="1" t="s">
        <v>10</v>
      </c>
      <c r="F2147" s="1" t="s">
        <v>92</v>
      </c>
      <c r="G2147" s="1" t="s">
        <v>71</v>
      </c>
      <c r="H2147" s="1" t="s">
        <v>19</v>
      </c>
      <c r="I2147" s="1" t="s">
        <v>12</v>
      </c>
      <c r="J2147" s="1" t="s">
        <v>13</v>
      </c>
      <c r="K2147" s="1" t="s">
        <v>14</v>
      </c>
      <c r="L2147" s="1" t="s">
        <v>75</v>
      </c>
      <c r="M2147" s="1">
        <v>855950</v>
      </c>
      <c r="N2147" s="17">
        <v>742.58698661744347</v>
      </c>
      <c r="O2147" s="8">
        <v>16717.61704772184</v>
      </c>
      <c r="P2147" s="8">
        <v>14674.095587342983</v>
      </c>
      <c r="Q2147" s="8">
        <f>P2147-Table3[[#This Row],[paid]]</f>
        <v>-2043.5214603788572</v>
      </c>
      <c r="R2147" s="8">
        <v>19.760776652153478</v>
      </c>
      <c r="S2147" s="8">
        <v>16800</v>
      </c>
      <c r="T2147" s="10">
        <v>7.0000000000000007E-2</v>
      </c>
      <c r="U2147" s="8">
        <v>686.95319675516578</v>
      </c>
      <c r="V2147" s="10">
        <v>7.802334309308206E-3</v>
      </c>
    </row>
    <row r="2148" spans="1:22" x14ac:dyDescent="0.25">
      <c r="A2148" s="6">
        <v>44733</v>
      </c>
      <c r="B2148" s="7" t="str">
        <f t="shared" si="33"/>
        <v>6</v>
      </c>
      <c r="C2148" s="17">
        <f>_xlfn.ISOWEEKNUM(Table3[[#This Row],[dt]])</f>
        <v>25</v>
      </c>
      <c r="D2148" s="1">
        <v>14988</v>
      </c>
      <c r="E2148" s="1" t="s">
        <v>10</v>
      </c>
      <c r="F2148" s="1" t="s">
        <v>95</v>
      </c>
      <c r="G2148" s="1" t="s">
        <v>50</v>
      </c>
      <c r="H2148" s="1" t="s">
        <v>11</v>
      </c>
      <c r="I2148" s="1" t="s">
        <v>12</v>
      </c>
      <c r="J2148" s="1" t="s">
        <v>16</v>
      </c>
      <c r="K2148" s="1" t="s">
        <v>14</v>
      </c>
      <c r="L2148" s="1" t="s">
        <v>79</v>
      </c>
      <c r="M2148" s="1">
        <v>303390</v>
      </c>
      <c r="N2148" s="17">
        <v>1112.7130585850787</v>
      </c>
      <c r="O2148" s="8">
        <v>8197.0904232029134</v>
      </c>
      <c r="P2148" s="8">
        <v>5714.9182683587533</v>
      </c>
      <c r="Q2148" s="8">
        <f>P2148-Table3[[#This Row],[paid]]</f>
        <v>-2482.1721548441601</v>
      </c>
      <c r="R2148" s="8">
        <v>5.136021568422878</v>
      </c>
      <c r="S2148" s="8">
        <v>6600</v>
      </c>
      <c r="T2148" s="10">
        <v>0.14000000000000001</v>
      </c>
      <c r="U2148" s="8">
        <v>4674.9678524186456</v>
      </c>
      <c r="V2148" s="10">
        <v>0.13633813681122084</v>
      </c>
    </row>
    <row r="2149" spans="1:22" x14ac:dyDescent="0.25">
      <c r="A2149" s="6">
        <v>44733</v>
      </c>
      <c r="B2149" s="7" t="str">
        <f t="shared" si="33"/>
        <v>6</v>
      </c>
      <c r="C2149" s="17">
        <f>_xlfn.ISOWEEKNUM(Table3[[#This Row],[dt]])</f>
        <v>25</v>
      </c>
      <c r="D2149" s="1">
        <v>5351</v>
      </c>
      <c r="E2149" s="1" t="s">
        <v>10</v>
      </c>
      <c r="F2149" s="1" t="s">
        <v>90</v>
      </c>
      <c r="G2149" s="1" t="s">
        <v>41</v>
      </c>
      <c r="H2149" s="1" t="s">
        <v>17</v>
      </c>
      <c r="I2149" s="1" t="s">
        <v>12</v>
      </c>
      <c r="J2149" s="1" t="s">
        <v>13</v>
      </c>
      <c r="K2149" s="1" t="s">
        <v>14</v>
      </c>
      <c r="L2149" s="1" t="s">
        <v>77</v>
      </c>
      <c r="M2149" s="1">
        <v>108420</v>
      </c>
      <c r="N2149" s="17">
        <v>335.18238440905026</v>
      </c>
      <c r="O2149" s="8">
        <v>3672.7837004887228</v>
      </c>
      <c r="P2149" s="8">
        <v>1005.7617631932234</v>
      </c>
      <c r="Q2149" s="8">
        <f>P2149-Table3[[#This Row],[paid]]</f>
        <v>-2667.0219372954994</v>
      </c>
      <c r="R2149" s="8">
        <v>3.0006402781770616</v>
      </c>
      <c r="S2149" s="8">
        <v>1600</v>
      </c>
      <c r="T2149" s="10">
        <v>0.06</v>
      </c>
      <c r="U2149" s="8">
        <v>316.50380395039849</v>
      </c>
      <c r="V2149" s="10">
        <v>5.2448438509188802E-2</v>
      </c>
    </row>
    <row r="2150" spans="1:22" x14ac:dyDescent="0.25">
      <c r="A2150" s="6">
        <v>44733</v>
      </c>
      <c r="B2150" s="7" t="str">
        <f t="shared" si="33"/>
        <v>6</v>
      </c>
      <c r="C2150" s="17">
        <f>_xlfn.ISOWEEKNUM(Table3[[#This Row],[dt]])</f>
        <v>25</v>
      </c>
      <c r="D2150" s="1">
        <v>15910</v>
      </c>
      <c r="E2150" s="1" t="s">
        <v>10</v>
      </c>
      <c r="F2150" s="1" t="s">
        <v>93</v>
      </c>
      <c r="G2150" s="1" t="s">
        <v>32</v>
      </c>
      <c r="H2150" s="1" t="s">
        <v>11</v>
      </c>
      <c r="I2150" s="1" t="s">
        <v>12</v>
      </c>
      <c r="J2150" s="1" t="s">
        <v>16</v>
      </c>
      <c r="K2150" s="1" t="s">
        <v>14</v>
      </c>
      <c r="L2150" s="1" t="s">
        <v>78</v>
      </c>
      <c r="M2150" s="1">
        <v>150490</v>
      </c>
      <c r="N2150" s="17">
        <v>518.3214534174241</v>
      </c>
      <c r="O2150" s="8">
        <v>3784.4481312347066</v>
      </c>
      <c r="P2150" s="8">
        <v>1082.5389932474766</v>
      </c>
      <c r="Q2150" s="8">
        <f>P2150-Table3[[#This Row],[paid]]</f>
        <v>-2701.9091379872298</v>
      </c>
      <c r="R2150" s="8">
        <v>2.0885475337939883</v>
      </c>
      <c r="S2150" s="8">
        <v>1200</v>
      </c>
      <c r="T2150" s="10">
        <v>0.12</v>
      </c>
      <c r="U2150" s="8">
        <v>367.71947086224077</v>
      </c>
      <c r="V2150" s="10">
        <v>5.6613737573727792E-2</v>
      </c>
    </row>
    <row r="2151" spans="1:22" x14ac:dyDescent="0.25">
      <c r="A2151" s="6">
        <v>44733</v>
      </c>
      <c r="B2151" s="7" t="str">
        <f t="shared" si="33"/>
        <v>6</v>
      </c>
      <c r="C2151" s="17">
        <f>_xlfn.ISOWEEKNUM(Table3[[#This Row],[dt]])</f>
        <v>25</v>
      </c>
      <c r="D2151" s="1">
        <v>3016</v>
      </c>
      <c r="E2151" s="1" t="s">
        <v>10</v>
      </c>
      <c r="F2151" s="1" t="s">
        <v>90</v>
      </c>
      <c r="G2151" s="1" t="s">
        <v>49</v>
      </c>
      <c r="H2151" s="1" t="s">
        <v>11</v>
      </c>
      <c r="I2151" s="1" t="s">
        <v>12</v>
      </c>
      <c r="J2151" s="1" t="s">
        <v>16</v>
      </c>
      <c r="K2151" s="1" t="s">
        <v>15</v>
      </c>
      <c r="L2151" s="1" t="s">
        <v>79</v>
      </c>
      <c r="M2151" s="1">
        <v>630300</v>
      </c>
      <c r="N2151" s="17">
        <v>4355.3914423606384</v>
      </c>
      <c r="O2151" s="8">
        <v>8902.7580400301122</v>
      </c>
      <c r="P2151" s="8">
        <v>5048.827627728454</v>
      </c>
      <c r="Q2151" s="8">
        <f>P2151-Table3[[#This Row],[paid]]</f>
        <v>-3853.9304123016582</v>
      </c>
      <c r="R2151" s="8">
        <v>1.1592132864622544</v>
      </c>
      <c r="S2151" s="8">
        <v>7600</v>
      </c>
      <c r="T2151" s="10">
        <v>0.08</v>
      </c>
      <c r="U2151" s="8">
        <v>599.45162193888984</v>
      </c>
      <c r="V2151" s="10">
        <v>1.9788475864729031E-2</v>
      </c>
    </row>
    <row r="2152" spans="1:22" x14ac:dyDescent="0.25">
      <c r="A2152" s="6">
        <v>44733</v>
      </c>
      <c r="B2152" s="7" t="str">
        <f t="shared" si="33"/>
        <v>6</v>
      </c>
      <c r="C2152" s="17">
        <f>_xlfn.ISOWEEKNUM(Table3[[#This Row],[dt]])</f>
        <v>25</v>
      </c>
      <c r="D2152" s="1">
        <v>5289</v>
      </c>
      <c r="E2152" s="1" t="s">
        <v>10</v>
      </c>
      <c r="F2152" s="1" t="s">
        <v>92</v>
      </c>
      <c r="G2152" s="1" t="s">
        <v>58</v>
      </c>
      <c r="H2152" s="1" t="s">
        <v>17</v>
      </c>
      <c r="I2152" s="1" t="s">
        <v>12</v>
      </c>
      <c r="J2152" s="1" t="s">
        <v>16</v>
      </c>
      <c r="K2152" s="1" t="s">
        <v>14</v>
      </c>
      <c r="L2152" s="1" t="s">
        <v>80</v>
      </c>
      <c r="M2152" s="1">
        <v>439360</v>
      </c>
      <c r="N2152" s="17">
        <v>1431.9024787690767</v>
      </c>
      <c r="O2152" s="8">
        <v>9854.5688963897865</v>
      </c>
      <c r="P2152" s="8">
        <v>5653.358024816177</v>
      </c>
      <c r="Q2152" s="8">
        <f>P2152-Table3[[#This Row],[paid]]</f>
        <v>-4201.2108715736094</v>
      </c>
      <c r="R2152" s="8">
        <v>3.9481445898997536</v>
      </c>
      <c r="S2152" s="8">
        <v>6800</v>
      </c>
      <c r="T2152" s="10">
        <v>0.04</v>
      </c>
      <c r="U2152" s="8">
        <v>1126.2040232329514</v>
      </c>
      <c r="V2152" s="10">
        <v>3.3201624541535815E-2</v>
      </c>
    </row>
    <row r="2153" spans="1:22" x14ac:dyDescent="0.25">
      <c r="A2153" s="6">
        <v>44733</v>
      </c>
      <c r="B2153" s="7" t="str">
        <f t="shared" si="33"/>
        <v>6</v>
      </c>
      <c r="C2153" s="17">
        <f>_xlfn.ISOWEEKNUM(Table3[[#This Row],[dt]])</f>
        <v>25</v>
      </c>
      <c r="D2153" s="1">
        <v>7581</v>
      </c>
      <c r="E2153" s="1" t="s">
        <v>10</v>
      </c>
      <c r="F2153" s="1" t="s">
        <v>89</v>
      </c>
      <c r="G2153" s="1" t="s">
        <v>44</v>
      </c>
      <c r="H2153" s="1" t="s">
        <v>11</v>
      </c>
      <c r="I2153" s="1" t="s">
        <v>12</v>
      </c>
      <c r="J2153" s="1" t="s">
        <v>13</v>
      </c>
      <c r="K2153" s="1" t="s">
        <v>14</v>
      </c>
      <c r="L2153" s="1" t="s">
        <v>78</v>
      </c>
      <c r="M2153" s="1">
        <v>335050</v>
      </c>
      <c r="N2153" s="17">
        <v>1395.8286620274241</v>
      </c>
      <c r="O2153" s="8">
        <v>6749.1884264562041</v>
      </c>
      <c r="P2153" s="8">
        <v>2500.1886016643684</v>
      </c>
      <c r="Q2153" s="8">
        <f>P2153-Table3[[#This Row],[paid]]</f>
        <v>-4248.9998247918356</v>
      </c>
      <c r="R2153" s="8">
        <v>1.7911858881253198</v>
      </c>
      <c r="S2153" s="8">
        <v>3200</v>
      </c>
      <c r="T2153" s="10">
        <v>0.17</v>
      </c>
      <c r="U2153" s="8">
        <v>1947.1308815152611</v>
      </c>
      <c r="V2153" s="10">
        <v>0.12979893331640804</v>
      </c>
    </row>
    <row r="2154" spans="1:22" x14ac:dyDescent="0.25">
      <c r="A2154" s="6">
        <v>44734</v>
      </c>
      <c r="B2154" s="7" t="str">
        <f t="shared" si="33"/>
        <v>6</v>
      </c>
      <c r="C2154" s="17">
        <f>_xlfn.ISOWEEKNUM(Table3[[#This Row],[dt]])</f>
        <v>25</v>
      </c>
      <c r="D2154" s="1">
        <v>2480</v>
      </c>
      <c r="E2154" s="1" t="s">
        <v>10</v>
      </c>
      <c r="F2154" s="1" t="s">
        <v>94</v>
      </c>
      <c r="G2154" s="1" t="s">
        <v>49</v>
      </c>
      <c r="H2154" s="1" t="s">
        <v>17</v>
      </c>
      <c r="I2154" s="1" t="s">
        <v>12</v>
      </c>
      <c r="J2154" s="1" t="s">
        <v>13</v>
      </c>
      <c r="K2154" s="1" t="s">
        <v>14</v>
      </c>
      <c r="L2154" s="1" t="s">
        <v>78</v>
      </c>
      <c r="M2154" s="1">
        <v>1450870</v>
      </c>
      <c r="N2154" s="17">
        <v>2157.8317514038285</v>
      </c>
      <c r="O2154" s="8">
        <v>31578.33439420968</v>
      </c>
      <c r="P2154" s="8">
        <v>44711.766805953557</v>
      </c>
      <c r="Q2154" s="8">
        <f>P2154-Table3[[#This Row],[paid]]</f>
        <v>13133.432411743877</v>
      </c>
      <c r="R2154" s="8">
        <v>20.720691859717636</v>
      </c>
      <c r="S2154" s="8">
        <v>50000</v>
      </c>
      <c r="T2154" s="10">
        <v>0.06</v>
      </c>
      <c r="U2154" s="8">
        <v>13573.507252907777</v>
      </c>
      <c r="V2154" s="10">
        <v>5.0596327777338794E-2</v>
      </c>
    </row>
    <row r="2155" spans="1:22" x14ac:dyDescent="0.25">
      <c r="A2155" s="6">
        <v>44734</v>
      </c>
      <c r="B2155" s="7" t="str">
        <f t="shared" si="33"/>
        <v>6</v>
      </c>
      <c r="C2155" s="17">
        <f>_xlfn.ISOWEEKNUM(Table3[[#This Row],[dt]])</f>
        <v>25</v>
      </c>
      <c r="D2155" s="1">
        <v>5351</v>
      </c>
      <c r="E2155" s="1" t="s">
        <v>10</v>
      </c>
      <c r="F2155" s="1" t="s">
        <v>93</v>
      </c>
      <c r="G2155" s="1" t="s">
        <v>44</v>
      </c>
      <c r="H2155" s="1" t="s">
        <v>17</v>
      </c>
      <c r="I2155" s="1" t="s">
        <v>12</v>
      </c>
      <c r="J2155" s="1" t="s">
        <v>13</v>
      </c>
      <c r="K2155" s="1" t="s">
        <v>14</v>
      </c>
      <c r="L2155" s="1" t="s">
        <v>79</v>
      </c>
      <c r="M2155" s="1">
        <v>610200</v>
      </c>
      <c r="N2155" s="17">
        <v>1720.569575637953</v>
      </c>
      <c r="O2155" s="8">
        <v>21724.497163112454</v>
      </c>
      <c r="P2155" s="8">
        <v>34609.730430448435</v>
      </c>
      <c r="Q2155" s="8">
        <f>P2155-Table3[[#This Row],[paid]]</f>
        <v>12885.233267335982</v>
      </c>
      <c r="R2155" s="8">
        <v>20.115275151030051</v>
      </c>
      <c r="S2155" s="8">
        <v>45000</v>
      </c>
      <c r="T2155" s="10">
        <v>0.06</v>
      </c>
      <c r="U2155" s="8">
        <v>6970.2278990769573</v>
      </c>
      <c r="V2155" s="10">
        <v>3.3565839300040673E-2</v>
      </c>
    </row>
    <row r="2156" spans="1:22" x14ac:dyDescent="0.25">
      <c r="A2156" s="6">
        <v>44734</v>
      </c>
      <c r="B2156" s="7" t="str">
        <f t="shared" si="33"/>
        <v>6</v>
      </c>
      <c r="C2156" s="17">
        <f>_xlfn.ISOWEEKNUM(Table3[[#This Row],[dt]])</f>
        <v>25</v>
      </c>
      <c r="D2156" s="1">
        <v>15910</v>
      </c>
      <c r="E2156" s="1" t="s">
        <v>10</v>
      </c>
      <c r="F2156" s="1" t="s">
        <v>91</v>
      </c>
      <c r="G2156" s="1" t="s">
        <v>29</v>
      </c>
      <c r="H2156" s="1" t="s">
        <v>11</v>
      </c>
      <c r="I2156" s="1" t="s">
        <v>12</v>
      </c>
      <c r="J2156" s="1" t="s">
        <v>16</v>
      </c>
      <c r="K2156" s="1" t="s">
        <v>14</v>
      </c>
      <c r="L2156" s="1" t="s">
        <v>76</v>
      </c>
      <c r="M2156" s="1">
        <v>439940</v>
      </c>
      <c r="N2156" s="17">
        <v>1151.7455098934549</v>
      </c>
      <c r="O2156" s="8">
        <v>12302.838843160383</v>
      </c>
      <c r="P2156" s="8">
        <v>18307.156843091423</v>
      </c>
      <c r="Q2156" s="8">
        <f>P2156-Table3[[#This Row],[paid]]</f>
        <v>6004.3179999310396</v>
      </c>
      <c r="R2156" s="8">
        <v>15.895140624238223</v>
      </c>
      <c r="S2156" s="8">
        <v>8200</v>
      </c>
      <c r="T2156" s="10">
        <v>0.12</v>
      </c>
      <c r="U2156" s="8">
        <v>9078.2643130639208</v>
      </c>
      <c r="V2156" s="10">
        <v>8.2647680639077389E-2</v>
      </c>
    </row>
    <row r="2157" spans="1:22" x14ac:dyDescent="0.25">
      <c r="A2157" s="6">
        <v>44734</v>
      </c>
      <c r="B2157" s="7" t="str">
        <f t="shared" si="33"/>
        <v>6</v>
      </c>
      <c r="C2157" s="17">
        <f>_xlfn.ISOWEEKNUM(Table3[[#This Row],[dt]])</f>
        <v>25</v>
      </c>
      <c r="D2157" s="1">
        <v>15101</v>
      </c>
      <c r="E2157" s="1" t="s">
        <v>10</v>
      </c>
      <c r="F2157" s="1" t="s">
        <v>89</v>
      </c>
      <c r="G2157" s="1" t="s">
        <v>73</v>
      </c>
      <c r="H2157" s="1" t="s">
        <v>17</v>
      </c>
      <c r="I2157" s="1" t="s">
        <v>12</v>
      </c>
      <c r="J2157" s="1" t="s">
        <v>16</v>
      </c>
      <c r="K2157" s="1" t="s">
        <v>14</v>
      </c>
      <c r="L2157" s="1" t="s">
        <v>76</v>
      </c>
      <c r="M2157" s="1">
        <v>186730</v>
      </c>
      <c r="N2157" s="17">
        <v>984.86286919831218</v>
      </c>
      <c r="O2157" s="8">
        <v>11432.922435723231</v>
      </c>
      <c r="P2157" s="8">
        <v>15638.695546344634</v>
      </c>
      <c r="Q2157" s="8">
        <f>P2157-Table3[[#This Row],[paid]]</f>
        <v>4205.7731106214032</v>
      </c>
      <c r="R2157" s="8">
        <v>15.879058938504487</v>
      </c>
      <c r="S2157" s="8">
        <v>13600</v>
      </c>
      <c r="T2157" s="10">
        <v>0.1</v>
      </c>
      <c r="U2157" s="8">
        <v>3997.3602215795663</v>
      </c>
      <c r="V2157" s="10">
        <v>4.2601168468447949E-2</v>
      </c>
    </row>
    <row r="2158" spans="1:22" x14ac:dyDescent="0.25">
      <c r="A2158" s="6">
        <v>44734</v>
      </c>
      <c r="B2158" s="7" t="str">
        <f t="shared" si="33"/>
        <v>6</v>
      </c>
      <c r="C2158" s="17">
        <f>_xlfn.ISOWEEKNUM(Table3[[#This Row],[dt]])</f>
        <v>25</v>
      </c>
      <c r="D2158" s="1">
        <v>15408</v>
      </c>
      <c r="E2158" s="1" t="s">
        <v>10</v>
      </c>
      <c r="F2158" s="1" t="s">
        <v>95</v>
      </c>
      <c r="G2158" s="1" t="s">
        <v>50</v>
      </c>
      <c r="H2158" s="1" t="s">
        <v>17</v>
      </c>
      <c r="I2158" s="1" t="s">
        <v>18</v>
      </c>
      <c r="J2158" s="1" t="s">
        <v>16</v>
      </c>
      <c r="K2158" s="1" t="s">
        <v>20</v>
      </c>
      <c r="L2158" s="1" t="s">
        <v>77</v>
      </c>
      <c r="M2158" s="1">
        <v>259620</v>
      </c>
      <c r="N2158" s="17">
        <v>592.49744533006333</v>
      </c>
      <c r="O2158" s="8">
        <v>8785.5665081824682</v>
      </c>
      <c r="P2158" s="8">
        <v>12948.82017879472</v>
      </c>
      <c r="Q2158" s="8">
        <f>P2158-Table3[[#This Row],[paid]]</f>
        <v>4163.2536706122519</v>
      </c>
      <c r="R2158" s="8">
        <v>21.854643055180269</v>
      </c>
      <c r="S2158" s="8">
        <v>12600</v>
      </c>
      <c r="T2158" s="10">
        <v>0.1</v>
      </c>
      <c r="U2158" s="8">
        <v>1414.1654321685619</v>
      </c>
      <c r="V2158" s="10">
        <v>1.8201985620337712E-2</v>
      </c>
    </row>
    <row r="2159" spans="1:22" x14ac:dyDescent="0.25">
      <c r="A2159" s="6">
        <v>44734</v>
      </c>
      <c r="B2159" s="7" t="str">
        <f t="shared" si="33"/>
        <v>6</v>
      </c>
      <c r="C2159" s="17">
        <f>_xlfn.ISOWEEKNUM(Table3[[#This Row],[dt]])</f>
        <v>25</v>
      </c>
      <c r="D2159" s="1">
        <v>15909</v>
      </c>
      <c r="E2159" s="1" t="s">
        <v>10</v>
      </c>
      <c r="F2159" s="1" t="s">
        <v>92</v>
      </c>
      <c r="G2159" s="1" t="s">
        <v>46</v>
      </c>
      <c r="H2159" s="1" t="s">
        <v>11</v>
      </c>
      <c r="I2159" s="1" t="s">
        <v>18</v>
      </c>
      <c r="J2159" s="1" t="s">
        <v>13</v>
      </c>
      <c r="K2159" s="1" t="s">
        <v>14</v>
      </c>
      <c r="L2159" s="1" t="s">
        <v>79</v>
      </c>
      <c r="M2159" s="1">
        <v>395860</v>
      </c>
      <c r="N2159" s="17">
        <v>892.41884232222606</v>
      </c>
      <c r="O2159" s="8">
        <v>9869.9816492911996</v>
      </c>
      <c r="P2159" s="8">
        <v>13981.202535241377</v>
      </c>
      <c r="Q2159" s="8">
        <f>P2159-Table3[[#This Row],[paid]]</f>
        <v>4111.220885950177</v>
      </c>
      <c r="R2159" s="8">
        <v>15.66663753855746</v>
      </c>
      <c r="S2159" s="8">
        <v>19400</v>
      </c>
      <c r="T2159" s="10">
        <v>0.06</v>
      </c>
      <c r="U2159" s="8">
        <v>1121.2043513159865</v>
      </c>
      <c r="V2159" s="10">
        <v>1.336561654228061E-2</v>
      </c>
    </row>
    <row r="2160" spans="1:22" x14ac:dyDescent="0.25">
      <c r="A2160" s="6">
        <v>44734</v>
      </c>
      <c r="B2160" s="7" t="str">
        <f t="shared" si="33"/>
        <v>6</v>
      </c>
      <c r="C2160" s="17">
        <f>_xlfn.ISOWEEKNUM(Table3[[#This Row],[dt]])</f>
        <v>25</v>
      </c>
      <c r="D2160" s="1">
        <v>16842</v>
      </c>
      <c r="E2160" s="1" t="s">
        <v>10</v>
      </c>
      <c r="F2160" s="1" t="s">
        <v>90</v>
      </c>
      <c r="G2160" s="1" t="s">
        <v>33</v>
      </c>
      <c r="H2160" s="1" t="s">
        <v>11</v>
      </c>
      <c r="I2160" s="1" t="s">
        <v>12</v>
      </c>
      <c r="J2160" s="1" t="s">
        <v>16</v>
      </c>
      <c r="K2160" s="1" t="s">
        <v>14</v>
      </c>
      <c r="L2160" s="1" t="s">
        <v>78</v>
      </c>
      <c r="M2160" s="1">
        <v>459290</v>
      </c>
      <c r="N2160" s="17">
        <v>1931.1079096768685</v>
      </c>
      <c r="O2160" s="8">
        <v>6183.763328545946</v>
      </c>
      <c r="P2160" s="8">
        <v>10102.803955435564</v>
      </c>
      <c r="Q2160" s="8">
        <f>P2160-Table3[[#This Row],[paid]]</f>
        <v>3919.0406268896177</v>
      </c>
      <c r="R2160" s="8">
        <v>5.2316102610371793</v>
      </c>
      <c r="S2160" s="8">
        <v>14400</v>
      </c>
      <c r="T2160" s="10">
        <v>0.14000000000000001</v>
      </c>
      <c r="U2160" s="8">
        <v>7881.0941170963333</v>
      </c>
      <c r="V2160" s="10">
        <v>0.13001496336826546</v>
      </c>
    </row>
    <row r="2161" spans="1:22" x14ac:dyDescent="0.25">
      <c r="A2161" s="6">
        <v>44734</v>
      </c>
      <c r="B2161" s="7" t="str">
        <f t="shared" si="33"/>
        <v>6</v>
      </c>
      <c r="C2161" s="17">
        <f>_xlfn.ISOWEEKNUM(Table3[[#This Row],[dt]])</f>
        <v>25</v>
      </c>
      <c r="D2161" s="1">
        <v>16846</v>
      </c>
      <c r="E2161" s="1" t="s">
        <v>10</v>
      </c>
      <c r="F2161" s="1" t="s">
        <v>91</v>
      </c>
      <c r="G2161" s="1" t="s">
        <v>49</v>
      </c>
      <c r="H2161" s="1" t="s">
        <v>11</v>
      </c>
      <c r="I2161" s="1" t="s">
        <v>18</v>
      </c>
      <c r="J2161" s="1" t="s">
        <v>13</v>
      </c>
      <c r="K2161" s="1" t="s">
        <v>15</v>
      </c>
      <c r="L2161" s="1" t="s">
        <v>75</v>
      </c>
      <c r="M2161" s="1">
        <v>601560</v>
      </c>
      <c r="N2161" s="17">
        <v>3964.2684205009959</v>
      </c>
      <c r="O2161" s="8">
        <v>12196.288204854571</v>
      </c>
      <c r="P2161" s="8">
        <v>16020.331404186136</v>
      </c>
      <c r="Q2161" s="8">
        <f>P2161-Table3[[#This Row],[paid]]</f>
        <v>3824.0431993315651</v>
      </c>
      <c r="R2161" s="8">
        <v>4.0411823077715612</v>
      </c>
      <c r="S2161" s="8">
        <v>21400</v>
      </c>
      <c r="T2161" s="10">
        <v>0.06</v>
      </c>
      <c r="U2161" s="8">
        <v>2874.5263379849803</v>
      </c>
      <c r="V2161" s="10">
        <v>2.9904982045022514E-2</v>
      </c>
    </row>
    <row r="2162" spans="1:22" x14ac:dyDescent="0.25">
      <c r="A2162" s="6">
        <v>44734</v>
      </c>
      <c r="B2162" s="7" t="str">
        <f t="shared" si="33"/>
        <v>6</v>
      </c>
      <c r="C2162" s="17">
        <f>_xlfn.ISOWEEKNUM(Table3[[#This Row],[dt]])</f>
        <v>25</v>
      </c>
      <c r="D2162" s="1">
        <v>17673</v>
      </c>
      <c r="E2162" s="1" t="s">
        <v>10</v>
      </c>
      <c r="F2162" s="1" t="s">
        <v>92</v>
      </c>
      <c r="G2162" s="1" t="s">
        <v>60</v>
      </c>
      <c r="H2162" s="1" t="s">
        <v>11</v>
      </c>
      <c r="I2162" s="1" t="s">
        <v>18</v>
      </c>
      <c r="J2162" s="1" t="s">
        <v>16</v>
      </c>
      <c r="K2162" s="1" t="s">
        <v>14</v>
      </c>
      <c r="L2162" s="1" t="s">
        <v>76</v>
      </c>
      <c r="M2162" s="1">
        <v>289330</v>
      </c>
      <c r="N2162" s="17">
        <v>1006.3988762165958</v>
      </c>
      <c r="O2162" s="8">
        <v>5076.2379102757832</v>
      </c>
      <c r="P2162" s="8">
        <v>8187.0514876756888</v>
      </c>
      <c r="Q2162" s="8">
        <f>P2162-Table3[[#This Row],[paid]]</f>
        <v>3110.8135773999056</v>
      </c>
      <c r="R2162" s="8">
        <v>8.1349966510829876</v>
      </c>
      <c r="S2162" s="8">
        <v>12400</v>
      </c>
      <c r="T2162" s="10">
        <v>0.1</v>
      </c>
      <c r="U2162" s="8">
        <v>833.6689036994037</v>
      </c>
      <c r="V2162" s="10">
        <v>1.6971289052278883E-2</v>
      </c>
    </row>
    <row r="2163" spans="1:22" x14ac:dyDescent="0.25">
      <c r="A2163" s="6">
        <v>44734</v>
      </c>
      <c r="B2163" s="7" t="str">
        <f t="shared" si="33"/>
        <v>6</v>
      </c>
      <c r="C2163" s="17">
        <f>_xlfn.ISOWEEKNUM(Table3[[#This Row],[dt]])</f>
        <v>25</v>
      </c>
      <c r="D2163" s="1">
        <v>13948</v>
      </c>
      <c r="E2163" s="1" t="s">
        <v>10</v>
      </c>
      <c r="F2163" s="1" t="s">
        <v>91</v>
      </c>
      <c r="G2163" s="1" t="s">
        <v>33</v>
      </c>
      <c r="H2163" s="1" t="s">
        <v>11</v>
      </c>
      <c r="I2163" s="1" t="s">
        <v>18</v>
      </c>
      <c r="J2163" s="1" t="s">
        <v>13</v>
      </c>
      <c r="K2163" s="1" t="s">
        <v>14</v>
      </c>
      <c r="L2163" s="1" t="s">
        <v>78</v>
      </c>
      <c r="M2163" s="1">
        <v>202790</v>
      </c>
      <c r="N2163" s="17">
        <v>817.81800066423125</v>
      </c>
      <c r="O2163" s="8">
        <v>5135.2417548510639</v>
      </c>
      <c r="P2163" s="8">
        <v>8234.6924409407347</v>
      </c>
      <c r="Q2163" s="8">
        <f>P2163-Table3[[#This Row],[paid]]</f>
        <v>3099.4506860896709</v>
      </c>
      <c r="R2163" s="8">
        <v>10.069101480100123</v>
      </c>
      <c r="S2163" s="8">
        <v>16800</v>
      </c>
      <c r="T2163" s="10">
        <v>0.1</v>
      </c>
      <c r="U2163" s="8">
        <v>4692.3949082363688</v>
      </c>
      <c r="V2163" s="10">
        <v>9.4972073777906785E-2</v>
      </c>
    </row>
    <row r="2164" spans="1:22" x14ac:dyDescent="0.25">
      <c r="A2164" s="6">
        <v>44734</v>
      </c>
      <c r="B2164" s="7" t="str">
        <f t="shared" si="33"/>
        <v>6</v>
      </c>
      <c r="C2164" s="17">
        <f>_xlfn.ISOWEEKNUM(Table3[[#This Row],[dt]])</f>
        <v>25</v>
      </c>
      <c r="D2164" s="1">
        <v>15605</v>
      </c>
      <c r="E2164" s="1" t="s">
        <v>10</v>
      </c>
      <c r="F2164" s="1" t="s">
        <v>92</v>
      </c>
      <c r="G2164" s="1" t="s">
        <v>27</v>
      </c>
      <c r="H2164" s="1" t="s">
        <v>11</v>
      </c>
      <c r="I2164" s="1" t="s">
        <v>12</v>
      </c>
      <c r="J2164" s="1" t="s">
        <v>13</v>
      </c>
      <c r="K2164" s="1" t="s">
        <v>14</v>
      </c>
      <c r="L2164" s="1" t="s">
        <v>79</v>
      </c>
      <c r="M2164" s="1">
        <v>216880</v>
      </c>
      <c r="N2164" s="17">
        <v>2019.9274616039045</v>
      </c>
      <c r="O2164" s="8">
        <v>4963.0490927457076</v>
      </c>
      <c r="P2164" s="8">
        <v>8032.8518876004791</v>
      </c>
      <c r="Q2164" s="8">
        <f>P2164-Table3[[#This Row],[paid]]</f>
        <v>3069.8027948547715</v>
      </c>
      <c r="R2164" s="8">
        <v>3.976802157648804</v>
      </c>
      <c r="S2164" s="8">
        <v>12600</v>
      </c>
      <c r="T2164" s="10">
        <v>0.32</v>
      </c>
      <c r="U2164" s="8">
        <v>1615.1848989685657</v>
      </c>
      <c r="V2164" s="10">
        <v>3.3512068556493767E-2</v>
      </c>
    </row>
    <row r="2165" spans="1:22" x14ac:dyDescent="0.25">
      <c r="A2165" s="6">
        <v>44734</v>
      </c>
      <c r="B2165" s="7" t="str">
        <f t="shared" si="33"/>
        <v>6</v>
      </c>
      <c r="C2165" s="17">
        <f>_xlfn.ISOWEEKNUM(Table3[[#This Row],[dt]])</f>
        <v>25</v>
      </c>
      <c r="D2165" s="1">
        <v>3016</v>
      </c>
      <c r="E2165" s="1" t="s">
        <v>10</v>
      </c>
      <c r="F2165" s="1" t="s">
        <v>94</v>
      </c>
      <c r="G2165" s="1" t="s">
        <v>50</v>
      </c>
      <c r="H2165" s="1" t="s">
        <v>11</v>
      </c>
      <c r="I2165" s="1" t="s">
        <v>12</v>
      </c>
      <c r="J2165" s="1" t="s">
        <v>16</v>
      </c>
      <c r="K2165" s="1" t="s">
        <v>15</v>
      </c>
      <c r="L2165" s="1" t="s">
        <v>75</v>
      </c>
      <c r="M2165" s="1">
        <v>812130</v>
      </c>
      <c r="N2165" s="17">
        <v>4308.0838599566405</v>
      </c>
      <c r="O2165" s="8">
        <v>11685.090661804079</v>
      </c>
      <c r="P2165" s="8">
        <v>14591.405936883539</v>
      </c>
      <c r="Q2165" s="8">
        <f>P2165-Table3[[#This Row],[paid]]</f>
        <v>2906.3152750794598</v>
      </c>
      <c r="R2165" s="8">
        <v>3.3869828005229214</v>
      </c>
      <c r="S2165" s="8">
        <v>10600</v>
      </c>
      <c r="T2165" s="10">
        <v>0.08</v>
      </c>
      <c r="U2165" s="8">
        <v>3162.0133829821848</v>
      </c>
      <c r="V2165" s="10">
        <v>3.6117303073920852E-2</v>
      </c>
    </row>
    <row r="2166" spans="1:22" x14ac:dyDescent="0.25">
      <c r="A2166" s="6">
        <v>44734</v>
      </c>
      <c r="B2166" s="7" t="str">
        <f t="shared" si="33"/>
        <v>6</v>
      </c>
      <c r="C2166" s="17">
        <f>_xlfn.ISOWEEKNUM(Table3[[#This Row],[dt]])</f>
        <v>25</v>
      </c>
      <c r="D2166" s="1">
        <v>17144</v>
      </c>
      <c r="E2166" s="1" t="s">
        <v>24</v>
      </c>
      <c r="F2166" s="1" t="s">
        <v>90</v>
      </c>
      <c r="G2166" s="1" t="s">
        <v>57</v>
      </c>
      <c r="H2166" s="1" t="s">
        <v>19</v>
      </c>
      <c r="I2166" s="1" t="s">
        <v>12</v>
      </c>
      <c r="J2166" s="1" t="s">
        <v>13</v>
      </c>
      <c r="K2166" s="1" t="s">
        <v>15</v>
      </c>
      <c r="L2166" s="1" t="s">
        <v>77</v>
      </c>
      <c r="M2166" s="1">
        <v>134290</v>
      </c>
      <c r="N2166" s="17">
        <v>597.05844388669777</v>
      </c>
      <c r="O2166" s="8">
        <v>4490.034548940037</v>
      </c>
      <c r="P2166" s="8">
        <v>7206.486668784004</v>
      </c>
      <c r="Q2166" s="8">
        <f>P2166-Table3[[#This Row],[paid]]</f>
        <v>2716.452119843967</v>
      </c>
      <c r="R2166" s="8">
        <v>12.069985346613002</v>
      </c>
      <c r="S2166" s="8">
        <v>9200</v>
      </c>
      <c r="T2166" s="10">
        <v>0.12</v>
      </c>
      <c r="U2166" s="8">
        <v>3013.3586576869611</v>
      </c>
      <c r="V2166" s="10">
        <v>6.9690886284893477E-2</v>
      </c>
    </row>
    <row r="2167" spans="1:22" x14ac:dyDescent="0.25">
      <c r="A2167" s="6">
        <v>44734</v>
      </c>
      <c r="B2167" s="7" t="str">
        <f t="shared" si="33"/>
        <v>6</v>
      </c>
      <c r="C2167" s="17">
        <f>_xlfn.ISOWEEKNUM(Table3[[#This Row],[dt]])</f>
        <v>25</v>
      </c>
      <c r="D2167" s="1">
        <v>12657</v>
      </c>
      <c r="E2167" s="1" t="s">
        <v>10</v>
      </c>
      <c r="F2167" s="1" t="s">
        <v>89</v>
      </c>
      <c r="G2167" s="1" t="s">
        <v>35</v>
      </c>
      <c r="H2167" s="1" t="s">
        <v>19</v>
      </c>
      <c r="I2167" s="1" t="s">
        <v>18</v>
      </c>
      <c r="J2167" s="1" t="s">
        <v>16</v>
      </c>
      <c r="K2167" s="1" t="s">
        <v>14</v>
      </c>
      <c r="L2167" s="1" t="s">
        <v>76</v>
      </c>
      <c r="M2167" s="1">
        <v>318660</v>
      </c>
      <c r="N2167" s="17">
        <v>694.66414334994249</v>
      </c>
      <c r="O2167" s="8">
        <v>8071.696924592733</v>
      </c>
      <c r="P2167" s="8">
        <v>10269.44767308164</v>
      </c>
      <c r="Q2167" s="8">
        <f>P2167-Table3[[#This Row],[paid]]</f>
        <v>2197.7507484889074</v>
      </c>
      <c r="R2167" s="8">
        <v>14.78332770071929</v>
      </c>
      <c r="S2167" s="8">
        <v>14200</v>
      </c>
      <c r="T2167" s="10">
        <v>0.08</v>
      </c>
      <c r="U2167" s="8">
        <v>1684.2462981747221</v>
      </c>
      <c r="V2167" s="10">
        <v>2.7334256456483734E-2</v>
      </c>
    </row>
    <row r="2168" spans="1:22" x14ac:dyDescent="0.25">
      <c r="A2168" s="6">
        <v>44734</v>
      </c>
      <c r="B2168" s="7" t="str">
        <f t="shared" si="33"/>
        <v>6</v>
      </c>
      <c r="C2168" s="17">
        <f>_xlfn.ISOWEEKNUM(Table3[[#This Row],[dt]])</f>
        <v>25</v>
      </c>
      <c r="D2168" s="1">
        <v>5247</v>
      </c>
      <c r="E2168" s="1" t="s">
        <v>10</v>
      </c>
      <c r="F2168" s="1" t="s">
        <v>91</v>
      </c>
      <c r="G2168" s="1" t="s">
        <v>28</v>
      </c>
      <c r="H2168" s="1" t="s">
        <v>11</v>
      </c>
      <c r="I2168" s="1" t="s">
        <v>12</v>
      </c>
      <c r="J2168" s="1" t="s">
        <v>13</v>
      </c>
      <c r="K2168" s="1" t="s">
        <v>15</v>
      </c>
      <c r="L2168" s="1" t="s">
        <v>79</v>
      </c>
      <c r="M2168" s="1">
        <v>230630</v>
      </c>
      <c r="N2168" s="17">
        <v>472.52937992886967</v>
      </c>
      <c r="O2168" s="8">
        <v>3968.5017889447208</v>
      </c>
      <c r="P2168" s="8">
        <v>5896.9612879769147</v>
      </c>
      <c r="Q2168" s="8">
        <f>P2168-Table3[[#This Row],[paid]]</f>
        <v>1928.4594990321939</v>
      </c>
      <c r="R2168" s="8">
        <v>12.479565374040002</v>
      </c>
      <c r="S2168" s="8">
        <v>3800</v>
      </c>
      <c r="T2168" s="10">
        <v>7.0000000000000007E-2</v>
      </c>
      <c r="U2168" s="8">
        <v>1905.0339294503517</v>
      </c>
      <c r="V2168" s="10">
        <v>5.3842248473928753E-2</v>
      </c>
    </row>
    <row r="2169" spans="1:22" x14ac:dyDescent="0.25">
      <c r="A2169" s="6">
        <v>44734</v>
      </c>
      <c r="B2169" s="7" t="str">
        <f t="shared" si="33"/>
        <v>6</v>
      </c>
      <c r="C2169" s="17">
        <f>_xlfn.ISOWEEKNUM(Table3[[#This Row],[dt]])</f>
        <v>25</v>
      </c>
      <c r="D2169" s="1">
        <v>15242</v>
      </c>
      <c r="E2169" s="1" t="s">
        <v>10</v>
      </c>
      <c r="F2169" s="1" t="s">
        <v>90</v>
      </c>
      <c r="G2169" s="1" t="s">
        <v>63</v>
      </c>
      <c r="H2169" s="1" t="s">
        <v>11</v>
      </c>
      <c r="I2169" s="1" t="s">
        <v>18</v>
      </c>
      <c r="J2169" s="1" t="s">
        <v>13</v>
      </c>
      <c r="K2169" s="1" t="s">
        <v>14</v>
      </c>
      <c r="L2169" s="1" t="s">
        <v>79</v>
      </c>
      <c r="M2169" s="1">
        <v>126680</v>
      </c>
      <c r="N2169" s="17">
        <v>350.94113120430933</v>
      </c>
      <c r="O2169" s="8">
        <v>3036.6921733494032</v>
      </c>
      <c r="P2169" s="8">
        <v>4933.7971594190385</v>
      </c>
      <c r="Q2169" s="8">
        <f>P2169-Table3[[#This Row],[paid]]</f>
        <v>1897.1049860696353</v>
      </c>
      <c r="R2169" s="8">
        <v>14.058760061802795</v>
      </c>
      <c r="S2169" s="8">
        <v>3000</v>
      </c>
      <c r="T2169" s="10">
        <v>0.14000000000000001</v>
      </c>
      <c r="U2169" s="8">
        <v>3964.7841028592247</v>
      </c>
      <c r="V2169" s="10">
        <v>0.13393281667751969</v>
      </c>
    </row>
    <row r="2170" spans="1:22" x14ac:dyDescent="0.25">
      <c r="A2170" s="6">
        <v>44734</v>
      </c>
      <c r="B2170" s="7" t="str">
        <f t="shared" si="33"/>
        <v>6</v>
      </c>
      <c r="C2170" s="17">
        <f>_xlfn.ISOWEEKNUM(Table3[[#This Row],[dt]])</f>
        <v>25</v>
      </c>
      <c r="D2170" s="1">
        <v>7799</v>
      </c>
      <c r="E2170" s="1" t="s">
        <v>10</v>
      </c>
      <c r="F2170" s="1" t="s">
        <v>94</v>
      </c>
      <c r="G2170" s="1" t="s">
        <v>60</v>
      </c>
      <c r="H2170" s="1" t="s">
        <v>19</v>
      </c>
      <c r="I2170" s="1" t="s">
        <v>18</v>
      </c>
      <c r="J2170" s="1" t="s">
        <v>16</v>
      </c>
      <c r="K2170" s="1" t="s">
        <v>14</v>
      </c>
      <c r="L2170" s="1" t="s">
        <v>79</v>
      </c>
      <c r="M2170" s="1">
        <v>153520</v>
      </c>
      <c r="N2170" s="17">
        <v>271.22129138884139</v>
      </c>
      <c r="O2170" s="8">
        <v>4055.0905877633586</v>
      </c>
      <c r="P2170" s="8">
        <v>5913.04788124685</v>
      </c>
      <c r="Q2170" s="8">
        <f>P2170-Table3[[#This Row],[paid]]</f>
        <v>1857.9572934834914</v>
      </c>
      <c r="R2170" s="8">
        <v>21.801562299803006</v>
      </c>
      <c r="S2170" s="8">
        <v>5600</v>
      </c>
      <c r="T2170" s="10">
        <v>0.05</v>
      </c>
      <c r="U2170" s="8">
        <v>1517.261905181296</v>
      </c>
      <c r="V2170" s="10">
        <v>4.2765928718229825E-2</v>
      </c>
    </row>
    <row r="2171" spans="1:22" x14ac:dyDescent="0.25">
      <c r="A2171" s="6">
        <v>44734</v>
      </c>
      <c r="B2171" s="7" t="str">
        <f t="shared" si="33"/>
        <v>6</v>
      </c>
      <c r="C2171" s="17">
        <f>_xlfn.ISOWEEKNUM(Table3[[#This Row],[dt]])</f>
        <v>25</v>
      </c>
      <c r="D2171" s="1">
        <v>17268</v>
      </c>
      <c r="E2171" s="1" t="s">
        <v>10</v>
      </c>
      <c r="F2171" s="1" t="s">
        <v>92</v>
      </c>
      <c r="G2171" s="1" t="s">
        <v>64</v>
      </c>
      <c r="H2171" s="1" t="s">
        <v>11</v>
      </c>
      <c r="I2171" s="1" t="s">
        <v>21</v>
      </c>
      <c r="J2171" s="1" t="s">
        <v>16</v>
      </c>
      <c r="K2171" s="1" t="s">
        <v>14</v>
      </c>
      <c r="L2171" s="1" t="s">
        <v>81</v>
      </c>
      <c r="M2171" s="1">
        <v>156450</v>
      </c>
      <c r="N2171" s="17">
        <v>685.25658357216253</v>
      </c>
      <c r="O2171" s="8">
        <v>4297.4696819592</v>
      </c>
      <c r="P2171" s="8">
        <v>6059.4020416961093</v>
      </c>
      <c r="Q2171" s="8">
        <f>P2171-Table3[[#This Row],[paid]]</f>
        <v>1761.9323597369093</v>
      </c>
      <c r="R2171" s="8">
        <v>8.8425302097925922</v>
      </c>
      <c r="S2171" s="8">
        <v>6000</v>
      </c>
      <c r="T2171" s="10">
        <v>0.15</v>
      </c>
      <c r="U2171" s="8">
        <v>146.25891094635085</v>
      </c>
      <c r="V2171" s="10">
        <v>4.022919256716267E-3</v>
      </c>
    </row>
    <row r="2172" spans="1:22" x14ac:dyDescent="0.25">
      <c r="A2172" s="6">
        <v>44734</v>
      </c>
      <c r="B2172" s="7" t="str">
        <f t="shared" si="33"/>
        <v>6</v>
      </c>
      <c r="C2172" s="17">
        <f>_xlfn.ISOWEEKNUM(Table3[[#This Row],[dt]])</f>
        <v>25</v>
      </c>
      <c r="D2172" s="1">
        <v>13250</v>
      </c>
      <c r="E2172" s="1" t="s">
        <v>10</v>
      </c>
      <c r="F2172" s="1" t="s">
        <v>90</v>
      </c>
      <c r="G2172" s="1" t="s">
        <v>30</v>
      </c>
      <c r="H2172" s="1" t="s">
        <v>11</v>
      </c>
      <c r="I2172" s="1" t="s">
        <v>18</v>
      </c>
      <c r="J2172" s="1" t="s">
        <v>13</v>
      </c>
      <c r="K2172" s="1" t="s">
        <v>15</v>
      </c>
      <c r="L2172" s="1" t="s">
        <v>77</v>
      </c>
      <c r="M2172" s="1">
        <v>170050</v>
      </c>
      <c r="N2172" s="17">
        <v>507.43522156462922</v>
      </c>
      <c r="O2172" s="8">
        <v>4262.3153873980282</v>
      </c>
      <c r="P2172" s="8">
        <v>6007.9137582851299</v>
      </c>
      <c r="Q2172" s="8">
        <f>P2172-Table3[[#This Row],[paid]]</f>
        <v>1745.5983708871017</v>
      </c>
      <c r="R2172" s="8">
        <v>11.839764964994522</v>
      </c>
      <c r="S2172" s="8">
        <v>6000</v>
      </c>
      <c r="T2172" s="10">
        <v>0.06</v>
      </c>
      <c r="U2172" s="8">
        <v>1935.0411914805238</v>
      </c>
      <c r="V2172" s="10">
        <v>5.3680341999251459E-2</v>
      </c>
    </row>
    <row r="2173" spans="1:22" x14ac:dyDescent="0.25">
      <c r="A2173" s="6">
        <v>44734</v>
      </c>
      <c r="B2173" s="7" t="str">
        <f t="shared" si="33"/>
        <v>6</v>
      </c>
      <c r="C2173" s="17">
        <f>_xlfn.ISOWEEKNUM(Table3[[#This Row],[dt]])</f>
        <v>25</v>
      </c>
      <c r="D2173" s="1">
        <v>15673</v>
      </c>
      <c r="E2173" s="1" t="s">
        <v>10</v>
      </c>
      <c r="F2173" s="1" t="s">
        <v>93</v>
      </c>
      <c r="G2173" s="1" t="s">
        <v>42</v>
      </c>
      <c r="H2173" s="1" t="s">
        <v>19</v>
      </c>
      <c r="I2173" s="1" t="s">
        <v>21</v>
      </c>
      <c r="J2173" s="1" t="s">
        <v>16</v>
      </c>
      <c r="K2173" s="1" t="s">
        <v>15</v>
      </c>
      <c r="L2173" s="1" t="s">
        <v>80</v>
      </c>
      <c r="M2173" s="1">
        <v>222380</v>
      </c>
      <c r="N2173" s="17">
        <v>131.73682846458587</v>
      </c>
      <c r="O2173" s="8">
        <v>4394.0255611778557</v>
      </c>
      <c r="P2173" s="8">
        <v>6029.7394960613847</v>
      </c>
      <c r="Q2173" s="8">
        <f>P2173-Table3[[#This Row],[paid]]</f>
        <v>1635.713934883529</v>
      </c>
      <c r="R2173" s="8">
        <v>45.771099595602671</v>
      </c>
      <c r="S2173" s="8">
        <v>3600</v>
      </c>
      <c r="T2173" s="10">
        <v>0.06</v>
      </c>
      <c r="U2173" s="8">
        <v>1665.976561932129</v>
      </c>
      <c r="V2173" s="10">
        <v>4.6048881631352456E-2</v>
      </c>
    </row>
    <row r="2174" spans="1:22" x14ac:dyDescent="0.25">
      <c r="A2174" s="6">
        <v>44734</v>
      </c>
      <c r="B2174" s="7" t="str">
        <f t="shared" si="33"/>
        <v>6</v>
      </c>
      <c r="C2174" s="17">
        <f>_xlfn.ISOWEEKNUM(Table3[[#This Row],[dt]])</f>
        <v>25</v>
      </c>
      <c r="D2174" s="1">
        <v>16205</v>
      </c>
      <c r="E2174" s="1" t="s">
        <v>10</v>
      </c>
      <c r="F2174" s="1" t="s">
        <v>93</v>
      </c>
      <c r="G2174" s="1" t="s">
        <v>43</v>
      </c>
      <c r="H2174" s="1" t="s">
        <v>17</v>
      </c>
      <c r="I2174" s="1" t="s">
        <v>12</v>
      </c>
      <c r="J2174" s="1" t="s">
        <v>13</v>
      </c>
      <c r="K2174" s="1" t="s">
        <v>14</v>
      </c>
      <c r="L2174" s="1" t="s">
        <v>76</v>
      </c>
      <c r="M2174" s="1">
        <v>224980</v>
      </c>
      <c r="N2174" s="17">
        <v>684.50915864638307</v>
      </c>
      <c r="O2174" s="8">
        <v>9614.0754818977839</v>
      </c>
      <c r="P2174" s="8">
        <v>11192.045440946722</v>
      </c>
      <c r="Q2174" s="8">
        <f>P2174-Table3[[#This Row],[paid]]</f>
        <v>1577.9699590489381</v>
      </c>
      <c r="R2174" s="8">
        <v>16.350468506628886</v>
      </c>
      <c r="S2174" s="8">
        <v>5600</v>
      </c>
      <c r="T2174" s="10">
        <v>0.09</v>
      </c>
      <c r="U2174" s="8">
        <v>5152.7425925638081</v>
      </c>
      <c r="V2174" s="10">
        <v>7.6732214555887635E-2</v>
      </c>
    </row>
    <row r="2175" spans="1:22" x14ac:dyDescent="0.25">
      <c r="A2175" s="6">
        <v>44734</v>
      </c>
      <c r="B2175" s="7" t="str">
        <f t="shared" si="33"/>
        <v>6</v>
      </c>
      <c r="C2175" s="17">
        <f>_xlfn.ISOWEEKNUM(Table3[[#This Row],[dt]])</f>
        <v>25</v>
      </c>
      <c r="D2175" s="1">
        <v>15974</v>
      </c>
      <c r="E2175" s="1" t="s">
        <v>10</v>
      </c>
      <c r="F2175" s="1" t="s">
        <v>94</v>
      </c>
      <c r="G2175" s="1" t="s">
        <v>59</v>
      </c>
      <c r="H2175" s="1" t="s">
        <v>11</v>
      </c>
      <c r="I2175" s="1" t="s">
        <v>12</v>
      </c>
      <c r="J2175" s="1" t="s">
        <v>16</v>
      </c>
      <c r="K2175" s="1" t="s">
        <v>14</v>
      </c>
      <c r="L2175" s="1" t="s">
        <v>75</v>
      </c>
      <c r="M2175" s="1">
        <v>239090</v>
      </c>
      <c r="N2175" s="17">
        <v>626.6692877268855</v>
      </c>
      <c r="O2175" s="8">
        <v>4757.2166876420933</v>
      </c>
      <c r="P2175" s="8">
        <v>6210.8366525148422</v>
      </c>
      <c r="Q2175" s="8">
        <f>P2175-Table3[[#This Row],[paid]]</f>
        <v>1453.6199648727488</v>
      </c>
      <c r="R2175" s="8">
        <v>9.9108680992543619</v>
      </c>
      <c r="S2175" s="8">
        <v>6000</v>
      </c>
      <c r="T2175" s="10">
        <v>0.09</v>
      </c>
      <c r="U2175" s="8">
        <v>2061.6967400896783</v>
      </c>
      <c r="V2175" s="10">
        <v>5.5325255287328387E-2</v>
      </c>
    </row>
    <row r="2176" spans="1:22" x14ac:dyDescent="0.25">
      <c r="A2176" s="6">
        <v>44734</v>
      </c>
      <c r="B2176" s="7" t="str">
        <f t="shared" si="33"/>
        <v>6</v>
      </c>
      <c r="C2176" s="17">
        <f>_xlfn.ISOWEEKNUM(Table3[[#This Row],[dt]])</f>
        <v>25</v>
      </c>
      <c r="D2176" s="1">
        <v>15031</v>
      </c>
      <c r="E2176" s="1" t="s">
        <v>10</v>
      </c>
      <c r="F2176" s="1" t="s">
        <v>89</v>
      </c>
      <c r="G2176" s="1" t="s">
        <v>68</v>
      </c>
      <c r="H2176" s="1" t="s">
        <v>19</v>
      </c>
      <c r="I2176" s="1" t="s">
        <v>12</v>
      </c>
      <c r="J2176" s="1" t="s">
        <v>13</v>
      </c>
      <c r="K2176" s="1" t="s">
        <v>14</v>
      </c>
      <c r="L2176" s="1" t="s">
        <v>80</v>
      </c>
      <c r="M2176" s="1">
        <v>95100</v>
      </c>
      <c r="N2176" s="17">
        <v>254.2327570842987</v>
      </c>
      <c r="O2176" s="8">
        <v>3508.2978286900284</v>
      </c>
      <c r="P2176" s="8">
        <v>4955.1346092262474</v>
      </c>
      <c r="Q2176" s="8">
        <f>P2176-Table3[[#This Row],[paid]]</f>
        <v>1446.8367805362191</v>
      </c>
      <c r="R2176" s="8">
        <v>19.490543492722381</v>
      </c>
      <c r="S2176" s="8">
        <v>3400</v>
      </c>
      <c r="T2176" s="10">
        <v>0.11</v>
      </c>
      <c r="U2176" s="8">
        <v>1755.836198003936</v>
      </c>
      <c r="V2176" s="10">
        <v>5.9057803553733426E-2</v>
      </c>
    </row>
    <row r="2177" spans="1:22" x14ac:dyDescent="0.25">
      <c r="A2177" s="6">
        <v>44734</v>
      </c>
      <c r="B2177" s="7" t="str">
        <f t="shared" si="33"/>
        <v>6</v>
      </c>
      <c r="C2177" s="17">
        <f>_xlfn.ISOWEEKNUM(Table3[[#This Row],[dt]])</f>
        <v>25</v>
      </c>
      <c r="D2177" s="1">
        <v>7797</v>
      </c>
      <c r="E2177" s="1" t="s">
        <v>10</v>
      </c>
      <c r="F2177" s="1" t="s">
        <v>94</v>
      </c>
      <c r="G2177" s="1" t="s">
        <v>33</v>
      </c>
      <c r="H2177" s="1" t="s">
        <v>19</v>
      </c>
      <c r="I2177" s="1" t="s">
        <v>18</v>
      </c>
      <c r="J2177" s="1" t="s">
        <v>13</v>
      </c>
      <c r="K2177" s="1" t="s">
        <v>14</v>
      </c>
      <c r="L2177" s="1" t="s">
        <v>81</v>
      </c>
      <c r="M2177" s="1">
        <v>137760</v>
      </c>
      <c r="N2177" s="17">
        <v>463.91396447775787</v>
      </c>
      <c r="O2177" s="8">
        <v>5774.3466927328236</v>
      </c>
      <c r="P2177" s="8">
        <v>7201.0754475664335</v>
      </c>
      <c r="Q2177" s="8">
        <f>P2177-Table3[[#This Row],[paid]]</f>
        <v>1426.7287548336099</v>
      </c>
      <c r="R2177" s="8">
        <v>15.522437346055975</v>
      </c>
      <c r="S2177" s="8">
        <v>8600</v>
      </c>
      <c r="T2177" s="10">
        <v>0.125</v>
      </c>
      <c r="U2177" s="8">
        <v>4357.5898990394016</v>
      </c>
      <c r="V2177" s="10">
        <v>0.10085507205992003</v>
      </c>
    </row>
    <row r="2178" spans="1:22" x14ac:dyDescent="0.25">
      <c r="A2178" s="6">
        <v>44734</v>
      </c>
      <c r="B2178" s="7" t="str">
        <f t="shared" ref="B2178:B2241" si="34">TEXT(A2178,"M")</f>
        <v>6</v>
      </c>
      <c r="C2178" s="17">
        <f>_xlfn.ISOWEEKNUM(Table3[[#This Row],[dt]])</f>
        <v>25</v>
      </c>
      <c r="D2178" s="1">
        <v>17783</v>
      </c>
      <c r="E2178" s="1" t="s">
        <v>10</v>
      </c>
      <c r="F2178" s="1" t="s">
        <v>90</v>
      </c>
      <c r="G2178" s="1" t="s">
        <v>43</v>
      </c>
      <c r="H2178" s="1" t="s">
        <v>11</v>
      </c>
      <c r="I2178" s="1" t="s">
        <v>12</v>
      </c>
      <c r="J2178" s="1" t="s">
        <v>16</v>
      </c>
      <c r="K2178" s="1" t="s">
        <v>14</v>
      </c>
      <c r="L2178" s="1" t="s">
        <v>77</v>
      </c>
      <c r="M2178" s="1">
        <v>98870</v>
      </c>
      <c r="N2178" s="17">
        <v>573.15942028985512</v>
      </c>
      <c r="O2178" s="8">
        <v>2889.8081570956429</v>
      </c>
      <c r="P2178" s="8">
        <v>4313.3353335151905</v>
      </c>
      <c r="Q2178" s="8">
        <f>P2178-Table3[[#This Row],[paid]]</f>
        <v>1423.5271764195477</v>
      </c>
      <c r="R2178" s="8">
        <v>7.525542075769903</v>
      </c>
      <c r="S2178" s="8">
        <v>6600</v>
      </c>
      <c r="T2178" s="10">
        <v>0.15</v>
      </c>
      <c r="U2178" s="8">
        <v>1204.278031544517</v>
      </c>
      <c r="V2178" s="10">
        <v>4.653313265441078E-2</v>
      </c>
    </row>
    <row r="2179" spans="1:22" x14ac:dyDescent="0.25">
      <c r="A2179" s="6">
        <v>44734</v>
      </c>
      <c r="B2179" s="7" t="str">
        <f t="shared" si="34"/>
        <v>6</v>
      </c>
      <c r="C2179" s="17">
        <f>_xlfn.ISOWEEKNUM(Table3[[#This Row],[dt]])</f>
        <v>25</v>
      </c>
      <c r="D2179" s="1">
        <v>15839</v>
      </c>
      <c r="E2179" s="1" t="s">
        <v>10</v>
      </c>
      <c r="F2179" s="1" t="s">
        <v>94</v>
      </c>
      <c r="G2179" s="1" t="s">
        <v>50</v>
      </c>
      <c r="H2179" s="1" t="s">
        <v>19</v>
      </c>
      <c r="I2179" s="1" t="s">
        <v>12</v>
      </c>
      <c r="J2179" s="1" t="s">
        <v>16</v>
      </c>
      <c r="K2179" s="1" t="s">
        <v>14</v>
      </c>
      <c r="L2179" s="1" t="s">
        <v>81</v>
      </c>
      <c r="M2179" s="1">
        <v>369580</v>
      </c>
      <c r="N2179" s="17">
        <v>300.65195917023379</v>
      </c>
      <c r="O2179" s="8">
        <v>6892.5745073270828</v>
      </c>
      <c r="P2179" s="8">
        <v>8223.2778942646673</v>
      </c>
      <c r="Q2179" s="8">
        <f>P2179-Table3[[#This Row],[paid]]</f>
        <v>1330.7033869375846</v>
      </c>
      <c r="R2179" s="8">
        <v>27.351486140186832</v>
      </c>
      <c r="S2179" s="8">
        <v>7600</v>
      </c>
      <c r="T2179" s="10">
        <v>7.4999999999999997E-2</v>
      </c>
      <c r="U2179" s="8">
        <v>743.0769928143751</v>
      </c>
      <c r="V2179" s="10">
        <v>1.5060437828014925E-2</v>
      </c>
    </row>
    <row r="2180" spans="1:22" x14ac:dyDescent="0.25">
      <c r="A2180" s="6">
        <v>44734</v>
      </c>
      <c r="B2180" s="7" t="str">
        <f t="shared" si="34"/>
        <v>6</v>
      </c>
      <c r="C2180" s="17">
        <f>_xlfn.ISOWEEKNUM(Table3[[#This Row],[dt]])</f>
        <v>25</v>
      </c>
      <c r="D2180" s="1">
        <v>12392</v>
      </c>
      <c r="E2180" s="1" t="s">
        <v>10</v>
      </c>
      <c r="F2180" s="1" t="s">
        <v>89</v>
      </c>
      <c r="G2180" s="1" t="s">
        <v>60</v>
      </c>
      <c r="H2180" s="1" t="s">
        <v>11</v>
      </c>
      <c r="I2180" s="1" t="s">
        <v>18</v>
      </c>
      <c r="J2180" s="1" t="s">
        <v>13</v>
      </c>
      <c r="K2180" s="1" t="s">
        <v>14</v>
      </c>
      <c r="L2180" s="1" t="s">
        <v>81</v>
      </c>
      <c r="M2180" s="1">
        <v>350470</v>
      </c>
      <c r="N2180" s="17">
        <v>654.91905851722765</v>
      </c>
      <c r="O2180" s="8">
        <v>5414.1432704223052</v>
      </c>
      <c r="P2180" s="8">
        <v>6640.1228714276403</v>
      </c>
      <c r="Q2180" s="8">
        <f>P2180-Table3[[#This Row],[paid]]</f>
        <v>1225.9796010053351</v>
      </c>
      <c r="R2180" s="8">
        <v>10.138845075697201</v>
      </c>
      <c r="S2180" s="8">
        <v>3200</v>
      </c>
      <c r="T2180" s="10">
        <v>0.09</v>
      </c>
      <c r="U2180" s="8">
        <v>1674.414397557134</v>
      </c>
      <c r="V2180" s="10">
        <v>4.2027696122966758E-2</v>
      </c>
    </row>
    <row r="2181" spans="1:22" x14ac:dyDescent="0.25">
      <c r="A2181" s="6">
        <v>44734</v>
      </c>
      <c r="B2181" s="7" t="str">
        <f t="shared" si="34"/>
        <v>6</v>
      </c>
      <c r="C2181" s="17">
        <f>_xlfn.ISOWEEKNUM(Table3[[#This Row],[dt]])</f>
        <v>25</v>
      </c>
      <c r="D2181" s="1">
        <v>15720</v>
      </c>
      <c r="E2181" s="1" t="s">
        <v>10</v>
      </c>
      <c r="F2181" s="1" t="s">
        <v>94</v>
      </c>
      <c r="G2181" s="1" t="s">
        <v>71</v>
      </c>
      <c r="H2181" s="1" t="s">
        <v>17</v>
      </c>
      <c r="I2181" s="1" t="s">
        <v>12</v>
      </c>
      <c r="J2181" s="1" t="s">
        <v>13</v>
      </c>
      <c r="K2181" s="1" t="s">
        <v>14</v>
      </c>
      <c r="L2181" s="1" t="s">
        <v>80</v>
      </c>
      <c r="M2181" s="1">
        <v>115040</v>
      </c>
      <c r="N2181" s="17">
        <v>107.44229486324215</v>
      </c>
      <c r="O2181" s="8">
        <v>3783.7331958398722</v>
      </c>
      <c r="P2181" s="8">
        <v>4839.67830608649</v>
      </c>
      <c r="Q2181" s="8">
        <f>P2181-Table3[[#This Row],[paid]]</f>
        <v>1055.9451102466178</v>
      </c>
      <c r="R2181" s="8">
        <v>45.044442807617529</v>
      </c>
      <c r="S2181" s="8">
        <v>2400</v>
      </c>
      <c r="T2181" s="10">
        <v>7.0000000000000007E-2</v>
      </c>
      <c r="U2181" s="8">
        <v>1945.8317369010963</v>
      </c>
      <c r="V2181" s="10">
        <v>6.7009678944086493E-2</v>
      </c>
    </row>
    <row r="2182" spans="1:22" x14ac:dyDescent="0.25">
      <c r="A2182" s="6">
        <v>44734</v>
      </c>
      <c r="B2182" s="7" t="str">
        <f t="shared" si="34"/>
        <v>6</v>
      </c>
      <c r="C2182" s="17">
        <f>_xlfn.ISOWEEKNUM(Table3[[#This Row],[dt]])</f>
        <v>25</v>
      </c>
      <c r="D2182" s="1">
        <v>17365</v>
      </c>
      <c r="E2182" s="1" t="s">
        <v>10</v>
      </c>
      <c r="F2182" s="1" t="s">
        <v>94</v>
      </c>
      <c r="G2182" s="1" t="s">
        <v>70</v>
      </c>
      <c r="H2182" s="1" t="s">
        <v>17</v>
      </c>
      <c r="I2182" s="1" t="s">
        <v>12</v>
      </c>
      <c r="J2182" s="1" t="s">
        <v>16</v>
      </c>
      <c r="K2182" s="1" t="s">
        <v>15</v>
      </c>
      <c r="L2182" s="1" t="s">
        <v>77</v>
      </c>
      <c r="M2182" s="1">
        <v>79120</v>
      </c>
      <c r="N2182" s="17">
        <v>152.85196812364163</v>
      </c>
      <c r="O2182" s="8">
        <v>1772.2911740544894</v>
      </c>
      <c r="P2182" s="8">
        <v>2821.8561879415442</v>
      </c>
      <c r="Q2182" s="8">
        <f>P2182-Table3[[#This Row],[paid]]</f>
        <v>1049.5650138870549</v>
      </c>
      <c r="R2182" s="8">
        <v>18.461366396400933</v>
      </c>
      <c r="S2182" s="8">
        <v>400</v>
      </c>
      <c r="T2182" s="10">
        <v>0.11</v>
      </c>
      <c r="U2182" s="8">
        <v>638.52823659703972</v>
      </c>
      <c r="V2182" s="10">
        <v>3.7713251731586066E-2</v>
      </c>
    </row>
    <row r="2183" spans="1:22" x14ac:dyDescent="0.25">
      <c r="A2183" s="6">
        <v>44734</v>
      </c>
      <c r="B2183" s="7" t="str">
        <f t="shared" si="34"/>
        <v>6</v>
      </c>
      <c r="C2183" s="17">
        <f>_xlfn.ISOWEEKNUM(Table3[[#This Row],[dt]])</f>
        <v>25</v>
      </c>
      <c r="D2183" s="1">
        <v>10601</v>
      </c>
      <c r="E2183" s="1" t="s">
        <v>10</v>
      </c>
      <c r="F2183" s="1" t="s">
        <v>90</v>
      </c>
      <c r="G2183" s="1" t="s">
        <v>56</v>
      </c>
      <c r="H2183" s="1" t="s">
        <v>11</v>
      </c>
      <c r="I2183" s="1" t="s">
        <v>21</v>
      </c>
      <c r="J2183" s="1" t="s">
        <v>16</v>
      </c>
      <c r="K2183" s="1" t="s">
        <v>14</v>
      </c>
      <c r="L2183" s="1" t="s">
        <v>75</v>
      </c>
      <c r="M2183" s="1">
        <v>96150</v>
      </c>
      <c r="N2183" s="17">
        <v>650.71960935492166</v>
      </c>
      <c r="O2183" s="8">
        <v>2448.9830979586636</v>
      </c>
      <c r="P2183" s="8">
        <v>3362.0281114355853</v>
      </c>
      <c r="Q2183" s="8">
        <f>P2183-Table3[[#This Row],[paid]]</f>
        <v>913.04501347692167</v>
      </c>
      <c r="R2183" s="8">
        <v>5.1666310083516107</v>
      </c>
      <c r="S2183" s="8">
        <v>4400</v>
      </c>
      <c r="T2183" s="10">
        <v>0.08</v>
      </c>
      <c r="U2183" s="8">
        <v>659.01124776589893</v>
      </c>
      <c r="V2183" s="10">
        <v>3.2669330630338944E-2</v>
      </c>
    </row>
    <row r="2184" spans="1:22" x14ac:dyDescent="0.25">
      <c r="A2184" s="6">
        <v>44734</v>
      </c>
      <c r="B2184" s="7" t="str">
        <f t="shared" si="34"/>
        <v>6</v>
      </c>
      <c r="C2184" s="17">
        <f>_xlfn.ISOWEEKNUM(Table3[[#This Row],[dt]])</f>
        <v>25</v>
      </c>
      <c r="D2184" s="1">
        <v>17638</v>
      </c>
      <c r="E2184" s="1" t="s">
        <v>10</v>
      </c>
      <c r="F2184" s="1" t="s">
        <v>89</v>
      </c>
      <c r="G2184" s="1" t="s">
        <v>45</v>
      </c>
      <c r="H2184" s="1" t="s">
        <v>19</v>
      </c>
      <c r="I2184" s="1" t="s">
        <v>12</v>
      </c>
      <c r="J2184" s="1" t="s">
        <v>13</v>
      </c>
      <c r="K2184" s="1" t="s">
        <v>15</v>
      </c>
      <c r="L2184" s="1" t="s">
        <v>80</v>
      </c>
      <c r="M2184" s="1">
        <v>126040</v>
      </c>
      <c r="N2184" s="17">
        <v>219.24236567452647</v>
      </c>
      <c r="O2184" s="8">
        <v>2148.0025888017703</v>
      </c>
      <c r="P2184" s="8">
        <v>2906.9948706414029</v>
      </c>
      <c r="Q2184" s="8">
        <f>P2184-Table3[[#This Row],[paid]]</f>
        <v>758.9922818396326</v>
      </c>
      <c r="R2184" s="8">
        <v>13.259275239517102</v>
      </c>
      <c r="S2184" s="8">
        <v>2000</v>
      </c>
      <c r="T2184" s="10">
        <v>0.08</v>
      </c>
      <c r="U2184" s="8">
        <v>1028.8386486480551</v>
      </c>
      <c r="V2184" s="10">
        <v>5.8986381379536164E-2</v>
      </c>
    </row>
    <row r="2185" spans="1:22" x14ac:dyDescent="0.25">
      <c r="A2185" s="6">
        <v>44734</v>
      </c>
      <c r="B2185" s="7" t="str">
        <f t="shared" si="34"/>
        <v>6</v>
      </c>
      <c r="C2185" s="17">
        <f>_xlfn.ISOWEEKNUM(Table3[[#This Row],[dt]])</f>
        <v>25</v>
      </c>
      <c r="D2185" s="1">
        <v>17870</v>
      </c>
      <c r="E2185" s="1" t="s">
        <v>10</v>
      </c>
      <c r="F2185" s="1" t="s">
        <v>90</v>
      </c>
      <c r="G2185" s="1" t="s">
        <v>62</v>
      </c>
      <c r="H2185" s="1" t="s">
        <v>11</v>
      </c>
      <c r="I2185" s="1" t="s">
        <v>12</v>
      </c>
      <c r="J2185" s="1" t="s">
        <v>13</v>
      </c>
      <c r="K2185" s="1" t="s">
        <v>14</v>
      </c>
      <c r="L2185" s="1" t="s">
        <v>81</v>
      </c>
      <c r="M2185" s="1">
        <v>103230</v>
      </c>
      <c r="N2185" s="17">
        <v>770.21045963257552</v>
      </c>
      <c r="O2185" s="8">
        <v>2866.5374518973103</v>
      </c>
      <c r="P2185" s="8">
        <v>3471.442025754433</v>
      </c>
      <c r="Q2185" s="8">
        <f>P2185-Table3[[#This Row],[paid]]</f>
        <v>604.90457385712261</v>
      </c>
      <c r="R2185" s="8">
        <v>4.5071343583291048</v>
      </c>
      <c r="S2185" s="8">
        <v>6200</v>
      </c>
      <c r="T2185" s="10">
        <v>0.12</v>
      </c>
      <c r="U2185" s="8">
        <v>1771.2572705107123</v>
      </c>
      <c r="V2185" s="10">
        <v>8.5039457059912199E-2</v>
      </c>
    </row>
    <row r="2186" spans="1:22" x14ac:dyDescent="0.25">
      <c r="A2186" s="6">
        <v>44734</v>
      </c>
      <c r="B2186" s="7" t="str">
        <f t="shared" si="34"/>
        <v>6</v>
      </c>
      <c r="C2186" s="17">
        <f>_xlfn.ISOWEEKNUM(Table3[[#This Row],[dt]])</f>
        <v>25</v>
      </c>
      <c r="D2186" s="1">
        <v>12790</v>
      </c>
      <c r="E2186" s="1" t="s">
        <v>10</v>
      </c>
      <c r="F2186" s="1" t="s">
        <v>90</v>
      </c>
      <c r="G2186" s="1" t="s">
        <v>40</v>
      </c>
      <c r="H2186" s="1" t="s">
        <v>19</v>
      </c>
      <c r="I2186" s="1" t="s">
        <v>21</v>
      </c>
      <c r="J2186" s="1" t="s">
        <v>16</v>
      </c>
      <c r="K2186" s="1" t="s">
        <v>14</v>
      </c>
      <c r="L2186" s="1" t="s">
        <v>75</v>
      </c>
      <c r="M2186" s="1">
        <v>165710</v>
      </c>
      <c r="N2186" s="17">
        <v>110.73910719059074</v>
      </c>
      <c r="O2186" s="8">
        <v>2361.6134978240534</v>
      </c>
      <c r="P2186" s="8">
        <v>2905.8107808698205</v>
      </c>
      <c r="Q2186" s="8">
        <f>P2186-Table3[[#This Row],[paid]]</f>
        <v>544.19728304576711</v>
      </c>
      <c r="R2186" s="8">
        <v>26.24014997582282</v>
      </c>
      <c r="S2186" s="8">
        <v>3200</v>
      </c>
      <c r="T2186" s="10">
        <v>0.04</v>
      </c>
      <c r="U2186" s="8">
        <v>142.62542845445691</v>
      </c>
      <c r="V2186" s="10">
        <v>8.180472348338505E-3</v>
      </c>
    </row>
    <row r="2187" spans="1:22" x14ac:dyDescent="0.25">
      <c r="A2187" s="6">
        <v>44734</v>
      </c>
      <c r="B2187" s="7" t="str">
        <f t="shared" si="34"/>
        <v>6</v>
      </c>
      <c r="C2187" s="17">
        <f>_xlfn.ISOWEEKNUM(Table3[[#This Row],[dt]])</f>
        <v>25</v>
      </c>
      <c r="D2187" s="1">
        <v>16256</v>
      </c>
      <c r="E2187" s="1" t="s">
        <v>10</v>
      </c>
      <c r="F2187" s="1" t="s">
        <v>89</v>
      </c>
      <c r="G2187" s="1" t="s">
        <v>36</v>
      </c>
      <c r="H2187" s="1" t="s">
        <v>17</v>
      </c>
      <c r="I2187" s="1" t="s">
        <v>12</v>
      </c>
      <c r="J2187" s="1" t="s">
        <v>16</v>
      </c>
      <c r="K2187" s="1" t="s">
        <v>14</v>
      </c>
      <c r="L2187" s="1" t="s">
        <v>75</v>
      </c>
      <c r="M2187" s="1">
        <v>180260</v>
      </c>
      <c r="N2187" s="17">
        <v>672.66067676255341</v>
      </c>
      <c r="O2187" s="8">
        <v>2991.4591557611875</v>
      </c>
      <c r="P2187" s="8">
        <v>3256.0468288379561</v>
      </c>
      <c r="Q2187" s="8">
        <f>P2187-Table3[[#This Row],[paid]]</f>
        <v>264.58767307676862</v>
      </c>
      <c r="R2187" s="8">
        <v>4.8405487957300766</v>
      </c>
      <c r="S2187" s="8">
        <v>2800</v>
      </c>
      <c r="T2187" s="10">
        <v>0.1</v>
      </c>
      <c r="U2187" s="8">
        <v>551.85840646375755</v>
      </c>
      <c r="V2187" s="10">
        <v>2.8247874159143527E-2</v>
      </c>
    </row>
    <row r="2188" spans="1:22" x14ac:dyDescent="0.25">
      <c r="A2188" s="6">
        <v>44734</v>
      </c>
      <c r="B2188" s="7" t="str">
        <f t="shared" si="34"/>
        <v>6</v>
      </c>
      <c r="C2188" s="17">
        <f>_xlfn.ISOWEEKNUM(Table3[[#This Row],[dt]])</f>
        <v>25</v>
      </c>
      <c r="D2188" s="1">
        <v>17260</v>
      </c>
      <c r="E2188" s="1" t="s">
        <v>10</v>
      </c>
      <c r="F2188" s="1" t="s">
        <v>90</v>
      </c>
      <c r="G2188" s="1" t="s">
        <v>60</v>
      </c>
      <c r="H2188" s="1" t="s">
        <v>17</v>
      </c>
      <c r="I2188" s="1" t="s">
        <v>12</v>
      </c>
      <c r="J2188" s="1" t="s">
        <v>13</v>
      </c>
      <c r="K2188" s="1" t="s">
        <v>15</v>
      </c>
      <c r="L2188" s="1" t="s">
        <v>77</v>
      </c>
      <c r="M2188" s="1">
        <v>102390</v>
      </c>
      <c r="N2188" s="17">
        <v>425.1729067392784</v>
      </c>
      <c r="O2188" s="8">
        <v>1409.1937742185767</v>
      </c>
      <c r="P2188" s="8">
        <v>1637.0246260748816</v>
      </c>
      <c r="Q2188" s="8">
        <f>P2188-Table3[[#This Row],[paid]]</f>
        <v>227.83085185630489</v>
      </c>
      <c r="R2188" s="8">
        <v>3.8502562137119583</v>
      </c>
      <c r="S2188" s="8">
        <v>1200</v>
      </c>
      <c r="T2188" s="10">
        <v>7.0000000000000007E-2</v>
      </c>
      <c r="U2188" s="8">
        <v>629.30995688239364</v>
      </c>
      <c r="V2188" s="10">
        <v>6.4070503975994911E-2</v>
      </c>
    </row>
    <row r="2189" spans="1:22" x14ac:dyDescent="0.25">
      <c r="A2189" s="6">
        <v>44734</v>
      </c>
      <c r="B2189" s="7" t="str">
        <f t="shared" si="34"/>
        <v>6</v>
      </c>
      <c r="C2189" s="17">
        <f>_xlfn.ISOWEEKNUM(Table3[[#This Row],[dt]])</f>
        <v>25</v>
      </c>
      <c r="D2189" s="1">
        <v>5638</v>
      </c>
      <c r="E2189" s="1" t="s">
        <v>10</v>
      </c>
      <c r="F2189" s="1" t="s">
        <v>90</v>
      </c>
      <c r="G2189" s="1" t="s">
        <v>31</v>
      </c>
      <c r="H2189" s="1" t="s">
        <v>11</v>
      </c>
      <c r="I2189" s="1" t="s">
        <v>12</v>
      </c>
      <c r="J2189" s="1" t="s">
        <v>16</v>
      </c>
      <c r="K2189" s="1" t="s">
        <v>15</v>
      </c>
      <c r="L2189" s="1" t="s">
        <v>75</v>
      </c>
      <c r="M2189" s="1">
        <v>299010</v>
      </c>
      <c r="N2189" s="17">
        <v>1030.704985775692</v>
      </c>
      <c r="O2189" s="8">
        <v>5212.8300714303086</v>
      </c>
      <c r="P2189" s="8">
        <v>5394.467815888228</v>
      </c>
      <c r="Q2189" s="8">
        <f>P2189-Table3[[#This Row],[paid]]</f>
        <v>181.63774445791933</v>
      </c>
      <c r="R2189" s="8">
        <v>5.2337651319581404</v>
      </c>
      <c r="S2189" s="8">
        <v>3400</v>
      </c>
      <c r="T2189" s="10">
        <v>0.04</v>
      </c>
      <c r="U2189" s="8">
        <v>398.53117969147303</v>
      </c>
      <c r="V2189" s="10">
        <v>1.2312959414880753E-2</v>
      </c>
    </row>
    <row r="2190" spans="1:22" x14ac:dyDescent="0.25">
      <c r="A2190" s="6">
        <v>44734</v>
      </c>
      <c r="B2190" s="7" t="str">
        <f t="shared" si="34"/>
        <v>6</v>
      </c>
      <c r="C2190" s="17">
        <f>_xlfn.ISOWEEKNUM(Table3[[#This Row],[dt]])</f>
        <v>25</v>
      </c>
      <c r="D2190" s="1">
        <v>14706</v>
      </c>
      <c r="E2190" s="1" t="s">
        <v>10</v>
      </c>
      <c r="F2190" s="1" t="s">
        <v>89</v>
      </c>
      <c r="G2190" s="1" t="s">
        <v>37</v>
      </c>
      <c r="H2190" s="1" t="s">
        <v>17</v>
      </c>
      <c r="I2190" s="1" t="s">
        <v>18</v>
      </c>
      <c r="J2190" s="1" t="s">
        <v>13</v>
      </c>
      <c r="K2190" s="1" t="s">
        <v>15</v>
      </c>
      <c r="L2190" s="1" t="s">
        <v>78</v>
      </c>
      <c r="M2190" s="1">
        <v>101110</v>
      </c>
      <c r="N2190" s="17">
        <v>534.74589665653491</v>
      </c>
      <c r="O2190" s="8">
        <v>5452.1658788083805</v>
      </c>
      <c r="P2190" s="8">
        <v>5585.2937386658086</v>
      </c>
      <c r="Q2190" s="8">
        <f>P2190-Table3[[#This Row],[paid]]</f>
        <v>133.12785985742812</v>
      </c>
      <c r="R2190" s="8">
        <v>10.444762219939426</v>
      </c>
      <c r="S2190" s="8">
        <v>4800</v>
      </c>
      <c r="T2190" s="10">
        <v>0.11</v>
      </c>
      <c r="U2190" s="8">
        <v>524.39583609297938</v>
      </c>
      <c r="V2190" s="10">
        <v>1.5648112723320107E-2</v>
      </c>
    </row>
    <row r="2191" spans="1:22" x14ac:dyDescent="0.25">
      <c r="A2191" s="6">
        <v>44734</v>
      </c>
      <c r="B2191" s="7" t="str">
        <f t="shared" si="34"/>
        <v>6</v>
      </c>
      <c r="C2191" s="17">
        <f>_xlfn.ISOWEEKNUM(Table3[[#This Row],[dt]])</f>
        <v>25</v>
      </c>
      <c r="D2191" s="1">
        <v>17100</v>
      </c>
      <c r="E2191" s="1" t="s">
        <v>10</v>
      </c>
      <c r="F2191" s="1" t="s">
        <v>91</v>
      </c>
      <c r="G2191" s="1" t="s">
        <v>46</v>
      </c>
      <c r="H2191" s="1" t="s">
        <v>11</v>
      </c>
      <c r="I2191" s="1" t="s">
        <v>21</v>
      </c>
      <c r="J2191" s="1" t="s">
        <v>13</v>
      </c>
      <c r="K2191" s="1" t="s">
        <v>15</v>
      </c>
      <c r="L2191" s="1" t="s">
        <v>81</v>
      </c>
      <c r="M2191" s="1">
        <v>48850</v>
      </c>
      <c r="N2191" s="17">
        <v>289.62450592885375</v>
      </c>
      <c r="O2191" s="8">
        <v>1481.8690538765577</v>
      </c>
      <c r="P2191" s="8">
        <v>1589.5762688157629</v>
      </c>
      <c r="Q2191" s="8">
        <f>P2191-Table3[[#This Row],[paid]]</f>
        <v>107.70721493920519</v>
      </c>
      <c r="R2191" s="8">
        <v>5.4884039032465104</v>
      </c>
      <c r="S2191" s="8">
        <v>1000</v>
      </c>
      <c r="T2191" s="10">
        <v>7.0000000000000007E-2</v>
      </c>
      <c r="U2191" s="8">
        <v>653.81068814062019</v>
      </c>
      <c r="V2191" s="10">
        <v>6.8551884021657156E-2</v>
      </c>
    </row>
    <row r="2192" spans="1:22" x14ac:dyDescent="0.25">
      <c r="A2192" s="6">
        <v>44734</v>
      </c>
      <c r="B2192" s="7" t="str">
        <f t="shared" si="34"/>
        <v>6</v>
      </c>
      <c r="C2192" s="17">
        <f>_xlfn.ISOWEEKNUM(Table3[[#This Row],[dt]])</f>
        <v>25</v>
      </c>
      <c r="D2192" s="1">
        <v>17628</v>
      </c>
      <c r="E2192" s="1" t="s">
        <v>10</v>
      </c>
      <c r="F2192" s="1" t="s">
        <v>95</v>
      </c>
      <c r="G2192" s="1" t="s">
        <v>33</v>
      </c>
      <c r="H2192" s="1" t="s">
        <v>11</v>
      </c>
      <c r="I2192" s="1" t="s">
        <v>18</v>
      </c>
      <c r="J2192" s="1" t="s">
        <v>13</v>
      </c>
      <c r="K2192" s="1" t="s">
        <v>15</v>
      </c>
      <c r="L2192" s="1" t="s">
        <v>76</v>
      </c>
      <c r="M2192" s="1">
        <v>11490</v>
      </c>
      <c r="N2192" s="17">
        <v>86.013724266999375</v>
      </c>
      <c r="O2192" s="8">
        <v>185.85664235366986</v>
      </c>
      <c r="P2192" s="8">
        <v>222.0308609527622</v>
      </c>
      <c r="Q2192" s="8">
        <f>P2192-Table3[[#This Row],[paid]]</f>
        <v>36.174218599092342</v>
      </c>
      <c r="R2192" s="8">
        <v>2.5813422549120815</v>
      </c>
      <c r="S2192" s="8">
        <v>200</v>
      </c>
      <c r="T2192" s="10">
        <v>0.06</v>
      </c>
      <c r="U2192" s="8">
        <v>71.836904329705632</v>
      </c>
      <c r="V2192" s="10">
        <v>5.3924113688103605E-2</v>
      </c>
    </row>
    <row r="2193" spans="1:22" x14ac:dyDescent="0.25">
      <c r="A2193" s="6">
        <v>44734</v>
      </c>
      <c r="B2193" s="7" t="str">
        <f t="shared" si="34"/>
        <v>6</v>
      </c>
      <c r="C2193" s="17">
        <f>_xlfn.ISOWEEKNUM(Table3[[#This Row],[dt]])</f>
        <v>25</v>
      </c>
      <c r="D2193" s="1">
        <v>17848</v>
      </c>
      <c r="E2193" s="1" t="s">
        <v>10</v>
      </c>
      <c r="F2193" s="1" t="s">
        <v>95</v>
      </c>
      <c r="G2193" s="1" t="s">
        <v>73</v>
      </c>
      <c r="H2193" s="1" t="s">
        <v>11</v>
      </c>
      <c r="I2193" s="1" t="s">
        <v>12</v>
      </c>
      <c r="J2193" s="1" t="s">
        <v>16</v>
      </c>
      <c r="K2193" s="1" t="s">
        <v>14</v>
      </c>
      <c r="L2193" s="1" t="s">
        <v>78</v>
      </c>
      <c r="M2193" s="1">
        <v>34810</v>
      </c>
      <c r="N2193" s="17">
        <v>145.36975813467896</v>
      </c>
      <c r="O2193" s="8">
        <v>480.8827776698343</v>
      </c>
      <c r="P2193" s="8">
        <v>485.45703528469727</v>
      </c>
      <c r="Q2193" s="8">
        <f>P2193-Table3[[#This Row],[paid]]</f>
        <v>4.5742576148629723</v>
      </c>
      <c r="R2193" s="8">
        <v>3.3394637338182935</v>
      </c>
      <c r="S2193" s="8">
        <v>400</v>
      </c>
      <c r="T2193" s="10">
        <v>7.0000000000000007E-2</v>
      </c>
      <c r="U2193" s="8">
        <v>79.490025992366171</v>
      </c>
      <c r="V2193" s="10">
        <v>2.7290443236907352E-2</v>
      </c>
    </row>
    <row r="2194" spans="1:22" x14ac:dyDescent="0.25">
      <c r="A2194" s="6">
        <v>44734</v>
      </c>
      <c r="B2194" s="7" t="str">
        <f t="shared" si="34"/>
        <v>6</v>
      </c>
      <c r="C2194" s="17">
        <f>_xlfn.ISOWEEKNUM(Table3[[#This Row],[dt]])</f>
        <v>25</v>
      </c>
      <c r="D2194" s="1">
        <v>15672</v>
      </c>
      <c r="E2194" s="1" t="s">
        <v>10</v>
      </c>
      <c r="F2194" s="1" t="s">
        <v>95</v>
      </c>
      <c r="G2194" s="1" t="s">
        <v>56</v>
      </c>
      <c r="H2194" s="1" t="s">
        <v>11</v>
      </c>
      <c r="I2194" s="1" t="s">
        <v>12</v>
      </c>
      <c r="J2194" s="1" t="s">
        <v>13</v>
      </c>
      <c r="K2194" s="1" t="s">
        <v>14</v>
      </c>
      <c r="L2194" s="1" t="s">
        <v>77</v>
      </c>
      <c r="M2194" s="1">
        <v>90</v>
      </c>
      <c r="N2194" s="17">
        <v>0</v>
      </c>
      <c r="O2194" s="8">
        <v>0.63356364996097203</v>
      </c>
      <c r="P2194" s="8">
        <v>0.63356364996097203</v>
      </c>
      <c r="Q2194" s="8">
        <f>P2194-Table3[[#This Row],[paid]]</f>
        <v>0</v>
      </c>
      <c r="R2194" s="8">
        <v>6</v>
      </c>
      <c r="S2194" s="8">
        <v>500</v>
      </c>
      <c r="T2194" s="10">
        <v>0.08</v>
      </c>
      <c r="U2194" s="8">
        <v>0.25226239426441605</v>
      </c>
      <c r="V2194" s="10">
        <v>6.6360708004622099E-2</v>
      </c>
    </row>
    <row r="2195" spans="1:22" x14ac:dyDescent="0.25">
      <c r="A2195" s="6">
        <v>44734</v>
      </c>
      <c r="B2195" s="7" t="str">
        <f t="shared" si="34"/>
        <v>6</v>
      </c>
      <c r="C2195" s="17">
        <f>_xlfn.ISOWEEKNUM(Table3[[#This Row],[dt]])</f>
        <v>25</v>
      </c>
      <c r="D2195" s="1">
        <v>17871</v>
      </c>
      <c r="E2195" s="1" t="s">
        <v>10</v>
      </c>
      <c r="F2195" s="1" t="s">
        <v>94</v>
      </c>
      <c r="G2195" s="1" t="s">
        <v>53</v>
      </c>
      <c r="H2195" s="1" t="s">
        <v>17</v>
      </c>
      <c r="I2195" s="1" t="s">
        <v>12</v>
      </c>
      <c r="J2195" s="1" t="s">
        <v>16</v>
      </c>
      <c r="K2195" s="1" t="s">
        <v>14</v>
      </c>
      <c r="L2195" s="1" t="s">
        <v>81</v>
      </c>
      <c r="M2195" s="1">
        <v>110</v>
      </c>
      <c r="N2195" s="17">
        <v>8.5910652920962199E-2</v>
      </c>
      <c r="O2195" s="8">
        <v>0.24934741816197339</v>
      </c>
      <c r="P2195" s="8">
        <v>3.5702665830752203E-4</v>
      </c>
      <c r="Q2195" s="8">
        <f>P2195-Table3[[#This Row],[paid]]</f>
        <v>-0.24899039150366586</v>
      </c>
      <c r="R2195" s="8">
        <v>6</v>
      </c>
      <c r="S2195" s="8">
        <v>200</v>
      </c>
      <c r="T2195" s="10">
        <v>0.1</v>
      </c>
      <c r="U2195" s="8">
        <v>1.0041773591609501E-4</v>
      </c>
      <c r="V2195" s="10">
        <v>4.6876861797063629E-2</v>
      </c>
    </row>
    <row r="2196" spans="1:22" x14ac:dyDescent="0.25">
      <c r="A2196" s="6">
        <v>44734</v>
      </c>
      <c r="B2196" s="7" t="str">
        <f t="shared" si="34"/>
        <v>6</v>
      </c>
      <c r="C2196" s="17">
        <f>_xlfn.ISOWEEKNUM(Table3[[#This Row],[dt]])</f>
        <v>25</v>
      </c>
      <c r="D2196" s="1">
        <v>17872</v>
      </c>
      <c r="E2196" s="1" t="s">
        <v>24</v>
      </c>
      <c r="F2196" s="1" t="s">
        <v>91</v>
      </c>
      <c r="G2196" s="1" t="s">
        <v>28</v>
      </c>
      <c r="H2196" s="1" t="s">
        <v>11</v>
      </c>
      <c r="I2196" s="1" t="s">
        <v>18</v>
      </c>
      <c r="J2196" s="1" t="s">
        <v>13</v>
      </c>
      <c r="K2196" s="1" t="s">
        <v>15</v>
      </c>
      <c r="L2196" s="1" t="s">
        <v>79</v>
      </c>
      <c r="M2196" s="1">
        <v>60</v>
      </c>
      <c r="N2196" s="17">
        <v>0.46402151983860118</v>
      </c>
      <c r="O2196" s="8">
        <v>1.7849058650865033</v>
      </c>
      <c r="P2196" s="8">
        <v>2.000566986198726E-3</v>
      </c>
      <c r="Q2196" s="8">
        <f>P2196-Table3[[#This Row],[paid]]</f>
        <v>-1.7829052981003046</v>
      </c>
      <c r="R2196" s="8">
        <v>3</v>
      </c>
      <c r="S2196" s="8">
        <v>200</v>
      </c>
      <c r="T2196" s="10">
        <v>7.0000000000000007E-2</v>
      </c>
      <c r="U2196" s="8">
        <v>4.6049252292745455E-4</v>
      </c>
      <c r="V2196" s="10">
        <v>3.8363501122785498E-2</v>
      </c>
    </row>
    <row r="2197" spans="1:22" x14ac:dyDescent="0.25">
      <c r="A2197" s="6">
        <v>44734</v>
      </c>
      <c r="B2197" s="7" t="str">
        <f t="shared" si="34"/>
        <v>6</v>
      </c>
      <c r="C2197" s="17">
        <f>_xlfn.ISOWEEKNUM(Table3[[#This Row],[dt]])</f>
        <v>25</v>
      </c>
      <c r="D2197" s="1">
        <v>2917</v>
      </c>
      <c r="E2197" s="1" t="s">
        <v>10</v>
      </c>
      <c r="F2197" s="1" t="s">
        <v>93</v>
      </c>
      <c r="G2197" s="1" t="s">
        <v>71</v>
      </c>
      <c r="H2197" s="1" t="s">
        <v>17</v>
      </c>
      <c r="I2197" s="1" t="s">
        <v>12</v>
      </c>
      <c r="J2197" s="1" t="s">
        <v>13</v>
      </c>
      <c r="K2197" s="1" t="s">
        <v>15</v>
      </c>
      <c r="L2197" s="1" t="s">
        <v>75</v>
      </c>
      <c r="M2197" s="1">
        <v>490</v>
      </c>
      <c r="N2197" s="17">
        <v>2.5873417721518988</v>
      </c>
      <c r="O2197" s="8">
        <v>5.7812798025389416</v>
      </c>
      <c r="P2197" s="8">
        <v>3.4151019930609781E-2</v>
      </c>
      <c r="Q2197" s="8">
        <f>P2197-Table3[[#This Row],[paid]]</f>
        <v>-5.7471287826083319</v>
      </c>
      <c r="R2197" s="8">
        <v>1.3199268955568359E-2</v>
      </c>
      <c r="S2197" s="8">
        <v>200</v>
      </c>
      <c r="T2197" s="10">
        <v>7.0000000000000007E-2</v>
      </c>
      <c r="U2197" s="8">
        <v>1.0882686954751416E-2</v>
      </c>
      <c r="V2197" s="10">
        <v>5.311059999995877E-2</v>
      </c>
    </row>
    <row r="2198" spans="1:22" x14ac:dyDescent="0.25">
      <c r="A2198" s="6">
        <v>44734</v>
      </c>
      <c r="B2198" s="7" t="str">
        <f t="shared" si="34"/>
        <v>6</v>
      </c>
      <c r="C2198" s="17">
        <f>_xlfn.ISOWEEKNUM(Table3[[#This Row],[dt]])</f>
        <v>25</v>
      </c>
      <c r="D2198" s="1">
        <v>2647</v>
      </c>
      <c r="E2198" s="1" t="s">
        <v>10</v>
      </c>
      <c r="F2198" s="1" t="s">
        <v>89</v>
      </c>
      <c r="G2198" s="1" t="s">
        <v>27</v>
      </c>
      <c r="H2198" s="1" t="s">
        <v>11</v>
      </c>
      <c r="I2198" s="1" t="s">
        <v>18</v>
      </c>
      <c r="J2198" s="1" t="s">
        <v>13</v>
      </c>
      <c r="K2198" s="1" t="s">
        <v>14</v>
      </c>
      <c r="L2198" s="1" t="s">
        <v>77</v>
      </c>
      <c r="M2198" s="1">
        <v>39410</v>
      </c>
      <c r="N2198" s="17">
        <v>166.94099848714069</v>
      </c>
      <c r="O2198" s="8">
        <v>1102.7300771532421</v>
      </c>
      <c r="P2198" s="8">
        <v>1095.7789294152615</v>
      </c>
      <c r="Q2198" s="8">
        <f>P2198-Table3[[#This Row],[paid]]</f>
        <v>-6.951147737980591</v>
      </c>
      <c r="R2198" s="8">
        <v>6.5638695068645365</v>
      </c>
      <c r="S2198" s="8">
        <v>800</v>
      </c>
      <c r="T2198" s="10">
        <v>8.5000000000000006E-2</v>
      </c>
      <c r="U2198" s="8">
        <v>386.02573704213609</v>
      </c>
      <c r="V2198" s="10">
        <v>5.8714053640991602E-2</v>
      </c>
    </row>
    <row r="2199" spans="1:22" x14ac:dyDescent="0.25">
      <c r="A2199" s="6">
        <v>44734</v>
      </c>
      <c r="B2199" s="7" t="str">
        <f t="shared" si="34"/>
        <v>6</v>
      </c>
      <c r="C2199" s="17">
        <f>_xlfn.ISOWEEKNUM(Table3[[#This Row],[dt]])</f>
        <v>25</v>
      </c>
      <c r="D2199" s="1">
        <v>14988</v>
      </c>
      <c r="E2199" s="1" t="s">
        <v>10</v>
      </c>
      <c r="F2199" s="1" t="s">
        <v>90</v>
      </c>
      <c r="G2199" s="1" t="s">
        <v>74</v>
      </c>
      <c r="H2199" s="1" t="s">
        <v>11</v>
      </c>
      <c r="I2199" s="1" t="s">
        <v>12</v>
      </c>
      <c r="J2199" s="1" t="s">
        <v>16</v>
      </c>
      <c r="K2199" s="1" t="s">
        <v>14</v>
      </c>
      <c r="L2199" s="1" t="s">
        <v>75</v>
      </c>
      <c r="M2199" s="1">
        <v>1170</v>
      </c>
      <c r="N2199" s="17">
        <v>4.3893893008193388</v>
      </c>
      <c r="O2199" s="8">
        <v>29.31960454198888</v>
      </c>
      <c r="P2199" s="8">
        <v>0.10117543905727992</v>
      </c>
      <c r="Q2199" s="8">
        <f>P2199-Table3[[#This Row],[paid]]</f>
        <v>-29.218429102931601</v>
      </c>
      <c r="R2199" s="8">
        <v>2.3050003570745971E-2</v>
      </c>
      <c r="S2199" s="8">
        <v>200</v>
      </c>
      <c r="T2199" s="10">
        <v>0.14000000000000001</v>
      </c>
      <c r="U2199" s="8">
        <v>5.5374045210996613E-2</v>
      </c>
      <c r="V2199" s="10">
        <v>9.1217864939940121E-2</v>
      </c>
    </row>
    <row r="2200" spans="1:22" x14ac:dyDescent="0.25">
      <c r="A2200" s="6">
        <v>44734</v>
      </c>
      <c r="B2200" s="7" t="str">
        <f t="shared" si="34"/>
        <v>6</v>
      </c>
      <c r="C2200" s="17">
        <f>_xlfn.ISOWEEKNUM(Table3[[#This Row],[dt]])</f>
        <v>25</v>
      </c>
      <c r="D2200" s="1">
        <v>10777</v>
      </c>
      <c r="E2200" s="1" t="s">
        <v>10</v>
      </c>
      <c r="F2200" s="1" t="s">
        <v>89</v>
      </c>
      <c r="G2200" s="1" t="s">
        <v>31</v>
      </c>
      <c r="H2200" s="1" t="s">
        <v>11</v>
      </c>
      <c r="I2200" s="1" t="s">
        <v>18</v>
      </c>
      <c r="J2200" s="1" t="s">
        <v>16</v>
      </c>
      <c r="K2200" s="1" t="s">
        <v>15</v>
      </c>
      <c r="L2200" s="1" t="s">
        <v>76</v>
      </c>
      <c r="M2200" s="1">
        <v>6570</v>
      </c>
      <c r="N2200" s="17">
        <v>32.27745935197099</v>
      </c>
      <c r="O2200" s="8">
        <v>123.96954643787089</v>
      </c>
      <c r="P2200" s="8">
        <v>15.878658714407372</v>
      </c>
      <c r="Q2200" s="8">
        <f>P2200-Table3[[#This Row],[paid]]</f>
        <v>-108.09088772346351</v>
      </c>
      <c r="R2200" s="8">
        <v>0.49194264459472575</v>
      </c>
      <c r="S2200" s="8">
        <v>200</v>
      </c>
      <c r="T2200" s="10">
        <v>0.17</v>
      </c>
      <c r="U2200" s="8">
        <v>3.840270364682981</v>
      </c>
      <c r="V2200" s="10">
        <v>4.0308509194152346E-2</v>
      </c>
    </row>
    <row r="2201" spans="1:22" x14ac:dyDescent="0.25">
      <c r="A2201" s="6">
        <v>44734</v>
      </c>
      <c r="B2201" s="7" t="str">
        <f t="shared" si="34"/>
        <v>6</v>
      </c>
      <c r="C2201" s="17">
        <f>_xlfn.ISOWEEKNUM(Table3[[#This Row],[dt]])</f>
        <v>25</v>
      </c>
      <c r="D2201" s="1">
        <v>16483</v>
      </c>
      <c r="E2201" s="1" t="s">
        <v>10</v>
      </c>
      <c r="F2201" s="1" t="s">
        <v>89</v>
      </c>
      <c r="G2201" s="1" t="s">
        <v>42</v>
      </c>
      <c r="H2201" s="1" t="s">
        <v>17</v>
      </c>
      <c r="I2201" s="1" t="s">
        <v>12</v>
      </c>
      <c r="J2201" s="1" t="s">
        <v>13</v>
      </c>
      <c r="K2201" s="1" t="s">
        <v>15</v>
      </c>
      <c r="L2201" s="1" t="s">
        <v>81</v>
      </c>
      <c r="M2201" s="1">
        <v>37660</v>
      </c>
      <c r="N2201" s="17">
        <v>117.38540520718738</v>
      </c>
      <c r="O2201" s="8">
        <v>295.70284016768312</v>
      </c>
      <c r="P2201" s="8">
        <v>170.15292997058651</v>
      </c>
      <c r="Q2201" s="8">
        <f>P2201-Table3[[#This Row],[paid]]</f>
        <v>-125.54991019709661</v>
      </c>
      <c r="R2201" s="8">
        <v>1.4495237263121723</v>
      </c>
      <c r="S2201" s="8">
        <v>200</v>
      </c>
      <c r="T2201" s="10">
        <v>0.06</v>
      </c>
      <c r="U2201" s="8">
        <v>31.667616141076607</v>
      </c>
      <c r="V2201" s="10">
        <v>3.101877836852494E-2</v>
      </c>
    </row>
    <row r="2202" spans="1:22" x14ac:dyDescent="0.25">
      <c r="A2202" s="6">
        <v>44734</v>
      </c>
      <c r="B2202" s="7" t="str">
        <f t="shared" si="34"/>
        <v>6</v>
      </c>
      <c r="C2202" s="17">
        <f>_xlfn.ISOWEEKNUM(Table3[[#This Row],[dt]])</f>
        <v>25</v>
      </c>
      <c r="D2202" s="1">
        <v>17644</v>
      </c>
      <c r="E2202" s="1" t="s">
        <v>10</v>
      </c>
      <c r="F2202" s="1" t="s">
        <v>94</v>
      </c>
      <c r="G2202" s="1" t="s">
        <v>27</v>
      </c>
      <c r="H2202" s="1" t="s">
        <v>17</v>
      </c>
      <c r="I2202" s="1" t="s">
        <v>18</v>
      </c>
      <c r="J2202" s="1" t="s">
        <v>13</v>
      </c>
      <c r="K2202" s="1" t="s">
        <v>14</v>
      </c>
      <c r="L2202" s="1" t="s">
        <v>78</v>
      </c>
      <c r="M2202" s="1">
        <v>3420</v>
      </c>
      <c r="N2202" s="17">
        <v>25.641986879100283</v>
      </c>
      <c r="O2202" s="8">
        <v>153.26582428459909</v>
      </c>
      <c r="P2202" s="8">
        <v>20.468959663125933</v>
      </c>
      <c r="Q2202" s="8">
        <f>P2202-Table3[[#This Row],[paid]]</f>
        <v>-132.79686462147316</v>
      </c>
      <c r="R2202" s="8">
        <v>0.79825950148228686</v>
      </c>
      <c r="S2202" s="8">
        <v>200</v>
      </c>
      <c r="T2202" s="10">
        <v>0.1</v>
      </c>
      <c r="U2202" s="8">
        <v>7.8239717054608935</v>
      </c>
      <c r="V2202" s="10">
        <v>6.3705987295122821E-2</v>
      </c>
    </row>
    <row r="2203" spans="1:22" x14ac:dyDescent="0.25">
      <c r="A2203" s="6">
        <v>44734</v>
      </c>
      <c r="B2203" s="7" t="str">
        <f t="shared" si="34"/>
        <v>6</v>
      </c>
      <c r="C2203" s="17">
        <f>_xlfn.ISOWEEKNUM(Table3[[#This Row],[dt]])</f>
        <v>25</v>
      </c>
      <c r="D2203" s="1">
        <v>15810</v>
      </c>
      <c r="E2203" s="1" t="s">
        <v>10</v>
      </c>
      <c r="F2203" s="1" t="s">
        <v>90</v>
      </c>
      <c r="G2203" s="1" t="s">
        <v>53</v>
      </c>
      <c r="H2203" s="1" t="s">
        <v>11</v>
      </c>
      <c r="I2203" s="1" t="s">
        <v>12</v>
      </c>
      <c r="J2203" s="1" t="s">
        <v>16</v>
      </c>
      <c r="K2203" s="1" t="s">
        <v>14</v>
      </c>
      <c r="L2203" s="1" t="s">
        <v>76</v>
      </c>
      <c r="M2203" s="1">
        <v>176870</v>
      </c>
      <c r="N2203" s="17">
        <v>515.4027241176085</v>
      </c>
      <c r="O2203" s="8">
        <v>4401.5129512436752</v>
      </c>
      <c r="P2203" s="8">
        <v>4248.2242796066012</v>
      </c>
      <c r="Q2203" s="8">
        <f>P2203-Table3[[#This Row],[paid]]</f>
        <v>-153.288671637074</v>
      </c>
      <c r="R2203" s="8">
        <v>8.2425336165611913</v>
      </c>
      <c r="S2203" s="8">
        <v>1600</v>
      </c>
      <c r="T2203" s="10">
        <v>0.1</v>
      </c>
      <c r="U2203" s="8">
        <v>836.02921870303544</v>
      </c>
      <c r="V2203" s="10">
        <v>3.2799163590787571E-2</v>
      </c>
    </row>
    <row r="2204" spans="1:22" x14ac:dyDescent="0.25">
      <c r="A2204" s="6">
        <v>44734</v>
      </c>
      <c r="B2204" s="7" t="str">
        <f t="shared" si="34"/>
        <v>6</v>
      </c>
      <c r="C2204" s="17">
        <f>_xlfn.ISOWEEKNUM(Table3[[#This Row],[dt]])</f>
        <v>25</v>
      </c>
      <c r="D2204" s="1">
        <v>17267</v>
      </c>
      <c r="E2204" s="1" t="s">
        <v>10</v>
      </c>
      <c r="F2204" s="1" t="s">
        <v>94</v>
      </c>
      <c r="G2204" s="1" t="s">
        <v>32</v>
      </c>
      <c r="H2204" s="1" t="s">
        <v>11</v>
      </c>
      <c r="I2204" s="1" t="s">
        <v>12</v>
      </c>
      <c r="J2204" s="1" t="s">
        <v>13</v>
      </c>
      <c r="K2204" s="1" t="s">
        <v>15</v>
      </c>
      <c r="L2204" s="1" t="s">
        <v>78</v>
      </c>
      <c r="M2204" s="1">
        <v>12880</v>
      </c>
      <c r="N2204" s="17">
        <v>54.704370179948583</v>
      </c>
      <c r="O2204" s="8">
        <v>225.47606386541472</v>
      </c>
      <c r="P2204" s="8">
        <v>54.098798528120078</v>
      </c>
      <c r="Q2204" s="8">
        <f>P2204-Table3[[#This Row],[paid]]</f>
        <v>-171.37726533729463</v>
      </c>
      <c r="R2204" s="8">
        <v>0.98893010467287179</v>
      </c>
      <c r="S2204" s="8">
        <v>200</v>
      </c>
      <c r="T2204" s="10">
        <v>0.08</v>
      </c>
      <c r="U2204" s="8">
        <v>24.821532348884755</v>
      </c>
      <c r="V2204" s="10">
        <v>7.6469758491902989E-2</v>
      </c>
    </row>
    <row r="2205" spans="1:22" x14ac:dyDescent="0.25">
      <c r="A2205" s="6">
        <v>44734</v>
      </c>
      <c r="B2205" s="7" t="str">
        <f t="shared" si="34"/>
        <v>6</v>
      </c>
      <c r="C2205" s="17">
        <f>_xlfn.ISOWEEKNUM(Table3[[#This Row],[dt]])</f>
        <v>25</v>
      </c>
      <c r="D2205" s="1">
        <v>2973</v>
      </c>
      <c r="E2205" s="1" t="s">
        <v>10</v>
      </c>
      <c r="F2205" s="1" t="s">
        <v>92</v>
      </c>
      <c r="G2205" s="1" t="s">
        <v>33</v>
      </c>
      <c r="H2205" s="1" t="s">
        <v>11</v>
      </c>
      <c r="I2205" s="1" t="s">
        <v>21</v>
      </c>
      <c r="J2205" s="1" t="s">
        <v>16</v>
      </c>
      <c r="K2205" s="1" t="s">
        <v>14</v>
      </c>
      <c r="L2205" s="1" t="s">
        <v>75</v>
      </c>
      <c r="M2205" s="1">
        <v>33580</v>
      </c>
      <c r="N2205" s="17">
        <v>175.43661371148309</v>
      </c>
      <c r="O2205" s="8">
        <v>483.75809399637404</v>
      </c>
      <c r="P2205" s="8">
        <v>288.66966621171838</v>
      </c>
      <c r="Q2205" s="8">
        <f>P2205-Table3[[#This Row],[paid]]</f>
        <v>-195.08842778465566</v>
      </c>
      <c r="R2205" s="8">
        <v>1.6454356938652179</v>
      </c>
      <c r="S2205" s="8">
        <v>400</v>
      </c>
      <c r="T2205" s="10">
        <v>0.05</v>
      </c>
      <c r="U2205" s="8">
        <v>65.242968653024391</v>
      </c>
      <c r="V2205" s="10">
        <v>3.7668759075164586E-2</v>
      </c>
    </row>
    <row r="2206" spans="1:22" x14ac:dyDescent="0.25">
      <c r="A2206" s="6">
        <v>44734</v>
      </c>
      <c r="B2206" s="7" t="str">
        <f t="shared" si="34"/>
        <v>6</v>
      </c>
      <c r="C2206" s="17">
        <f>_xlfn.ISOWEEKNUM(Table3[[#This Row],[dt]])</f>
        <v>25</v>
      </c>
      <c r="D2206" s="1">
        <v>16863</v>
      </c>
      <c r="E2206" s="1" t="s">
        <v>10</v>
      </c>
      <c r="F2206" s="1" t="s">
        <v>91</v>
      </c>
      <c r="G2206" s="1" t="s">
        <v>27</v>
      </c>
      <c r="H2206" s="1" t="s">
        <v>11</v>
      </c>
      <c r="I2206" s="1" t="s">
        <v>18</v>
      </c>
      <c r="J2206" s="1" t="s">
        <v>13</v>
      </c>
      <c r="K2206" s="1" t="s">
        <v>14</v>
      </c>
      <c r="L2206" s="1" t="s">
        <v>75</v>
      </c>
      <c r="M2206" s="1">
        <v>96690</v>
      </c>
      <c r="N2206" s="17">
        <v>73.472644376899694</v>
      </c>
      <c r="O2206" s="8">
        <v>526.34159568808195</v>
      </c>
      <c r="P2206" s="8">
        <v>322.26424067300303</v>
      </c>
      <c r="Q2206" s="8">
        <f>P2206-Table3[[#This Row],[paid]]</f>
        <v>-204.07735501507892</v>
      </c>
      <c r="R2206" s="8">
        <v>4.3861799640673489</v>
      </c>
      <c r="S2206" s="8">
        <v>200</v>
      </c>
      <c r="T2206" s="10">
        <v>0.1</v>
      </c>
      <c r="U2206" s="8">
        <v>44.629239328595574</v>
      </c>
      <c r="V2206" s="10">
        <v>2.3081079486921331E-2</v>
      </c>
    </row>
    <row r="2207" spans="1:22" x14ac:dyDescent="0.25">
      <c r="A2207" s="6">
        <v>44734</v>
      </c>
      <c r="B2207" s="7" t="str">
        <f t="shared" si="34"/>
        <v>6</v>
      </c>
      <c r="C2207" s="17">
        <f>_xlfn.ISOWEEKNUM(Table3[[#This Row],[dt]])</f>
        <v>25</v>
      </c>
      <c r="D2207" s="1">
        <v>2796</v>
      </c>
      <c r="E2207" s="1" t="s">
        <v>10</v>
      </c>
      <c r="F2207" s="1" t="s">
        <v>90</v>
      </c>
      <c r="G2207" s="1" t="s">
        <v>28</v>
      </c>
      <c r="H2207" s="1" t="s">
        <v>17</v>
      </c>
      <c r="I2207" s="1" t="s">
        <v>12</v>
      </c>
      <c r="J2207" s="1" t="s">
        <v>13</v>
      </c>
      <c r="K2207" s="1" t="s">
        <v>14</v>
      </c>
      <c r="L2207" s="1" t="s">
        <v>77</v>
      </c>
      <c r="M2207" s="1">
        <v>5600</v>
      </c>
      <c r="N2207" s="17">
        <v>24.401893828298487</v>
      </c>
      <c r="O2207" s="8">
        <v>229.11359491100933</v>
      </c>
      <c r="P2207" s="8">
        <v>8.9596243872407673</v>
      </c>
      <c r="Q2207" s="8">
        <f>P2207-Table3[[#This Row],[paid]]</f>
        <v>-220.15397052376855</v>
      </c>
      <c r="R2207" s="8">
        <v>0.36716922261379703</v>
      </c>
      <c r="S2207" s="8">
        <v>200</v>
      </c>
      <c r="T2207" s="10">
        <v>0.11</v>
      </c>
      <c r="U2207" s="8">
        <v>2.1478927959060852</v>
      </c>
      <c r="V2207" s="10">
        <v>3.9955037976905576E-2</v>
      </c>
    </row>
    <row r="2208" spans="1:22" x14ac:dyDescent="0.25">
      <c r="A2208" s="6">
        <v>44734</v>
      </c>
      <c r="B2208" s="7" t="str">
        <f t="shared" si="34"/>
        <v>6</v>
      </c>
      <c r="C2208" s="17">
        <f>_xlfn.ISOWEEKNUM(Table3[[#This Row],[dt]])</f>
        <v>25</v>
      </c>
      <c r="D2208" s="1">
        <v>17849</v>
      </c>
      <c r="E2208" s="1" t="s">
        <v>10</v>
      </c>
      <c r="F2208" s="1" t="s">
        <v>89</v>
      </c>
      <c r="G2208" s="1" t="s">
        <v>68</v>
      </c>
      <c r="H2208" s="1" t="s">
        <v>11</v>
      </c>
      <c r="I2208" s="1" t="s">
        <v>12</v>
      </c>
      <c r="J2208" s="1" t="s">
        <v>16</v>
      </c>
      <c r="K2208" s="1" t="s">
        <v>15</v>
      </c>
      <c r="L2208" s="1" t="s">
        <v>76</v>
      </c>
      <c r="M2208" s="1">
        <v>95220</v>
      </c>
      <c r="N2208" s="17">
        <v>379.84325136099119</v>
      </c>
      <c r="O2208" s="8">
        <v>1003.604674547067</v>
      </c>
      <c r="P2208" s="8">
        <v>747.47541698244584</v>
      </c>
      <c r="Q2208" s="8">
        <f>P2208-Table3[[#This Row],[paid]]</f>
        <v>-256.12925756462118</v>
      </c>
      <c r="R2208" s="8">
        <v>1.9678523030334649</v>
      </c>
      <c r="S2208" s="8">
        <v>800</v>
      </c>
      <c r="T2208" s="10">
        <v>0.08</v>
      </c>
      <c r="U2208" s="8">
        <v>88.689271844500482</v>
      </c>
      <c r="V2208" s="10">
        <v>1.9775292901390344E-2</v>
      </c>
    </row>
    <row r="2209" spans="1:22" x14ac:dyDescent="0.25">
      <c r="A2209" s="6">
        <v>44734</v>
      </c>
      <c r="B2209" s="7" t="str">
        <f t="shared" si="34"/>
        <v>6</v>
      </c>
      <c r="C2209" s="17">
        <f>_xlfn.ISOWEEKNUM(Table3[[#This Row],[dt]])</f>
        <v>25</v>
      </c>
      <c r="D2209" s="1">
        <v>14389</v>
      </c>
      <c r="E2209" s="1" t="s">
        <v>10</v>
      </c>
      <c r="F2209" s="1" t="s">
        <v>89</v>
      </c>
      <c r="G2209" s="1" t="s">
        <v>67</v>
      </c>
      <c r="H2209" s="1" t="s">
        <v>19</v>
      </c>
      <c r="I2209" s="1" t="s">
        <v>18</v>
      </c>
      <c r="J2209" s="1" t="s">
        <v>16</v>
      </c>
      <c r="K2209" s="1" t="s">
        <v>20</v>
      </c>
      <c r="L2209" s="1" t="s">
        <v>81</v>
      </c>
      <c r="M2209" s="1">
        <v>19180</v>
      </c>
      <c r="N2209" s="17">
        <v>1.395619588153969</v>
      </c>
      <c r="O2209" s="8">
        <v>268.15603975879947</v>
      </c>
      <c r="P2209" s="8">
        <v>8.9105671849803603</v>
      </c>
      <c r="Q2209" s="8">
        <f>P2209-Table3[[#This Row],[paid]]</f>
        <v>-259.24547257381909</v>
      </c>
      <c r="R2209" s="8">
        <v>6.3846676133047504</v>
      </c>
      <c r="S2209" s="8">
        <v>200</v>
      </c>
      <c r="T2209" s="10">
        <v>5.5E-2</v>
      </c>
      <c r="U2209" s="8">
        <v>2.5269989901921579</v>
      </c>
      <c r="V2209" s="10">
        <v>4.7265958453831906E-2</v>
      </c>
    </row>
    <row r="2210" spans="1:22" x14ac:dyDescent="0.25">
      <c r="A2210" s="6">
        <v>44734</v>
      </c>
      <c r="B2210" s="7" t="str">
        <f t="shared" si="34"/>
        <v>6</v>
      </c>
      <c r="C2210" s="17">
        <f>_xlfn.ISOWEEKNUM(Table3[[#This Row],[dt]])</f>
        <v>25</v>
      </c>
      <c r="D2210" s="1">
        <v>3010</v>
      </c>
      <c r="E2210" s="1" t="s">
        <v>24</v>
      </c>
      <c r="F2210" s="1" t="s">
        <v>90</v>
      </c>
      <c r="G2210" s="1" t="s">
        <v>30</v>
      </c>
      <c r="H2210" s="1" t="s">
        <v>11</v>
      </c>
      <c r="I2210" s="1" t="s">
        <v>21</v>
      </c>
      <c r="J2210" s="1" t="s">
        <v>13</v>
      </c>
      <c r="K2210" s="1" t="s">
        <v>15</v>
      </c>
      <c r="L2210" s="1" t="s">
        <v>78</v>
      </c>
      <c r="M2210" s="1">
        <v>107950</v>
      </c>
      <c r="N2210" s="17">
        <v>275.57191948944529</v>
      </c>
      <c r="O2210" s="8">
        <v>2497.7763044541471</v>
      </c>
      <c r="P2210" s="8">
        <v>2206.1442649797514</v>
      </c>
      <c r="Q2210" s="8">
        <f>P2210-Table3[[#This Row],[paid]]</f>
        <v>-291.6320394743957</v>
      </c>
      <c r="R2210" s="8">
        <v>8.005693283506881</v>
      </c>
      <c r="S2210" s="8">
        <v>3200</v>
      </c>
      <c r="T2210" s="10">
        <v>0.06</v>
      </c>
      <c r="U2210" s="8">
        <v>547.78453537559767</v>
      </c>
      <c r="V2210" s="10">
        <v>4.1383251318534042E-2</v>
      </c>
    </row>
    <row r="2211" spans="1:22" x14ac:dyDescent="0.25">
      <c r="A2211" s="6">
        <v>44734</v>
      </c>
      <c r="B2211" s="7" t="str">
        <f t="shared" si="34"/>
        <v>6</v>
      </c>
      <c r="C2211" s="17">
        <f>_xlfn.ISOWEEKNUM(Table3[[#This Row],[dt]])</f>
        <v>25</v>
      </c>
      <c r="D2211" s="1">
        <v>17047</v>
      </c>
      <c r="E2211" s="1" t="s">
        <v>10</v>
      </c>
      <c r="F2211" s="1" t="s">
        <v>94</v>
      </c>
      <c r="G2211" s="1" t="s">
        <v>58</v>
      </c>
      <c r="H2211" s="1" t="s">
        <v>17</v>
      </c>
      <c r="I2211" s="1" t="s">
        <v>12</v>
      </c>
      <c r="J2211" s="1" t="s">
        <v>16</v>
      </c>
      <c r="K2211" s="1" t="s">
        <v>20</v>
      </c>
      <c r="L2211" s="1" t="s">
        <v>78</v>
      </c>
      <c r="M2211" s="1">
        <v>17520</v>
      </c>
      <c r="N2211" s="17">
        <v>17.794931694682852</v>
      </c>
      <c r="O2211" s="8">
        <v>353.58206027647748</v>
      </c>
      <c r="P2211" s="8">
        <v>52.433071759042924</v>
      </c>
      <c r="Q2211" s="8">
        <f>P2211-Table3[[#This Row],[paid]]</f>
        <v>-301.14898851743453</v>
      </c>
      <c r="R2211" s="8">
        <v>2.9465171689706455</v>
      </c>
      <c r="S2211" s="8">
        <v>200</v>
      </c>
      <c r="T2211" s="10">
        <v>7.4999999999999997E-2</v>
      </c>
      <c r="U2211" s="8">
        <v>11.771443555875969</v>
      </c>
      <c r="V2211" s="10">
        <v>3.7417362620459083E-2</v>
      </c>
    </row>
    <row r="2212" spans="1:22" x14ac:dyDescent="0.25">
      <c r="A2212" s="6">
        <v>44734</v>
      </c>
      <c r="B2212" s="7" t="str">
        <f t="shared" si="34"/>
        <v>6</v>
      </c>
      <c r="C2212" s="17">
        <f>_xlfn.ISOWEEKNUM(Table3[[#This Row],[dt]])</f>
        <v>25</v>
      </c>
      <c r="D2212" s="1">
        <v>16602</v>
      </c>
      <c r="E2212" s="1" t="s">
        <v>10</v>
      </c>
      <c r="F2212" s="1" t="s">
        <v>89</v>
      </c>
      <c r="G2212" s="1" t="s">
        <v>60</v>
      </c>
      <c r="H2212" s="1" t="s">
        <v>11</v>
      </c>
      <c r="I2212" s="1" t="s">
        <v>12</v>
      </c>
      <c r="J2212" s="1" t="s">
        <v>16</v>
      </c>
      <c r="K2212" s="1" t="s">
        <v>15</v>
      </c>
      <c r="L2212" s="1" t="s">
        <v>81</v>
      </c>
      <c r="M2212" s="1">
        <v>63870</v>
      </c>
      <c r="N2212" s="17">
        <v>316.82016732064858</v>
      </c>
      <c r="O2212" s="8">
        <v>1532.3388164765786</v>
      </c>
      <c r="P2212" s="8">
        <v>1207.6513438508314</v>
      </c>
      <c r="Q2212" s="8">
        <f>P2212-Table3[[#This Row],[paid]]</f>
        <v>-324.6874726257472</v>
      </c>
      <c r="R2212" s="8">
        <v>3.8117881006880063</v>
      </c>
      <c r="S2212" s="8">
        <v>1200</v>
      </c>
      <c r="T2212" s="10">
        <v>0.08</v>
      </c>
      <c r="U2212" s="8">
        <v>153.33668105293077</v>
      </c>
      <c r="V2212" s="10">
        <v>2.1161830886827944E-2</v>
      </c>
    </row>
    <row r="2213" spans="1:22" x14ac:dyDescent="0.25">
      <c r="A2213" s="6">
        <v>44734</v>
      </c>
      <c r="B2213" s="7" t="str">
        <f t="shared" si="34"/>
        <v>6</v>
      </c>
      <c r="C2213" s="17">
        <f>_xlfn.ISOWEEKNUM(Table3[[#This Row],[dt]])</f>
        <v>25</v>
      </c>
      <c r="D2213" s="1">
        <v>15102</v>
      </c>
      <c r="E2213" s="1" t="s">
        <v>10</v>
      </c>
      <c r="F2213" s="1" t="s">
        <v>89</v>
      </c>
      <c r="G2213" s="1" t="s">
        <v>25</v>
      </c>
      <c r="H2213" s="1" t="s">
        <v>17</v>
      </c>
      <c r="I2213" s="1" t="s">
        <v>18</v>
      </c>
      <c r="J2213" s="1" t="s">
        <v>13</v>
      </c>
      <c r="K2213" s="1" t="s">
        <v>15</v>
      </c>
      <c r="L2213" s="1" t="s">
        <v>77</v>
      </c>
      <c r="M2213" s="1">
        <v>145820</v>
      </c>
      <c r="N2213" s="17">
        <v>298.35026382856529</v>
      </c>
      <c r="O2213" s="8">
        <v>2600.8077943799713</v>
      </c>
      <c r="P2213" s="8">
        <v>2268.8645953820273</v>
      </c>
      <c r="Q2213" s="8">
        <f>P2213-Table3[[#This Row],[paid]]</f>
        <v>-331.94319899794391</v>
      </c>
      <c r="R2213" s="8">
        <v>7.6047011531578104</v>
      </c>
      <c r="S2213" s="8">
        <v>3000</v>
      </c>
      <c r="T2213" s="10">
        <v>6.5000000000000002E-2</v>
      </c>
      <c r="U2213" s="8">
        <v>125.53732951515094</v>
      </c>
      <c r="V2213" s="10">
        <v>9.2217439044669832E-3</v>
      </c>
    </row>
    <row r="2214" spans="1:22" x14ac:dyDescent="0.25">
      <c r="A2214" s="6">
        <v>44734</v>
      </c>
      <c r="B2214" s="7" t="str">
        <f t="shared" si="34"/>
        <v>6</v>
      </c>
      <c r="C2214" s="17">
        <f>_xlfn.ISOWEEKNUM(Table3[[#This Row],[dt]])</f>
        <v>25</v>
      </c>
      <c r="D2214" s="1">
        <v>9363</v>
      </c>
      <c r="E2214" s="1" t="s">
        <v>10</v>
      </c>
      <c r="F2214" s="1" t="s">
        <v>93</v>
      </c>
      <c r="G2214" s="1" t="s">
        <v>42</v>
      </c>
      <c r="H2214" s="1" t="s">
        <v>11</v>
      </c>
      <c r="I2214" s="1" t="s">
        <v>18</v>
      </c>
      <c r="J2214" s="1" t="s">
        <v>13</v>
      </c>
      <c r="K2214" s="1" t="s">
        <v>14</v>
      </c>
      <c r="L2214" s="1" t="s">
        <v>76</v>
      </c>
      <c r="M2214" s="1">
        <v>50380</v>
      </c>
      <c r="N2214" s="17">
        <v>277.56234293446744</v>
      </c>
      <c r="O2214" s="8">
        <v>1844.8827472163455</v>
      </c>
      <c r="P2214" s="8">
        <v>1497.2806367156306</v>
      </c>
      <c r="Q2214" s="8">
        <f>P2214-Table3[[#This Row],[paid]]</f>
        <v>-347.60211050071484</v>
      </c>
      <c r="R2214" s="8">
        <v>5.3943939977086126</v>
      </c>
      <c r="S2214" s="8">
        <v>1200</v>
      </c>
      <c r="T2214" s="10">
        <v>0.11</v>
      </c>
      <c r="U2214" s="8">
        <v>288.39473883728033</v>
      </c>
      <c r="V2214" s="10">
        <v>3.2102057976017381E-2</v>
      </c>
    </row>
    <row r="2215" spans="1:22" x14ac:dyDescent="0.25">
      <c r="A2215" s="6">
        <v>44734</v>
      </c>
      <c r="B2215" s="7" t="str">
        <f t="shared" si="34"/>
        <v>6</v>
      </c>
      <c r="C2215" s="17">
        <f>_xlfn.ISOWEEKNUM(Table3[[#This Row],[dt]])</f>
        <v>25</v>
      </c>
      <c r="D2215" s="1">
        <v>16862</v>
      </c>
      <c r="E2215" s="1" t="s">
        <v>10</v>
      </c>
      <c r="F2215" s="1" t="s">
        <v>90</v>
      </c>
      <c r="G2215" s="1" t="s">
        <v>63</v>
      </c>
      <c r="H2215" s="1" t="s">
        <v>17</v>
      </c>
      <c r="I2215" s="1" t="s">
        <v>12</v>
      </c>
      <c r="J2215" s="1" t="s">
        <v>13</v>
      </c>
      <c r="K2215" s="1" t="s">
        <v>14</v>
      </c>
      <c r="L2215" s="1" t="s">
        <v>79</v>
      </c>
      <c r="M2215" s="1">
        <v>17680</v>
      </c>
      <c r="N2215" s="17">
        <v>63.740986851406753</v>
      </c>
      <c r="O2215" s="8">
        <v>479.98614152912302</v>
      </c>
      <c r="P2215" s="8">
        <v>99.982974954461739</v>
      </c>
      <c r="Q2215" s="8">
        <f>P2215-Table3[[#This Row],[paid]]</f>
        <v>-380.00316657466129</v>
      </c>
      <c r="R2215" s="8">
        <v>1.5685821618598792</v>
      </c>
      <c r="S2215" s="8">
        <v>200</v>
      </c>
      <c r="T2215" s="10">
        <v>0.09</v>
      </c>
      <c r="U2215" s="8">
        <v>3.1042213269405199</v>
      </c>
      <c r="V2215" s="10">
        <v>5.1745831867114856E-3</v>
      </c>
    </row>
    <row r="2216" spans="1:22" x14ac:dyDescent="0.25">
      <c r="A2216" s="6">
        <v>44734</v>
      </c>
      <c r="B2216" s="7" t="str">
        <f t="shared" si="34"/>
        <v>6</v>
      </c>
      <c r="C2216" s="17">
        <f>_xlfn.ISOWEEKNUM(Table3[[#This Row],[dt]])</f>
        <v>25</v>
      </c>
      <c r="D2216" s="1">
        <v>16966</v>
      </c>
      <c r="E2216" s="1" t="s">
        <v>10</v>
      </c>
      <c r="F2216" s="1" t="s">
        <v>94</v>
      </c>
      <c r="G2216" s="1" t="s">
        <v>28</v>
      </c>
      <c r="H2216" s="1" t="s">
        <v>11</v>
      </c>
      <c r="I2216" s="1" t="s">
        <v>12</v>
      </c>
      <c r="J2216" s="1" t="s">
        <v>16</v>
      </c>
      <c r="K2216" s="1" t="s">
        <v>15</v>
      </c>
      <c r="L2216" s="1" t="s">
        <v>79</v>
      </c>
      <c r="M2216" s="1">
        <v>197300</v>
      </c>
      <c r="N2216" s="17">
        <v>590.58254662675574</v>
      </c>
      <c r="O2216" s="8">
        <v>2416.0330234954204</v>
      </c>
      <c r="P2216" s="8">
        <v>2032.573982550236</v>
      </c>
      <c r="Q2216" s="8">
        <f>P2216-Table3[[#This Row],[paid]]</f>
        <v>-383.45904094518437</v>
      </c>
      <c r="R2216" s="8">
        <v>3.4416424836117097</v>
      </c>
      <c r="S2216" s="8">
        <v>3000</v>
      </c>
      <c r="T2216" s="10">
        <v>0.2</v>
      </c>
      <c r="U2216" s="8">
        <v>2066.7736858781891</v>
      </c>
      <c r="V2216" s="10">
        <v>0.1694709683076368</v>
      </c>
    </row>
    <row r="2217" spans="1:22" x14ac:dyDescent="0.25">
      <c r="A2217" s="6">
        <v>44734</v>
      </c>
      <c r="B2217" s="7" t="str">
        <f t="shared" si="34"/>
        <v>6</v>
      </c>
      <c r="C2217" s="17">
        <f>_xlfn.ISOWEEKNUM(Table3[[#This Row],[dt]])</f>
        <v>25</v>
      </c>
      <c r="D2217" s="1">
        <v>5435</v>
      </c>
      <c r="E2217" s="1" t="s">
        <v>10</v>
      </c>
      <c r="F2217" s="1" t="s">
        <v>90</v>
      </c>
      <c r="G2217" s="1" t="s">
        <v>62</v>
      </c>
      <c r="H2217" s="1" t="s">
        <v>17</v>
      </c>
      <c r="I2217" s="1" t="s">
        <v>21</v>
      </c>
      <c r="J2217" s="1" t="s">
        <v>16</v>
      </c>
      <c r="K2217" s="1" t="s">
        <v>15</v>
      </c>
      <c r="L2217" s="1" t="s">
        <v>75</v>
      </c>
      <c r="M2217" s="1">
        <v>36700</v>
      </c>
      <c r="N2217" s="17">
        <v>51.354322838580714</v>
      </c>
      <c r="O2217" s="8">
        <v>552.40748893484522</v>
      </c>
      <c r="P2217" s="8">
        <v>168.86019360243895</v>
      </c>
      <c r="Q2217" s="8">
        <f>P2217-Table3[[#This Row],[paid]]</f>
        <v>-383.54729533240629</v>
      </c>
      <c r="R2217" s="8">
        <v>3.2881398150883645</v>
      </c>
      <c r="S2217" s="8">
        <v>200</v>
      </c>
      <c r="T2217" s="10">
        <v>0.08</v>
      </c>
      <c r="U2217" s="8">
        <v>60.666138425505707</v>
      </c>
      <c r="V2217" s="10">
        <v>5.9878073423999548E-2</v>
      </c>
    </row>
    <row r="2218" spans="1:22" x14ac:dyDescent="0.25">
      <c r="A2218" s="6">
        <v>44734</v>
      </c>
      <c r="B2218" s="7" t="str">
        <f t="shared" si="34"/>
        <v>6</v>
      </c>
      <c r="C2218" s="17">
        <f>_xlfn.ISOWEEKNUM(Table3[[#This Row],[dt]])</f>
        <v>25</v>
      </c>
      <c r="D2218" s="1">
        <v>12780</v>
      </c>
      <c r="E2218" s="1" t="s">
        <v>10</v>
      </c>
      <c r="F2218" s="1" t="s">
        <v>91</v>
      </c>
      <c r="G2218" s="1" t="s">
        <v>41</v>
      </c>
      <c r="H2218" s="1" t="s">
        <v>19</v>
      </c>
      <c r="I2218" s="1" t="s">
        <v>18</v>
      </c>
      <c r="J2218" s="1" t="s">
        <v>16</v>
      </c>
      <c r="K2218" s="1" t="s">
        <v>15</v>
      </c>
      <c r="L2218" s="1" t="s">
        <v>75</v>
      </c>
      <c r="M2218" s="1">
        <v>22020</v>
      </c>
      <c r="N2218" s="17">
        <v>17.954857121678216</v>
      </c>
      <c r="O2218" s="8">
        <v>443.97042234232447</v>
      </c>
      <c r="P2218" s="8">
        <v>60.389587116724016</v>
      </c>
      <c r="Q2218" s="8">
        <f>P2218-Table3[[#This Row],[paid]]</f>
        <v>-383.58083522560048</v>
      </c>
      <c r="R2218" s="8">
        <v>3.3634122904721551</v>
      </c>
      <c r="S2218" s="8">
        <v>200</v>
      </c>
      <c r="T2218" s="10">
        <v>5.7000000000000002E-2</v>
      </c>
      <c r="U2218" s="8">
        <v>4.7922774548423988</v>
      </c>
      <c r="V2218" s="10">
        <v>1.3226003807520781E-2</v>
      </c>
    </row>
    <row r="2219" spans="1:22" x14ac:dyDescent="0.25">
      <c r="A2219" s="6">
        <v>44734</v>
      </c>
      <c r="B2219" s="7" t="str">
        <f t="shared" si="34"/>
        <v>6</v>
      </c>
      <c r="C2219" s="17">
        <f>_xlfn.ISOWEEKNUM(Table3[[#This Row],[dt]])</f>
        <v>25</v>
      </c>
      <c r="D2219" s="1">
        <v>2370</v>
      </c>
      <c r="E2219" s="1" t="s">
        <v>10</v>
      </c>
      <c r="F2219" s="1" t="s">
        <v>94</v>
      </c>
      <c r="G2219" s="1" t="s">
        <v>52</v>
      </c>
      <c r="H2219" s="1" t="s">
        <v>17</v>
      </c>
      <c r="I2219" s="1" t="s">
        <v>12</v>
      </c>
      <c r="J2219" s="1" t="s">
        <v>13</v>
      </c>
      <c r="K2219" s="1" t="s">
        <v>14</v>
      </c>
      <c r="L2219" s="1" t="s">
        <v>80</v>
      </c>
      <c r="M2219" s="1">
        <v>8560</v>
      </c>
      <c r="N2219" s="17">
        <v>24.449126750011708</v>
      </c>
      <c r="O2219" s="8">
        <v>419.53636457341031</v>
      </c>
      <c r="P2219" s="8">
        <v>28.025403698618661</v>
      </c>
      <c r="Q2219" s="8">
        <f>P2219-Table3[[#This Row],[paid]]</f>
        <v>-391.51096087479164</v>
      </c>
      <c r="R2219" s="8">
        <v>1.1462742201459297</v>
      </c>
      <c r="S2219" s="8">
        <v>30000</v>
      </c>
      <c r="T2219" s="10">
        <v>8.5000000000000006E-2</v>
      </c>
      <c r="U2219" s="8">
        <v>13.388261449536319</v>
      </c>
      <c r="V2219" s="10">
        <v>7.9619795391780032E-2</v>
      </c>
    </row>
    <row r="2220" spans="1:22" x14ac:dyDescent="0.25">
      <c r="A2220" s="6">
        <v>44734</v>
      </c>
      <c r="B2220" s="7" t="str">
        <f t="shared" si="34"/>
        <v>6</v>
      </c>
      <c r="C2220" s="17">
        <f>_xlfn.ISOWEEKNUM(Table3[[#This Row],[dt]])</f>
        <v>25</v>
      </c>
      <c r="D2220" s="1">
        <v>2575</v>
      </c>
      <c r="E2220" s="1" t="s">
        <v>10</v>
      </c>
      <c r="F2220" s="1" t="s">
        <v>91</v>
      </c>
      <c r="G2220" s="1" t="s">
        <v>51</v>
      </c>
      <c r="H2220" s="1" t="s">
        <v>17</v>
      </c>
      <c r="I2220" s="1" t="s">
        <v>18</v>
      </c>
      <c r="J2220" s="1" t="s">
        <v>16</v>
      </c>
      <c r="K2220" s="1" t="s">
        <v>20</v>
      </c>
      <c r="L2220" s="1" t="s">
        <v>80</v>
      </c>
      <c r="M2220" s="1">
        <v>218180</v>
      </c>
      <c r="N2220" s="17">
        <v>263.52230693741978</v>
      </c>
      <c r="O2220" s="8">
        <v>4709.7628078570906</v>
      </c>
      <c r="P2220" s="8">
        <v>4309.4706953283339</v>
      </c>
      <c r="Q2220" s="8">
        <f>P2220-Table3[[#This Row],[paid]]</f>
        <v>-400.29211252875666</v>
      </c>
      <c r="R2220" s="8">
        <v>16.353343082837117</v>
      </c>
      <c r="S2220" s="8">
        <v>10000</v>
      </c>
      <c r="T2220" s="10">
        <v>7.4999999999999997E-2</v>
      </c>
      <c r="U2220" s="8">
        <v>187.11385838103544</v>
      </c>
      <c r="V2220" s="10">
        <v>7.2365367508619074E-3</v>
      </c>
    </row>
    <row r="2221" spans="1:22" x14ac:dyDescent="0.25">
      <c r="A2221" s="6">
        <v>44734</v>
      </c>
      <c r="B2221" s="7" t="str">
        <f t="shared" si="34"/>
        <v>6</v>
      </c>
      <c r="C2221" s="17">
        <f>_xlfn.ISOWEEKNUM(Table3[[#This Row],[dt]])</f>
        <v>25</v>
      </c>
      <c r="D2221" s="1">
        <v>17246</v>
      </c>
      <c r="E2221" s="1" t="s">
        <v>10</v>
      </c>
      <c r="F2221" s="1" t="s">
        <v>93</v>
      </c>
      <c r="G2221" s="1" t="s">
        <v>53</v>
      </c>
      <c r="H2221" s="1" t="s">
        <v>11</v>
      </c>
      <c r="I2221" s="1" t="s">
        <v>12</v>
      </c>
      <c r="J2221" s="1" t="s">
        <v>16</v>
      </c>
      <c r="K2221" s="1" t="s">
        <v>14</v>
      </c>
      <c r="L2221" s="1" t="s">
        <v>75</v>
      </c>
      <c r="M2221" s="1">
        <v>66910</v>
      </c>
      <c r="N2221" s="17">
        <v>177.6806599242895</v>
      </c>
      <c r="O2221" s="8">
        <v>1111.6251146684997</v>
      </c>
      <c r="P2221" s="8">
        <v>700.40526227912426</v>
      </c>
      <c r="Q2221" s="8">
        <f>P2221-Table3[[#This Row],[paid]]</f>
        <v>-411.21985238937543</v>
      </c>
      <c r="R2221" s="8">
        <v>3.941933030739361</v>
      </c>
      <c r="S2221" s="8">
        <v>800</v>
      </c>
      <c r="T2221" s="10">
        <v>0.15</v>
      </c>
      <c r="U2221" s="8">
        <v>600.11964717913509</v>
      </c>
      <c r="V2221" s="10">
        <v>0.1428029550649817</v>
      </c>
    </row>
    <row r="2222" spans="1:22" x14ac:dyDescent="0.25">
      <c r="A2222" s="6">
        <v>44734</v>
      </c>
      <c r="B2222" s="7" t="str">
        <f t="shared" si="34"/>
        <v>6</v>
      </c>
      <c r="C2222" s="17">
        <f>_xlfn.ISOWEEKNUM(Table3[[#This Row],[dt]])</f>
        <v>25</v>
      </c>
      <c r="D2222" s="1">
        <v>10543</v>
      </c>
      <c r="E2222" s="1" t="s">
        <v>10</v>
      </c>
      <c r="F2222" s="1" t="s">
        <v>89</v>
      </c>
      <c r="G2222" s="1" t="s">
        <v>60</v>
      </c>
      <c r="H2222" s="1" t="s">
        <v>19</v>
      </c>
      <c r="I2222" s="1" t="s">
        <v>18</v>
      </c>
      <c r="J2222" s="1" t="s">
        <v>13</v>
      </c>
      <c r="K2222" s="1" t="s">
        <v>14</v>
      </c>
      <c r="L2222" s="1" t="s">
        <v>77</v>
      </c>
      <c r="M2222" s="1">
        <v>160140</v>
      </c>
      <c r="N2222" s="17">
        <v>92.45365321701199</v>
      </c>
      <c r="O2222" s="8">
        <v>2978.9391634848798</v>
      </c>
      <c r="P2222" s="8">
        <v>2550.1278553278416</v>
      </c>
      <c r="Q2222" s="8">
        <f>P2222-Table3[[#This Row],[paid]]</f>
        <v>-428.81130815703818</v>
      </c>
      <c r="R2222" s="8">
        <v>27.582770032267408</v>
      </c>
      <c r="S2222" s="8">
        <v>1600</v>
      </c>
      <c r="T2222" s="10">
        <v>9.5000000000000001E-2</v>
      </c>
      <c r="U2222" s="8">
        <v>1354.7276570297611</v>
      </c>
      <c r="V2222" s="10">
        <v>8.8539851979016343E-2</v>
      </c>
    </row>
    <row r="2223" spans="1:22" x14ac:dyDescent="0.25">
      <c r="A2223" s="6">
        <v>44734</v>
      </c>
      <c r="B2223" s="7" t="str">
        <f t="shared" si="34"/>
        <v>6</v>
      </c>
      <c r="C2223" s="17">
        <f>_xlfn.ISOWEEKNUM(Table3[[#This Row],[dt]])</f>
        <v>25</v>
      </c>
      <c r="D2223" s="1">
        <v>15372</v>
      </c>
      <c r="E2223" s="1" t="s">
        <v>10</v>
      </c>
      <c r="F2223" s="1" t="s">
        <v>93</v>
      </c>
      <c r="G2223" s="1" t="s">
        <v>43</v>
      </c>
      <c r="H2223" s="1" t="s">
        <v>11</v>
      </c>
      <c r="I2223" s="1" t="s">
        <v>12</v>
      </c>
      <c r="J2223" s="1" t="s">
        <v>16</v>
      </c>
      <c r="K2223" s="1" t="s">
        <v>15</v>
      </c>
      <c r="L2223" s="1" t="s">
        <v>80</v>
      </c>
      <c r="M2223" s="1">
        <v>55760</v>
      </c>
      <c r="N2223" s="17">
        <v>507.32028149869552</v>
      </c>
      <c r="O2223" s="8">
        <v>540.77870362846238</v>
      </c>
      <c r="P2223" s="8">
        <v>110.17992134670328</v>
      </c>
      <c r="Q2223" s="8">
        <f>P2223-Table3[[#This Row],[paid]]</f>
        <v>-430.5987822817591</v>
      </c>
      <c r="R2223" s="8">
        <v>0.21718020226042667</v>
      </c>
      <c r="S2223" s="8">
        <v>200</v>
      </c>
      <c r="T2223" s="10">
        <v>0.105</v>
      </c>
      <c r="U2223" s="8">
        <v>0.50633704750047004</v>
      </c>
      <c r="V2223" s="10">
        <v>7.6592456125646022E-4</v>
      </c>
    </row>
    <row r="2224" spans="1:22" x14ac:dyDescent="0.25">
      <c r="A2224" s="6">
        <v>44734</v>
      </c>
      <c r="B2224" s="7" t="str">
        <f t="shared" si="34"/>
        <v>6</v>
      </c>
      <c r="C2224" s="17">
        <f>_xlfn.ISOWEEKNUM(Table3[[#This Row],[dt]])</f>
        <v>25</v>
      </c>
      <c r="D2224" s="1">
        <v>16053</v>
      </c>
      <c r="E2224" s="1" t="s">
        <v>10</v>
      </c>
      <c r="F2224" s="1" t="s">
        <v>95</v>
      </c>
      <c r="G2224" s="1" t="s">
        <v>33</v>
      </c>
      <c r="H2224" s="1" t="s">
        <v>11</v>
      </c>
      <c r="I2224" s="1" t="s">
        <v>12</v>
      </c>
      <c r="J2224" s="1" t="s">
        <v>16</v>
      </c>
      <c r="K2224" s="1" t="s">
        <v>15</v>
      </c>
      <c r="L2224" s="1" t="s">
        <v>81</v>
      </c>
      <c r="M2224" s="1">
        <v>195510</v>
      </c>
      <c r="N2224" s="17">
        <v>1210.0923861102262</v>
      </c>
      <c r="O2224" s="8">
        <v>1861.4379130447721</v>
      </c>
      <c r="P2224" s="8">
        <v>1380.2155917845514</v>
      </c>
      <c r="Q2224" s="8">
        <f>P2224-Table3[[#This Row],[paid]]</f>
        <v>-481.22232126022072</v>
      </c>
      <c r="R2224" s="8">
        <v>1.1405869565225317</v>
      </c>
      <c r="S2224" s="8">
        <v>2600</v>
      </c>
      <c r="T2224" s="10">
        <v>0.08</v>
      </c>
      <c r="U2224" s="8">
        <v>620.63229987360171</v>
      </c>
      <c r="V2224" s="10">
        <v>7.4943883594199276E-2</v>
      </c>
    </row>
    <row r="2225" spans="1:22" x14ac:dyDescent="0.25">
      <c r="A2225" s="6">
        <v>44734</v>
      </c>
      <c r="B2225" s="7" t="str">
        <f t="shared" si="34"/>
        <v>6</v>
      </c>
      <c r="C2225" s="17">
        <f>_xlfn.ISOWEEKNUM(Table3[[#This Row],[dt]])</f>
        <v>25</v>
      </c>
      <c r="D2225" s="1">
        <v>2612</v>
      </c>
      <c r="E2225" s="1" t="s">
        <v>10</v>
      </c>
      <c r="F2225" s="1" t="s">
        <v>94</v>
      </c>
      <c r="G2225" s="1" t="s">
        <v>38</v>
      </c>
      <c r="H2225" s="1" t="s">
        <v>17</v>
      </c>
      <c r="I2225" s="1" t="s">
        <v>12</v>
      </c>
      <c r="J2225" s="1" t="s">
        <v>16</v>
      </c>
      <c r="K2225" s="1" t="s">
        <v>20</v>
      </c>
      <c r="L2225" s="1" t="s">
        <v>77</v>
      </c>
      <c r="M2225" s="1">
        <v>37140</v>
      </c>
      <c r="N2225" s="17">
        <v>65.915992900808519</v>
      </c>
      <c r="O2225" s="8">
        <v>694.5862177177213</v>
      </c>
      <c r="P2225" s="8">
        <v>211.96453794481832</v>
      </c>
      <c r="Q2225" s="8">
        <f>P2225-Table3[[#This Row],[paid]]</f>
        <v>-482.62167977290301</v>
      </c>
      <c r="R2225" s="8">
        <v>3.2156769338783393</v>
      </c>
      <c r="S2225" s="8">
        <v>200</v>
      </c>
      <c r="T2225" s="10">
        <v>7.0000000000000007E-2</v>
      </c>
      <c r="U2225" s="8">
        <v>4.1039480119192699</v>
      </c>
      <c r="V2225" s="10">
        <v>3.226914001520126E-3</v>
      </c>
    </row>
    <row r="2226" spans="1:22" x14ac:dyDescent="0.25">
      <c r="A2226" s="6">
        <v>44734</v>
      </c>
      <c r="B2226" s="7" t="str">
        <f t="shared" si="34"/>
        <v>6</v>
      </c>
      <c r="C2226" s="17">
        <f>_xlfn.ISOWEEKNUM(Table3[[#This Row],[dt]])</f>
        <v>25</v>
      </c>
      <c r="D2226" s="1">
        <v>15169</v>
      </c>
      <c r="E2226" s="1" t="s">
        <v>10</v>
      </c>
      <c r="F2226" s="1" t="s">
        <v>94</v>
      </c>
      <c r="G2226" s="1" t="s">
        <v>71</v>
      </c>
      <c r="H2226" s="1" t="s">
        <v>11</v>
      </c>
      <c r="I2226" s="1" t="s">
        <v>12</v>
      </c>
      <c r="J2226" s="1" t="s">
        <v>13</v>
      </c>
      <c r="K2226" s="1" t="s">
        <v>14</v>
      </c>
      <c r="L2226" s="1" t="s">
        <v>77</v>
      </c>
      <c r="M2226" s="1">
        <v>154430</v>
      </c>
      <c r="N2226" s="17">
        <v>588.49323845816616</v>
      </c>
      <c r="O2226" s="8">
        <v>3667.9737393275914</v>
      </c>
      <c r="P2226" s="8">
        <v>3183.7429858944001</v>
      </c>
      <c r="Q2226" s="8">
        <f>P2226-Table3[[#This Row],[paid]]</f>
        <v>-484.23075343319124</v>
      </c>
      <c r="R2226" s="8">
        <v>5.4099907659698978</v>
      </c>
      <c r="S2226" s="8">
        <v>2400</v>
      </c>
      <c r="T2226" s="10">
        <v>0.09</v>
      </c>
      <c r="U2226" s="8">
        <v>1642.9192409083032</v>
      </c>
      <c r="V2226" s="10">
        <v>8.6005646403581701E-2</v>
      </c>
    </row>
    <row r="2227" spans="1:22" x14ac:dyDescent="0.25">
      <c r="A2227" s="6">
        <v>44734</v>
      </c>
      <c r="B2227" s="7" t="str">
        <f t="shared" si="34"/>
        <v>6</v>
      </c>
      <c r="C2227" s="17">
        <f>_xlfn.ISOWEEKNUM(Table3[[#This Row],[dt]])</f>
        <v>25</v>
      </c>
      <c r="D2227" s="1">
        <v>16656</v>
      </c>
      <c r="E2227" s="1" t="s">
        <v>10</v>
      </c>
      <c r="F2227" s="1" t="s">
        <v>93</v>
      </c>
      <c r="G2227" s="1" t="s">
        <v>70</v>
      </c>
      <c r="H2227" s="1" t="s">
        <v>11</v>
      </c>
      <c r="I2227" s="1" t="s">
        <v>18</v>
      </c>
      <c r="J2227" s="1" t="s">
        <v>13</v>
      </c>
      <c r="K2227" s="1" t="s">
        <v>14</v>
      </c>
      <c r="L2227" s="1" t="s">
        <v>80</v>
      </c>
      <c r="M2227" s="1">
        <v>75770</v>
      </c>
      <c r="N2227" s="17">
        <v>605.55886127639712</v>
      </c>
      <c r="O2227" s="8">
        <v>1924.1802780913993</v>
      </c>
      <c r="P2227" s="8">
        <v>1417.5236229823952</v>
      </c>
      <c r="Q2227" s="8">
        <f>P2227-Table3[[#This Row],[paid]]</f>
        <v>-506.65665510900408</v>
      </c>
      <c r="R2227" s="8">
        <v>2.3408519198192206</v>
      </c>
      <c r="S2227" s="8">
        <v>2600</v>
      </c>
      <c r="T2227" s="10">
        <v>0.11</v>
      </c>
      <c r="U2227" s="8">
        <v>831.97712838337816</v>
      </c>
      <c r="V2227" s="10">
        <v>9.7820489537115196E-2</v>
      </c>
    </row>
    <row r="2228" spans="1:22" x14ac:dyDescent="0.25">
      <c r="A2228" s="6">
        <v>44734</v>
      </c>
      <c r="B2228" s="7" t="str">
        <f t="shared" si="34"/>
        <v>6</v>
      </c>
      <c r="C2228" s="17">
        <f>_xlfn.ISOWEEKNUM(Table3[[#This Row],[dt]])</f>
        <v>25</v>
      </c>
      <c r="D2228" s="1">
        <v>7282</v>
      </c>
      <c r="E2228" s="1" t="s">
        <v>10</v>
      </c>
      <c r="F2228" s="1" t="s">
        <v>91</v>
      </c>
      <c r="G2228" s="1" t="s">
        <v>56</v>
      </c>
      <c r="H2228" s="1" t="s">
        <v>19</v>
      </c>
      <c r="I2228" s="1" t="s">
        <v>18</v>
      </c>
      <c r="J2228" s="1" t="s">
        <v>13</v>
      </c>
      <c r="K2228" s="1" t="s">
        <v>15</v>
      </c>
      <c r="L2228" s="1" t="s">
        <v>78</v>
      </c>
      <c r="M2228" s="1">
        <v>70240</v>
      </c>
      <c r="N2228" s="17">
        <v>48.138306103950654</v>
      </c>
      <c r="O2228" s="8">
        <v>723.23676266303971</v>
      </c>
      <c r="P2228" s="8">
        <v>187.17953046614903</v>
      </c>
      <c r="Q2228" s="8">
        <f>P2228-Table3[[#This Row],[paid]]</f>
        <v>-536.05723219689071</v>
      </c>
      <c r="R2228" s="8">
        <v>3.8883696917367732</v>
      </c>
      <c r="S2228" s="8">
        <v>200</v>
      </c>
      <c r="T2228" s="10">
        <v>0.02</v>
      </c>
      <c r="U2228" s="8">
        <v>2.5803706995914455</v>
      </c>
      <c r="V2228" s="10">
        <v>2.29758981761639E-3</v>
      </c>
    </row>
    <row r="2229" spans="1:22" x14ac:dyDescent="0.25">
      <c r="A2229" s="6">
        <v>44734</v>
      </c>
      <c r="B2229" s="7" t="str">
        <f t="shared" si="34"/>
        <v>6</v>
      </c>
      <c r="C2229" s="17">
        <f>_xlfn.ISOWEEKNUM(Table3[[#This Row],[dt]])</f>
        <v>25</v>
      </c>
      <c r="D2229" s="1">
        <v>16857</v>
      </c>
      <c r="E2229" s="1" t="s">
        <v>10</v>
      </c>
      <c r="F2229" s="1" t="s">
        <v>92</v>
      </c>
      <c r="G2229" s="1" t="s">
        <v>47</v>
      </c>
      <c r="H2229" s="1" t="s">
        <v>11</v>
      </c>
      <c r="I2229" s="1" t="s">
        <v>12</v>
      </c>
      <c r="J2229" s="1" t="s">
        <v>13</v>
      </c>
      <c r="K2229" s="1" t="s">
        <v>15</v>
      </c>
      <c r="L2229" s="1" t="s">
        <v>76</v>
      </c>
      <c r="M2229" s="1">
        <v>155680</v>
      </c>
      <c r="N2229" s="17">
        <v>395.11697449428317</v>
      </c>
      <c r="O2229" s="8">
        <v>1802.0152913623699</v>
      </c>
      <c r="P2229" s="8">
        <v>1174.9287622368545</v>
      </c>
      <c r="Q2229" s="8">
        <f>P2229-Table3[[#This Row],[paid]]</f>
        <v>-627.08652912551543</v>
      </c>
      <c r="R2229" s="8">
        <v>2.9736225930072111</v>
      </c>
      <c r="S2229" s="8">
        <v>1200</v>
      </c>
      <c r="T2229" s="10">
        <v>0.08</v>
      </c>
      <c r="U2229" s="8">
        <v>151.91271494032014</v>
      </c>
      <c r="V2229" s="10">
        <v>2.1549209311366457E-2</v>
      </c>
    </row>
    <row r="2230" spans="1:22" x14ac:dyDescent="0.25">
      <c r="A2230" s="6">
        <v>44734</v>
      </c>
      <c r="B2230" s="7" t="str">
        <f t="shared" si="34"/>
        <v>6</v>
      </c>
      <c r="C2230" s="17">
        <f>_xlfn.ISOWEEKNUM(Table3[[#This Row],[dt]])</f>
        <v>25</v>
      </c>
      <c r="D2230" s="1">
        <v>9121</v>
      </c>
      <c r="E2230" s="1" t="s">
        <v>10</v>
      </c>
      <c r="F2230" s="1" t="s">
        <v>92</v>
      </c>
      <c r="G2230" s="1" t="s">
        <v>70</v>
      </c>
      <c r="H2230" s="1" t="s">
        <v>11</v>
      </c>
      <c r="I2230" s="1" t="s">
        <v>12</v>
      </c>
      <c r="J2230" s="1" t="s">
        <v>13</v>
      </c>
      <c r="K2230" s="1" t="s">
        <v>14</v>
      </c>
      <c r="L2230" s="1" t="s">
        <v>78</v>
      </c>
      <c r="M2230" s="1">
        <v>108520</v>
      </c>
      <c r="N2230" s="17">
        <v>331.2027128862095</v>
      </c>
      <c r="O2230" s="8">
        <v>2171.0273157871661</v>
      </c>
      <c r="P2230" s="8">
        <v>1479.5270303266973</v>
      </c>
      <c r="Q2230" s="8">
        <f>P2230-Table3[[#This Row],[paid]]</f>
        <v>-691.50028546046883</v>
      </c>
      <c r="R2230" s="8">
        <v>4.4671343946237991</v>
      </c>
      <c r="S2230" s="8">
        <v>800</v>
      </c>
      <c r="T2230" s="10">
        <v>0.125</v>
      </c>
      <c r="U2230" s="8">
        <v>740.35124513704909</v>
      </c>
      <c r="V2230" s="10">
        <v>8.3399540299214245E-2</v>
      </c>
    </row>
    <row r="2231" spans="1:22" x14ac:dyDescent="0.25">
      <c r="A2231" s="6">
        <v>44734</v>
      </c>
      <c r="B2231" s="7" t="str">
        <f t="shared" si="34"/>
        <v>6</v>
      </c>
      <c r="C2231" s="17">
        <f>_xlfn.ISOWEEKNUM(Table3[[#This Row],[dt]])</f>
        <v>25</v>
      </c>
      <c r="D2231" s="1">
        <v>10509</v>
      </c>
      <c r="E2231" s="1" t="s">
        <v>10</v>
      </c>
      <c r="F2231" s="1" t="s">
        <v>91</v>
      </c>
      <c r="G2231" s="1" t="s">
        <v>48</v>
      </c>
      <c r="H2231" s="1" t="s">
        <v>17</v>
      </c>
      <c r="I2231" s="1" t="s">
        <v>12</v>
      </c>
      <c r="J2231" s="1" t="s">
        <v>13</v>
      </c>
      <c r="K2231" s="1" t="s">
        <v>14</v>
      </c>
      <c r="L2231" s="1" t="s">
        <v>80</v>
      </c>
      <c r="M2231" s="1">
        <v>254950</v>
      </c>
      <c r="N2231" s="17">
        <v>582.94398067257703</v>
      </c>
      <c r="O2231" s="8">
        <v>8529.7039061338546</v>
      </c>
      <c r="P2231" s="8">
        <v>7818.1439449687086</v>
      </c>
      <c r="Q2231" s="8">
        <f>P2231-Table3[[#This Row],[paid]]</f>
        <v>-711.55996116514598</v>
      </c>
      <c r="R2231" s="8">
        <v>13.411484129141281</v>
      </c>
      <c r="S2231" s="8">
        <v>5400</v>
      </c>
      <c r="T2231" s="10">
        <v>0.108</v>
      </c>
      <c r="U2231" s="8">
        <v>5018.2075922973791</v>
      </c>
      <c r="V2231" s="10">
        <v>0.10697781186131777</v>
      </c>
    </row>
    <row r="2232" spans="1:22" x14ac:dyDescent="0.25">
      <c r="A2232" s="6">
        <v>44734</v>
      </c>
      <c r="B2232" s="7" t="str">
        <f t="shared" si="34"/>
        <v>6</v>
      </c>
      <c r="C2232" s="17">
        <f>_xlfn.ISOWEEKNUM(Table3[[#This Row],[dt]])</f>
        <v>25</v>
      </c>
      <c r="D2232" s="1">
        <v>17247</v>
      </c>
      <c r="E2232" s="1" t="s">
        <v>10</v>
      </c>
      <c r="F2232" s="1" t="s">
        <v>91</v>
      </c>
      <c r="G2232" s="1" t="s">
        <v>30</v>
      </c>
      <c r="H2232" s="1" t="s">
        <v>11</v>
      </c>
      <c r="I2232" s="1" t="s">
        <v>22</v>
      </c>
      <c r="J2232" s="1" t="s">
        <v>16</v>
      </c>
      <c r="K2232" s="1" t="s">
        <v>15</v>
      </c>
      <c r="L2232" s="1" t="s">
        <v>75</v>
      </c>
      <c r="M2232" s="1">
        <v>132020</v>
      </c>
      <c r="N2232" s="17">
        <v>433.84520590148225</v>
      </c>
      <c r="O2232" s="8">
        <v>2974.7508398291943</v>
      </c>
      <c r="P2232" s="8">
        <v>2240.5926920335137</v>
      </c>
      <c r="Q2232" s="8">
        <f>P2232-Table3[[#This Row],[paid]]</f>
        <v>-734.15814779568063</v>
      </c>
      <c r="R2232" s="8">
        <v>5.164497985814573</v>
      </c>
      <c r="S2232" s="8">
        <v>1800</v>
      </c>
      <c r="T2232" s="10">
        <v>0.06</v>
      </c>
      <c r="U2232" s="8">
        <v>548.87474721001263</v>
      </c>
      <c r="V2232" s="10">
        <v>4.0828091986668771E-2</v>
      </c>
    </row>
    <row r="2233" spans="1:22" x14ac:dyDescent="0.25">
      <c r="A2233" s="6">
        <v>44734</v>
      </c>
      <c r="B2233" s="7" t="str">
        <f t="shared" si="34"/>
        <v>6</v>
      </c>
      <c r="C2233" s="17">
        <f>_xlfn.ISOWEEKNUM(Table3[[#This Row],[dt]])</f>
        <v>25</v>
      </c>
      <c r="D2233" s="1">
        <v>2865</v>
      </c>
      <c r="E2233" s="1" t="s">
        <v>10</v>
      </c>
      <c r="F2233" s="1" t="s">
        <v>89</v>
      </c>
      <c r="G2233" s="1" t="s">
        <v>66</v>
      </c>
      <c r="H2233" s="1" t="s">
        <v>17</v>
      </c>
      <c r="I2233" s="1" t="s">
        <v>12</v>
      </c>
      <c r="J2233" s="1" t="s">
        <v>16</v>
      </c>
      <c r="K2233" s="1" t="s">
        <v>15</v>
      </c>
      <c r="L2233" s="1" t="s">
        <v>75</v>
      </c>
      <c r="M2233" s="1">
        <v>54910</v>
      </c>
      <c r="N2233" s="17">
        <v>77.222013875867248</v>
      </c>
      <c r="O2233" s="8">
        <v>1287.1189909145701</v>
      </c>
      <c r="P2233" s="8">
        <v>552.18844764609537</v>
      </c>
      <c r="Q2233" s="8">
        <f>P2233-Table3[[#This Row],[paid]]</f>
        <v>-734.93054326847471</v>
      </c>
      <c r="R2233" s="8">
        <v>7.1506610606364998</v>
      </c>
      <c r="S2233" s="8">
        <v>400</v>
      </c>
      <c r="T2233" s="10">
        <v>0.12</v>
      </c>
      <c r="U2233" s="8">
        <v>17.116017925277234</v>
      </c>
      <c r="V2233" s="10">
        <v>5.166116144539816E-3</v>
      </c>
    </row>
    <row r="2234" spans="1:22" x14ac:dyDescent="0.25">
      <c r="A2234" s="6">
        <v>44734</v>
      </c>
      <c r="B2234" s="7" t="str">
        <f t="shared" si="34"/>
        <v>6</v>
      </c>
      <c r="C2234" s="17">
        <f>_xlfn.ISOWEEKNUM(Table3[[#This Row],[dt]])</f>
        <v>25</v>
      </c>
      <c r="D2234" s="1">
        <v>2789</v>
      </c>
      <c r="E2234" s="1" t="s">
        <v>10</v>
      </c>
      <c r="F2234" s="1" t="s">
        <v>91</v>
      </c>
      <c r="G2234" s="1" t="s">
        <v>31</v>
      </c>
      <c r="H2234" s="1" t="s">
        <v>17</v>
      </c>
      <c r="I2234" s="1" t="s">
        <v>12</v>
      </c>
      <c r="J2234" s="1" t="s">
        <v>13</v>
      </c>
      <c r="K2234" s="1" t="s">
        <v>14</v>
      </c>
      <c r="L2234" s="1" t="s">
        <v>76</v>
      </c>
      <c r="M2234" s="1">
        <v>56490</v>
      </c>
      <c r="N2234" s="17">
        <v>345.29888068587758</v>
      </c>
      <c r="O2234" s="8">
        <v>3020.7940362505187</v>
      </c>
      <c r="P2234" s="8">
        <v>2257.741990259477</v>
      </c>
      <c r="Q2234" s="8">
        <f>P2234-Table3[[#This Row],[paid]]</f>
        <v>-763.05204599104172</v>
      </c>
      <c r="R2234" s="8">
        <v>6.5385152299794775</v>
      </c>
      <c r="S2234" s="8">
        <v>2400</v>
      </c>
      <c r="T2234" s="10">
        <v>0.13500000000000001</v>
      </c>
      <c r="U2234" s="8">
        <v>300.62395232874616</v>
      </c>
      <c r="V2234" s="10">
        <v>2.2192080526009392E-2</v>
      </c>
    </row>
    <row r="2235" spans="1:22" x14ac:dyDescent="0.25">
      <c r="A2235" s="6">
        <v>44734</v>
      </c>
      <c r="B2235" s="7" t="str">
        <f t="shared" si="34"/>
        <v>6</v>
      </c>
      <c r="C2235" s="17">
        <f>_xlfn.ISOWEEKNUM(Table3[[#This Row],[dt]])</f>
        <v>25</v>
      </c>
      <c r="D2235" s="1">
        <v>16537</v>
      </c>
      <c r="E2235" s="1" t="s">
        <v>10</v>
      </c>
      <c r="F2235" s="1" t="s">
        <v>91</v>
      </c>
      <c r="G2235" s="1" t="s">
        <v>37</v>
      </c>
      <c r="H2235" s="1" t="s">
        <v>17</v>
      </c>
      <c r="I2235" s="1" t="s">
        <v>18</v>
      </c>
      <c r="J2235" s="1" t="s">
        <v>16</v>
      </c>
      <c r="K2235" s="1" t="s">
        <v>15</v>
      </c>
      <c r="L2235" s="1" t="s">
        <v>77</v>
      </c>
      <c r="M2235" s="1">
        <v>48300</v>
      </c>
      <c r="N2235" s="17">
        <v>132.50329728303879</v>
      </c>
      <c r="O2235" s="8">
        <v>1379.5464152659431</v>
      </c>
      <c r="P2235" s="8">
        <v>585.87964351837729</v>
      </c>
      <c r="Q2235" s="8">
        <f>P2235-Table3[[#This Row],[paid]]</f>
        <v>-793.6667717475658</v>
      </c>
      <c r="R2235" s="8">
        <v>4.4216231258523813</v>
      </c>
      <c r="S2235" s="8">
        <v>400</v>
      </c>
      <c r="T2235" s="10">
        <v>0.1</v>
      </c>
      <c r="U2235" s="8">
        <v>125.6858202671164</v>
      </c>
      <c r="V2235" s="10">
        <v>3.5754163748358672E-2</v>
      </c>
    </row>
    <row r="2236" spans="1:22" x14ac:dyDescent="0.25">
      <c r="A2236" s="6">
        <v>44734</v>
      </c>
      <c r="B2236" s="7" t="str">
        <f t="shared" si="34"/>
        <v>6</v>
      </c>
      <c r="C2236" s="17">
        <f>_xlfn.ISOWEEKNUM(Table3[[#This Row],[dt]])</f>
        <v>25</v>
      </c>
      <c r="D2236" s="1">
        <v>13549</v>
      </c>
      <c r="E2236" s="1" t="s">
        <v>10</v>
      </c>
      <c r="F2236" s="1" t="s">
        <v>90</v>
      </c>
      <c r="G2236" s="1" t="s">
        <v>74</v>
      </c>
      <c r="H2236" s="1" t="s">
        <v>19</v>
      </c>
      <c r="I2236" s="1" t="s">
        <v>12</v>
      </c>
      <c r="J2236" s="1" t="s">
        <v>13</v>
      </c>
      <c r="K2236" s="1" t="s">
        <v>14</v>
      </c>
      <c r="L2236" s="1" t="s">
        <v>79</v>
      </c>
      <c r="M2236" s="1">
        <v>44580</v>
      </c>
      <c r="N2236" s="17">
        <v>38.030478887625065</v>
      </c>
      <c r="O2236" s="8">
        <v>833.17664535591257</v>
      </c>
      <c r="P2236" s="8">
        <v>35.925291180125065</v>
      </c>
      <c r="Q2236" s="8">
        <f>P2236-Table3[[#This Row],[paid]]</f>
        <v>-797.25135417578747</v>
      </c>
      <c r="R2236" s="8">
        <v>0.94464472262575117</v>
      </c>
      <c r="S2236" s="8">
        <v>200</v>
      </c>
      <c r="T2236" s="10">
        <v>7.0000000000000007E-2</v>
      </c>
      <c r="U2236" s="8">
        <v>12.274644237825759</v>
      </c>
      <c r="V2236" s="10">
        <v>5.6945231964310686E-2</v>
      </c>
    </row>
    <row r="2237" spans="1:22" x14ac:dyDescent="0.25">
      <c r="A2237" s="6">
        <v>44734</v>
      </c>
      <c r="B2237" s="7" t="str">
        <f t="shared" si="34"/>
        <v>6</v>
      </c>
      <c r="C2237" s="17">
        <f>_xlfn.ISOWEEKNUM(Table3[[#This Row],[dt]])</f>
        <v>25</v>
      </c>
      <c r="D2237" s="1">
        <v>16861</v>
      </c>
      <c r="E2237" s="1" t="s">
        <v>10</v>
      </c>
      <c r="F2237" s="1" t="s">
        <v>94</v>
      </c>
      <c r="G2237" s="1" t="s">
        <v>25</v>
      </c>
      <c r="H2237" s="1" t="s">
        <v>11</v>
      </c>
      <c r="I2237" s="1" t="s">
        <v>18</v>
      </c>
      <c r="J2237" s="1" t="s">
        <v>13</v>
      </c>
      <c r="K2237" s="1" t="s">
        <v>15</v>
      </c>
      <c r="L2237" s="1" t="s">
        <v>75</v>
      </c>
      <c r="M2237" s="1">
        <v>52700</v>
      </c>
      <c r="N2237" s="17">
        <v>336.897505954883</v>
      </c>
      <c r="O2237" s="8">
        <v>1021.2250881089496</v>
      </c>
      <c r="P2237" s="8">
        <v>157.09962794632912</v>
      </c>
      <c r="Q2237" s="8">
        <f>P2237-Table3[[#This Row],[paid]]</f>
        <v>-864.12546016262058</v>
      </c>
      <c r="R2237" s="8">
        <v>0.46631282562052495</v>
      </c>
      <c r="S2237" s="8">
        <v>200</v>
      </c>
      <c r="T2237" s="10">
        <v>7.0000000000000007E-2</v>
      </c>
      <c r="U2237" s="8">
        <v>16.063913338956727</v>
      </c>
      <c r="V2237" s="10">
        <v>1.7042172058744719E-2</v>
      </c>
    </row>
    <row r="2238" spans="1:22" x14ac:dyDescent="0.25">
      <c r="A2238" s="6">
        <v>44734</v>
      </c>
      <c r="B2238" s="7" t="str">
        <f t="shared" si="34"/>
        <v>6</v>
      </c>
      <c r="C2238" s="17">
        <f>_xlfn.ISOWEEKNUM(Table3[[#This Row],[dt]])</f>
        <v>25</v>
      </c>
      <c r="D2238" s="1">
        <v>9288</v>
      </c>
      <c r="E2238" s="1" t="s">
        <v>10</v>
      </c>
      <c r="F2238" s="1" t="s">
        <v>95</v>
      </c>
      <c r="G2238" s="1" t="s">
        <v>32</v>
      </c>
      <c r="H2238" s="1" t="s">
        <v>19</v>
      </c>
      <c r="I2238" s="1" t="s">
        <v>21</v>
      </c>
      <c r="J2238" s="1" t="s">
        <v>13</v>
      </c>
      <c r="K2238" s="1" t="s">
        <v>14</v>
      </c>
      <c r="L2238" s="1" t="s">
        <v>76</v>
      </c>
      <c r="M2238" s="1">
        <v>65790</v>
      </c>
      <c r="N2238" s="17">
        <v>85.53783479240704</v>
      </c>
      <c r="O2238" s="8">
        <v>1671.1932623032003</v>
      </c>
      <c r="P2238" s="8">
        <v>794.16807320597172</v>
      </c>
      <c r="Q2238" s="8">
        <f>P2238-Table3[[#This Row],[paid]]</f>
        <v>-877.02518909722858</v>
      </c>
      <c r="R2238" s="8">
        <v>9.2844070127955565</v>
      </c>
      <c r="S2238" s="8">
        <v>600</v>
      </c>
      <c r="T2238" s="10">
        <v>6.5000000000000002E-2</v>
      </c>
      <c r="U2238" s="8">
        <v>83.990007401279527</v>
      </c>
      <c r="V2238" s="10">
        <v>1.7626413147496776E-2</v>
      </c>
    </row>
    <row r="2239" spans="1:22" x14ac:dyDescent="0.25">
      <c r="A2239" s="6">
        <v>44734</v>
      </c>
      <c r="B2239" s="7" t="str">
        <f t="shared" si="34"/>
        <v>6</v>
      </c>
      <c r="C2239" s="17">
        <f>_xlfn.ISOWEEKNUM(Table3[[#This Row],[dt]])</f>
        <v>25</v>
      </c>
      <c r="D2239" s="1">
        <v>17473</v>
      </c>
      <c r="E2239" s="1" t="s">
        <v>10</v>
      </c>
      <c r="F2239" s="1" t="s">
        <v>89</v>
      </c>
      <c r="G2239" s="1" t="s">
        <v>43</v>
      </c>
      <c r="H2239" s="1" t="s">
        <v>17</v>
      </c>
      <c r="I2239" s="1" t="s">
        <v>18</v>
      </c>
      <c r="J2239" s="1" t="s">
        <v>16</v>
      </c>
      <c r="K2239" s="1" t="s">
        <v>15</v>
      </c>
      <c r="L2239" s="1" t="s">
        <v>76</v>
      </c>
      <c r="M2239" s="1">
        <v>60280</v>
      </c>
      <c r="N2239" s="17">
        <v>145.3630976987736</v>
      </c>
      <c r="O2239" s="8">
        <v>1467.9698980178525</v>
      </c>
      <c r="P2239" s="8">
        <v>508.06821834387574</v>
      </c>
      <c r="Q2239" s="8">
        <f>P2239-Table3[[#This Row],[paid]]</f>
        <v>-959.90167967397679</v>
      </c>
      <c r="R2239" s="8">
        <v>3.4951664238520297</v>
      </c>
      <c r="S2239" s="8">
        <v>600</v>
      </c>
      <c r="T2239" s="10">
        <v>7.0000000000000007E-2</v>
      </c>
      <c r="U2239" s="8">
        <v>70.460487343465516</v>
      </c>
      <c r="V2239" s="10">
        <v>2.3113853874827412E-2</v>
      </c>
    </row>
    <row r="2240" spans="1:22" x14ac:dyDescent="0.25">
      <c r="A2240" s="6">
        <v>44734</v>
      </c>
      <c r="B2240" s="7" t="str">
        <f t="shared" si="34"/>
        <v>6</v>
      </c>
      <c r="C2240" s="17">
        <f>_xlfn.ISOWEEKNUM(Table3[[#This Row],[dt]])</f>
        <v>25</v>
      </c>
      <c r="D2240" s="1">
        <v>17631</v>
      </c>
      <c r="E2240" s="1" t="s">
        <v>10</v>
      </c>
      <c r="F2240" s="1" t="s">
        <v>93</v>
      </c>
      <c r="G2240" s="1" t="s">
        <v>25</v>
      </c>
      <c r="H2240" s="1" t="s">
        <v>17</v>
      </c>
      <c r="I2240" s="1" t="s">
        <v>12</v>
      </c>
      <c r="J2240" s="1" t="s">
        <v>16</v>
      </c>
      <c r="K2240" s="1" t="s">
        <v>14</v>
      </c>
      <c r="L2240" s="1" t="s">
        <v>81</v>
      </c>
      <c r="M2240" s="1">
        <v>75260</v>
      </c>
      <c r="N2240" s="17">
        <v>219.67939515743134</v>
      </c>
      <c r="O2240" s="8">
        <v>1521.1427948382959</v>
      </c>
      <c r="P2240" s="8">
        <v>456.50782666415512</v>
      </c>
      <c r="Q2240" s="8">
        <f>P2240-Table3[[#This Row],[paid]]</f>
        <v>-1064.6349681741408</v>
      </c>
      <c r="R2240" s="8">
        <v>2.0780639273747212</v>
      </c>
      <c r="S2240" s="8">
        <v>1000</v>
      </c>
      <c r="T2240" s="10">
        <v>0.17</v>
      </c>
      <c r="U2240" s="8">
        <v>372.48438405673232</v>
      </c>
      <c r="V2240" s="10">
        <v>0.13599050673405819</v>
      </c>
    </row>
    <row r="2241" spans="1:22" x14ac:dyDescent="0.25">
      <c r="A2241" s="6">
        <v>44734</v>
      </c>
      <c r="B2241" s="7" t="str">
        <f t="shared" si="34"/>
        <v>6</v>
      </c>
      <c r="C2241" s="17">
        <f>_xlfn.ISOWEEKNUM(Table3[[#This Row],[dt]])</f>
        <v>25</v>
      </c>
      <c r="D2241" s="1">
        <v>8767</v>
      </c>
      <c r="E2241" s="1" t="s">
        <v>10</v>
      </c>
      <c r="F2241" s="1" t="s">
        <v>94</v>
      </c>
      <c r="G2241" s="1" t="s">
        <v>64</v>
      </c>
      <c r="H2241" s="1" t="s">
        <v>17</v>
      </c>
      <c r="I2241" s="1" t="s">
        <v>18</v>
      </c>
      <c r="J2241" s="1" t="s">
        <v>13</v>
      </c>
      <c r="K2241" s="1" t="s">
        <v>14</v>
      </c>
      <c r="L2241" s="1" t="s">
        <v>81</v>
      </c>
      <c r="M2241" s="1">
        <v>113930</v>
      </c>
      <c r="N2241" s="17">
        <v>263.89434751746558</v>
      </c>
      <c r="O2241" s="8">
        <v>3669.5709527027702</v>
      </c>
      <c r="P2241" s="8">
        <v>2603.1694414853278</v>
      </c>
      <c r="Q2241" s="8">
        <f>P2241-Table3[[#This Row],[paid]]</f>
        <v>-1066.4015112174425</v>
      </c>
      <c r="R2241" s="8">
        <v>9.8644380448999183</v>
      </c>
      <c r="S2241" s="8">
        <v>2800</v>
      </c>
      <c r="T2241" s="10">
        <v>0.12</v>
      </c>
      <c r="U2241" s="8">
        <v>114.33346758678449</v>
      </c>
      <c r="V2241" s="10">
        <v>7.3201450614209483E-3</v>
      </c>
    </row>
    <row r="2242" spans="1:22" x14ac:dyDescent="0.25">
      <c r="A2242" s="6">
        <v>44734</v>
      </c>
      <c r="B2242" s="7" t="str">
        <f t="shared" ref="B2242:B2305" si="35">TEXT(A2242,"M")</f>
        <v>6</v>
      </c>
      <c r="C2242" s="17">
        <f>_xlfn.ISOWEEKNUM(Table3[[#This Row],[dt]])</f>
        <v>25</v>
      </c>
      <c r="D2242" s="1">
        <v>12446</v>
      </c>
      <c r="E2242" s="1" t="s">
        <v>10</v>
      </c>
      <c r="F2242" s="1" t="s">
        <v>91</v>
      </c>
      <c r="G2242" s="1" t="s">
        <v>28</v>
      </c>
      <c r="H2242" s="1" t="s">
        <v>11</v>
      </c>
      <c r="I2242" s="1" t="s">
        <v>12</v>
      </c>
      <c r="J2242" s="1" t="s">
        <v>13</v>
      </c>
      <c r="K2242" s="1" t="s">
        <v>15</v>
      </c>
      <c r="L2242" s="1" t="s">
        <v>76</v>
      </c>
      <c r="M2242" s="1">
        <v>213840</v>
      </c>
      <c r="N2242" s="17">
        <v>851.95219123505979</v>
      </c>
      <c r="O2242" s="8">
        <v>5281.5351024324154</v>
      </c>
      <c r="P2242" s="8">
        <v>4143.2922685102967</v>
      </c>
      <c r="Q2242" s="8">
        <f>P2242-Table3[[#This Row],[paid]]</f>
        <v>-1138.2428339221187</v>
      </c>
      <c r="R2242" s="8">
        <v>4.8632919911900698</v>
      </c>
      <c r="S2242" s="8">
        <v>3600</v>
      </c>
      <c r="T2242" s="10">
        <v>0.21</v>
      </c>
      <c r="U2242" s="8">
        <v>1058.4979479145243</v>
      </c>
      <c r="V2242" s="10">
        <v>4.2578778714988032E-2</v>
      </c>
    </row>
    <row r="2243" spans="1:22" x14ac:dyDescent="0.25">
      <c r="A2243" s="6">
        <v>44734</v>
      </c>
      <c r="B2243" s="7" t="str">
        <f t="shared" si="35"/>
        <v>6</v>
      </c>
      <c r="C2243" s="17">
        <f>_xlfn.ISOWEEKNUM(Table3[[#This Row],[dt]])</f>
        <v>25</v>
      </c>
      <c r="D2243" s="1">
        <v>7576</v>
      </c>
      <c r="E2243" s="1" t="s">
        <v>10</v>
      </c>
      <c r="F2243" s="1" t="s">
        <v>89</v>
      </c>
      <c r="G2243" s="1" t="s">
        <v>48</v>
      </c>
      <c r="H2243" s="1" t="s">
        <v>17</v>
      </c>
      <c r="I2243" s="1" t="s">
        <v>12</v>
      </c>
      <c r="J2243" s="1" t="s">
        <v>16</v>
      </c>
      <c r="K2243" s="1" t="s">
        <v>14</v>
      </c>
      <c r="L2243" s="1" t="s">
        <v>80</v>
      </c>
      <c r="M2243" s="1">
        <v>178120</v>
      </c>
      <c r="N2243" s="17">
        <v>327.24678485361835</v>
      </c>
      <c r="O2243" s="8">
        <v>4100.5661284292237</v>
      </c>
      <c r="P2243" s="8">
        <v>2904.5391376798984</v>
      </c>
      <c r="Q2243" s="8">
        <f>P2243-Table3[[#This Row],[paid]]</f>
        <v>-1196.0269907493253</v>
      </c>
      <c r="R2243" s="8">
        <v>8.8756842606693169</v>
      </c>
      <c r="S2243" s="8">
        <v>3400</v>
      </c>
      <c r="T2243" s="10">
        <v>0.1</v>
      </c>
      <c r="U2243" s="8">
        <v>491.21674324579482</v>
      </c>
      <c r="V2243" s="10">
        <v>2.818672888430367E-2</v>
      </c>
    </row>
    <row r="2244" spans="1:22" x14ac:dyDescent="0.25">
      <c r="A2244" s="6">
        <v>44734</v>
      </c>
      <c r="B2244" s="7" t="str">
        <f t="shared" si="35"/>
        <v>6</v>
      </c>
      <c r="C2244" s="17">
        <f>_xlfn.ISOWEEKNUM(Table3[[#This Row],[dt]])</f>
        <v>25</v>
      </c>
      <c r="D2244" s="1">
        <v>16911</v>
      </c>
      <c r="E2244" s="1" t="s">
        <v>10</v>
      </c>
      <c r="F2244" s="1" t="s">
        <v>93</v>
      </c>
      <c r="G2244" s="1" t="s">
        <v>46</v>
      </c>
      <c r="H2244" s="1" t="s">
        <v>11</v>
      </c>
      <c r="I2244" s="1" t="s">
        <v>18</v>
      </c>
      <c r="J2244" s="1" t="s">
        <v>16</v>
      </c>
      <c r="K2244" s="1" t="s">
        <v>15</v>
      </c>
      <c r="L2244" s="1" t="s">
        <v>77</v>
      </c>
      <c r="M2244" s="1">
        <v>104790</v>
      </c>
      <c r="N2244" s="17">
        <v>345.15084621044889</v>
      </c>
      <c r="O2244" s="8">
        <v>3309.2852347460735</v>
      </c>
      <c r="P2244" s="8">
        <v>2025.1819133410481</v>
      </c>
      <c r="Q2244" s="8">
        <f>P2244-Table3[[#This Row],[paid]]</f>
        <v>-1284.1033214050253</v>
      </c>
      <c r="R2244" s="8">
        <v>5.8675270119611227</v>
      </c>
      <c r="S2244" s="8">
        <v>2000</v>
      </c>
      <c r="T2244" s="10">
        <v>0.12</v>
      </c>
      <c r="U2244" s="8">
        <v>167.99909308990223</v>
      </c>
      <c r="V2244" s="10">
        <v>1.3825843823641616E-2</v>
      </c>
    </row>
    <row r="2245" spans="1:22" x14ac:dyDescent="0.25">
      <c r="A2245" s="6">
        <v>44734</v>
      </c>
      <c r="B2245" s="7" t="str">
        <f t="shared" si="35"/>
        <v>6</v>
      </c>
      <c r="C2245" s="17">
        <f>_xlfn.ISOWEEKNUM(Table3[[#This Row],[dt]])</f>
        <v>25</v>
      </c>
      <c r="D2245" s="1">
        <v>14315</v>
      </c>
      <c r="E2245" s="1" t="s">
        <v>10</v>
      </c>
      <c r="F2245" s="1" t="s">
        <v>95</v>
      </c>
      <c r="G2245" s="1" t="s">
        <v>36</v>
      </c>
      <c r="H2245" s="1" t="s">
        <v>11</v>
      </c>
      <c r="I2245" s="1" t="s">
        <v>12</v>
      </c>
      <c r="J2245" s="1" t="s">
        <v>16</v>
      </c>
      <c r="K2245" s="1" t="s">
        <v>14</v>
      </c>
      <c r="L2245" s="1" t="s">
        <v>76</v>
      </c>
      <c r="M2245" s="1">
        <v>307850</v>
      </c>
      <c r="N2245" s="17">
        <v>962.10873942811122</v>
      </c>
      <c r="O2245" s="8">
        <v>7730.8774619899714</v>
      </c>
      <c r="P2245" s="8">
        <v>6389.9869154882872</v>
      </c>
      <c r="Q2245" s="8">
        <f>P2245-Table3[[#This Row],[paid]]</f>
        <v>-1340.8905465016842</v>
      </c>
      <c r="R2245" s="8">
        <v>6.6416473041150947</v>
      </c>
      <c r="S2245" s="8">
        <v>4800</v>
      </c>
      <c r="T2245" s="10">
        <v>0.12</v>
      </c>
      <c r="U2245" s="8">
        <v>1476.3147028606966</v>
      </c>
      <c r="V2245" s="10">
        <v>3.8505939641346014E-2</v>
      </c>
    </row>
    <row r="2246" spans="1:22" x14ac:dyDescent="0.25">
      <c r="A2246" s="6">
        <v>44734</v>
      </c>
      <c r="B2246" s="7" t="str">
        <f t="shared" si="35"/>
        <v>6</v>
      </c>
      <c r="C2246" s="17">
        <f>_xlfn.ISOWEEKNUM(Table3[[#This Row],[dt]])</f>
        <v>25</v>
      </c>
      <c r="D2246" s="1">
        <v>9315</v>
      </c>
      <c r="E2246" s="1" t="s">
        <v>10</v>
      </c>
      <c r="F2246" s="1" t="s">
        <v>93</v>
      </c>
      <c r="G2246" s="1" t="s">
        <v>65</v>
      </c>
      <c r="H2246" s="1" t="s">
        <v>17</v>
      </c>
      <c r="I2246" s="1" t="s">
        <v>18</v>
      </c>
      <c r="J2246" s="1" t="s">
        <v>16</v>
      </c>
      <c r="K2246" s="1" t="s">
        <v>14</v>
      </c>
      <c r="L2246" s="1" t="s">
        <v>78</v>
      </c>
      <c r="M2246" s="1">
        <v>46750</v>
      </c>
      <c r="N2246" s="17">
        <v>281.10040863981317</v>
      </c>
      <c r="O2246" s="8">
        <v>2459.9790855384094</v>
      </c>
      <c r="P2246" s="8">
        <v>1118.9338611492572</v>
      </c>
      <c r="Q2246" s="8">
        <f>P2246-Table3[[#This Row],[paid]]</f>
        <v>-1341.0452243891523</v>
      </c>
      <c r="R2246" s="8">
        <v>3.980548682100987</v>
      </c>
      <c r="S2246" s="8">
        <v>1600</v>
      </c>
      <c r="T2246" s="10">
        <v>7.0000000000000007E-2</v>
      </c>
      <c r="U2246" s="8">
        <v>137.98987520572172</v>
      </c>
      <c r="V2246" s="10">
        <v>2.0553772955503716E-2</v>
      </c>
    </row>
    <row r="2247" spans="1:22" x14ac:dyDescent="0.25">
      <c r="A2247" s="6">
        <v>44734</v>
      </c>
      <c r="B2247" s="7" t="str">
        <f t="shared" si="35"/>
        <v>6</v>
      </c>
      <c r="C2247" s="17">
        <f>_xlfn.ISOWEEKNUM(Table3[[#This Row],[dt]])</f>
        <v>25</v>
      </c>
      <c r="D2247" s="1">
        <v>3534</v>
      </c>
      <c r="E2247" s="1" t="s">
        <v>10</v>
      </c>
      <c r="F2247" s="1" t="s">
        <v>92</v>
      </c>
      <c r="G2247" s="1" t="s">
        <v>70</v>
      </c>
      <c r="H2247" s="1" t="s">
        <v>11</v>
      </c>
      <c r="I2247" s="1" t="s">
        <v>18</v>
      </c>
      <c r="J2247" s="1" t="s">
        <v>13</v>
      </c>
      <c r="K2247" s="1" t="s">
        <v>14</v>
      </c>
      <c r="L2247" s="1" t="s">
        <v>76</v>
      </c>
      <c r="M2247" s="1">
        <v>105630</v>
      </c>
      <c r="N2247" s="17">
        <v>285.17472547473153</v>
      </c>
      <c r="O2247" s="8">
        <v>2900.3124285799686</v>
      </c>
      <c r="P2247" s="8">
        <v>1548.8685404704954</v>
      </c>
      <c r="Q2247" s="8">
        <f>P2247-Table3[[#This Row],[paid]]</f>
        <v>-1351.4438881094732</v>
      </c>
      <c r="R2247" s="8">
        <v>5.4312966827340246</v>
      </c>
      <c r="S2247" s="8">
        <v>1600</v>
      </c>
      <c r="T2247" s="10">
        <v>0.08</v>
      </c>
      <c r="U2247" s="8">
        <v>451.78374527924024</v>
      </c>
      <c r="V2247" s="10">
        <v>4.8614384573270844E-2</v>
      </c>
    </row>
    <row r="2248" spans="1:22" x14ac:dyDescent="0.25">
      <c r="A2248" s="6">
        <v>44734</v>
      </c>
      <c r="B2248" s="7" t="str">
        <f t="shared" si="35"/>
        <v>6</v>
      </c>
      <c r="C2248" s="17">
        <f>_xlfn.ISOWEEKNUM(Table3[[#This Row],[dt]])</f>
        <v>25</v>
      </c>
      <c r="D2248" s="1">
        <v>17282</v>
      </c>
      <c r="E2248" s="1" t="s">
        <v>10</v>
      </c>
      <c r="F2248" s="1" t="s">
        <v>95</v>
      </c>
      <c r="G2248" s="1" t="s">
        <v>31</v>
      </c>
      <c r="H2248" s="1" t="s">
        <v>17</v>
      </c>
      <c r="I2248" s="1" t="s">
        <v>12</v>
      </c>
      <c r="J2248" s="1" t="s">
        <v>13</v>
      </c>
      <c r="K2248" s="1" t="s">
        <v>14</v>
      </c>
      <c r="L2248" s="1" t="s">
        <v>77</v>
      </c>
      <c r="M2248" s="1">
        <v>68580</v>
      </c>
      <c r="N2248" s="17">
        <v>191.57235366318196</v>
      </c>
      <c r="O2248" s="8">
        <v>2727.0113192472327</v>
      </c>
      <c r="P2248" s="8">
        <v>1319.2423658947757</v>
      </c>
      <c r="Q2248" s="8">
        <f>P2248-Table3[[#This Row],[paid]]</f>
        <v>-1407.7689533524569</v>
      </c>
      <c r="R2248" s="8">
        <v>6.8863922203212935</v>
      </c>
      <c r="S2248" s="8">
        <v>1800</v>
      </c>
      <c r="T2248" s="10">
        <v>7.0000000000000007E-2</v>
      </c>
      <c r="U2248" s="8">
        <v>103.64712242101673</v>
      </c>
      <c r="V2248" s="10">
        <v>1.3094273539181217E-2</v>
      </c>
    </row>
    <row r="2249" spans="1:22" x14ac:dyDescent="0.25">
      <c r="A2249" s="6">
        <v>44734</v>
      </c>
      <c r="B2249" s="7" t="str">
        <f t="shared" si="35"/>
        <v>6</v>
      </c>
      <c r="C2249" s="17">
        <f>_xlfn.ISOWEEKNUM(Table3[[#This Row],[dt]])</f>
        <v>25</v>
      </c>
      <c r="D2249" s="1">
        <v>10778</v>
      </c>
      <c r="E2249" s="1" t="s">
        <v>10</v>
      </c>
      <c r="F2249" s="1" t="s">
        <v>89</v>
      </c>
      <c r="G2249" s="1" t="s">
        <v>46</v>
      </c>
      <c r="H2249" s="1" t="s">
        <v>17</v>
      </c>
      <c r="I2249" s="1" t="s">
        <v>12</v>
      </c>
      <c r="J2249" s="1" t="s">
        <v>16</v>
      </c>
      <c r="K2249" s="1" t="s">
        <v>20</v>
      </c>
      <c r="L2249" s="1" t="s">
        <v>78</v>
      </c>
      <c r="M2249" s="1">
        <v>146430</v>
      </c>
      <c r="N2249" s="17">
        <v>225.45633129811523</v>
      </c>
      <c r="O2249" s="8">
        <v>4479.5904231023442</v>
      </c>
      <c r="P2249" s="8">
        <v>2902.160984226512</v>
      </c>
      <c r="Q2249" s="8">
        <f>P2249-Table3[[#This Row],[paid]]</f>
        <v>-1577.4294388758321</v>
      </c>
      <c r="R2249" s="8">
        <v>12.872386273282597</v>
      </c>
      <c r="S2249" s="8">
        <v>2000</v>
      </c>
      <c r="T2249" s="10">
        <v>0.09</v>
      </c>
      <c r="U2249" s="8">
        <v>1222.5508000014106</v>
      </c>
      <c r="V2249" s="10">
        <v>7.0209222635941315E-2</v>
      </c>
    </row>
    <row r="2250" spans="1:22" x14ac:dyDescent="0.25">
      <c r="A2250" s="6">
        <v>44734</v>
      </c>
      <c r="B2250" s="7" t="str">
        <f t="shared" si="35"/>
        <v>6</v>
      </c>
      <c r="C2250" s="17">
        <f>_xlfn.ISOWEEKNUM(Table3[[#This Row],[dt]])</f>
        <v>25</v>
      </c>
      <c r="D2250" s="1">
        <v>16845</v>
      </c>
      <c r="E2250" s="1" t="s">
        <v>10</v>
      </c>
      <c r="F2250" s="1" t="s">
        <v>95</v>
      </c>
      <c r="G2250" s="1" t="s">
        <v>32</v>
      </c>
      <c r="H2250" s="1" t="s">
        <v>11</v>
      </c>
      <c r="I2250" s="1" t="s">
        <v>12</v>
      </c>
      <c r="J2250" s="1" t="s">
        <v>13</v>
      </c>
      <c r="K2250" s="1" t="s">
        <v>15</v>
      </c>
      <c r="L2250" s="1" t="s">
        <v>80</v>
      </c>
      <c r="M2250" s="1">
        <v>193690</v>
      </c>
      <c r="N2250" s="17">
        <v>1104.3220091501994</v>
      </c>
      <c r="O2250" s="8">
        <v>3426.8805047649644</v>
      </c>
      <c r="P2250" s="8">
        <v>1538.3656764795508</v>
      </c>
      <c r="Q2250" s="8">
        <f>P2250-Table3[[#This Row],[paid]]</f>
        <v>-1888.5148282854136</v>
      </c>
      <c r="R2250" s="8">
        <v>1.393040855595514</v>
      </c>
      <c r="S2250" s="8">
        <v>2000</v>
      </c>
      <c r="T2250" s="10">
        <v>0.06</v>
      </c>
      <c r="U2250" s="8">
        <v>541.75274571125226</v>
      </c>
      <c r="V2250" s="10">
        <v>5.8693537996659106E-2</v>
      </c>
    </row>
    <row r="2251" spans="1:22" x14ac:dyDescent="0.25">
      <c r="A2251" s="6">
        <v>44734</v>
      </c>
      <c r="B2251" s="7" t="str">
        <f t="shared" si="35"/>
        <v>6</v>
      </c>
      <c r="C2251" s="17">
        <f>_xlfn.ISOWEEKNUM(Table3[[#This Row],[dt]])</f>
        <v>25</v>
      </c>
      <c r="D2251" s="1">
        <v>9559</v>
      </c>
      <c r="E2251" s="1" t="s">
        <v>10</v>
      </c>
      <c r="F2251" s="1" t="s">
        <v>93</v>
      </c>
      <c r="G2251" s="1" t="s">
        <v>33</v>
      </c>
      <c r="H2251" s="1" t="s">
        <v>17</v>
      </c>
      <c r="I2251" s="1" t="s">
        <v>18</v>
      </c>
      <c r="J2251" s="1" t="s">
        <v>16</v>
      </c>
      <c r="K2251" s="1" t="s">
        <v>14</v>
      </c>
      <c r="L2251" s="1" t="s">
        <v>78</v>
      </c>
      <c r="M2251" s="1">
        <v>148990</v>
      </c>
      <c r="N2251" s="17">
        <v>349.42965069218155</v>
      </c>
      <c r="O2251" s="8">
        <v>4447.7864960741217</v>
      </c>
      <c r="P2251" s="8">
        <v>2292.3133948032187</v>
      </c>
      <c r="Q2251" s="8">
        <f>P2251-Table3[[#This Row],[paid]]</f>
        <v>-2155.473101270903</v>
      </c>
      <c r="R2251" s="8">
        <v>6.5601570738556356</v>
      </c>
      <c r="S2251" s="8">
        <v>2200</v>
      </c>
      <c r="T2251" s="10">
        <v>7.0000000000000007E-2</v>
      </c>
      <c r="U2251" s="8">
        <v>710.27603021039772</v>
      </c>
      <c r="V2251" s="10">
        <v>5.1641864780256966E-2</v>
      </c>
    </row>
    <row r="2252" spans="1:22" x14ac:dyDescent="0.25">
      <c r="A2252" s="6">
        <v>44734</v>
      </c>
      <c r="B2252" s="7" t="str">
        <f t="shared" si="35"/>
        <v>6</v>
      </c>
      <c r="C2252" s="17">
        <f>_xlfn.ISOWEEKNUM(Table3[[#This Row],[dt]])</f>
        <v>25</v>
      </c>
      <c r="D2252" s="1">
        <v>3015</v>
      </c>
      <c r="E2252" s="1" t="s">
        <v>10</v>
      </c>
      <c r="F2252" s="1" t="s">
        <v>91</v>
      </c>
      <c r="G2252" s="1" t="s">
        <v>28</v>
      </c>
      <c r="H2252" s="1" t="s">
        <v>11</v>
      </c>
      <c r="I2252" s="1" t="s">
        <v>12</v>
      </c>
      <c r="J2252" s="1" t="s">
        <v>16</v>
      </c>
      <c r="K2252" s="1" t="s">
        <v>15</v>
      </c>
      <c r="L2252" s="1" t="s">
        <v>78</v>
      </c>
      <c r="M2252" s="1">
        <v>174020</v>
      </c>
      <c r="N2252" s="17">
        <v>1594.3623080313253</v>
      </c>
      <c r="O2252" s="8">
        <v>2955.846905993998</v>
      </c>
      <c r="P2252" s="8">
        <v>726.59434092319498</v>
      </c>
      <c r="Q2252" s="8">
        <f>P2252-Table3[[#This Row],[paid]]</f>
        <v>-2229.252565070803</v>
      </c>
      <c r="R2252" s="8">
        <v>0.45572724421739103</v>
      </c>
      <c r="S2252" s="8">
        <v>800</v>
      </c>
      <c r="T2252" s="10">
        <v>0.13</v>
      </c>
      <c r="U2252" s="8">
        <v>527.79605897655881</v>
      </c>
      <c r="V2252" s="10">
        <v>0.1210661917868212</v>
      </c>
    </row>
    <row r="2253" spans="1:22" x14ac:dyDescent="0.25">
      <c r="A2253" s="6">
        <v>44734</v>
      </c>
      <c r="B2253" s="7" t="str">
        <f t="shared" si="35"/>
        <v>6</v>
      </c>
      <c r="C2253" s="17">
        <f>_xlfn.ISOWEEKNUM(Table3[[#This Row],[dt]])</f>
        <v>25</v>
      </c>
      <c r="D2253" s="1">
        <v>16703</v>
      </c>
      <c r="E2253" s="1" t="s">
        <v>10</v>
      </c>
      <c r="F2253" s="1" t="s">
        <v>89</v>
      </c>
      <c r="G2253" s="1" t="s">
        <v>48</v>
      </c>
      <c r="H2253" s="1" t="s">
        <v>19</v>
      </c>
      <c r="I2253" s="1" t="s">
        <v>12</v>
      </c>
      <c r="J2253" s="1" t="s">
        <v>13</v>
      </c>
      <c r="K2253" s="1" t="s">
        <v>14</v>
      </c>
      <c r="L2253" s="1" t="s">
        <v>75</v>
      </c>
      <c r="M2253" s="1">
        <v>877360</v>
      </c>
      <c r="N2253" s="17">
        <v>549.83809392392254</v>
      </c>
      <c r="O2253" s="8">
        <v>14530.376155966107</v>
      </c>
      <c r="P2253" s="8">
        <v>12216.138118645287</v>
      </c>
      <c r="Q2253" s="8">
        <f>P2253-Table3[[#This Row],[paid]]</f>
        <v>-2314.2380373208198</v>
      </c>
      <c r="R2253" s="8">
        <v>22.217700544290686</v>
      </c>
      <c r="S2253" s="8">
        <v>20000</v>
      </c>
      <c r="T2253" s="10">
        <v>4.4999999999999998E-2</v>
      </c>
      <c r="U2253" s="8">
        <v>704.58971670275776</v>
      </c>
      <c r="V2253" s="10">
        <v>9.6128267632489932E-3</v>
      </c>
    </row>
    <row r="2254" spans="1:22" x14ac:dyDescent="0.25">
      <c r="A2254" s="6">
        <v>44734</v>
      </c>
      <c r="B2254" s="7" t="str">
        <f t="shared" si="35"/>
        <v>6</v>
      </c>
      <c r="C2254" s="17">
        <f>_xlfn.ISOWEEKNUM(Table3[[#This Row],[dt]])</f>
        <v>25</v>
      </c>
      <c r="D2254" s="1">
        <v>5289</v>
      </c>
      <c r="E2254" s="1" t="s">
        <v>10</v>
      </c>
      <c r="F2254" s="1" t="s">
        <v>93</v>
      </c>
      <c r="G2254" s="1" t="s">
        <v>26</v>
      </c>
      <c r="H2254" s="1" t="s">
        <v>17</v>
      </c>
      <c r="I2254" s="1" t="s">
        <v>12</v>
      </c>
      <c r="J2254" s="1" t="s">
        <v>16</v>
      </c>
      <c r="K2254" s="1" t="s">
        <v>14</v>
      </c>
      <c r="L2254" s="1" t="s">
        <v>78</v>
      </c>
      <c r="M2254" s="1">
        <v>544010</v>
      </c>
      <c r="N2254" s="17">
        <v>1823.9402332361517</v>
      </c>
      <c r="O2254" s="8">
        <v>11536.413613381854</v>
      </c>
      <c r="P2254" s="8">
        <v>8025.0682443556116</v>
      </c>
      <c r="Q2254" s="8">
        <f>P2254-Table3[[#This Row],[paid]]</f>
        <v>-3511.3453690262422</v>
      </c>
      <c r="R2254" s="8">
        <v>4.3998526366826294</v>
      </c>
      <c r="S2254" s="8">
        <v>10200</v>
      </c>
      <c r="T2254" s="10">
        <v>0.04</v>
      </c>
      <c r="U2254" s="8">
        <v>529.16527471080121</v>
      </c>
      <c r="V2254" s="10">
        <v>1.0989839558539719E-2</v>
      </c>
    </row>
    <row r="2255" spans="1:22" x14ac:dyDescent="0.25">
      <c r="A2255" s="6">
        <v>44734</v>
      </c>
      <c r="B2255" s="7" t="str">
        <f t="shared" si="35"/>
        <v>6</v>
      </c>
      <c r="C2255" s="17">
        <f>_xlfn.ISOWEEKNUM(Table3[[#This Row],[dt]])</f>
        <v>25</v>
      </c>
      <c r="D2255" s="1">
        <v>5585</v>
      </c>
      <c r="E2255" s="1" t="s">
        <v>10</v>
      </c>
      <c r="F2255" s="1" t="s">
        <v>90</v>
      </c>
      <c r="G2255" s="1" t="s">
        <v>61</v>
      </c>
      <c r="H2255" s="1" t="s">
        <v>19</v>
      </c>
      <c r="I2255" s="1" t="s">
        <v>12</v>
      </c>
      <c r="J2255" s="1" t="s">
        <v>13</v>
      </c>
      <c r="K2255" s="1" t="s">
        <v>14</v>
      </c>
      <c r="L2255" s="1" t="s">
        <v>76</v>
      </c>
      <c r="M2255" s="1">
        <v>283470</v>
      </c>
      <c r="N2255" s="17">
        <v>226.79689280467048</v>
      </c>
      <c r="O2255" s="8">
        <v>4683.3180434822816</v>
      </c>
      <c r="P2255" s="8">
        <v>1072.8908891695255</v>
      </c>
      <c r="Q2255" s="8">
        <f>P2255-Table3[[#This Row],[paid]]</f>
        <v>-3610.4271543127561</v>
      </c>
      <c r="R2255" s="8">
        <v>4.7306242863457397</v>
      </c>
      <c r="S2255" s="8">
        <v>1200</v>
      </c>
      <c r="T2255" s="10">
        <v>7.0000000000000007E-2</v>
      </c>
      <c r="U2255" s="8">
        <v>423.32726566059341</v>
      </c>
      <c r="V2255" s="10">
        <v>6.5761155201325763E-2</v>
      </c>
    </row>
    <row r="2256" spans="1:22" x14ac:dyDescent="0.25">
      <c r="A2256" s="6">
        <v>44734</v>
      </c>
      <c r="B2256" s="7" t="str">
        <f t="shared" si="35"/>
        <v>6</v>
      </c>
      <c r="C2256" s="17">
        <f>_xlfn.ISOWEEKNUM(Table3[[#This Row],[dt]])</f>
        <v>25</v>
      </c>
      <c r="D2256" s="1">
        <v>7581</v>
      </c>
      <c r="E2256" s="1" t="s">
        <v>10</v>
      </c>
      <c r="F2256" s="1" t="s">
        <v>93</v>
      </c>
      <c r="G2256" s="1" t="s">
        <v>27</v>
      </c>
      <c r="H2256" s="1" t="s">
        <v>11</v>
      </c>
      <c r="I2256" s="1" t="s">
        <v>12</v>
      </c>
      <c r="J2256" s="1" t="s">
        <v>13</v>
      </c>
      <c r="K2256" s="1" t="s">
        <v>14</v>
      </c>
      <c r="L2256" s="1" t="s">
        <v>79</v>
      </c>
      <c r="M2256" s="1">
        <v>483310</v>
      </c>
      <c r="N2256" s="17">
        <v>1872.1446563512056</v>
      </c>
      <c r="O2256" s="8">
        <v>9843.4572238515884</v>
      </c>
      <c r="P2256" s="8">
        <v>5594.5281850805777</v>
      </c>
      <c r="Q2256" s="8">
        <f>P2256-Table3[[#This Row],[paid]]</f>
        <v>-4248.9290387710107</v>
      </c>
      <c r="R2256" s="8">
        <v>2.9882990964941065</v>
      </c>
      <c r="S2256" s="8">
        <v>6000</v>
      </c>
      <c r="T2256" s="10">
        <v>0.17</v>
      </c>
      <c r="U2256" s="8">
        <v>3101.6401834829267</v>
      </c>
      <c r="V2256" s="10">
        <v>9.2401005675341374E-2</v>
      </c>
    </row>
    <row r="2257" spans="1:22" x14ac:dyDescent="0.25">
      <c r="A2257" s="6">
        <v>44734</v>
      </c>
      <c r="B2257" s="7" t="str">
        <f t="shared" si="35"/>
        <v>6</v>
      </c>
      <c r="C2257" s="17">
        <f>_xlfn.ISOWEEKNUM(Table3[[#This Row],[dt]])</f>
        <v>25</v>
      </c>
      <c r="D2257" s="1">
        <v>12394</v>
      </c>
      <c r="E2257" s="1" t="s">
        <v>10</v>
      </c>
      <c r="F2257" s="1" t="s">
        <v>92</v>
      </c>
      <c r="G2257" s="1" t="s">
        <v>64</v>
      </c>
      <c r="H2257" s="1" t="s">
        <v>17</v>
      </c>
      <c r="I2257" s="1" t="s">
        <v>12</v>
      </c>
      <c r="J2257" s="1" t="s">
        <v>13</v>
      </c>
      <c r="K2257" s="1" t="s">
        <v>14</v>
      </c>
      <c r="L2257" s="1" t="s">
        <v>80</v>
      </c>
      <c r="M2257" s="1">
        <v>329750</v>
      </c>
      <c r="N2257" s="17">
        <v>547.14044328076477</v>
      </c>
      <c r="O2257" s="8">
        <v>7338.7947740197733</v>
      </c>
      <c r="P2257" s="8">
        <v>3069.8405396053045</v>
      </c>
      <c r="Q2257" s="8">
        <f>P2257-Table3[[#This Row],[paid]]</f>
        <v>-4268.9542344144684</v>
      </c>
      <c r="R2257" s="8">
        <v>5.610699368516646</v>
      </c>
      <c r="S2257" s="8">
        <v>3800</v>
      </c>
      <c r="T2257" s="10">
        <v>7.0000000000000007E-2</v>
      </c>
      <c r="U2257" s="8">
        <v>509.84081427200749</v>
      </c>
      <c r="V2257" s="10">
        <v>2.7680092157574995E-2</v>
      </c>
    </row>
    <row r="2258" spans="1:22" x14ac:dyDescent="0.25">
      <c r="A2258" s="6">
        <v>44735</v>
      </c>
      <c r="B2258" s="7" t="str">
        <f t="shared" si="35"/>
        <v>6</v>
      </c>
      <c r="C2258" s="17">
        <f>_xlfn.ISOWEEKNUM(Table3[[#This Row],[dt]])</f>
        <v>25</v>
      </c>
      <c r="D2258" s="1">
        <v>5585</v>
      </c>
      <c r="E2258" s="1" t="s">
        <v>10</v>
      </c>
      <c r="F2258" s="1" t="s">
        <v>94</v>
      </c>
      <c r="G2258" s="1" t="s">
        <v>62</v>
      </c>
      <c r="H2258" s="1" t="s">
        <v>19</v>
      </c>
      <c r="I2258" s="1" t="s">
        <v>12</v>
      </c>
      <c r="J2258" s="1" t="s">
        <v>13</v>
      </c>
      <c r="K2258" s="1" t="s">
        <v>14</v>
      </c>
      <c r="L2258" s="1" t="s">
        <v>80</v>
      </c>
      <c r="M2258" s="1">
        <v>1838790</v>
      </c>
      <c r="N2258" s="17">
        <v>1721.621891923523</v>
      </c>
      <c r="O2258" s="8">
        <v>40199.319395417122</v>
      </c>
      <c r="P2258" s="8">
        <v>65537.905598083322</v>
      </c>
      <c r="Q2258" s="8">
        <f>P2258-Table3[[#This Row],[paid]]</f>
        <v>25338.5862026662</v>
      </c>
      <c r="R2258" s="8">
        <v>38.06753730626621</v>
      </c>
      <c r="S2258" s="8">
        <v>75600</v>
      </c>
      <c r="T2258" s="10">
        <v>7.0000000000000007E-2</v>
      </c>
      <c r="U2258" s="8">
        <v>10984.421363770318</v>
      </c>
      <c r="V2258" s="10">
        <v>2.7934015853189852E-2</v>
      </c>
    </row>
    <row r="2259" spans="1:22" x14ac:dyDescent="0.25">
      <c r="A2259" s="6">
        <v>44735</v>
      </c>
      <c r="B2259" s="7" t="str">
        <f t="shared" si="35"/>
        <v>6</v>
      </c>
      <c r="C2259" s="17">
        <f>_xlfn.ISOWEEKNUM(Table3[[#This Row],[dt]])</f>
        <v>25</v>
      </c>
      <c r="D2259" s="1">
        <v>13549</v>
      </c>
      <c r="E2259" s="1" t="s">
        <v>10</v>
      </c>
      <c r="F2259" s="1" t="s">
        <v>90</v>
      </c>
      <c r="G2259" s="1" t="s">
        <v>30</v>
      </c>
      <c r="H2259" s="1" t="s">
        <v>19</v>
      </c>
      <c r="I2259" s="1" t="s">
        <v>12</v>
      </c>
      <c r="J2259" s="1" t="s">
        <v>13</v>
      </c>
      <c r="K2259" s="1" t="s">
        <v>14</v>
      </c>
      <c r="L2259" s="1" t="s">
        <v>76</v>
      </c>
      <c r="M2259" s="1">
        <v>1521660</v>
      </c>
      <c r="N2259" s="17">
        <v>1278.3210873435814</v>
      </c>
      <c r="O2259" s="8">
        <v>33340.335723446187</v>
      </c>
      <c r="P2259" s="8">
        <v>53009.520167158938</v>
      </c>
      <c r="Q2259" s="8">
        <f>P2259-Table3[[#This Row],[paid]]</f>
        <v>19669.184443712751</v>
      </c>
      <c r="R2259" s="8">
        <v>41.468079258017653</v>
      </c>
      <c r="S2259" s="8">
        <v>61000</v>
      </c>
      <c r="T2259" s="10">
        <v>7.0000000000000007E-2</v>
      </c>
      <c r="U2259" s="8">
        <v>13108.22355297381</v>
      </c>
      <c r="V2259" s="10">
        <v>4.1213425788545956E-2</v>
      </c>
    </row>
    <row r="2260" spans="1:22" x14ac:dyDescent="0.25">
      <c r="A2260" s="6">
        <v>44735</v>
      </c>
      <c r="B2260" s="7" t="str">
        <f t="shared" si="35"/>
        <v>6</v>
      </c>
      <c r="C2260" s="17">
        <f>_xlfn.ISOWEEKNUM(Table3[[#This Row],[dt]])</f>
        <v>25</v>
      </c>
      <c r="D2260" s="1">
        <v>2575</v>
      </c>
      <c r="E2260" s="1" t="s">
        <v>10</v>
      </c>
      <c r="F2260" s="1" t="s">
        <v>91</v>
      </c>
      <c r="G2260" s="1" t="s">
        <v>42</v>
      </c>
      <c r="H2260" s="1" t="s">
        <v>17</v>
      </c>
      <c r="I2260" s="1" t="s">
        <v>18</v>
      </c>
      <c r="J2260" s="1" t="s">
        <v>16</v>
      </c>
      <c r="K2260" s="1" t="s">
        <v>20</v>
      </c>
      <c r="L2260" s="1" t="s">
        <v>80</v>
      </c>
      <c r="M2260" s="1">
        <v>536120</v>
      </c>
      <c r="N2260" s="17">
        <v>579.08630520239399</v>
      </c>
      <c r="O2260" s="8">
        <v>11351.10738054421</v>
      </c>
      <c r="P2260" s="8">
        <v>17959.756374193912</v>
      </c>
      <c r="Q2260" s="8">
        <f>P2260-Table3[[#This Row],[paid]]</f>
        <v>6608.6489936497019</v>
      </c>
      <c r="R2260" s="8">
        <v>31.013954591650847</v>
      </c>
      <c r="S2260" s="8">
        <v>10000</v>
      </c>
      <c r="T2260" s="10">
        <v>7.4999999999999997E-2</v>
      </c>
      <c r="U2260" s="8">
        <v>3778.0813388595225</v>
      </c>
      <c r="V2260" s="10">
        <v>3.5060621648967977E-2</v>
      </c>
    </row>
    <row r="2261" spans="1:22" x14ac:dyDescent="0.25">
      <c r="A2261" s="6">
        <v>44735</v>
      </c>
      <c r="B2261" s="7" t="str">
        <f t="shared" si="35"/>
        <v>6</v>
      </c>
      <c r="C2261" s="17">
        <f>_xlfn.ISOWEEKNUM(Table3[[#This Row],[dt]])</f>
        <v>25</v>
      </c>
      <c r="D2261" s="1">
        <v>15408</v>
      </c>
      <c r="E2261" s="1" t="s">
        <v>10</v>
      </c>
      <c r="F2261" s="1" t="s">
        <v>95</v>
      </c>
      <c r="G2261" s="1" t="s">
        <v>43</v>
      </c>
      <c r="H2261" s="1" t="s">
        <v>17</v>
      </c>
      <c r="I2261" s="1" t="s">
        <v>18</v>
      </c>
      <c r="J2261" s="1" t="s">
        <v>16</v>
      </c>
      <c r="K2261" s="1" t="s">
        <v>20</v>
      </c>
      <c r="L2261" s="1" t="s">
        <v>75</v>
      </c>
      <c r="M2261" s="1">
        <v>369560</v>
      </c>
      <c r="N2261" s="17">
        <v>879.53520929581418</v>
      </c>
      <c r="O2261" s="8">
        <v>13795.257043007819</v>
      </c>
      <c r="P2261" s="8">
        <v>19825.840344136337</v>
      </c>
      <c r="Q2261" s="8">
        <f>P2261-Table3[[#This Row],[paid]]</f>
        <v>6030.5833011285176</v>
      </c>
      <c r="R2261" s="8">
        <v>22.541269678117356</v>
      </c>
      <c r="S2261" s="8">
        <v>29200</v>
      </c>
      <c r="T2261" s="10">
        <v>0.1</v>
      </c>
      <c r="U2261" s="8">
        <v>10310.002633005544</v>
      </c>
      <c r="V2261" s="10">
        <v>8.6671421858584813E-2</v>
      </c>
    </row>
    <row r="2262" spans="1:22" x14ac:dyDescent="0.25">
      <c r="A2262" s="6">
        <v>44735</v>
      </c>
      <c r="B2262" s="7" t="str">
        <f t="shared" si="35"/>
        <v>6</v>
      </c>
      <c r="C2262" s="17">
        <f>_xlfn.ISOWEEKNUM(Table3[[#This Row],[dt]])</f>
        <v>25</v>
      </c>
      <c r="D2262" s="1">
        <v>10509</v>
      </c>
      <c r="E2262" s="1" t="s">
        <v>10</v>
      </c>
      <c r="F2262" s="1" t="s">
        <v>91</v>
      </c>
      <c r="G2262" s="1" t="s">
        <v>45</v>
      </c>
      <c r="H2262" s="1" t="s">
        <v>17</v>
      </c>
      <c r="I2262" s="1" t="s">
        <v>12</v>
      </c>
      <c r="J2262" s="1" t="s">
        <v>13</v>
      </c>
      <c r="K2262" s="1" t="s">
        <v>14</v>
      </c>
      <c r="L2262" s="1" t="s">
        <v>80</v>
      </c>
      <c r="M2262" s="1">
        <v>449560</v>
      </c>
      <c r="N2262" s="17">
        <v>1294.9809400603708</v>
      </c>
      <c r="O2262" s="8">
        <v>20357.611593841921</v>
      </c>
      <c r="P2262" s="8">
        <v>26310.098801574164</v>
      </c>
      <c r="Q2262" s="8">
        <f>P2262-Table3[[#This Row],[paid]]</f>
        <v>5952.4872077322434</v>
      </c>
      <c r="R2262" s="8">
        <v>20.31697763856479</v>
      </c>
      <c r="S2262" s="8">
        <v>28200</v>
      </c>
      <c r="T2262" s="10">
        <v>0.108</v>
      </c>
      <c r="U2262" s="8">
        <v>15499.591605533635</v>
      </c>
      <c r="V2262" s="10">
        <v>9.8185312304276837E-2</v>
      </c>
    </row>
    <row r="2263" spans="1:22" x14ac:dyDescent="0.25">
      <c r="A2263" s="6">
        <v>44735</v>
      </c>
      <c r="B2263" s="7" t="str">
        <f t="shared" si="35"/>
        <v>6</v>
      </c>
      <c r="C2263" s="17">
        <f>_xlfn.ISOWEEKNUM(Table3[[#This Row],[dt]])</f>
        <v>25</v>
      </c>
      <c r="D2263" s="1">
        <v>5289</v>
      </c>
      <c r="E2263" s="1" t="s">
        <v>10</v>
      </c>
      <c r="F2263" s="1" t="s">
        <v>91</v>
      </c>
      <c r="G2263" s="1" t="s">
        <v>32</v>
      </c>
      <c r="H2263" s="1" t="s">
        <v>17</v>
      </c>
      <c r="I2263" s="1" t="s">
        <v>12</v>
      </c>
      <c r="J2263" s="1" t="s">
        <v>16</v>
      </c>
      <c r="K2263" s="1" t="s">
        <v>14</v>
      </c>
      <c r="L2263" s="1" t="s">
        <v>80</v>
      </c>
      <c r="M2263" s="1">
        <v>934060</v>
      </c>
      <c r="N2263" s="17">
        <v>3249.5174643287905</v>
      </c>
      <c r="O2263" s="8">
        <v>21333.000870218053</v>
      </c>
      <c r="P2263" s="8">
        <v>27249.197678582885</v>
      </c>
      <c r="Q2263" s="8">
        <f>P2263-Table3[[#This Row],[paid]]</f>
        <v>5916.1968083648317</v>
      </c>
      <c r="R2263" s="8">
        <v>8.3856135496140158</v>
      </c>
      <c r="S2263" s="8">
        <v>33400</v>
      </c>
      <c r="T2263" s="10">
        <v>0.04</v>
      </c>
      <c r="U2263" s="8">
        <v>5148.4180582514236</v>
      </c>
      <c r="V2263" s="10">
        <v>3.1489722614829734E-2</v>
      </c>
    </row>
    <row r="2264" spans="1:22" x14ac:dyDescent="0.25">
      <c r="A2264" s="6">
        <v>44735</v>
      </c>
      <c r="B2264" s="7" t="str">
        <f t="shared" si="35"/>
        <v>6</v>
      </c>
      <c r="C2264" s="17">
        <f>_xlfn.ISOWEEKNUM(Table3[[#This Row],[dt]])</f>
        <v>25</v>
      </c>
      <c r="D2264" s="1">
        <v>9288</v>
      </c>
      <c r="E2264" s="1" t="s">
        <v>10</v>
      </c>
      <c r="F2264" s="1" t="s">
        <v>95</v>
      </c>
      <c r="G2264" s="1" t="s">
        <v>43</v>
      </c>
      <c r="H2264" s="1" t="s">
        <v>19</v>
      </c>
      <c r="I2264" s="1" t="s">
        <v>21</v>
      </c>
      <c r="J2264" s="1" t="s">
        <v>13</v>
      </c>
      <c r="K2264" s="1" t="s">
        <v>14</v>
      </c>
      <c r="L2264" s="1" t="s">
        <v>81</v>
      </c>
      <c r="M2264" s="1">
        <v>352380</v>
      </c>
      <c r="N2264" s="17">
        <v>545.72123893805303</v>
      </c>
      <c r="O2264" s="8">
        <v>8678.5845751406123</v>
      </c>
      <c r="P2264" s="8">
        <v>14095.499781471464</v>
      </c>
      <c r="Q2264" s="8">
        <f>P2264-Table3[[#This Row],[paid]]</f>
        <v>5416.915206330852</v>
      </c>
      <c r="R2264" s="8">
        <v>25.829120759347063</v>
      </c>
      <c r="S2264" s="8">
        <v>20600</v>
      </c>
      <c r="T2264" s="10">
        <v>6.5000000000000002E-2</v>
      </c>
      <c r="U2264" s="8">
        <v>3948.0902435067233</v>
      </c>
      <c r="V2264" s="10">
        <v>4.6682632810892931E-2</v>
      </c>
    </row>
    <row r="2265" spans="1:22" x14ac:dyDescent="0.25">
      <c r="A2265" s="6">
        <v>44735</v>
      </c>
      <c r="B2265" s="7" t="str">
        <f t="shared" si="35"/>
        <v>6</v>
      </c>
      <c r="C2265" s="17">
        <f>_xlfn.ISOWEEKNUM(Table3[[#This Row],[dt]])</f>
        <v>25</v>
      </c>
      <c r="D2265" s="1">
        <v>3016</v>
      </c>
      <c r="E2265" s="1" t="s">
        <v>10</v>
      </c>
      <c r="F2265" s="1" t="s">
        <v>90</v>
      </c>
      <c r="G2265" s="1" t="s">
        <v>52</v>
      </c>
      <c r="H2265" s="1" t="s">
        <v>11</v>
      </c>
      <c r="I2265" s="1" t="s">
        <v>12</v>
      </c>
      <c r="J2265" s="1" t="s">
        <v>16</v>
      </c>
      <c r="K2265" s="1" t="s">
        <v>15</v>
      </c>
      <c r="L2265" s="1" t="s">
        <v>79</v>
      </c>
      <c r="M2265" s="1">
        <v>872900</v>
      </c>
      <c r="N2265" s="17">
        <v>4772.5112967273717</v>
      </c>
      <c r="O2265" s="8">
        <v>11236.565568453474</v>
      </c>
      <c r="P2265" s="8">
        <v>15988.859902165184</v>
      </c>
      <c r="Q2265" s="8">
        <f>P2265-Table3[[#This Row],[paid]]</f>
        <v>4752.2943337117104</v>
      </c>
      <c r="R2265" s="8">
        <v>3.3501984402067606</v>
      </c>
      <c r="S2265" s="8">
        <v>11200</v>
      </c>
      <c r="T2265" s="10">
        <v>0.08</v>
      </c>
      <c r="U2265" s="8">
        <v>5347.5365581999204</v>
      </c>
      <c r="V2265" s="10">
        <v>5.5742316743461341E-2</v>
      </c>
    </row>
    <row r="2266" spans="1:22" x14ac:dyDescent="0.25">
      <c r="A2266" s="6">
        <v>44735</v>
      </c>
      <c r="B2266" s="7" t="str">
        <f t="shared" si="35"/>
        <v>6</v>
      </c>
      <c r="C2266" s="17">
        <f>_xlfn.ISOWEEKNUM(Table3[[#This Row],[dt]])</f>
        <v>25</v>
      </c>
      <c r="D2266" s="1">
        <v>17247</v>
      </c>
      <c r="E2266" s="1" t="s">
        <v>10</v>
      </c>
      <c r="F2266" s="1" t="s">
        <v>93</v>
      </c>
      <c r="G2266" s="1" t="s">
        <v>70</v>
      </c>
      <c r="H2266" s="1" t="s">
        <v>11</v>
      </c>
      <c r="I2266" s="1" t="s">
        <v>22</v>
      </c>
      <c r="J2266" s="1" t="s">
        <v>16</v>
      </c>
      <c r="K2266" s="1" t="s">
        <v>15</v>
      </c>
      <c r="L2266" s="1" t="s">
        <v>78</v>
      </c>
      <c r="M2266" s="1">
        <v>348100</v>
      </c>
      <c r="N2266" s="17">
        <v>862.25716671305327</v>
      </c>
      <c r="O2266" s="8">
        <v>7281.2244920760113</v>
      </c>
      <c r="P2266" s="8">
        <v>11757.09363434298</v>
      </c>
      <c r="Q2266" s="8">
        <f>P2266-Table3[[#This Row],[paid]]</f>
        <v>4475.869142266969</v>
      </c>
      <c r="R2266" s="8">
        <v>13.635251857820245</v>
      </c>
      <c r="S2266" s="8">
        <v>8200</v>
      </c>
      <c r="T2266" s="10">
        <v>0.06</v>
      </c>
      <c r="U2266" s="8">
        <v>635.18830518507127</v>
      </c>
      <c r="V2266" s="10">
        <v>9.0043271596995517E-3</v>
      </c>
    </row>
    <row r="2267" spans="1:22" x14ac:dyDescent="0.25">
      <c r="A2267" s="6">
        <v>44735</v>
      </c>
      <c r="B2267" s="7" t="str">
        <f t="shared" si="35"/>
        <v>6</v>
      </c>
      <c r="C2267" s="17">
        <f>_xlfn.ISOWEEKNUM(Table3[[#This Row],[dt]])</f>
        <v>25</v>
      </c>
      <c r="D2267" s="1">
        <v>16205</v>
      </c>
      <c r="E2267" s="1" t="s">
        <v>10</v>
      </c>
      <c r="F2267" s="1" t="s">
        <v>95</v>
      </c>
      <c r="G2267" s="1" t="s">
        <v>55</v>
      </c>
      <c r="H2267" s="1" t="s">
        <v>17</v>
      </c>
      <c r="I2267" s="1" t="s">
        <v>12</v>
      </c>
      <c r="J2267" s="1" t="s">
        <v>13</v>
      </c>
      <c r="K2267" s="1" t="s">
        <v>14</v>
      </c>
      <c r="L2267" s="1" t="s">
        <v>75</v>
      </c>
      <c r="M2267" s="1">
        <v>317790</v>
      </c>
      <c r="N2267" s="17">
        <v>1157.6084472167993</v>
      </c>
      <c r="O2267" s="8">
        <v>15187.814066222021</v>
      </c>
      <c r="P2267" s="8">
        <v>19152.00638106398</v>
      </c>
      <c r="Q2267" s="8">
        <f>P2267-Table3[[#This Row],[paid]]</f>
        <v>3964.1923148419592</v>
      </c>
      <c r="R2267" s="8">
        <v>16.544459767126384</v>
      </c>
      <c r="S2267" s="8">
        <v>14000</v>
      </c>
      <c r="T2267" s="10">
        <v>0.09</v>
      </c>
      <c r="U2267" s="8">
        <v>807.18390310320069</v>
      </c>
      <c r="V2267" s="10">
        <v>7.0243632881311895E-3</v>
      </c>
    </row>
    <row r="2268" spans="1:22" x14ac:dyDescent="0.25">
      <c r="A2268" s="6">
        <v>44735</v>
      </c>
      <c r="B2268" s="7" t="str">
        <f t="shared" si="35"/>
        <v>6</v>
      </c>
      <c r="C2268" s="17">
        <f>_xlfn.ISOWEEKNUM(Table3[[#This Row],[dt]])</f>
        <v>25</v>
      </c>
      <c r="D2268" s="1">
        <v>2865</v>
      </c>
      <c r="E2268" s="1" t="s">
        <v>10</v>
      </c>
      <c r="F2268" s="1" t="s">
        <v>95</v>
      </c>
      <c r="G2268" s="1" t="s">
        <v>70</v>
      </c>
      <c r="H2268" s="1" t="s">
        <v>17</v>
      </c>
      <c r="I2268" s="1" t="s">
        <v>12</v>
      </c>
      <c r="J2268" s="1" t="s">
        <v>16</v>
      </c>
      <c r="K2268" s="1" t="s">
        <v>15</v>
      </c>
      <c r="L2268" s="1" t="s">
        <v>75</v>
      </c>
      <c r="M2268" s="1">
        <v>227840</v>
      </c>
      <c r="N2268" s="17">
        <v>441.01858224363389</v>
      </c>
      <c r="O2268" s="8">
        <v>6127.1967469466917</v>
      </c>
      <c r="P2268" s="8">
        <v>10008.176379504575</v>
      </c>
      <c r="Q2268" s="8">
        <f>P2268-Table3[[#This Row],[paid]]</f>
        <v>3880.9796325578836</v>
      </c>
      <c r="R2268" s="8">
        <v>22.693321284987746</v>
      </c>
      <c r="S2268" s="8">
        <v>8200</v>
      </c>
      <c r="T2268" s="10">
        <v>0.12</v>
      </c>
      <c r="U2268" s="8">
        <v>2117.3187386820496</v>
      </c>
      <c r="V2268" s="10">
        <v>3.5259815881110282E-2</v>
      </c>
    </row>
    <row r="2269" spans="1:22" x14ac:dyDescent="0.25">
      <c r="A2269" s="6">
        <v>44735</v>
      </c>
      <c r="B2269" s="7" t="str">
        <f t="shared" si="35"/>
        <v>6</v>
      </c>
      <c r="C2269" s="17">
        <f>_xlfn.ISOWEEKNUM(Table3[[#This Row],[dt]])</f>
        <v>25</v>
      </c>
      <c r="D2269" s="1">
        <v>16842</v>
      </c>
      <c r="E2269" s="1" t="s">
        <v>10</v>
      </c>
      <c r="F2269" s="1" t="s">
        <v>90</v>
      </c>
      <c r="G2269" s="1" t="s">
        <v>44</v>
      </c>
      <c r="H2269" s="1" t="s">
        <v>11</v>
      </c>
      <c r="I2269" s="1" t="s">
        <v>12</v>
      </c>
      <c r="J2269" s="1" t="s">
        <v>16</v>
      </c>
      <c r="K2269" s="1" t="s">
        <v>14</v>
      </c>
      <c r="L2269" s="1" t="s">
        <v>78</v>
      </c>
      <c r="M2269" s="1">
        <v>519330</v>
      </c>
      <c r="N2269" s="17">
        <v>1560.4336980554453</v>
      </c>
      <c r="O2269" s="8">
        <v>6028.3881581269452</v>
      </c>
      <c r="P2269" s="8">
        <v>9860.4822084902353</v>
      </c>
      <c r="Q2269" s="8">
        <f>P2269-Table3[[#This Row],[paid]]</f>
        <v>3832.0940503632901</v>
      </c>
      <c r="R2269" s="8">
        <v>6.3190651552693353</v>
      </c>
      <c r="S2269" s="8">
        <v>10800</v>
      </c>
      <c r="T2269" s="10">
        <v>0.14000000000000001</v>
      </c>
      <c r="U2269" s="8">
        <v>6181.5638357812923</v>
      </c>
      <c r="V2269" s="10">
        <v>0.10448379881561878</v>
      </c>
    </row>
    <row r="2270" spans="1:22" x14ac:dyDescent="0.25">
      <c r="A2270" s="6">
        <v>44735</v>
      </c>
      <c r="B2270" s="7" t="str">
        <f t="shared" si="35"/>
        <v>6</v>
      </c>
      <c r="C2270" s="17">
        <f>_xlfn.ISOWEEKNUM(Table3[[#This Row],[dt]])</f>
        <v>25</v>
      </c>
      <c r="D2270" s="1">
        <v>12657</v>
      </c>
      <c r="E2270" s="1" t="s">
        <v>10</v>
      </c>
      <c r="F2270" s="1" t="s">
        <v>91</v>
      </c>
      <c r="G2270" s="1" t="s">
        <v>26</v>
      </c>
      <c r="H2270" s="1" t="s">
        <v>19</v>
      </c>
      <c r="I2270" s="1" t="s">
        <v>18</v>
      </c>
      <c r="J2270" s="1" t="s">
        <v>16</v>
      </c>
      <c r="K2270" s="1" t="s">
        <v>14</v>
      </c>
      <c r="L2270" s="1" t="s">
        <v>75</v>
      </c>
      <c r="M2270" s="1">
        <v>310230</v>
      </c>
      <c r="N2270" s="17">
        <v>664.92230463352041</v>
      </c>
      <c r="O2270" s="8">
        <v>7738.787925361109</v>
      </c>
      <c r="P2270" s="8">
        <v>11284.413821055196</v>
      </c>
      <c r="Q2270" s="8">
        <f>P2270-Table3[[#This Row],[paid]]</f>
        <v>3545.6258956940865</v>
      </c>
      <c r="R2270" s="8">
        <v>16.971026152107697</v>
      </c>
      <c r="S2270" s="8">
        <v>13000</v>
      </c>
      <c r="T2270" s="10">
        <v>0.08</v>
      </c>
      <c r="U2270" s="8">
        <v>2051.8873251788204</v>
      </c>
      <c r="V2270" s="10">
        <v>3.030562564313672E-2</v>
      </c>
    </row>
    <row r="2271" spans="1:22" x14ac:dyDescent="0.25">
      <c r="A2271" s="6">
        <v>44735</v>
      </c>
      <c r="B2271" s="7" t="str">
        <f t="shared" si="35"/>
        <v>6</v>
      </c>
      <c r="C2271" s="17">
        <f>_xlfn.ISOWEEKNUM(Table3[[#This Row],[dt]])</f>
        <v>25</v>
      </c>
      <c r="D2271" s="1">
        <v>8767</v>
      </c>
      <c r="E2271" s="1" t="s">
        <v>10</v>
      </c>
      <c r="F2271" s="1" t="s">
        <v>93</v>
      </c>
      <c r="G2271" s="1" t="s">
        <v>47</v>
      </c>
      <c r="H2271" s="1" t="s">
        <v>17</v>
      </c>
      <c r="I2271" s="1" t="s">
        <v>18</v>
      </c>
      <c r="J2271" s="1" t="s">
        <v>13</v>
      </c>
      <c r="K2271" s="1" t="s">
        <v>14</v>
      </c>
      <c r="L2271" s="1" t="s">
        <v>75</v>
      </c>
      <c r="M2271" s="1">
        <v>185770</v>
      </c>
      <c r="N2271" s="17">
        <v>330.11968849631529</v>
      </c>
      <c r="O2271" s="8">
        <v>5502.8909004106263</v>
      </c>
      <c r="P2271" s="8">
        <v>8904.9638719253126</v>
      </c>
      <c r="Q2271" s="8">
        <f>P2271-Table3[[#This Row],[paid]]</f>
        <v>3402.0729715146863</v>
      </c>
      <c r="R2271" s="8">
        <v>26.974955394169733</v>
      </c>
      <c r="S2271" s="8">
        <v>5200</v>
      </c>
      <c r="T2271" s="10">
        <v>0.12</v>
      </c>
      <c r="U2271" s="8">
        <v>1895.4743431771778</v>
      </c>
      <c r="V2271" s="10">
        <v>3.547598789541493E-2</v>
      </c>
    </row>
    <row r="2272" spans="1:22" x14ac:dyDescent="0.25">
      <c r="A2272" s="6">
        <v>44735</v>
      </c>
      <c r="B2272" s="7" t="str">
        <f t="shared" si="35"/>
        <v>6</v>
      </c>
      <c r="C2272" s="17">
        <f>_xlfn.ISOWEEKNUM(Table3[[#This Row],[dt]])</f>
        <v>25</v>
      </c>
      <c r="D2272" s="1">
        <v>16703</v>
      </c>
      <c r="E2272" s="1" t="s">
        <v>10</v>
      </c>
      <c r="F2272" s="1" t="s">
        <v>90</v>
      </c>
      <c r="G2272" s="1" t="s">
        <v>63</v>
      </c>
      <c r="H2272" s="1" t="s">
        <v>19</v>
      </c>
      <c r="I2272" s="1" t="s">
        <v>12</v>
      </c>
      <c r="J2272" s="1" t="s">
        <v>13</v>
      </c>
      <c r="K2272" s="1" t="s">
        <v>14</v>
      </c>
      <c r="L2272" s="1" t="s">
        <v>79</v>
      </c>
      <c r="M2272" s="1">
        <v>784590</v>
      </c>
      <c r="N2272" s="17">
        <v>812.25527584833878</v>
      </c>
      <c r="O2272" s="8">
        <v>21431.127539800564</v>
      </c>
      <c r="P2272" s="8">
        <v>24797.074660372698</v>
      </c>
      <c r="Q2272" s="8">
        <f>P2272-Table3[[#This Row],[paid]]</f>
        <v>3365.9471205721347</v>
      </c>
      <c r="R2272" s="8">
        <v>30.528671709117607</v>
      </c>
      <c r="S2272" s="8">
        <v>20000</v>
      </c>
      <c r="T2272" s="10">
        <v>4.4999999999999998E-2</v>
      </c>
      <c r="U2272" s="8">
        <v>4960.0053403822949</v>
      </c>
      <c r="V2272" s="10">
        <v>3.3337301599186207E-2</v>
      </c>
    </row>
    <row r="2273" spans="1:22" x14ac:dyDescent="0.25">
      <c r="A2273" s="6">
        <v>44735</v>
      </c>
      <c r="B2273" s="7" t="str">
        <f t="shared" si="35"/>
        <v>6</v>
      </c>
      <c r="C2273" s="17">
        <f>_xlfn.ISOWEEKNUM(Table3[[#This Row],[dt]])</f>
        <v>25</v>
      </c>
      <c r="D2273" s="1">
        <v>7282</v>
      </c>
      <c r="E2273" s="1" t="s">
        <v>10</v>
      </c>
      <c r="F2273" s="1" t="s">
        <v>95</v>
      </c>
      <c r="G2273" s="1" t="s">
        <v>38</v>
      </c>
      <c r="H2273" s="1" t="s">
        <v>19</v>
      </c>
      <c r="I2273" s="1" t="s">
        <v>18</v>
      </c>
      <c r="J2273" s="1" t="s">
        <v>13</v>
      </c>
      <c r="K2273" s="1" t="s">
        <v>15</v>
      </c>
      <c r="L2273" s="1" t="s">
        <v>80</v>
      </c>
      <c r="M2273" s="1">
        <v>411090</v>
      </c>
      <c r="N2273" s="17">
        <v>435.30901039661148</v>
      </c>
      <c r="O2273" s="8">
        <v>4982.5374855160817</v>
      </c>
      <c r="P2273" s="8">
        <v>8215.6949321364627</v>
      </c>
      <c r="Q2273" s="8">
        <f>P2273-Table3[[#This Row],[paid]]</f>
        <v>3233.1574466203811</v>
      </c>
      <c r="R2273" s="8">
        <v>18.873248051197276</v>
      </c>
      <c r="S2273" s="8">
        <v>10000</v>
      </c>
      <c r="T2273" s="10">
        <v>0.02</v>
      </c>
      <c r="U2273" s="8">
        <v>661.17465239485523</v>
      </c>
      <c r="V2273" s="10">
        <v>1.3412836809227349E-2</v>
      </c>
    </row>
    <row r="2274" spans="1:22" x14ac:dyDescent="0.25">
      <c r="A2274" s="6">
        <v>44735</v>
      </c>
      <c r="B2274" s="7" t="str">
        <f t="shared" si="35"/>
        <v>6</v>
      </c>
      <c r="C2274" s="17">
        <f>_xlfn.ISOWEEKNUM(Table3[[#This Row],[dt]])</f>
        <v>25</v>
      </c>
      <c r="D2274" s="1">
        <v>9559</v>
      </c>
      <c r="E2274" s="1" t="s">
        <v>10</v>
      </c>
      <c r="F2274" s="1" t="s">
        <v>89</v>
      </c>
      <c r="G2274" s="1" t="s">
        <v>70</v>
      </c>
      <c r="H2274" s="1" t="s">
        <v>17</v>
      </c>
      <c r="I2274" s="1" t="s">
        <v>18</v>
      </c>
      <c r="J2274" s="1" t="s">
        <v>16</v>
      </c>
      <c r="K2274" s="1" t="s">
        <v>14</v>
      </c>
      <c r="L2274" s="1" t="s">
        <v>76</v>
      </c>
      <c r="M2274" s="1">
        <v>351840</v>
      </c>
      <c r="N2274" s="17">
        <v>839.32360826701006</v>
      </c>
      <c r="O2274" s="8">
        <v>10864.264912240513</v>
      </c>
      <c r="P2274" s="8">
        <v>13449.312724646576</v>
      </c>
      <c r="Q2274" s="8">
        <f>P2274-Table3[[#This Row],[paid]]</f>
        <v>2585.0478124060628</v>
      </c>
      <c r="R2274" s="8">
        <v>16.023989546077452</v>
      </c>
      <c r="S2274" s="8">
        <v>12000</v>
      </c>
      <c r="T2274" s="10">
        <v>7.0000000000000007E-2</v>
      </c>
      <c r="U2274" s="8">
        <v>4710.8544390292054</v>
      </c>
      <c r="V2274" s="10">
        <v>5.8377883136441065E-2</v>
      </c>
    </row>
    <row r="2275" spans="1:22" x14ac:dyDescent="0.25">
      <c r="A2275" s="6">
        <v>44735</v>
      </c>
      <c r="B2275" s="7" t="str">
        <f t="shared" si="35"/>
        <v>6</v>
      </c>
      <c r="C2275" s="17">
        <f>_xlfn.ISOWEEKNUM(Table3[[#This Row],[dt]])</f>
        <v>25</v>
      </c>
      <c r="D2275" s="1">
        <v>15242</v>
      </c>
      <c r="E2275" s="1" t="s">
        <v>10</v>
      </c>
      <c r="F2275" s="1" t="s">
        <v>91</v>
      </c>
      <c r="G2275" s="1" t="s">
        <v>55</v>
      </c>
      <c r="H2275" s="1" t="s">
        <v>11</v>
      </c>
      <c r="I2275" s="1" t="s">
        <v>18</v>
      </c>
      <c r="J2275" s="1" t="s">
        <v>13</v>
      </c>
      <c r="K2275" s="1" t="s">
        <v>14</v>
      </c>
      <c r="L2275" s="1" t="s">
        <v>76</v>
      </c>
      <c r="M2275" s="1">
        <v>173390</v>
      </c>
      <c r="N2275" s="17">
        <v>539.01733494915436</v>
      </c>
      <c r="O2275" s="8">
        <v>4793.0788831604195</v>
      </c>
      <c r="P2275" s="8">
        <v>7298.1712028310685</v>
      </c>
      <c r="Q2275" s="8">
        <f>P2275-Table3[[#This Row],[paid]]</f>
        <v>2505.092319670649</v>
      </c>
      <c r="R2275" s="8">
        <v>13.539770856385365</v>
      </c>
      <c r="S2275" s="8">
        <v>7400</v>
      </c>
      <c r="T2275" s="10">
        <v>0.14000000000000001</v>
      </c>
      <c r="U2275" s="8">
        <v>2904.1017901159958</v>
      </c>
      <c r="V2275" s="10">
        <v>6.6320308412547962E-2</v>
      </c>
    </row>
    <row r="2276" spans="1:22" x14ac:dyDescent="0.25">
      <c r="A2276" s="6">
        <v>44735</v>
      </c>
      <c r="B2276" s="7" t="str">
        <f t="shared" si="35"/>
        <v>6</v>
      </c>
      <c r="C2276" s="17">
        <f>_xlfn.ISOWEEKNUM(Table3[[#This Row],[dt]])</f>
        <v>25</v>
      </c>
      <c r="D2276" s="1">
        <v>2647</v>
      </c>
      <c r="E2276" s="1" t="s">
        <v>10</v>
      </c>
      <c r="F2276" s="1" t="s">
        <v>90</v>
      </c>
      <c r="G2276" s="1" t="s">
        <v>63</v>
      </c>
      <c r="H2276" s="1" t="s">
        <v>11</v>
      </c>
      <c r="I2276" s="1" t="s">
        <v>18</v>
      </c>
      <c r="J2276" s="1" t="s">
        <v>13</v>
      </c>
      <c r="K2276" s="1" t="s">
        <v>14</v>
      </c>
      <c r="L2276" s="1" t="s">
        <v>76</v>
      </c>
      <c r="M2276" s="1">
        <v>140520</v>
      </c>
      <c r="N2276" s="17">
        <v>557.46380846325167</v>
      </c>
      <c r="O2276" s="8">
        <v>3775.4737444943753</v>
      </c>
      <c r="P2276" s="8">
        <v>6154.0642466632989</v>
      </c>
      <c r="Q2276" s="8">
        <f>P2276-Table3[[#This Row],[paid]]</f>
        <v>2378.5905021689236</v>
      </c>
      <c r="R2276" s="8">
        <v>11.039396913726245</v>
      </c>
      <c r="S2276" s="8">
        <v>7400</v>
      </c>
      <c r="T2276" s="10">
        <v>8.5000000000000006E-2</v>
      </c>
      <c r="U2276" s="8">
        <v>2614.2463993617835</v>
      </c>
      <c r="V2276" s="10">
        <v>7.0799997491609284E-2</v>
      </c>
    </row>
    <row r="2277" spans="1:22" x14ac:dyDescent="0.25">
      <c r="A2277" s="6">
        <v>44735</v>
      </c>
      <c r="B2277" s="7" t="str">
        <f t="shared" si="35"/>
        <v>6</v>
      </c>
      <c r="C2277" s="17">
        <f>_xlfn.ISOWEEKNUM(Table3[[#This Row],[dt]])</f>
        <v>25</v>
      </c>
      <c r="D2277" s="1">
        <v>16862</v>
      </c>
      <c r="E2277" s="1" t="s">
        <v>10</v>
      </c>
      <c r="F2277" s="1" t="s">
        <v>94</v>
      </c>
      <c r="G2277" s="1" t="s">
        <v>47</v>
      </c>
      <c r="H2277" s="1" t="s">
        <v>17</v>
      </c>
      <c r="I2277" s="1" t="s">
        <v>12</v>
      </c>
      <c r="J2277" s="1" t="s">
        <v>13</v>
      </c>
      <c r="K2277" s="1" t="s">
        <v>14</v>
      </c>
      <c r="L2277" s="1" t="s">
        <v>81</v>
      </c>
      <c r="M2277" s="1">
        <v>143560</v>
      </c>
      <c r="N2277" s="17">
        <v>529.16550848993893</v>
      </c>
      <c r="O2277" s="8">
        <v>4915.2770539103349</v>
      </c>
      <c r="P2277" s="8">
        <v>7106.5439388016166</v>
      </c>
      <c r="Q2277" s="8">
        <f>P2277-Table3[[#This Row],[paid]]</f>
        <v>2191.2668848912817</v>
      </c>
      <c r="R2277" s="8">
        <v>13.429718726530972</v>
      </c>
      <c r="S2277" s="8">
        <v>15800</v>
      </c>
      <c r="T2277" s="10">
        <v>0.09</v>
      </c>
      <c r="U2277" s="8">
        <v>2627.9218822901444</v>
      </c>
      <c r="V2277" s="10">
        <v>6.1631502479044531E-2</v>
      </c>
    </row>
    <row r="2278" spans="1:22" x14ac:dyDescent="0.25">
      <c r="A2278" s="6">
        <v>44735</v>
      </c>
      <c r="B2278" s="7" t="str">
        <f t="shared" si="35"/>
        <v>6</v>
      </c>
      <c r="C2278" s="17">
        <f>_xlfn.ISOWEEKNUM(Table3[[#This Row],[dt]])</f>
        <v>25</v>
      </c>
      <c r="D2278" s="1">
        <v>9363</v>
      </c>
      <c r="E2278" s="1" t="s">
        <v>10</v>
      </c>
      <c r="F2278" s="1" t="s">
        <v>89</v>
      </c>
      <c r="G2278" s="1" t="s">
        <v>30</v>
      </c>
      <c r="H2278" s="1" t="s">
        <v>11</v>
      </c>
      <c r="I2278" s="1" t="s">
        <v>18</v>
      </c>
      <c r="J2278" s="1" t="s">
        <v>13</v>
      </c>
      <c r="K2278" s="1" t="s">
        <v>14</v>
      </c>
      <c r="L2278" s="1" t="s">
        <v>78</v>
      </c>
      <c r="M2278" s="1">
        <v>95610</v>
      </c>
      <c r="N2278" s="17">
        <v>529.01491947436023</v>
      </c>
      <c r="O2278" s="8">
        <v>3265.1331279768647</v>
      </c>
      <c r="P2278" s="8">
        <v>5140.786127290914</v>
      </c>
      <c r="Q2278" s="8">
        <f>P2278-Table3[[#This Row],[paid]]</f>
        <v>1875.6529993140493</v>
      </c>
      <c r="R2278" s="8">
        <v>9.7176581189787647</v>
      </c>
      <c r="S2278" s="8">
        <v>3400</v>
      </c>
      <c r="T2278" s="10">
        <v>0.11</v>
      </c>
      <c r="U2278" s="8">
        <v>2798.0720969976837</v>
      </c>
      <c r="V2278" s="10">
        <v>9.0714793020453488E-2</v>
      </c>
    </row>
    <row r="2279" spans="1:22" x14ac:dyDescent="0.25">
      <c r="A2279" s="6">
        <v>44735</v>
      </c>
      <c r="B2279" s="7" t="str">
        <f t="shared" si="35"/>
        <v>6</v>
      </c>
      <c r="C2279" s="17">
        <f>_xlfn.ISOWEEKNUM(Table3[[#This Row],[dt]])</f>
        <v>25</v>
      </c>
      <c r="D2279" s="1">
        <v>17144</v>
      </c>
      <c r="E2279" s="1" t="s">
        <v>24</v>
      </c>
      <c r="F2279" s="1" t="s">
        <v>92</v>
      </c>
      <c r="G2279" s="1" t="s">
        <v>41</v>
      </c>
      <c r="H2279" s="1" t="s">
        <v>19</v>
      </c>
      <c r="I2279" s="1" t="s">
        <v>12</v>
      </c>
      <c r="J2279" s="1" t="s">
        <v>13</v>
      </c>
      <c r="K2279" s="1" t="s">
        <v>15</v>
      </c>
      <c r="L2279" s="1" t="s">
        <v>76</v>
      </c>
      <c r="M2279" s="1">
        <v>109960</v>
      </c>
      <c r="N2279" s="17">
        <v>499.10176779741994</v>
      </c>
      <c r="O2279" s="8">
        <v>4037.1353148773674</v>
      </c>
      <c r="P2279" s="8">
        <v>5891.6414400370986</v>
      </c>
      <c r="Q2279" s="8">
        <f>P2279-Table3[[#This Row],[paid]]</f>
        <v>1854.5061251597313</v>
      </c>
      <c r="R2279" s="8">
        <v>11.804489224787625</v>
      </c>
      <c r="S2279" s="8">
        <v>6800</v>
      </c>
      <c r="T2279" s="10">
        <v>0.12</v>
      </c>
      <c r="U2279" s="8">
        <v>3310.8665670537457</v>
      </c>
      <c r="V2279" s="10">
        <v>9.3659992741425724E-2</v>
      </c>
    </row>
    <row r="2280" spans="1:22" x14ac:dyDescent="0.25">
      <c r="A2280" s="6">
        <v>44735</v>
      </c>
      <c r="B2280" s="7" t="str">
        <f t="shared" si="35"/>
        <v>6</v>
      </c>
      <c r="C2280" s="17">
        <f>_xlfn.ISOWEEKNUM(Table3[[#This Row],[dt]])</f>
        <v>25</v>
      </c>
      <c r="D2280" s="1">
        <v>17246</v>
      </c>
      <c r="E2280" s="1" t="s">
        <v>10</v>
      </c>
      <c r="F2280" s="1" t="s">
        <v>91</v>
      </c>
      <c r="G2280" s="1" t="s">
        <v>43</v>
      </c>
      <c r="H2280" s="1" t="s">
        <v>11</v>
      </c>
      <c r="I2280" s="1" t="s">
        <v>12</v>
      </c>
      <c r="J2280" s="1" t="s">
        <v>16</v>
      </c>
      <c r="K2280" s="1" t="s">
        <v>14</v>
      </c>
      <c r="L2280" s="1" t="s">
        <v>80</v>
      </c>
      <c r="M2280" s="1">
        <v>190340</v>
      </c>
      <c r="N2280" s="17">
        <v>509.76926246394726</v>
      </c>
      <c r="O2280" s="8">
        <v>4748.0344782566945</v>
      </c>
      <c r="P2280" s="8">
        <v>6206.1590618828404</v>
      </c>
      <c r="Q2280" s="8">
        <f>P2280-Table3[[#This Row],[paid]]</f>
        <v>1458.124583626146</v>
      </c>
      <c r="R2280" s="8">
        <v>12.17444738014537</v>
      </c>
      <c r="S2280" s="8">
        <v>6200</v>
      </c>
      <c r="T2280" s="10">
        <v>0.15</v>
      </c>
      <c r="U2280" s="8">
        <v>1795.5753256210878</v>
      </c>
      <c r="V2280" s="10">
        <v>4.8220252057057378E-2</v>
      </c>
    </row>
    <row r="2281" spans="1:22" x14ac:dyDescent="0.25">
      <c r="A2281" s="6">
        <v>44735</v>
      </c>
      <c r="B2281" s="7" t="str">
        <f t="shared" si="35"/>
        <v>6</v>
      </c>
      <c r="C2281" s="17">
        <f>_xlfn.ISOWEEKNUM(Table3[[#This Row],[dt]])</f>
        <v>25</v>
      </c>
      <c r="D2281" s="1">
        <v>13948</v>
      </c>
      <c r="E2281" s="1" t="s">
        <v>10</v>
      </c>
      <c r="F2281" s="1" t="s">
        <v>91</v>
      </c>
      <c r="G2281" s="1" t="s">
        <v>55</v>
      </c>
      <c r="H2281" s="1" t="s">
        <v>11</v>
      </c>
      <c r="I2281" s="1" t="s">
        <v>18</v>
      </c>
      <c r="J2281" s="1" t="s">
        <v>13</v>
      </c>
      <c r="K2281" s="1" t="s">
        <v>14</v>
      </c>
      <c r="L2281" s="1" t="s">
        <v>75</v>
      </c>
      <c r="M2281" s="1">
        <v>161500</v>
      </c>
      <c r="N2281" s="17">
        <v>648.14447802606151</v>
      </c>
      <c r="O2281" s="8">
        <v>4279.0285943324343</v>
      </c>
      <c r="P2281" s="8">
        <v>5706.6435282555294</v>
      </c>
      <c r="Q2281" s="8">
        <f>P2281-Table3[[#This Row],[paid]]</f>
        <v>1427.6149339230951</v>
      </c>
      <c r="R2281" s="8">
        <v>8.8045855850461603</v>
      </c>
      <c r="S2281" s="8">
        <v>11200</v>
      </c>
      <c r="T2281" s="10">
        <v>0.1</v>
      </c>
      <c r="U2281" s="8">
        <v>3296.1744305949055</v>
      </c>
      <c r="V2281" s="10">
        <v>9.6267166922039391E-2</v>
      </c>
    </row>
    <row r="2282" spans="1:22" x14ac:dyDescent="0.25">
      <c r="A2282" s="6">
        <v>44735</v>
      </c>
      <c r="B2282" s="7" t="str">
        <f t="shared" si="35"/>
        <v>6</v>
      </c>
      <c r="C2282" s="17">
        <f>_xlfn.ISOWEEKNUM(Table3[[#This Row],[dt]])</f>
        <v>25</v>
      </c>
      <c r="D2282" s="1">
        <v>12394</v>
      </c>
      <c r="E2282" s="1" t="s">
        <v>10</v>
      </c>
      <c r="F2282" s="1" t="s">
        <v>92</v>
      </c>
      <c r="G2282" s="1" t="s">
        <v>38</v>
      </c>
      <c r="H2282" s="1" t="s">
        <v>17</v>
      </c>
      <c r="I2282" s="1" t="s">
        <v>12</v>
      </c>
      <c r="J2282" s="1" t="s">
        <v>13</v>
      </c>
      <c r="K2282" s="1" t="s">
        <v>14</v>
      </c>
      <c r="L2282" s="1" t="s">
        <v>81</v>
      </c>
      <c r="M2282" s="1">
        <v>569880</v>
      </c>
      <c r="N2282" s="17">
        <v>1447.7942399784167</v>
      </c>
      <c r="O2282" s="8">
        <v>18591.241886130087</v>
      </c>
      <c r="P2282" s="8">
        <v>19849.773537451783</v>
      </c>
      <c r="Q2282" s="8">
        <f>P2282-Table3[[#This Row],[paid]]</f>
        <v>1258.5316513216967</v>
      </c>
      <c r="R2282" s="8">
        <v>13.710355373252277</v>
      </c>
      <c r="S2282" s="8">
        <v>25200</v>
      </c>
      <c r="T2282" s="10">
        <v>7.0000000000000007E-2</v>
      </c>
      <c r="U2282" s="8">
        <v>7765.8553911140871</v>
      </c>
      <c r="V2282" s="10">
        <v>6.520523921395352E-2</v>
      </c>
    </row>
    <row r="2283" spans="1:22" x14ac:dyDescent="0.25">
      <c r="A2283" s="6">
        <v>44735</v>
      </c>
      <c r="B2283" s="7" t="str">
        <f t="shared" si="35"/>
        <v>6</v>
      </c>
      <c r="C2283" s="17">
        <f>_xlfn.ISOWEEKNUM(Table3[[#This Row],[dt]])</f>
        <v>25</v>
      </c>
      <c r="D2283" s="1">
        <v>16053</v>
      </c>
      <c r="E2283" s="1" t="s">
        <v>10</v>
      </c>
      <c r="F2283" s="1" t="s">
        <v>94</v>
      </c>
      <c r="G2283" s="1" t="s">
        <v>28</v>
      </c>
      <c r="H2283" s="1" t="s">
        <v>11</v>
      </c>
      <c r="I2283" s="1" t="s">
        <v>12</v>
      </c>
      <c r="J2283" s="1" t="s">
        <v>16</v>
      </c>
      <c r="K2283" s="1" t="s">
        <v>15</v>
      </c>
      <c r="L2283" s="1" t="s">
        <v>76</v>
      </c>
      <c r="M2283" s="1">
        <v>318530</v>
      </c>
      <c r="N2283" s="17">
        <v>2324.7905648402793</v>
      </c>
      <c r="O2283" s="8">
        <v>2983.6562315877059</v>
      </c>
      <c r="P2283" s="8">
        <v>4188.6327632379243</v>
      </c>
      <c r="Q2283" s="8">
        <f>P2283-Table3[[#This Row],[paid]]</f>
        <v>1204.9765316502185</v>
      </c>
      <c r="R2283" s="8">
        <v>1.8017247775288081</v>
      </c>
      <c r="S2283" s="8">
        <v>5000</v>
      </c>
      <c r="T2283" s="10">
        <v>0.08</v>
      </c>
      <c r="U2283" s="8">
        <v>1451.7924853759484</v>
      </c>
      <c r="V2283" s="10">
        <v>5.7767158857411759E-2</v>
      </c>
    </row>
    <row r="2284" spans="1:22" x14ac:dyDescent="0.25">
      <c r="A2284" s="6">
        <v>44735</v>
      </c>
      <c r="B2284" s="7" t="str">
        <f t="shared" si="35"/>
        <v>6</v>
      </c>
      <c r="C2284" s="17">
        <f>_xlfn.ISOWEEKNUM(Table3[[#This Row],[dt]])</f>
        <v>25</v>
      </c>
      <c r="D2284" s="1">
        <v>2917</v>
      </c>
      <c r="E2284" s="1" t="s">
        <v>10</v>
      </c>
      <c r="F2284" s="1" t="s">
        <v>92</v>
      </c>
      <c r="G2284" s="1" t="s">
        <v>64</v>
      </c>
      <c r="H2284" s="1" t="s">
        <v>17</v>
      </c>
      <c r="I2284" s="1" t="s">
        <v>12</v>
      </c>
      <c r="J2284" s="1" t="s">
        <v>13</v>
      </c>
      <c r="K2284" s="1" t="s">
        <v>15</v>
      </c>
      <c r="L2284" s="1" t="s">
        <v>81</v>
      </c>
      <c r="M2284" s="1">
        <v>86680</v>
      </c>
      <c r="N2284" s="17">
        <v>623.87764282501132</v>
      </c>
      <c r="O2284" s="8">
        <v>1763.0077754967408</v>
      </c>
      <c r="P2284" s="8">
        <v>2864.3258730705033</v>
      </c>
      <c r="Q2284" s="8">
        <f>P2284-Table3[[#This Row],[paid]]</f>
        <v>1101.3180975737625</v>
      </c>
      <c r="R2284" s="8">
        <v>4.5911660820227622</v>
      </c>
      <c r="S2284" s="8">
        <v>2800</v>
      </c>
      <c r="T2284" s="10">
        <v>7.0000000000000007E-2</v>
      </c>
      <c r="U2284" s="8">
        <v>1160.9491229590767</v>
      </c>
      <c r="V2284" s="10">
        <v>6.755220218213516E-2</v>
      </c>
    </row>
    <row r="2285" spans="1:22" x14ac:dyDescent="0.25">
      <c r="A2285" s="6">
        <v>44735</v>
      </c>
      <c r="B2285" s="7" t="str">
        <f t="shared" si="35"/>
        <v>6</v>
      </c>
      <c r="C2285" s="17">
        <f>_xlfn.ISOWEEKNUM(Table3[[#This Row],[dt]])</f>
        <v>25</v>
      </c>
      <c r="D2285" s="1">
        <v>13250</v>
      </c>
      <c r="E2285" s="1" t="s">
        <v>10</v>
      </c>
      <c r="F2285" s="1" t="s">
        <v>92</v>
      </c>
      <c r="G2285" s="1" t="s">
        <v>63</v>
      </c>
      <c r="H2285" s="1" t="s">
        <v>11</v>
      </c>
      <c r="I2285" s="1" t="s">
        <v>18</v>
      </c>
      <c r="J2285" s="1" t="s">
        <v>13</v>
      </c>
      <c r="K2285" s="1" t="s">
        <v>15</v>
      </c>
      <c r="L2285" s="1" t="s">
        <v>79</v>
      </c>
      <c r="M2285" s="1">
        <v>150270</v>
      </c>
      <c r="N2285" s="17">
        <v>475.90233437196713</v>
      </c>
      <c r="O2285" s="8">
        <v>3873.7369335496978</v>
      </c>
      <c r="P2285" s="8">
        <v>4955.7001328473298</v>
      </c>
      <c r="Q2285" s="8">
        <f>P2285-Table3[[#This Row],[paid]]</f>
        <v>1081.9631992976319</v>
      </c>
      <c r="R2285" s="8">
        <v>10.413271326746498</v>
      </c>
      <c r="S2285" s="8">
        <v>5400</v>
      </c>
      <c r="T2285" s="10">
        <v>7.0000000000000007E-2</v>
      </c>
      <c r="U2285" s="8">
        <v>549.31013488933763</v>
      </c>
      <c r="V2285" s="10">
        <v>1.8474017130576729E-2</v>
      </c>
    </row>
    <row r="2286" spans="1:22" x14ac:dyDescent="0.25">
      <c r="A2286" s="6">
        <v>44735</v>
      </c>
      <c r="B2286" s="7" t="str">
        <f t="shared" si="35"/>
        <v>6</v>
      </c>
      <c r="C2286" s="17">
        <f>_xlfn.ISOWEEKNUM(Table3[[#This Row],[dt]])</f>
        <v>25</v>
      </c>
      <c r="D2286" s="1">
        <v>7576</v>
      </c>
      <c r="E2286" s="1" t="s">
        <v>10</v>
      </c>
      <c r="F2286" s="1" t="s">
        <v>90</v>
      </c>
      <c r="G2286" s="1" t="s">
        <v>69</v>
      </c>
      <c r="H2286" s="1" t="s">
        <v>17</v>
      </c>
      <c r="I2286" s="1" t="s">
        <v>12</v>
      </c>
      <c r="J2286" s="1" t="s">
        <v>16</v>
      </c>
      <c r="K2286" s="1" t="s">
        <v>14</v>
      </c>
      <c r="L2286" s="1" t="s">
        <v>80</v>
      </c>
      <c r="M2286" s="1">
        <v>262680</v>
      </c>
      <c r="N2286" s="17">
        <v>515.05882352941171</v>
      </c>
      <c r="O2286" s="8">
        <v>6660.8538389324849</v>
      </c>
      <c r="P2286" s="8">
        <v>7726.8728423016482</v>
      </c>
      <c r="Q2286" s="8">
        <f>P2286-Table3[[#This Row],[paid]]</f>
        <v>1066.0190033691633</v>
      </c>
      <c r="R2286" s="8">
        <v>15.001923060658752</v>
      </c>
      <c r="S2286" s="8">
        <v>8600</v>
      </c>
      <c r="T2286" s="10">
        <v>0.1</v>
      </c>
      <c r="U2286" s="8">
        <v>1660.3406485273049</v>
      </c>
      <c r="V2286" s="10">
        <v>3.5813122212425108E-2</v>
      </c>
    </row>
    <row r="2287" spans="1:22" x14ac:dyDescent="0.25">
      <c r="A2287" s="6">
        <v>44735</v>
      </c>
      <c r="B2287" s="7" t="str">
        <f t="shared" si="35"/>
        <v>6</v>
      </c>
      <c r="C2287" s="17">
        <f>_xlfn.ISOWEEKNUM(Table3[[#This Row],[dt]])</f>
        <v>25</v>
      </c>
      <c r="D2287" s="1">
        <v>15909</v>
      </c>
      <c r="E2287" s="1" t="s">
        <v>10</v>
      </c>
      <c r="F2287" s="1" t="s">
        <v>95</v>
      </c>
      <c r="G2287" s="1" t="s">
        <v>59</v>
      </c>
      <c r="H2287" s="1" t="s">
        <v>11</v>
      </c>
      <c r="I2287" s="1" t="s">
        <v>18</v>
      </c>
      <c r="J2287" s="1" t="s">
        <v>13</v>
      </c>
      <c r="K2287" s="1" t="s">
        <v>14</v>
      </c>
      <c r="L2287" s="1" t="s">
        <v>80</v>
      </c>
      <c r="M2287" s="1">
        <v>319230</v>
      </c>
      <c r="N2287" s="17">
        <v>408.67302344060386</v>
      </c>
      <c r="O2287" s="8">
        <v>5843.3925130372054</v>
      </c>
      <c r="P2287" s="8">
        <v>6862.1749581985723</v>
      </c>
      <c r="Q2287" s="8">
        <f>P2287-Table3[[#This Row],[paid]]</f>
        <v>1018.7824451613669</v>
      </c>
      <c r="R2287" s="8">
        <v>16.791357796083926</v>
      </c>
      <c r="S2287" s="8">
        <v>5400</v>
      </c>
      <c r="T2287" s="10">
        <v>0.06</v>
      </c>
      <c r="U2287" s="8">
        <v>1238.8512085550678</v>
      </c>
      <c r="V2287" s="10">
        <v>3.0088886203514634E-2</v>
      </c>
    </row>
    <row r="2288" spans="1:22" x14ac:dyDescent="0.25">
      <c r="A2288" s="6">
        <v>44735</v>
      </c>
      <c r="B2288" s="7" t="str">
        <f t="shared" si="35"/>
        <v>6</v>
      </c>
      <c r="C2288" s="17">
        <f>_xlfn.ISOWEEKNUM(Table3[[#This Row],[dt]])</f>
        <v>25</v>
      </c>
      <c r="D2288" s="1">
        <v>15031</v>
      </c>
      <c r="E2288" s="1" t="s">
        <v>10</v>
      </c>
      <c r="F2288" s="1" t="s">
        <v>90</v>
      </c>
      <c r="G2288" s="1" t="s">
        <v>61</v>
      </c>
      <c r="H2288" s="1" t="s">
        <v>19</v>
      </c>
      <c r="I2288" s="1" t="s">
        <v>12</v>
      </c>
      <c r="J2288" s="1" t="s">
        <v>13</v>
      </c>
      <c r="K2288" s="1" t="s">
        <v>14</v>
      </c>
      <c r="L2288" s="1" t="s">
        <v>75</v>
      </c>
      <c r="M2288" s="1">
        <v>105730</v>
      </c>
      <c r="N2288" s="17">
        <v>342.84364866770056</v>
      </c>
      <c r="O2288" s="8">
        <v>4123.0890359768837</v>
      </c>
      <c r="P2288" s="8">
        <v>5121.6481481018373</v>
      </c>
      <c r="Q2288" s="8">
        <f>P2288-Table3[[#This Row],[paid]]</f>
        <v>998.55911212495357</v>
      </c>
      <c r="R2288" s="8">
        <v>14.938728391220595</v>
      </c>
      <c r="S2288" s="8">
        <v>5200</v>
      </c>
      <c r="T2288" s="10">
        <v>0.11</v>
      </c>
      <c r="U2288" s="8">
        <v>1049.1187784379556</v>
      </c>
      <c r="V2288" s="10">
        <v>3.4140012098344275E-2</v>
      </c>
    </row>
    <row r="2289" spans="1:22" x14ac:dyDescent="0.25">
      <c r="A2289" s="6">
        <v>44735</v>
      </c>
      <c r="B2289" s="7" t="str">
        <f t="shared" si="35"/>
        <v>6</v>
      </c>
      <c r="C2289" s="17">
        <f>_xlfn.ISOWEEKNUM(Table3[[#This Row],[dt]])</f>
        <v>25</v>
      </c>
      <c r="D2289" s="1">
        <v>16602</v>
      </c>
      <c r="E2289" s="1" t="s">
        <v>10</v>
      </c>
      <c r="F2289" s="1" t="s">
        <v>94</v>
      </c>
      <c r="G2289" s="1" t="s">
        <v>74</v>
      </c>
      <c r="H2289" s="1" t="s">
        <v>11</v>
      </c>
      <c r="I2289" s="1" t="s">
        <v>12</v>
      </c>
      <c r="J2289" s="1" t="s">
        <v>16</v>
      </c>
      <c r="K2289" s="1" t="s">
        <v>15</v>
      </c>
      <c r="L2289" s="1" t="s">
        <v>81</v>
      </c>
      <c r="M2289" s="1">
        <v>124100</v>
      </c>
      <c r="N2289" s="17">
        <v>762.58085381630019</v>
      </c>
      <c r="O2289" s="8">
        <v>2893.2838738793571</v>
      </c>
      <c r="P2289" s="8">
        <v>3870.8120822383376</v>
      </c>
      <c r="Q2289" s="8">
        <f>P2289-Table3[[#This Row],[paid]]</f>
        <v>977.52820835898046</v>
      </c>
      <c r="R2289" s="8">
        <v>5.0759366208409764</v>
      </c>
      <c r="S2289" s="8">
        <v>4800</v>
      </c>
      <c r="T2289" s="10">
        <v>0.08</v>
      </c>
      <c r="U2289" s="8">
        <v>1440.7891619924267</v>
      </c>
      <c r="V2289" s="10">
        <v>6.2036472424122226E-2</v>
      </c>
    </row>
    <row r="2290" spans="1:22" x14ac:dyDescent="0.25">
      <c r="A2290" s="6">
        <v>44735</v>
      </c>
      <c r="B2290" s="7" t="str">
        <f t="shared" si="35"/>
        <v>6</v>
      </c>
      <c r="C2290" s="17">
        <f>_xlfn.ISOWEEKNUM(Table3[[#This Row],[dt]])</f>
        <v>25</v>
      </c>
      <c r="D2290" s="1">
        <v>16656</v>
      </c>
      <c r="E2290" s="1" t="s">
        <v>10</v>
      </c>
      <c r="F2290" s="1" t="s">
        <v>91</v>
      </c>
      <c r="G2290" s="1" t="s">
        <v>33</v>
      </c>
      <c r="H2290" s="1" t="s">
        <v>11</v>
      </c>
      <c r="I2290" s="1" t="s">
        <v>18</v>
      </c>
      <c r="J2290" s="1" t="s">
        <v>13</v>
      </c>
      <c r="K2290" s="1" t="s">
        <v>14</v>
      </c>
      <c r="L2290" s="1" t="s">
        <v>78</v>
      </c>
      <c r="M2290" s="1">
        <v>132180</v>
      </c>
      <c r="N2290" s="17">
        <v>795.3475867366534</v>
      </c>
      <c r="O2290" s="8">
        <v>2051.0221134810145</v>
      </c>
      <c r="P2290" s="8">
        <v>2892.3324260649565</v>
      </c>
      <c r="Q2290" s="8">
        <f>P2290-Table3[[#This Row],[paid]]</f>
        <v>841.31031258394205</v>
      </c>
      <c r="R2290" s="8">
        <v>3.6365640309947067</v>
      </c>
      <c r="S2290" s="8">
        <v>3600</v>
      </c>
      <c r="T2290" s="10">
        <v>0.11</v>
      </c>
      <c r="U2290" s="8">
        <v>1015.9968110167567</v>
      </c>
      <c r="V2290" s="10">
        <v>5.8545414873526443E-2</v>
      </c>
    </row>
    <row r="2291" spans="1:22" x14ac:dyDescent="0.25">
      <c r="A2291" s="6">
        <v>44735</v>
      </c>
      <c r="B2291" s="7" t="str">
        <f t="shared" si="35"/>
        <v>6</v>
      </c>
      <c r="C2291" s="17">
        <f>_xlfn.ISOWEEKNUM(Table3[[#This Row],[dt]])</f>
        <v>25</v>
      </c>
      <c r="D2291" s="1">
        <v>3534</v>
      </c>
      <c r="E2291" s="1" t="s">
        <v>10</v>
      </c>
      <c r="F2291" s="1" t="s">
        <v>93</v>
      </c>
      <c r="G2291" s="1" t="s">
        <v>45</v>
      </c>
      <c r="H2291" s="1" t="s">
        <v>11</v>
      </c>
      <c r="I2291" s="1" t="s">
        <v>18</v>
      </c>
      <c r="J2291" s="1" t="s">
        <v>13</v>
      </c>
      <c r="K2291" s="1" t="s">
        <v>14</v>
      </c>
      <c r="L2291" s="1" t="s">
        <v>75</v>
      </c>
      <c r="M2291" s="1">
        <v>187770</v>
      </c>
      <c r="N2291" s="17">
        <v>472.09790726909711</v>
      </c>
      <c r="O2291" s="8">
        <v>4806.2524855843631</v>
      </c>
      <c r="P2291" s="8">
        <v>5561.3277947335146</v>
      </c>
      <c r="Q2291" s="8">
        <f>P2291-Table3[[#This Row],[paid]]</f>
        <v>755.07530914915151</v>
      </c>
      <c r="R2291" s="8">
        <v>11.780030601922457</v>
      </c>
      <c r="S2291" s="8">
        <v>4000</v>
      </c>
      <c r="T2291" s="10">
        <v>0.08</v>
      </c>
      <c r="U2291" s="8">
        <v>733.38582963614988</v>
      </c>
      <c r="V2291" s="10">
        <v>2.1978738912274816E-2</v>
      </c>
    </row>
    <row r="2292" spans="1:22" x14ac:dyDescent="0.25">
      <c r="A2292" s="6">
        <v>44735</v>
      </c>
      <c r="B2292" s="7" t="str">
        <f t="shared" si="35"/>
        <v>6</v>
      </c>
      <c r="C2292" s="17">
        <f>_xlfn.ISOWEEKNUM(Table3[[#This Row],[dt]])</f>
        <v>25</v>
      </c>
      <c r="D2292" s="1">
        <v>15673</v>
      </c>
      <c r="E2292" s="1" t="s">
        <v>10</v>
      </c>
      <c r="F2292" s="1" t="s">
        <v>91</v>
      </c>
      <c r="G2292" s="1" t="s">
        <v>54</v>
      </c>
      <c r="H2292" s="1" t="s">
        <v>19</v>
      </c>
      <c r="I2292" s="1" t="s">
        <v>21</v>
      </c>
      <c r="J2292" s="1" t="s">
        <v>16</v>
      </c>
      <c r="K2292" s="1" t="s">
        <v>15</v>
      </c>
      <c r="L2292" s="1" t="s">
        <v>79</v>
      </c>
      <c r="M2292" s="1">
        <v>190290</v>
      </c>
      <c r="N2292" s="17">
        <v>157.98256537982564</v>
      </c>
      <c r="O2292" s="8">
        <v>2997.152986132171</v>
      </c>
      <c r="P2292" s="8">
        <v>3587.1054362497375</v>
      </c>
      <c r="Q2292" s="8">
        <f>P2292-Table3[[#This Row],[paid]]</f>
        <v>589.95245011756651</v>
      </c>
      <c r="R2292" s="8">
        <v>22.705704440395234</v>
      </c>
      <c r="S2292" s="8">
        <v>3000</v>
      </c>
      <c r="T2292" s="10">
        <v>0.06</v>
      </c>
      <c r="U2292" s="8">
        <v>643.10588248093188</v>
      </c>
      <c r="V2292" s="10">
        <v>2.9880446965306239E-2</v>
      </c>
    </row>
    <row r="2293" spans="1:22" x14ac:dyDescent="0.25">
      <c r="A2293" s="6">
        <v>44735</v>
      </c>
      <c r="B2293" s="7" t="str">
        <f t="shared" si="35"/>
        <v>6</v>
      </c>
      <c r="C2293" s="17">
        <f>_xlfn.ISOWEEKNUM(Table3[[#This Row],[dt]])</f>
        <v>25</v>
      </c>
      <c r="D2293" s="1">
        <v>17849</v>
      </c>
      <c r="E2293" s="1" t="s">
        <v>10</v>
      </c>
      <c r="F2293" s="1" t="s">
        <v>95</v>
      </c>
      <c r="G2293" s="1" t="s">
        <v>40</v>
      </c>
      <c r="H2293" s="1" t="s">
        <v>11</v>
      </c>
      <c r="I2293" s="1" t="s">
        <v>12</v>
      </c>
      <c r="J2293" s="1" t="s">
        <v>16</v>
      </c>
      <c r="K2293" s="1" t="s">
        <v>15</v>
      </c>
      <c r="L2293" s="1" t="s">
        <v>78</v>
      </c>
      <c r="M2293" s="1">
        <v>169040</v>
      </c>
      <c r="N2293" s="17">
        <v>582.50048534265193</v>
      </c>
      <c r="O2293" s="8">
        <v>1513.2051326810304</v>
      </c>
      <c r="P2293" s="8">
        <v>2069.1143760790897</v>
      </c>
      <c r="Q2293" s="8">
        <f>P2293-Table3[[#This Row],[paid]]</f>
        <v>555.90924339805929</v>
      </c>
      <c r="R2293" s="8">
        <v>3.5521247246033578</v>
      </c>
      <c r="S2293" s="8">
        <v>2200</v>
      </c>
      <c r="T2293" s="10">
        <v>0.08</v>
      </c>
      <c r="U2293" s="8">
        <v>752.85300700529672</v>
      </c>
      <c r="V2293" s="10">
        <v>6.0642129124500982E-2</v>
      </c>
    </row>
    <row r="2294" spans="1:22" x14ac:dyDescent="0.25">
      <c r="A2294" s="6">
        <v>44735</v>
      </c>
      <c r="B2294" s="7" t="str">
        <f t="shared" si="35"/>
        <v>6</v>
      </c>
      <c r="C2294" s="17">
        <f>_xlfn.ISOWEEKNUM(Table3[[#This Row],[dt]])</f>
        <v>25</v>
      </c>
      <c r="D2294" s="1">
        <v>10543</v>
      </c>
      <c r="E2294" s="1" t="s">
        <v>10</v>
      </c>
      <c r="F2294" s="1" t="s">
        <v>93</v>
      </c>
      <c r="G2294" s="1" t="s">
        <v>47</v>
      </c>
      <c r="H2294" s="1" t="s">
        <v>19</v>
      </c>
      <c r="I2294" s="1" t="s">
        <v>18</v>
      </c>
      <c r="J2294" s="1" t="s">
        <v>13</v>
      </c>
      <c r="K2294" s="1" t="s">
        <v>14</v>
      </c>
      <c r="L2294" s="1" t="s">
        <v>77</v>
      </c>
      <c r="M2294" s="1">
        <v>269050</v>
      </c>
      <c r="N2294" s="17">
        <v>157.32768072509319</v>
      </c>
      <c r="O2294" s="8">
        <v>5978.1228207717277</v>
      </c>
      <c r="P2294" s="8">
        <v>6531.4180450122776</v>
      </c>
      <c r="Q2294" s="8">
        <f>P2294-Table3[[#This Row],[paid]]</f>
        <v>553.29522424054994</v>
      </c>
      <c r="R2294" s="8">
        <v>41.514741810914778</v>
      </c>
      <c r="S2294" s="8">
        <v>4800</v>
      </c>
      <c r="T2294" s="10">
        <v>9.5000000000000001E-2</v>
      </c>
      <c r="U2294" s="8">
        <v>1814.1880063194442</v>
      </c>
      <c r="V2294" s="10">
        <v>4.629387762904081E-2</v>
      </c>
    </row>
    <row r="2295" spans="1:22" x14ac:dyDescent="0.25">
      <c r="A2295" s="6">
        <v>44735</v>
      </c>
      <c r="B2295" s="7" t="str">
        <f t="shared" si="35"/>
        <v>6</v>
      </c>
      <c r="C2295" s="17">
        <f>_xlfn.ISOWEEKNUM(Table3[[#This Row],[dt]])</f>
        <v>25</v>
      </c>
      <c r="D2295" s="1">
        <v>17268</v>
      </c>
      <c r="E2295" s="1" t="s">
        <v>10</v>
      </c>
      <c r="F2295" s="1" t="s">
        <v>93</v>
      </c>
      <c r="G2295" s="1" t="s">
        <v>69</v>
      </c>
      <c r="H2295" s="1" t="s">
        <v>11</v>
      </c>
      <c r="I2295" s="1" t="s">
        <v>21</v>
      </c>
      <c r="J2295" s="1" t="s">
        <v>16</v>
      </c>
      <c r="K2295" s="1" t="s">
        <v>14</v>
      </c>
      <c r="L2295" s="1" t="s">
        <v>79</v>
      </c>
      <c r="M2295" s="1">
        <v>142260</v>
      </c>
      <c r="N2295" s="17">
        <v>664.47825877594266</v>
      </c>
      <c r="O2295" s="8">
        <v>3174.5352801691374</v>
      </c>
      <c r="P2295" s="8">
        <v>3624.4152498102881</v>
      </c>
      <c r="Q2295" s="8">
        <f>P2295-Table3[[#This Row],[paid]]</f>
        <v>449.87996964115064</v>
      </c>
      <c r="R2295" s="8">
        <v>5.4545279727992053</v>
      </c>
      <c r="S2295" s="8">
        <v>4400</v>
      </c>
      <c r="T2295" s="10">
        <v>0.15</v>
      </c>
      <c r="U2295" s="8">
        <v>1076.466796369896</v>
      </c>
      <c r="V2295" s="10">
        <v>4.9500711249271696E-2</v>
      </c>
    </row>
    <row r="2296" spans="1:22" x14ac:dyDescent="0.25">
      <c r="A2296" s="6">
        <v>44735</v>
      </c>
      <c r="B2296" s="7" t="str">
        <f t="shared" si="35"/>
        <v>6</v>
      </c>
      <c r="C2296" s="17">
        <f>_xlfn.ISOWEEKNUM(Table3[[#This Row],[dt]])</f>
        <v>25</v>
      </c>
      <c r="D2296" s="1">
        <v>5435</v>
      </c>
      <c r="E2296" s="1" t="s">
        <v>10</v>
      </c>
      <c r="F2296" s="1" t="s">
        <v>93</v>
      </c>
      <c r="G2296" s="1" t="s">
        <v>53</v>
      </c>
      <c r="H2296" s="1" t="s">
        <v>17</v>
      </c>
      <c r="I2296" s="1" t="s">
        <v>21</v>
      </c>
      <c r="J2296" s="1" t="s">
        <v>16</v>
      </c>
      <c r="K2296" s="1" t="s">
        <v>15</v>
      </c>
      <c r="L2296" s="1" t="s">
        <v>75</v>
      </c>
      <c r="M2296" s="1">
        <v>165140</v>
      </c>
      <c r="N2296" s="17">
        <v>323.46037705051828</v>
      </c>
      <c r="O2296" s="8">
        <v>1876.7065597834553</v>
      </c>
      <c r="P2296" s="8">
        <v>2107.778511947005</v>
      </c>
      <c r="Q2296" s="8">
        <f>P2296-Table3[[#This Row],[paid]]</f>
        <v>231.07195216354967</v>
      </c>
      <c r="R2296" s="8">
        <v>6.5163422214703308</v>
      </c>
      <c r="S2296" s="8">
        <v>2200</v>
      </c>
      <c r="T2296" s="10">
        <v>0.08</v>
      </c>
      <c r="U2296" s="8">
        <v>113.07730645687987</v>
      </c>
      <c r="V2296" s="10">
        <v>8.9412704589177227E-3</v>
      </c>
    </row>
    <row r="2297" spans="1:22" x14ac:dyDescent="0.25">
      <c r="A2297" s="6">
        <v>44735</v>
      </c>
      <c r="B2297" s="7" t="str">
        <f t="shared" si="35"/>
        <v>6</v>
      </c>
      <c r="C2297" s="17">
        <f>_xlfn.ISOWEEKNUM(Table3[[#This Row],[dt]])</f>
        <v>25</v>
      </c>
      <c r="D2297" s="1">
        <v>17628</v>
      </c>
      <c r="E2297" s="1" t="s">
        <v>10</v>
      </c>
      <c r="F2297" s="1" t="s">
        <v>92</v>
      </c>
      <c r="G2297" s="1" t="s">
        <v>56</v>
      </c>
      <c r="H2297" s="1" t="s">
        <v>11</v>
      </c>
      <c r="I2297" s="1" t="s">
        <v>21</v>
      </c>
      <c r="J2297" s="1" t="s">
        <v>13</v>
      </c>
      <c r="K2297" s="1" t="s">
        <v>15</v>
      </c>
      <c r="L2297" s="1" t="s">
        <v>76</v>
      </c>
      <c r="M2297" s="1">
        <v>19190</v>
      </c>
      <c r="N2297" s="17">
        <v>242.91139240506328</v>
      </c>
      <c r="O2297" s="8">
        <v>373.34686506906144</v>
      </c>
      <c r="P2297" s="8">
        <v>559.81609162957409</v>
      </c>
      <c r="Q2297" s="8">
        <f>P2297-Table3[[#This Row],[paid]]</f>
        <v>186.46922656051265</v>
      </c>
      <c r="R2297" s="8">
        <v>2.3046102782040832</v>
      </c>
      <c r="S2297" s="8">
        <v>600</v>
      </c>
      <c r="T2297" s="10">
        <v>0.06</v>
      </c>
      <c r="U2297" s="8">
        <v>78.23455999734837</v>
      </c>
      <c r="V2297" s="10">
        <v>2.3291744427952708E-2</v>
      </c>
    </row>
    <row r="2298" spans="1:22" x14ac:dyDescent="0.25">
      <c r="A2298" s="6">
        <v>44735</v>
      </c>
      <c r="B2298" s="7" t="str">
        <f t="shared" si="35"/>
        <v>6</v>
      </c>
      <c r="C2298" s="17">
        <f>_xlfn.ISOWEEKNUM(Table3[[#This Row],[dt]])</f>
        <v>25</v>
      </c>
      <c r="D2298" s="1">
        <v>17260</v>
      </c>
      <c r="E2298" s="1" t="s">
        <v>10</v>
      </c>
      <c r="F2298" s="1" t="s">
        <v>93</v>
      </c>
      <c r="G2298" s="1" t="s">
        <v>48</v>
      </c>
      <c r="H2298" s="1" t="s">
        <v>17</v>
      </c>
      <c r="I2298" s="1" t="s">
        <v>12</v>
      </c>
      <c r="J2298" s="1" t="s">
        <v>13</v>
      </c>
      <c r="K2298" s="1" t="s">
        <v>15</v>
      </c>
      <c r="L2298" s="1" t="s">
        <v>76</v>
      </c>
      <c r="M2298" s="1">
        <v>31020</v>
      </c>
      <c r="N2298" s="17">
        <v>191.21917808219177</v>
      </c>
      <c r="O2298" s="8">
        <v>474.92570202140485</v>
      </c>
      <c r="P2298" s="8">
        <v>560.58581722617885</v>
      </c>
      <c r="Q2298" s="8">
        <f>P2298-Table3[[#This Row],[paid]]</f>
        <v>85.660115204774002</v>
      </c>
      <c r="R2298" s="8">
        <v>2.931640135934598</v>
      </c>
      <c r="S2298" s="8">
        <v>200</v>
      </c>
      <c r="T2298" s="10">
        <v>7.0000000000000007E-2</v>
      </c>
      <c r="U2298" s="8">
        <v>231.54280477466114</v>
      </c>
      <c r="V2298" s="10">
        <v>6.8839535850892711E-2</v>
      </c>
    </row>
    <row r="2299" spans="1:22" x14ac:dyDescent="0.25">
      <c r="A2299" s="6">
        <v>44735</v>
      </c>
      <c r="B2299" s="7" t="str">
        <f t="shared" si="35"/>
        <v>6</v>
      </c>
      <c r="C2299" s="17">
        <f>_xlfn.ISOWEEKNUM(Table3[[#This Row],[dt]])</f>
        <v>25</v>
      </c>
      <c r="D2299" s="1">
        <v>16863</v>
      </c>
      <c r="E2299" s="1" t="s">
        <v>10</v>
      </c>
      <c r="F2299" s="1" t="s">
        <v>92</v>
      </c>
      <c r="G2299" s="1" t="s">
        <v>37</v>
      </c>
      <c r="H2299" s="1" t="s">
        <v>11</v>
      </c>
      <c r="I2299" s="1" t="s">
        <v>18</v>
      </c>
      <c r="J2299" s="1" t="s">
        <v>13</v>
      </c>
      <c r="K2299" s="1" t="s">
        <v>14</v>
      </c>
      <c r="L2299" s="1" t="s">
        <v>75</v>
      </c>
      <c r="M2299" s="1">
        <v>226960</v>
      </c>
      <c r="N2299" s="17">
        <v>111.73819866782507</v>
      </c>
      <c r="O2299" s="8">
        <v>826.7261258539595</v>
      </c>
      <c r="P2299" s="8">
        <v>905.65576563285379</v>
      </c>
      <c r="Q2299" s="8">
        <f>P2299-Table3[[#This Row],[paid]]</f>
        <v>78.929639778894284</v>
      </c>
      <c r="R2299" s="8">
        <v>8.1051580966074468</v>
      </c>
      <c r="S2299" s="8">
        <v>200</v>
      </c>
      <c r="T2299" s="10">
        <v>0.1</v>
      </c>
      <c r="U2299" s="8">
        <v>44.331903242319299</v>
      </c>
      <c r="V2299" s="10">
        <v>8.158343181554761E-3</v>
      </c>
    </row>
    <row r="2300" spans="1:22" x14ac:dyDescent="0.25">
      <c r="A2300" s="6">
        <v>44735</v>
      </c>
      <c r="B2300" s="7" t="str">
        <f t="shared" si="35"/>
        <v>6</v>
      </c>
      <c r="C2300" s="17">
        <f>_xlfn.ISOWEEKNUM(Table3[[#This Row],[dt]])</f>
        <v>25</v>
      </c>
      <c r="D2300" s="1">
        <v>17872</v>
      </c>
      <c r="E2300" s="1" t="s">
        <v>24</v>
      </c>
      <c r="F2300" s="1" t="s">
        <v>95</v>
      </c>
      <c r="G2300" s="1" t="s">
        <v>45</v>
      </c>
      <c r="H2300" s="1" t="s">
        <v>11</v>
      </c>
      <c r="I2300" s="1" t="s">
        <v>18</v>
      </c>
      <c r="J2300" s="1" t="s">
        <v>13</v>
      </c>
      <c r="K2300" s="1" t="s">
        <v>15</v>
      </c>
      <c r="L2300" s="1" t="s">
        <v>81</v>
      </c>
      <c r="M2300" s="1">
        <v>58520</v>
      </c>
      <c r="N2300" s="17">
        <v>309.76342227503511</v>
      </c>
      <c r="O2300" s="8">
        <v>1453.9982080874731</v>
      </c>
      <c r="P2300" s="8">
        <v>1531.9573500644365</v>
      </c>
      <c r="Q2300" s="8">
        <f>P2300-Table3[[#This Row],[paid]]</f>
        <v>77.959141976963338</v>
      </c>
      <c r="R2300" s="8">
        <v>4.9455721363519496</v>
      </c>
      <c r="S2300" s="8">
        <v>3800</v>
      </c>
      <c r="T2300" s="10">
        <v>7.0000000000000007E-2</v>
      </c>
      <c r="U2300" s="8">
        <v>351.92737454249487</v>
      </c>
      <c r="V2300" s="10">
        <v>3.8287333796389336E-2</v>
      </c>
    </row>
    <row r="2301" spans="1:22" x14ac:dyDescent="0.25">
      <c r="A2301" s="6">
        <v>44735</v>
      </c>
      <c r="B2301" s="7" t="str">
        <f t="shared" si="35"/>
        <v>6</v>
      </c>
      <c r="C2301" s="17">
        <f>_xlfn.ISOWEEKNUM(Table3[[#This Row],[dt]])</f>
        <v>25</v>
      </c>
      <c r="D2301" s="1">
        <v>17267</v>
      </c>
      <c r="E2301" s="1" t="s">
        <v>10</v>
      </c>
      <c r="F2301" s="1" t="s">
        <v>89</v>
      </c>
      <c r="G2301" s="1" t="s">
        <v>40</v>
      </c>
      <c r="H2301" s="1" t="s">
        <v>11</v>
      </c>
      <c r="I2301" s="1" t="s">
        <v>12</v>
      </c>
      <c r="J2301" s="1" t="s">
        <v>13</v>
      </c>
      <c r="K2301" s="1" t="s">
        <v>15</v>
      </c>
      <c r="L2301" s="1" t="s">
        <v>76</v>
      </c>
      <c r="M2301" s="1">
        <v>37600</v>
      </c>
      <c r="N2301" s="17">
        <v>142.59610411997932</v>
      </c>
      <c r="O2301" s="8">
        <v>855.58268327063115</v>
      </c>
      <c r="P2301" s="8">
        <v>924.26331353719854</v>
      </c>
      <c r="Q2301" s="8">
        <f>P2301-Table3[[#This Row],[paid]]</f>
        <v>68.680630266567391</v>
      </c>
      <c r="R2301" s="8">
        <v>6.4816869944744786</v>
      </c>
      <c r="S2301" s="8">
        <v>200</v>
      </c>
      <c r="T2301" s="10">
        <v>0.08</v>
      </c>
      <c r="U2301" s="8">
        <v>334.00683007433958</v>
      </c>
      <c r="V2301" s="10">
        <v>6.0229378573240844E-2</v>
      </c>
    </row>
    <row r="2302" spans="1:22" x14ac:dyDescent="0.25">
      <c r="A2302" s="6">
        <v>44735</v>
      </c>
      <c r="B2302" s="7" t="str">
        <f t="shared" si="35"/>
        <v>6</v>
      </c>
      <c r="C2302" s="17">
        <f>_xlfn.ISOWEEKNUM(Table3[[#This Row],[dt]])</f>
        <v>25</v>
      </c>
      <c r="D2302" s="1">
        <v>17933</v>
      </c>
      <c r="E2302" s="1" t="s">
        <v>10</v>
      </c>
      <c r="F2302" s="1" t="s">
        <v>92</v>
      </c>
      <c r="G2302" s="1" t="s">
        <v>65</v>
      </c>
      <c r="H2302" s="1" t="s">
        <v>17</v>
      </c>
      <c r="I2302" s="1" t="s">
        <v>12</v>
      </c>
      <c r="J2302" s="1" t="s">
        <v>16</v>
      </c>
      <c r="K2302" s="1" t="s">
        <v>15</v>
      </c>
      <c r="L2302" s="1" t="s">
        <v>76</v>
      </c>
      <c r="M2302" s="1">
        <v>18250</v>
      </c>
      <c r="N2302" s="17">
        <v>0</v>
      </c>
      <c r="O2302" s="8">
        <v>146.38152687839664</v>
      </c>
      <c r="P2302" s="8">
        <v>183.60569522548033</v>
      </c>
      <c r="Q2302" s="8">
        <f>P2302-Table3[[#This Row],[paid]]</f>
        <v>37.22416834708369</v>
      </c>
      <c r="R2302" s="8">
        <v>6</v>
      </c>
      <c r="S2302" s="8">
        <v>300</v>
      </c>
      <c r="T2302" s="10">
        <v>0.14000000000000001</v>
      </c>
      <c r="U2302" s="8">
        <v>14.553711413705749</v>
      </c>
      <c r="V2302" s="10">
        <v>1.3211020311609249E-2</v>
      </c>
    </row>
    <row r="2303" spans="1:22" x14ac:dyDescent="0.25">
      <c r="A2303" s="6">
        <v>44735</v>
      </c>
      <c r="B2303" s="7" t="str">
        <f t="shared" si="35"/>
        <v>6</v>
      </c>
      <c r="C2303" s="17">
        <f>_xlfn.ISOWEEKNUM(Table3[[#This Row],[dt]])</f>
        <v>25</v>
      </c>
      <c r="D2303" s="1">
        <v>17456</v>
      </c>
      <c r="E2303" s="1" t="s">
        <v>10</v>
      </c>
      <c r="F2303" s="1" t="s">
        <v>94</v>
      </c>
      <c r="G2303" s="1" t="s">
        <v>64</v>
      </c>
      <c r="H2303" s="1" t="s">
        <v>17</v>
      </c>
      <c r="I2303" s="1" t="s">
        <v>18</v>
      </c>
      <c r="J2303" s="1" t="s">
        <v>16</v>
      </c>
      <c r="K2303" s="1" t="s">
        <v>15</v>
      </c>
      <c r="L2303" s="1" t="s">
        <v>81</v>
      </c>
      <c r="M2303" s="1">
        <v>60</v>
      </c>
      <c r="N2303" s="17">
        <v>0</v>
      </c>
      <c r="O2303" s="8">
        <v>0.68449199999999999</v>
      </c>
      <c r="P2303" s="8">
        <v>0.68449199999999999</v>
      </c>
      <c r="Q2303" s="8">
        <f>P2303-Table3[[#This Row],[paid]]</f>
        <v>0</v>
      </c>
      <c r="R2303" s="8">
        <v>3</v>
      </c>
      <c r="S2303" s="8">
        <v>500</v>
      </c>
      <c r="T2303" s="10">
        <v>0.05</v>
      </c>
      <c r="U2303" s="8">
        <v>5.4151201538305396E-2</v>
      </c>
      <c r="V2303" s="10">
        <v>1.3185253087522181E-2</v>
      </c>
    </row>
    <row r="2304" spans="1:22" x14ac:dyDescent="0.25">
      <c r="A2304" s="6">
        <v>44735</v>
      </c>
      <c r="B2304" s="7" t="str">
        <f t="shared" si="35"/>
        <v>6</v>
      </c>
      <c r="C2304" s="17">
        <f>_xlfn.ISOWEEKNUM(Table3[[#This Row],[dt]])</f>
        <v>25</v>
      </c>
      <c r="D2304" s="1">
        <v>17871</v>
      </c>
      <c r="E2304" s="1" t="s">
        <v>10</v>
      </c>
      <c r="F2304" s="1" t="s">
        <v>93</v>
      </c>
      <c r="G2304" s="1" t="s">
        <v>40</v>
      </c>
      <c r="H2304" s="1" t="s">
        <v>17</v>
      </c>
      <c r="I2304" s="1" t="s">
        <v>12</v>
      </c>
      <c r="J2304" s="1" t="s">
        <v>16</v>
      </c>
      <c r="K2304" s="1" t="s">
        <v>14</v>
      </c>
      <c r="L2304" s="1" t="s">
        <v>81</v>
      </c>
      <c r="M2304" s="1">
        <v>1510</v>
      </c>
      <c r="N2304" s="17">
        <v>1.5124198717948716</v>
      </c>
      <c r="O2304" s="8">
        <v>4.4131390827738182</v>
      </c>
      <c r="P2304" s="8">
        <v>0.11124198742969527</v>
      </c>
      <c r="Q2304" s="8">
        <f>P2304-Table3[[#This Row],[paid]]</f>
        <v>-4.3018970953441231</v>
      </c>
      <c r="R2304" s="8">
        <v>7.3552318046230317E-2</v>
      </c>
      <c r="S2304" s="8">
        <v>200</v>
      </c>
      <c r="T2304" s="10">
        <v>0.1</v>
      </c>
      <c r="U2304" s="8">
        <v>4.3346808677385742E-3</v>
      </c>
      <c r="V2304" s="10">
        <v>6.4943716665107898E-3</v>
      </c>
    </row>
    <row r="2305" spans="1:22" x14ac:dyDescent="0.25">
      <c r="A2305" s="6">
        <v>44735</v>
      </c>
      <c r="B2305" s="7" t="str">
        <f t="shared" si="35"/>
        <v>6</v>
      </c>
      <c r="C2305" s="17">
        <f>_xlfn.ISOWEEKNUM(Table3[[#This Row],[dt]])</f>
        <v>25</v>
      </c>
      <c r="D2305" s="1">
        <v>5638</v>
      </c>
      <c r="E2305" s="1" t="s">
        <v>10</v>
      </c>
      <c r="F2305" s="1" t="s">
        <v>91</v>
      </c>
      <c r="G2305" s="1" t="s">
        <v>26</v>
      </c>
      <c r="H2305" s="1" t="s">
        <v>11</v>
      </c>
      <c r="I2305" s="1" t="s">
        <v>12</v>
      </c>
      <c r="J2305" s="1" t="s">
        <v>16</v>
      </c>
      <c r="K2305" s="1" t="s">
        <v>15</v>
      </c>
      <c r="L2305" s="1" t="s">
        <v>77</v>
      </c>
      <c r="M2305" s="1">
        <v>4370</v>
      </c>
      <c r="N2305" s="17">
        <v>13.784039533172116</v>
      </c>
      <c r="O2305" s="8">
        <v>72.794480037394095</v>
      </c>
      <c r="P2305" s="8">
        <v>1.1148911007023874</v>
      </c>
      <c r="Q2305" s="8">
        <f>P2305-Table3[[#This Row],[paid]]</f>
        <v>-71.679588936691701</v>
      </c>
      <c r="R2305" s="8">
        <v>8.0882755597104547E-2</v>
      </c>
      <c r="S2305" s="8">
        <v>200</v>
      </c>
      <c r="T2305" s="10">
        <v>0.04</v>
      </c>
      <c r="U2305" s="8">
        <v>0.13869336616993294</v>
      </c>
      <c r="V2305" s="10">
        <v>2.0733469855270376E-2</v>
      </c>
    </row>
    <row r="2306" spans="1:22" x14ac:dyDescent="0.25">
      <c r="A2306" s="6">
        <v>44735</v>
      </c>
      <c r="B2306" s="7" t="str">
        <f t="shared" ref="B2306:B2369" si="36">TEXT(A2306,"M")</f>
        <v>6</v>
      </c>
      <c r="C2306" s="17">
        <f>_xlfn.ISOWEEKNUM(Table3[[#This Row],[dt]])</f>
        <v>25</v>
      </c>
      <c r="D2306" s="1">
        <v>17673</v>
      </c>
      <c r="E2306" s="1" t="s">
        <v>10</v>
      </c>
      <c r="F2306" s="1" t="s">
        <v>94</v>
      </c>
      <c r="G2306" s="1" t="s">
        <v>32</v>
      </c>
      <c r="H2306" s="1" t="s">
        <v>11</v>
      </c>
      <c r="I2306" s="1" t="s">
        <v>18</v>
      </c>
      <c r="J2306" s="1" t="s">
        <v>16</v>
      </c>
      <c r="K2306" s="1" t="s">
        <v>14</v>
      </c>
      <c r="L2306" s="1" t="s">
        <v>75</v>
      </c>
      <c r="M2306" s="1">
        <v>207460</v>
      </c>
      <c r="N2306" s="17">
        <v>599.71317111504027</v>
      </c>
      <c r="O2306" s="8">
        <v>3221.3630943822932</v>
      </c>
      <c r="P2306" s="8">
        <v>3126.0418715937926</v>
      </c>
      <c r="Q2306" s="8">
        <f>P2306-Table3[[#This Row],[paid]]</f>
        <v>-95.321222788500563</v>
      </c>
      <c r="R2306" s="8">
        <v>5.2125616413952969</v>
      </c>
      <c r="S2306" s="8">
        <v>4800</v>
      </c>
      <c r="T2306" s="10">
        <v>0.1</v>
      </c>
      <c r="U2306" s="8">
        <v>1103.1594782833959</v>
      </c>
      <c r="V2306" s="10">
        <v>5.8815563130474903E-2</v>
      </c>
    </row>
    <row r="2307" spans="1:22" x14ac:dyDescent="0.25">
      <c r="A2307" s="6">
        <v>44735</v>
      </c>
      <c r="B2307" s="7" t="str">
        <f t="shared" si="36"/>
        <v>6</v>
      </c>
      <c r="C2307" s="17">
        <f>_xlfn.ISOWEEKNUM(Table3[[#This Row],[dt]])</f>
        <v>25</v>
      </c>
      <c r="D2307" s="1">
        <v>17282</v>
      </c>
      <c r="E2307" s="1" t="s">
        <v>10</v>
      </c>
      <c r="F2307" s="1" t="s">
        <v>90</v>
      </c>
      <c r="G2307" s="1" t="s">
        <v>33</v>
      </c>
      <c r="H2307" s="1" t="s">
        <v>17</v>
      </c>
      <c r="I2307" s="1" t="s">
        <v>12</v>
      </c>
      <c r="J2307" s="1" t="s">
        <v>13</v>
      </c>
      <c r="K2307" s="1" t="s">
        <v>14</v>
      </c>
      <c r="L2307" s="1" t="s">
        <v>75</v>
      </c>
      <c r="M2307" s="1">
        <v>79680</v>
      </c>
      <c r="N2307" s="17">
        <v>215.35135135135135</v>
      </c>
      <c r="O2307" s="8">
        <v>3202.7754737854839</v>
      </c>
      <c r="P2307" s="8">
        <v>3106.8559745705788</v>
      </c>
      <c r="Q2307" s="8">
        <f>P2307-Table3[[#This Row],[paid]]</f>
        <v>-95.919499214905045</v>
      </c>
      <c r="R2307" s="8">
        <v>14.426916548583259</v>
      </c>
      <c r="S2307" s="8">
        <v>2400</v>
      </c>
      <c r="T2307" s="10">
        <v>7.0000000000000007E-2</v>
      </c>
      <c r="U2307" s="8">
        <v>719.93507292843753</v>
      </c>
      <c r="V2307" s="10">
        <v>3.8620772833858459E-2</v>
      </c>
    </row>
    <row r="2308" spans="1:22" x14ac:dyDescent="0.25">
      <c r="A2308" s="6">
        <v>44735</v>
      </c>
      <c r="B2308" s="7" t="str">
        <f t="shared" si="36"/>
        <v>6</v>
      </c>
      <c r="C2308" s="17">
        <f>_xlfn.ISOWEEKNUM(Table3[[#This Row],[dt]])</f>
        <v>25</v>
      </c>
      <c r="D2308" s="1">
        <v>9315</v>
      </c>
      <c r="E2308" s="1" t="s">
        <v>10</v>
      </c>
      <c r="F2308" s="1" t="s">
        <v>94</v>
      </c>
      <c r="G2308" s="1" t="s">
        <v>38</v>
      </c>
      <c r="H2308" s="1" t="s">
        <v>17</v>
      </c>
      <c r="I2308" s="1" t="s">
        <v>18</v>
      </c>
      <c r="J2308" s="1" t="s">
        <v>16</v>
      </c>
      <c r="K2308" s="1" t="s">
        <v>14</v>
      </c>
      <c r="L2308" s="1" t="s">
        <v>76</v>
      </c>
      <c r="M2308" s="1">
        <v>2110</v>
      </c>
      <c r="N2308" s="17">
        <v>7.5588536335721592</v>
      </c>
      <c r="O2308" s="8">
        <v>111.26669483867404</v>
      </c>
      <c r="P2308" s="8">
        <v>2.5031210136216546</v>
      </c>
      <c r="Q2308" s="8">
        <f>P2308-Table3[[#This Row],[paid]]</f>
        <v>-108.76357382505239</v>
      </c>
      <c r="R2308" s="8">
        <v>0.33115087749605371</v>
      </c>
      <c r="S2308" s="8">
        <v>200</v>
      </c>
      <c r="T2308" s="10">
        <v>7.0000000000000007E-2</v>
      </c>
      <c r="U2308" s="8">
        <v>0.71818965015238079</v>
      </c>
      <c r="V2308" s="10">
        <v>4.7819611746301741E-2</v>
      </c>
    </row>
    <row r="2309" spans="1:22" x14ac:dyDescent="0.25">
      <c r="A2309" s="6">
        <v>44735</v>
      </c>
      <c r="B2309" s="7" t="str">
        <f t="shared" si="36"/>
        <v>6</v>
      </c>
      <c r="C2309" s="17">
        <f>_xlfn.ISOWEEKNUM(Table3[[#This Row],[dt]])</f>
        <v>25</v>
      </c>
      <c r="D2309" s="1">
        <v>17848</v>
      </c>
      <c r="E2309" s="1" t="s">
        <v>10</v>
      </c>
      <c r="F2309" s="1" t="s">
        <v>90</v>
      </c>
      <c r="G2309" s="1" t="s">
        <v>28</v>
      </c>
      <c r="H2309" s="1" t="s">
        <v>11</v>
      </c>
      <c r="I2309" s="1" t="s">
        <v>21</v>
      </c>
      <c r="J2309" s="1" t="s">
        <v>16</v>
      </c>
      <c r="K2309" s="1" t="s">
        <v>14</v>
      </c>
      <c r="L2309" s="1" t="s">
        <v>80</v>
      </c>
      <c r="M2309" s="1">
        <v>35990</v>
      </c>
      <c r="N2309" s="17">
        <v>220.45941807044412</v>
      </c>
      <c r="O2309" s="8">
        <v>408.06216476589651</v>
      </c>
      <c r="P2309" s="8">
        <v>288.3370108360744</v>
      </c>
      <c r="Q2309" s="8">
        <f>P2309-Table3[[#This Row],[paid]]</f>
        <v>-119.72515392982211</v>
      </c>
      <c r="R2309" s="8">
        <v>1.3078915537368476</v>
      </c>
      <c r="S2309" s="8">
        <v>400</v>
      </c>
      <c r="T2309" s="10">
        <v>7.0000000000000007E-2</v>
      </c>
      <c r="U2309" s="8">
        <v>75.648806327157644</v>
      </c>
      <c r="V2309" s="10">
        <v>4.3727076004917015E-2</v>
      </c>
    </row>
    <row r="2310" spans="1:22" x14ac:dyDescent="0.25">
      <c r="A2310" s="6">
        <v>44735</v>
      </c>
      <c r="B2310" s="7" t="str">
        <f t="shared" si="36"/>
        <v>6</v>
      </c>
      <c r="C2310" s="17">
        <f>_xlfn.ISOWEEKNUM(Table3[[#This Row],[dt]])</f>
        <v>25</v>
      </c>
      <c r="D2310" s="1">
        <v>17638</v>
      </c>
      <c r="E2310" s="1" t="s">
        <v>10</v>
      </c>
      <c r="F2310" s="1" t="s">
        <v>90</v>
      </c>
      <c r="G2310" s="1" t="s">
        <v>48</v>
      </c>
      <c r="H2310" s="1" t="s">
        <v>19</v>
      </c>
      <c r="I2310" s="1" t="s">
        <v>12</v>
      </c>
      <c r="J2310" s="1" t="s">
        <v>13</v>
      </c>
      <c r="K2310" s="1" t="s">
        <v>15</v>
      </c>
      <c r="L2310" s="1" t="s">
        <v>81</v>
      </c>
      <c r="M2310" s="1">
        <v>84810</v>
      </c>
      <c r="N2310" s="17">
        <v>224.5878848063555</v>
      </c>
      <c r="O2310" s="8">
        <v>1870.1813216087505</v>
      </c>
      <c r="P2310" s="8">
        <v>1750.0836134352658</v>
      </c>
      <c r="Q2310" s="8">
        <f>P2310-Table3[[#This Row],[paid]]</f>
        <v>-120.09770817348476</v>
      </c>
      <c r="R2310" s="8">
        <v>7.7924221733697943</v>
      </c>
      <c r="S2310" s="8">
        <v>2200</v>
      </c>
      <c r="T2310" s="10">
        <v>0.08</v>
      </c>
      <c r="U2310" s="8">
        <v>163.92791542498082</v>
      </c>
      <c r="V2310" s="10">
        <v>1.5611436520948489E-2</v>
      </c>
    </row>
    <row r="2311" spans="1:22" x14ac:dyDescent="0.25">
      <c r="A2311" s="6">
        <v>44735</v>
      </c>
      <c r="B2311" s="7" t="str">
        <f t="shared" si="36"/>
        <v>6</v>
      </c>
      <c r="C2311" s="17">
        <f>_xlfn.ISOWEEKNUM(Table3[[#This Row],[dt]])</f>
        <v>25</v>
      </c>
      <c r="D2311" s="1">
        <v>16861</v>
      </c>
      <c r="E2311" s="1" t="s">
        <v>10</v>
      </c>
      <c r="F2311" s="1" t="s">
        <v>95</v>
      </c>
      <c r="G2311" s="1" t="s">
        <v>50</v>
      </c>
      <c r="H2311" s="1" t="s">
        <v>11</v>
      </c>
      <c r="I2311" s="1" t="s">
        <v>18</v>
      </c>
      <c r="J2311" s="1" t="s">
        <v>13</v>
      </c>
      <c r="K2311" s="1" t="s">
        <v>15</v>
      </c>
      <c r="L2311" s="1" t="s">
        <v>79</v>
      </c>
      <c r="M2311" s="1">
        <v>10020</v>
      </c>
      <c r="N2311" s="17">
        <v>44.091310415539283</v>
      </c>
      <c r="O2311" s="8">
        <v>134.81890893284847</v>
      </c>
      <c r="P2311" s="8">
        <v>3.2062256546076298</v>
      </c>
      <c r="Q2311" s="8">
        <f>P2311-Table3[[#This Row],[paid]]</f>
        <v>-131.61268327824084</v>
      </c>
      <c r="R2311" s="8">
        <v>7.2717858108332534E-2</v>
      </c>
      <c r="S2311" s="8">
        <v>200</v>
      </c>
      <c r="T2311" s="10">
        <v>7.0000000000000007E-2</v>
      </c>
      <c r="U2311" s="8">
        <v>0.4980632821357896</v>
      </c>
      <c r="V2311" s="10">
        <v>2.5890425679595604E-2</v>
      </c>
    </row>
    <row r="2312" spans="1:22" x14ac:dyDescent="0.25">
      <c r="A2312" s="6">
        <v>44735</v>
      </c>
      <c r="B2312" s="7" t="str">
        <f t="shared" si="36"/>
        <v>6</v>
      </c>
      <c r="C2312" s="17">
        <f>_xlfn.ISOWEEKNUM(Table3[[#This Row],[dt]])</f>
        <v>25</v>
      </c>
      <c r="D2312" s="1">
        <v>16483</v>
      </c>
      <c r="E2312" s="1" t="s">
        <v>10</v>
      </c>
      <c r="F2312" s="1" t="s">
        <v>91</v>
      </c>
      <c r="G2312" s="1" t="s">
        <v>62</v>
      </c>
      <c r="H2312" s="1" t="s">
        <v>17</v>
      </c>
      <c r="I2312" s="1" t="s">
        <v>12</v>
      </c>
      <c r="J2312" s="1" t="s">
        <v>13</v>
      </c>
      <c r="K2312" s="1" t="s">
        <v>15</v>
      </c>
      <c r="L2312" s="1" t="s">
        <v>75</v>
      </c>
      <c r="M2312" s="1">
        <v>15490</v>
      </c>
      <c r="N2312" s="17">
        <v>63.186878558681052</v>
      </c>
      <c r="O2312" s="8">
        <v>175.1249575449373</v>
      </c>
      <c r="P2312" s="8">
        <v>38.422220225646285</v>
      </c>
      <c r="Q2312" s="8">
        <f>P2312-Table3[[#This Row],[paid]]</f>
        <v>-136.70273731929103</v>
      </c>
      <c r="R2312" s="8">
        <v>0.6080727692532546</v>
      </c>
      <c r="S2312" s="8">
        <v>200</v>
      </c>
      <c r="T2312" s="10">
        <v>0.06</v>
      </c>
      <c r="U2312" s="8">
        <v>0.21189280432844701</v>
      </c>
      <c r="V2312" s="10">
        <v>9.1914176694302347E-4</v>
      </c>
    </row>
    <row r="2313" spans="1:22" x14ac:dyDescent="0.25">
      <c r="A2313" s="6">
        <v>44735</v>
      </c>
      <c r="B2313" s="7" t="str">
        <f t="shared" si="36"/>
        <v>6</v>
      </c>
      <c r="C2313" s="17">
        <f>_xlfn.ISOWEEKNUM(Table3[[#This Row],[dt]])</f>
        <v>25</v>
      </c>
      <c r="D2313" s="1">
        <v>12392</v>
      </c>
      <c r="E2313" s="1" t="s">
        <v>10</v>
      </c>
      <c r="F2313" s="1" t="s">
        <v>92</v>
      </c>
      <c r="G2313" s="1" t="s">
        <v>31</v>
      </c>
      <c r="H2313" s="1" t="s">
        <v>11</v>
      </c>
      <c r="I2313" s="1" t="s">
        <v>18</v>
      </c>
      <c r="J2313" s="1" t="s">
        <v>13</v>
      </c>
      <c r="K2313" s="1" t="s">
        <v>14</v>
      </c>
      <c r="L2313" s="1" t="s">
        <v>79</v>
      </c>
      <c r="M2313" s="1">
        <v>123930</v>
      </c>
      <c r="N2313" s="17">
        <v>236.67569728193286</v>
      </c>
      <c r="O2313" s="8">
        <v>1679.0381145602132</v>
      </c>
      <c r="P2313" s="8">
        <v>1540.2616919631018</v>
      </c>
      <c r="Q2313" s="8">
        <f>P2313-Table3[[#This Row],[paid]]</f>
        <v>-138.77642259711138</v>
      </c>
      <c r="R2313" s="8">
        <v>6.5078996688380348</v>
      </c>
      <c r="S2313" s="8">
        <v>400</v>
      </c>
      <c r="T2313" s="10">
        <v>0.09</v>
      </c>
      <c r="U2313" s="8">
        <v>457.66118159348355</v>
      </c>
      <c r="V2313" s="10">
        <v>4.9522015639885952E-2</v>
      </c>
    </row>
    <row r="2314" spans="1:22" x14ac:dyDescent="0.25">
      <c r="A2314" s="6">
        <v>44735</v>
      </c>
      <c r="B2314" s="7" t="str">
        <f t="shared" si="36"/>
        <v>6</v>
      </c>
      <c r="C2314" s="17">
        <f>_xlfn.ISOWEEKNUM(Table3[[#This Row],[dt]])</f>
        <v>25</v>
      </c>
      <c r="D2314" s="1">
        <v>17870</v>
      </c>
      <c r="E2314" s="1" t="s">
        <v>10</v>
      </c>
      <c r="F2314" s="1" t="s">
        <v>95</v>
      </c>
      <c r="G2314" s="1" t="s">
        <v>35</v>
      </c>
      <c r="H2314" s="1" t="s">
        <v>11</v>
      </c>
      <c r="I2314" s="1" t="s">
        <v>12</v>
      </c>
      <c r="J2314" s="1" t="s">
        <v>13</v>
      </c>
      <c r="K2314" s="1" t="s">
        <v>14</v>
      </c>
      <c r="L2314" s="1" t="s">
        <v>81</v>
      </c>
      <c r="M2314" s="1">
        <v>7000</v>
      </c>
      <c r="N2314" s="17">
        <v>57.1783310462001</v>
      </c>
      <c r="O2314" s="8">
        <v>171.9284748731065</v>
      </c>
      <c r="P2314" s="8">
        <v>13.107444336750371</v>
      </c>
      <c r="Q2314" s="8">
        <f>P2314-Table3[[#This Row],[paid]]</f>
        <v>-158.82103053635612</v>
      </c>
      <c r="R2314" s="8">
        <v>0.2292379664974753</v>
      </c>
      <c r="S2314" s="8">
        <v>200</v>
      </c>
      <c r="T2314" s="10">
        <v>0.12</v>
      </c>
      <c r="U2314" s="8">
        <v>2.6954485058273701</v>
      </c>
      <c r="V2314" s="10">
        <v>3.4273761237979976E-2</v>
      </c>
    </row>
    <row r="2315" spans="1:22" x14ac:dyDescent="0.25">
      <c r="A2315" s="6">
        <v>44735</v>
      </c>
      <c r="B2315" s="7" t="str">
        <f t="shared" si="36"/>
        <v>6</v>
      </c>
      <c r="C2315" s="17">
        <f>_xlfn.ISOWEEKNUM(Table3[[#This Row],[dt]])</f>
        <v>25</v>
      </c>
      <c r="D2315" s="1">
        <v>17644</v>
      </c>
      <c r="E2315" s="1" t="s">
        <v>10</v>
      </c>
      <c r="F2315" s="1" t="s">
        <v>94</v>
      </c>
      <c r="G2315" s="1" t="s">
        <v>44</v>
      </c>
      <c r="H2315" s="1" t="s">
        <v>17</v>
      </c>
      <c r="I2315" s="1" t="s">
        <v>21</v>
      </c>
      <c r="J2315" s="1" t="s">
        <v>13</v>
      </c>
      <c r="K2315" s="1" t="s">
        <v>14</v>
      </c>
      <c r="L2315" s="1" t="s">
        <v>80</v>
      </c>
      <c r="M2315" s="1">
        <v>4830</v>
      </c>
      <c r="N2315" s="17">
        <v>22.686363636363637</v>
      </c>
      <c r="O2315" s="8">
        <v>183.39571506982583</v>
      </c>
      <c r="P2315" s="8">
        <v>22.368719792607546</v>
      </c>
      <c r="Q2315" s="8">
        <f>P2315-Table3[[#This Row],[paid]]</f>
        <v>-161.02699527721828</v>
      </c>
      <c r="R2315" s="8">
        <v>0.98599846811734326</v>
      </c>
      <c r="S2315" s="8">
        <v>200</v>
      </c>
      <c r="T2315" s="10">
        <v>0.1</v>
      </c>
      <c r="U2315" s="8">
        <v>11.73156173980362</v>
      </c>
      <c r="V2315" s="10">
        <v>8.7410469087884413E-2</v>
      </c>
    </row>
    <row r="2316" spans="1:22" x14ac:dyDescent="0.25">
      <c r="A2316" s="6">
        <v>44735</v>
      </c>
      <c r="B2316" s="7" t="str">
        <f t="shared" si="36"/>
        <v>6</v>
      </c>
      <c r="C2316" s="17">
        <f>_xlfn.ISOWEEKNUM(Table3[[#This Row],[dt]])</f>
        <v>25</v>
      </c>
      <c r="D2316" s="1">
        <v>2973</v>
      </c>
      <c r="E2316" s="1" t="s">
        <v>10</v>
      </c>
      <c r="F2316" s="1" t="s">
        <v>91</v>
      </c>
      <c r="G2316" s="1" t="s">
        <v>73</v>
      </c>
      <c r="H2316" s="1" t="s">
        <v>11</v>
      </c>
      <c r="I2316" s="1" t="s">
        <v>21</v>
      </c>
      <c r="J2316" s="1" t="s">
        <v>16</v>
      </c>
      <c r="K2316" s="1" t="s">
        <v>14</v>
      </c>
      <c r="L2316" s="1" t="s">
        <v>75</v>
      </c>
      <c r="M2316" s="1">
        <v>21870</v>
      </c>
      <c r="N2316" s="17">
        <v>121.82926829268293</v>
      </c>
      <c r="O2316" s="8">
        <v>371.5475163264955</v>
      </c>
      <c r="P2316" s="8">
        <v>203.89802725234509</v>
      </c>
      <c r="Q2316" s="8">
        <f>P2316-Table3[[#This Row],[paid]]</f>
        <v>-167.64948907415041</v>
      </c>
      <c r="R2316" s="8">
        <v>1.6736374609301599</v>
      </c>
      <c r="S2316" s="8">
        <v>200</v>
      </c>
      <c r="T2316" s="10">
        <v>0.05</v>
      </c>
      <c r="U2316" s="8">
        <v>7.6781948211676096E-2</v>
      </c>
      <c r="V2316" s="10">
        <v>6.276172232296818E-5</v>
      </c>
    </row>
    <row r="2317" spans="1:22" x14ac:dyDescent="0.25">
      <c r="A2317" s="6">
        <v>44735</v>
      </c>
      <c r="B2317" s="7" t="str">
        <f t="shared" si="36"/>
        <v>6</v>
      </c>
      <c r="C2317" s="17">
        <f>_xlfn.ISOWEEKNUM(Table3[[#This Row],[dt]])</f>
        <v>25</v>
      </c>
      <c r="D2317" s="1">
        <v>10777</v>
      </c>
      <c r="E2317" s="1" t="s">
        <v>10</v>
      </c>
      <c r="F2317" s="1" t="s">
        <v>95</v>
      </c>
      <c r="G2317" s="1" t="s">
        <v>28</v>
      </c>
      <c r="H2317" s="1" t="s">
        <v>11</v>
      </c>
      <c r="I2317" s="1" t="s">
        <v>18</v>
      </c>
      <c r="J2317" s="1" t="s">
        <v>16</v>
      </c>
      <c r="K2317" s="1" t="s">
        <v>15</v>
      </c>
      <c r="L2317" s="1" t="s">
        <v>80</v>
      </c>
      <c r="M2317" s="1">
        <v>13760</v>
      </c>
      <c r="N2317" s="17">
        <v>74.056182725124714</v>
      </c>
      <c r="O2317" s="8">
        <v>250.73926463165424</v>
      </c>
      <c r="P2317" s="8">
        <v>75.482897552541402</v>
      </c>
      <c r="Q2317" s="8">
        <f>P2317-Table3[[#This Row],[paid]]</f>
        <v>-175.25636707911283</v>
      </c>
      <c r="R2317" s="8">
        <v>1.0192653033807082</v>
      </c>
      <c r="S2317" s="8">
        <v>200</v>
      </c>
      <c r="T2317" s="10">
        <v>0.17</v>
      </c>
      <c r="U2317" s="8">
        <v>37.646416224835889</v>
      </c>
      <c r="V2317" s="10">
        <v>8.3123500919819474E-2</v>
      </c>
    </row>
    <row r="2318" spans="1:22" x14ac:dyDescent="0.25">
      <c r="A2318" s="6">
        <v>44735</v>
      </c>
      <c r="B2318" s="7" t="str">
        <f t="shared" si="36"/>
        <v>6</v>
      </c>
      <c r="C2318" s="17">
        <f>_xlfn.ISOWEEKNUM(Table3[[#This Row],[dt]])</f>
        <v>25</v>
      </c>
      <c r="D2318" s="1">
        <v>15720</v>
      </c>
      <c r="E2318" s="1" t="s">
        <v>10</v>
      </c>
      <c r="F2318" s="1" t="s">
        <v>91</v>
      </c>
      <c r="G2318" s="1" t="s">
        <v>58</v>
      </c>
      <c r="H2318" s="1" t="s">
        <v>17</v>
      </c>
      <c r="I2318" s="1" t="s">
        <v>12</v>
      </c>
      <c r="J2318" s="1" t="s">
        <v>13</v>
      </c>
      <c r="K2318" s="1" t="s">
        <v>14</v>
      </c>
      <c r="L2318" s="1" t="s">
        <v>80</v>
      </c>
      <c r="M2318" s="1">
        <v>77430</v>
      </c>
      <c r="N2318" s="17">
        <v>49.901181525241675</v>
      </c>
      <c r="O2318" s="8">
        <v>2625.3449963335638</v>
      </c>
      <c r="P2318" s="8">
        <v>2426.0706894152986</v>
      </c>
      <c r="Q2318" s="8">
        <f>P2318-Table3[[#This Row],[paid]]</f>
        <v>-199.27430691826521</v>
      </c>
      <c r="R2318" s="8">
        <v>48.617499932103037</v>
      </c>
      <c r="S2318" s="8">
        <v>1000</v>
      </c>
      <c r="T2318" s="10">
        <v>7.0000000000000007E-2</v>
      </c>
      <c r="U2318" s="8">
        <v>785.29298349996714</v>
      </c>
      <c r="V2318" s="10">
        <v>5.3948207069021877E-2</v>
      </c>
    </row>
    <row r="2319" spans="1:22" x14ac:dyDescent="0.25">
      <c r="A2319" s="6">
        <v>44735</v>
      </c>
      <c r="B2319" s="7" t="str">
        <f t="shared" si="36"/>
        <v>6</v>
      </c>
      <c r="C2319" s="17">
        <f>_xlfn.ISOWEEKNUM(Table3[[#This Row],[dt]])</f>
        <v>25</v>
      </c>
      <c r="D2319" s="1">
        <v>14315</v>
      </c>
      <c r="E2319" s="1" t="s">
        <v>10</v>
      </c>
      <c r="F2319" s="1" t="s">
        <v>92</v>
      </c>
      <c r="G2319" s="1" t="s">
        <v>47</v>
      </c>
      <c r="H2319" s="1" t="s">
        <v>11</v>
      </c>
      <c r="I2319" s="1" t="s">
        <v>12</v>
      </c>
      <c r="J2319" s="1" t="s">
        <v>16</v>
      </c>
      <c r="K2319" s="1" t="s">
        <v>14</v>
      </c>
      <c r="L2319" s="1" t="s">
        <v>80</v>
      </c>
      <c r="M2319" s="1">
        <v>433230</v>
      </c>
      <c r="N2319" s="17">
        <v>1574.6634209149802</v>
      </c>
      <c r="O2319" s="8">
        <v>10368.360790136807</v>
      </c>
      <c r="P2319" s="8">
        <v>10041.007669789404</v>
      </c>
      <c r="Q2319" s="8">
        <f>P2319-Table3[[#This Row],[paid]]</f>
        <v>-327.35312034740309</v>
      </c>
      <c r="R2319" s="8">
        <v>6.3766056519906558</v>
      </c>
      <c r="S2319" s="8">
        <v>10600</v>
      </c>
      <c r="T2319" s="10">
        <v>0.12</v>
      </c>
      <c r="U2319" s="8">
        <v>1872.7140483227913</v>
      </c>
      <c r="V2319" s="10">
        <v>3.1084430798004242E-2</v>
      </c>
    </row>
    <row r="2320" spans="1:22" x14ac:dyDescent="0.25">
      <c r="A2320" s="6">
        <v>44735</v>
      </c>
      <c r="B2320" s="7" t="str">
        <f t="shared" si="36"/>
        <v>6</v>
      </c>
      <c r="C2320" s="17">
        <f>_xlfn.ISOWEEKNUM(Table3[[#This Row],[dt]])</f>
        <v>25</v>
      </c>
      <c r="D2320" s="1">
        <v>17100</v>
      </c>
      <c r="E2320" s="1" t="s">
        <v>10</v>
      </c>
      <c r="F2320" s="1" t="s">
        <v>93</v>
      </c>
      <c r="G2320" s="1" t="s">
        <v>62</v>
      </c>
      <c r="H2320" s="1" t="s">
        <v>11</v>
      </c>
      <c r="I2320" s="1" t="s">
        <v>21</v>
      </c>
      <c r="J2320" s="1" t="s">
        <v>13</v>
      </c>
      <c r="K2320" s="1" t="s">
        <v>15</v>
      </c>
      <c r="L2320" s="1" t="s">
        <v>81</v>
      </c>
      <c r="M2320" s="1">
        <v>38420</v>
      </c>
      <c r="N2320" s="17">
        <v>138.94356164383561</v>
      </c>
      <c r="O2320" s="8">
        <v>1150.5426914885652</v>
      </c>
      <c r="P2320" s="8">
        <v>807.37625948841412</v>
      </c>
      <c r="Q2320" s="8">
        <f>P2320-Table3[[#This Row],[paid]]</f>
        <v>-343.16643200015108</v>
      </c>
      <c r="R2320" s="8">
        <v>5.8108216741846732</v>
      </c>
      <c r="S2320" s="8">
        <v>400</v>
      </c>
      <c r="T2320" s="10">
        <v>7.0000000000000007E-2</v>
      </c>
      <c r="U2320" s="8">
        <v>224.56441087075419</v>
      </c>
      <c r="V2320" s="10">
        <v>4.6356827280886193E-2</v>
      </c>
    </row>
    <row r="2321" spans="1:22" x14ac:dyDescent="0.25">
      <c r="A2321" s="6">
        <v>44735</v>
      </c>
      <c r="B2321" s="7" t="str">
        <f t="shared" si="36"/>
        <v>6</v>
      </c>
      <c r="C2321" s="17">
        <f>_xlfn.ISOWEEKNUM(Table3[[#This Row],[dt]])</f>
        <v>25</v>
      </c>
      <c r="D2321" s="1">
        <v>17365</v>
      </c>
      <c r="E2321" s="1" t="s">
        <v>10</v>
      </c>
      <c r="F2321" s="1" t="s">
        <v>91</v>
      </c>
      <c r="G2321" s="1" t="s">
        <v>68</v>
      </c>
      <c r="H2321" s="1" t="s">
        <v>17</v>
      </c>
      <c r="I2321" s="1" t="s">
        <v>12</v>
      </c>
      <c r="J2321" s="1" t="s">
        <v>16</v>
      </c>
      <c r="K2321" s="1" t="s">
        <v>15</v>
      </c>
      <c r="L2321" s="1" t="s">
        <v>77</v>
      </c>
      <c r="M2321" s="1">
        <v>31190</v>
      </c>
      <c r="N2321" s="17">
        <v>52.690495243175953</v>
      </c>
      <c r="O2321" s="8">
        <v>641.74797730361763</v>
      </c>
      <c r="P2321" s="8">
        <v>296.6141995213514</v>
      </c>
      <c r="Q2321" s="8">
        <f>P2321-Table3[[#This Row],[paid]]</f>
        <v>-345.13377778226624</v>
      </c>
      <c r="R2321" s="8">
        <v>5.6293682219615588</v>
      </c>
      <c r="S2321" s="8">
        <v>200</v>
      </c>
      <c r="T2321" s="10">
        <v>0.11</v>
      </c>
      <c r="U2321" s="8">
        <v>30.62207542653762</v>
      </c>
      <c r="V2321" s="10">
        <v>1.7206456218185496E-2</v>
      </c>
    </row>
    <row r="2322" spans="1:22" x14ac:dyDescent="0.25">
      <c r="A2322" s="6">
        <v>44735</v>
      </c>
      <c r="B2322" s="7" t="str">
        <f t="shared" si="36"/>
        <v>6</v>
      </c>
      <c r="C2322" s="17">
        <f>_xlfn.ISOWEEKNUM(Table3[[#This Row],[dt]])</f>
        <v>25</v>
      </c>
      <c r="D2322" s="1">
        <v>16966</v>
      </c>
      <c r="E2322" s="1" t="s">
        <v>10</v>
      </c>
      <c r="F2322" s="1" t="s">
        <v>90</v>
      </c>
      <c r="G2322" s="1" t="s">
        <v>64</v>
      </c>
      <c r="H2322" s="1" t="s">
        <v>11</v>
      </c>
      <c r="I2322" s="1" t="s">
        <v>12</v>
      </c>
      <c r="J2322" s="1" t="s">
        <v>16</v>
      </c>
      <c r="K2322" s="1" t="s">
        <v>15</v>
      </c>
      <c r="L2322" s="1" t="s">
        <v>78</v>
      </c>
      <c r="M2322" s="1">
        <v>143960</v>
      </c>
      <c r="N2322" s="17">
        <v>374.70817899689661</v>
      </c>
      <c r="O2322" s="8">
        <v>1740.2724465201891</v>
      </c>
      <c r="P2322" s="8">
        <v>1393.3639303291754</v>
      </c>
      <c r="Q2322" s="8">
        <f>P2322-Table3[[#This Row],[paid]]</f>
        <v>-346.90851619101363</v>
      </c>
      <c r="R2322" s="8">
        <v>3.7185308686328824</v>
      </c>
      <c r="S2322" s="8">
        <v>1400</v>
      </c>
      <c r="T2322" s="10">
        <v>0.2</v>
      </c>
      <c r="U2322" s="8">
        <v>659.14122095035475</v>
      </c>
      <c r="V2322" s="10">
        <v>7.8842912298181356E-2</v>
      </c>
    </row>
    <row r="2323" spans="1:22" x14ac:dyDescent="0.25">
      <c r="A2323" s="6">
        <v>44735</v>
      </c>
      <c r="B2323" s="7" t="str">
        <f t="shared" si="36"/>
        <v>6</v>
      </c>
      <c r="C2323" s="17">
        <f>_xlfn.ISOWEEKNUM(Table3[[#This Row],[dt]])</f>
        <v>25</v>
      </c>
      <c r="D2323" s="1">
        <v>16857</v>
      </c>
      <c r="E2323" s="1" t="s">
        <v>10</v>
      </c>
      <c r="F2323" s="1" t="s">
        <v>89</v>
      </c>
      <c r="G2323" s="1" t="s">
        <v>39</v>
      </c>
      <c r="H2323" s="1" t="s">
        <v>11</v>
      </c>
      <c r="I2323" s="1" t="s">
        <v>12</v>
      </c>
      <c r="J2323" s="1" t="s">
        <v>13</v>
      </c>
      <c r="K2323" s="1" t="s">
        <v>15</v>
      </c>
      <c r="L2323" s="1" t="s">
        <v>79</v>
      </c>
      <c r="M2323" s="1">
        <v>41960</v>
      </c>
      <c r="N2323" s="17">
        <v>99.264772334600366</v>
      </c>
      <c r="O2323" s="8">
        <v>427.87647189091797</v>
      </c>
      <c r="P2323" s="8">
        <v>79.537566609707866</v>
      </c>
      <c r="Q2323" s="8">
        <f>P2323-Table3[[#This Row],[paid]]</f>
        <v>-348.33890528121009</v>
      </c>
      <c r="R2323" s="8">
        <v>0.80126680129385375</v>
      </c>
      <c r="S2323" s="8">
        <v>200</v>
      </c>
      <c r="T2323" s="10">
        <v>0.08</v>
      </c>
      <c r="U2323" s="8">
        <v>31.806746525522083</v>
      </c>
      <c r="V2323" s="10">
        <v>6.6649316126718469E-2</v>
      </c>
    </row>
    <row r="2324" spans="1:22" x14ac:dyDescent="0.25">
      <c r="A2324" s="6">
        <v>44735</v>
      </c>
      <c r="B2324" s="7" t="str">
        <f t="shared" si="36"/>
        <v>6</v>
      </c>
      <c r="C2324" s="17">
        <f>_xlfn.ISOWEEKNUM(Table3[[#This Row],[dt]])</f>
        <v>25</v>
      </c>
      <c r="D2324" s="1">
        <v>12790</v>
      </c>
      <c r="E2324" s="1" t="s">
        <v>10</v>
      </c>
      <c r="F2324" s="1" t="s">
        <v>92</v>
      </c>
      <c r="G2324" s="1" t="s">
        <v>59</v>
      </c>
      <c r="H2324" s="1" t="s">
        <v>19</v>
      </c>
      <c r="I2324" s="1" t="s">
        <v>21</v>
      </c>
      <c r="J2324" s="1" t="s">
        <v>16</v>
      </c>
      <c r="K2324" s="1" t="s">
        <v>14</v>
      </c>
      <c r="L2324" s="1" t="s">
        <v>78</v>
      </c>
      <c r="M2324" s="1">
        <v>58060</v>
      </c>
      <c r="N2324" s="17">
        <v>32.181062355658199</v>
      </c>
      <c r="O2324" s="8">
        <v>675.989874414719</v>
      </c>
      <c r="P2324" s="8">
        <v>302.13989306018931</v>
      </c>
      <c r="Q2324" s="8">
        <f>P2324-Table3[[#This Row],[paid]]</f>
        <v>-373.84998135452969</v>
      </c>
      <c r="R2324" s="8">
        <v>9.3887482557599871</v>
      </c>
      <c r="S2324" s="8">
        <v>400</v>
      </c>
      <c r="T2324" s="10">
        <v>0.04</v>
      </c>
      <c r="U2324" s="8">
        <v>17.779200861320184</v>
      </c>
      <c r="V2324" s="10">
        <v>9.8073780113606679E-3</v>
      </c>
    </row>
    <row r="2325" spans="1:22" x14ac:dyDescent="0.25">
      <c r="A2325" s="6">
        <v>44735</v>
      </c>
      <c r="B2325" s="7" t="str">
        <f t="shared" si="36"/>
        <v>6</v>
      </c>
      <c r="C2325" s="17">
        <f>_xlfn.ISOWEEKNUM(Table3[[#This Row],[dt]])</f>
        <v>25</v>
      </c>
      <c r="D2325" s="1">
        <v>10601</v>
      </c>
      <c r="E2325" s="1" t="s">
        <v>10</v>
      </c>
      <c r="F2325" s="1" t="s">
        <v>94</v>
      </c>
      <c r="G2325" s="1" t="s">
        <v>37</v>
      </c>
      <c r="H2325" s="1" t="s">
        <v>11</v>
      </c>
      <c r="I2325" s="1" t="s">
        <v>21</v>
      </c>
      <c r="J2325" s="1" t="s">
        <v>16</v>
      </c>
      <c r="K2325" s="1" t="s">
        <v>14</v>
      </c>
      <c r="L2325" s="1" t="s">
        <v>81</v>
      </c>
      <c r="M2325" s="1">
        <v>18180</v>
      </c>
      <c r="N2325" s="17">
        <v>89.409836065573785</v>
      </c>
      <c r="O2325" s="8">
        <v>494.00443810277142</v>
      </c>
      <c r="P2325" s="8">
        <v>98.153012947632604</v>
      </c>
      <c r="Q2325" s="8">
        <f>P2325-Table3[[#This Row],[paid]]</f>
        <v>-395.85142515513883</v>
      </c>
      <c r="R2325" s="8">
        <v>1.0977876402283806</v>
      </c>
      <c r="S2325" s="8">
        <v>200</v>
      </c>
      <c r="T2325" s="10">
        <v>0.08</v>
      </c>
      <c r="U2325" s="8">
        <v>23.540112865258436</v>
      </c>
      <c r="V2325" s="10">
        <v>3.9971795326374321E-2</v>
      </c>
    </row>
    <row r="2326" spans="1:22" x14ac:dyDescent="0.25">
      <c r="A2326" s="6">
        <v>44735</v>
      </c>
      <c r="B2326" s="7" t="str">
        <f t="shared" si="36"/>
        <v>6</v>
      </c>
      <c r="C2326" s="17">
        <f>_xlfn.ISOWEEKNUM(Table3[[#This Row],[dt]])</f>
        <v>25</v>
      </c>
      <c r="D2326" s="1">
        <v>7799</v>
      </c>
      <c r="E2326" s="1" t="s">
        <v>10</v>
      </c>
      <c r="F2326" s="1" t="s">
        <v>90</v>
      </c>
      <c r="G2326" s="1" t="s">
        <v>49</v>
      </c>
      <c r="H2326" s="1" t="s">
        <v>19</v>
      </c>
      <c r="I2326" s="1" t="s">
        <v>18</v>
      </c>
      <c r="J2326" s="1" t="s">
        <v>16</v>
      </c>
      <c r="K2326" s="1" t="s">
        <v>14</v>
      </c>
      <c r="L2326" s="1" t="s">
        <v>78</v>
      </c>
      <c r="M2326" s="1">
        <v>100420</v>
      </c>
      <c r="N2326" s="17">
        <v>197.9848500570717</v>
      </c>
      <c r="O2326" s="8">
        <v>3141.5972635094176</v>
      </c>
      <c r="P2326" s="8">
        <v>2728.0204524369246</v>
      </c>
      <c r="Q2326" s="8">
        <f>P2326-Table3[[#This Row],[paid]]</f>
        <v>-413.576811072493</v>
      </c>
      <c r="R2326" s="8">
        <v>13.778935366269376</v>
      </c>
      <c r="S2326" s="8">
        <v>3200</v>
      </c>
      <c r="T2326" s="10">
        <v>0.05</v>
      </c>
      <c r="U2326" s="8">
        <v>759.25773577810367</v>
      </c>
      <c r="V2326" s="10">
        <v>4.6386366293543438E-2</v>
      </c>
    </row>
    <row r="2327" spans="1:22" x14ac:dyDescent="0.25">
      <c r="A2327" s="6">
        <v>44735</v>
      </c>
      <c r="B2327" s="7" t="str">
        <f t="shared" si="36"/>
        <v>6</v>
      </c>
      <c r="C2327" s="17">
        <f>_xlfn.ISOWEEKNUM(Table3[[#This Row],[dt]])</f>
        <v>25</v>
      </c>
      <c r="D2327" s="1">
        <v>16256</v>
      </c>
      <c r="E2327" s="1" t="s">
        <v>10</v>
      </c>
      <c r="F2327" s="1" t="s">
        <v>92</v>
      </c>
      <c r="G2327" s="1" t="s">
        <v>33</v>
      </c>
      <c r="H2327" s="1" t="s">
        <v>17</v>
      </c>
      <c r="I2327" s="1" t="s">
        <v>12</v>
      </c>
      <c r="J2327" s="1" t="s">
        <v>16</v>
      </c>
      <c r="K2327" s="1" t="s">
        <v>14</v>
      </c>
      <c r="L2327" s="1" t="s">
        <v>79</v>
      </c>
      <c r="M2327" s="1">
        <v>34390</v>
      </c>
      <c r="N2327" s="17">
        <v>160.52294303797467</v>
      </c>
      <c r="O2327" s="8">
        <v>613.18380603496951</v>
      </c>
      <c r="P2327" s="8">
        <v>139.02552142367222</v>
      </c>
      <c r="Q2327" s="8">
        <f>P2327-Table3[[#This Row],[paid]]</f>
        <v>-474.15828461129729</v>
      </c>
      <c r="R2327" s="8">
        <v>0.86607882208329035</v>
      </c>
      <c r="S2327" s="8">
        <v>200</v>
      </c>
      <c r="T2327" s="10">
        <v>0.1</v>
      </c>
      <c r="U2327" s="8">
        <v>17.513356817607278</v>
      </c>
      <c r="V2327" s="10">
        <v>2.0995373892822092E-2</v>
      </c>
    </row>
    <row r="2328" spans="1:22" x14ac:dyDescent="0.25">
      <c r="A2328" s="6">
        <v>44735</v>
      </c>
      <c r="B2328" s="7" t="str">
        <f t="shared" si="36"/>
        <v>6</v>
      </c>
      <c r="C2328" s="17">
        <f>_xlfn.ISOWEEKNUM(Table3[[#This Row],[dt]])</f>
        <v>25</v>
      </c>
      <c r="D2328" s="1">
        <v>5247</v>
      </c>
      <c r="E2328" s="1" t="s">
        <v>10</v>
      </c>
      <c r="F2328" s="1" t="s">
        <v>92</v>
      </c>
      <c r="G2328" s="1" t="s">
        <v>54</v>
      </c>
      <c r="H2328" s="1" t="s">
        <v>11</v>
      </c>
      <c r="I2328" s="1" t="s">
        <v>12</v>
      </c>
      <c r="J2328" s="1" t="s">
        <v>13</v>
      </c>
      <c r="K2328" s="1" t="s">
        <v>15</v>
      </c>
      <c r="L2328" s="1" t="s">
        <v>78</v>
      </c>
      <c r="M2328" s="1">
        <v>82020</v>
      </c>
      <c r="N2328" s="17">
        <v>128.0658809307948</v>
      </c>
      <c r="O2328" s="8">
        <v>1550.8768113779772</v>
      </c>
      <c r="P2328" s="8">
        <v>1067.8193820659287</v>
      </c>
      <c r="Q2328" s="8">
        <f>P2328-Table3[[#This Row],[paid]]</f>
        <v>-483.0574293120485</v>
      </c>
      <c r="R2328" s="8">
        <v>8.3380473729998776</v>
      </c>
      <c r="S2328" s="8">
        <v>400</v>
      </c>
      <c r="T2328" s="10">
        <v>7.0000000000000007E-2</v>
      </c>
      <c r="U2328" s="8">
        <v>393.92340254951449</v>
      </c>
      <c r="V2328" s="10">
        <v>6.1484087597190214E-2</v>
      </c>
    </row>
    <row r="2329" spans="1:22" x14ac:dyDescent="0.25">
      <c r="A2329" s="6">
        <v>44735</v>
      </c>
      <c r="B2329" s="7" t="str">
        <f t="shared" si="36"/>
        <v>6</v>
      </c>
      <c r="C2329" s="17">
        <f>_xlfn.ISOWEEKNUM(Table3[[#This Row],[dt]])</f>
        <v>25</v>
      </c>
      <c r="D2329" s="1">
        <v>7797</v>
      </c>
      <c r="E2329" s="1" t="s">
        <v>10</v>
      </c>
      <c r="F2329" s="1" t="s">
        <v>89</v>
      </c>
      <c r="G2329" s="1" t="s">
        <v>58</v>
      </c>
      <c r="H2329" s="1" t="s">
        <v>19</v>
      </c>
      <c r="I2329" s="1" t="s">
        <v>18</v>
      </c>
      <c r="J2329" s="1" t="s">
        <v>13</v>
      </c>
      <c r="K2329" s="1" t="s">
        <v>14</v>
      </c>
      <c r="L2329" s="1" t="s">
        <v>81</v>
      </c>
      <c r="M2329" s="1">
        <v>14480</v>
      </c>
      <c r="N2329" s="17">
        <v>48.821647791129941</v>
      </c>
      <c r="O2329" s="8">
        <v>546.16445430050794</v>
      </c>
      <c r="P2329" s="8">
        <v>56.975744922850602</v>
      </c>
      <c r="Q2329" s="8">
        <f>P2329-Table3[[#This Row],[paid]]</f>
        <v>-489.18870937765735</v>
      </c>
      <c r="R2329" s="8">
        <v>1.1670180647446751</v>
      </c>
      <c r="S2329" s="8">
        <v>200</v>
      </c>
      <c r="T2329" s="10">
        <v>0.125</v>
      </c>
      <c r="U2329" s="8">
        <v>16.62561279687834</v>
      </c>
      <c r="V2329" s="10">
        <v>4.8633597856393852E-2</v>
      </c>
    </row>
    <row r="2330" spans="1:22" x14ac:dyDescent="0.25">
      <c r="A2330" s="6">
        <v>44735</v>
      </c>
      <c r="B2330" s="7" t="str">
        <f t="shared" si="36"/>
        <v>6</v>
      </c>
      <c r="C2330" s="17">
        <f>_xlfn.ISOWEEKNUM(Table3[[#This Row],[dt]])</f>
        <v>25</v>
      </c>
      <c r="D2330" s="1">
        <v>17047</v>
      </c>
      <c r="E2330" s="1" t="s">
        <v>10</v>
      </c>
      <c r="F2330" s="1" t="s">
        <v>92</v>
      </c>
      <c r="G2330" s="1" t="s">
        <v>25</v>
      </c>
      <c r="H2330" s="1" t="s">
        <v>17</v>
      </c>
      <c r="I2330" s="1" t="s">
        <v>12</v>
      </c>
      <c r="J2330" s="1" t="s">
        <v>16</v>
      </c>
      <c r="K2330" s="1" t="s">
        <v>20</v>
      </c>
      <c r="L2330" s="1" t="s">
        <v>81</v>
      </c>
      <c r="M2330" s="1">
        <v>78430</v>
      </c>
      <c r="N2330" s="17">
        <v>96.633297397196969</v>
      </c>
      <c r="O2330" s="8">
        <v>1626.3860105189488</v>
      </c>
      <c r="P2330" s="8">
        <v>1091.4100210910995</v>
      </c>
      <c r="Q2330" s="8">
        <f>P2330-Table3[[#This Row],[paid]]</f>
        <v>-534.9759894278493</v>
      </c>
      <c r="R2330" s="8">
        <v>11.29434729527048</v>
      </c>
      <c r="S2330" s="8">
        <v>1000</v>
      </c>
      <c r="T2330" s="10">
        <v>7.4999999999999997E-2</v>
      </c>
      <c r="U2330" s="8">
        <v>125.28233697702989</v>
      </c>
      <c r="V2330" s="10">
        <v>1.9131572088093161E-2</v>
      </c>
    </row>
    <row r="2331" spans="1:22" x14ac:dyDescent="0.25">
      <c r="A2331" s="6">
        <v>44735</v>
      </c>
      <c r="B2331" s="7" t="str">
        <f t="shared" si="36"/>
        <v>6</v>
      </c>
      <c r="C2331" s="17">
        <f>_xlfn.ISOWEEKNUM(Table3[[#This Row],[dt]])</f>
        <v>25</v>
      </c>
      <c r="D2331" s="1">
        <v>15372</v>
      </c>
      <c r="E2331" s="1" t="s">
        <v>10</v>
      </c>
      <c r="F2331" s="1" t="s">
        <v>93</v>
      </c>
      <c r="G2331" s="1" t="s">
        <v>72</v>
      </c>
      <c r="H2331" s="1" t="s">
        <v>11</v>
      </c>
      <c r="I2331" s="1" t="s">
        <v>12</v>
      </c>
      <c r="J2331" s="1" t="s">
        <v>16</v>
      </c>
      <c r="K2331" s="1" t="s">
        <v>15</v>
      </c>
      <c r="L2331" s="1" t="s">
        <v>79</v>
      </c>
      <c r="M2331" s="1">
        <v>234910</v>
      </c>
      <c r="N2331" s="17">
        <v>1973.1492888341361</v>
      </c>
      <c r="O2331" s="8">
        <v>2111.2406591431068</v>
      </c>
      <c r="P2331" s="8">
        <v>1542.8862982021976</v>
      </c>
      <c r="Q2331" s="8">
        <f>P2331-Table3[[#This Row],[paid]]</f>
        <v>-568.35436094090915</v>
      </c>
      <c r="R2331" s="8">
        <v>0.78194098486781727</v>
      </c>
      <c r="S2331" s="8">
        <v>1400</v>
      </c>
      <c r="T2331" s="10">
        <v>0.105</v>
      </c>
      <c r="U2331" s="8">
        <v>368.0798838555753</v>
      </c>
      <c r="V2331" s="10">
        <v>3.9760964486329875E-2</v>
      </c>
    </row>
    <row r="2332" spans="1:22" x14ac:dyDescent="0.25">
      <c r="A2332" s="6">
        <v>44735</v>
      </c>
      <c r="B2332" s="7" t="str">
        <f t="shared" si="36"/>
        <v>6</v>
      </c>
      <c r="C2332" s="17">
        <f>_xlfn.ISOWEEKNUM(Table3[[#This Row],[dt]])</f>
        <v>25</v>
      </c>
      <c r="D2332" s="1">
        <v>17783</v>
      </c>
      <c r="E2332" s="1" t="s">
        <v>10</v>
      </c>
      <c r="F2332" s="1" t="s">
        <v>91</v>
      </c>
      <c r="G2332" s="1" t="s">
        <v>36</v>
      </c>
      <c r="H2332" s="1" t="s">
        <v>11</v>
      </c>
      <c r="I2332" s="1" t="s">
        <v>12</v>
      </c>
      <c r="J2332" s="1" t="s">
        <v>16</v>
      </c>
      <c r="K2332" s="1" t="s">
        <v>14</v>
      </c>
      <c r="L2332" s="1" t="s">
        <v>81</v>
      </c>
      <c r="M2332" s="1">
        <v>42090</v>
      </c>
      <c r="N2332" s="17">
        <v>221.7899031106578</v>
      </c>
      <c r="O2332" s="8">
        <v>1441.4182460672203</v>
      </c>
      <c r="P2332" s="8">
        <v>859.38713208920183</v>
      </c>
      <c r="Q2332" s="8">
        <f>P2332-Table3[[#This Row],[paid]]</f>
        <v>-582.03111397801842</v>
      </c>
      <c r="R2332" s="8">
        <v>3.8747802313634954</v>
      </c>
      <c r="S2332" s="8">
        <v>1400</v>
      </c>
      <c r="T2332" s="10">
        <v>0.15</v>
      </c>
      <c r="U2332" s="8">
        <v>758.10506527415316</v>
      </c>
      <c r="V2332" s="10">
        <v>0.14702436130873323</v>
      </c>
    </row>
    <row r="2333" spans="1:22" x14ac:dyDescent="0.25">
      <c r="A2333" s="6">
        <v>44735</v>
      </c>
      <c r="B2333" s="7" t="str">
        <f t="shared" si="36"/>
        <v>6</v>
      </c>
      <c r="C2333" s="17">
        <f>_xlfn.ISOWEEKNUM(Table3[[#This Row],[dt]])</f>
        <v>25</v>
      </c>
      <c r="D2333" s="1">
        <v>15839</v>
      </c>
      <c r="E2333" s="1" t="s">
        <v>10</v>
      </c>
      <c r="F2333" s="1" t="s">
        <v>90</v>
      </c>
      <c r="G2333" s="1" t="s">
        <v>58</v>
      </c>
      <c r="H2333" s="1" t="s">
        <v>19</v>
      </c>
      <c r="I2333" s="1" t="s">
        <v>12</v>
      </c>
      <c r="J2333" s="1" t="s">
        <v>16</v>
      </c>
      <c r="K2333" s="1" t="s">
        <v>14</v>
      </c>
      <c r="L2333" s="1" t="s">
        <v>80</v>
      </c>
      <c r="M2333" s="1">
        <v>37150</v>
      </c>
      <c r="N2333" s="17">
        <v>45.31703627802581</v>
      </c>
      <c r="O2333" s="8">
        <v>724.90146337135866</v>
      </c>
      <c r="P2333" s="8">
        <v>109.50128637864621</v>
      </c>
      <c r="Q2333" s="8">
        <f>P2333-Table3[[#This Row],[paid]]</f>
        <v>-615.40017699271243</v>
      </c>
      <c r="R2333" s="8">
        <v>2.4163382112378624</v>
      </c>
      <c r="S2333" s="8">
        <v>200</v>
      </c>
      <c r="T2333" s="10">
        <v>7.4999999999999997E-2</v>
      </c>
      <c r="U2333" s="8">
        <v>12.113363787756509</v>
      </c>
      <c r="V2333" s="10">
        <v>1.843717120952278E-2</v>
      </c>
    </row>
    <row r="2334" spans="1:22" x14ac:dyDescent="0.25">
      <c r="A2334" s="6">
        <v>44735</v>
      </c>
      <c r="B2334" s="7" t="str">
        <f t="shared" si="36"/>
        <v>6</v>
      </c>
      <c r="C2334" s="17">
        <f>_xlfn.ISOWEEKNUM(Table3[[#This Row],[dt]])</f>
        <v>25</v>
      </c>
      <c r="D2334" s="1">
        <v>9121</v>
      </c>
      <c r="E2334" s="1" t="s">
        <v>10</v>
      </c>
      <c r="F2334" s="1" t="s">
        <v>90</v>
      </c>
      <c r="G2334" s="1" t="s">
        <v>37</v>
      </c>
      <c r="H2334" s="1" t="s">
        <v>11</v>
      </c>
      <c r="I2334" s="1" t="s">
        <v>12</v>
      </c>
      <c r="J2334" s="1" t="s">
        <v>13</v>
      </c>
      <c r="K2334" s="1" t="s">
        <v>14</v>
      </c>
      <c r="L2334" s="1" t="s">
        <v>81</v>
      </c>
      <c r="M2334" s="1">
        <v>124380</v>
      </c>
      <c r="N2334" s="17">
        <v>358.3673033827767</v>
      </c>
      <c r="O2334" s="8">
        <v>2362.8380993041192</v>
      </c>
      <c r="P2334" s="8">
        <v>1742.3125884314868</v>
      </c>
      <c r="Q2334" s="8">
        <f>P2334-Table3[[#This Row],[paid]]</f>
        <v>-620.52551087263237</v>
      </c>
      <c r="R2334" s="8">
        <v>4.8618067886916023</v>
      </c>
      <c r="S2334" s="8">
        <v>1000</v>
      </c>
      <c r="T2334" s="10">
        <v>0.125</v>
      </c>
      <c r="U2334" s="8">
        <v>1213.0439393937072</v>
      </c>
      <c r="V2334" s="10">
        <v>0.11603772551569401</v>
      </c>
    </row>
    <row r="2335" spans="1:22" x14ac:dyDescent="0.25">
      <c r="A2335" s="6">
        <v>44735</v>
      </c>
      <c r="B2335" s="7" t="str">
        <f t="shared" si="36"/>
        <v>6</v>
      </c>
      <c r="C2335" s="17">
        <f>_xlfn.ISOWEEKNUM(Table3[[#This Row],[dt]])</f>
        <v>25</v>
      </c>
      <c r="D2335" s="1">
        <v>14389</v>
      </c>
      <c r="E2335" s="1" t="s">
        <v>10</v>
      </c>
      <c r="F2335" s="1" t="s">
        <v>94</v>
      </c>
      <c r="G2335" s="1" t="s">
        <v>64</v>
      </c>
      <c r="H2335" s="1" t="s">
        <v>19</v>
      </c>
      <c r="I2335" s="1" t="s">
        <v>18</v>
      </c>
      <c r="J2335" s="1" t="s">
        <v>16</v>
      </c>
      <c r="K2335" s="1" t="s">
        <v>20</v>
      </c>
      <c r="L2335" s="1" t="s">
        <v>78</v>
      </c>
      <c r="M2335" s="1">
        <v>48580</v>
      </c>
      <c r="N2335" s="17">
        <v>13.756681179427275</v>
      </c>
      <c r="O2335" s="8">
        <v>747.26228437560201</v>
      </c>
      <c r="P2335" s="8">
        <v>107.08176045380914</v>
      </c>
      <c r="Q2335" s="8">
        <f>P2335-Table3[[#This Row],[paid]]</f>
        <v>-640.18052392179288</v>
      </c>
      <c r="R2335" s="8">
        <v>7.7839821289125215</v>
      </c>
      <c r="S2335" s="8">
        <v>200</v>
      </c>
      <c r="T2335" s="10">
        <v>5.5E-2</v>
      </c>
      <c r="U2335" s="8">
        <v>7.4762588702763564</v>
      </c>
      <c r="V2335" s="10">
        <v>1.1636371495625096E-2</v>
      </c>
    </row>
    <row r="2336" spans="1:22" x14ac:dyDescent="0.25">
      <c r="A2336" s="6">
        <v>44735</v>
      </c>
      <c r="B2336" s="7" t="str">
        <f t="shared" si="36"/>
        <v>6</v>
      </c>
      <c r="C2336" s="17">
        <f>_xlfn.ISOWEEKNUM(Table3[[#This Row],[dt]])</f>
        <v>25</v>
      </c>
      <c r="D2336" s="1">
        <v>16537</v>
      </c>
      <c r="E2336" s="1" t="s">
        <v>10</v>
      </c>
      <c r="F2336" s="1" t="s">
        <v>93</v>
      </c>
      <c r="G2336" s="1" t="s">
        <v>26</v>
      </c>
      <c r="H2336" s="1" t="s">
        <v>17</v>
      </c>
      <c r="I2336" s="1" t="s">
        <v>18</v>
      </c>
      <c r="J2336" s="1" t="s">
        <v>16</v>
      </c>
      <c r="K2336" s="1" t="s">
        <v>15</v>
      </c>
      <c r="L2336" s="1" t="s">
        <v>76</v>
      </c>
      <c r="M2336" s="1">
        <v>108720</v>
      </c>
      <c r="N2336" s="17">
        <v>370.5310991195683</v>
      </c>
      <c r="O2336" s="8">
        <v>2604.1774322079114</v>
      </c>
      <c r="P2336" s="8">
        <v>1914.5411235285167</v>
      </c>
      <c r="Q2336" s="8">
        <f>P2336-Table3[[#This Row],[paid]]</f>
        <v>-689.63630867939469</v>
      </c>
      <c r="R2336" s="8">
        <v>5.1670187146982363</v>
      </c>
      <c r="S2336" s="8">
        <v>2000</v>
      </c>
      <c r="T2336" s="10">
        <v>0.1</v>
      </c>
      <c r="U2336" s="8">
        <v>581.97096034794458</v>
      </c>
      <c r="V2336" s="10">
        <v>5.0662353953112166E-2</v>
      </c>
    </row>
    <row r="2337" spans="1:22" x14ac:dyDescent="0.25">
      <c r="A2337" s="6">
        <v>44735</v>
      </c>
      <c r="B2337" s="7" t="str">
        <f t="shared" si="36"/>
        <v>6</v>
      </c>
      <c r="C2337" s="17">
        <f>_xlfn.ISOWEEKNUM(Table3[[#This Row],[dt]])</f>
        <v>25</v>
      </c>
      <c r="D2337" s="1">
        <v>3010</v>
      </c>
      <c r="E2337" s="1" t="s">
        <v>24</v>
      </c>
      <c r="F2337" s="1" t="s">
        <v>89</v>
      </c>
      <c r="G2337" s="1" t="s">
        <v>36</v>
      </c>
      <c r="H2337" s="1" t="s">
        <v>11</v>
      </c>
      <c r="I2337" s="1" t="s">
        <v>21</v>
      </c>
      <c r="J2337" s="1" t="s">
        <v>13</v>
      </c>
      <c r="K2337" s="1" t="s">
        <v>15</v>
      </c>
      <c r="L2337" s="1" t="s">
        <v>76</v>
      </c>
      <c r="M2337" s="1">
        <v>62670</v>
      </c>
      <c r="N2337" s="17">
        <v>170.95703568992954</v>
      </c>
      <c r="O2337" s="8">
        <v>1706.8977340262218</v>
      </c>
      <c r="P2337" s="8">
        <v>1013.2158917881271</v>
      </c>
      <c r="Q2337" s="8">
        <f>P2337-Table3[[#This Row],[paid]]</f>
        <v>-693.68184223809465</v>
      </c>
      <c r="R2337" s="8">
        <v>5.9267282431466022</v>
      </c>
      <c r="S2337" s="8">
        <v>1400</v>
      </c>
      <c r="T2337" s="10">
        <v>0.06</v>
      </c>
      <c r="U2337" s="8">
        <v>143.3270816909301</v>
      </c>
      <c r="V2337" s="10">
        <v>2.3576265573895597E-2</v>
      </c>
    </row>
    <row r="2338" spans="1:22" x14ac:dyDescent="0.25">
      <c r="A2338" s="6">
        <v>44735</v>
      </c>
      <c r="B2338" s="7" t="str">
        <f t="shared" si="36"/>
        <v>6</v>
      </c>
      <c r="C2338" s="17">
        <f>_xlfn.ISOWEEKNUM(Table3[[#This Row],[dt]])</f>
        <v>25</v>
      </c>
      <c r="D2338" s="1">
        <v>15910</v>
      </c>
      <c r="E2338" s="1" t="s">
        <v>10</v>
      </c>
      <c r="F2338" s="1" t="s">
        <v>94</v>
      </c>
      <c r="G2338" s="1" t="s">
        <v>73</v>
      </c>
      <c r="H2338" s="1" t="s">
        <v>11</v>
      </c>
      <c r="I2338" s="1" t="s">
        <v>12</v>
      </c>
      <c r="J2338" s="1" t="s">
        <v>16</v>
      </c>
      <c r="K2338" s="1" t="s">
        <v>14</v>
      </c>
      <c r="L2338" s="1" t="s">
        <v>80</v>
      </c>
      <c r="M2338" s="1">
        <v>31540</v>
      </c>
      <c r="N2338" s="17">
        <v>76.995008785160067</v>
      </c>
      <c r="O2338" s="8">
        <v>756.11089686631635</v>
      </c>
      <c r="P2338" s="8">
        <v>61.801236886175474</v>
      </c>
      <c r="Q2338" s="8">
        <f>P2338-Table3[[#This Row],[paid]]</f>
        <v>-694.30965998014085</v>
      </c>
      <c r="R2338" s="8">
        <v>0.80266549561180101</v>
      </c>
      <c r="S2338" s="8">
        <v>200</v>
      </c>
      <c r="T2338" s="10">
        <v>0.12</v>
      </c>
      <c r="U2338" s="8">
        <v>17.3060462124091</v>
      </c>
      <c r="V2338" s="10">
        <v>4.6671250944602449E-2</v>
      </c>
    </row>
    <row r="2339" spans="1:22" x14ac:dyDescent="0.25">
      <c r="A2339" s="6">
        <v>44735</v>
      </c>
      <c r="B2339" s="7" t="str">
        <f t="shared" si="36"/>
        <v>6</v>
      </c>
      <c r="C2339" s="17">
        <f>_xlfn.ISOWEEKNUM(Table3[[#This Row],[dt]])</f>
        <v>25</v>
      </c>
      <c r="D2339" s="1">
        <v>2612</v>
      </c>
      <c r="E2339" s="1" t="s">
        <v>10</v>
      </c>
      <c r="F2339" s="1" t="s">
        <v>92</v>
      </c>
      <c r="G2339" s="1" t="s">
        <v>72</v>
      </c>
      <c r="H2339" s="1" t="s">
        <v>17</v>
      </c>
      <c r="I2339" s="1" t="s">
        <v>12</v>
      </c>
      <c r="J2339" s="1" t="s">
        <v>16</v>
      </c>
      <c r="K2339" s="1" t="s">
        <v>20</v>
      </c>
      <c r="L2339" s="1" t="s">
        <v>80</v>
      </c>
      <c r="M2339" s="1">
        <v>95230</v>
      </c>
      <c r="N2339" s="17">
        <v>200.98240119821631</v>
      </c>
      <c r="O2339" s="8">
        <v>1658.1109143147248</v>
      </c>
      <c r="P2339" s="8">
        <v>895.83632530092279</v>
      </c>
      <c r="Q2339" s="8">
        <f>P2339-Table3[[#This Row],[paid]]</f>
        <v>-762.27458901380203</v>
      </c>
      <c r="R2339" s="8">
        <v>4.4572874040718409</v>
      </c>
      <c r="S2339" s="8">
        <v>1400</v>
      </c>
      <c r="T2339" s="10">
        <v>7.0000000000000007E-2</v>
      </c>
      <c r="U2339" s="8">
        <v>98.384623049308402</v>
      </c>
      <c r="V2339" s="10">
        <v>1.8304054782972354E-2</v>
      </c>
    </row>
    <row r="2340" spans="1:22" x14ac:dyDescent="0.25">
      <c r="A2340" s="6">
        <v>44735</v>
      </c>
      <c r="B2340" s="7" t="str">
        <f t="shared" si="36"/>
        <v>6</v>
      </c>
      <c r="C2340" s="17">
        <f>_xlfn.ISOWEEKNUM(Table3[[#This Row],[dt]])</f>
        <v>25</v>
      </c>
      <c r="D2340" s="1">
        <v>12780</v>
      </c>
      <c r="E2340" s="1" t="s">
        <v>10</v>
      </c>
      <c r="F2340" s="1" t="s">
        <v>93</v>
      </c>
      <c r="G2340" s="1" t="s">
        <v>61</v>
      </c>
      <c r="H2340" s="1" t="s">
        <v>19</v>
      </c>
      <c r="I2340" s="1" t="s">
        <v>18</v>
      </c>
      <c r="J2340" s="1" t="s">
        <v>16</v>
      </c>
      <c r="K2340" s="1" t="s">
        <v>15</v>
      </c>
      <c r="L2340" s="1" t="s">
        <v>77</v>
      </c>
      <c r="M2340" s="1">
        <v>86020</v>
      </c>
      <c r="N2340" s="17">
        <v>57.223243983564863</v>
      </c>
      <c r="O2340" s="8">
        <v>1746.452773596847</v>
      </c>
      <c r="P2340" s="8">
        <v>979.78130558143073</v>
      </c>
      <c r="Q2340" s="8">
        <f>P2340-Table3[[#This Row],[paid]]</f>
        <v>-766.67146801541628</v>
      </c>
      <c r="R2340" s="8">
        <v>17.122086015655363</v>
      </c>
      <c r="S2340" s="8">
        <v>600</v>
      </c>
      <c r="T2340" s="10">
        <v>5.7000000000000002E-2</v>
      </c>
      <c r="U2340" s="8">
        <v>261.75945291521367</v>
      </c>
      <c r="V2340" s="10">
        <v>4.4526850264794214E-2</v>
      </c>
    </row>
    <row r="2341" spans="1:22" x14ac:dyDescent="0.25">
      <c r="A2341" s="6">
        <v>44735</v>
      </c>
      <c r="B2341" s="7" t="str">
        <f t="shared" si="36"/>
        <v>6</v>
      </c>
      <c r="C2341" s="17">
        <f>_xlfn.ISOWEEKNUM(Table3[[#This Row],[dt]])</f>
        <v>25</v>
      </c>
      <c r="D2341" s="1">
        <v>15974</v>
      </c>
      <c r="E2341" s="1" t="s">
        <v>10</v>
      </c>
      <c r="F2341" s="1" t="s">
        <v>90</v>
      </c>
      <c r="G2341" s="1" t="s">
        <v>44</v>
      </c>
      <c r="H2341" s="1" t="s">
        <v>11</v>
      </c>
      <c r="I2341" s="1" t="s">
        <v>12</v>
      </c>
      <c r="J2341" s="1" t="s">
        <v>16</v>
      </c>
      <c r="K2341" s="1" t="s">
        <v>14</v>
      </c>
      <c r="L2341" s="1" t="s">
        <v>76</v>
      </c>
      <c r="M2341" s="1">
        <v>66760</v>
      </c>
      <c r="N2341" s="17">
        <v>226.58504091860686</v>
      </c>
      <c r="O2341" s="8">
        <v>1286.2920718382056</v>
      </c>
      <c r="P2341" s="8">
        <v>453.97903696376858</v>
      </c>
      <c r="Q2341" s="8">
        <f>P2341-Table3[[#This Row],[paid]]</f>
        <v>-832.31303487443711</v>
      </c>
      <c r="R2341" s="8">
        <v>2.0035702053554605</v>
      </c>
      <c r="S2341" s="8">
        <v>600</v>
      </c>
      <c r="T2341" s="10">
        <v>0.09</v>
      </c>
      <c r="U2341" s="8">
        <v>77.775004110569597</v>
      </c>
      <c r="V2341" s="10">
        <v>2.8553082036097299E-2</v>
      </c>
    </row>
    <row r="2342" spans="1:22" x14ac:dyDescent="0.25">
      <c r="A2342" s="6">
        <v>44735</v>
      </c>
      <c r="B2342" s="7" t="str">
        <f t="shared" si="36"/>
        <v>6</v>
      </c>
      <c r="C2342" s="17">
        <f>_xlfn.ISOWEEKNUM(Table3[[#This Row],[dt]])</f>
        <v>25</v>
      </c>
      <c r="D2342" s="1">
        <v>17473</v>
      </c>
      <c r="E2342" s="1" t="s">
        <v>10</v>
      </c>
      <c r="F2342" s="1" t="s">
        <v>89</v>
      </c>
      <c r="G2342" s="1" t="s">
        <v>28</v>
      </c>
      <c r="H2342" s="1" t="s">
        <v>17</v>
      </c>
      <c r="I2342" s="1" t="s">
        <v>18</v>
      </c>
      <c r="J2342" s="1" t="s">
        <v>16</v>
      </c>
      <c r="K2342" s="1" t="s">
        <v>15</v>
      </c>
      <c r="L2342" s="1" t="s">
        <v>75</v>
      </c>
      <c r="M2342" s="1">
        <v>61660</v>
      </c>
      <c r="N2342" s="17">
        <v>209.66306027820713</v>
      </c>
      <c r="O2342" s="8">
        <v>1584.3827915490861</v>
      </c>
      <c r="P2342" s="8">
        <v>719.01849508292219</v>
      </c>
      <c r="Q2342" s="8">
        <f>P2342-Table3[[#This Row],[paid]]</f>
        <v>-865.36429646616386</v>
      </c>
      <c r="R2342" s="8">
        <v>3.4293999817079781</v>
      </c>
      <c r="S2342" s="8">
        <v>800</v>
      </c>
      <c r="T2342" s="10">
        <v>7.0000000000000007E-2</v>
      </c>
      <c r="U2342" s="8">
        <v>3.6161215692970456</v>
      </c>
      <c r="V2342" s="10">
        <v>8.3820782405140805E-4</v>
      </c>
    </row>
    <row r="2343" spans="1:22" x14ac:dyDescent="0.25">
      <c r="A2343" s="6">
        <v>44735</v>
      </c>
      <c r="B2343" s="7" t="str">
        <f t="shared" si="36"/>
        <v>6</v>
      </c>
      <c r="C2343" s="17">
        <f>_xlfn.ISOWEEKNUM(Table3[[#This Row],[dt]])</f>
        <v>25</v>
      </c>
      <c r="D2343" s="1">
        <v>15810</v>
      </c>
      <c r="E2343" s="1" t="s">
        <v>10</v>
      </c>
      <c r="F2343" s="1" t="s">
        <v>89</v>
      </c>
      <c r="G2343" s="1" t="s">
        <v>55</v>
      </c>
      <c r="H2343" s="1" t="s">
        <v>11</v>
      </c>
      <c r="I2343" s="1" t="s">
        <v>12</v>
      </c>
      <c r="J2343" s="1" t="s">
        <v>16</v>
      </c>
      <c r="K2343" s="1" t="s">
        <v>14</v>
      </c>
      <c r="L2343" s="1" t="s">
        <v>77</v>
      </c>
      <c r="M2343" s="1">
        <v>68980</v>
      </c>
      <c r="N2343" s="17">
        <v>155.17020080055573</v>
      </c>
      <c r="O2343" s="8">
        <v>1493.1373104494355</v>
      </c>
      <c r="P2343" s="8">
        <v>567.86866736578588</v>
      </c>
      <c r="Q2343" s="8">
        <f>P2343-Table3[[#This Row],[paid]]</f>
        <v>-925.26864308364964</v>
      </c>
      <c r="R2343" s="8">
        <v>3.6596502707094007</v>
      </c>
      <c r="S2343" s="8">
        <v>200</v>
      </c>
      <c r="T2343" s="10">
        <v>0.1</v>
      </c>
      <c r="U2343" s="8">
        <v>155.20257569133858</v>
      </c>
      <c r="V2343" s="10">
        <v>4.5551194202258116E-2</v>
      </c>
    </row>
    <row r="2344" spans="1:22" x14ac:dyDescent="0.25">
      <c r="A2344" s="6">
        <v>44735</v>
      </c>
      <c r="B2344" s="7" t="str">
        <f t="shared" si="36"/>
        <v>6</v>
      </c>
      <c r="C2344" s="17">
        <f>_xlfn.ISOWEEKNUM(Table3[[#This Row],[dt]])</f>
        <v>25</v>
      </c>
      <c r="D2344" s="1">
        <v>17631</v>
      </c>
      <c r="E2344" s="1" t="s">
        <v>10</v>
      </c>
      <c r="F2344" s="1" t="s">
        <v>91</v>
      </c>
      <c r="G2344" s="1" t="s">
        <v>54</v>
      </c>
      <c r="H2344" s="1" t="s">
        <v>17</v>
      </c>
      <c r="I2344" s="1" t="s">
        <v>12</v>
      </c>
      <c r="J2344" s="1" t="s">
        <v>16</v>
      </c>
      <c r="K2344" s="1" t="s">
        <v>14</v>
      </c>
      <c r="L2344" s="1" t="s">
        <v>78</v>
      </c>
      <c r="M2344" s="1">
        <v>150960</v>
      </c>
      <c r="N2344" s="17">
        <v>585.80104712041884</v>
      </c>
      <c r="O2344" s="8">
        <v>4263.8240915001697</v>
      </c>
      <c r="P2344" s="8">
        <v>3303.9055787540578</v>
      </c>
      <c r="Q2344" s="8">
        <f>P2344-Table3[[#This Row],[paid]]</f>
        <v>-959.9185127461119</v>
      </c>
      <c r="R2344" s="8">
        <v>5.6399789570108059</v>
      </c>
      <c r="S2344" s="8">
        <v>6000</v>
      </c>
      <c r="T2344" s="10">
        <v>0.17</v>
      </c>
      <c r="U2344" s="8">
        <v>1518.6133423608285</v>
      </c>
      <c r="V2344" s="10">
        <v>7.660697852698703E-2</v>
      </c>
    </row>
    <row r="2345" spans="1:22" x14ac:dyDescent="0.25">
      <c r="A2345" s="6">
        <v>44735</v>
      </c>
      <c r="B2345" s="7" t="str">
        <f t="shared" si="36"/>
        <v>6</v>
      </c>
      <c r="C2345" s="17">
        <f>_xlfn.ISOWEEKNUM(Table3[[#This Row],[dt]])</f>
        <v>25</v>
      </c>
      <c r="D2345" s="1">
        <v>16911</v>
      </c>
      <c r="E2345" s="1" t="s">
        <v>10</v>
      </c>
      <c r="F2345" s="1" t="s">
        <v>93</v>
      </c>
      <c r="G2345" s="1" t="s">
        <v>50</v>
      </c>
      <c r="H2345" s="1" t="s">
        <v>11</v>
      </c>
      <c r="I2345" s="1" t="s">
        <v>18</v>
      </c>
      <c r="J2345" s="1" t="s">
        <v>16</v>
      </c>
      <c r="K2345" s="1" t="s">
        <v>15</v>
      </c>
      <c r="L2345" s="1" t="s">
        <v>77</v>
      </c>
      <c r="M2345" s="1">
        <v>184810</v>
      </c>
      <c r="N2345" s="17">
        <v>667.83183215576287</v>
      </c>
      <c r="O2345" s="8">
        <v>5696.8113392850446</v>
      </c>
      <c r="P2345" s="8">
        <v>4731.9800424881296</v>
      </c>
      <c r="Q2345" s="8">
        <f>P2345-Table3[[#This Row],[paid]]</f>
        <v>-964.83129679691501</v>
      </c>
      <c r="R2345" s="8">
        <v>7.0855862428918455</v>
      </c>
      <c r="S2345" s="8">
        <v>6400</v>
      </c>
      <c r="T2345" s="10">
        <v>0.12</v>
      </c>
      <c r="U2345" s="8">
        <v>576.49625398288936</v>
      </c>
      <c r="V2345" s="10">
        <v>2.030496919564919E-2</v>
      </c>
    </row>
    <row r="2346" spans="1:22" x14ac:dyDescent="0.25">
      <c r="A2346" s="6">
        <v>44735</v>
      </c>
      <c r="B2346" s="7" t="str">
        <f t="shared" si="36"/>
        <v>6</v>
      </c>
      <c r="C2346" s="17">
        <f>_xlfn.ISOWEEKNUM(Table3[[#This Row],[dt]])</f>
        <v>25</v>
      </c>
      <c r="D2346" s="1">
        <v>15169</v>
      </c>
      <c r="E2346" s="1" t="s">
        <v>10</v>
      </c>
      <c r="F2346" s="1" t="s">
        <v>92</v>
      </c>
      <c r="G2346" s="1" t="s">
        <v>28</v>
      </c>
      <c r="H2346" s="1" t="s">
        <v>11</v>
      </c>
      <c r="I2346" s="1" t="s">
        <v>12</v>
      </c>
      <c r="J2346" s="1" t="s">
        <v>13</v>
      </c>
      <c r="K2346" s="1" t="s">
        <v>14</v>
      </c>
      <c r="L2346" s="1" t="s">
        <v>76</v>
      </c>
      <c r="M2346" s="1">
        <v>85580</v>
      </c>
      <c r="N2346" s="17">
        <v>396.89099727404681</v>
      </c>
      <c r="O2346" s="8">
        <v>2076.9581214726472</v>
      </c>
      <c r="P2346" s="8">
        <v>1048.7607889665521</v>
      </c>
      <c r="Q2346" s="8">
        <f>P2346-Table3[[#This Row],[paid]]</f>
        <v>-1028.1973325060951</v>
      </c>
      <c r="R2346" s="8">
        <v>2.6424403581076943</v>
      </c>
      <c r="S2346" s="8">
        <v>1000</v>
      </c>
      <c r="T2346" s="10">
        <v>0.09</v>
      </c>
      <c r="U2346" s="8">
        <v>293.50663612700259</v>
      </c>
      <c r="V2346" s="10">
        <v>4.6643403531550123E-2</v>
      </c>
    </row>
    <row r="2347" spans="1:22" x14ac:dyDescent="0.25">
      <c r="A2347" s="6">
        <v>44735</v>
      </c>
      <c r="B2347" s="7" t="str">
        <f t="shared" si="36"/>
        <v>6</v>
      </c>
      <c r="C2347" s="17">
        <f>_xlfn.ISOWEEKNUM(Table3[[#This Row],[dt]])</f>
        <v>25</v>
      </c>
      <c r="D2347" s="1">
        <v>2796</v>
      </c>
      <c r="E2347" s="1" t="s">
        <v>10</v>
      </c>
      <c r="F2347" s="1" t="s">
        <v>91</v>
      </c>
      <c r="G2347" s="1" t="s">
        <v>36</v>
      </c>
      <c r="H2347" s="1" t="s">
        <v>17</v>
      </c>
      <c r="I2347" s="1" t="s">
        <v>12</v>
      </c>
      <c r="J2347" s="1" t="s">
        <v>13</v>
      </c>
      <c r="K2347" s="1" t="s">
        <v>14</v>
      </c>
      <c r="L2347" s="1" t="s">
        <v>75</v>
      </c>
      <c r="M2347" s="1">
        <v>35290</v>
      </c>
      <c r="N2347" s="17">
        <v>124.06602763053091</v>
      </c>
      <c r="O2347" s="8">
        <v>1239.9930628971788</v>
      </c>
      <c r="P2347" s="8">
        <v>200.31381979566152</v>
      </c>
      <c r="Q2347" s="8">
        <f>P2347-Table3[[#This Row],[paid]]</f>
        <v>-1039.6792431015174</v>
      </c>
      <c r="R2347" s="8">
        <v>1.6145743006473683</v>
      </c>
      <c r="S2347" s="8">
        <v>400</v>
      </c>
      <c r="T2347" s="10">
        <v>0.11</v>
      </c>
      <c r="U2347" s="8">
        <v>124.37381864659223</v>
      </c>
      <c r="V2347" s="10">
        <v>0.1034824746269503</v>
      </c>
    </row>
    <row r="2348" spans="1:22" x14ac:dyDescent="0.25">
      <c r="A2348" s="6">
        <v>44735</v>
      </c>
      <c r="B2348" s="7" t="str">
        <f t="shared" si="36"/>
        <v>6</v>
      </c>
      <c r="C2348" s="17">
        <f>_xlfn.ISOWEEKNUM(Table3[[#This Row],[dt]])</f>
        <v>25</v>
      </c>
      <c r="D2348" s="1">
        <v>15605</v>
      </c>
      <c r="E2348" s="1" t="s">
        <v>10</v>
      </c>
      <c r="F2348" s="1" t="s">
        <v>92</v>
      </c>
      <c r="G2348" s="1" t="s">
        <v>40</v>
      </c>
      <c r="H2348" s="1" t="s">
        <v>11</v>
      </c>
      <c r="I2348" s="1" t="s">
        <v>12</v>
      </c>
      <c r="J2348" s="1" t="s">
        <v>13</v>
      </c>
      <c r="K2348" s="1" t="s">
        <v>14</v>
      </c>
      <c r="L2348" s="1" t="s">
        <v>78</v>
      </c>
      <c r="M2348" s="1">
        <v>104570</v>
      </c>
      <c r="N2348" s="17">
        <v>817.87794586806638</v>
      </c>
      <c r="O2348" s="8">
        <v>2710.2406700242536</v>
      </c>
      <c r="P2348" s="8">
        <v>1620.3553157949766</v>
      </c>
      <c r="Q2348" s="8">
        <f>P2348-Table3[[#This Row],[paid]]</f>
        <v>-1089.885354229277</v>
      </c>
      <c r="R2348" s="8">
        <v>1.9811700804270855</v>
      </c>
      <c r="S2348" s="8">
        <v>2800</v>
      </c>
      <c r="T2348" s="10">
        <v>0.32</v>
      </c>
      <c r="U2348" s="8">
        <v>1789.084708753516</v>
      </c>
      <c r="V2348" s="10">
        <v>0.1840218511863613</v>
      </c>
    </row>
    <row r="2349" spans="1:22" x14ac:dyDescent="0.25">
      <c r="A2349" s="6">
        <v>44735</v>
      </c>
      <c r="B2349" s="7" t="str">
        <f t="shared" si="36"/>
        <v>6</v>
      </c>
      <c r="C2349" s="17">
        <f>_xlfn.ISOWEEKNUM(Table3[[#This Row],[dt]])</f>
        <v>25</v>
      </c>
      <c r="D2349" s="1">
        <v>14988</v>
      </c>
      <c r="E2349" s="1" t="s">
        <v>10</v>
      </c>
      <c r="F2349" s="1" t="s">
        <v>94</v>
      </c>
      <c r="G2349" s="1" t="s">
        <v>66</v>
      </c>
      <c r="H2349" s="1" t="s">
        <v>11</v>
      </c>
      <c r="I2349" s="1" t="s">
        <v>12</v>
      </c>
      <c r="J2349" s="1" t="s">
        <v>16</v>
      </c>
      <c r="K2349" s="1" t="s">
        <v>14</v>
      </c>
      <c r="L2349" s="1" t="s">
        <v>76</v>
      </c>
      <c r="M2349" s="1">
        <v>48580</v>
      </c>
      <c r="N2349" s="17">
        <v>157.43698487637033</v>
      </c>
      <c r="O2349" s="8">
        <v>1306.8743153527969</v>
      </c>
      <c r="P2349" s="8">
        <v>211.67731668880154</v>
      </c>
      <c r="Q2349" s="8">
        <f>P2349-Table3[[#This Row],[paid]]</f>
        <v>-1095.1969986639954</v>
      </c>
      <c r="R2349" s="8">
        <v>1.3445209005687209</v>
      </c>
      <c r="S2349" s="8">
        <v>200</v>
      </c>
      <c r="T2349" s="10">
        <v>0.14000000000000001</v>
      </c>
      <c r="U2349" s="8">
        <v>132.63751281240312</v>
      </c>
      <c r="V2349" s="10">
        <v>0.10443373187643026</v>
      </c>
    </row>
    <row r="2350" spans="1:22" x14ac:dyDescent="0.25">
      <c r="A2350" s="6">
        <v>44735</v>
      </c>
      <c r="B2350" s="7" t="str">
        <f t="shared" si="36"/>
        <v>6</v>
      </c>
      <c r="C2350" s="17">
        <f>_xlfn.ISOWEEKNUM(Table3[[#This Row],[dt]])</f>
        <v>25</v>
      </c>
      <c r="D2350" s="1">
        <v>15102</v>
      </c>
      <c r="E2350" s="1" t="s">
        <v>10</v>
      </c>
      <c r="F2350" s="1" t="s">
        <v>89</v>
      </c>
      <c r="G2350" s="1" t="s">
        <v>44</v>
      </c>
      <c r="H2350" s="1" t="s">
        <v>17</v>
      </c>
      <c r="I2350" s="1" t="s">
        <v>18</v>
      </c>
      <c r="J2350" s="1" t="s">
        <v>13</v>
      </c>
      <c r="K2350" s="1" t="s">
        <v>15</v>
      </c>
      <c r="L2350" s="1" t="s">
        <v>77</v>
      </c>
      <c r="M2350" s="1">
        <v>64320</v>
      </c>
      <c r="N2350" s="17">
        <v>147.21126760563379</v>
      </c>
      <c r="O2350" s="8">
        <v>1790.1522578624683</v>
      </c>
      <c r="P2350" s="8">
        <v>675.71944381287528</v>
      </c>
      <c r="Q2350" s="8">
        <f>P2350-Table3[[#This Row],[paid]]</f>
        <v>-1114.4328140495932</v>
      </c>
      <c r="R2350" s="8">
        <v>4.5901339945191495</v>
      </c>
      <c r="S2350" s="8">
        <v>1200</v>
      </c>
      <c r="T2350" s="10">
        <v>6.5000000000000002E-2</v>
      </c>
      <c r="U2350" s="8">
        <v>101.7484435392274</v>
      </c>
      <c r="V2350" s="10">
        <v>2.5096323745718213E-2</v>
      </c>
    </row>
    <row r="2351" spans="1:22" x14ac:dyDescent="0.25">
      <c r="A2351" s="6">
        <v>44735</v>
      </c>
      <c r="B2351" s="7" t="str">
        <f t="shared" si="36"/>
        <v>6</v>
      </c>
      <c r="C2351" s="17">
        <f>_xlfn.ISOWEEKNUM(Table3[[#This Row],[dt]])</f>
        <v>25</v>
      </c>
      <c r="D2351" s="1">
        <v>16846</v>
      </c>
      <c r="E2351" s="1" t="s">
        <v>10</v>
      </c>
      <c r="F2351" s="1" t="s">
        <v>94</v>
      </c>
      <c r="G2351" s="1" t="s">
        <v>45</v>
      </c>
      <c r="H2351" s="1" t="s">
        <v>11</v>
      </c>
      <c r="I2351" s="1" t="s">
        <v>18</v>
      </c>
      <c r="J2351" s="1" t="s">
        <v>13</v>
      </c>
      <c r="K2351" s="1" t="s">
        <v>15</v>
      </c>
      <c r="L2351" s="1" t="s">
        <v>79</v>
      </c>
      <c r="M2351" s="1">
        <v>81370</v>
      </c>
      <c r="N2351" s="17">
        <v>432.25858851937221</v>
      </c>
      <c r="O2351" s="8">
        <v>1387.918070773881</v>
      </c>
      <c r="P2351" s="8">
        <v>206.59073906792284</v>
      </c>
      <c r="Q2351" s="8">
        <f>P2351-Table3[[#This Row],[paid]]</f>
        <v>-1181.3273317059582</v>
      </c>
      <c r="R2351" s="8">
        <v>0.47793321996345761</v>
      </c>
      <c r="S2351" s="8">
        <v>400</v>
      </c>
      <c r="T2351" s="10">
        <v>0.06</v>
      </c>
      <c r="U2351" s="8">
        <v>23.419356696240211</v>
      </c>
      <c r="V2351" s="10">
        <v>1.8893519301253547E-2</v>
      </c>
    </row>
    <row r="2352" spans="1:22" x14ac:dyDescent="0.25">
      <c r="A2352" s="6">
        <v>44735</v>
      </c>
      <c r="B2352" s="7" t="str">
        <f t="shared" si="36"/>
        <v>6</v>
      </c>
      <c r="C2352" s="17">
        <f>_xlfn.ISOWEEKNUM(Table3[[#This Row],[dt]])</f>
        <v>25</v>
      </c>
      <c r="D2352" s="1">
        <v>12446</v>
      </c>
      <c r="E2352" s="1" t="s">
        <v>10</v>
      </c>
      <c r="F2352" s="1" t="s">
        <v>95</v>
      </c>
      <c r="G2352" s="1" t="s">
        <v>74</v>
      </c>
      <c r="H2352" s="1" t="s">
        <v>11</v>
      </c>
      <c r="I2352" s="1" t="s">
        <v>12</v>
      </c>
      <c r="J2352" s="1" t="s">
        <v>13</v>
      </c>
      <c r="K2352" s="1" t="s">
        <v>15</v>
      </c>
      <c r="L2352" s="1" t="s">
        <v>75</v>
      </c>
      <c r="M2352" s="1">
        <v>76670</v>
      </c>
      <c r="N2352" s="17">
        <v>241.4837409908632</v>
      </c>
      <c r="O2352" s="8">
        <v>1928.2633896553373</v>
      </c>
      <c r="P2352" s="8">
        <v>699.16555097551554</v>
      </c>
      <c r="Q2352" s="8">
        <f>P2352-Table3[[#This Row],[paid]]</f>
        <v>-1229.0978386798217</v>
      </c>
      <c r="R2352" s="8">
        <v>2.8952903748578636</v>
      </c>
      <c r="S2352" s="8">
        <v>400</v>
      </c>
      <c r="T2352" s="10">
        <v>0.21</v>
      </c>
      <c r="U2352" s="8">
        <v>675.6611495054633</v>
      </c>
      <c r="V2352" s="10">
        <v>0.16106370147545704</v>
      </c>
    </row>
    <row r="2353" spans="1:22" x14ac:dyDescent="0.25">
      <c r="A2353" s="6">
        <v>44735</v>
      </c>
      <c r="B2353" s="7" t="str">
        <f t="shared" si="36"/>
        <v>6</v>
      </c>
      <c r="C2353" s="17">
        <f>_xlfn.ISOWEEKNUM(Table3[[#This Row],[dt]])</f>
        <v>25</v>
      </c>
      <c r="D2353" s="1">
        <v>14706</v>
      </c>
      <c r="E2353" s="1" t="s">
        <v>10</v>
      </c>
      <c r="F2353" s="1" t="s">
        <v>91</v>
      </c>
      <c r="G2353" s="1" t="s">
        <v>39</v>
      </c>
      <c r="H2353" s="1" t="s">
        <v>17</v>
      </c>
      <c r="I2353" s="1" t="s">
        <v>18</v>
      </c>
      <c r="J2353" s="1" t="s">
        <v>13</v>
      </c>
      <c r="K2353" s="1" t="s">
        <v>15</v>
      </c>
      <c r="L2353" s="1" t="s">
        <v>76</v>
      </c>
      <c r="M2353" s="1">
        <v>32360</v>
      </c>
      <c r="N2353" s="17">
        <v>178.29201101928376</v>
      </c>
      <c r="O2353" s="8">
        <v>2077.5409876669569</v>
      </c>
      <c r="P2353" s="8">
        <v>791.472138175493</v>
      </c>
      <c r="Q2353" s="8">
        <f>P2353-Table3[[#This Row],[paid]]</f>
        <v>-1286.0688494914639</v>
      </c>
      <c r="R2353" s="8">
        <v>4.4391901445875144</v>
      </c>
      <c r="S2353" s="8">
        <v>600</v>
      </c>
      <c r="T2353" s="10">
        <v>0.11</v>
      </c>
      <c r="U2353" s="8">
        <v>265.85150275016485</v>
      </c>
      <c r="V2353" s="10">
        <v>5.5982493450539642E-2</v>
      </c>
    </row>
    <row r="2354" spans="1:22" x14ac:dyDescent="0.25">
      <c r="A2354" s="6">
        <v>44735</v>
      </c>
      <c r="B2354" s="7" t="str">
        <f t="shared" si="36"/>
        <v>6</v>
      </c>
      <c r="C2354" s="17">
        <f>_xlfn.ISOWEEKNUM(Table3[[#This Row],[dt]])</f>
        <v>25</v>
      </c>
      <c r="D2354" s="1">
        <v>16845</v>
      </c>
      <c r="E2354" s="1" t="s">
        <v>10</v>
      </c>
      <c r="F2354" s="1" t="s">
        <v>94</v>
      </c>
      <c r="G2354" s="1" t="s">
        <v>26</v>
      </c>
      <c r="H2354" s="1" t="s">
        <v>11</v>
      </c>
      <c r="I2354" s="1" t="s">
        <v>12</v>
      </c>
      <c r="J2354" s="1" t="s">
        <v>13</v>
      </c>
      <c r="K2354" s="1" t="s">
        <v>15</v>
      </c>
      <c r="L2354" s="1" t="s">
        <v>77</v>
      </c>
      <c r="M2354" s="1">
        <v>160190</v>
      </c>
      <c r="N2354" s="17">
        <v>790.10646982787944</v>
      </c>
      <c r="O2354" s="8">
        <v>2425.6145884408002</v>
      </c>
      <c r="P2354" s="8">
        <v>1101.4332066873365</v>
      </c>
      <c r="Q2354" s="8">
        <f>P2354-Table3[[#This Row],[paid]]</f>
        <v>-1324.1813817534637</v>
      </c>
      <c r="R2354" s="8">
        <v>1.3940313726671267</v>
      </c>
      <c r="S2354" s="8">
        <v>1000</v>
      </c>
      <c r="T2354" s="10">
        <v>0.06</v>
      </c>
      <c r="U2354" s="8">
        <v>7.9018207389311454</v>
      </c>
      <c r="V2354" s="10">
        <v>1.1956876868785371E-3</v>
      </c>
    </row>
    <row r="2355" spans="1:22" x14ac:dyDescent="0.25">
      <c r="A2355" s="6">
        <v>44735</v>
      </c>
      <c r="B2355" s="7" t="str">
        <f t="shared" si="36"/>
        <v>6</v>
      </c>
      <c r="C2355" s="17">
        <f>_xlfn.ISOWEEKNUM(Table3[[#This Row],[dt]])</f>
        <v>25</v>
      </c>
      <c r="D2355" s="1">
        <v>2370</v>
      </c>
      <c r="E2355" s="1" t="s">
        <v>10</v>
      </c>
      <c r="F2355" s="1" t="s">
        <v>91</v>
      </c>
      <c r="G2355" s="1" t="s">
        <v>37</v>
      </c>
      <c r="H2355" s="1" t="s">
        <v>17</v>
      </c>
      <c r="I2355" s="1" t="s">
        <v>12</v>
      </c>
      <c r="J2355" s="1" t="s">
        <v>13</v>
      </c>
      <c r="K2355" s="1" t="s">
        <v>14</v>
      </c>
      <c r="L2355" s="1" t="s">
        <v>76</v>
      </c>
      <c r="M2355" s="1">
        <v>87390</v>
      </c>
      <c r="N2355" s="17">
        <v>239.73790833122308</v>
      </c>
      <c r="O2355" s="8">
        <v>3874.4262253031466</v>
      </c>
      <c r="P2355" s="8">
        <v>2381.6585621482373</v>
      </c>
      <c r="Q2355" s="8">
        <f>P2355-Table3[[#This Row],[paid]]</f>
        <v>-1492.7676631549093</v>
      </c>
      <c r="R2355" s="8">
        <v>9.9344262187260188</v>
      </c>
      <c r="S2355" s="8">
        <v>30000</v>
      </c>
      <c r="T2355" s="10">
        <v>8.5000000000000006E-2</v>
      </c>
      <c r="U2355" s="8">
        <v>615.57124814427323</v>
      </c>
      <c r="V2355" s="10">
        <v>4.3077210837268572E-2</v>
      </c>
    </row>
    <row r="2356" spans="1:22" x14ac:dyDescent="0.25">
      <c r="A2356" s="6">
        <v>44735</v>
      </c>
      <c r="B2356" s="7" t="str">
        <f t="shared" si="36"/>
        <v>6</v>
      </c>
      <c r="C2356" s="17">
        <f>_xlfn.ISOWEEKNUM(Table3[[#This Row],[dt]])</f>
        <v>25</v>
      </c>
      <c r="D2356" s="1">
        <v>2789</v>
      </c>
      <c r="E2356" s="1" t="s">
        <v>10</v>
      </c>
      <c r="F2356" s="1" t="s">
        <v>91</v>
      </c>
      <c r="G2356" s="1" t="s">
        <v>56</v>
      </c>
      <c r="H2356" s="1" t="s">
        <v>17</v>
      </c>
      <c r="I2356" s="1" t="s">
        <v>12</v>
      </c>
      <c r="J2356" s="1" t="s">
        <v>13</v>
      </c>
      <c r="K2356" s="1" t="s">
        <v>14</v>
      </c>
      <c r="L2356" s="1" t="s">
        <v>75</v>
      </c>
      <c r="M2356" s="1">
        <v>101710</v>
      </c>
      <c r="N2356" s="17">
        <v>475.18298430392196</v>
      </c>
      <c r="O2356" s="8">
        <v>5442.7371531004146</v>
      </c>
      <c r="P2356" s="8">
        <v>3781.1346245498353</v>
      </c>
      <c r="Q2356" s="8">
        <f>P2356-Table3[[#This Row],[paid]]</f>
        <v>-1661.6025285505793</v>
      </c>
      <c r="R2356" s="8">
        <v>7.9572180600883256</v>
      </c>
      <c r="S2356" s="8">
        <v>5800</v>
      </c>
      <c r="T2356" s="10">
        <v>0.13500000000000001</v>
      </c>
      <c r="U2356" s="8">
        <v>2340.039165015638</v>
      </c>
      <c r="V2356" s="10">
        <v>0.10314536937415676</v>
      </c>
    </row>
    <row r="2357" spans="1:22" x14ac:dyDescent="0.25">
      <c r="A2357" s="6">
        <v>44735</v>
      </c>
      <c r="B2357" s="7" t="str">
        <f t="shared" si="36"/>
        <v>6</v>
      </c>
      <c r="C2357" s="17">
        <f>_xlfn.ISOWEEKNUM(Table3[[#This Row],[dt]])</f>
        <v>25</v>
      </c>
      <c r="D2357" s="1">
        <v>3015</v>
      </c>
      <c r="E2357" s="1" t="s">
        <v>10</v>
      </c>
      <c r="F2357" s="1" t="s">
        <v>90</v>
      </c>
      <c r="G2357" s="1" t="s">
        <v>41</v>
      </c>
      <c r="H2357" s="1" t="s">
        <v>11</v>
      </c>
      <c r="I2357" s="1" t="s">
        <v>12</v>
      </c>
      <c r="J2357" s="1" t="s">
        <v>16</v>
      </c>
      <c r="K2357" s="1" t="s">
        <v>15</v>
      </c>
      <c r="L2357" s="1" t="s">
        <v>76</v>
      </c>
      <c r="M2357" s="1">
        <v>831090</v>
      </c>
      <c r="N2357" s="17">
        <v>6880.303467578914</v>
      </c>
      <c r="O2357" s="8">
        <v>12974.994044193416</v>
      </c>
      <c r="P2357" s="8">
        <v>11178.549525930342</v>
      </c>
      <c r="Q2357" s="8">
        <f>P2357-Table3[[#This Row],[paid]]</f>
        <v>-1796.4445182630734</v>
      </c>
      <c r="R2357" s="8">
        <v>1.6247175111687222</v>
      </c>
      <c r="S2357" s="8">
        <v>12000</v>
      </c>
      <c r="T2357" s="10">
        <v>0.13</v>
      </c>
      <c r="U2357" s="8">
        <v>4934.1117216139337</v>
      </c>
      <c r="V2357" s="10">
        <v>7.3565175132493901E-2</v>
      </c>
    </row>
    <row r="2358" spans="1:22" x14ac:dyDescent="0.25">
      <c r="A2358" s="6">
        <v>44735</v>
      </c>
      <c r="B2358" s="7" t="str">
        <f t="shared" si="36"/>
        <v>6</v>
      </c>
      <c r="C2358" s="17">
        <f>_xlfn.ISOWEEKNUM(Table3[[#This Row],[dt]])</f>
        <v>25</v>
      </c>
      <c r="D2358" s="1">
        <v>10778</v>
      </c>
      <c r="E2358" s="1" t="s">
        <v>10</v>
      </c>
      <c r="F2358" s="1" t="s">
        <v>90</v>
      </c>
      <c r="G2358" s="1" t="s">
        <v>65</v>
      </c>
      <c r="H2358" s="1" t="s">
        <v>17</v>
      </c>
      <c r="I2358" s="1" t="s">
        <v>12</v>
      </c>
      <c r="J2358" s="1" t="s">
        <v>16</v>
      </c>
      <c r="K2358" s="1" t="s">
        <v>20</v>
      </c>
      <c r="L2358" s="1" t="s">
        <v>80</v>
      </c>
      <c r="M2358" s="1">
        <v>105690</v>
      </c>
      <c r="N2358" s="17">
        <v>192.20210884580735</v>
      </c>
      <c r="O2358" s="8">
        <v>3522.3069502094399</v>
      </c>
      <c r="P2358" s="8">
        <v>1035.1602810894472</v>
      </c>
      <c r="Q2358" s="8">
        <f>P2358-Table3[[#This Row],[paid]]</f>
        <v>-2487.146669119993</v>
      </c>
      <c r="R2358" s="8">
        <v>5.3857904437453206</v>
      </c>
      <c r="S2358" s="8">
        <v>1400</v>
      </c>
      <c r="T2358" s="10">
        <v>0.09</v>
      </c>
      <c r="U2358" s="8">
        <v>376.35779960213131</v>
      </c>
      <c r="V2358" s="10">
        <v>6.0595736795148951E-2</v>
      </c>
    </row>
    <row r="2359" spans="1:22" x14ac:dyDescent="0.25">
      <c r="A2359" s="6">
        <v>44735</v>
      </c>
      <c r="B2359" s="7" t="str">
        <f t="shared" si="36"/>
        <v>6</v>
      </c>
      <c r="C2359" s="17">
        <f>_xlfn.ISOWEEKNUM(Table3[[#This Row],[dt]])</f>
        <v>25</v>
      </c>
      <c r="D2359" s="1">
        <v>15101</v>
      </c>
      <c r="E2359" s="1" t="s">
        <v>10</v>
      </c>
      <c r="F2359" s="1" t="s">
        <v>95</v>
      </c>
      <c r="G2359" s="1" t="s">
        <v>29</v>
      </c>
      <c r="H2359" s="1" t="s">
        <v>17</v>
      </c>
      <c r="I2359" s="1" t="s">
        <v>12</v>
      </c>
      <c r="J2359" s="1" t="s">
        <v>16</v>
      </c>
      <c r="K2359" s="1" t="s">
        <v>14</v>
      </c>
      <c r="L2359" s="1" t="s">
        <v>77</v>
      </c>
      <c r="M2359" s="1">
        <v>120690</v>
      </c>
      <c r="N2359" s="17">
        <v>493.79488740109559</v>
      </c>
      <c r="O2359" s="8">
        <v>8102.7171242563145</v>
      </c>
      <c r="P2359" s="8">
        <v>5511.129876053823</v>
      </c>
      <c r="Q2359" s="8">
        <f>P2359-Table3[[#This Row],[paid]]</f>
        <v>-2591.5872482024915</v>
      </c>
      <c r="R2359" s="8">
        <v>11.160767388782801</v>
      </c>
      <c r="S2359" s="8">
        <v>5000</v>
      </c>
      <c r="T2359" s="10">
        <v>0.1</v>
      </c>
      <c r="U2359" s="8">
        <v>2725.9048672805993</v>
      </c>
      <c r="V2359" s="10">
        <v>8.2436358441512245E-2</v>
      </c>
    </row>
    <row r="2360" spans="1:22" x14ac:dyDescent="0.25">
      <c r="A2360" s="6">
        <v>44735</v>
      </c>
      <c r="B2360" s="7" t="str">
        <f t="shared" si="36"/>
        <v>6</v>
      </c>
      <c r="C2360" s="17">
        <f>_xlfn.ISOWEEKNUM(Table3[[#This Row],[dt]])</f>
        <v>25</v>
      </c>
      <c r="D2360" s="1">
        <v>2480</v>
      </c>
      <c r="E2360" s="1" t="s">
        <v>10</v>
      </c>
      <c r="F2360" s="1" t="s">
        <v>89</v>
      </c>
      <c r="G2360" s="1" t="s">
        <v>59</v>
      </c>
      <c r="H2360" s="1" t="s">
        <v>17</v>
      </c>
      <c r="I2360" s="1" t="s">
        <v>12</v>
      </c>
      <c r="J2360" s="1" t="s">
        <v>13</v>
      </c>
      <c r="K2360" s="1" t="s">
        <v>14</v>
      </c>
      <c r="L2360" s="1" t="s">
        <v>81</v>
      </c>
      <c r="M2360" s="1">
        <v>309100</v>
      </c>
      <c r="N2360" s="17">
        <v>478.16733252810559</v>
      </c>
      <c r="O2360" s="8">
        <v>5922.8151981417168</v>
      </c>
      <c r="P2360" s="8">
        <v>1417.4658380141882</v>
      </c>
      <c r="Q2360" s="8">
        <f>P2360-Table3[[#This Row],[paid]]</f>
        <v>-4505.3493601275286</v>
      </c>
      <c r="R2360" s="8">
        <v>2.9643719710419005</v>
      </c>
      <c r="S2360" s="8">
        <v>50000</v>
      </c>
      <c r="T2360" s="10">
        <v>0.06</v>
      </c>
      <c r="U2360" s="8">
        <v>388.00534160564746</v>
      </c>
      <c r="V2360" s="10">
        <v>4.5621950949358461E-2</v>
      </c>
    </row>
    <row r="2361" spans="1:22" x14ac:dyDescent="0.25">
      <c r="A2361" s="6">
        <v>44735</v>
      </c>
      <c r="B2361" s="7" t="str">
        <f t="shared" si="36"/>
        <v>6</v>
      </c>
      <c r="C2361" s="17">
        <f>_xlfn.ISOWEEKNUM(Table3[[#This Row],[dt]])</f>
        <v>25</v>
      </c>
      <c r="D2361" s="1">
        <v>5351</v>
      </c>
      <c r="E2361" s="1" t="s">
        <v>10</v>
      </c>
      <c r="F2361" s="1" t="s">
        <v>93</v>
      </c>
      <c r="G2361" s="1" t="s">
        <v>73</v>
      </c>
      <c r="H2361" s="1" t="s">
        <v>17</v>
      </c>
      <c r="I2361" s="1" t="s">
        <v>12</v>
      </c>
      <c r="J2361" s="1" t="s">
        <v>13</v>
      </c>
      <c r="K2361" s="1" t="s">
        <v>14</v>
      </c>
      <c r="L2361" s="1" t="s">
        <v>80</v>
      </c>
      <c r="M2361" s="1">
        <v>207030</v>
      </c>
      <c r="N2361" s="17">
        <v>540.12109726872541</v>
      </c>
      <c r="O2361" s="8">
        <v>6440.8120003785298</v>
      </c>
      <c r="P2361" s="8">
        <v>1888.6093620771044</v>
      </c>
      <c r="Q2361" s="8">
        <f>P2361-Table3[[#This Row],[paid]]</f>
        <v>-4552.2026383014254</v>
      </c>
      <c r="R2361" s="8">
        <v>3.4966406082402446</v>
      </c>
      <c r="S2361" s="8">
        <v>4200</v>
      </c>
      <c r="T2361" s="10">
        <v>0.06</v>
      </c>
      <c r="U2361" s="8">
        <v>115.55205214703707</v>
      </c>
      <c r="V2361" s="10">
        <v>1.0197278349112228E-2</v>
      </c>
    </row>
    <row r="2362" spans="1:22" x14ac:dyDescent="0.25">
      <c r="A2362" s="6">
        <v>44735</v>
      </c>
      <c r="B2362" s="7" t="str">
        <f t="shared" si="36"/>
        <v>6</v>
      </c>
      <c r="C2362" s="17">
        <f>_xlfn.ISOWEEKNUM(Table3[[#This Row],[dt]])</f>
        <v>25</v>
      </c>
      <c r="D2362" s="1">
        <v>7581</v>
      </c>
      <c r="E2362" s="1" t="s">
        <v>10</v>
      </c>
      <c r="F2362" s="1" t="s">
        <v>89</v>
      </c>
      <c r="G2362" s="1" t="s">
        <v>51</v>
      </c>
      <c r="H2362" s="1" t="s">
        <v>11</v>
      </c>
      <c r="I2362" s="1" t="s">
        <v>12</v>
      </c>
      <c r="J2362" s="1" t="s">
        <v>13</v>
      </c>
      <c r="K2362" s="1" t="s">
        <v>14</v>
      </c>
      <c r="L2362" s="1" t="s">
        <v>77</v>
      </c>
      <c r="M2362" s="1">
        <v>380930</v>
      </c>
      <c r="N2362" s="17">
        <v>1155.668020918416</v>
      </c>
      <c r="O2362" s="8">
        <v>7291.0086005936155</v>
      </c>
      <c r="P2362" s="8">
        <v>2455.1239743435822</v>
      </c>
      <c r="Q2362" s="8">
        <f>P2362-Table3[[#This Row],[paid]]</f>
        <v>-4835.8846262500338</v>
      </c>
      <c r="R2362" s="8">
        <v>2.1244197554177204</v>
      </c>
      <c r="S2362" s="8">
        <v>2800</v>
      </c>
      <c r="T2362" s="10">
        <v>0.17</v>
      </c>
      <c r="U2362" s="8">
        <v>1366.1304450815719</v>
      </c>
      <c r="V2362" s="10">
        <v>9.2740085589556251E-2</v>
      </c>
    </row>
    <row r="2363" spans="1:22" x14ac:dyDescent="0.25">
      <c r="A2363" s="6">
        <v>44736</v>
      </c>
      <c r="B2363" s="7" t="str">
        <f t="shared" si="36"/>
        <v>6</v>
      </c>
      <c r="C2363" s="17">
        <f>_xlfn.ISOWEEKNUM(Table3[[#This Row],[dt]])</f>
        <v>25</v>
      </c>
      <c r="D2363" s="1">
        <v>16703</v>
      </c>
      <c r="E2363" s="1" t="s">
        <v>10</v>
      </c>
      <c r="F2363" s="1" t="s">
        <v>90</v>
      </c>
      <c r="G2363" s="1" t="s">
        <v>57</v>
      </c>
      <c r="H2363" s="1" t="s">
        <v>19</v>
      </c>
      <c r="I2363" s="1" t="s">
        <v>12</v>
      </c>
      <c r="J2363" s="1" t="s">
        <v>13</v>
      </c>
      <c r="K2363" s="1" t="s">
        <v>14</v>
      </c>
      <c r="L2363" s="1" t="s">
        <v>78</v>
      </c>
      <c r="M2363" s="1">
        <v>1026650</v>
      </c>
      <c r="N2363" s="17">
        <v>847.84737410496325</v>
      </c>
      <c r="O2363" s="8">
        <v>24938.121664122118</v>
      </c>
      <c r="P2363" s="8">
        <v>38724.763677721676</v>
      </c>
      <c r="Q2363" s="8">
        <f>P2363-Table3[[#This Row],[paid]]</f>
        <v>13786.642013599558</v>
      </c>
      <c r="R2363" s="8">
        <v>45.674215502055162</v>
      </c>
      <c r="S2363" s="8">
        <v>20000</v>
      </c>
      <c r="T2363" s="10">
        <v>4.4999999999999998E-2</v>
      </c>
      <c r="U2363" s="8">
        <v>368.13424311998062</v>
      </c>
      <c r="V2363" s="10">
        <v>1.5844049481433331E-3</v>
      </c>
    </row>
    <row r="2364" spans="1:22" x14ac:dyDescent="0.25">
      <c r="A2364" s="6">
        <v>44736</v>
      </c>
      <c r="B2364" s="7" t="str">
        <f t="shared" si="36"/>
        <v>6</v>
      </c>
      <c r="C2364" s="17">
        <f>_xlfn.ISOWEEKNUM(Table3[[#This Row],[dt]])</f>
        <v>25</v>
      </c>
      <c r="D2364" s="1">
        <v>5351</v>
      </c>
      <c r="E2364" s="1" t="s">
        <v>10</v>
      </c>
      <c r="F2364" s="1" t="s">
        <v>89</v>
      </c>
      <c r="G2364" s="1" t="s">
        <v>41</v>
      </c>
      <c r="H2364" s="1" t="s">
        <v>17</v>
      </c>
      <c r="I2364" s="1" t="s">
        <v>12</v>
      </c>
      <c r="J2364" s="1" t="s">
        <v>13</v>
      </c>
      <c r="K2364" s="1" t="s">
        <v>14</v>
      </c>
      <c r="L2364" s="1" t="s">
        <v>79</v>
      </c>
      <c r="M2364" s="1">
        <v>556600</v>
      </c>
      <c r="N2364" s="17">
        <v>1332.863272025809</v>
      </c>
      <c r="O2364" s="8">
        <v>16058.844219342738</v>
      </c>
      <c r="P2364" s="8">
        <v>24773.430151789249</v>
      </c>
      <c r="Q2364" s="8">
        <f>P2364-Table3[[#This Row],[paid]]</f>
        <v>8714.5859324465109</v>
      </c>
      <c r="R2364" s="8">
        <v>18.58662525386891</v>
      </c>
      <c r="S2364" s="8">
        <v>25800</v>
      </c>
      <c r="T2364" s="10">
        <v>0.06</v>
      </c>
      <c r="U2364" s="8">
        <v>1540.8048071009857</v>
      </c>
      <c r="V2364" s="10">
        <v>1.0365976758569716E-2</v>
      </c>
    </row>
    <row r="2365" spans="1:22" x14ac:dyDescent="0.25">
      <c r="A2365" s="6">
        <v>44736</v>
      </c>
      <c r="B2365" s="7" t="str">
        <f t="shared" si="36"/>
        <v>6</v>
      </c>
      <c r="C2365" s="17">
        <f>_xlfn.ISOWEEKNUM(Table3[[#This Row],[dt]])</f>
        <v>25</v>
      </c>
      <c r="D2365" s="1">
        <v>15910</v>
      </c>
      <c r="E2365" s="1" t="s">
        <v>10</v>
      </c>
      <c r="F2365" s="1" t="s">
        <v>91</v>
      </c>
      <c r="G2365" s="1" t="s">
        <v>26</v>
      </c>
      <c r="H2365" s="1" t="s">
        <v>11</v>
      </c>
      <c r="I2365" s="1" t="s">
        <v>12</v>
      </c>
      <c r="J2365" s="1" t="s">
        <v>16</v>
      </c>
      <c r="K2365" s="1" t="s">
        <v>14</v>
      </c>
      <c r="L2365" s="1" t="s">
        <v>80</v>
      </c>
      <c r="M2365" s="1">
        <v>553760</v>
      </c>
      <c r="N2365" s="17">
        <v>1628.0552848126547</v>
      </c>
      <c r="O2365" s="8">
        <v>13540.25722048285</v>
      </c>
      <c r="P2365" s="8">
        <v>19967.6515629799</v>
      </c>
      <c r="Q2365" s="8">
        <f>P2365-Table3[[#This Row],[paid]]</f>
        <v>6427.3943424970494</v>
      </c>
      <c r="R2365" s="8">
        <v>12.264725743190986</v>
      </c>
      <c r="S2365" s="8">
        <v>13400</v>
      </c>
      <c r="T2365" s="10">
        <v>0.12</v>
      </c>
      <c r="U2365" s="8">
        <v>711.91217752336388</v>
      </c>
      <c r="V2365" s="10">
        <v>5.9422125437729794E-3</v>
      </c>
    </row>
    <row r="2366" spans="1:22" x14ac:dyDescent="0.25">
      <c r="A2366" s="6">
        <v>44736</v>
      </c>
      <c r="B2366" s="7" t="str">
        <f t="shared" si="36"/>
        <v>6</v>
      </c>
      <c r="C2366" s="17">
        <f>_xlfn.ISOWEEKNUM(Table3[[#This Row],[dt]])</f>
        <v>25</v>
      </c>
      <c r="D2366" s="1">
        <v>5638</v>
      </c>
      <c r="E2366" s="1" t="s">
        <v>10</v>
      </c>
      <c r="F2366" s="1" t="s">
        <v>92</v>
      </c>
      <c r="G2366" s="1" t="s">
        <v>65</v>
      </c>
      <c r="H2366" s="1" t="s">
        <v>11</v>
      </c>
      <c r="I2366" s="1" t="s">
        <v>12</v>
      </c>
      <c r="J2366" s="1" t="s">
        <v>16</v>
      </c>
      <c r="K2366" s="1" t="s">
        <v>15</v>
      </c>
      <c r="L2366" s="1" t="s">
        <v>75</v>
      </c>
      <c r="M2366" s="1">
        <v>701930</v>
      </c>
      <c r="N2366" s="17">
        <v>2414.336449873746</v>
      </c>
      <c r="O2366" s="8">
        <v>10075.951410503396</v>
      </c>
      <c r="P2366" s="8">
        <v>16089.111612126411</v>
      </c>
      <c r="Q2366" s="8">
        <f>P2366-Table3[[#This Row],[paid]]</f>
        <v>6013.1602016230154</v>
      </c>
      <c r="R2366" s="8">
        <v>6.6639890281107119</v>
      </c>
      <c r="S2366" s="8">
        <v>15600</v>
      </c>
      <c r="T2366" s="10">
        <v>0.04</v>
      </c>
      <c r="U2366" s="8">
        <v>1637.9914473165591</v>
      </c>
      <c r="V2366" s="10">
        <v>1.696790855419264E-2</v>
      </c>
    </row>
    <row r="2367" spans="1:22" x14ac:dyDescent="0.25">
      <c r="A2367" s="6">
        <v>44736</v>
      </c>
      <c r="B2367" s="7" t="str">
        <f t="shared" si="36"/>
        <v>6</v>
      </c>
      <c r="C2367" s="17">
        <f>_xlfn.ISOWEEKNUM(Table3[[#This Row],[dt]])</f>
        <v>25</v>
      </c>
      <c r="D2367" s="1">
        <v>16845</v>
      </c>
      <c r="E2367" s="1" t="s">
        <v>10</v>
      </c>
      <c r="F2367" s="1" t="s">
        <v>92</v>
      </c>
      <c r="G2367" s="1" t="s">
        <v>36</v>
      </c>
      <c r="H2367" s="1" t="s">
        <v>11</v>
      </c>
      <c r="I2367" s="1" t="s">
        <v>12</v>
      </c>
      <c r="J2367" s="1" t="s">
        <v>13</v>
      </c>
      <c r="K2367" s="1" t="s">
        <v>15</v>
      </c>
      <c r="L2367" s="1" t="s">
        <v>75</v>
      </c>
      <c r="M2367" s="1">
        <v>691710</v>
      </c>
      <c r="N2367" s="17">
        <v>3272.3340408706872</v>
      </c>
      <c r="O2367" s="8">
        <v>9766.5712170029874</v>
      </c>
      <c r="P2367" s="8">
        <v>15620.470897354217</v>
      </c>
      <c r="Q2367" s="8">
        <f>P2367-Table3[[#This Row],[paid]]</f>
        <v>5853.8996803512291</v>
      </c>
      <c r="R2367" s="8">
        <v>4.7734952184765325</v>
      </c>
      <c r="S2367" s="8">
        <v>16000</v>
      </c>
      <c r="T2367" s="10">
        <v>0.06</v>
      </c>
      <c r="U2367" s="8">
        <v>5485.677750724316</v>
      </c>
      <c r="V2367" s="10">
        <v>5.8530861913745458E-2</v>
      </c>
    </row>
    <row r="2368" spans="1:22" x14ac:dyDescent="0.25">
      <c r="A2368" s="6">
        <v>44736</v>
      </c>
      <c r="B2368" s="7" t="str">
        <f t="shared" si="36"/>
        <v>6</v>
      </c>
      <c r="C2368" s="17">
        <f>_xlfn.ISOWEEKNUM(Table3[[#This Row],[dt]])</f>
        <v>25</v>
      </c>
      <c r="D2368" s="1">
        <v>17247</v>
      </c>
      <c r="E2368" s="1" t="s">
        <v>10</v>
      </c>
      <c r="F2368" s="1" t="s">
        <v>95</v>
      </c>
      <c r="G2368" s="1" t="s">
        <v>34</v>
      </c>
      <c r="H2368" s="1" t="s">
        <v>11</v>
      </c>
      <c r="I2368" s="1" t="s">
        <v>22</v>
      </c>
      <c r="J2368" s="1" t="s">
        <v>16</v>
      </c>
      <c r="K2368" s="1" t="s">
        <v>15</v>
      </c>
      <c r="L2368" s="1" t="s">
        <v>80</v>
      </c>
      <c r="M2368" s="1">
        <v>403760</v>
      </c>
      <c r="N2368" s="17">
        <v>1049.4541673886674</v>
      </c>
      <c r="O2368" s="8">
        <v>7959.3089468692924</v>
      </c>
      <c r="P2368" s="8">
        <v>13258.618958453786</v>
      </c>
      <c r="Q2368" s="8">
        <f>P2368-Table3[[#This Row],[paid]]</f>
        <v>5299.3100115844936</v>
      </c>
      <c r="R2368" s="8">
        <v>12.633823725189353</v>
      </c>
      <c r="S2368" s="8">
        <v>10000</v>
      </c>
      <c r="T2368" s="10">
        <v>0.06</v>
      </c>
      <c r="U2368" s="8">
        <v>2887.089957546641</v>
      </c>
      <c r="V2368" s="10">
        <v>3.629198946729683E-2</v>
      </c>
    </row>
    <row r="2369" spans="1:22" x14ac:dyDescent="0.25">
      <c r="A2369" s="6">
        <v>44736</v>
      </c>
      <c r="B2369" s="7" t="str">
        <f t="shared" si="36"/>
        <v>6</v>
      </c>
      <c r="C2369" s="17">
        <f>_xlfn.ISOWEEKNUM(Table3[[#This Row],[dt]])</f>
        <v>25</v>
      </c>
      <c r="D2369" s="1">
        <v>5585</v>
      </c>
      <c r="E2369" s="1" t="s">
        <v>10</v>
      </c>
      <c r="F2369" s="1" t="s">
        <v>92</v>
      </c>
      <c r="G2369" s="1" t="s">
        <v>67</v>
      </c>
      <c r="H2369" s="1" t="s">
        <v>19</v>
      </c>
      <c r="I2369" s="1" t="s">
        <v>12</v>
      </c>
      <c r="J2369" s="1" t="s">
        <v>13</v>
      </c>
      <c r="K2369" s="1" t="s">
        <v>14</v>
      </c>
      <c r="L2369" s="1" t="s">
        <v>75</v>
      </c>
      <c r="M2369" s="1">
        <v>1280890</v>
      </c>
      <c r="N2369" s="17">
        <v>1240.2902111797071</v>
      </c>
      <c r="O2369" s="8">
        <v>26848.08304731212</v>
      </c>
      <c r="P2369" s="8">
        <v>32080.360879114702</v>
      </c>
      <c r="Q2369" s="8">
        <f>P2369-Table3[[#This Row],[paid]]</f>
        <v>5232.2778318025812</v>
      </c>
      <c r="R2369" s="8">
        <v>25.865205247892213</v>
      </c>
      <c r="S2369" s="8">
        <v>36000</v>
      </c>
      <c r="T2369" s="10">
        <v>7.0000000000000007E-2</v>
      </c>
      <c r="U2369" s="8">
        <v>3253.8701189537865</v>
      </c>
      <c r="V2369" s="10">
        <v>1.6904787590633349E-2</v>
      </c>
    </row>
    <row r="2370" spans="1:22" x14ac:dyDescent="0.25">
      <c r="A2370" s="6">
        <v>44736</v>
      </c>
      <c r="B2370" s="7" t="str">
        <f t="shared" ref="B2370:B2433" si="37">TEXT(A2370,"M")</f>
        <v>6</v>
      </c>
      <c r="C2370" s="17">
        <f>_xlfn.ISOWEEKNUM(Table3[[#This Row],[dt]])</f>
        <v>25</v>
      </c>
      <c r="D2370" s="1">
        <v>7581</v>
      </c>
      <c r="E2370" s="1" t="s">
        <v>10</v>
      </c>
      <c r="F2370" s="1" t="s">
        <v>92</v>
      </c>
      <c r="G2370" s="1" t="s">
        <v>43</v>
      </c>
      <c r="H2370" s="1" t="s">
        <v>11</v>
      </c>
      <c r="I2370" s="1" t="s">
        <v>12</v>
      </c>
      <c r="J2370" s="1" t="s">
        <v>13</v>
      </c>
      <c r="K2370" s="1" t="s">
        <v>14</v>
      </c>
      <c r="L2370" s="1" t="s">
        <v>75</v>
      </c>
      <c r="M2370" s="1">
        <v>1405950</v>
      </c>
      <c r="N2370" s="17">
        <v>4330.7340007295425</v>
      </c>
      <c r="O2370" s="8">
        <v>27901.655895494438</v>
      </c>
      <c r="P2370" s="8">
        <v>33123.533405502647</v>
      </c>
      <c r="Q2370" s="8">
        <f>P2370-Table3[[#This Row],[paid]]</f>
        <v>5221.8775100082094</v>
      </c>
      <c r="R2370" s="8">
        <v>7.6484802345105374</v>
      </c>
      <c r="S2370" s="8">
        <v>39400</v>
      </c>
      <c r="T2370" s="10">
        <v>0.17</v>
      </c>
      <c r="U2370" s="8">
        <v>1300.8226551413065</v>
      </c>
      <c r="V2370" s="10">
        <v>6.5453094391453989E-3</v>
      </c>
    </row>
    <row r="2371" spans="1:22" x14ac:dyDescent="0.25">
      <c r="A2371" s="6">
        <v>44736</v>
      </c>
      <c r="B2371" s="7" t="str">
        <f t="shared" si="37"/>
        <v>6</v>
      </c>
      <c r="C2371" s="17">
        <f>_xlfn.ISOWEEKNUM(Table3[[#This Row],[dt]])</f>
        <v>25</v>
      </c>
      <c r="D2371" s="1">
        <v>15408</v>
      </c>
      <c r="E2371" s="1" t="s">
        <v>10</v>
      </c>
      <c r="F2371" s="1" t="s">
        <v>95</v>
      </c>
      <c r="G2371" s="1" t="s">
        <v>28</v>
      </c>
      <c r="H2371" s="1" t="s">
        <v>17</v>
      </c>
      <c r="I2371" s="1" t="s">
        <v>18</v>
      </c>
      <c r="J2371" s="1" t="s">
        <v>16</v>
      </c>
      <c r="K2371" s="1" t="s">
        <v>20</v>
      </c>
      <c r="L2371" s="1" t="s">
        <v>80</v>
      </c>
      <c r="M2371" s="1">
        <v>302340</v>
      </c>
      <c r="N2371" s="17">
        <v>611.73714151662659</v>
      </c>
      <c r="O2371" s="8">
        <v>10254.527186980697</v>
      </c>
      <c r="P2371" s="8">
        <v>15152.355432290109</v>
      </c>
      <c r="Q2371" s="8">
        <f>P2371-Table3[[#This Row],[paid]]</f>
        <v>4897.8282453094125</v>
      </c>
      <c r="R2371" s="8">
        <v>24.769389340533085</v>
      </c>
      <c r="S2371" s="8">
        <v>15200</v>
      </c>
      <c r="T2371" s="10">
        <v>0.1</v>
      </c>
      <c r="U2371" s="8">
        <v>2052.7886676526409</v>
      </c>
      <c r="V2371" s="10">
        <v>2.2579423122538522E-2</v>
      </c>
    </row>
    <row r="2372" spans="1:22" x14ac:dyDescent="0.25">
      <c r="A2372" s="6">
        <v>44736</v>
      </c>
      <c r="B2372" s="7" t="str">
        <f t="shared" si="37"/>
        <v>6</v>
      </c>
      <c r="C2372" s="17">
        <f>_xlfn.ISOWEEKNUM(Table3[[#This Row],[dt]])</f>
        <v>25</v>
      </c>
      <c r="D2372" s="1">
        <v>16205</v>
      </c>
      <c r="E2372" s="1" t="s">
        <v>10</v>
      </c>
      <c r="F2372" s="1" t="s">
        <v>94</v>
      </c>
      <c r="G2372" s="1" t="s">
        <v>31</v>
      </c>
      <c r="H2372" s="1" t="s">
        <v>17</v>
      </c>
      <c r="I2372" s="1" t="s">
        <v>12</v>
      </c>
      <c r="J2372" s="1" t="s">
        <v>13</v>
      </c>
      <c r="K2372" s="1" t="s">
        <v>14</v>
      </c>
      <c r="L2372" s="1" t="s">
        <v>78</v>
      </c>
      <c r="M2372" s="1">
        <v>318520</v>
      </c>
      <c r="N2372" s="17">
        <v>1057.7186348652317</v>
      </c>
      <c r="O2372" s="8">
        <v>16262.562049867705</v>
      </c>
      <c r="P2372" s="8">
        <v>20926.052227247194</v>
      </c>
      <c r="Q2372" s="8">
        <f>P2372-Table3[[#This Row],[paid]]</f>
        <v>4663.4901773794882</v>
      </c>
      <c r="R2372" s="8">
        <v>19.784138746797694</v>
      </c>
      <c r="S2372" s="8">
        <v>12800</v>
      </c>
      <c r="T2372" s="10">
        <v>0.09</v>
      </c>
      <c r="U2372" s="8">
        <v>199.69853917781211</v>
      </c>
      <c r="V2372" s="10">
        <v>1.5905097388427502E-3</v>
      </c>
    </row>
    <row r="2373" spans="1:22" x14ac:dyDescent="0.25">
      <c r="A2373" s="6">
        <v>44736</v>
      </c>
      <c r="B2373" s="7" t="str">
        <f t="shared" si="37"/>
        <v>6</v>
      </c>
      <c r="C2373" s="17">
        <f>_xlfn.ISOWEEKNUM(Table3[[#This Row],[dt]])</f>
        <v>25</v>
      </c>
      <c r="D2373" s="1">
        <v>9315</v>
      </c>
      <c r="E2373" s="1" t="s">
        <v>10</v>
      </c>
      <c r="F2373" s="1" t="s">
        <v>95</v>
      </c>
      <c r="G2373" s="1" t="s">
        <v>52</v>
      </c>
      <c r="H2373" s="1" t="s">
        <v>17</v>
      </c>
      <c r="I2373" s="1" t="s">
        <v>18</v>
      </c>
      <c r="J2373" s="1" t="s">
        <v>16</v>
      </c>
      <c r="K2373" s="1" t="s">
        <v>14</v>
      </c>
      <c r="L2373" s="1" t="s">
        <v>78</v>
      </c>
      <c r="M2373" s="1">
        <v>216930</v>
      </c>
      <c r="N2373" s="17">
        <v>711.12784762853232</v>
      </c>
      <c r="O2373" s="8">
        <v>8969.1289459134186</v>
      </c>
      <c r="P2373" s="8">
        <v>13456.112578924423</v>
      </c>
      <c r="Q2373" s="8">
        <f>P2373-Table3[[#This Row],[paid]]</f>
        <v>4486.9836330110047</v>
      </c>
      <c r="R2373" s="8">
        <v>18.922212966062066</v>
      </c>
      <c r="S2373" s="8">
        <v>14400</v>
      </c>
      <c r="T2373" s="10">
        <v>7.0000000000000007E-2</v>
      </c>
      <c r="U2373" s="8">
        <v>1090.0245728395873</v>
      </c>
      <c r="V2373" s="10">
        <v>1.3500984112192421E-2</v>
      </c>
    </row>
    <row r="2374" spans="1:22" x14ac:dyDescent="0.25">
      <c r="A2374" s="6">
        <v>44736</v>
      </c>
      <c r="B2374" s="7" t="str">
        <f t="shared" si="37"/>
        <v>6</v>
      </c>
      <c r="C2374" s="17">
        <f>_xlfn.ISOWEEKNUM(Table3[[#This Row],[dt]])</f>
        <v>25</v>
      </c>
      <c r="D2374" s="1">
        <v>5289</v>
      </c>
      <c r="E2374" s="1" t="s">
        <v>10</v>
      </c>
      <c r="F2374" s="1" t="s">
        <v>95</v>
      </c>
      <c r="G2374" s="1" t="s">
        <v>69</v>
      </c>
      <c r="H2374" s="1" t="s">
        <v>17</v>
      </c>
      <c r="I2374" s="1" t="s">
        <v>12</v>
      </c>
      <c r="J2374" s="1" t="s">
        <v>16</v>
      </c>
      <c r="K2374" s="1" t="s">
        <v>14</v>
      </c>
      <c r="L2374" s="1" t="s">
        <v>80</v>
      </c>
      <c r="M2374" s="1">
        <v>1011560</v>
      </c>
      <c r="N2374" s="17">
        <v>3206.5357405299483</v>
      </c>
      <c r="O2374" s="8">
        <v>19833.686591885951</v>
      </c>
      <c r="P2374" s="8">
        <v>24089.933683087849</v>
      </c>
      <c r="Q2374" s="8">
        <f>P2374-Table3[[#This Row],[paid]]</f>
        <v>4256.247091201898</v>
      </c>
      <c r="R2374" s="8">
        <v>7.5127600726840722</v>
      </c>
      <c r="S2374" s="8">
        <v>32600</v>
      </c>
      <c r="T2374" s="10">
        <v>0.04</v>
      </c>
      <c r="U2374" s="8">
        <v>4646.2051546529337</v>
      </c>
      <c r="V2374" s="10">
        <v>3.214485917489792E-2</v>
      </c>
    </row>
    <row r="2375" spans="1:22" x14ac:dyDescent="0.25">
      <c r="A2375" s="6">
        <v>44736</v>
      </c>
      <c r="B2375" s="7" t="str">
        <f t="shared" si="37"/>
        <v>6</v>
      </c>
      <c r="C2375" s="17">
        <f>_xlfn.ISOWEEKNUM(Table3[[#This Row],[dt]])</f>
        <v>25</v>
      </c>
      <c r="D2375" s="1">
        <v>3534</v>
      </c>
      <c r="E2375" s="1" t="s">
        <v>10</v>
      </c>
      <c r="F2375" s="1" t="s">
        <v>92</v>
      </c>
      <c r="G2375" s="1" t="s">
        <v>37</v>
      </c>
      <c r="H2375" s="1" t="s">
        <v>11</v>
      </c>
      <c r="I2375" s="1" t="s">
        <v>18</v>
      </c>
      <c r="J2375" s="1" t="s">
        <v>13</v>
      </c>
      <c r="K2375" s="1" t="s">
        <v>14</v>
      </c>
      <c r="L2375" s="1" t="s">
        <v>76</v>
      </c>
      <c r="M2375" s="1">
        <v>249170</v>
      </c>
      <c r="N2375" s="17">
        <v>635.78086303939961</v>
      </c>
      <c r="O2375" s="8">
        <v>7567.6117477139378</v>
      </c>
      <c r="P2375" s="8">
        <v>11792.50668654085</v>
      </c>
      <c r="Q2375" s="8">
        <f>P2375-Table3[[#This Row],[paid]]</f>
        <v>4224.894938826912</v>
      </c>
      <c r="R2375" s="8">
        <v>18.548068009102789</v>
      </c>
      <c r="S2375" s="8">
        <v>8600</v>
      </c>
      <c r="T2375" s="10">
        <v>0.08</v>
      </c>
      <c r="U2375" s="8">
        <v>4727.970067007841</v>
      </c>
      <c r="V2375" s="10">
        <v>6.6821671771222016E-2</v>
      </c>
    </row>
    <row r="2376" spans="1:22" x14ac:dyDescent="0.25">
      <c r="A2376" s="6">
        <v>44736</v>
      </c>
      <c r="B2376" s="7" t="str">
        <f t="shared" si="37"/>
        <v>6</v>
      </c>
      <c r="C2376" s="17">
        <f>_xlfn.ISOWEEKNUM(Table3[[#This Row],[dt]])</f>
        <v>25</v>
      </c>
      <c r="D2376" s="1">
        <v>7797</v>
      </c>
      <c r="E2376" s="1" t="s">
        <v>10</v>
      </c>
      <c r="F2376" s="1" t="s">
        <v>91</v>
      </c>
      <c r="G2376" s="1" t="s">
        <v>27</v>
      </c>
      <c r="H2376" s="1" t="s">
        <v>19</v>
      </c>
      <c r="I2376" s="1" t="s">
        <v>18</v>
      </c>
      <c r="J2376" s="1" t="s">
        <v>13</v>
      </c>
      <c r="K2376" s="1" t="s">
        <v>14</v>
      </c>
      <c r="L2376" s="1" t="s">
        <v>80</v>
      </c>
      <c r="M2376" s="1">
        <v>256420</v>
      </c>
      <c r="N2376" s="17">
        <v>599.21509330217532</v>
      </c>
      <c r="O2376" s="8">
        <v>7898.7774588636958</v>
      </c>
      <c r="P2376" s="8">
        <v>11600.653607809138</v>
      </c>
      <c r="Q2376" s="8">
        <f>P2376-Table3[[#This Row],[paid]]</f>
        <v>3701.8761489454419</v>
      </c>
      <c r="R2376" s="8">
        <v>19.359748673685527</v>
      </c>
      <c r="S2376" s="8">
        <v>13400</v>
      </c>
      <c r="T2376" s="10">
        <v>0.125</v>
      </c>
      <c r="U2376" s="8">
        <v>4809.0110140585675</v>
      </c>
      <c r="V2376" s="10">
        <v>6.9091092861947548E-2</v>
      </c>
    </row>
    <row r="2377" spans="1:22" x14ac:dyDescent="0.25">
      <c r="A2377" s="6">
        <v>44736</v>
      </c>
      <c r="B2377" s="7" t="str">
        <f t="shared" si="37"/>
        <v>6</v>
      </c>
      <c r="C2377" s="17">
        <f>_xlfn.ISOWEEKNUM(Table3[[#This Row],[dt]])</f>
        <v>25</v>
      </c>
      <c r="D2377" s="1">
        <v>15031</v>
      </c>
      <c r="E2377" s="1" t="s">
        <v>10</v>
      </c>
      <c r="F2377" s="1" t="s">
        <v>90</v>
      </c>
      <c r="G2377" s="1" t="s">
        <v>54</v>
      </c>
      <c r="H2377" s="1" t="s">
        <v>19</v>
      </c>
      <c r="I2377" s="1" t="s">
        <v>12</v>
      </c>
      <c r="J2377" s="1" t="s">
        <v>13</v>
      </c>
      <c r="K2377" s="1" t="s">
        <v>14</v>
      </c>
      <c r="L2377" s="1" t="s">
        <v>78</v>
      </c>
      <c r="M2377" s="1">
        <v>144500</v>
      </c>
      <c r="N2377" s="17">
        <v>419.65150048402711</v>
      </c>
      <c r="O2377" s="8">
        <v>5390.1577664625247</v>
      </c>
      <c r="P2377" s="8">
        <v>8976.1420418318685</v>
      </c>
      <c r="Q2377" s="8">
        <f>P2377-Table3[[#This Row],[paid]]</f>
        <v>3585.9842753693438</v>
      </c>
      <c r="R2377" s="8">
        <v>21.38951494627986</v>
      </c>
      <c r="S2377" s="8">
        <v>8400</v>
      </c>
      <c r="T2377" s="10">
        <v>0.11</v>
      </c>
      <c r="U2377" s="8">
        <v>2426.1995371947773</v>
      </c>
      <c r="V2377" s="10">
        <v>4.5049040851623937E-2</v>
      </c>
    </row>
    <row r="2378" spans="1:22" x14ac:dyDescent="0.25">
      <c r="A2378" s="6">
        <v>44736</v>
      </c>
      <c r="B2378" s="7" t="str">
        <f t="shared" si="37"/>
        <v>6</v>
      </c>
      <c r="C2378" s="17">
        <f>_xlfn.ISOWEEKNUM(Table3[[#This Row],[dt]])</f>
        <v>25</v>
      </c>
      <c r="D2378" s="1">
        <v>15169</v>
      </c>
      <c r="E2378" s="1" t="s">
        <v>10</v>
      </c>
      <c r="F2378" s="1" t="s">
        <v>92</v>
      </c>
      <c r="G2378" s="1" t="s">
        <v>51</v>
      </c>
      <c r="H2378" s="1" t="s">
        <v>11</v>
      </c>
      <c r="I2378" s="1" t="s">
        <v>12</v>
      </c>
      <c r="J2378" s="1" t="s">
        <v>13</v>
      </c>
      <c r="K2378" s="1" t="s">
        <v>14</v>
      </c>
      <c r="L2378" s="1" t="s">
        <v>80</v>
      </c>
      <c r="M2378" s="1">
        <v>226180</v>
      </c>
      <c r="N2378" s="17">
        <v>888.19031084656092</v>
      </c>
      <c r="O2378" s="8">
        <v>5907.2105503102075</v>
      </c>
      <c r="P2378" s="8">
        <v>9204.7845173966798</v>
      </c>
      <c r="Q2378" s="8">
        <f>P2378-Table3[[#This Row],[paid]]</f>
        <v>3297.5739670864723</v>
      </c>
      <c r="R2378" s="8">
        <v>10.363527281245979</v>
      </c>
      <c r="S2378" s="8">
        <v>5800</v>
      </c>
      <c r="T2378" s="10">
        <v>0.09</v>
      </c>
      <c r="U2378" s="8">
        <v>2983.5699805338536</v>
      </c>
      <c r="V2378" s="10">
        <v>5.4022086283769491E-2</v>
      </c>
    </row>
    <row r="2379" spans="1:22" x14ac:dyDescent="0.25">
      <c r="A2379" s="6">
        <v>44736</v>
      </c>
      <c r="B2379" s="7" t="str">
        <f t="shared" si="37"/>
        <v>6</v>
      </c>
      <c r="C2379" s="17">
        <f>_xlfn.ISOWEEKNUM(Table3[[#This Row],[dt]])</f>
        <v>25</v>
      </c>
      <c r="D2379" s="1">
        <v>15839</v>
      </c>
      <c r="E2379" s="1" t="s">
        <v>10</v>
      </c>
      <c r="F2379" s="1" t="s">
        <v>94</v>
      </c>
      <c r="G2379" s="1" t="s">
        <v>56</v>
      </c>
      <c r="H2379" s="1" t="s">
        <v>19</v>
      </c>
      <c r="I2379" s="1" t="s">
        <v>12</v>
      </c>
      <c r="J2379" s="1" t="s">
        <v>16</v>
      </c>
      <c r="K2379" s="1" t="s">
        <v>14</v>
      </c>
      <c r="L2379" s="1" t="s">
        <v>81</v>
      </c>
      <c r="M2379" s="1">
        <v>228250</v>
      </c>
      <c r="N2379" s="17">
        <v>200.115570079305</v>
      </c>
      <c r="O2379" s="8">
        <v>4440.0615029262071</v>
      </c>
      <c r="P2379" s="8">
        <v>6731.2533245852546</v>
      </c>
      <c r="Q2379" s="8">
        <f>P2379-Table3[[#This Row],[paid]]</f>
        <v>2291.1918216590475</v>
      </c>
      <c r="R2379" s="8">
        <v>33.636829567622776</v>
      </c>
      <c r="S2379" s="8">
        <v>3200</v>
      </c>
      <c r="T2379" s="10">
        <v>7.4999999999999997E-2</v>
      </c>
      <c r="U2379" s="8">
        <v>376.28631792989387</v>
      </c>
      <c r="V2379" s="10">
        <v>9.316895873253012E-3</v>
      </c>
    </row>
    <row r="2380" spans="1:22" x14ac:dyDescent="0.25">
      <c r="A2380" s="6">
        <v>44736</v>
      </c>
      <c r="B2380" s="7" t="str">
        <f t="shared" si="37"/>
        <v>6</v>
      </c>
      <c r="C2380" s="17">
        <f>_xlfn.ISOWEEKNUM(Table3[[#This Row],[dt]])</f>
        <v>25</v>
      </c>
      <c r="D2380" s="1">
        <v>9288</v>
      </c>
      <c r="E2380" s="1" t="s">
        <v>10</v>
      </c>
      <c r="F2380" s="1" t="s">
        <v>89</v>
      </c>
      <c r="G2380" s="1" t="s">
        <v>35</v>
      </c>
      <c r="H2380" s="1" t="s">
        <v>19</v>
      </c>
      <c r="I2380" s="1" t="s">
        <v>21</v>
      </c>
      <c r="J2380" s="1" t="s">
        <v>13</v>
      </c>
      <c r="K2380" s="1" t="s">
        <v>14</v>
      </c>
      <c r="L2380" s="1" t="s">
        <v>81</v>
      </c>
      <c r="M2380" s="1">
        <v>288690</v>
      </c>
      <c r="N2380" s="17">
        <v>452.54193938727241</v>
      </c>
      <c r="O2380" s="8">
        <v>6904.4296198348484</v>
      </c>
      <c r="P2380" s="8">
        <v>9136.0934810613744</v>
      </c>
      <c r="Q2380" s="8">
        <f>P2380-Table3[[#This Row],[paid]]</f>
        <v>2231.663861226526</v>
      </c>
      <c r="R2380" s="8">
        <v>20.188390701271484</v>
      </c>
      <c r="S2380" s="8">
        <v>14200</v>
      </c>
      <c r="T2380" s="10">
        <v>6.5000000000000002E-2</v>
      </c>
      <c r="U2380" s="8">
        <v>3513.4929603544556</v>
      </c>
      <c r="V2380" s="10">
        <v>6.4095465011709429E-2</v>
      </c>
    </row>
    <row r="2381" spans="1:22" x14ac:dyDescent="0.25">
      <c r="A2381" s="6">
        <v>44736</v>
      </c>
      <c r="B2381" s="7" t="str">
        <f t="shared" si="37"/>
        <v>6</v>
      </c>
      <c r="C2381" s="17">
        <f>_xlfn.ISOWEEKNUM(Table3[[#This Row],[dt]])</f>
        <v>25</v>
      </c>
      <c r="D2381" s="1">
        <v>14706</v>
      </c>
      <c r="E2381" s="1" t="s">
        <v>10</v>
      </c>
      <c r="F2381" s="1" t="s">
        <v>91</v>
      </c>
      <c r="G2381" s="1" t="s">
        <v>46</v>
      </c>
      <c r="H2381" s="1" t="s">
        <v>17</v>
      </c>
      <c r="I2381" s="1" t="s">
        <v>18</v>
      </c>
      <c r="J2381" s="1" t="s">
        <v>13</v>
      </c>
      <c r="K2381" s="1" t="s">
        <v>15</v>
      </c>
      <c r="L2381" s="1" t="s">
        <v>75</v>
      </c>
      <c r="M2381" s="1">
        <v>113620</v>
      </c>
      <c r="N2381" s="17">
        <v>428.30575916230367</v>
      </c>
      <c r="O2381" s="8">
        <v>6807.3988150321911</v>
      </c>
      <c r="P2381" s="8">
        <v>8998.9139425707672</v>
      </c>
      <c r="Q2381" s="8">
        <f>P2381-Table3[[#This Row],[paid]]</f>
        <v>2191.5151275385761</v>
      </c>
      <c r="R2381" s="8">
        <v>21.010490169852439</v>
      </c>
      <c r="S2381" s="8">
        <v>4600</v>
      </c>
      <c r="T2381" s="10">
        <v>0.11</v>
      </c>
      <c r="U2381" s="8">
        <v>4713.8575028048581</v>
      </c>
      <c r="V2381" s="10">
        <v>8.7304192722361368E-2</v>
      </c>
    </row>
    <row r="2382" spans="1:22" x14ac:dyDescent="0.25">
      <c r="A2382" s="6">
        <v>44736</v>
      </c>
      <c r="B2382" s="7" t="str">
        <f t="shared" si="37"/>
        <v>6</v>
      </c>
      <c r="C2382" s="17">
        <f>_xlfn.ISOWEEKNUM(Table3[[#This Row],[dt]])</f>
        <v>25</v>
      </c>
      <c r="D2382" s="1">
        <v>13250</v>
      </c>
      <c r="E2382" s="1" t="s">
        <v>10</v>
      </c>
      <c r="F2382" s="1" t="s">
        <v>89</v>
      </c>
      <c r="G2382" s="1" t="s">
        <v>35</v>
      </c>
      <c r="H2382" s="1" t="s">
        <v>11</v>
      </c>
      <c r="I2382" s="1" t="s">
        <v>18</v>
      </c>
      <c r="J2382" s="1" t="s">
        <v>13</v>
      </c>
      <c r="K2382" s="1" t="s">
        <v>15</v>
      </c>
      <c r="L2382" s="1" t="s">
        <v>77</v>
      </c>
      <c r="M2382" s="1">
        <v>132770</v>
      </c>
      <c r="N2382" s="17">
        <v>258.18181818181819</v>
      </c>
      <c r="O2382" s="8">
        <v>3146.9794148652882</v>
      </c>
      <c r="P2382" s="8">
        <v>4836.2670661349666</v>
      </c>
      <c r="Q2382" s="8">
        <f>P2382-Table3[[#This Row],[paid]]</f>
        <v>1689.2876512696785</v>
      </c>
      <c r="R2382" s="8">
        <v>18.732020326579097</v>
      </c>
      <c r="S2382" s="8">
        <v>2000</v>
      </c>
      <c r="T2382" s="10">
        <v>7.0000000000000007E-2</v>
      </c>
      <c r="U2382" s="8">
        <v>1575.553199824717</v>
      </c>
      <c r="V2382" s="10">
        <v>5.4296463859396384E-2</v>
      </c>
    </row>
    <row r="2383" spans="1:22" x14ac:dyDescent="0.25">
      <c r="A2383" s="6">
        <v>44736</v>
      </c>
      <c r="B2383" s="7" t="str">
        <f t="shared" si="37"/>
        <v>6</v>
      </c>
      <c r="C2383" s="17">
        <f>_xlfn.ISOWEEKNUM(Table3[[#This Row],[dt]])</f>
        <v>25</v>
      </c>
      <c r="D2383" s="1">
        <v>5435</v>
      </c>
      <c r="E2383" s="1" t="s">
        <v>10</v>
      </c>
      <c r="F2383" s="1" t="s">
        <v>94</v>
      </c>
      <c r="G2383" s="1" t="s">
        <v>28</v>
      </c>
      <c r="H2383" s="1" t="s">
        <v>17</v>
      </c>
      <c r="I2383" s="1" t="s">
        <v>21</v>
      </c>
      <c r="J2383" s="1" t="s">
        <v>16</v>
      </c>
      <c r="K2383" s="1" t="s">
        <v>15</v>
      </c>
      <c r="L2383" s="1" t="s">
        <v>78</v>
      </c>
      <c r="M2383" s="1">
        <v>159910</v>
      </c>
      <c r="N2383" s="17">
        <v>155.07677388071764</v>
      </c>
      <c r="O2383" s="8">
        <v>2774.3602433842516</v>
      </c>
      <c r="P2383" s="8">
        <v>3983.6929271014105</v>
      </c>
      <c r="Q2383" s="8">
        <f>P2383-Table3[[#This Row],[paid]]</f>
        <v>1209.3326837171589</v>
      </c>
      <c r="R2383" s="8">
        <v>25.688520772076405</v>
      </c>
      <c r="S2383" s="8">
        <v>1600</v>
      </c>
      <c r="T2383" s="10">
        <v>0.08</v>
      </c>
      <c r="U2383" s="8">
        <v>1163.9387930951723</v>
      </c>
      <c r="V2383" s="10">
        <v>4.8695971903222224E-2</v>
      </c>
    </row>
    <row r="2384" spans="1:22" x14ac:dyDescent="0.25">
      <c r="A2384" s="6">
        <v>44736</v>
      </c>
      <c r="B2384" s="7" t="str">
        <f t="shared" si="37"/>
        <v>6</v>
      </c>
      <c r="C2384" s="17">
        <f>_xlfn.ISOWEEKNUM(Table3[[#This Row],[dt]])</f>
        <v>25</v>
      </c>
      <c r="D2384" s="1">
        <v>15673</v>
      </c>
      <c r="E2384" s="1" t="s">
        <v>10</v>
      </c>
      <c r="F2384" s="1" t="s">
        <v>95</v>
      </c>
      <c r="G2384" s="1" t="s">
        <v>62</v>
      </c>
      <c r="H2384" s="1" t="s">
        <v>19</v>
      </c>
      <c r="I2384" s="1" t="s">
        <v>21</v>
      </c>
      <c r="J2384" s="1" t="s">
        <v>16</v>
      </c>
      <c r="K2384" s="1" t="s">
        <v>15</v>
      </c>
      <c r="L2384" s="1" t="s">
        <v>81</v>
      </c>
      <c r="M2384" s="1">
        <v>136470</v>
      </c>
      <c r="N2384" s="17">
        <v>91.861873990306947</v>
      </c>
      <c r="O2384" s="8">
        <v>2275.2717077072712</v>
      </c>
      <c r="P2384" s="8">
        <v>3483.5120484519307</v>
      </c>
      <c r="Q2384" s="8">
        <f>P2384-Table3[[#This Row],[paid]]</f>
        <v>1208.2403407446595</v>
      </c>
      <c r="R2384" s="8">
        <v>37.921195128454521</v>
      </c>
      <c r="S2384" s="8">
        <v>1400</v>
      </c>
      <c r="T2384" s="10">
        <v>0.06</v>
      </c>
      <c r="U2384" s="8">
        <v>699.39300850028997</v>
      </c>
      <c r="V2384" s="10">
        <v>3.3462063513894427E-2</v>
      </c>
    </row>
    <row r="2385" spans="1:22" x14ac:dyDescent="0.25">
      <c r="A2385" s="6">
        <v>44736</v>
      </c>
      <c r="B2385" s="7" t="str">
        <f t="shared" si="37"/>
        <v>6</v>
      </c>
      <c r="C2385" s="17">
        <f>_xlfn.ISOWEEKNUM(Table3[[#This Row],[dt]])</f>
        <v>25</v>
      </c>
      <c r="D2385" s="1">
        <v>15810</v>
      </c>
      <c r="E2385" s="1" t="s">
        <v>10</v>
      </c>
      <c r="F2385" s="1" t="s">
        <v>92</v>
      </c>
      <c r="G2385" s="1" t="s">
        <v>39</v>
      </c>
      <c r="H2385" s="1" t="s">
        <v>11</v>
      </c>
      <c r="I2385" s="1" t="s">
        <v>12</v>
      </c>
      <c r="J2385" s="1" t="s">
        <v>16</v>
      </c>
      <c r="K2385" s="1" t="s">
        <v>14</v>
      </c>
      <c r="L2385" s="1" t="s">
        <v>79</v>
      </c>
      <c r="M2385" s="1">
        <v>196210</v>
      </c>
      <c r="N2385" s="17">
        <v>358.78756559071394</v>
      </c>
      <c r="O2385" s="8">
        <v>3931.9873601242798</v>
      </c>
      <c r="P2385" s="8">
        <v>5111.4064234508996</v>
      </c>
      <c r="Q2385" s="8">
        <f>P2385-Table3[[#This Row],[paid]]</f>
        <v>1179.4190633266198</v>
      </c>
      <c r="R2385" s="8">
        <v>14.246331014943044</v>
      </c>
      <c r="S2385" s="8">
        <v>1000</v>
      </c>
      <c r="T2385" s="10">
        <v>0.1</v>
      </c>
      <c r="U2385" s="8">
        <v>1711.9059622703294</v>
      </c>
      <c r="V2385" s="10">
        <v>5.5819795324700418E-2</v>
      </c>
    </row>
    <row r="2386" spans="1:22" x14ac:dyDescent="0.25">
      <c r="A2386" s="6">
        <v>44736</v>
      </c>
      <c r="B2386" s="7" t="str">
        <f t="shared" si="37"/>
        <v>6</v>
      </c>
      <c r="C2386" s="17">
        <f>_xlfn.ISOWEEKNUM(Table3[[#This Row],[dt]])</f>
        <v>25</v>
      </c>
      <c r="D2386" s="1">
        <v>2480</v>
      </c>
      <c r="E2386" s="1" t="s">
        <v>10</v>
      </c>
      <c r="F2386" s="1" t="s">
        <v>89</v>
      </c>
      <c r="G2386" s="1" t="s">
        <v>72</v>
      </c>
      <c r="H2386" s="1" t="s">
        <v>17</v>
      </c>
      <c r="I2386" s="1" t="s">
        <v>12</v>
      </c>
      <c r="J2386" s="1" t="s">
        <v>13</v>
      </c>
      <c r="K2386" s="1" t="s">
        <v>14</v>
      </c>
      <c r="L2386" s="1" t="s">
        <v>81</v>
      </c>
      <c r="M2386" s="1">
        <v>986970</v>
      </c>
      <c r="N2386" s="17">
        <v>1283.9469233771301</v>
      </c>
      <c r="O2386" s="8">
        <v>16846.839041726806</v>
      </c>
      <c r="P2386" s="8">
        <v>18025.372630212376</v>
      </c>
      <c r="Q2386" s="8">
        <f>P2386-Table3[[#This Row],[paid]]</f>
        <v>1178.5335884855704</v>
      </c>
      <c r="R2386" s="8">
        <v>14.039032534772337</v>
      </c>
      <c r="S2386" s="8">
        <v>50000</v>
      </c>
      <c r="T2386" s="10">
        <v>0.06</v>
      </c>
      <c r="U2386" s="8">
        <v>1811.6628278759445</v>
      </c>
      <c r="V2386" s="10">
        <v>1.6751043700472628E-2</v>
      </c>
    </row>
    <row r="2387" spans="1:22" x14ac:dyDescent="0.25">
      <c r="A2387" s="6">
        <v>44736</v>
      </c>
      <c r="B2387" s="7" t="str">
        <f t="shared" si="37"/>
        <v>6</v>
      </c>
      <c r="C2387" s="17">
        <f>_xlfn.ISOWEEKNUM(Table3[[#This Row],[dt]])</f>
        <v>25</v>
      </c>
      <c r="D2387" s="1">
        <v>16656</v>
      </c>
      <c r="E2387" s="1" t="s">
        <v>10</v>
      </c>
      <c r="F2387" s="1" t="s">
        <v>92</v>
      </c>
      <c r="G2387" s="1" t="s">
        <v>30</v>
      </c>
      <c r="H2387" s="1" t="s">
        <v>11</v>
      </c>
      <c r="I2387" s="1" t="s">
        <v>18</v>
      </c>
      <c r="J2387" s="1" t="s">
        <v>13</v>
      </c>
      <c r="K2387" s="1" t="s">
        <v>14</v>
      </c>
      <c r="L2387" s="1" t="s">
        <v>76</v>
      </c>
      <c r="M2387" s="1">
        <v>158930</v>
      </c>
      <c r="N2387" s="17">
        <v>818.01648953915071</v>
      </c>
      <c r="O2387" s="8">
        <v>3251.3182835900848</v>
      </c>
      <c r="P2387" s="8">
        <v>4104.3703220938551</v>
      </c>
      <c r="Q2387" s="8">
        <f>P2387-Table3[[#This Row],[paid]]</f>
        <v>853.05203850377029</v>
      </c>
      <c r="R2387" s="8">
        <v>5.0174664870217356</v>
      </c>
      <c r="S2387" s="8">
        <v>5600</v>
      </c>
      <c r="T2387" s="10">
        <v>0.11</v>
      </c>
      <c r="U2387" s="8">
        <v>859.2720235223693</v>
      </c>
      <c r="V2387" s="10">
        <v>3.489256394567606E-2</v>
      </c>
    </row>
    <row r="2388" spans="1:22" x14ac:dyDescent="0.25">
      <c r="A2388" s="6">
        <v>44736</v>
      </c>
      <c r="B2388" s="7" t="str">
        <f t="shared" si="37"/>
        <v>6</v>
      </c>
      <c r="C2388" s="17">
        <f>_xlfn.ISOWEEKNUM(Table3[[#This Row],[dt]])</f>
        <v>25</v>
      </c>
      <c r="D2388" s="1">
        <v>17047</v>
      </c>
      <c r="E2388" s="1" t="s">
        <v>10</v>
      </c>
      <c r="F2388" s="1" t="s">
        <v>92</v>
      </c>
      <c r="G2388" s="1" t="s">
        <v>63</v>
      </c>
      <c r="H2388" s="1" t="s">
        <v>17</v>
      </c>
      <c r="I2388" s="1" t="s">
        <v>12</v>
      </c>
      <c r="J2388" s="1" t="s">
        <v>16</v>
      </c>
      <c r="K2388" s="1" t="s">
        <v>20</v>
      </c>
      <c r="L2388" s="1" t="s">
        <v>81</v>
      </c>
      <c r="M2388" s="1">
        <v>165940</v>
      </c>
      <c r="N2388" s="17">
        <v>175.72184962936817</v>
      </c>
      <c r="O2388" s="8">
        <v>3597.536447216738</v>
      </c>
      <c r="P2388" s="8">
        <v>4390.0399903749376</v>
      </c>
      <c r="Q2388" s="8">
        <f>P2388-Table3[[#This Row],[paid]]</f>
        <v>792.50354315819959</v>
      </c>
      <c r="R2388" s="8">
        <v>24.982891994560681</v>
      </c>
      <c r="S2388" s="8">
        <v>3800</v>
      </c>
      <c r="T2388" s="10">
        <v>7.4999999999999997E-2</v>
      </c>
      <c r="U2388" s="8">
        <v>555.44220978144199</v>
      </c>
      <c r="V2388" s="10">
        <v>2.1087211468051783E-2</v>
      </c>
    </row>
    <row r="2389" spans="1:22" x14ac:dyDescent="0.25">
      <c r="A2389" s="6">
        <v>44736</v>
      </c>
      <c r="B2389" s="7" t="str">
        <f t="shared" si="37"/>
        <v>6</v>
      </c>
      <c r="C2389" s="17">
        <f>_xlfn.ISOWEEKNUM(Table3[[#This Row],[dt]])</f>
        <v>25</v>
      </c>
      <c r="D2389" s="1">
        <v>10778</v>
      </c>
      <c r="E2389" s="1" t="s">
        <v>10</v>
      </c>
      <c r="F2389" s="1" t="s">
        <v>92</v>
      </c>
      <c r="G2389" s="1" t="s">
        <v>50</v>
      </c>
      <c r="H2389" s="1" t="s">
        <v>17</v>
      </c>
      <c r="I2389" s="1" t="s">
        <v>12</v>
      </c>
      <c r="J2389" s="1" t="s">
        <v>16</v>
      </c>
      <c r="K2389" s="1" t="s">
        <v>20</v>
      </c>
      <c r="L2389" s="1" t="s">
        <v>79</v>
      </c>
      <c r="M2389" s="1">
        <v>318590</v>
      </c>
      <c r="N2389" s="17">
        <v>519.6598803842204</v>
      </c>
      <c r="O2389" s="8">
        <v>8744.9612040461325</v>
      </c>
      <c r="P2389" s="8">
        <v>9350.628586953213</v>
      </c>
      <c r="Q2389" s="8">
        <f>P2389-Table3[[#This Row],[paid]]</f>
        <v>605.66738290708054</v>
      </c>
      <c r="R2389" s="8">
        <v>17.993747333428256</v>
      </c>
      <c r="S2389" s="8">
        <v>8200</v>
      </c>
      <c r="T2389" s="10">
        <v>0.09</v>
      </c>
      <c r="U2389" s="8">
        <v>2041.0904874851194</v>
      </c>
      <c r="V2389" s="10">
        <v>3.6380628826262751E-2</v>
      </c>
    </row>
    <row r="2390" spans="1:22" x14ac:dyDescent="0.25">
      <c r="A2390" s="6">
        <v>44736</v>
      </c>
      <c r="B2390" s="7" t="str">
        <f t="shared" si="37"/>
        <v>6</v>
      </c>
      <c r="C2390" s="17">
        <f>_xlfn.ISOWEEKNUM(Table3[[#This Row],[dt]])</f>
        <v>25</v>
      </c>
      <c r="D2390" s="1">
        <v>10601</v>
      </c>
      <c r="E2390" s="1" t="s">
        <v>10</v>
      </c>
      <c r="F2390" s="1" t="s">
        <v>90</v>
      </c>
      <c r="G2390" s="1" t="s">
        <v>44</v>
      </c>
      <c r="H2390" s="1" t="s">
        <v>11</v>
      </c>
      <c r="I2390" s="1" t="s">
        <v>21</v>
      </c>
      <c r="J2390" s="1" t="s">
        <v>16</v>
      </c>
      <c r="K2390" s="1" t="s">
        <v>14</v>
      </c>
      <c r="L2390" s="1" t="s">
        <v>80</v>
      </c>
      <c r="M2390" s="1">
        <v>113350</v>
      </c>
      <c r="N2390" s="17">
        <v>668.03090825748143</v>
      </c>
      <c r="O2390" s="8">
        <v>2480.6084903979113</v>
      </c>
      <c r="P2390" s="8">
        <v>3068.746560873587</v>
      </c>
      <c r="Q2390" s="8">
        <f>P2390-Table3[[#This Row],[paid]]</f>
        <v>588.1380704756757</v>
      </c>
      <c r="R2390" s="8">
        <v>4.5937194266627994</v>
      </c>
      <c r="S2390" s="8">
        <v>4600</v>
      </c>
      <c r="T2390" s="10">
        <v>0.08</v>
      </c>
      <c r="U2390" s="8">
        <v>4.6471550513423665</v>
      </c>
      <c r="V2390" s="10">
        <v>2.5239159589311553E-4</v>
      </c>
    </row>
    <row r="2391" spans="1:22" x14ac:dyDescent="0.25">
      <c r="A2391" s="6">
        <v>44736</v>
      </c>
      <c r="B2391" s="7" t="str">
        <f t="shared" si="37"/>
        <v>6</v>
      </c>
      <c r="C2391" s="17">
        <f>_xlfn.ISOWEEKNUM(Table3[[#This Row],[dt]])</f>
        <v>25</v>
      </c>
      <c r="D2391" s="1">
        <v>16053</v>
      </c>
      <c r="E2391" s="1" t="s">
        <v>10</v>
      </c>
      <c r="F2391" s="1" t="s">
        <v>94</v>
      </c>
      <c r="G2391" s="1" t="s">
        <v>70</v>
      </c>
      <c r="H2391" s="1" t="s">
        <v>11</v>
      </c>
      <c r="I2391" s="1" t="s">
        <v>12</v>
      </c>
      <c r="J2391" s="1" t="s">
        <v>16</v>
      </c>
      <c r="K2391" s="1" t="s">
        <v>15</v>
      </c>
      <c r="L2391" s="1" t="s">
        <v>77</v>
      </c>
      <c r="M2391" s="1">
        <v>278580</v>
      </c>
      <c r="N2391" s="17">
        <v>1538.8753973630726</v>
      </c>
      <c r="O2391" s="8">
        <v>2645.5414237212326</v>
      </c>
      <c r="P2391" s="8">
        <v>3200.5963912495918</v>
      </c>
      <c r="Q2391" s="8">
        <f>P2391-Table3[[#This Row],[paid]]</f>
        <v>555.05496752835916</v>
      </c>
      <c r="R2391" s="8">
        <v>2.0798281633028557</v>
      </c>
      <c r="S2391" s="8">
        <v>3200</v>
      </c>
      <c r="T2391" s="10">
        <v>0.08</v>
      </c>
      <c r="U2391" s="8">
        <v>411.51668589252358</v>
      </c>
      <c r="V2391" s="10">
        <v>2.1429166921182113E-2</v>
      </c>
    </row>
    <row r="2392" spans="1:22" x14ac:dyDescent="0.25">
      <c r="A2392" s="6">
        <v>44736</v>
      </c>
      <c r="B2392" s="7" t="str">
        <f t="shared" si="37"/>
        <v>6</v>
      </c>
      <c r="C2392" s="17">
        <f>_xlfn.ISOWEEKNUM(Table3[[#This Row],[dt]])</f>
        <v>25</v>
      </c>
      <c r="D2392" s="1">
        <v>16863</v>
      </c>
      <c r="E2392" s="1" t="s">
        <v>10</v>
      </c>
      <c r="F2392" s="1" t="s">
        <v>92</v>
      </c>
      <c r="G2392" s="1" t="s">
        <v>50</v>
      </c>
      <c r="H2392" s="1" t="s">
        <v>11</v>
      </c>
      <c r="I2392" s="1" t="s">
        <v>18</v>
      </c>
      <c r="J2392" s="1" t="s">
        <v>13</v>
      </c>
      <c r="K2392" s="1" t="s">
        <v>14</v>
      </c>
      <c r="L2392" s="1" t="s">
        <v>75</v>
      </c>
      <c r="M2392" s="1">
        <v>182350</v>
      </c>
      <c r="N2392" s="17">
        <v>181.23540227600259</v>
      </c>
      <c r="O2392" s="8">
        <v>960.00004127584702</v>
      </c>
      <c r="P2392" s="8">
        <v>1449.8832805467266</v>
      </c>
      <c r="Q2392" s="8">
        <f>P2392-Table3[[#This Row],[paid]]</f>
        <v>489.88323927087959</v>
      </c>
      <c r="R2392" s="8">
        <v>8.0000003439653913</v>
      </c>
      <c r="S2392" s="8">
        <v>400</v>
      </c>
      <c r="T2392" s="10">
        <v>0.1</v>
      </c>
      <c r="U2392" s="8">
        <v>98.416395148671242</v>
      </c>
      <c r="V2392" s="10">
        <v>1.1313139991926346E-2</v>
      </c>
    </row>
    <row r="2393" spans="1:22" x14ac:dyDescent="0.25">
      <c r="A2393" s="6">
        <v>44736</v>
      </c>
      <c r="B2393" s="7" t="str">
        <f t="shared" si="37"/>
        <v>6</v>
      </c>
      <c r="C2393" s="17">
        <f>_xlfn.ISOWEEKNUM(Table3[[#This Row],[dt]])</f>
        <v>25</v>
      </c>
      <c r="D2393" s="1">
        <v>17644</v>
      </c>
      <c r="E2393" s="1" t="s">
        <v>10</v>
      </c>
      <c r="F2393" s="1" t="s">
        <v>92</v>
      </c>
      <c r="G2393" s="1" t="s">
        <v>66</v>
      </c>
      <c r="H2393" s="1" t="s">
        <v>17</v>
      </c>
      <c r="I2393" s="1" t="s">
        <v>21</v>
      </c>
      <c r="J2393" s="1" t="s">
        <v>13</v>
      </c>
      <c r="K2393" s="1" t="s">
        <v>14</v>
      </c>
      <c r="L2393" s="1" t="s">
        <v>80</v>
      </c>
      <c r="M2393" s="1">
        <v>50140</v>
      </c>
      <c r="N2393" s="17">
        <v>208.13913541368453</v>
      </c>
      <c r="O2393" s="8">
        <v>2384.3871768657518</v>
      </c>
      <c r="P2393" s="8">
        <v>2852.20853726617</v>
      </c>
      <c r="Q2393" s="8">
        <f>P2393-Table3[[#This Row],[paid]]</f>
        <v>467.82136040041814</v>
      </c>
      <c r="R2393" s="8">
        <v>13.703374579688226</v>
      </c>
      <c r="S2393" s="8">
        <v>2400</v>
      </c>
      <c r="T2393" s="10">
        <v>0.1</v>
      </c>
      <c r="U2393" s="8">
        <v>674.41481227941858</v>
      </c>
      <c r="V2393" s="10">
        <v>3.9408923732124346E-2</v>
      </c>
    </row>
    <row r="2394" spans="1:22" x14ac:dyDescent="0.25">
      <c r="A2394" s="6">
        <v>44736</v>
      </c>
      <c r="B2394" s="7" t="str">
        <f t="shared" si="37"/>
        <v>6</v>
      </c>
      <c r="C2394" s="17">
        <f>_xlfn.ISOWEEKNUM(Table3[[#This Row],[dt]])</f>
        <v>25</v>
      </c>
      <c r="D2394" s="1">
        <v>17871</v>
      </c>
      <c r="E2394" s="1" t="s">
        <v>10</v>
      </c>
      <c r="F2394" s="1" t="s">
        <v>94</v>
      </c>
      <c r="G2394" s="1" t="s">
        <v>74</v>
      </c>
      <c r="H2394" s="1" t="s">
        <v>17</v>
      </c>
      <c r="I2394" s="1" t="s">
        <v>12</v>
      </c>
      <c r="J2394" s="1" t="s">
        <v>16</v>
      </c>
      <c r="K2394" s="1" t="s">
        <v>14</v>
      </c>
      <c r="L2394" s="1" t="s">
        <v>75</v>
      </c>
      <c r="M2394" s="1">
        <v>294500</v>
      </c>
      <c r="N2394" s="17">
        <v>56.401417217274727</v>
      </c>
      <c r="O2394" s="8">
        <v>759.15577474819713</v>
      </c>
      <c r="P2394" s="8">
        <v>1189.3739329021253</v>
      </c>
      <c r="Q2394" s="8">
        <f>P2394-Table3[[#This Row],[paid]]</f>
        <v>430.21815815392813</v>
      </c>
      <c r="R2394" s="8">
        <v>21.087660409672146</v>
      </c>
      <c r="S2394" s="8">
        <v>400</v>
      </c>
      <c r="T2394" s="10">
        <v>7.0000000000000007E-2</v>
      </c>
      <c r="U2394" s="8">
        <v>234.44270767405411</v>
      </c>
      <c r="V2394" s="10">
        <v>3.285239698922994E-2</v>
      </c>
    </row>
    <row r="2395" spans="1:22" x14ac:dyDescent="0.25">
      <c r="A2395" s="6">
        <v>44736</v>
      </c>
      <c r="B2395" s="7" t="str">
        <f t="shared" si="37"/>
        <v>6</v>
      </c>
      <c r="C2395" s="17">
        <f>_xlfn.ISOWEEKNUM(Table3[[#This Row],[dt]])</f>
        <v>25</v>
      </c>
      <c r="D2395" s="1">
        <v>2973</v>
      </c>
      <c r="E2395" s="1" t="s">
        <v>10</v>
      </c>
      <c r="F2395" s="1" t="s">
        <v>92</v>
      </c>
      <c r="G2395" s="1" t="s">
        <v>29</v>
      </c>
      <c r="H2395" s="1" t="s">
        <v>11</v>
      </c>
      <c r="I2395" s="1" t="s">
        <v>21</v>
      </c>
      <c r="J2395" s="1" t="s">
        <v>16</v>
      </c>
      <c r="K2395" s="1" t="s">
        <v>14</v>
      </c>
      <c r="L2395" s="1" t="s">
        <v>80</v>
      </c>
      <c r="M2395" s="1">
        <v>73950</v>
      </c>
      <c r="N2395" s="17">
        <v>450.27400040592653</v>
      </c>
      <c r="O2395" s="8">
        <v>1001.0765049229014</v>
      </c>
      <c r="P2395" s="8">
        <v>1252.1075627333835</v>
      </c>
      <c r="Q2395" s="8">
        <f>P2395-Table3[[#This Row],[paid]]</f>
        <v>251.03105781048203</v>
      </c>
      <c r="R2395" s="8">
        <v>2.7807680692302821</v>
      </c>
      <c r="S2395" s="8">
        <v>1400</v>
      </c>
      <c r="T2395" s="10">
        <v>0.05</v>
      </c>
      <c r="U2395" s="8">
        <v>367.81497743488518</v>
      </c>
      <c r="V2395" s="10">
        <v>4.8959448903353464E-2</v>
      </c>
    </row>
    <row r="2396" spans="1:22" x14ac:dyDescent="0.25">
      <c r="A2396" s="6">
        <v>44736</v>
      </c>
      <c r="B2396" s="7" t="str">
        <f t="shared" si="37"/>
        <v>6</v>
      </c>
      <c r="C2396" s="17">
        <f>_xlfn.ISOWEEKNUM(Table3[[#This Row],[dt]])</f>
        <v>25</v>
      </c>
      <c r="D2396" s="1">
        <v>15242</v>
      </c>
      <c r="E2396" s="1" t="s">
        <v>10</v>
      </c>
      <c r="F2396" s="1" t="s">
        <v>89</v>
      </c>
      <c r="G2396" s="1" t="s">
        <v>71</v>
      </c>
      <c r="H2396" s="1" t="s">
        <v>11</v>
      </c>
      <c r="I2396" s="1" t="s">
        <v>18</v>
      </c>
      <c r="J2396" s="1" t="s">
        <v>13</v>
      </c>
      <c r="K2396" s="1" t="s">
        <v>14</v>
      </c>
      <c r="L2396" s="1" t="s">
        <v>78</v>
      </c>
      <c r="M2396" s="1">
        <v>107500</v>
      </c>
      <c r="N2396" s="17">
        <v>324.83229588445039</v>
      </c>
      <c r="O2396" s="8">
        <v>2735.6100270270199</v>
      </c>
      <c r="P2396" s="8">
        <v>2962.0482857457005</v>
      </c>
      <c r="Q2396" s="8">
        <f>P2396-Table3[[#This Row],[paid]]</f>
        <v>226.43825871868057</v>
      </c>
      <c r="R2396" s="8">
        <v>9.1187000900900657</v>
      </c>
      <c r="S2396" s="8">
        <v>2600</v>
      </c>
      <c r="T2396" s="10">
        <v>0.14000000000000001</v>
      </c>
      <c r="U2396" s="8">
        <v>566.95330857170188</v>
      </c>
      <c r="V2396" s="10">
        <v>3.1900971550669739E-2</v>
      </c>
    </row>
    <row r="2397" spans="1:22" x14ac:dyDescent="0.25">
      <c r="A2397" s="6">
        <v>44736</v>
      </c>
      <c r="B2397" s="7" t="str">
        <f t="shared" si="37"/>
        <v>6</v>
      </c>
      <c r="C2397" s="17">
        <f>_xlfn.ISOWEEKNUM(Table3[[#This Row],[dt]])</f>
        <v>25</v>
      </c>
      <c r="D2397" s="1">
        <v>17872</v>
      </c>
      <c r="E2397" s="1" t="s">
        <v>24</v>
      </c>
      <c r="F2397" s="1" t="s">
        <v>94</v>
      </c>
      <c r="G2397" s="1" t="s">
        <v>68</v>
      </c>
      <c r="H2397" s="1" t="s">
        <v>11</v>
      </c>
      <c r="I2397" s="1" t="s">
        <v>21</v>
      </c>
      <c r="J2397" s="1" t="s">
        <v>13</v>
      </c>
      <c r="K2397" s="1" t="s">
        <v>15</v>
      </c>
      <c r="L2397" s="1" t="s">
        <v>78</v>
      </c>
      <c r="M2397" s="1">
        <v>46970</v>
      </c>
      <c r="N2397" s="17">
        <v>196.42857142857144</v>
      </c>
      <c r="O2397" s="8">
        <v>696.29105787623791</v>
      </c>
      <c r="P2397" s="8">
        <v>911.80971864745436</v>
      </c>
      <c r="Q2397" s="8">
        <f>P2397-Table3[[#This Row],[paid]]</f>
        <v>215.51866077121645</v>
      </c>
      <c r="R2397" s="8">
        <v>4.6419403858415853</v>
      </c>
      <c r="S2397" s="8">
        <v>1200</v>
      </c>
      <c r="T2397" s="10">
        <v>7.0000000000000007E-2</v>
      </c>
      <c r="U2397" s="8">
        <v>178.73799712040918</v>
      </c>
      <c r="V2397" s="10">
        <v>3.2670924182431151E-2</v>
      </c>
    </row>
    <row r="2398" spans="1:22" x14ac:dyDescent="0.25">
      <c r="A2398" s="6">
        <v>44736</v>
      </c>
      <c r="B2398" s="7" t="str">
        <f t="shared" si="37"/>
        <v>6</v>
      </c>
      <c r="C2398" s="17">
        <f>_xlfn.ISOWEEKNUM(Table3[[#This Row],[dt]])</f>
        <v>25</v>
      </c>
      <c r="D2398" s="1">
        <v>17848</v>
      </c>
      <c r="E2398" s="1" t="s">
        <v>10</v>
      </c>
      <c r="F2398" s="1" t="s">
        <v>94</v>
      </c>
      <c r="G2398" s="1" t="s">
        <v>63</v>
      </c>
      <c r="H2398" s="1" t="s">
        <v>11</v>
      </c>
      <c r="I2398" s="1" t="s">
        <v>12</v>
      </c>
      <c r="J2398" s="1" t="s">
        <v>16</v>
      </c>
      <c r="K2398" s="1" t="s">
        <v>14</v>
      </c>
      <c r="L2398" s="1" t="s">
        <v>77</v>
      </c>
      <c r="M2398" s="1">
        <v>56700</v>
      </c>
      <c r="N2398" s="17">
        <v>283.09557774607703</v>
      </c>
      <c r="O2398" s="8">
        <v>563.64530892939001</v>
      </c>
      <c r="P2398" s="8">
        <v>759.83568750110351</v>
      </c>
      <c r="Q2398" s="8">
        <f>P2398-Table3[[#This Row],[paid]]</f>
        <v>196.1903785717135</v>
      </c>
      <c r="R2398" s="8">
        <v>2.6840252806161429</v>
      </c>
      <c r="S2398" s="8">
        <v>800</v>
      </c>
      <c r="T2398" s="10">
        <v>7.0000000000000007E-2</v>
      </c>
      <c r="U2398" s="8">
        <v>201.31506436803423</v>
      </c>
      <c r="V2398" s="10">
        <v>4.4157587330954338E-2</v>
      </c>
    </row>
    <row r="2399" spans="1:22" x14ac:dyDescent="0.25">
      <c r="A2399" s="6">
        <v>44736</v>
      </c>
      <c r="B2399" s="7" t="str">
        <f t="shared" si="37"/>
        <v>6</v>
      </c>
      <c r="C2399" s="17">
        <f>_xlfn.ISOWEEKNUM(Table3[[#This Row],[dt]])</f>
        <v>25</v>
      </c>
      <c r="D2399" s="1">
        <v>17268</v>
      </c>
      <c r="E2399" s="1" t="s">
        <v>10</v>
      </c>
      <c r="F2399" s="1" t="s">
        <v>90</v>
      </c>
      <c r="G2399" s="1" t="s">
        <v>72</v>
      </c>
      <c r="H2399" s="1" t="s">
        <v>11</v>
      </c>
      <c r="I2399" s="1" t="s">
        <v>21</v>
      </c>
      <c r="J2399" s="1" t="s">
        <v>16</v>
      </c>
      <c r="K2399" s="1" t="s">
        <v>14</v>
      </c>
      <c r="L2399" s="1" t="s">
        <v>75</v>
      </c>
      <c r="M2399" s="1">
        <v>108390</v>
      </c>
      <c r="N2399" s="17">
        <v>590.82118734447215</v>
      </c>
      <c r="O2399" s="8">
        <v>2683.6180870712628</v>
      </c>
      <c r="P2399" s="8">
        <v>2872.3522184466383</v>
      </c>
      <c r="Q2399" s="8">
        <f>P2399-Table3[[#This Row],[paid]]</f>
        <v>188.73413137537545</v>
      </c>
      <c r="R2399" s="8">
        <v>4.8616269693319971</v>
      </c>
      <c r="S2399" s="8">
        <v>3200</v>
      </c>
      <c r="T2399" s="10">
        <v>0.15</v>
      </c>
      <c r="U2399" s="8">
        <v>755.38413023013482</v>
      </c>
      <c r="V2399" s="10">
        <v>4.383075105825316E-2</v>
      </c>
    </row>
    <row r="2400" spans="1:22" x14ac:dyDescent="0.25">
      <c r="A2400" s="6">
        <v>44736</v>
      </c>
      <c r="B2400" s="7" t="str">
        <f t="shared" si="37"/>
        <v>6</v>
      </c>
      <c r="C2400" s="17">
        <f>_xlfn.ISOWEEKNUM(Table3[[#This Row],[dt]])</f>
        <v>25</v>
      </c>
      <c r="D2400" s="1">
        <v>16966</v>
      </c>
      <c r="E2400" s="1" t="s">
        <v>10</v>
      </c>
      <c r="F2400" s="1" t="s">
        <v>89</v>
      </c>
      <c r="G2400" s="1" t="s">
        <v>70</v>
      </c>
      <c r="H2400" s="1" t="s">
        <v>11</v>
      </c>
      <c r="I2400" s="1" t="s">
        <v>12</v>
      </c>
      <c r="J2400" s="1" t="s">
        <v>16</v>
      </c>
      <c r="K2400" s="1" t="s">
        <v>15</v>
      </c>
      <c r="L2400" s="1" t="s">
        <v>75</v>
      </c>
      <c r="M2400" s="1">
        <v>197710</v>
      </c>
      <c r="N2400" s="17">
        <v>478.964113827966</v>
      </c>
      <c r="O2400" s="8">
        <v>2787.0705761202871</v>
      </c>
      <c r="P2400" s="8">
        <v>2966.4595303721158</v>
      </c>
      <c r="Q2400" s="8">
        <f>P2400-Table3[[#This Row],[paid]]</f>
        <v>179.38895425182864</v>
      </c>
      <c r="R2400" s="8">
        <v>6.1934901691561937</v>
      </c>
      <c r="S2400" s="8">
        <v>2800</v>
      </c>
      <c r="T2400" s="10">
        <v>0.2</v>
      </c>
      <c r="U2400" s="8">
        <v>2247.8958701573406</v>
      </c>
      <c r="V2400" s="10">
        <v>0.12629510291882989</v>
      </c>
    </row>
    <row r="2401" spans="1:22" x14ac:dyDescent="0.25">
      <c r="A2401" s="6">
        <v>44736</v>
      </c>
      <c r="B2401" s="7" t="str">
        <f t="shared" si="37"/>
        <v>6</v>
      </c>
      <c r="C2401" s="17">
        <f>_xlfn.ISOWEEKNUM(Table3[[#This Row],[dt]])</f>
        <v>25</v>
      </c>
      <c r="D2401" s="1">
        <v>14315</v>
      </c>
      <c r="E2401" s="1" t="s">
        <v>10</v>
      </c>
      <c r="F2401" s="1" t="s">
        <v>95</v>
      </c>
      <c r="G2401" s="1" t="s">
        <v>44</v>
      </c>
      <c r="H2401" s="1" t="s">
        <v>11</v>
      </c>
      <c r="I2401" s="1" t="s">
        <v>12</v>
      </c>
      <c r="J2401" s="1" t="s">
        <v>16</v>
      </c>
      <c r="K2401" s="1" t="s">
        <v>14</v>
      </c>
      <c r="L2401" s="1" t="s">
        <v>80</v>
      </c>
      <c r="M2401" s="1">
        <v>522860</v>
      </c>
      <c r="N2401" s="17">
        <v>1834.5112345191346</v>
      </c>
      <c r="O2401" s="8">
        <v>12025.795630419992</v>
      </c>
      <c r="P2401" s="8">
        <v>12175.197123640506</v>
      </c>
      <c r="Q2401" s="8">
        <f>P2401-Table3[[#This Row],[paid]]</f>
        <v>149.40149322051366</v>
      </c>
      <c r="R2401" s="8">
        <v>6.636752555419422</v>
      </c>
      <c r="S2401" s="8">
        <v>14200</v>
      </c>
      <c r="T2401" s="10">
        <v>0.12</v>
      </c>
      <c r="U2401" s="8">
        <v>8588.9592787567126</v>
      </c>
      <c r="V2401" s="10">
        <v>0.11757454097778813</v>
      </c>
    </row>
    <row r="2402" spans="1:22" x14ac:dyDescent="0.25">
      <c r="A2402" s="6">
        <v>44736</v>
      </c>
      <c r="B2402" s="7" t="str">
        <f t="shared" si="37"/>
        <v>6</v>
      </c>
      <c r="C2402" s="17">
        <f>_xlfn.ISOWEEKNUM(Table3[[#This Row],[dt]])</f>
        <v>25</v>
      </c>
      <c r="D2402" s="1">
        <v>17673</v>
      </c>
      <c r="E2402" s="1" t="s">
        <v>10</v>
      </c>
      <c r="F2402" s="1" t="s">
        <v>92</v>
      </c>
      <c r="G2402" s="1" t="s">
        <v>33</v>
      </c>
      <c r="H2402" s="1" t="s">
        <v>11</v>
      </c>
      <c r="I2402" s="1" t="s">
        <v>18</v>
      </c>
      <c r="J2402" s="1" t="s">
        <v>16</v>
      </c>
      <c r="K2402" s="1" t="s">
        <v>14</v>
      </c>
      <c r="L2402" s="1" t="s">
        <v>81</v>
      </c>
      <c r="M2402" s="1">
        <v>253690</v>
      </c>
      <c r="N2402" s="17">
        <v>877.88470033868361</v>
      </c>
      <c r="O2402" s="8">
        <v>3614.1690446117905</v>
      </c>
      <c r="P2402" s="8">
        <v>3750.3826343999622</v>
      </c>
      <c r="Q2402" s="8">
        <f>P2402-Table3[[#This Row],[paid]]</f>
        <v>136.2135897881717</v>
      </c>
      <c r="R2402" s="8">
        <v>4.2720674286191374</v>
      </c>
      <c r="S2402" s="8">
        <v>7800</v>
      </c>
      <c r="T2402" s="10">
        <v>0.1</v>
      </c>
      <c r="U2402" s="8">
        <v>317.2115627109402</v>
      </c>
      <c r="V2402" s="10">
        <v>1.4096853291774946E-2</v>
      </c>
    </row>
    <row r="2403" spans="1:22" x14ac:dyDescent="0.25">
      <c r="A2403" s="6">
        <v>44736</v>
      </c>
      <c r="B2403" s="7" t="str">
        <f t="shared" si="37"/>
        <v>6</v>
      </c>
      <c r="C2403" s="17">
        <f>_xlfn.ISOWEEKNUM(Table3[[#This Row],[dt]])</f>
        <v>25</v>
      </c>
      <c r="D2403" s="1">
        <v>12790</v>
      </c>
      <c r="E2403" s="1" t="s">
        <v>10</v>
      </c>
      <c r="F2403" s="1" t="s">
        <v>89</v>
      </c>
      <c r="G2403" s="1" t="s">
        <v>38</v>
      </c>
      <c r="H2403" s="1" t="s">
        <v>19</v>
      </c>
      <c r="I2403" s="1" t="s">
        <v>21</v>
      </c>
      <c r="J2403" s="1" t="s">
        <v>16</v>
      </c>
      <c r="K2403" s="1" t="s">
        <v>14</v>
      </c>
      <c r="L2403" s="1" t="s">
        <v>75</v>
      </c>
      <c r="M2403" s="1">
        <v>45890</v>
      </c>
      <c r="N2403" s="17">
        <v>123.15112994350282</v>
      </c>
      <c r="O2403" s="8">
        <v>1495.4861211237014</v>
      </c>
      <c r="P2403" s="8">
        <v>1615.5333827299119</v>
      </c>
      <c r="Q2403" s="8">
        <f>P2403-Table3[[#This Row],[paid]]</f>
        <v>120.04726160621044</v>
      </c>
      <c r="R2403" s="8">
        <v>13.118299308102644</v>
      </c>
      <c r="S2403" s="8">
        <v>2600</v>
      </c>
      <c r="T2403" s="10">
        <v>0.04</v>
      </c>
      <c r="U2403" s="8">
        <v>145.07920813624759</v>
      </c>
      <c r="V2403" s="10">
        <v>1.4967111346129559E-2</v>
      </c>
    </row>
    <row r="2404" spans="1:22" x14ac:dyDescent="0.25">
      <c r="A2404" s="6">
        <v>44736</v>
      </c>
      <c r="B2404" s="7" t="str">
        <f t="shared" si="37"/>
        <v>6</v>
      </c>
      <c r="C2404" s="17">
        <f>_xlfn.ISOWEEKNUM(Table3[[#This Row],[dt]])</f>
        <v>25</v>
      </c>
      <c r="D2404" s="1">
        <v>2612</v>
      </c>
      <c r="E2404" s="1" t="s">
        <v>10</v>
      </c>
      <c r="F2404" s="1" t="s">
        <v>90</v>
      </c>
      <c r="G2404" s="1" t="s">
        <v>38</v>
      </c>
      <c r="H2404" s="1" t="s">
        <v>17</v>
      </c>
      <c r="I2404" s="1" t="s">
        <v>12</v>
      </c>
      <c r="J2404" s="1" t="s">
        <v>16</v>
      </c>
      <c r="K2404" s="1" t="s">
        <v>20</v>
      </c>
      <c r="L2404" s="1" t="s">
        <v>77</v>
      </c>
      <c r="M2404" s="1">
        <v>145970</v>
      </c>
      <c r="N2404" s="17">
        <v>360.63469074799792</v>
      </c>
      <c r="O2404" s="8">
        <v>3074.7889831629896</v>
      </c>
      <c r="P2404" s="8">
        <v>3186.4240633860227</v>
      </c>
      <c r="Q2404" s="8">
        <f>P2404-Table3[[#This Row],[paid]]</f>
        <v>111.63508022303313</v>
      </c>
      <c r="R2404" s="8">
        <v>8.8356005263304311</v>
      </c>
      <c r="S2404" s="8">
        <v>4200</v>
      </c>
      <c r="T2404" s="10">
        <v>7.0000000000000007E-2</v>
      </c>
      <c r="U2404" s="8">
        <v>1124.5607273664095</v>
      </c>
      <c r="V2404" s="10">
        <v>5.8820415665338133E-2</v>
      </c>
    </row>
    <row r="2405" spans="1:22" x14ac:dyDescent="0.25">
      <c r="A2405" s="6">
        <v>44736</v>
      </c>
      <c r="B2405" s="7" t="str">
        <f t="shared" si="37"/>
        <v>6</v>
      </c>
      <c r="C2405" s="17">
        <f>_xlfn.ISOWEEKNUM(Table3[[#This Row],[dt]])</f>
        <v>25</v>
      </c>
      <c r="D2405" s="1">
        <v>16483</v>
      </c>
      <c r="E2405" s="1" t="s">
        <v>10</v>
      </c>
      <c r="F2405" s="1" t="s">
        <v>94</v>
      </c>
      <c r="G2405" s="1" t="s">
        <v>40</v>
      </c>
      <c r="H2405" s="1" t="s">
        <v>17</v>
      </c>
      <c r="I2405" s="1" t="s">
        <v>12</v>
      </c>
      <c r="J2405" s="1" t="s">
        <v>13</v>
      </c>
      <c r="K2405" s="1" t="s">
        <v>15</v>
      </c>
      <c r="L2405" s="1" t="s">
        <v>77</v>
      </c>
      <c r="M2405" s="1">
        <v>101360</v>
      </c>
      <c r="N2405" s="17">
        <v>294.40154907418611</v>
      </c>
      <c r="O2405" s="8">
        <v>1441.4277744307092</v>
      </c>
      <c r="P2405" s="8">
        <v>1473.4672558019349</v>
      </c>
      <c r="Q2405" s="8">
        <f>P2405-Table3[[#This Row],[paid]]</f>
        <v>32.039481371225747</v>
      </c>
      <c r="R2405" s="8">
        <v>5.0049575501066288</v>
      </c>
      <c r="S2405" s="8">
        <v>1200</v>
      </c>
      <c r="T2405" s="10">
        <v>0.06</v>
      </c>
      <c r="U2405" s="8">
        <v>218.64687117985034</v>
      </c>
      <c r="V2405" s="10">
        <v>2.4731560917387756E-2</v>
      </c>
    </row>
    <row r="2406" spans="1:22" x14ac:dyDescent="0.25">
      <c r="A2406" s="6">
        <v>44736</v>
      </c>
      <c r="B2406" s="7" t="str">
        <f t="shared" si="37"/>
        <v>6</v>
      </c>
      <c r="C2406" s="17">
        <f>_xlfn.ISOWEEKNUM(Table3[[#This Row],[dt]])</f>
        <v>25</v>
      </c>
      <c r="D2406" s="1">
        <v>17282</v>
      </c>
      <c r="E2406" s="1" t="s">
        <v>10</v>
      </c>
      <c r="F2406" s="1" t="s">
        <v>94</v>
      </c>
      <c r="G2406" s="1" t="s">
        <v>32</v>
      </c>
      <c r="H2406" s="1" t="s">
        <v>17</v>
      </c>
      <c r="I2406" s="1" t="s">
        <v>12</v>
      </c>
      <c r="J2406" s="1" t="s">
        <v>13</v>
      </c>
      <c r="K2406" s="1" t="s">
        <v>14</v>
      </c>
      <c r="L2406" s="1" t="s">
        <v>78</v>
      </c>
      <c r="M2406" s="1">
        <v>139150</v>
      </c>
      <c r="N2406" s="17">
        <v>384.19327006039691</v>
      </c>
      <c r="O2406" s="8">
        <v>5741.4800315142102</v>
      </c>
      <c r="P2406" s="8">
        <v>5744.3697611820708</v>
      </c>
      <c r="Q2406" s="8">
        <f>P2406-Table3[[#This Row],[paid]]</f>
        <v>2.8897296678605926</v>
      </c>
      <c r="R2406" s="8">
        <v>14.951770915401589</v>
      </c>
      <c r="S2406" s="8">
        <v>7400</v>
      </c>
      <c r="T2406" s="10">
        <v>7.0000000000000007E-2</v>
      </c>
      <c r="U2406" s="8">
        <v>1586.8674962719531</v>
      </c>
      <c r="V2406" s="10">
        <v>4.6041241605397895E-2</v>
      </c>
    </row>
    <row r="2407" spans="1:22" x14ac:dyDescent="0.25">
      <c r="A2407" s="6">
        <v>44736</v>
      </c>
      <c r="B2407" s="7" t="str">
        <f t="shared" si="37"/>
        <v>6</v>
      </c>
      <c r="C2407" s="17">
        <f>_xlfn.ISOWEEKNUM(Table3[[#This Row],[dt]])</f>
        <v>25</v>
      </c>
      <c r="D2407" s="1">
        <v>12392</v>
      </c>
      <c r="E2407" s="1" t="s">
        <v>10</v>
      </c>
      <c r="F2407" s="1" t="s">
        <v>95</v>
      </c>
      <c r="G2407" s="1" t="s">
        <v>31</v>
      </c>
      <c r="H2407" s="1" t="s">
        <v>11</v>
      </c>
      <c r="I2407" s="1" t="s">
        <v>18</v>
      </c>
      <c r="J2407" s="1" t="s">
        <v>13</v>
      </c>
      <c r="K2407" s="1" t="s">
        <v>14</v>
      </c>
      <c r="L2407" s="1" t="s">
        <v>76</v>
      </c>
      <c r="M2407" s="1">
        <v>290</v>
      </c>
      <c r="N2407" s="17">
        <v>0</v>
      </c>
      <c r="O2407" s="8">
        <v>2.5964241846240421</v>
      </c>
      <c r="P2407" s="8">
        <v>3.2177906561580012</v>
      </c>
      <c r="Q2407" s="8">
        <f>P2407-Table3[[#This Row],[paid]]</f>
        <v>0.62136647153395907</v>
      </c>
      <c r="R2407" s="8">
        <v>22</v>
      </c>
      <c r="S2407" s="8">
        <v>200</v>
      </c>
      <c r="T2407" s="10">
        <v>0.09</v>
      </c>
      <c r="U2407" s="8">
        <v>1.4533527829495756</v>
      </c>
      <c r="V2407" s="10">
        <v>7.5276949220227776E-2</v>
      </c>
    </row>
    <row r="2408" spans="1:22" x14ac:dyDescent="0.25">
      <c r="A2408" s="6">
        <v>44736</v>
      </c>
      <c r="B2408" s="7" t="str">
        <f t="shared" si="37"/>
        <v>6</v>
      </c>
      <c r="C2408" s="17">
        <f>_xlfn.ISOWEEKNUM(Table3[[#This Row],[dt]])</f>
        <v>25</v>
      </c>
      <c r="D2408" s="1">
        <v>3015</v>
      </c>
      <c r="E2408" s="1" t="s">
        <v>10</v>
      </c>
      <c r="F2408" s="1" t="s">
        <v>95</v>
      </c>
      <c r="G2408" s="1" t="s">
        <v>38</v>
      </c>
      <c r="H2408" s="1" t="s">
        <v>11</v>
      </c>
      <c r="I2408" s="1" t="s">
        <v>12</v>
      </c>
      <c r="J2408" s="1" t="s">
        <v>16</v>
      </c>
      <c r="K2408" s="1" t="s">
        <v>15</v>
      </c>
      <c r="L2408" s="1" t="s">
        <v>78</v>
      </c>
      <c r="M2408" s="1">
        <v>704840</v>
      </c>
      <c r="N2408" s="17">
        <v>6148.1146704754128</v>
      </c>
      <c r="O2408" s="8">
        <v>11185.99857249446</v>
      </c>
      <c r="P2408" s="8">
        <v>11171.67022863389</v>
      </c>
      <c r="Q2408" s="8">
        <f>P2408-Table3[[#This Row],[paid]]</f>
        <v>-14.328343860570385</v>
      </c>
      <c r="R2408" s="8">
        <v>1.8170887869549157</v>
      </c>
      <c r="S2408" s="8">
        <v>9200</v>
      </c>
      <c r="T2408" s="10">
        <v>0.13</v>
      </c>
      <c r="U2408" s="8">
        <v>4152.9570925470098</v>
      </c>
      <c r="V2408" s="10">
        <v>6.1956672660319061E-2</v>
      </c>
    </row>
    <row r="2409" spans="1:22" x14ac:dyDescent="0.25">
      <c r="A2409" s="6">
        <v>44736</v>
      </c>
      <c r="B2409" s="7" t="str">
        <f t="shared" si="37"/>
        <v>6</v>
      </c>
      <c r="C2409" s="17">
        <f>_xlfn.ISOWEEKNUM(Table3[[#This Row],[dt]])</f>
        <v>25</v>
      </c>
      <c r="D2409" s="1">
        <v>2865</v>
      </c>
      <c r="E2409" s="1" t="s">
        <v>10</v>
      </c>
      <c r="F2409" s="1" t="s">
        <v>92</v>
      </c>
      <c r="G2409" s="1" t="s">
        <v>39</v>
      </c>
      <c r="H2409" s="1" t="s">
        <v>17</v>
      </c>
      <c r="I2409" s="1" t="s">
        <v>12</v>
      </c>
      <c r="J2409" s="1" t="s">
        <v>16</v>
      </c>
      <c r="K2409" s="1" t="s">
        <v>15</v>
      </c>
      <c r="L2409" s="1" t="s">
        <v>79</v>
      </c>
      <c r="M2409" s="1">
        <v>760</v>
      </c>
      <c r="N2409" s="17">
        <v>1.5656086520478141</v>
      </c>
      <c r="O2409" s="8">
        <v>19.001516031801636</v>
      </c>
      <c r="P2409" s="8">
        <v>6.5238898906609402E-2</v>
      </c>
      <c r="Q2409" s="8">
        <f>P2409-Table3[[#This Row],[paid]]</f>
        <v>-18.936277132895025</v>
      </c>
      <c r="R2409" s="8">
        <v>4.1669991297810606E-2</v>
      </c>
      <c r="S2409" s="8">
        <v>200</v>
      </c>
      <c r="T2409" s="10">
        <v>0.12</v>
      </c>
      <c r="U2409" s="8">
        <v>3.9393891518592558E-2</v>
      </c>
      <c r="V2409" s="10">
        <v>0.1006400889112327</v>
      </c>
    </row>
    <row r="2410" spans="1:22" x14ac:dyDescent="0.25">
      <c r="A2410" s="6">
        <v>44736</v>
      </c>
      <c r="B2410" s="7" t="str">
        <f t="shared" si="37"/>
        <v>6</v>
      </c>
      <c r="C2410" s="17">
        <f>_xlfn.ISOWEEKNUM(Table3[[#This Row],[dt]])</f>
        <v>25</v>
      </c>
      <c r="D2410" s="1">
        <v>17628</v>
      </c>
      <c r="E2410" s="1" t="s">
        <v>10</v>
      </c>
      <c r="F2410" s="1" t="s">
        <v>93</v>
      </c>
      <c r="G2410" s="1" t="s">
        <v>45</v>
      </c>
      <c r="H2410" s="1" t="s">
        <v>11</v>
      </c>
      <c r="I2410" s="1" t="s">
        <v>18</v>
      </c>
      <c r="J2410" s="1" t="s">
        <v>13</v>
      </c>
      <c r="K2410" s="1" t="s">
        <v>15</v>
      </c>
      <c r="L2410" s="1" t="s">
        <v>75</v>
      </c>
      <c r="M2410" s="1">
        <v>8410</v>
      </c>
      <c r="N2410" s="17">
        <v>47.012422360248451</v>
      </c>
      <c r="O2410" s="8">
        <v>161.24693012979841</v>
      </c>
      <c r="P2410" s="8">
        <v>140.38164413991768</v>
      </c>
      <c r="Q2410" s="8">
        <f>P2410-Table3[[#This Row],[paid]]</f>
        <v>-20.865285989880732</v>
      </c>
      <c r="R2410" s="8">
        <v>2.9860542616629338</v>
      </c>
      <c r="S2410" s="8">
        <v>200</v>
      </c>
      <c r="T2410" s="10">
        <v>0.06</v>
      </c>
      <c r="U2410" s="8">
        <v>2.2466972081084373</v>
      </c>
      <c r="V2410" s="10">
        <v>2.6673682088487836E-3</v>
      </c>
    </row>
    <row r="2411" spans="1:22" x14ac:dyDescent="0.25">
      <c r="A2411" s="6">
        <v>44736</v>
      </c>
      <c r="B2411" s="7" t="str">
        <f t="shared" si="37"/>
        <v>6</v>
      </c>
      <c r="C2411" s="17">
        <f>_xlfn.ISOWEEKNUM(Table3[[#This Row],[dt]])</f>
        <v>25</v>
      </c>
      <c r="D2411" s="1">
        <v>9363</v>
      </c>
      <c r="E2411" s="1" t="s">
        <v>10</v>
      </c>
      <c r="F2411" s="1" t="s">
        <v>90</v>
      </c>
      <c r="G2411" s="1" t="s">
        <v>45</v>
      </c>
      <c r="H2411" s="1" t="s">
        <v>11</v>
      </c>
      <c r="I2411" s="1" t="s">
        <v>18</v>
      </c>
      <c r="J2411" s="1" t="s">
        <v>13</v>
      </c>
      <c r="K2411" s="1" t="s">
        <v>14</v>
      </c>
      <c r="L2411" s="1" t="s">
        <v>78</v>
      </c>
      <c r="M2411" s="1">
        <v>66250</v>
      </c>
      <c r="N2411" s="17">
        <v>353.17636605952913</v>
      </c>
      <c r="O2411" s="8">
        <v>2131.2611452210872</v>
      </c>
      <c r="P2411" s="8">
        <v>2090.8640733140387</v>
      </c>
      <c r="Q2411" s="8">
        <f>P2411-Table3[[#This Row],[paid]]</f>
        <v>-40.397071907048485</v>
      </c>
      <c r="R2411" s="8">
        <v>5.9201698478363527</v>
      </c>
      <c r="S2411" s="8">
        <v>1600</v>
      </c>
      <c r="T2411" s="10">
        <v>0.11</v>
      </c>
      <c r="U2411" s="8">
        <v>1117.7010503611095</v>
      </c>
      <c r="V2411" s="10">
        <v>8.9094030918163508E-2</v>
      </c>
    </row>
    <row r="2412" spans="1:22" x14ac:dyDescent="0.25">
      <c r="A2412" s="6">
        <v>44736</v>
      </c>
      <c r="B2412" s="7" t="str">
        <f t="shared" si="37"/>
        <v>6</v>
      </c>
      <c r="C2412" s="17">
        <f>_xlfn.ISOWEEKNUM(Table3[[#This Row],[dt]])</f>
        <v>25</v>
      </c>
      <c r="D2412" s="1">
        <v>17933</v>
      </c>
      <c r="E2412" s="1" t="s">
        <v>10</v>
      </c>
      <c r="F2412" s="1" t="s">
        <v>93</v>
      </c>
      <c r="G2412" s="1" t="s">
        <v>37</v>
      </c>
      <c r="H2412" s="1" t="s">
        <v>17</v>
      </c>
      <c r="I2412" s="1" t="s">
        <v>21</v>
      </c>
      <c r="J2412" s="1" t="s">
        <v>16</v>
      </c>
      <c r="K2412" s="1" t="s">
        <v>15</v>
      </c>
      <c r="L2412" s="1" t="s">
        <v>75</v>
      </c>
      <c r="M2412" s="1">
        <v>3200</v>
      </c>
      <c r="N2412" s="17">
        <v>0</v>
      </c>
      <c r="O2412" s="8">
        <v>50.843302830732853</v>
      </c>
      <c r="P2412" s="8">
        <v>5.1124487512049122</v>
      </c>
      <c r="Q2412" s="8">
        <f>P2412-Table3[[#This Row],[paid]]</f>
        <v>-45.730854079527944</v>
      </c>
      <c r="R2412" s="8">
        <v>4</v>
      </c>
      <c r="S2412" s="8">
        <v>500</v>
      </c>
      <c r="T2412" s="10">
        <v>0.1</v>
      </c>
      <c r="U2412" s="8">
        <v>3.0387150052509724</v>
      </c>
      <c r="V2412" s="10">
        <v>9.9062606887902846E-2</v>
      </c>
    </row>
    <row r="2413" spans="1:22" x14ac:dyDescent="0.25">
      <c r="A2413" s="6">
        <v>44736</v>
      </c>
      <c r="B2413" s="7" t="str">
        <f t="shared" si="37"/>
        <v>6</v>
      </c>
      <c r="C2413" s="17">
        <f>_xlfn.ISOWEEKNUM(Table3[[#This Row],[dt]])</f>
        <v>25</v>
      </c>
      <c r="D2413" s="1">
        <v>17638</v>
      </c>
      <c r="E2413" s="1" t="s">
        <v>10</v>
      </c>
      <c r="F2413" s="1" t="s">
        <v>89</v>
      </c>
      <c r="G2413" s="1" t="s">
        <v>28</v>
      </c>
      <c r="H2413" s="1" t="s">
        <v>19</v>
      </c>
      <c r="I2413" s="1" t="s">
        <v>12</v>
      </c>
      <c r="J2413" s="1" t="s">
        <v>13</v>
      </c>
      <c r="K2413" s="1" t="s">
        <v>15</v>
      </c>
      <c r="L2413" s="1" t="s">
        <v>76</v>
      </c>
      <c r="M2413" s="1">
        <v>4960</v>
      </c>
      <c r="N2413" s="17">
        <v>8.1418253447143805</v>
      </c>
      <c r="O2413" s="8">
        <v>135.21643610593094</v>
      </c>
      <c r="P2413" s="8">
        <v>36.696953550307363</v>
      </c>
      <c r="Q2413" s="8">
        <f>P2413-Table3[[#This Row],[paid]]</f>
        <v>-98.519482555623568</v>
      </c>
      <c r="R2413" s="8">
        <v>4.5072145368643639</v>
      </c>
      <c r="S2413" s="8">
        <v>200</v>
      </c>
      <c r="T2413" s="10">
        <v>0.08</v>
      </c>
      <c r="U2413" s="8">
        <v>3.1264745590673617</v>
      </c>
      <c r="V2413" s="10">
        <v>1.4199519108951461E-2</v>
      </c>
    </row>
    <row r="2414" spans="1:22" x14ac:dyDescent="0.25">
      <c r="A2414" s="6">
        <v>44736</v>
      </c>
      <c r="B2414" s="7" t="str">
        <f t="shared" si="37"/>
        <v>6</v>
      </c>
      <c r="C2414" s="17">
        <f>_xlfn.ISOWEEKNUM(Table3[[#This Row],[dt]])</f>
        <v>25</v>
      </c>
      <c r="D2414" s="1">
        <v>17100</v>
      </c>
      <c r="E2414" s="1" t="s">
        <v>10</v>
      </c>
      <c r="F2414" s="1" t="s">
        <v>94</v>
      </c>
      <c r="G2414" s="1" t="s">
        <v>41</v>
      </c>
      <c r="H2414" s="1" t="s">
        <v>11</v>
      </c>
      <c r="I2414" s="1" t="s">
        <v>21</v>
      </c>
      <c r="J2414" s="1" t="s">
        <v>13</v>
      </c>
      <c r="K2414" s="1" t="s">
        <v>15</v>
      </c>
      <c r="L2414" s="1" t="s">
        <v>81</v>
      </c>
      <c r="M2414" s="1">
        <v>4300</v>
      </c>
      <c r="N2414" s="17">
        <v>20.436119653340789</v>
      </c>
      <c r="O2414" s="8">
        <v>110.21682151964404</v>
      </c>
      <c r="P2414" s="8">
        <v>11.041196825423292</v>
      </c>
      <c r="Q2414" s="8">
        <f>P2414-Table3[[#This Row],[paid]]</f>
        <v>-99.175624694220744</v>
      </c>
      <c r="R2414" s="8">
        <v>0.54027853686100014</v>
      </c>
      <c r="S2414" s="8">
        <v>200</v>
      </c>
      <c r="T2414" s="10">
        <v>7.0000000000000007E-2</v>
      </c>
      <c r="U2414" s="8">
        <v>1.623786508512445</v>
      </c>
      <c r="V2414" s="10">
        <v>2.4511028019075173E-2</v>
      </c>
    </row>
    <row r="2415" spans="1:22" x14ac:dyDescent="0.25">
      <c r="A2415" s="6">
        <v>44736</v>
      </c>
      <c r="B2415" s="7" t="str">
        <f t="shared" si="37"/>
        <v>6</v>
      </c>
      <c r="C2415" s="17">
        <f>_xlfn.ISOWEEKNUM(Table3[[#This Row],[dt]])</f>
        <v>25</v>
      </c>
      <c r="D2415" s="1">
        <v>12780</v>
      </c>
      <c r="E2415" s="1" t="s">
        <v>10</v>
      </c>
      <c r="F2415" s="1" t="s">
        <v>95</v>
      </c>
      <c r="G2415" s="1" t="s">
        <v>39</v>
      </c>
      <c r="H2415" s="1" t="s">
        <v>19</v>
      </c>
      <c r="I2415" s="1" t="s">
        <v>18</v>
      </c>
      <c r="J2415" s="1" t="s">
        <v>16</v>
      </c>
      <c r="K2415" s="1" t="s">
        <v>15</v>
      </c>
      <c r="L2415" s="1" t="s">
        <v>77</v>
      </c>
      <c r="M2415" s="1">
        <v>76180</v>
      </c>
      <c r="N2415" s="17">
        <v>33.37568455640745</v>
      </c>
      <c r="O2415" s="8">
        <v>1577.0915650447491</v>
      </c>
      <c r="P2415" s="8">
        <v>1462.1252942084582</v>
      </c>
      <c r="Q2415" s="8">
        <f>P2415-Table3[[#This Row],[paid]]</f>
        <v>-114.96627083629096</v>
      </c>
      <c r="R2415" s="8">
        <v>43.808099029020816</v>
      </c>
      <c r="S2415" s="8">
        <v>400</v>
      </c>
      <c r="T2415" s="10">
        <v>5.7000000000000002E-2</v>
      </c>
      <c r="U2415" s="8">
        <v>79.118270543905666</v>
      </c>
      <c r="V2415" s="10">
        <v>9.0186377844744883E-3</v>
      </c>
    </row>
    <row r="2416" spans="1:22" x14ac:dyDescent="0.25">
      <c r="A2416" s="6">
        <v>44736</v>
      </c>
      <c r="B2416" s="7" t="str">
        <f t="shared" si="37"/>
        <v>6</v>
      </c>
      <c r="C2416" s="17">
        <f>_xlfn.ISOWEEKNUM(Table3[[#This Row],[dt]])</f>
        <v>25</v>
      </c>
      <c r="D2416" s="1">
        <v>10777</v>
      </c>
      <c r="E2416" s="1" t="s">
        <v>10</v>
      </c>
      <c r="F2416" s="1" t="s">
        <v>94</v>
      </c>
      <c r="G2416" s="1" t="s">
        <v>67</v>
      </c>
      <c r="H2416" s="1" t="s">
        <v>11</v>
      </c>
      <c r="I2416" s="1" t="s">
        <v>18</v>
      </c>
      <c r="J2416" s="1" t="s">
        <v>16</v>
      </c>
      <c r="K2416" s="1" t="s">
        <v>15</v>
      </c>
      <c r="L2416" s="1" t="s">
        <v>78</v>
      </c>
      <c r="M2416" s="1">
        <v>11580</v>
      </c>
      <c r="N2416" s="17">
        <v>35.248995494947039</v>
      </c>
      <c r="O2416" s="8">
        <v>224.23398862469853</v>
      </c>
      <c r="P2416" s="8">
        <v>52.693485698973355</v>
      </c>
      <c r="Q2416" s="8">
        <f>P2416-Table3[[#This Row],[paid]]</f>
        <v>-171.54050292572518</v>
      </c>
      <c r="R2416" s="8">
        <v>1.4948932574979901</v>
      </c>
      <c r="S2416" s="8">
        <v>200</v>
      </c>
      <c r="T2416" s="10">
        <v>0.17</v>
      </c>
      <c r="U2416" s="8">
        <v>41.993471529538688</v>
      </c>
      <c r="V2416" s="10">
        <v>0.13282309622811958</v>
      </c>
    </row>
    <row r="2417" spans="1:22" x14ac:dyDescent="0.25">
      <c r="A2417" s="6">
        <v>44736</v>
      </c>
      <c r="B2417" s="7" t="str">
        <f t="shared" si="37"/>
        <v>6</v>
      </c>
      <c r="C2417" s="17">
        <f>_xlfn.ISOWEEKNUM(Table3[[#This Row],[dt]])</f>
        <v>25</v>
      </c>
      <c r="D2417" s="1">
        <v>17783</v>
      </c>
      <c r="E2417" s="1" t="s">
        <v>10</v>
      </c>
      <c r="F2417" s="1" t="s">
        <v>92</v>
      </c>
      <c r="G2417" s="1" t="s">
        <v>62</v>
      </c>
      <c r="H2417" s="1" t="s">
        <v>11</v>
      </c>
      <c r="I2417" s="1" t="s">
        <v>12</v>
      </c>
      <c r="J2417" s="1" t="s">
        <v>16</v>
      </c>
      <c r="K2417" s="1" t="s">
        <v>14</v>
      </c>
      <c r="L2417" s="1" t="s">
        <v>81</v>
      </c>
      <c r="M2417" s="1">
        <v>8430</v>
      </c>
      <c r="N2417" s="17">
        <v>42.093207577078552</v>
      </c>
      <c r="O2417" s="8">
        <v>193.74613970705332</v>
      </c>
      <c r="P2417" s="8">
        <v>21.575122952239827</v>
      </c>
      <c r="Q2417" s="8">
        <f>P2417-Table3[[#This Row],[paid]]</f>
        <v>-172.17101675481348</v>
      </c>
      <c r="R2417" s="8">
        <v>0.51255592515093462</v>
      </c>
      <c r="S2417" s="8">
        <v>200</v>
      </c>
      <c r="T2417" s="10">
        <v>0.15</v>
      </c>
      <c r="U2417" s="8">
        <v>3.6992606651898243</v>
      </c>
      <c r="V2417" s="10">
        <v>2.8576590064544563E-2</v>
      </c>
    </row>
    <row r="2418" spans="1:22" x14ac:dyDescent="0.25">
      <c r="A2418" s="6">
        <v>44736</v>
      </c>
      <c r="B2418" s="7" t="str">
        <f t="shared" si="37"/>
        <v>6</v>
      </c>
      <c r="C2418" s="17">
        <f>_xlfn.ISOWEEKNUM(Table3[[#This Row],[dt]])</f>
        <v>25</v>
      </c>
      <c r="D2418" s="1">
        <v>2796</v>
      </c>
      <c r="E2418" s="1" t="s">
        <v>10</v>
      </c>
      <c r="F2418" s="1" t="s">
        <v>94</v>
      </c>
      <c r="G2418" s="1" t="s">
        <v>62</v>
      </c>
      <c r="H2418" s="1" t="s">
        <v>17</v>
      </c>
      <c r="I2418" s="1" t="s">
        <v>12</v>
      </c>
      <c r="J2418" s="1" t="s">
        <v>13</v>
      </c>
      <c r="K2418" s="1" t="s">
        <v>14</v>
      </c>
      <c r="L2418" s="1" t="s">
        <v>77</v>
      </c>
      <c r="M2418" s="1">
        <v>204950</v>
      </c>
      <c r="N2418" s="17">
        <v>621.97657269272224</v>
      </c>
      <c r="O2418" s="8">
        <v>6637.3156856947162</v>
      </c>
      <c r="P2418" s="8">
        <v>6430.3035234704757</v>
      </c>
      <c r="Q2418" s="8">
        <f>P2418-Table3[[#This Row],[paid]]</f>
        <v>-207.01216222424046</v>
      </c>
      <c r="R2418" s="8">
        <v>10.338497952795509</v>
      </c>
      <c r="S2418" s="8">
        <v>7000</v>
      </c>
      <c r="T2418" s="10">
        <v>0.11</v>
      </c>
      <c r="U2418" s="8">
        <v>3533.5031362411992</v>
      </c>
      <c r="V2418" s="10">
        <v>9.1584664273466648E-2</v>
      </c>
    </row>
    <row r="2419" spans="1:22" x14ac:dyDescent="0.25">
      <c r="A2419" s="6">
        <v>44736</v>
      </c>
      <c r="B2419" s="7" t="str">
        <f t="shared" si="37"/>
        <v>6</v>
      </c>
      <c r="C2419" s="17">
        <f>_xlfn.ISOWEEKNUM(Table3[[#This Row],[dt]])</f>
        <v>25</v>
      </c>
      <c r="D2419" s="1">
        <v>17870</v>
      </c>
      <c r="E2419" s="1" t="s">
        <v>10</v>
      </c>
      <c r="F2419" s="1" t="s">
        <v>95</v>
      </c>
      <c r="G2419" s="1" t="s">
        <v>51</v>
      </c>
      <c r="H2419" s="1" t="s">
        <v>11</v>
      </c>
      <c r="I2419" s="1" t="s">
        <v>12</v>
      </c>
      <c r="J2419" s="1" t="s">
        <v>13</v>
      </c>
      <c r="K2419" s="1" t="s">
        <v>14</v>
      </c>
      <c r="L2419" s="1" t="s">
        <v>77</v>
      </c>
      <c r="M2419" s="1">
        <v>9290</v>
      </c>
      <c r="N2419" s="17">
        <v>63.541955384684158</v>
      </c>
      <c r="O2419" s="8">
        <v>225.78981601411056</v>
      </c>
      <c r="P2419" s="8">
        <v>15.628678012510521</v>
      </c>
      <c r="Q2419" s="8">
        <f>P2419-Table3[[#This Row],[paid]]</f>
        <v>-210.16113800160002</v>
      </c>
      <c r="R2419" s="8">
        <v>0.24595840524412915</v>
      </c>
      <c r="S2419" s="8">
        <v>200</v>
      </c>
      <c r="T2419" s="10">
        <v>0.12</v>
      </c>
      <c r="U2419" s="8">
        <v>3.7351789068532191</v>
      </c>
      <c r="V2419" s="10">
        <v>3.9832532048490861E-2</v>
      </c>
    </row>
    <row r="2420" spans="1:22" x14ac:dyDescent="0.25">
      <c r="A2420" s="6">
        <v>44736</v>
      </c>
      <c r="B2420" s="7" t="str">
        <f t="shared" si="37"/>
        <v>6</v>
      </c>
      <c r="C2420" s="17">
        <f>_xlfn.ISOWEEKNUM(Table3[[#This Row],[dt]])</f>
        <v>25</v>
      </c>
      <c r="D2420" s="1">
        <v>15372</v>
      </c>
      <c r="E2420" s="1" t="s">
        <v>10</v>
      </c>
      <c r="F2420" s="1" t="s">
        <v>94</v>
      </c>
      <c r="G2420" s="1" t="s">
        <v>43</v>
      </c>
      <c r="H2420" s="1" t="s">
        <v>11</v>
      </c>
      <c r="I2420" s="1" t="s">
        <v>12</v>
      </c>
      <c r="J2420" s="1" t="s">
        <v>16</v>
      </c>
      <c r="K2420" s="1" t="s">
        <v>15</v>
      </c>
      <c r="L2420" s="1" t="s">
        <v>75</v>
      </c>
      <c r="M2420" s="1">
        <v>25830</v>
      </c>
      <c r="N2420" s="17">
        <v>215.90396443127085</v>
      </c>
      <c r="O2420" s="8">
        <v>226.93202035793144</v>
      </c>
      <c r="P2420" s="8">
        <v>14.478582402977324</v>
      </c>
      <c r="Q2420" s="8">
        <f>P2420-Table3[[#This Row],[paid]]</f>
        <v>-212.4534379549541</v>
      </c>
      <c r="R2420" s="8">
        <v>6.7060289703880449E-2</v>
      </c>
      <c r="S2420" s="8">
        <v>200</v>
      </c>
      <c r="T2420" s="10">
        <v>0.105</v>
      </c>
      <c r="U2420" s="8">
        <v>9.0909280309497795</v>
      </c>
      <c r="V2420" s="10">
        <v>0.10464799865443956</v>
      </c>
    </row>
    <row r="2421" spans="1:22" x14ac:dyDescent="0.25">
      <c r="A2421" s="6">
        <v>44736</v>
      </c>
      <c r="B2421" s="7" t="str">
        <f t="shared" si="37"/>
        <v>6</v>
      </c>
      <c r="C2421" s="17">
        <f>_xlfn.ISOWEEKNUM(Table3[[#This Row],[dt]])</f>
        <v>25</v>
      </c>
      <c r="D2421" s="1">
        <v>17849</v>
      </c>
      <c r="E2421" s="1" t="s">
        <v>10</v>
      </c>
      <c r="F2421" s="1" t="s">
        <v>91</v>
      </c>
      <c r="G2421" s="1" t="s">
        <v>68</v>
      </c>
      <c r="H2421" s="1" t="s">
        <v>11</v>
      </c>
      <c r="I2421" s="1" t="s">
        <v>12</v>
      </c>
      <c r="J2421" s="1" t="s">
        <v>16</v>
      </c>
      <c r="K2421" s="1" t="s">
        <v>15</v>
      </c>
      <c r="L2421" s="1" t="s">
        <v>77</v>
      </c>
      <c r="M2421" s="1">
        <v>29720</v>
      </c>
      <c r="N2421" s="17">
        <v>103.1985631610457</v>
      </c>
      <c r="O2421" s="8">
        <v>270.10150009245916</v>
      </c>
      <c r="P2421" s="8">
        <v>53.39863355782537</v>
      </c>
      <c r="Q2421" s="8">
        <f>P2421-Table3[[#This Row],[paid]]</f>
        <v>-216.70286653463378</v>
      </c>
      <c r="R2421" s="8">
        <v>0.51743582393191423</v>
      </c>
      <c r="S2421" s="8">
        <v>200</v>
      </c>
      <c r="T2421" s="10">
        <v>0.08</v>
      </c>
      <c r="U2421" s="8">
        <v>22.9467878941919</v>
      </c>
      <c r="V2421" s="10">
        <v>7.1621020880440159E-2</v>
      </c>
    </row>
    <row r="2422" spans="1:22" x14ac:dyDescent="0.25">
      <c r="A2422" s="6">
        <v>44736</v>
      </c>
      <c r="B2422" s="7" t="str">
        <f t="shared" si="37"/>
        <v>6</v>
      </c>
      <c r="C2422" s="17">
        <f>_xlfn.ISOWEEKNUM(Table3[[#This Row],[dt]])</f>
        <v>25</v>
      </c>
      <c r="D2422" s="1">
        <v>2647</v>
      </c>
      <c r="E2422" s="1" t="s">
        <v>10</v>
      </c>
      <c r="F2422" s="1" t="s">
        <v>91</v>
      </c>
      <c r="G2422" s="1" t="s">
        <v>33</v>
      </c>
      <c r="H2422" s="1" t="s">
        <v>11</v>
      </c>
      <c r="I2422" s="1" t="s">
        <v>18</v>
      </c>
      <c r="J2422" s="1" t="s">
        <v>13</v>
      </c>
      <c r="K2422" s="1" t="s">
        <v>14</v>
      </c>
      <c r="L2422" s="1" t="s">
        <v>77</v>
      </c>
      <c r="M2422" s="1">
        <v>12540</v>
      </c>
      <c r="N2422" s="17">
        <v>50.123910784235349</v>
      </c>
      <c r="O2422" s="8">
        <v>293.44706130145107</v>
      </c>
      <c r="P2422" s="8">
        <v>49.029047735233242</v>
      </c>
      <c r="Q2422" s="8">
        <f>P2422-Table3[[#This Row],[paid]]</f>
        <v>-244.41801356621784</v>
      </c>
      <c r="R2422" s="8">
        <v>0.97815687100483673</v>
      </c>
      <c r="S2422" s="8">
        <v>200</v>
      </c>
      <c r="T2422" s="10">
        <v>8.5000000000000006E-2</v>
      </c>
      <c r="U2422" s="8">
        <v>24.511161309655336</v>
      </c>
      <c r="V2422" s="10">
        <v>8.3321902837478964E-2</v>
      </c>
    </row>
    <row r="2423" spans="1:22" x14ac:dyDescent="0.25">
      <c r="A2423" s="6">
        <v>44736</v>
      </c>
      <c r="B2423" s="7" t="str">
        <f t="shared" si="37"/>
        <v>6</v>
      </c>
      <c r="C2423" s="17">
        <f>_xlfn.ISOWEEKNUM(Table3[[#This Row],[dt]])</f>
        <v>25</v>
      </c>
      <c r="D2423" s="1">
        <v>2575</v>
      </c>
      <c r="E2423" s="1" t="s">
        <v>10</v>
      </c>
      <c r="F2423" s="1" t="s">
        <v>95</v>
      </c>
      <c r="G2423" s="1" t="s">
        <v>70</v>
      </c>
      <c r="H2423" s="1" t="s">
        <v>17</v>
      </c>
      <c r="I2423" s="1" t="s">
        <v>18</v>
      </c>
      <c r="J2423" s="1" t="s">
        <v>16</v>
      </c>
      <c r="K2423" s="1" t="s">
        <v>20</v>
      </c>
      <c r="L2423" s="1" t="s">
        <v>79</v>
      </c>
      <c r="M2423" s="1">
        <v>205130</v>
      </c>
      <c r="N2423" s="17">
        <v>165.81012905203892</v>
      </c>
      <c r="O2423" s="8">
        <v>5502.1243421982645</v>
      </c>
      <c r="P2423" s="8">
        <v>5243.1491220704538</v>
      </c>
      <c r="Q2423" s="8">
        <f>P2423-Table3[[#This Row],[paid]]</f>
        <v>-258.97522012781064</v>
      </c>
      <c r="R2423" s="8">
        <v>31.621404265507266</v>
      </c>
      <c r="S2423" s="8">
        <v>10000</v>
      </c>
      <c r="T2423" s="10">
        <v>7.4999999999999997E-2</v>
      </c>
      <c r="U2423" s="8">
        <v>1845.939569733396</v>
      </c>
      <c r="V2423" s="10">
        <v>5.8677826587178253E-2</v>
      </c>
    </row>
    <row r="2424" spans="1:22" x14ac:dyDescent="0.25">
      <c r="A2424" s="6">
        <v>44736</v>
      </c>
      <c r="B2424" s="7" t="str">
        <f t="shared" si="37"/>
        <v>6</v>
      </c>
      <c r="C2424" s="17">
        <f>_xlfn.ISOWEEKNUM(Table3[[#This Row],[dt]])</f>
        <v>25</v>
      </c>
      <c r="D2424" s="1">
        <v>15720</v>
      </c>
      <c r="E2424" s="1" t="s">
        <v>10</v>
      </c>
      <c r="F2424" s="1" t="s">
        <v>92</v>
      </c>
      <c r="G2424" s="1" t="s">
        <v>47</v>
      </c>
      <c r="H2424" s="1" t="s">
        <v>17</v>
      </c>
      <c r="I2424" s="1" t="s">
        <v>12</v>
      </c>
      <c r="J2424" s="1" t="s">
        <v>13</v>
      </c>
      <c r="K2424" s="1" t="s">
        <v>14</v>
      </c>
      <c r="L2424" s="1" t="s">
        <v>75</v>
      </c>
      <c r="M2424" s="1">
        <v>8960</v>
      </c>
      <c r="N2424" s="17">
        <v>10.485192186515439</v>
      </c>
      <c r="O2424" s="8">
        <v>303.65349404527711</v>
      </c>
      <c r="P2424" s="8">
        <v>40.818785168867329</v>
      </c>
      <c r="Q2424" s="8">
        <f>P2424-Table3[[#This Row],[paid]]</f>
        <v>-262.83470887640976</v>
      </c>
      <c r="R2424" s="8">
        <v>3.8929935134009881</v>
      </c>
      <c r="S2424" s="8">
        <v>200</v>
      </c>
      <c r="T2424" s="10">
        <v>7.0000000000000007E-2</v>
      </c>
      <c r="U2424" s="8">
        <v>15.464667298031532</v>
      </c>
      <c r="V2424" s="10">
        <v>6.3143587909562551E-2</v>
      </c>
    </row>
    <row r="2425" spans="1:22" x14ac:dyDescent="0.25">
      <c r="A2425" s="6">
        <v>44736</v>
      </c>
      <c r="B2425" s="7" t="str">
        <f t="shared" si="37"/>
        <v>6</v>
      </c>
      <c r="C2425" s="17">
        <f>_xlfn.ISOWEEKNUM(Table3[[#This Row],[dt]])</f>
        <v>25</v>
      </c>
      <c r="D2425" s="1">
        <v>12446</v>
      </c>
      <c r="E2425" s="1" t="s">
        <v>10</v>
      </c>
      <c r="F2425" s="1" t="s">
        <v>93</v>
      </c>
      <c r="G2425" s="1" t="s">
        <v>32</v>
      </c>
      <c r="H2425" s="1" t="s">
        <v>11</v>
      </c>
      <c r="I2425" s="1" t="s">
        <v>12</v>
      </c>
      <c r="J2425" s="1" t="s">
        <v>13</v>
      </c>
      <c r="K2425" s="1" t="s">
        <v>15</v>
      </c>
      <c r="L2425" s="1" t="s">
        <v>78</v>
      </c>
      <c r="M2425" s="1">
        <v>12250</v>
      </c>
      <c r="N2425" s="17">
        <v>42.21512908875205</v>
      </c>
      <c r="O2425" s="8">
        <v>280.59552401026679</v>
      </c>
      <c r="P2425" s="8">
        <v>10.78813867743118</v>
      </c>
      <c r="Q2425" s="8">
        <f>P2425-Table3[[#This Row],[paid]]</f>
        <v>-269.80738533283562</v>
      </c>
      <c r="R2425" s="8">
        <v>0.25555147906217368</v>
      </c>
      <c r="S2425" s="8">
        <v>200</v>
      </c>
      <c r="T2425" s="10">
        <v>0.21</v>
      </c>
      <c r="U2425" s="8">
        <v>0.95450115958808179</v>
      </c>
      <c r="V2425" s="10">
        <v>1.4746151431184034E-2</v>
      </c>
    </row>
    <row r="2426" spans="1:22" x14ac:dyDescent="0.25">
      <c r="A2426" s="6">
        <v>44736</v>
      </c>
      <c r="B2426" s="7" t="str">
        <f t="shared" si="37"/>
        <v>6</v>
      </c>
      <c r="C2426" s="17">
        <f>_xlfn.ISOWEEKNUM(Table3[[#This Row],[dt]])</f>
        <v>25</v>
      </c>
      <c r="D2426" s="1">
        <v>17246</v>
      </c>
      <c r="E2426" s="1" t="s">
        <v>10</v>
      </c>
      <c r="F2426" s="1" t="s">
        <v>93</v>
      </c>
      <c r="G2426" s="1" t="s">
        <v>61</v>
      </c>
      <c r="H2426" s="1" t="s">
        <v>11</v>
      </c>
      <c r="I2426" s="1" t="s">
        <v>12</v>
      </c>
      <c r="J2426" s="1" t="s">
        <v>16</v>
      </c>
      <c r="K2426" s="1" t="s">
        <v>14</v>
      </c>
      <c r="L2426" s="1" t="s">
        <v>77</v>
      </c>
      <c r="M2426" s="1">
        <v>83810</v>
      </c>
      <c r="N2426" s="17">
        <v>288.79035183170112</v>
      </c>
      <c r="O2426" s="8">
        <v>1794.8899933306893</v>
      </c>
      <c r="P2426" s="8">
        <v>1515.6342475823667</v>
      </c>
      <c r="Q2426" s="8">
        <f>P2426-Table3[[#This Row],[paid]]</f>
        <v>-279.25574574832262</v>
      </c>
      <c r="R2426" s="8">
        <v>5.2482163547680969</v>
      </c>
      <c r="S2426" s="8">
        <v>1400</v>
      </c>
      <c r="T2426" s="10">
        <v>0.15</v>
      </c>
      <c r="U2426" s="8">
        <v>665.94052963776676</v>
      </c>
      <c r="V2426" s="10">
        <v>7.3230126892424557E-2</v>
      </c>
    </row>
    <row r="2427" spans="1:22" x14ac:dyDescent="0.25">
      <c r="A2427" s="6">
        <v>44736</v>
      </c>
      <c r="B2427" s="7" t="str">
        <f t="shared" si="37"/>
        <v>6</v>
      </c>
      <c r="C2427" s="17">
        <f>_xlfn.ISOWEEKNUM(Table3[[#This Row],[dt]])</f>
        <v>25</v>
      </c>
      <c r="D2427" s="1">
        <v>2917</v>
      </c>
      <c r="E2427" s="1" t="s">
        <v>10</v>
      </c>
      <c r="F2427" s="1" t="s">
        <v>89</v>
      </c>
      <c r="G2427" s="1" t="s">
        <v>26</v>
      </c>
      <c r="H2427" s="1" t="s">
        <v>17</v>
      </c>
      <c r="I2427" s="1" t="s">
        <v>12</v>
      </c>
      <c r="J2427" s="1" t="s">
        <v>13</v>
      </c>
      <c r="K2427" s="1" t="s">
        <v>15</v>
      </c>
      <c r="L2427" s="1" t="s">
        <v>80</v>
      </c>
      <c r="M2427" s="1">
        <v>44450</v>
      </c>
      <c r="N2427" s="17">
        <v>264.28164196123151</v>
      </c>
      <c r="O2427" s="8">
        <v>781.43834148068765</v>
      </c>
      <c r="P2427" s="8">
        <v>471.50641090862479</v>
      </c>
      <c r="Q2427" s="8">
        <f>P2427-Table3[[#This Row],[paid]]</f>
        <v>-309.93193057206287</v>
      </c>
      <c r="R2427" s="8">
        <v>1.7841058024673233</v>
      </c>
      <c r="S2427" s="8">
        <v>600</v>
      </c>
      <c r="T2427" s="10">
        <v>7.0000000000000007E-2</v>
      </c>
      <c r="U2427" s="8">
        <v>170.28189086634347</v>
      </c>
      <c r="V2427" s="10">
        <v>6.0190730152957596E-2</v>
      </c>
    </row>
    <row r="2428" spans="1:22" x14ac:dyDescent="0.25">
      <c r="A2428" s="6">
        <v>44736</v>
      </c>
      <c r="B2428" s="7" t="str">
        <f t="shared" si="37"/>
        <v>6</v>
      </c>
      <c r="C2428" s="17">
        <f>_xlfn.ISOWEEKNUM(Table3[[#This Row],[dt]])</f>
        <v>25</v>
      </c>
      <c r="D2428" s="1">
        <v>17267</v>
      </c>
      <c r="E2428" s="1" t="s">
        <v>10</v>
      </c>
      <c r="F2428" s="1" t="s">
        <v>95</v>
      </c>
      <c r="G2428" s="1" t="s">
        <v>51</v>
      </c>
      <c r="H2428" s="1" t="s">
        <v>11</v>
      </c>
      <c r="I2428" s="1" t="s">
        <v>12</v>
      </c>
      <c r="J2428" s="1" t="s">
        <v>13</v>
      </c>
      <c r="K2428" s="1" t="s">
        <v>15</v>
      </c>
      <c r="L2428" s="1" t="s">
        <v>76</v>
      </c>
      <c r="M2428" s="1">
        <v>38190</v>
      </c>
      <c r="N2428" s="17">
        <v>158.27815193331136</v>
      </c>
      <c r="O2428" s="8">
        <v>475.07657495092093</v>
      </c>
      <c r="P2428" s="8">
        <v>142.41333770840728</v>
      </c>
      <c r="Q2428" s="8">
        <f>P2428-Table3[[#This Row],[paid]]</f>
        <v>-332.66323724251367</v>
      </c>
      <c r="R2428" s="8">
        <v>0.89976624043735021</v>
      </c>
      <c r="S2428" s="8">
        <v>200</v>
      </c>
      <c r="T2428" s="10">
        <v>0.08</v>
      </c>
      <c r="U2428" s="8">
        <v>36.68224763035208</v>
      </c>
      <c r="V2428" s="10">
        <v>4.2929321345658585E-2</v>
      </c>
    </row>
    <row r="2429" spans="1:22" x14ac:dyDescent="0.25">
      <c r="A2429" s="6">
        <v>44736</v>
      </c>
      <c r="B2429" s="7" t="str">
        <f t="shared" si="37"/>
        <v>6</v>
      </c>
      <c r="C2429" s="17">
        <f>_xlfn.ISOWEEKNUM(Table3[[#This Row],[dt]])</f>
        <v>25</v>
      </c>
      <c r="D2429" s="1">
        <v>15909</v>
      </c>
      <c r="E2429" s="1" t="s">
        <v>10</v>
      </c>
      <c r="F2429" s="1" t="s">
        <v>90</v>
      </c>
      <c r="G2429" s="1" t="s">
        <v>34</v>
      </c>
      <c r="H2429" s="1" t="s">
        <v>11</v>
      </c>
      <c r="I2429" s="1" t="s">
        <v>18</v>
      </c>
      <c r="J2429" s="1" t="s">
        <v>13</v>
      </c>
      <c r="K2429" s="1" t="s">
        <v>14</v>
      </c>
      <c r="L2429" s="1" t="s">
        <v>78</v>
      </c>
      <c r="M2429" s="1">
        <v>24050</v>
      </c>
      <c r="N2429" s="17">
        <v>29.702862401317383</v>
      </c>
      <c r="O2429" s="8">
        <v>371.021123512408</v>
      </c>
      <c r="P2429" s="8">
        <v>36.014344378010577</v>
      </c>
      <c r="Q2429" s="8">
        <f>P2429-Table3[[#This Row],[paid]]</f>
        <v>-335.00677913439745</v>
      </c>
      <c r="R2429" s="8">
        <v>1.2124873317398954</v>
      </c>
      <c r="S2429" s="8">
        <v>200</v>
      </c>
      <c r="T2429" s="10">
        <v>0.06</v>
      </c>
      <c r="U2429" s="8">
        <v>12.220324213210921</v>
      </c>
      <c r="V2429" s="10">
        <v>5.6553041222246678E-2</v>
      </c>
    </row>
    <row r="2430" spans="1:22" x14ac:dyDescent="0.25">
      <c r="A2430" s="6">
        <v>44736</v>
      </c>
      <c r="B2430" s="7" t="str">
        <f t="shared" si="37"/>
        <v>6</v>
      </c>
      <c r="C2430" s="17">
        <f>_xlfn.ISOWEEKNUM(Table3[[#This Row],[dt]])</f>
        <v>25</v>
      </c>
      <c r="D2430" s="1">
        <v>17947</v>
      </c>
      <c r="E2430" s="1" t="s">
        <v>10</v>
      </c>
      <c r="F2430" s="1" t="s">
        <v>91</v>
      </c>
      <c r="G2430" s="1" t="s">
        <v>43</v>
      </c>
      <c r="H2430" s="1" t="s">
        <v>19</v>
      </c>
      <c r="I2430" s="1" t="s">
        <v>12</v>
      </c>
      <c r="J2430" s="1" t="s">
        <v>16</v>
      </c>
      <c r="K2430" s="1" t="s">
        <v>14</v>
      </c>
      <c r="L2430" s="1" t="s">
        <v>77</v>
      </c>
      <c r="M2430" s="1">
        <v>62370</v>
      </c>
      <c r="N2430" s="17">
        <v>66.484198645598184</v>
      </c>
      <c r="O2430" s="8">
        <v>1131.7892917035592</v>
      </c>
      <c r="P2430" s="8">
        <v>737.70690288804224</v>
      </c>
      <c r="Q2430" s="8">
        <f>P2430-Table3[[#This Row],[paid]]</f>
        <v>-394.08238881551699</v>
      </c>
      <c r="R2430" s="8">
        <v>11.095973448074112</v>
      </c>
      <c r="S2430" s="8">
        <v>200</v>
      </c>
      <c r="T2430" s="10">
        <v>0.15</v>
      </c>
      <c r="U2430" s="8">
        <v>10.61729959996666</v>
      </c>
      <c r="V2430" s="10">
        <v>2.3987167890122505E-3</v>
      </c>
    </row>
    <row r="2431" spans="1:22" x14ac:dyDescent="0.25">
      <c r="A2431" s="6">
        <v>44736</v>
      </c>
      <c r="B2431" s="7" t="str">
        <f t="shared" si="37"/>
        <v>6</v>
      </c>
      <c r="C2431" s="17">
        <f>_xlfn.ISOWEEKNUM(Table3[[#This Row],[dt]])</f>
        <v>25</v>
      </c>
      <c r="D2431" s="1">
        <v>5247</v>
      </c>
      <c r="E2431" s="1" t="s">
        <v>10</v>
      </c>
      <c r="F2431" s="1" t="s">
        <v>95</v>
      </c>
      <c r="G2431" s="1" t="s">
        <v>51</v>
      </c>
      <c r="H2431" s="1" t="s">
        <v>11</v>
      </c>
      <c r="I2431" s="1" t="s">
        <v>12</v>
      </c>
      <c r="J2431" s="1" t="s">
        <v>13</v>
      </c>
      <c r="K2431" s="1" t="s">
        <v>15</v>
      </c>
      <c r="L2431" s="1" t="s">
        <v>79</v>
      </c>
      <c r="M2431" s="1">
        <v>42420</v>
      </c>
      <c r="N2431" s="17">
        <v>95.540540540540533</v>
      </c>
      <c r="O2431" s="8">
        <v>770.29051303727169</v>
      </c>
      <c r="P2431" s="8">
        <v>340.71283328162605</v>
      </c>
      <c r="Q2431" s="8">
        <f>P2431-Table3[[#This Row],[paid]]</f>
        <v>-429.57767975564565</v>
      </c>
      <c r="R2431" s="8">
        <v>3.5661597825799616</v>
      </c>
      <c r="S2431" s="8">
        <v>200</v>
      </c>
      <c r="T2431" s="10">
        <v>7.0000000000000007E-2</v>
      </c>
      <c r="U2431" s="8">
        <v>129.31049982718488</v>
      </c>
      <c r="V2431" s="10">
        <v>6.3254881724350134E-2</v>
      </c>
    </row>
    <row r="2432" spans="1:22" x14ac:dyDescent="0.25">
      <c r="A2432" s="6">
        <v>44736</v>
      </c>
      <c r="B2432" s="7" t="str">
        <f t="shared" si="37"/>
        <v>6</v>
      </c>
      <c r="C2432" s="17">
        <f>_xlfn.ISOWEEKNUM(Table3[[#This Row],[dt]])</f>
        <v>25</v>
      </c>
      <c r="D2432" s="1">
        <v>16602</v>
      </c>
      <c r="E2432" s="1" t="s">
        <v>10</v>
      </c>
      <c r="F2432" s="1" t="s">
        <v>92</v>
      </c>
      <c r="G2432" s="1" t="s">
        <v>69</v>
      </c>
      <c r="H2432" s="1" t="s">
        <v>11</v>
      </c>
      <c r="I2432" s="1" t="s">
        <v>12</v>
      </c>
      <c r="J2432" s="1" t="s">
        <v>16</v>
      </c>
      <c r="K2432" s="1" t="s">
        <v>15</v>
      </c>
      <c r="L2432" s="1" t="s">
        <v>76</v>
      </c>
      <c r="M2432" s="1">
        <v>91390</v>
      </c>
      <c r="N2432" s="17">
        <v>367.00846005568644</v>
      </c>
      <c r="O2432" s="8">
        <v>2420.5138675948024</v>
      </c>
      <c r="P2432" s="8">
        <v>1974.1090379764491</v>
      </c>
      <c r="Q2432" s="8">
        <f>P2432-Table3[[#This Row],[paid]]</f>
        <v>-446.40482961835323</v>
      </c>
      <c r="R2432" s="8">
        <v>5.3789197057662275</v>
      </c>
      <c r="S2432" s="8">
        <v>1800</v>
      </c>
      <c r="T2432" s="10">
        <v>0.08</v>
      </c>
      <c r="U2432" s="8">
        <v>833.43030795232721</v>
      </c>
      <c r="V2432" s="10">
        <v>7.0363413901276609E-2</v>
      </c>
    </row>
    <row r="2433" spans="1:22" x14ac:dyDescent="0.25">
      <c r="A2433" s="6">
        <v>44736</v>
      </c>
      <c r="B2433" s="7" t="str">
        <f t="shared" si="37"/>
        <v>6</v>
      </c>
      <c r="C2433" s="17">
        <f>_xlfn.ISOWEEKNUM(Table3[[#This Row],[dt]])</f>
        <v>25</v>
      </c>
      <c r="D2433" s="1">
        <v>7799</v>
      </c>
      <c r="E2433" s="1" t="s">
        <v>10</v>
      </c>
      <c r="F2433" s="1" t="s">
        <v>95</v>
      </c>
      <c r="G2433" s="1" t="s">
        <v>58</v>
      </c>
      <c r="H2433" s="1" t="s">
        <v>19</v>
      </c>
      <c r="I2433" s="1" t="s">
        <v>18</v>
      </c>
      <c r="J2433" s="1" t="s">
        <v>16</v>
      </c>
      <c r="K2433" s="1" t="s">
        <v>14</v>
      </c>
      <c r="L2433" s="1" t="s">
        <v>78</v>
      </c>
      <c r="M2433" s="1">
        <v>18220</v>
      </c>
      <c r="N2433" s="17">
        <v>37.218486679717422</v>
      </c>
      <c r="O2433" s="8">
        <v>697.24829751668358</v>
      </c>
      <c r="P2433" s="8">
        <v>180.21198939986346</v>
      </c>
      <c r="Q2433" s="8">
        <f>P2433-Table3[[#This Row],[paid]]</f>
        <v>-517.03630811682012</v>
      </c>
      <c r="R2433" s="8">
        <v>4.8420020660880807</v>
      </c>
      <c r="S2433" s="8">
        <v>200</v>
      </c>
      <c r="T2433" s="10">
        <v>0.05</v>
      </c>
      <c r="U2433" s="8">
        <v>39.455843272141706</v>
      </c>
      <c r="V2433" s="10">
        <v>3.6490213001861831E-2</v>
      </c>
    </row>
    <row r="2434" spans="1:22" x14ac:dyDescent="0.25">
      <c r="A2434" s="6">
        <v>44736</v>
      </c>
      <c r="B2434" s="7" t="str">
        <f t="shared" ref="B2434:B2497" si="38">TEXT(A2434,"M")</f>
        <v>6</v>
      </c>
      <c r="C2434" s="17">
        <f>_xlfn.ISOWEEKNUM(Table3[[#This Row],[dt]])</f>
        <v>25</v>
      </c>
      <c r="D2434" s="1">
        <v>16862</v>
      </c>
      <c r="E2434" s="1" t="s">
        <v>10</v>
      </c>
      <c r="F2434" s="1" t="s">
        <v>94</v>
      </c>
      <c r="G2434" s="1" t="s">
        <v>68</v>
      </c>
      <c r="H2434" s="1" t="s">
        <v>17</v>
      </c>
      <c r="I2434" s="1" t="s">
        <v>12</v>
      </c>
      <c r="J2434" s="1" t="s">
        <v>13</v>
      </c>
      <c r="K2434" s="1" t="s">
        <v>14</v>
      </c>
      <c r="L2434" s="1" t="s">
        <v>77</v>
      </c>
      <c r="M2434" s="1">
        <v>43720</v>
      </c>
      <c r="N2434" s="17">
        <v>128.3617146212566</v>
      </c>
      <c r="O2434" s="8">
        <v>1847.809085024847</v>
      </c>
      <c r="P2434" s="8">
        <v>1317.7107913695816</v>
      </c>
      <c r="Q2434" s="8">
        <f>P2434-Table3[[#This Row],[paid]]</f>
        <v>-530.09829365526548</v>
      </c>
      <c r="R2434" s="8">
        <v>10.265606027915817</v>
      </c>
      <c r="S2434" s="8">
        <v>1400</v>
      </c>
      <c r="T2434" s="10">
        <v>0.09</v>
      </c>
      <c r="U2434" s="8">
        <v>234.68114946350366</v>
      </c>
      <c r="V2434" s="10">
        <v>2.9682935866322185E-2</v>
      </c>
    </row>
    <row r="2435" spans="1:22" x14ac:dyDescent="0.25">
      <c r="A2435" s="6">
        <v>44736</v>
      </c>
      <c r="B2435" s="7" t="str">
        <f t="shared" si="38"/>
        <v>6</v>
      </c>
      <c r="C2435" s="17">
        <f>_xlfn.ISOWEEKNUM(Table3[[#This Row],[dt]])</f>
        <v>25</v>
      </c>
      <c r="D2435" s="1">
        <v>16842</v>
      </c>
      <c r="E2435" s="1" t="s">
        <v>10</v>
      </c>
      <c r="F2435" s="1" t="s">
        <v>95</v>
      </c>
      <c r="G2435" s="1" t="s">
        <v>55</v>
      </c>
      <c r="H2435" s="1" t="s">
        <v>11</v>
      </c>
      <c r="I2435" s="1" t="s">
        <v>12</v>
      </c>
      <c r="J2435" s="1" t="s">
        <v>16</v>
      </c>
      <c r="K2435" s="1" t="s">
        <v>14</v>
      </c>
      <c r="L2435" s="1" t="s">
        <v>81</v>
      </c>
      <c r="M2435" s="1">
        <v>148530</v>
      </c>
      <c r="N2435" s="17">
        <v>755.10713465073536</v>
      </c>
      <c r="O2435" s="8">
        <v>1950.7813953484101</v>
      </c>
      <c r="P2435" s="8">
        <v>1387.0517417810745</v>
      </c>
      <c r="Q2435" s="8">
        <f>P2435-Table3[[#This Row],[paid]]</f>
        <v>-563.72965356733562</v>
      </c>
      <c r="R2435" s="8">
        <v>1.8368939692546231</v>
      </c>
      <c r="S2435" s="8">
        <v>1800</v>
      </c>
      <c r="T2435" s="10">
        <v>0.14000000000000001</v>
      </c>
      <c r="U2435" s="8">
        <v>637.40126220384764</v>
      </c>
      <c r="V2435" s="10">
        <v>7.6589459859824502E-2</v>
      </c>
    </row>
    <row r="2436" spans="1:22" x14ac:dyDescent="0.25">
      <c r="A2436" s="6">
        <v>44736</v>
      </c>
      <c r="B2436" s="7" t="str">
        <f t="shared" si="38"/>
        <v>6</v>
      </c>
      <c r="C2436" s="17">
        <f>_xlfn.ISOWEEKNUM(Table3[[#This Row],[dt]])</f>
        <v>25</v>
      </c>
      <c r="D2436" s="1">
        <v>17473</v>
      </c>
      <c r="E2436" s="1" t="s">
        <v>10</v>
      </c>
      <c r="F2436" s="1" t="s">
        <v>93</v>
      </c>
      <c r="G2436" s="1" t="s">
        <v>48</v>
      </c>
      <c r="H2436" s="1" t="s">
        <v>17</v>
      </c>
      <c r="I2436" s="1" t="s">
        <v>18</v>
      </c>
      <c r="J2436" s="1" t="s">
        <v>16</v>
      </c>
      <c r="K2436" s="1" t="s">
        <v>15</v>
      </c>
      <c r="L2436" s="1" t="s">
        <v>76</v>
      </c>
      <c r="M2436" s="1">
        <v>25750</v>
      </c>
      <c r="N2436" s="17">
        <v>61.627153958779147</v>
      </c>
      <c r="O2436" s="8">
        <v>665.401927855439</v>
      </c>
      <c r="P2436" s="8">
        <v>80.405543240030582</v>
      </c>
      <c r="Q2436" s="8">
        <f>P2436-Table3[[#This Row],[paid]]</f>
        <v>-584.99638461540837</v>
      </c>
      <c r="R2436" s="8">
        <v>1.3047096624616452</v>
      </c>
      <c r="S2436" s="8">
        <v>200</v>
      </c>
      <c r="T2436" s="10">
        <v>7.0000000000000007E-2</v>
      </c>
      <c r="U2436" s="8">
        <v>3.6352851464687408</v>
      </c>
      <c r="V2436" s="10">
        <v>7.5353120360879206E-3</v>
      </c>
    </row>
    <row r="2437" spans="1:22" x14ac:dyDescent="0.25">
      <c r="A2437" s="6">
        <v>44736</v>
      </c>
      <c r="B2437" s="7" t="str">
        <f t="shared" si="38"/>
        <v>6</v>
      </c>
      <c r="C2437" s="17">
        <f>_xlfn.ISOWEEKNUM(Table3[[#This Row],[dt]])</f>
        <v>25</v>
      </c>
      <c r="D2437" s="1">
        <v>16857</v>
      </c>
      <c r="E2437" s="1" t="s">
        <v>10</v>
      </c>
      <c r="F2437" s="1" t="s">
        <v>89</v>
      </c>
      <c r="G2437" s="1" t="s">
        <v>68</v>
      </c>
      <c r="H2437" s="1" t="s">
        <v>11</v>
      </c>
      <c r="I2437" s="1" t="s">
        <v>12</v>
      </c>
      <c r="J2437" s="1" t="s">
        <v>13</v>
      </c>
      <c r="K2437" s="1" t="s">
        <v>15</v>
      </c>
      <c r="L2437" s="1" t="s">
        <v>76</v>
      </c>
      <c r="M2437" s="1">
        <v>91290</v>
      </c>
      <c r="N2437" s="17">
        <v>218.79123667738114</v>
      </c>
      <c r="O2437" s="8">
        <v>1076.0114200094058</v>
      </c>
      <c r="P2437" s="8">
        <v>461.61150835851549</v>
      </c>
      <c r="Q2437" s="8">
        <f>P2437-Table3[[#This Row],[paid]]</f>
        <v>-614.39991165089032</v>
      </c>
      <c r="R2437" s="8">
        <v>2.1098263137439335</v>
      </c>
      <c r="S2437" s="8">
        <v>400</v>
      </c>
      <c r="T2437" s="10">
        <v>0.08</v>
      </c>
      <c r="U2437" s="8">
        <v>72.051936046483661</v>
      </c>
      <c r="V2437" s="10">
        <v>2.60146373959564E-2</v>
      </c>
    </row>
    <row r="2438" spans="1:22" x14ac:dyDescent="0.25">
      <c r="A2438" s="6">
        <v>44736</v>
      </c>
      <c r="B2438" s="7" t="str">
        <f t="shared" si="38"/>
        <v>6</v>
      </c>
      <c r="C2438" s="17">
        <f>_xlfn.ISOWEEKNUM(Table3[[#This Row],[dt]])</f>
        <v>25</v>
      </c>
      <c r="D2438" s="1">
        <v>3010</v>
      </c>
      <c r="E2438" s="1" t="s">
        <v>24</v>
      </c>
      <c r="F2438" s="1" t="s">
        <v>89</v>
      </c>
      <c r="G2438" s="1" t="s">
        <v>43</v>
      </c>
      <c r="H2438" s="1" t="s">
        <v>11</v>
      </c>
      <c r="I2438" s="1" t="s">
        <v>21</v>
      </c>
      <c r="J2438" s="1" t="s">
        <v>13</v>
      </c>
      <c r="K2438" s="1" t="s">
        <v>15</v>
      </c>
      <c r="L2438" s="1" t="s">
        <v>76</v>
      </c>
      <c r="M2438" s="1">
        <v>79510</v>
      </c>
      <c r="N2438" s="17">
        <v>174.44228371977061</v>
      </c>
      <c r="O2438" s="8">
        <v>1815.7294436214729</v>
      </c>
      <c r="P2438" s="8">
        <v>1199.7726922824177</v>
      </c>
      <c r="Q2438" s="8">
        <f>P2438-Table3[[#This Row],[paid]]</f>
        <v>-615.95675133905524</v>
      </c>
      <c r="R2438" s="8">
        <v>6.8777630440207318</v>
      </c>
      <c r="S2438" s="8">
        <v>1400</v>
      </c>
      <c r="T2438" s="10">
        <v>0.06</v>
      </c>
      <c r="U2438" s="8">
        <v>418.49435474611363</v>
      </c>
      <c r="V2438" s="10">
        <v>5.8135228091967486E-2</v>
      </c>
    </row>
    <row r="2439" spans="1:22" x14ac:dyDescent="0.25">
      <c r="A2439" s="6">
        <v>44736</v>
      </c>
      <c r="B2439" s="7" t="str">
        <f t="shared" si="38"/>
        <v>6</v>
      </c>
      <c r="C2439" s="17">
        <f>_xlfn.ISOWEEKNUM(Table3[[#This Row],[dt]])</f>
        <v>25</v>
      </c>
      <c r="D2439" s="1">
        <v>17365</v>
      </c>
      <c r="E2439" s="1" t="s">
        <v>10</v>
      </c>
      <c r="F2439" s="1" t="s">
        <v>90</v>
      </c>
      <c r="G2439" s="1" t="s">
        <v>30</v>
      </c>
      <c r="H2439" s="1" t="s">
        <v>17</v>
      </c>
      <c r="I2439" s="1" t="s">
        <v>12</v>
      </c>
      <c r="J2439" s="1" t="s">
        <v>16</v>
      </c>
      <c r="K2439" s="1" t="s">
        <v>15</v>
      </c>
      <c r="L2439" s="1" t="s">
        <v>75</v>
      </c>
      <c r="M2439" s="1">
        <v>35450</v>
      </c>
      <c r="N2439" s="17">
        <v>63.906195641860904</v>
      </c>
      <c r="O2439" s="8">
        <v>786.64284180366292</v>
      </c>
      <c r="P2439" s="8">
        <v>146.99225540518808</v>
      </c>
      <c r="Q2439" s="8">
        <f>P2439-Table3[[#This Row],[paid]]</f>
        <v>-639.65058639847484</v>
      </c>
      <c r="R2439" s="8">
        <v>2.300125268431763</v>
      </c>
      <c r="S2439" s="8">
        <v>200</v>
      </c>
      <c r="T2439" s="10">
        <v>0.11</v>
      </c>
      <c r="U2439" s="8">
        <v>28.612680476413757</v>
      </c>
      <c r="V2439" s="10">
        <v>3.2442390017467404E-2</v>
      </c>
    </row>
    <row r="2440" spans="1:22" x14ac:dyDescent="0.25">
      <c r="A2440" s="6">
        <v>44736</v>
      </c>
      <c r="B2440" s="7" t="str">
        <f t="shared" si="38"/>
        <v>6</v>
      </c>
      <c r="C2440" s="17">
        <f>_xlfn.ISOWEEKNUM(Table3[[#This Row],[dt]])</f>
        <v>25</v>
      </c>
      <c r="D2440" s="1">
        <v>16256</v>
      </c>
      <c r="E2440" s="1" t="s">
        <v>10</v>
      </c>
      <c r="F2440" s="1" t="s">
        <v>94</v>
      </c>
      <c r="G2440" s="1" t="s">
        <v>31</v>
      </c>
      <c r="H2440" s="1" t="s">
        <v>17</v>
      </c>
      <c r="I2440" s="1" t="s">
        <v>12</v>
      </c>
      <c r="J2440" s="1" t="s">
        <v>16</v>
      </c>
      <c r="K2440" s="1" t="s">
        <v>14</v>
      </c>
      <c r="L2440" s="1" t="s">
        <v>79</v>
      </c>
      <c r="M2440" s="1">
        <v>83540</v>
      </c>
      <c r="N2440" s="17">
        <v>342.97947214076248</v>
      </c>
      <c r="O2440" s="8">
        <v>1419.4104260089712</v>
      </c>
      <c r="P2440" s="8">
        <v>724.44737896376739</v>
      </c>
      <c r="Q2440" s="8">
        <f>P2440-Table3[[#This Row],[paid]]</f>
        <v>-694.96304704520378</v>
      </c>
      <c r="R2440" s="8">
        <v>2.1122178958466833</v>
      </c>
      <c r="S2440" s="8">
        <v>1000</v>
      </c>
      <c r="T2440" s="10">
        <v>0.1</v>
      </c>
      <c r="U2440" s="8">
        <v>103.72901749006193</v>
      </c>
      <c r="V2440" s="10">
        <v>2.3863941100050058E-2</v>
      </c>
    </row>
    <row r="2441" spans="1:22" x14ac:dyDescent="0.25">
      <c r="A2441" s="6">
        <v>44736</v>
      </c>
      <c r="B2441" s="7" t="str">
        <f t="shared" si="38"/>
        <v>6</v>
      </c>
      <c r="C2441" s="17">
        <f>_xlfn.ISOWEEKNUM(Table3[[#This Row],[dt]])</f>
        <v>25</v>
      </c>
      <c r="D2441" s="1">
        <v>9121</v>
      </c>
      <c r="E2441" s="1" t="s">
        <v>10</v>
      </c>
      <c r="F2441" s="1" t="s">
        <v>95</v>
      </c>
      <c r="G2441" s="1" t="s">
        <v>71</v>
      </c>
      <c r="H2441" s="1" t="s">
        <v>11</v>
      </c>
      <c r="I2441" s="1" t="s">
        <v>12</v>
      </c>
      <c r="J2441" s="1" t="s">
        <v>13</v>
      </c>
      <c r="K2441" s="1" t="s">
        <v>14</v>
      </c>
      <c r="L2441" s="1" t="s">
        <v>78</v>
      </c>
      <c r="M2441" s="1">
        <v>52250</v>
      </c>
      <c r="N2441" s="17">
        <v>159.64579738025859</v>
      </c>
      <c r="O2441" s="8">
        <v>971.54574639649172</v>
      </c>
      <c r="P2441" s="8">
        <v>239.35678298590494</v>
      </c>
      <c r="Q2441" s="8">
        <f>P2441-Table3[[#This Row],[paid]]</f>
        <v>-732.18896341058678</v>
      </c>
      <c r="R2441" s="8">
        <v>1.4992989913526107</v>
      </c>
      <c r="S2441" s="8">
        <v>200</v>
      </c>
      <c r="T2441" s="10">
        <v>0.125</v>
      </c>
      <c r="U2441" s="8">
        <v>162.02810808665203</v>
      </c>
      <c r="V2441" s="10">
        <v>0.11282189016844742</v>
      </c>
    </row>
    <row r="2442" spans="1:22" x14ac:dyDescent="0.25">
      <c r="A2442" s="6">
        <v>44736</v>
      </c>
      <c r="B2442" s="7" t="str">
        <f t="shared" si="38"/>
        <v>6</v>
      </c>
      <c r="C2442" s="17">
        <f>_xlfn.ISOWEEKNUM(Table3[[#This Row],[dt]])</f>
        <v>25</v>
      </c>
      <c r="D2442" s="1">
        <v>15605</v>
      </c>
      <c r="E2442" s="1" t="s">
        <v>10</v>
      </c>
      <c r="F2442" s="1" t="s">
        <v>90</v>
      </c>
      <c r="G2442" s="1" t="s">
        <v>35</v>
      </c>
      <c r="H2442" s="1" t="s">
        <v>11</v>
      </c>
      <c r="I2442" s="1" t="s">
        <v>12</v>
      </c>
      <c r="J2442" s="1" t="s">
        <v>13</v>
      </c>
      <c r="K2442" s="1" t="s">
        <v>14</v>
      </c>
      <c r="L2442" s="1" t="s">
        <v>77</v>
      </c>
      <c r="M2442" s="1">
        <v>95720</v>
      </c>
      <c r="N2442" s="17">
        <v>849.64622540861183</v>
      </c>
      <c r="O2442" s="8">
        <v>2345.9325220216283</v>
      </c>
      <c r="P2442" s="8">
        <v>1597.1255708325173</v>
      </c>
      <c r="Q2442" s="8">
        <f>P2442-Table3[[#This Row],[paid]]</f>
        <v>-748.80695118911103</v>
      </c>
      <c r="R2442" s="8">
        <v>1.8797536234147663</v>
      </c>
      <c r="S2442" s="8">
        <v>2600</v>
      </c>
      <c r="T2442" s="10">
        <v>0.32</v>
      </c>
      <c r="U2442" s="8">
        <v>2801.3464846309498</v>
      </c>
      <c r="V2442" s="10">
        <v>0.2923321054389314</v>
      </c>
    </row>
    <row r="2443" spans="1:22" x14ac:dyDescent="0.25">
      <c r="A2443" s="6">
        <v>44736</v>
      </c>
      <c r="B2443" s="7" t="str">
        <f t="shared" si="38"/>
        <v>6</v>
      </c>
      <c r="C2443" s="17">
        <f>_xlfn.ISOWEEKNUM(Table3[[#This Row],[dt]])</f>
        <v>25</v>
      </c>
      <c r="D2443" s="1">
        <v>9559</v>
      </c>
      <c r="E2443" s="1" t="s">
        <v>10</v>
      </c>
      <c r="F2443" s="1" t="s">
        <v>93</v>
      </c>
      <c r="G2443" s="1" t="s">
        <v>48</v>
      </c>
      <c r="H2443" s="1" t="s">
        <v>17</v>
      </c>
      <c r="I2443" s="1" t="s">
        <v>18</v>
      </c>
      <c r="J2443" s="1" t="s">
        <v>16</v>
      </c>
      <c r="K2443" s="1" t="s">
        <v>14</v>
      </c>
      <c r="L2443" s="1" t="s">
        <v>81</v>
      </c>
      <c r="M2443" s="1">
        <v>36820</v>
      </c>
      <c r="N2443" s="17">
        <v>79.304803088291337</v>
      </c>
      <c r="O2443" s="8">
        <v>839.1462029620526</v>
      </c>
      <c r="P2443" s="8">
        <v>85.318364600247349</v>
      </c>
      <c r="Q2443" s="8">
        <f>P2443-Table3[[#This Row],[paid]]</f>
        <v>-753.82783836180522</v>
      </c>
      <c r="R2443" s="8">
        <v>1.0758284653359649</v>
      </c>
      <c r="S2443" s="8">
        <v>200</v>
      </c>
      <c r="T2443" s="10">
        <v>7.0000000000000007E-2</v>
      </c>
      <c r="U2443" s="8">
        <v>23.873326926940265</v>
      </c>
      <c r="V2443" s="10">
        <v>4.6635772260749303E-2</v>
      </c>
    </row>
    <row r="2444" spans="1:22" x14ac:dyDescent="0.25">
      <c r="A2444" s="6">
        <v>44736</v>
      </c>
      <c r="B2444" s="7" t="str">
        <f t="shared" si="38"/>
        <v>6</v>
      </c>
      <c r="C2444" s="17">
        <f>_xlfn.ISOWEEKNUM(Table3[[#This Row],[dt]])</f>
        <v>25</v>
      </c>
      <c r="D2444" s="1">
        <v>13948</v>
      </c>
      <c r="E2444" s="1" t="s">
        <v>10</v>
      </c>
      <c r="F2444" s="1" t="s">
        <v>90</v>
      </c>
      <c r="G2444" s="1" t="s">
        <v>47</v>
      </c>
      <c r="H2444" s="1" t="s">
        <v>11</v>
      </c>
      <c r="I2444" s="1" t="s">
        <v>18</v>
      </c>
      <c r="J2444" s="1" t="s">
        <v>13</v>
      </c>
      <c r="K2444" s="1" t="s">
        <v>14</v>
      </c>
      <c r="L2444" s="1" t="s">
        <v>75</v>
      </c>
      <c r="M2444" s="1">
        <v>73460</v>
      </c>
      <c r="N2444" s="17">
        <v>345.98539515188179</v>
      </c>
      <c r="O2444" s="8">
        <v>1692.5679678937713</v>
      </c>
      <c r="P2444" s="8">
        <v>895.41865014242205</v>
      </c>
      <c r="Q2444" s="8">
        <f>P2444-Table3[[#This Row],[paid]]</f>
        <v>-797.14931775134926</v>
      </c>
      <c r="R2444" s="8">
        <v>2.5880244157397114</v>
      </c>
      <c r="S2444" s="8">
        <v>2400</v>
      </c>
      <c r="T2444" s="10">
        <v>0.1</v>
      </c>
      <c r="U2444" s="8">
        <v>314.4010083915831</v>
      </c>
      <c r="V2444" s="10">
        <v>5.8520300037227579E-2</v>
      </c>
    </row>
    <row r="2445" spans="1:22" x14ac:dyDescent="0.25">
      <c r="A2445" s="6">
        <v>44736</v>
      </c>
      <c r="B2445" s="7" t="str">
        <f t="shared" si="38"/>
        <v>6</v>
      </c>
      <c r="C2445" s="17">
        <f>_xlfn.ISOWEEKNUM(Table3[[#This Row],[dt]])</f>
        <v>25</v>
      </c>
      <c r="D2445" s="1">
        <v>17144</v>
      </c>
      <c r="E2445" s="1" t="s">
        <v>24</v>
      </c>
      <c r="F2445" s="1" t="s">
        <v>89</v>
      </c>
      <c r="G2445" s="1" t="s">
        <v>63</v>
      </c>
      <c r="H2445" s="1" t="s">
        <v>19</v>
      </c>
      <c r="I2445" s="1" t="s">
        <v>12</v>
      </c>
      <c r="J2445" s="1" t="s">
        <v>13</v>
      </c>
      <c r="K2445" s="1" t="s">
        <v>15</v>
      </c>
      <c r="L2445" s="1" t="s">
        <v>78</v>
      </c>
      <c r="M2445" s="1">
        <v>53490</v>
      </c>
      <c r="N2445" s="17">
        <v>180.46558704453443</v>
      </c>
      <c r="O2445" s="8">
        <v>1823.4904442091201</v>
      </c>
      <c r="P2445" s="8">
        <v>997.20385904332636</v>
      </c>
      <c r="Q2445" s="8">
        <f>P2445-Table3[[#This Row],[paid]]</f>
        <v>-826.28658516579378</v>
      </c>
      <c r="R2445" s="8">
        <v>5.5257286188155152</v>
      </c>
      <c r="S2445" s="8">
        <v>1000</v>
      </c>
      <c r="T2445" s="10">
        <v>0.12</v>
      </c>
      <c r="U2445" s="8">
        <v>314.91675664608152</v>
      </c>
      <c r="V2445" s="10">
        <v>5.2633296222933931E-2</v>
      </c>
    </row>
    <row r="2446" spans="1:22" x14ac:dyDescent="0.25">
      <c r="A2446" s="6">
        <v>44736</v>
      </c>
      <c r="B2446" s="7" t="str">
        <f t="shared" si="38"/>
        <v>6</v>
      </c>
      <c r="C2446" s="17">
        <f>_xlfn.ISOWEEKNUM(Table3[[#This Row],[dt]])</f>
        <v>25</v>
      </c>
      <c r="D2446" s="1">
        <v>16537</v>
      </c>
      <c r="E2446" s="1" t="s">
        <v>10</v>
      </c>
      <c r="F2446" s="1" t="s">
        <v>95</v>
      </c>
      <c r="G2446" s="1" t="s">
        <v>71</v>
      </c>
      <c r="H2446" s="1" t="s">
        <v>17</v>
      </c>
      <c r="I2446" s="1" t="s">
        <v>18</v>
      </c>
      <c r="J2446" s="1" t="s">
        <v>16</v>
      </c>
      <c r="K2446" s="1" t="s">
        <v>15</v>
      </c>
      <c r="L2446" s="1" t="s">
        <v>79</v>
      </c>
      <c r="M2446" s="1">
        <v>129740</v>
      </c>
      <c r="N2446" s="17">
        <v>398.00289535364675</v>
      </c>
      <c r="O2446" s="8">
        <v>3349.6761674147047</v>
      </c>
      <c r="P2446" s="8">
        <v>2496.5932830115344</v>
      </c>
      <c r="Q2446" s="8">
        <f>P2446-Table3[[#This Row],[paid]]</f>
        <v>-853.08288440317028</v>
      </c>
      <c r="R2446" s="8">
        <v>6.2728018116380246</v>
      </c>
      <c r="S2446" s="8">
        <v>2800</v>
      </c>
      <c r="T2446" s="10">
        <v>0.1</v>
      </c>
      <c r="U2446" s="8">
        <v>906.87824121048993</v>
      </c>
      <c r="V2446" s="10">
        <v>6.0541047900585634E-2</v>
      </c>
    </row>
    <row r="2447" spans="1:22" x14ac:dyDescent="0.25">
      <c r="A2447" s="6">
        <v>44736</v>
      </c>
      <c r="B2447" s="7" t="str">
        <f t="shared" si="38"/>
        <v>6</v>
      </c>
      <c r="C2447" s="17">
        <f>_xlfn.ISOWEEKNUM(Table3[[#This Row],[dt]])</f>
        <v>25</v>
      </c>
      <c r="D2447" s="1">
        <v>15974</v>
      </c>
      <c r="E2447" s="1" t="s">
        <v>10</v>
      </c>
      <c r="F2447" s="1" t="s">
        <v>89</v>
      </c>
      <c r="G2447" s="1" t="s">
        <v>45</v>
      </c>
      <c r="H2447" s="1" t="s">
        <v>11</v>
      </c>
      <c r="I2447" s="1" t="s">
        <v>12</v>
      </c>
      <c r="J2447" s="1" t="s">
        <v>16</v>
      </c>
      <c r="K2447" s="1" t="s">
        <v>14</v>
      </c>
      <c r="L2447" s="1" t="s">
        <v>81</v>
      </c>
      <c r="M2447" s="1">
        <v>107990</v>
      </c>
      <c r="N2447" s="17">
        <v>340.89770148959258</v>
      </c>
      <c r="O2447" s="8">
        <v>2101.5708845446047</v>
      </c>
      <c r="P2447" s="8">
        <v>1243.7859098241418</v>
      </c>
      <c r="Q2447" s="8">
        <f>P2447-Table3[[#This Row],[paid]]</f>
        <v>-857.78497472046297</v>
      </c>
      <c r="R2447" s="8">
        <v>3.6485605634454941</v>
      </c>
      <c r="S2447" s="8">
        <v>1400</v>
      </c>
      <c r="T2447" s="10">
        <v>0.09</v>
      </c>
      <c r="U2447" s="8">
        <v>84.889258493543792</v>
      </c>
      <c r="V2447" s="10">
        <v>1.1375116599386765E-2</v>
      </c>
    </row>
    <row r="2448" spans="1:22" x14ac:dyDescent="0.25">
      <c r="A2448" s="6">
        <v>44736</v>
      </c>
      <c r="B2448" s="7" t="str">
        <f t="shared" si="38"/>
        <v>6</v>
      </c>
      <c r="C2448" s="17">
        <f>_xlfn.ISOWEEKNUM(Table3[[#This Row],[dt]])</f>
        <v>25</v>
      </c>
      <c r="D2448" s="1">
        <v>7282</v>
      </c>
      <c r="E2448" s="1" t="s">
        <v>10</v>
      </c>
      <c r="F2448" s="1" t="s">
        <v>90</v>
      </c>
      <c r="G2448" s="1" t="s">
        <v>60</v>
      </c>
      <c r="H2448" s="1" t="s">
        <v>19</v>
      </c>
      <c r="I2448" s="1" t="s">
        <v>18</v>
      </c>
      <c r="J2448" s="1" t="s">
        <v>13</v>
      </c>
      <c r="K2448" s="1" t="s">
        <v>15</v>
      </c>
      <c r="L2448" s="1" t="s">
        <v>79</v>
      </c>
      <c r="M2448" s="1">
        <v>147030</v>
      </c>
      <c r="N2448" s="17">
        <v>239.66572883172563</v>
      </c>
      <c r="O2448" s="8">
        <v>2424.9846660424637</v>
      </c>
      <c r="P2448" s="8">
        <v>1326.9080305772279</v>
      </c>
      <c r="Q2448" s="8">
        <f>P2448-Table3[[#This Row],[paid]]</f>
        <v>-1098.0766354652358</v>
      </c>
      <c r="R2448" s="8">
        <v>5.5364946713298258</v>
      </c>
      <c r="S2448" s="8">
        <v>2800</v>
      </c>
      <c r="T2448" s="10">
        <v>0.02</v>
      </c>
      <c r="U2448" s="8">
        <v>7.1936462008945581</v>
      </c>
      <c r="V2448" s="10">
        <v>9.0356001007912078E-4</v>
      </c>
    </row>
    <row r="2449" spans="1:22" x14ac:dyDescent="0.25">
      <c r="A2449" s="6">
        <v>44736</v>
      </c>
      <c r="B2449" s="7" t="str">
        <f t="shared" si="38"/>
        <v>6</v>
      </c>
      <c r="C2449" s="17">
        <f>_xlfn.ISOWEEKNUM(Table3[[#This Row],[dt]])</f>
        <v>25</v>
      </c>
      <c r="D2449" s="1">
        <v>7576</v>
      </c>
      <c r="E2449" s="1" t="s">
        <v>10</v>
      </c>
      <c r="F2449" s="1" t="s">
        <v>90</v>
      </c>
      <c r="G2449" s="1" t="s">
        <v>49</v>
      </c>
      <c r="H2449" s="1" t="s">
        <v>17</v>
      </c>
      <c r="I2449" s="1" t="s">
        <v>12</v>
      </c>
      <c r="J2449" s="1" t="s">
        <v>16</v>
      </c>
      <c r="K2449" s="1" t="s">
        <v>14</v>
      </c>
      <c r="L2449" s="1" t="s">
        <v>77</v>
      </c>
      <c r="M2449" s="1">
        <v>107470</v>
      </c>
      <c r="N2449" s="17">
        <v>176.0249464533199</v>
      </c>
      <c r="O2449" s="8">
        <v>2602.5876133731554</v>
      </c>
      <c r="P2449" s="8">
        <v>1468.3344400130875</v>
      </c>
      <c r="Q2449" s="8">
        <f>P2449-Table3[[#This Row],[paid]]</f>
        <v>-1134.2531733600679</v>
      </c>
      <c r="R2449" s="8">
        <v>8.3416269659396001</v>
      </c>
      <c r="S2449" s="8">
        <v>1200</v>
      </c>
      <c r="T2449" s="10">
        <v>0.1</v>
      </c>
      <c r="U2449" s="8">
        <v>595.36660878147859</v>
      </c>
      <c r="V2449" s="10">
        <v>6.75784517656359E-2</v>
      </c>
    </row>
    <row r="2450" spans="1:22" x14ac:dyDescent="0.25">
      <c r="A2450" s="6">
        <v>44736</v>
      </c>
      <c r="B2450" s="7" t="str">
        <f t="shared" si="38"/>
        <v>6</v>
      </c>
      <c r="C2450" s="17">
        <f>_xlfn.ISOWEEKNUM(Table3[[#This Row],[dt]])</f>
        <v>25</v>
      </c>
      <c r="D2450" s="1">
        <v>16861</v>
      </c>
      <c r="E2450" s="1" t="s">
        <v>10</v>
      </c>
      <c r="F2450" s="1" t="s">
        <v>91</v>
      </c>
      <c r="G2450" s="1" t="s">
        <v>73</v>
      </c>
      <c r="H2450" s="1" t="s">
        <v>11</v>
      </c>
      <c r="I2450" s="1" t="s">
        <v>18</v>
      </c>
      <c r="J2450" s="1" t="s">
        <v>13</v>
      </c>
      <c r="K2450" s="1" t="s">
        <v>15</v>
      </c>
      <c r="L2450" s="1" t="s">
        <v>81</v>
      </c>
      <c r="M2450" s="1">
        <v>118520</v>
      </c>
      <c r="N2450" s="17">
        <v>916.86729097310376</v>
      </c>
      <c r="O2450" s="8">
        <v>2337.0562569628869</v>
      </c>
      <c r="P2450" s="8">
        <v>1105.6607013278142</v>
      </c>
      <c r="Q2450" s="8">
        <f>P2450-Table3[[#This Row],[paid]]</f>
        <v>-1231.3955556350727</v>
      </c>
      <c r="R2450" s="8">
        <v>1.2059113813017992</v>
      </c>
      <c r="S2450" s="8">
        <v>1000</v>
      </c>
      <c r="T2450" s="10">
        <v>7.0000000000000007E-2</v>
      </c>
      <c r="U2450" s="8">
        <v>269.68260539561396</v>
      </c>
      <c r="V2450" s="10">
        <v>4.0651802895129541E-2</v>
      </c>
    </row>
    <row r="2451" spans="1:22" x14ac:dyDescent="0.25">
      <c r="A2451" s="6">
        <v>44736</v>
      </c>
      <c r="B2451" s="7" t="str">
        <f t="shared" si="38"/>
        <v>6</v>
      </c>
      <c r="C2451" s="17">
        <f>_xlfn.ISOWEEKNUM(Table3[[#This Row],[dt]])</f>
        <v>25</v>
      </c>
      <c r="D2451" s="1">
        <v>16911</v>
      </c>
      <c r="E2451" s="1" t="s">
        <v>10</v>
      </c>
      <c r="F2451" s="1" t="s">
        <v>95</v>
      </c>
      <c r="G2451" s="1" t="s">
        <v>42</v>
      </c>
      <c r="H2451" s="1" t="s">
        <v>11</v>
      </c>
      <c r="I2451" s="1" t="s">
        <v>18</v>
      </c>
      <c r="J2451" s="1" t="s">
        <v>16</v>
      </c>
      <c r="K2451" s="1" t="s">
        <v>15</v>
      </c>
      <c r="L2451" s="1" t="s">
        <v>77</v>
      </c>
      <c r="M2451" s="1">
        <v>122170</v>
      </c>
      <c r="N2451" s="17">
        <v>302.78613472858081</v>
      </c>
      <c r="O2451" s="8">
        <v>4170.1408532877595</v>
      </c>
      <c r="P2451" s="8">
        <v>2922.8259959276534</v>
      </c>
      <c r="Q2451" s="8">
        <f>P2451-Table3[[#This Row],[paid]]</f>
        <v>-1247.3148573601061</v>
      </c>
      <c r="R2451" s="8">
        <v>9.6531038270549967</v>
      </c>
      <c r="S2451" s="8">
        <v>2200</v>
      </c>
      <c r="T2451" s="10">
        <v>0.12</v>
      </c>
      <c r="U2451" s="8">
        <v>801.84447548314654</v>
      </c>
      <c r="V2451" s="10">
        <v>4.572312758270871E-2</v>
      </c>
    </row>
    <row r="2452" spans="1:22" x14ac:dyDescent="0.25">
      <c r="A2452" s="6">
        <v>44736</v>
      </c>
      <c r="B2452" s="7" t="str">
        <f t="shared" si="38"/>
        <v>6</v>
      </c>
      <c r="C2452" s="17">
        <f>_xlfn.ISOWEEKNUM(Table3[[#This Row],[dt]])</f>
        <v>25</v>
      </c>
      <c r="D2452" s="1">
        <v>17631</v>
      </c>
      <c r="E2452" s="1" t="s">
        <v>10</v>
      </c>
      <c r="F2452" s="1" t="s">
        <v>92</v>
      </c>
      <c r="G2452" s="1" t="s">
        <v>29</v>
      </c>
      <c r="H2452" s="1" t="s">
        <v>17</v>
      </c>
      <c r="I2452" s="1" t="s">
        <v>12</v>
      </c>
      <c r="J2452" s="1" t="s">
        <v>16</v>
      </c>
      <c r="K2452" s="1" t="s">
        <v>14</v>
      </c>
      <c r="L2452" s="1" t="s">
        <v>81</v>
      </c>
      <c r="M2452" s="1">
        <v>137680</v>
      </c>
      <c r="N2452" s="17">
        <v>467.36255076680612</v>
      </c>
      <c r="O2452" s="8">
        <v>4116.0011515992865</v>
      </c>
      <c r="P2452" s="8">
        <v>2862.5964243609433</v>
      </c>
      <c r="Q2452" s="8">
        <f>P2452-Table3[[#This Row],[paid]]</f>
        <v>-1253.4047272383432</v>
      </c>
      <c r="R2452" s="8">
        <v>6.1250017136894144</v>
      </c>
      <c r="S2452" s="8">
        <v>4800</v>
      </c>
      <c r="T2452" s="10">
        <v>0.17</v>
      </c>
      <c r="U2452" s="8">
        <v>560.81133821126389</v>
      </c>
      <c r="V2452" s="10">
        <v>3.265167090027727E-2</v>
      </c>
    </row>
    <row r="2453" spans="1:22" x14ac:dyDescent="0.25">
      <c r="A2453" s="6">
        <v>44736</v>
      </c>
      <c r="B2453" s="7" t="str">
        <f t="shared" si="38"/>
        <v>6</v>
      </c>
      <c r="C2453" s="17">
        <f>_xlfn.ISOWEEKNUM(Table3[[#This Row],[dt]])</f>
        <v>25</v>
      </c>
      <c r="D2453" s="1">
        <v>14389</v>
      </c>
      <c r="E2453" s="1" t="s">
        <v>10</v>
      </c>
      <c r="F2453" s="1" t="s">
        <v>93</v>
      </c>
      <c r="G2453" s="1" t="s">
        <v>27</v>
      </c>
      <c r="H2453" s="1" t="s">
        <v>19</v>
      </c>
      <c r="I2453" s="1" t="s">
        <v>18</v>
      </c>
      <c r="J2453" s="1" t="s">
        <v>16</v>
      </c>
      <c r="K2453" s="1" t="s">
        <v>20</v>
      </c>
      <c r="L2453" s="1" t="s">
        <v>81</v>
      </c>
      <c r="M2453" s="1">
        <v>97610</v>
      </c>
      <c r="N2453" s="17">
        <v>77.18917494069062</v>
      </c>
      <c r="O2453" s="8">
        <v>2424.3112676180826</v>
      </c>
      <c r="P2453" s="8">
        <v>1155.1270774497507</v>
      </c>
      <c r="Q2453" s="8">
        <f>P2453-Table3[[#This Row],[paid]]</f>
        <v>-1269.184190168332</v>
      </c>
      <c r="R2453" s="8">
        <v>14.964884368012855</v>
      </c>
      <c r="S2453" s="8">
        <v>1600</v>
      </c>
      <c r="T2453" s="10">
        <v>5.5E-2</v>
      </c>
      <c r="U2453" s="8">
        <v>31.59671825754134</v>
      </c>
      <c r="V2453" s="10">
        <v>4.5589094155913815E-3</v>
      </c>
    </row>
    <row r="2454" spans="1:22" x14ac:dyDescent="0.25">
      <c r="A2454" s="6">
        <v>44736</v>
      </c>
      <c r="B2454" s="7" t="str">
        <f t="shared" si="38"/>
        <v>6</v>
      </c>
      <c r="C2454" s="17">
        <f>_xlfn.ISOWEEKNUM(Table3[[#This Row],[dt]])</f>
        <v>25</v>
      </c>
      <c r="D2454" s="1">
        <v>12657</v>
      </c>
      <c r="E2454" s="1" t="s">
        <v>10</v>
      </c>
      <c r="F2454" s="1" t="s">
        <v>91</v>
      </c>
      <c r="G2454" s="1" t="s">
        <v>48</v>
      </c>
      <c r="H2454" s="1" t="s">
        <v>19</v>
      </c>
      <c r="I2454" s="1" t="s">
        <v>18</v>
      </c>
      <c r="J2454" s="1" t="s">
        <v>16</v>
      </c>
      <c r="K2454" s="1" t="s">
        <v>14</v>
      </c>
      <c r="L2454" s="1" t="s">
        <v>80</v>
      </c>
      <c r="M2454" s="1">
        <v>134290</v>
      </c>
      <c r="N2454" s="17">
        <v>327.77345868739832</v>
      </c>
      <c r="O2454" s="8">
        <v>3917.5143512902282</v>
      </c>
      <c r="P2454" s="8">
        <v>2642.0930625101187</v>
      </c>
      <c r="Q2454" s="8">
        <f>P2454-Table3[[#This Row],[paid]]</f>
        <v>-1275.4212887801095</v>
      </c>
      <c r="R2454" s="8">
        <v>8.0607291178811291</v>
      </c>
      <c r="S2454" s="8">
        <v>3400</v>
      </c>
      <c r="T2454" s="10">
        <v>0.08</v>
      </c>
      <c r="U2454" s="8">
        <v>103.13694423755494</v>
      </c>
      <c r="V2454" s="10">
        <v>6.5060125815281826E-3</v>
      </c>
    </row>
    <row r="2455" spans="1:22" x14ac:dyDescent="0.25">
      <c r="A2455" s="6">
        <v>44736</v>
      </c>
      <c r="B2455" s="7" t="str">
        <f t="shared" si="38"/>
        <v>6</v>
      </c>
      <c r="C2455" s="17">
        <f>_xlfn.ISOWEEKNUM(Table3[[#This Row],[dt]])</f>
        <v>25</v>
      </c>
      <c r="D2455" s="1">
        <v>15102</v>
      </c>
      <c r="E2455" s="1" t="s">
        <v>10</v>
      </c>
      <c r="F2455" s="1" t="s">
        <v>94</v>
      </c>
      <c r="G2455" s="1" t="s">
        <v>60</v>
      </c>
      <c r="H2455" s="1" t="s">
        <v>17</v>
      </c>
      <c r="I2455" s="1" t="s">
        <v>18</v>
      </c>
      <c r="J2455" s="1" t="s">
        <v>13</v>
      </c>
      <c r="K2455" s="1" t="s">
        <v>15</v>
      </c>
      <c r="L2455" s="1" t="s">
        <v>76</v>
      </c>
      <c r="M2455" s="1">
        <v>67000</v>
      </c>
      <c r="N2455" s="17">
        <v>96.897426801648152</v>
      </c>
      <c r="O2455" s="8">
        <v>1851.7998231568583</v>
      </c>
      <c r="P2455" s="8">
        <v>564.25986734480091</v>
      </c>
      <c r="Q2455" s="8">
        <f>P2455-Table3[[#This Row],[paid]]</f>
        <v>-1287.5399558120575</v>
      </c>
      <c r="R2455" s="8">
        <v>5.8232698841410642</v>
      </c>
      <c r="S2455" s="8">
        <v>800</v>
      </c>
      <c r="T2455" s="10">
        <v>6.5000000000000002E-2</v>
      </c>
      <c r="U2455" s="8">
        <v>0.92120139167853621</v>
      </c>
      <c r="V2455" s="10">
        <v>2.7209726256490375E-4</v>
      </c>
    </row>
    <row r="2456" spans="1:22" x14ac:dyDescent="0.25">
      <c r="A2456" s="6">
        <v>44736</v>
      </c>
      <c r="B2456" s="7" t="str">
        <f t="shared" si="38"/>
        <v>6</v>
      </c>
      <c r="C2456" s="17">
        <f>_xlfn.ISOWEEKNUM(Table3[[#This Row],[dt]])</f>
        <v>25</v>
      </c>
      <c r="D2456" s="1">
        <v>10543</v>
      </c>
      <c r="E2456" s="1" t="s">
        <v>10</v>
      </c>
      <c r="F2456" s="1" t="s">
        <v>91</v>
      </c>
      <c r="G2456" s="1" t="s">
        <v>32</v>
      </c>
      <c r="H2456" s="1" t="s">
        <v>19</v>
      </c>
      <c r="I2456" s="1" t="s">
        <v>18</v>
      </c>
      <c r="J2456" s="1" t="s">
        <v>13</v>
      </c>
      <c r="K2456" s="1" t="s">
        <v>14</v>
      </c>
      <c r="L2456" s="1" t="s">
        <v>78</v>
      </c>
      <c r="M2456" s="1">
        <v>164270</v>
      </c>
      <c r="N2456" s="17">
        <v>117.69359890278602</v>
      </c>
      <c r="O2456" s="8">
        <v>3801.250233355232</v>
      </c>
      <c r="P2456" s="8">
        <v>2130.3943823506306</v>
      </c>
      <c r="Q2456" s="8">
        <f>P2456-Table3[[#This Row],[paid]]</f>
        <v>-1670.8558510046014</v>
      </c>
      <c r="R2456" s="8">
        <v>18.101191587405868</v>
      </c>
      <c r="S2456" s="8">
        <v>1800</v>
      </c>
      <c r="T2456" s="10">
        <v>8.5000000000000006E-2</v>
      </c>
      <c r="U2456" s="8">
        <v>1052.0395080936501</v>
      </c>
      <c r="V2456" s="10">
        <v>8.2303971259134703E-2</v>
      </c>
    </row>
    <row r="2457" spans="1:22" x14ac:dyDescent="0.25">
      <c r="A2457" s="6">
        <v>44736</v>
      </c>
      <c r="B2457" s="7" t="str">
        <f t="shared" si="38"/>
        <v>6</v>
      </c>
      <c r="C2457" s="17">
        <f>_xlfn.ISOWEEKNUM(Table3[[#This Row],[dt]])</f>
        <v>25</v>
      </c>
      <c r="D2457" s="1">
        <v>15101</v>
      </c>
      <c r="E2457" s="1" t="s">
        <v>10</v>
      </c>
      <c r="F2457" s="1" t="s">
        <v>91</v>
      </c>
      <c r="G2457" s="1" t="s">
        <v>34</v>
      </c>
      <c r="H2457" s="1" t="s">
        <v>17</v>
      </c>
      <c r="I2457" s="1" t="s">
        <v>12</v>
      </c>
      <c r="J2457" s="1" t="s">
        <v>16</v>
      </c>
      <c r="K2457" s="1" t="s">
        <v>14</v>
      </c>
      <c r="L2457" s="1" t="s">
        <v>77</v>
      </c>
      <c r="M2457" s="1">
        <v>129060</v>
      </c>
      <c r="N2457" s="17">
        <v>505.96929615652363</v>
      </c>
      <c r="O2457" s="8">
        <v>8098.1708451967925</v>
      </c>
      <c r="P2457" s="8">
        <v>6382.2831817749247</v>
      </c>
      <c r="Q2457" s="8">
        <f>P2457-Table3[[#This Row],[paid]]</f>
        <v>-1715.8876634218677</v>
      </c>
      <c r="R2457" s="8">
        <v>12.613973279122732</v>
      </c>
      <c r="S2457" s="8">
        <v>8200</v>
      </c>
      <c r="T2457" s="10">
        <v>0.1</v>
      </c>
      <c r="U2457" s="8">
        <v>2127.1988299834743</v>
      </c>
      <c r="V2457" s="10">
        <v>5.554957814203141E-2</v>
      </c>
    </row>
    <row r="2458" spans="1:22" x14ac:dyDescent="0.25">
      <c r="A2458" s="6">
        <v>44736</v>
      </c>
      <c r="B2458" s="7" t="str">
        <f t="shared" si="38"/>
        <v>6</v>
      </c>
      <c r="C2458" s="17">
        <f>_xlfn.ISOWEEKNUM(Table3[[#This Row],[dt]])</f>
        <v>25</v>
      </c>
      <c r="D2458" s="1">
        <v>2370</v>
      </c>
      <c r="E2458" s="1" t="s">
        <v>10</v>
      </c>
      <c r="F2458" s="1" t="s">
        <v>95</v>
      </c>
      <c r="G2458" s="1" t="s">
        <v>43</v>
      </c>
      <c r="H2458" s="1" t="s">
        <v>17</v>
      </c>
      <c r="I2458" s="1" t="s">
        <v>12</v>
      </c>
      <c r="J2458" s="1" t="s">
        <v>13</v>
      </c>
      <c r="K2458" s="1" t="s">
        <v>14</v>
      </c>
      <c r="L2458" s="1" t="s">
        <v>79</v>
      </c>
      <c r="M2458" s="1">
        <v>206610</v>
      </c>
      <c r="N2458" s="17">
        <v>587.77477102414662</v>
      </c>
      <c r="O2458" s="8">
        <v>8431.547386300952</v>
      </c>
      <c r="P2458" s="8">
        <v>6715.2450330112251</v>
      </c>
      <c r="Q2458" s="8">
        <f>P2458-Table3[[#This Row],[paid]]</f>
        <v>-1716.3023532897269</v>
      </c>
      <c r="R2458" s="8">
        <v>11.424860957047361</v>
      </c>
      <c r="S2458" s="8">
        <v>30000</v>
      </c>
      <c r="T2458" s="10">
        <v>8.5000000000000006E-2</v>
      </c>
      <c r="U2458" s="8">
        <v>2683.6099986811405</v>
      </c>
      <c r="V2458" s="10">
        <v>6.6604916263637973E-2</v>
      </c>
    </row>
    <row r="2459" spans="1:22" x14ac:dyDescent="0.25">
      <c r="A2459" s="6">
        <v>44736</v>
      </c>
      <c r="B2459" s="7" t="str">
        <f t="shared" si="38"/>
        <v>6</v>
      </c>
      <c r="C2459" s="17">
        <f>_xlfn.ISOWEEKNUM(Table3[[#This Row],[dt]])</f>
        <v>25</v>
      </c>
      <c r="D2459" s="1">
        <v>8767</v>
      </c>
      <c r="E2459" s="1" t="s">
        <v>10</v>
      </c>
      <c r="F2459" s="1" t="s">
        <v>90</v>
      </c>
      <c r="G2459" s="1" t="s">
        <v>72</v>
      </c>
      <c r="H2459" s="1" t="s">
        <v>17</v>
      </c>
      <c r="I2459" s="1" t="s">
        <v>18</v>
      </c>
      <c r="J2459" s="1" t="s">
        <v>13</v>
      </c>
      <c r="K2459" s="1" t="s">
        <v>14</v>
      </c>
      <c r="L2459" s="1" t="s">
        <v>77</v>
      </c>
      <c r="M2459" s="1">
        <v>111230</v>
      </c>
      <c r="N2459" s="17">
        <v>156.14474744586269</v>
      </c>
      <c r="O2459" s="8">
        <v>3514.9824784581406</v>
      </c>
      <c r="P2459" s="8">
        <v>1693.9692943687617</v>
      </c>
      <c r="Q2459" s="8">
        <f>P2459-Table3[[#This Row],[paid]]</f>
        <v>-1821.0131840893789</v>
      </c>
      <c r="R2459" s="8">
        <v>10.848711353265864</v>
      </c>
      <c r="S2459" s="8">
        <v>1600</v>
      </c>
      <c r="T2459" s="10">
        <v>0.12</v>
      </c>
      <c r="U2459" s="8">
        <v>537.7203026995461</v>
      </c>
      <c r="V2459" s="10">
        <v>5.2905357108801808E-2</v>
      </c>
    </row>
    <row r="2460" spans="1:22" x14ac:dyDescent="0.25">
      <c r="A2460" s="6">
        <v>44736</v>
      </c>
      <c r="B2460" s="7" t="str">
        <f t="shared" si="38"/>
        <v>6</v>
      </c>
      <c r="C2460" s="17">
        <f>_xlfn.ISOWEEKNUM(Table3[[#This Row],[dt]])</f>
        <v>25</v>
      </c>
      <c r="D2460" s="1">
        <v>2789</v>
      </c>
      <c r="E2460" s="1" t="s">
        <v>10</v>
      </c>
      <c r="F2460" s="1" t="s">
        <v>92</v>
      </c>
      <c r="G2460" s="1" t="s">
        <v>70</v>
      </c>
      <c r="H2460" s="1" t="s">
        <v>17</v>
      </c>
      <c r="I2460" s="1" t="s">
        <v>12</v>
      </c>
      <c r="J2460" s="1" t="s">
        <v>13</v>
      </c>
      <c r="K2460" s="1" t="s">
        <v>14</v>
      </c>
      <c r="L2460" s="1" t="s">
        <v>77</v>
      </c>
      <c r="M2460" s="1">
        <v>66100</v>
      </c>
      <c r="N2460" s="17">
        <v>314.73753484050792</v>
      </c>
      <c r="O2460" s="8">
        <v>3375.9278286715949</v>
      </c>
      <c r="P2460" s="8">
        <v>1439.744176958762</v>
      </c>
      <c r="Q2460" s="8">
        <f>P2460-Table3[[#This Row],[paid]]</f>
        <v>-1936.1836517128329</v>
      </c>
      <c r="R2460" s="8">
        <v>4.5744279521295326</v>
      </c>
      <c r="S2460" s="8">
        <v>2800</v>
      </c>
      <c r="T2460" s="10">
        <v>0.13500000000000001</v>
      </c>
      <c r="U2460" s="8">
        <v>774.08417896314938</v>
      </c>
      <c r="V2460" s="10">
        <v>8.9608995745142625E-2</v>
      </c>
    </row>
    <row r="2461" spans="1:22" x14ac:dyDescent="0.25">
      <c r="A2461" s="6">
        <v>44736</v>
      </c>
      <c r="B2461" s="7" t="str">
        <f t="shared" si="38"/>
        <v>6</v>
      </c>
      <c r="C2461" s="17">
        <f>_xlfn.ISOWEEKNUM(Table3[[#This Row],[dt]])</f>
        <v>25</v>
      </c>
      <c r="D2461" s="1">
        <v>14988</v>
      </c>
      <c r="E2461" s="1" t="s">
        <v>10</v>
      </c>
      <c r="F2461" s="1" t="s">
        <v>94</v>
      </c>
      <c r="G2461" s="1" t="s">
        <v>38</v>
      </c>
      <c r="H2461" s="1" t="s">
        <v>11</v>
      </c>
      <c r="I2461" s="1" t="s">
        <v>12</v>
      </c>
      <c r="J2461" s="1" t="s">
        <v>16</v>
      </c>
      <c r="K2461" s="1" t="s">
        <v>14</v>
      </c>
      <c r="L2461" s="1" t="s">
        <v>77</v>
      </c>
      <c r="M2461" s="1">
        <v>155510</v>
      </c>
      <c r="N2461" s="17">
        <v>520.66709834330925</v>
      </c>
      <c r="O2461" s="8">
        <v>4030.8465004539044</v>
      </c>
      <c r="P2461" s="8">
        <v>1649.9443013039443</v>
      </c>
      <c r="Q2461" s="8">
        <f>P2461-Table3[[#This Row],[paid]]</f>
        <v>-2380.9021991499603</v>
      </c>
      <c r="R2461" s="8">
        <v>3.1689044814889189</v>
      </c>
      <c r="S2461" s="8">
        <v>1400</v>
      </c>
      <c r="T2461" s="10">
        <v>0.14000000000000001</v>
      </c>
      <c r="U2461" s="8">
        <v>1280.2900984561468</v>
      </c>
      <c r="V2461" s="10">
        <v>0.12932659781750802</v>
      </c>
    </row>
    <row r="2462" spans="1:22" x14ac:dyDescent="0.25">
      <c r="A2462" s="6">
        <v>44736</v>
      </c>
      <c r="B2462" s="7" t="str">
        <f t="shared" si="38"/>
        <v>6</v>
      </c>
      <c r="C2462" s="17">
        <f>_xlfn.ISOWEEKNUM(Table3[[#This Row],[dt]])</f>
        <v>25</v>
      </c>
      <c r="D2462" s="1">
        <v>16846</v>
      </c>
      <c r="E2462" s="1" t="s">
        <v>10</v>
      </c>
      <c r="F2462" s="1" t="s">
        <v>91</v>
      </c>
      <c r="G2462" s="1" t="s">
        <v>52</v>
      </c>
      <c r="H2462" s="1" t="s">
        <v>11</v>
      </c>
      <c r="I2462" s="1" t="s">
        <v>18</v>
      </c>
      <c r="J2462" s="1" t="s">
        <v>13</v>
      </c>
      <c r="K2462" s="1" t="s">
        <v>15</v>
      </c>
      <c r="L2462" s="1" t="s">
        <v>78</v>
      </c>
      <c r="M2462" s="1">
        <v>329520</v>
      </c>
      <c r="N2462" s="17">
        <v>1768.7504744141663</v>
      </c>
      <c r="O2462" s="8">
        <v>6192.8824574211885</v>
      </c>
      <c r="P2462" s="8">
        <v>3688.1022843619176</v>
      </c>
      <c r="Q2462" s="8">
        <f>P2462-Table3[[#This Row],[paid]]</f>
        <v>-2504.780173059271</v>
      </c>
      <c r="R2462" s="8">
        <v>2.0851456085593227</v>
      </c>
      <c r="S2462" s="8">
        <v>4600</v>
      </c>
      <c r="T2462" s="10">
        <v>0.06</v>
      </c>
      <c r="U2462" s="8">
        <v>253.59842337263134</v>
      </c>
      <c r="V2462" s="10">
        <v>1.1460203822072444E-2</v>
      </c>
    </row>
    <row r="2463" spans="1:22" x14ac:dyDescent="0.25">
      <c r="A2463" s="6">
        <v>44736</v>
      </c>
      <c r="B2463" s="7" t="str">
        <f t="shared" si="38"/>
        <v>6</v>
      </c>
      <c r="C2463" s="17">
        <f>_xlfn.ISOWEEKNUM(Table3[[#This Row],[dt]])</f>
        <v>25</v>
      </c>
      <c r="D2463" s="1">
        <v>3016</v>
      </c>
      <c r="E2463" s="1" t="s">
        <v>10</v>
      </c>
      <c r="F2463" s="1" t="s">
        <v>93</v>
      </c>
      <c r="G2463" s="1" t="s">
        <v>66</v>
      </c>
      <c r="H2463" s="1" t="s">
        <v>11</v>
      </c>
      <c r="I2463" s="1" t="s">
        <v>12</v>
      </c>
      <c r="J2463" s="1" t="s">
        <v>16</v>
      </c>
      <c r="K2463" s="1" t="s">
        <v>15</v>
      </c>
      <c r="L2463" s="1" t="s">
        <v>78</v>
      </c>
      <c r="M2463" s="1">
        <v>308190</v>
      </c>
      <c r="N2463" s="17">
        <v>1638.246168666258</v>
      </c>
      <c r="O2463" s="8">
        <v>5192.3495699028708</v>
      </c>
      <c r="P2463" s="8">
        <v>2335.6251480695414</v>
      </c>
      <c r="Q2463" s="8">
        <f>P2463-Table3[[#This Row],[paid]]</f>
        <v>-2856.7244218333294</v>
      </c>
      <c r="R2463" s="8">
        <v>1.425686317930497</v>
      </c>
      <c r="S2463" s="8">
        <v>1400</v>
      </c>
      <c r="T2463" s="10">
        <v>0.08</v>
      </c>
      <c r="U2463" s="8">
        <v>899.06890103120656</v>
      </c>
      <c r="V2463" s="10">
        <v>6.4156192598964476E-2</v>
      </c>
    </row>
    <row r="2464" spans="1:22" x14ac:dyDescent="0.25">
      <c r="A2464" s="6">
        <v>44736</v>
      </c>
      <c r="B2464" s="7" t="str">
        <f t="shared" si="38"/>
        <v>6</v>
      </c>
      <c r="C2464" s="17">
        <f>_xlfn.ISOWEEKNUM(Table3[[#This Row],[dt]])</f>
        <v>25</v>
      </c>
      <c r="D2464" s="1">
        <v>12394</v>
      </c>
      <c r="E2464" s="1" t="s">
        <v>10</v>
      </c>
      <c r="F2464" s="1" t="s">
        <v>89</v>
      </c>
      <c r="G2464" s="1" t="s">
        <v>50</v>
      </c>
      <c r="H2464" s="1" t="s">
        <v>17</v>
      </c>
      <c r="I2464" s="1" t="s">
        <v>12</v>
      </c>
      <c r="J2464" s="1" t="s">
        <v>13</v>
      </c>
      <c r="K2464" s="1" t="s">
        <v>14</v>
      </c>
      <c r="L2464" s="1" t="s">
        <v>80</v>
      </c>
      <c r="M2464" s="1">
        <v>218430</v>
      </c>
      <c r="N2464" s="17">
        <v>607.77848850225485</v>
      </c>
      <c r="O2464" s="8">
        <v>7451.472725935625</v>
      </c>
      <c r="P2464" s="8">
        <v>4337.9739755602777</v>
      </c>
      <c r="Q2464" s="8">
        <f>P2464-Table3[[#This Row],[paid]]</f>
        <v>-3113.4987503753473</v>
      </c>
      <c r="R2464" s="8">
        <v>7.137425982696957</v>
      </c>
      <c r="S2464" s="8">
        <v>4400</v>
      </c>
      <c r="T2464" s="10">
        <v>7.0000000000000007E-2</v>
      </c>
      <c r="U2464" s="8">
        <v>220.85278434836877</v>
      </c>
      <c r="V2464" s="10">
        <v>8.4852508564532587E-3</v>
      </c>
    </row>
    <row r="2465" spans="1:22" x14ac:dyDescent="0.25">
      <c r="A2465" s="6">
        <v>44736</v>
      </c>
      <c r="B2465" s="7" t="str">
        <f t="shared" si="38"/>
        <v>6</v>
      </c>
      <c r="C2465" s="17">
        <f>_xlfn.ISOWEEKNUM(Table3[[#This Row],[dt]])</f>
        <v>25</v>
      </c>
      <c r="D2465" s="1">
        <v>13549</v>
      </c>
      <c r="E2465" s="1" t="s">
        <v>10</v>
      </c>
      <c r="F2465" s="1" t="s">
        <v>92</v>
      </c>
      <c r="G2465" s="1" t="s">
        <v>43</v>
      </c>
      <c r="H2465" s="1" t="s">
        <v>19</v>
      </c>
      <c r="I2465" s="1" t="s">
        <v>12</v>
      </c>
      <c r="J2465" s="1" t="s">
        <v>13</v>
      </c>
      <c r="K2465" s="1" t="s">
        <v>14</v>
      </c>
      <c r="L2465" s="1" t="s">
        <v>76</v>
      </c>
      <c r="M2465" s="1">
        <v>262480</v>
      </c>
      <c r="N2465" s="17">
        <v>232.77451209501041</v>
      </c>
      <c r="O2465" s="8">
        <v>5555.7181399506435</v>
      </c>
      <c r="P2465" s="8">
        <v>1456.339616401362</v>
      </c>
      <c r="Q2465" s="8">
        <f>P2465-Table3[[#This Row],[paid]]</f>
        <v>-4099.3785235492815</v>
      </c>
      <c r="R2465" s="8">
        <v>6.2564393467912636</v>
      </c>
      <c r="S2465" s="8">
        <v>2000</v>
      </c>
      <c r="T2465" s="10">
        <v>7.0000000000000007E-2</v>
      </c>
      <c r="U2465" s="8">
        <v>199.18688536958297</v>
      </c>
      <c r="V2465" s="10">
        <v>2.279537949417056E-2</v>
      </c>
    </row>
    <row r="2466" spans="1:22" x14ac:dyDescent="0.25">
      <c r="A2466" s="6">
        <v>44736</v>
      </c>
      <c r="B2466" s="7" t="str">
        <f t="shared" si="38"/>
        <v>6</v>
      </c>
      <c r="C2466" s="17">
        <f>_xlfn.ISOWEEKNUM(Table3[[#This Row],[dt]])</f>
        <v>25</v>
      </c>
      <c r="D2466" s="1">
        <v>10509</v>
      </c>
      <c r="E2466" s="1" t="s">
        <v>10</v>
      </c>
      <c r="F2466" s="1" t="s">
        <v>92</v>
      </c>
      <c r="G2466" s="1" t="s">
        <v>58</v>
      </c>
      <c r="H2466" s="1" t="s">
        <v>17</v>
      </c>
      <c r="I2466" s="1" t="s">
        <v>12</v>
      </c>
      <c r="J2466" s="1" t="s">
        <v>13</v>
      </c>
      <c r="K2466" s="1" t="s">
        <v>14</v>
      </c>
      <c r="L2466" s="1" t="s">
        <v>78</v>
      </c>
      <c r="M2466" s="1">
        <v>150220</v>
      </c>
      <c r="N2466" s="17">
        <v>365.66590906034406</v>
      </c>
      <c r="O2466" s="8">
        <v>8017.3830797940454</v>
      </c>
      <c r="P2466" s="8">
        <v>2699.5245599980758</v>
      </c>
      <c r="Q2466" s="8">
        <f>P2466-Table3[[#This Row],[paid]]</f>
        <v>-5317.8585197959692</v>
      </c>
      <c r="R2466" s="8">
        <v>7.3824890237514227</v>
      </c>
      <c r="S2466" s="8">
        <v>3200</v>
      </c>
      <c r="T2466" s="10">
        <v>0.108</v>
      </c>
      <c r="U2466" s="8">
        <v>1180.7995295971243</v>
      </c>
      <c r="V2466" s="10">
        <v>7.2901697030554519E-2</v>
      </c>
    </row>
    <row r="2467" spans="1:22" x14ac:dyDescent="0.25">
      <c r="A2467" s="6">
        <v>44737</v>
      </c>
      <c r="B2467" s="7" t="str">
        <f t="shared" si="38"/>
        <v>6</v>
      </c>
      <c r="C2467" s="17">
        <f>_xlfn.ISOWEEKNUM(Table3[[#This Row],[dt]])</f>
        <v>25</v>
      </c>
      <c r="D2467" s="1">
        <v>5351</v>
      </c>
      <c r="E2467" s="1" t="s">
        <v>10</v>
      </c>
      <c r="F2467" s="1" t="s">
        <v>94</v>
      </c>
      <c r="G2467" s="1" t="s">
        <v>38</v>
      </c>
      <c r="H2467" s="1" t="s">
        <v>17</v>
      </c>
      <c r="I2467" s="1" t="s">
        <v>12</v>
      </c>
      <c r="J2467" s="1" t="s">
        <v>13</v>
      </c>
      <c r="K2467" s="1" t="s">
        <v>14</v>
      </c>
      <c r="L2467" s="1" t="s">
        <v>76</v>
      </c>
      <c r="M2467" s="1">
        <v>1129520</v>
      </c>
      <c r="N2467" s="17">
        <v>2128.8498220871857</v>
      </c>
      <c r="O2467" s="8">
        <v>31466.466833041817</v>
      </c>
      <c r="P2467" s="8">
        <v>48123.119482207898</v>
      </c>
      <c r="Q2467" s="8">
        <f>P2467-Table3[[#This Row],[paid]]</f>
        <v>16656.652649166081</v>
      </c>
      <c r="R2467" s="8">
        <v>22.605220426035785</v>
      </c>
      <c r="S2467" s="8">
        <v>80400</v>
      </c>
      <c r="T2467" s="10">
        <v>0.06</v>
      </c>
      <c r="U2467" s="8">
        <v>11014.137254131359</v>
      </c>
      <c r="V2467" s="10">
        <v>3.8145688851985556E-2</v>
      </c>
    </row>
    <row r="2468" spans="1:22" x14ac:dyDescent="0.25">
      <c r="A2468" s="6">
        <v>44737</v>
      </c>
      <c r="B2468" s="7" t="str">
        <f t="shared" si="38"/>
        <v>6</v>
      </c>
      <c r="C2468" s="17">
        <f>_xlfn.ISOWEEKNUM(Table3[[#This Row],[dt]])</f>
        <v>25</v>
      </c>
      <c r="D2468" s="1">
        <v>2480</v>
      </c>
      <c r="E2468" s="1" t="s">
        <v>10</v>
      </c>
      <c r="F2468" s="1" t="s">
        <v>95</v>
      </c>
      <c r="G2468" s="1" t="s">
        <v>46</v>
      </c>
      <c r="H2468" s="1" t="s">
        <v>17</v>
      </c>
      <c r="I2468" s="1" t="s">
        <v>12</v>
      </c>
      <c r="J2468" s="1" t="s">
        <v>13</v>
      </c>
      <c r="K2468" s="1" t="s">
        <v>14</v>
      </c>
      <c r="L2468" s="1" t="s">
        <v>76</v>
      </c>
      <c r="M2468" s="1">
        <v>1102250</v>
      </c>
      <c r="N2468" s="17">
        <v>2070.5490768735044</v>
      </c>
      <c r="O2468" s="8">
        <v>29390.815865498029</v>
      </c>
      <c r="P2468" s="8">
        <v>37016.500400770128</v>
      </c>
      <c r="Q2468" s="8">
        <f>P2468-Table3[[#This Row],[paid]]</f>
        <v>7625.6845352720993</v>
      </c>
      <c r="R2468" s="8">
        <v>17.877625222322401</v>
      </c>
      <c r="S2468" s="8">
        <v>50000</v>
      </c>
      <c r="T2468" s="10">
        <v>0.06</v>
      </c>
      <c r="U2468" s="8">
        <v>3747.0601967166699</v>
      </c>
      <c r="V2468" s="10">
        <v>1.6871125741889925E-2</v>
      </c>
    </row>
    <row r="2469" spans="1:22" x14ac:dyDescent="0.25">
      <c r="A2469" s="6">
        <v>44737</v>
      </c>
      <c r="B2469" s="7" t="str">
        <f t="shared" si="38"/>
        <v>6</v>
      </c>
      <c r="C2469" s="17">
        <f>_xlfn.ISOWEEKNUM(Table3[[#This Row],[dt]])</f>
        <v>25</v>
      </c>
      <c r="D2469" s="1">
        <v>16846</v>
      </c>
      <c r="E2469" s="1" t="s">
        <v>10</v>
      </c>
      <c r="F2469" s="1" t="s">
        <v>91</v>
      </c>
      <c r="G2469" s="1" t="s">
        <v>35</v>
      </c>
      <c r="H2469" s="1" t="s">
        <v>11</v>
      </c>
      <c r="I2469" s="1" t="s">
        <v>18</v>
      </c>
      <c r="J2469" s="1" t="s">
        <v>13</v>
      </c>
      <c r="K2469" s="1" t="s">
        <v>15</v>
      </c>
      <c r="L2469" s="1" t="s">
        <v>80</v>
      </c>
      <c r="M2469" s="1">
        <v>636960</v>
      </c>
      <c r="N2469" s="17">
        <v>4120.0035121608571</v>
      </c>
      <c r="O2469" s="8">
        <v>13118.530660375354</v>
      </c>
      <c r="P2469" s="8">
        <v>20380.238459704506</v>
      </c>
      <c r="Q2469" s="8">
        <f>P2469-Table3[[#This Row],[paid]]</f>
        <v>7261.7077993291514</v>
      </c>
      <c r="R2469" s="8">
        <v>4.9466556034597868</v>
      </c>
      <c r="S2469" s="8">
        <v>21400</v>
      </c>
      <c r="T2469" s="10">
        <v>0.06</v>
      </c>
      <c r="U2469" s="8">
        <v>1328.4121197713853</v>
      </c>
      <c r="V2469" s="10">
        <v>1.0863563760534512E-2</v>
      </c>
    </row>
    <row r="2470" spans="1:22" x14ac:dyDescent="0.25">
      <c r="A2470" s="6">
        <v>44737</v>
      </c>
      <c r="B2470" s="7" t="str">
        <f t="shared" si="38"/>
        <v>6</v>
      </c>
      <c r="C2470" s="17">
        <f>_xlfn.ISOWEEKNUM(Table3[[#This Row],[dt]])</f>
        <v>25</v>
      </c>
      <c r="D2470" s="1">
        <v>16703</v>
      </c>
      <c r="E2470" s="1" t="s">
        <v>10</v>
      </c>
      <c r="F2470" s="1" t="s">
        <v>91</v>
      </c>
      <c r="G2470" s="1" t="s">
        <v>62</v>
      </c>
      <c r="H2470" s="1" t="s">
        <v>19</v>
      </c>
      <c r="I2470" s="1" t="s">
        <v>12</v>
      </c>
      <c r="J2470" s="1" t="s">
        <v>13</v>
      </c>
      <c r="K2470" s="1" t="s">
        <v>14</v>
      </c>
      <c r="L2470" s="1" t="s">
        <v>78</v>
      </c>
      <c r="M2470" s="1">
        <v>1008940</v>
      </c>
      <c r="N2470" s="17">
        <v>993.00087565040576</v>
      </c>
      <c r="O2470" s="8">
        <v>21657.489753241971</v>
      </c>
      <c r="P2470" s="8">
        <v>26355.277315390889</v>
      </c>
      <c r="Q2470" s="8">
        <f>P2470-Table3[[#This Row],[paid]]</f>
        <v>4697.7875621489184</v>
      </c>
      <c r="R2470" s="8">
        <v>26.541041364267119</v>
      </c>
      <c r="S2470" s="8">
        <v>20000</v>
      </c>
      <c r="T2470" s="10">
        <v>4.4999999999999998E-2</v>
      </c>
      <c r="U2470" s="8">
        <v>4005.6250601779011</v>
      </c>
      <c r="V2470" s="10">
        <v>2.533094866379763E-2</v>
      </c>
    </row>
    <row r="2471" spans="1:22" x14ac:dyDescent="0.25">
      <c r="A2471" s="6">
        <v>44737</v>
      </c>
      <c r="B2471" s="7" t="str">
        <f t="shared" si="38"/>
        <v>6</v>
      </c>
      <c r="C2471" s="17">
        <f>_xlfn.ISOWEEKNUM(Table3[[#This Row],[dt]])</f>
        <v>25</v>
      </c>
      <c r="D2471" s="1">
        <v>12394</v>
      </c>
      <c r="E2471" s="1" t="s">
        <v>10</v>
      </c>
      <c r="F2471" s="1" t="s">
        <v>89</v>
      </c>
      <c r="G2471" s="1" t="s">
        <v>48</v>
      </c>
      <c r="H2471" s="1" t="s">
        <v>17</v>
      </c>
      <c r="I2471" s="1" t="s">
        <v>12</v>
      </c>
      <c r="J2471" s="1" t="s">
        <v>13</v>
      </c>
      <c r="K2471" s="1" t="s">
        <v>14</v>
      </c>
      <c r="L2471" s="1" t="s">
        <v>80</v>
      </c>
      <c r="M2471" s="1">
        <v>543850</v>
      </c>
      <c r="N2471" s="17">
        <v>1658.4837765308614</v>
      </c>
      <c r="O2471" s="8">
        <v>18118.052180421117</v>
      </c>
      <c r="P2471" s="8">
        <v>22258.144891531865</v>
      </c>
      <c r="Q2471" s="8">
        <f>P2471-Table3[[#This Row],[paid]]</f>
        <v>4140.0927111107485</v>
      </c>
      <c r="R2471" s="8">
        <v>13.42077939290453</v>
      </c>
      <c r="S2471" s="8">
        <v>28200</v>
      </c>
      <c r="T2471" s="10">
        <v>7.0000000000000007E-2</v>
      </c>
      <c r="U2471" s="8">
        <v>1316.7149690779027</v>
      </c>
      <c r="V2471" s="10">
        <v>9.8594243103255225E-3</v>
      </c>
    </row>
    <row r="2472" spans="1:22" x14ac:dyDescent="0.25">
      <c r="A2472" s="6">
        <v>44737</v>
      </c>
      <c r="B2472" s="7" t="str">
        <f t="shared" si="38"/>
        <v>6</v>
      </c>
      <c r="C2472" s="17">
        <f>_xlfn.ISOWEEKNUM(Table3[[#This Row],[dt]])</f>
        <v>25</v>
      </c>
      <c r="D2472" s="1">
        <v>17247</v>
      </c>
      <c r="E2472" s="1" t="s">
        <v>10</v>
      </c>
      <c r="F2472" s="1" t="s">
        <v>91</v>
      </c>
      <c r="G2472" s="1" t="s">
        <v>58</v>
      </c>
      <c r="H2472" s="1" t="s">
        <v>11</v>
      </c>
      <c r="I2472" s="1" t="s">
        <v>22</v>
      </c>
      <c r="J2472" s="1" t="s">
        <v>16</v>
      </c>
      <c r="K2472" s="1" t="s">
        <v>15</v>
      </c>
      <c r="L2472" s="1" t="s">
        <v>79</v>
      </c>
      <c r="M2472" s="1">
        <v>327010</v>
      </c>
      <c r="N2472" s="17">
        <v>988.00141183114499</v>
      </c>
      <c r="O2472" s="8">
        <v>7253.5325864592905</v>
      </c>
      <c r="P2472" s="8">
        <v>11162.773265085663</v>
      </c>
      <c r="Q2472" s="8">
        <f>P2472-Table3[[#This Row],[paid]]</f>
        <v>3909.2406786263728</v>
      </c>
      <c r="R2472" s="8">
        <v>11.298337362086123</v>
      </c>
      <c r="S2472" s="8">
        <v>7600</v>
      </c>
      <c r="T2472" s="10">
        <v>0.06</v>
      </c>
      <c r="U2472" s="8">
        <v>414.20985077406255</v>
      </c>
      <c r="V2472" s="10">
        <v>6.1843928466176409E-3</v>
      </c>
    </row>
    <row r="2473" spans="1:22" x14ac:dyDescent="0.25">
      <c r="A2473" s="6">
        <v>44737</v>
      </c>
      <c r="B2473" s="7" t="str">
        <f t="shared" si="38"/>
        <v>6</v>
      </c>
      <c r="C2473" s="17">
        <f>_xlfn.ISOWEEKNUM(Table3[[#This Row],[dt]])</f>
        <v>25</v>
      </c>
      <c r="D2473" s="1">
        <v>5585</v>
      </c>
      <c r="E2473" s="1" t="s">
        <v>10</v>
      </c>
      <c r="F2473" s="1" t="s">
        <v>89</v>
      </c>
      <c r="G2473" s="1" t="s">
        <v>61</v>
      </c>
      <c r="H2473" s="1" t="s">
        <v>19</v>
      </c>
      <c r="I2473" s="1" t="s">
        <v>12</v>
      </c>
      <c r="J2473" s="1" t="s">
        <v>13</v>
      </c>
      <c r="K2473" s="1" t="s">
        <v>14</v>
      </c>
      <c r="L2473" s="1" t="s">
        <v>77</v>
      </c>
      <c r="M2473" s="1">
        <v>1285570</v>
      </c>
      <c r="N2473" s="17">
        <v>1185.5645466515275</v>
      </c>
      <c r="O2473" s="8">
        <v>25967.170796457158</v>
      </c>
      <c r="P2473" s="8">
        <v>29658.725503973521</v>
      </c>
      <c r="Q2473" s="8">
        <f>P2473-Table3[[#This Row],[paid]]</f>
        <v>3691.5547075163631</v>
      </c>
      <c r="R2473" s="8">
        <v>25.016542193118649</v>
      </c>
      <c r="S2473" s="8">
        <v>33400</v>
      </c>
      <c r="T2473" s="10">
        <v>7.0000000000000007E-2</v>
      </c>
      <c r="U2473" s="8">
        <v>9443.0307456932442</v>
      </c>
      <c r="V2473" s="10">
        <v>5.3064938930187204E-2</v>
      </c>
    </row>
    <row r="2474" spans="1:22" x14ac:dyDescent="0.25">
      <c r="A2474" s="6">
        <v>44737</v>
      </c>
      <c r="B2474" s="7" t="str">
        <f t="shared" si="38"/>
        <v>6</v>
      </c>
      <c r="C2474" s="17">
        <f>_xlfn.ISOWEEKNUM(Table3[[#This Row],[dt]])</f>
        <v>25</v>
      </c>
      <c r="D2474" s="1">
        <v>15169</v>
      </c>
      <c r="E2474" s="1" t="s">
        <v>10</v>
      </c>
      <c r="F2474" s="1" t="s">
        <v>93</v>
      </c>
      <c r="G2474" s="1" t="s">
        <v>29</v>
      </c>
      <c r="H2474" s="1" t="s">
        <v>11</v>
      </c>
      <c r="I2474" s="1" t="s">
        <v>12</v>
      </c>
      <c r="J2474" s="1" t="s">
        <v>13</v>
      </c>
      <c r="K2474" s="1" t="s">
        <v>14</v>
      </c>
      <c r="L2474" s="1" t="s">
        <v>78</v>
      </c>
      <c r="M2474" s="1">
        <v>222550</v>
      </c>
      <c r="N2474" s="17">
        <v>1392.9374947136937</v>
      </c>
      <c r="O2474" s="8">
        <v>6226.0593286084759</v>
      </c>
      <c r="P2474" s="8">
        <v>9766.3417602823338</v>
      </c>
      <c r="Q2474" s="8">
        <f>P2474-Table3[[#This Row],[paid]]</f>
        <v>3540.2824316738579</v>
      </c>
      <c r="R2474" s="8">
        <v>7.0113280727572924</v>
      </c>
      <c r="S2474" s="8">
        <v>9600</v>
      </c>
      <c r="T2474" s="10">
        <v>0.09</v>
      </c>
      <c r="U2474" s="8">
        <v>4933.6976231831732</v>
      </c>
      <c r="V2474" s="10">
        <v>8.4195593127945625E-2</v>
      </c>
    </row>
    <row r="2475" spans="1:22" x14ac:dyDescent="0.25">
      <c r="A2475" s="6">
        <v>44737</v>
      </c>
      <c r="B2475" s="7" t="str">
        <f t="shared" si="38"/>
        <v>6</v>
      </c>
      <c r="C2475" s="17">
        <f>_xlfn.ISOWEEKNUM(Table3[[#This Row],[dt]])</f>
        <v>25</v>
      </c>
      <c r="D2475" s="1">
        <v>7797</v>
      </c>
      <c r="E2475" s="1" t="s">
        <v>10</v>
      </c>
      <c r="F2475" s="1" t="s">
        <v>90</v>
      </c>
      <c r="G2475" s="1" t="s">
        <v>62</v>
      </c>
      <c r="H2475" s="1" t="s">
        <v>19</v>
      </c>
      <c r="I2475" s="1" t="s">
        <v>18</v>
      </c>
      <c r="J2475" s="1" t="s">
        <v>13</v>
      </c>
      <c r="K2475" s="1" t="s">
        <v>14</v>
      </c>
      <c r="L2475" s="1" t="s">
        <v>81</v>
      </c>
      <c r="M2475" s="1">
        <v>223910</v>
      </c>
      <c r="N2475" s="17">
        <v>587.09231792744492</v>
      </c>
      <c r="O2475" s="8">
        <v>6835.3974317257789</v>
      </c>
      <c r="P2475" s="8">
        <v>9982.6102540974916</v>
      </c>
      <c r="Q2475" s="8">
        <f>P2475-Table3[[#This Row],[paid]]</f>
        <v>3147.2128223717127</v>
      </c>
      <c r="R2475" s="8">
        <v>17.003476198322833</v>
      </c>
      <c r="S2475" s="8">
        <v>11400</v>
      </c>
      <c r="T2475" s="10">
        <v>0.125</v>
      </c>
      <c r="U2475" s="8">
        <v>1253.7797624790487</v>
      </c>
      <c r="V2475" s="10">
        <v>2.0932730861723911E-2</v>
      </c>
    </row>
    <row r="2476" spans="1:22" x14ac:dyDescent="0.25">
      <c r="A2476" s="6">
        <v>44737</v>
      </c>
      <c r="B2476" s="7" t="str">
        <f t="shared" si="38"/>
        <v>6</v>
      </c>
      <c r="C2476" s="17">
        <f>_xlfn.ISOWEEKNUM(Table3[[#This Row],[dt]])</f>
        <v>25</v>
      </c>
      <c r="D2476" s="1">
        <v>17947</v>
      </c>
      <c r="E2476" s="1" t="s">
        <v>10</v>
      </c>
      <c r="F2476" s="1" t="s">
        <v>89</v>
      </c>
      <c r="G2476" s="1" t="s">
        <v>44</v>
      </c>
      <c r="H2476" s="1" t="s">
        <v>19</v>
      </c>
      <c r="I2476" s="1" t="s">
        <v>12</v>
      </c>
      <c r="J2476" s="1" t="s">
        <v>16</v>
      </c>
      <c r="K2476" s="1" t="s">
        <v>14</v>
      </c>
      <c r="L2476" s="1" t="s">
        <v>75</v>
      </c>
      <c r="M2476" s="1">
        <v>947950</v>
      </c>
      <c r="N2476" s="17">
        <v>276.23761527649219</v>
      </c>
      <c r="O2476" s="8">
        <v>8161.5207558682414</v>
      </c>
      <c r="P2476" s="8">
        <v>11051.563875640377</v>
      </c>
      <c r="Q2476" s="8">
        <f>P2476-Table3[[#This Row],[paid]]</f>
        <v>2890.0431197721355</v>
      </c>
      <c r="R2476" s="8">
        <v>40.00745468562863</v>
      </c>
      <c r="S2476" s="8">
        <v>5200</v>
      </c>
      <c r="T2476" s="10">
        <v>0.15</v>
      </c>
      <c r="U2476" s="8">
        <v>7827.2179681033358</v>
      </c>
      <c r="V2476" s="10">
        <v>0.1180408802497766</v>
      </c>
    </row>
    <row r="2477" spans="1:22" x14ac:dyDescent="0.25">
      <c r="A2477" s="6">
        <v>44737</v>
      </c>
      <c r="B2477" s="7" t="str">
        <f t="shared" si="38"/>
        <v>6</v>
      </c>
      <c r="C2477" s="17">
        <f>_xlfn.ISOWEEKNUM(Table3[[#This Row],[dt]])</f>
        <v>25</v>
      </c>
      <c r="D2477" s="1">
        <v>2789</v>
      </c>
      <c r="E2477" s="1" t="s">
        <v>10</v>
      </c>
      <c r="F2477" s="1" t="s">
        <v>93</v>
      </c>
      <c r="G2477" s="1" t="s">
        <v>35</v>
      </c>
      <c r="H2477" s="1" t="s">
        <v>17</v>
      </c>
      <c r="I2477" s="1" t="s">
        <v>12</v>
      </c>
      <c r="J2477" s="1" t="s">
        <v>13</v>
      </c>
      <c r="K2477" s="1" t="s">
        <v>14</v>
      </c>
      <c r="L2477" s="1" t="s">
        <v>75</v>
      </c>
      <c r="M2477" s="1">
        <v>177800</v>
      </c>
      <c r="N2477" s="17">
        <v>717.73940345368908</v>
      </c>
      <c r="O2477" s="8">
        <v>8584.0786205489021</v>
      </c>
      <c r="P2477" s="8">
        <v>11409.502719096918</v>
      </c>
      <c r="Q2477" s="8">
        <f>P2477-Table3[[#This Row],[paid]]</f>
        <v>2825.4240985480155</v>
      </c>
      <c r="R2477" s="8">
        <v>15.896441889905375</v>
      </c>
      <c r="S2477" s="8">
        <v>16200</v>
      </c>
      <c r="T2477" s="10">
        <v>0.13500000000000001</v>
      </c>
      <c r="U2477" s="8">
        <v>7401.771111461474</v>
      </c>
      <c r="V2477" s="10">
        <v>0.10812289973971419</v>
      </c>
    </row>
    <row r="2478" spans="1:22" x14ac:dyDescent="0.25">
      <c r="A2478" s="6">
        <v>44737</v>
      </c>
      <c r="B2478" s="7" t="str">
        <f t="shared" si="38"/>
        <v>6</v>
      </c>
      <c r="C2478" s="17">
        <f>_xlfn.ISOWEEKNUM(Table3[[#This Row],[dt]])</f>
        <v>25</v>
      </c>
      <c r="D2478" s="1">
        <v>17268</v>
      </c>
      <c r="E2478" s="1" t="s">
        <v>10</v>
      </c>
      <c r="F2478" s="1" t="s">
        <v>95</v>
      </c>
      <c r="G2478" s="1" t="s">
        <v>46</v>
      </c>
      <c r="H2478" s="1" t="s">
        <v>11</v>
      </c>
      <c r="I2478" s="1" t="s">
        <v>21</v>
      </c>
      <c r="J2478" s="1" t="s">
        <v>16</v>
      </c>
      <c r="K2478" s="1" t="s">
        <v>14</v>
      </c>
      <c r="L2478" s="1" t="s">
        <v>80</v>
      </c>
      <c r="M2478" s="1">
        <v>197880</v>
      </c>
      <c r="N2478" s="17">
        <v>939.8403760466141</v>
      </c>
      <c r="O2478" s="8">
        <v>4316.6022487394121</v>
      </c>
      <c r="P2478" s="8">
        <v>6970.6479049809432</v>
      </c>
      <c r="Q2478" s="8">
        <f>P2478-Table3[[#This Row],[paid]]</f>
        <v>2654.0456562415311</v>
      </c>
      <c r="R2478" s="8">
        <v>7.416842351785931</v>
      </c>
      <c r="S2478" s="8">
        <v>9600</v>
      </c>
      <c r="T2478" s="10">
        <v>0.15</v>
      </c>
      <c r="U2478" s="8">
        <v>12.900086368378416</v>
      </c>
      <c r="V2478" s="10">
        <v>3.0843824333652293E-4</v>
      </c>
    </row>
    <row r="2479" spans="1:22" x14ac:dyDescent="0.25">
      <c r="A2479" s="6">
        <v>44737</v>
      </c>
      <c r="B2479" s="7" t="str">
        <f t="shared" si="38"/>
        <v>6</v>
      </c>
      <c r="C2479" s="17">
        <f>_xlfn.ISOWEEKNUM(Table3[[#This Row],[dt]])</f>
        <v>25</v>
      </c>
      <c r="D2479" s="1">
        <v>7576</v>
      </c>
      <c r="E2479" s="1" t="s">
        <v>10</v>
      </c>
      <c r="F2479" s="1" t="s">
        <v>95</v>
      </c>
      <c r="G2479" s="1" t="s">
        <v>55</v>
      </c>
      <c r="H2479" s="1" t="s">
        <v>17</v>
      </c>
      <c r="I2479" s="1" t="s">
        <v>12</v>
      </c>
      <c r="J2479" s="1" t="s">
        <v>16</v>
      </c>
      <c r="K2479" s="1" t="s">
        <v>14</v>
      </c>
      <c r="L2479" s="1" t="s">
        <v>78</v>
      </c>
      <c r="M2479" s="1">
        <v>272330</v>
      </c>
      <c r="N2479" s="17">
        <v>494.43497613400098</v>
      </c>
      <c r="O2479" s="8">
        <v>6381.2159495886217</v>
      </c>
      <c r="P2479" s="8">
        <v>8481.4418165074112</v>
      </c>
      <c r="Q2479" s="8">
        <f>P2479-Table3[[#This Row],[paid]]</f>
        <v>2100.2258669187895</v>
      </c>
      <c r="R2479" s="8">
        <v>17.153806316098446</v>
      </c>
      <c r="S2479" s="8">
        <v>8000</v>
      </c>
      <c r="T2479" s="10">
        <v>0.1</v>
      </c>
      <c r="U2479" s="8">
        <v>1921.3354741286132</v>
      </c>
      <c r="V2479" s="10">
        <v>3.775567715363997E-2</v>
      </c>
    </row>
    <row r="2480" spans="1:22" x14ac:dyDescent="0.25">
      <c r="A2480" s="6">
        <v>44737</v>
      </c>
      <c r="B2480" s="7" t="str">
        <f t="shared" si="38"/>
        <v>6</v>
      </c>
      <c r="C2480" s="17">
        <f>_xlfn.ISOWEEKNUM(Table3[[#This Row],[dt]])</f>
        <v>25</v>
      </c>
      <c r="D2480" s="1">
        <v>15909</v>
      </c>
      <c r="E2480" s="1" t="s">
        <v>10</v>
      </c>
      <c r="F2480" s="1" t="s">
        <v>92</v>
      </c>
      <c r="G2480" s="1" t="s">
        <v>25</v>
      </c>
      <c r="H2480" s="1" t="s">
        <v>11</v>
      </c>
      <c r="I2480" s="1" t="s">
        <v>18</v>
      </c>
      <c r="J2480" s="1" t="s">
        <v>13</v>
      </c>
      <c r="K2480" s="1" t="s">
        <v>14</v>
      </c>
      <c r="L2480" s="1" t="s">
        <v>78</v>
      </c>
      <c r="M2480" s="1">
        <v>311150</v>
      </c>
      <c r="N2480" s="17">
        <v>486.05982227457804</v>
      </c>
      <c r="O2480" s="8">
        <v>5707.391362069101</v>
      </c>
      <c r="P2480" s="8">
        <v>7579.6000849693155</v>
      </c>
      <c r="Q2480" s="8">
        <f>P2480-Table3[[#This Row],[paid]]</f>
        <v>1872.2087229002145</v>
      </c>
      <c r="R2480" s="8">
        <v>15.593965470134158</v>
      </c>
      <c r="S2480" s="8">
        <v>6200</v>
      </c>
      <c r="T2480" s="10">
        <v>0.06</v>
      </c>
      <c r="U2480" s="8">
        <v>746.82043999058112</v>
      </c>
      <c r="V2480" s="10">
        <v>1.6421720399021213E-2</v>
      </c>
    </row>
    <row r="2481" spans="1:22" x14ac:dyDescent="0.25">
      <c r="A2481" s="6">
        <v>44737</v>
      </c>
      <c r="B2481" s="7" t="str">
        <f t="shared" si="38"/>
        <v>6</v>
      </c>
      <c r="C2481" s="17">
        <f>_xlfn.ISOWEEKNUM(Table3[[#This Row],[dt]])</f>
        <v>25</v>
      </c>
      <c r="D2481" s="1">
        <v>15720</v>
      </c>
      <c r="E2481" s="1" t="s">
        <v>10</v>
      </c>
      <c r="F2481" s="1" t="s">
        <v>89</v>
      </c>
      <c r="G2481" s="1" t="s">
        <v>46</v>
      </c>
      <c r="H2481" s="1" t="s">
        <v>17</v>
      </c>
      <c r="I2481" s="1" t="s">
        <v>12</v>
      </c>
      <c r="J2481" s="1" t="s">
        <v>13</v>
      </c>
      <c r="K2481" s="1" t="s">
        <v>14</v>
      </c>
      <c r="L2481" s="1" t="s">
        <v>75</v>
      </c>
      <c r="M2481" s="1">
        <v>140510</v>
      </c>
      <c r="N2481" s="17">
        <v>222.0421807573087</v>
      </c>
      <c r="O2481" s="8">
        <v>3826.9665251480828</v>
      </c>
      <c r="P2481" s="8">
        <v>5447.1025187762834</v>
      </c>
      <c r="Q2481" s="8">
        <f>P2481-Table3[[#This Row],[paid]]</f>
        <v>1620.1359936282006</v>
      </c>
      <c r="R2481" s="8">
        <v>24.531836699667199</v>
      </c>
      <c r="S2481" s="8">
        <v>6400</v>
      </c>
      <c r="T2481" s="10">
        <v>7.0000000000000007E-2</v>
      </c>
      <c r="U2481" s="8">
        <v>1406.1154603035332</v>
      </c>
      <c r="V2481" s="10">
        <v>4.3023346065075331E-2</v>
      </c>
    </row>
    <row r="2482" spans="1:22" x14ac:dyDescent="0.25">
      <c r="A2482" s="6">
        <v>44737</v>
      </c>
      <c r="B2482" s="7" t="str">
        <f t="shared" si="38"/>
        <v>6</v>
      </c>
      <c r="C2482" s="17">
        <f>_xlfn.ISOWEEKNUM(Table3[[#This Row],[dt]])</f>
        <v>25</v>
      </c>
      <c r="D2482" s="1">
        <v>9288</v>
      </c>
      <c r="E2482" s="1" t="s">
        <v>10</v>
      </c>
      <c r="F2482" s="1" t="s">
        <v>95</v>
      </c>
      <c r="G2482" s="1" t="s">
        <v>62</v>
      </c>
      <c r="H2482" s="1" t="s">
        <v>19</v>
      </c>
      <c r="I2482" s="1" t="s">
        <v>21</v>
      </c>
      <c r="J2482" s="1" t="s">
        <v>13</v>
      </c>
      <c r="K2482" s="1" t="s">
        <v>14</v>
      </c>
      <c r="L2482" s="1" t="s">
        <v>80</v>
      </c>
      <c r="M2482" s="1">
        <v>245980</v>
      </c>
      <c r="N2482" s="17">
        <v>279.74022864667501</v>
      </c>
      <c r="O2482" s="8">
        <v>6646.2303353214038</v>
      </c>
      <c r="P2482" s="8">
        <v>8154.4648843915666</v>
      </c>
      <c r="Q2482" s="8">
        <f>P2482-Table3[[#This Row],[paid]]</f>
        <v>1508.2345490701628</v>
      </c>
      <c r="R2482" s="8">
        <v>29.150133049655281</v>
      </c>
      <c r="S2482" s="8">
        <v>8000</v>
      </c>
      <c r="T2482" s="10">
        <v>6.5000000000000002E-2</v>
      </c>
      <c r="U2482" s="8">
        <v>1327.2523662506724</v>
      </c>
      <c r="V2482" s="10">
        <v>2.7127313790002366E-2</v>
      </c>
    </row>
    <row r="2483" spans="1:22" x14ac:dyDescent="0.25">
      <c r="A2483" s="6">
        <v>44737</v>
      </c>
      <c r="B2483" s="7" t="str">
        <f t="shared" si="38"/>
        <v>6</v>
      </c>
      <c r="C2483" s="17">
        <f>_xlfn.ISOWEEKNUM(Table3[[#This Row],[dt]])</f>
        <v>25</v>
      </c>
      <c r="D2483" s="1">
        <v>15974</v>
      </c>
      <c r="E2483" s="1" t="s">
        <v>10</v>
      </c>
      <c r="F2483" s="1" t="s">
        <v>91</v>
      </c>
      <c r="G2483" s="1" t="s">
        <v>51</v>
      </c>
      <c r="H2483" s="1" t="s">
        <v>11</v>
      </c>
      <c r="I2483" s="1" t="s">
        <v>12</v>
      </c>
      <c r="J2483" s="1" t="s">
        <v>16</v>
      </c>
      <c r="K2483" s="1" t="s">
        <v>14</v>
      </c>
      <c r="L2483" s="1" t="s">
        <v>80</v>
      </c>
      <c r="M2483" s="1">
        <v>179380</v>
      </c>
      <c r="N2483" s="17">
        <v>586.15519145802648</v>
      </c>
      <c r="O2483" s="8">
        <v>3824.3442840393095</v>
      </c>
      <c r="P2483" s="8">
        <v>5262.1109296067389</v>
      </c>
      <c r="Q2483" s="8">
        <f>P2483-Table3[[#This Row],[paid]]</f>
        <v>1437.7666455674294</v>
      </c>
      <c r="R2483" s="8">
        <v>8.9773340000922754</v>
      </c>
      <c r="S2483" s="8">
        <v>4000</v>
      </c>
      <c r="T2483" s="10">
        <v>0.09</v>
      </c>
      <c r="U2483" s="8">
        <v>422.15266675608501</v>
      </c>
      <c r="V2483" s="10">
        <v>1.3370827550748548E-2</v>
      </c>
    </row>
    <row r="2484" spans="1:22" x14ac:dyDescent="0.25">
      <c r="A2484" s="6">
        <v>44737</v>
      </c>
      <c r="B2484" s="7" t="str">
        <f t="shared" si="38"/>
        <v>6</v>
      </c>
      <c r="C2484" s="17">
        <f>_xlfn.ISOWEEKNUM(Table3[[#This Row],[dt]])</f>
        <v>25</v>
      </c>
      <c r="D2484" s="1">
        <v>17456</v>
      </c>
      <c r="E2484" s="1" t="s">
        <v>10</v>
      </c>
      <c r="F2484" s="1" t="s">
        <v>92</v>
      </c>
      <c r="G2484" s="1" t="s">
        <v>64</v>
      </c>
      <c r="H2484" s="1" t="s">
        <v>17</v>
      </c>
      <c r="I2484" s="1" t="s">
        <v>18</v>
      </c>
      <c r="J2484" s="1" t="s">
        <v>16</v>
      </c>
      <c r="K2484" s="1" t="s">
        <v>15</v>
      </c>
      <c r="L2484" s="1" t="s">
        <v>79</v>
      </c>
      <c r="M2484" s="1">
        <v>91390</v>
      </c>
      <c r="N2484" s="17">
        <v>181.8792645943897</v>
      </c>
      <c r="O2484" s="8">
        <v>2666.9318656637929</v>
      </c>
      <c r="P2484" s="8">
        <v>3849.6794162720184</v>
      </c>
      <c r="Q2484" s="8">
        <f>P2484-Table3[[#This Row],[paid]]</f>
        <v>1182.7475506082255</v>
      </c>
      <c r="R2484" s="8">
        <v>21.16612591796661</v>
      </c>
      <c r="S2484" s="8">
        <v>5800</v>
      </c>
      <c r="T2484" s="10">
        <v>0.05</v>
      </c>
      <c r="U2484" s="8">
        <v>113.46547515412081</v>
      </c>
      <c r="V2484" s="10">
        <v>4.912334374065852E-3</v>
      </c>
    </row>
    <row r="2485" spans="1:22" x14ac:dyDescent="0.25">
      <c r="A2485" s="6">
        <v>44737</v>
      </c>
      <c r="B2485" s="7" t="str">
        <f t="shared" si="38"/>
        <v>6</v>
      </c>
      <c r="C2485" s="17">
        <f>_xlfn.ISOWEEKNUM(Table3[[#This Row],[dt]])</f>
        <v>25</v>
      </c>
      <c r="D2485" s="1">
        <v>5638</v>
      </c>
      <c r="E2485" s="1" t="s">
        <v>10</v>
      </c>
      <c r="F2485" s="1" t="s">
        <v>91</v>
      </c>
      <c r="G2485" s="1" t="s">
        <v>65</v>
      </c>
      <c r="H2485" s="1" t="s">
        <v>11</v>
      </c>
      <c r="I2485" s="1" t="s">
        <v>12</v>
      </c>
      <c r="J2485" s="1" t="s">
        <v>16</v>
      </c>
      <c r="K2485" s="1" t="s">
        <v>15</v>
      </c>
      <c r="L2485" s="1" t="s">
        <v>75</v>
      </c>
      <c r="M2485" s="1">
        <v>382790</v>
      </c>
      <c r="N2485" s="17">
        <v>1408.8904124418143</v>
      </c>
      <c r="O2485" s="8">
        <v>6307.0786287197379</v>
      </c>
      <c r="P2485" s="8">
        <v>7259.7897144770468</v>
      </c>
      <c r="Q2485" s="8">
        <f>P2485-Table3[[#This Row],[paid]]</f>
        <v>952.71108575730887</v>
      </c>
      <c r="R2485" s="8">
        <v>5.1528420169278908</v>
      </c>
      <c r="S2485" s="8">
        <v>5600</v>
      </c>
      <c r="T2485" s="10">
        <v>0.04</v>
      </c>
      <c r="U2485" s="8">
        <v>1107.4933923101569</v>
      </c>
      <c r="V2485" s="10">
        <v>2.5425286311476728E-2</v>
      </c>
    </row>
    <row r="2486" spans="1:22" x14ac:dyDescent="0.25">
      <c r="A2486" s="6">
        <v>44737</v>
      </c>
      <c r="B2486" s="7" t="str">
        <f t="shared" si="38"/>
        <v>6</v>
      </c>
      <c r="C2486" s="17">
        <f>_xlfn.ISOWEEKNUM(Table3[[#This Row],[dt]])</f>
        <v>25</v>
      </c>
      <c r="D2486" s="1">
        <v>10777</v>
      </c>
      <c r="E2486" s="1" t="s">
        <v>10</v>
      </c>
      <c r="F2486" s="1" t="s">
        <v>90</v>
      </c>
      <c r="G2486" s="1" t="s">
        <v>30</v>
      </c>
      <c r="H2486" s="1" t="s">
        <v>11</v>
      </c>
      <c r="I2486" s="1" t="s">
        <v>18</v>
      </c>
      <c r="J2486" s="1" t="s">
        <v>16</v>
      </c>
      <c r="K2486" s="1" t="s">
        <v>15</v>
      </c>
      <c r="L2486" s="1" t="s">
        <v>75</v>
      </c>
      <c r="M2486" s="1">
        <v>73670</v>
      </c>
      <c r="N2486" s="17">
        <v>480.77380258711105</v>
      </c>
      <c r="O2486" s="8">
        <v>1371.390386520952</v>
      </c>
      <c r="P2486" s="8">
        <v>1962.2874135687086</v>
      </c>
      <c r="Q2486" s="8">
        <f>P2486-Table3[[#This Row],[paid]]</f>
        <v>590.89702704775664</v>
      </c>
      <c r="R2486" s="8">
        <v>4.0815190075028331</v>
      </c>
      <c r="S2486" s="8">
        <v>600</v>
      </c>
      <c r="T2486" s="10">
        <v>0.17</v>
      </c>
      <c r="U2486" s="8">
        <v>1716.2961179497095</v>
      </c>
      <c r="V2486" s="10">
        <v>0.14577342290108022</v>
      </c>
    </row>
    <row r="2487" spans="1:22" x14ac:dyDescent="0.25">
      <c r="A2487" s="6">
        <v>44737</v>
      </c>
      <c r="B2487" s="7" t="str">
        <f t="shared" si="38"/>
        <v>6</v>
      </c>
      <c r="C2487" s="17">
        <f>_xlfn.ISOWEEKNUM(Table3[[#This Row],[dt]])</f>
        <v>25</v>
      </c>
      <c r="D2487" s="1">
        <v>3010</v>
      </c>
      <c r="E2487" s="1" t="s">
        <v>24</v>
      </c>
      <c r="F2487" s="1" t="s">
        <v>95</v>
      </c>
      <c r="G2487" s="1" t="s">
        <v>28</v>
      </c>
      <c r="H2487" s="1" t="s">
        <v>11</v>
      </c>
      <c r="I2487" s="1" t="s">
        <v>21</v>
      </c>
      <c r="J2487" s="1" t="s">
        <v>13</v>
      </c>
      <c r="K2487" s="1" t="s">
        <v>15</v>
      </c>
      <c r="L2487" s="1" t="s">
        <v>78</v>
      </c>
      <c r="M2487" s="1">
        <v>37690</v>
      </c>
      <c r="N2487" s="17">
        <v>144.00152827305146</v>
      </c>
      <c r="O2487" s="8">
        <v>967.20895700174174</v>
      </c>
      <c r="P2487" s="8">
        <v>1547.5507551959436</v>
      </c>
      <c r="Q2487" s="8">
        <f>P2487-Table3[[#This Row],[paid]]</f>
        <v>580.34179819420183</v>
      </c>
      <c r="R2487" s="8">
        <v>10.746766188908241</v>
      </c>
      <c r="S2487" s="8">
        <v>800</v>
      </c>
      <c r="T2487" s="10">
        <v>0.06</v>
      </c>
      <c r="U2487" s="8">
        <v>502.24547301237118</v>
      </c>
      <c r="V2487" s="10">
        <v>5.4090360884348855E-2</v>
      </c>
    </row>
    <row r="2488" spans="1:22" x14ac:dyDescent="0.25">
      <c r="A2488" s="6">
        <v>44737</v>
      </c>
      <c r="B2488" s="7" t="str">
        <f t="shared" si="38"/>
        <v>6</v>
      </c>
      <c r="C2488" s="17">
        <f>_xlfn.ISOWEEKNUM(Table3[[#This Row],[dt]])</f>
        <v>25</v>
      </c>
      <c r="D2488" s="1">
        <v>16656</v>
      </c>
      <c r="E2488" s="1" t="s">
        <v>10</v>
      </c>
      <c r="F2488" s="1" t="s">
        <v>92</v>
      </c>
      <c r="G2488" s="1" t="s">
        <v>38</v>
      </c>
      <c r="H2488" s="1" t="s">
        <v>11</v>
      </c>
      <c r="I2488" s="1" t="s">
        <v>18</v>
      </c>
      <c r="J2488" s="1" t="s">
        <v>13</v>
      </c>
      <c r="K2488" s="1" t="s">
        <v>14</v>
      </c>
      <c r="L2488" s="1" t="s">
        <v>79</v>
      </c>
      <c r="M2488" s="1">
        <v>130820</v>
      </c>
      <c r="N2488" s="17">
        <v>825.8745279296545</v>
      </c>
      <c r="O2488" s="8">
        <v>2409.9633512652113</v>
      </c>
      <c r="P2488" s="8">
        <v>2961.796644425483</v>
      </c>
      <c r="Q2488" s="8">
        <f>P2488-Table3[[#This Row],[paid]]</f>
        <v>551.83329316027175</v>
      </c>
      <c r="R2488" s="8">
        <v>3.5862549870018028</v>
      </c>
      <c r="S2488" s="8">
        <v>4400</v>
      </c>
      <c r="T2488" s="10">
        <v>0.11</v>
      </c>
      <c r="U2488" s="8">
        <v>758.39625924793472</v>
      </c>
      <c r="V2488" s="10">
        <v>4.2676588475182395E-2</v>
      </c>
    </row>
    <row r="2489" spans="1:22" x14ac:dyDescent="0.25">
      <c r="A2489" s="6">
        <v>44737</v>
      </c>
      <c r="B2489" s="7" t="str">
        <f t="shared" si="38"/>
        <v>6</v>
      </c>
      <c r="C2489" s="17">
        <f>_xlfn.ISOWEEKNUM(Table3[[#This Row],[dt]])</f>
        <v>25</v>
      </c>
      <c r="D2489" s="1">
        <v>17100</v>
      </c>
      <c r="E2489" s="1" t="s">
        <v>10</v>
      </c>
      <c r="F2489" s="1" t="s">
        <v>95</v>
      </c>
      <c r="G2489" s="1" t="s">
        <v>33</v>
      </c>
      <c r="H2489" s="1" t="s">
        <v>11</v>
      </c>
      <c r="I2489" s="1" t="s">
        <v>21</v>
      </c>
      <c r="J2489" s="1" t="s">
        <v>13</v>
      </c>
      <c r="K2489" s="1" t="s">
        <v>15</v>
      </c>
      <c r="L2489" s="1" t="s">
        <v>78</v>
      </c>
      <c r="M2489" s="1">
        <v>65200</v>
      </c>
      <c r="N2489" s="17">
        <v>344.04118404118401</v>
      </c>
      <c r="O2489" s="8">
        <v>1128.9634760726899</v>
      </c>
      <c r="P2489" s="8">
        <v>1578.9021587288587</v>
      </c>
      <c r="Q2489" s="8">
        <f>P2489-Table3[[#This Row],[paid]]</f>
        <v>449.93868265616879</v>
      </c>
      <c r="R2489" s="8">
        <v>4.589282423059716</v>
      </c>
      <c r="S2489" s="8">
        <v>1000</v>
      </c>
      <c r="T2489" s="10">
        <v>7.0000000000000007E-2</v>
      </c>
      <c r="U2489" s="8">
        <v>170.63869894209094</v>
      </c>
      <c r="V2489" s="10">
        <v>1.8012378411029241E-2</v>
      </c>
    </row>
    <row r="2490" spans="1:22" x14ac:dyDescent="0.25">
      <c r="A2490" s="6">
        <v>44737</v>
      </c>
      <c r="B2490" s="7" t="str">
        <f t="shared" si="38"/>
        <v>6</v>
      </c>
      <c r="C2490" s="17">
        <f>_xlfn.ISOWEEKNUM(Table3[[#This Row],[dt]])</f>
        <v>25</v>
      </c>
      <c r="D2490" s="1">
        <v>17849</v>
      </c>
      <c r="E2490" s="1" t="s">
        <v>10</v>
      </c>
      <c r="F2490" s="1" t="s">
        <v>93</v>
      </c>
      <c r="G2490" s="1" t="s">
        <v>52</v>
      </c>
      <c r="H2490" s="1" t="s">
        <v>11</v>
      </c>
      <c r="I2490" s="1" t="s">
        <v>12</v>
      </c>
      <c r="J2490" s="1" t="s">
        <v>16</v>
      </c>
      <c r="K2490" s="1" t="s">
        <v>15</v>
      </c>
      <c r="L2490" s="1" t="s">
        <v>77</v>
      </c>
      <c r="M2490" s="1">
        <v>198810</v>
      </c>
      <c r="N2490" s="17">
        <v>694.60015527950316</v>
      </c>
      <c r="O2490" s="8">
        <v>1659.6083706588649</v>
      </c>
      <c r="P2490" s="8">
        <v>1940.680525189917</v>
      </c>
      <c r="Q2490" s="8">
        <f>P2490-Table3[[#This Row],[paid]]</f>
        <v>281.07215453105209</v>
      </c>
      <c r="R2490" s="8">
        <v>2.7939534859576849</v>
      </c>
      <c r="S2490" s="8">
        <v>2800</v>
      </c>
      <c r="T2490" s="10">
        <v>0.08</v>
      </c>
      <c r="U2490" s="8">
        <v>685.52436067201188</v>
      </c>
      <c r="V2490" s="10">
        <v>5.8873193515878122E-2</v>
      </c>
    </row>
    <row r="2491" spans="1:22" x14ac:dyDescent="0.25">
      <c r="A2491" s="6">
        <v>44737</v>
      </c>
      <c r="B2491" s="7" t="str">
        <f t="shared" si="38"/>
        <v>6</v>
      </c>
      <c r="C2491" s="17">
        <f>_xlfn.ISOWEEKNUM(Table3[[#This Row],[dt]])</f>
        <v>25</v>
      </c>
      <c r="D2491" s="1">
        <v>17848</v>
      </c>
      <c r="E2491" s="1" t="s">
        <v>10</v>
      </c>
      <c r="F2491" s="1" t="s">
        <v>95</v>
      </c>
      <c r="G2491" s="1" t="s">
        <v>71</v>
      </c>
      <c r="H2491" s="1" t="s">
        <v>11</v>
      </c>
      <c r="I2491" s="1" t="s">
        <v>12</v>
      </c>
      <c r="J2491" s="1" t="s">
        <v>16</v>
      </c>
      <c r="K2491" s="1" t="s">
        <v>14</v>
      </c>
      <c r="L2491" s="1" t="s">
        <v>77</v>
      </c>
      <c r="M2491" s="1">
        <v>95830</v>
      </c>
      <c r="N2491" s="17">
        <v>282.57749886587027</v>
      </c>
      <c r="O2491" s="8">
        <v>1231.3066158851559</v>
      </c>
      <c r="P2491" s="8">
        <v>1486.9211275804537</v>
      </c>
      <c r="Q2491" s="8">
        <f>P2491-Table3[[#This Row],[paid]]</f>
        <v>255.61451169529778</v>
      </c>
      <c r="R2491" s="8">
        <v>5.2619940849792979</v>
      </c>
      <c r="S2491" s="8">
        <v>1400</v>
      </c>
      <c r="T2491" s="10">
        <v>7.0000000000000007E-2</v>
      </c>
      <c r="U2491" s="8">
        <v>409.12296230732852</v>
      </c>
      <c r="V2491" s="10">
        <v>4.5857953807886362E-2</v>
      </c>
    </row>
    <row r="2492" spans="1:22" x14ac:dyDescent="0.25">
      <c r="A2492" s="6">
        <v>44737</v>
      </c>
      <c r="B2492" s="7" t="str">
        <f t="shared" si="38"/>
        <v>6</v>
      </c>
      <c r="C2492" s="17">
        <f>_xlfn.ISOWEEKNUM(Table3[[#This Row],[dt]])</f>
        <v>25</v>
      </c>
      <c r="D2492" s="1">
        <v>5289</v>
      </c>
      <c r="E2492" s="1" t="s">
        <v>10</v>
      </c>
      <c r="F2492" s="1" t="s">
        <v>93</v>
      </c>
      <c r="G2492" s="1" t="s">
        <v>74</v>
      </c>
      <c r="H2492" s="1" t="s">
        <v>17</v>
      </c>
      <c r="I2492" s="1" t="s">
        <v>12</v>
      </c>
      <c r="J2492" s="1" t="s">
        <v>16</v>
      </c>
      <c r="K2492" s="1" t="s">
        <v>14</v>
      </c>
      <c r="L2492" s="1" t="s">
        <v>75</v>
      </c>
      <c r="M2492" s="1">
        <v>824960</v>
      </c>
      <c r="N2492" s="17">
        <v>2576.3060635368292</v>
      </c>
      <c r="O2492" s="8">
        <v>16786.850858379843</v>
      </c>
      <c r="P2492" s="8">
        <v>17040.214993747995</v>
      </c>
      <c r="Q2492" s="8">
        <f>P2492-Table3[[#This Row],[paid]]</f>
        <v>253.36413536815235</v>
      </c>
      <c r="R2492" s="8">
        <v>6.6142044359258634</v>
      </c>
      <c r="S2492" s="8">
        <v>22600</v>
      </c>
      <c r="T2492" s="10">
        <v>0.04</v>
      </c>
      <c r="U2492" s="8">
        <v>2007.3760484104241</v>
      </c>
      <c r="V2492" s="10">
        <v>1.9633712066298502E-2</v>
      </c>
    </row>
    <row r="2493" spans="1:22" x14ac:dyDescent="0.25">
      <c r="A2493" s="6">
        <v>44737</v>
      </c>
      <c r="B2493" s="7" t="str">
        <f t="shared" si="38"/>
        <v>6</v>
      </c>
      <c r="C2493" s="17">
        <f>_xlfn.ISOWEEKNUM(Table3[[#This Row],[dt]])</f>
        <v>25</v>
      </c>
      <c r="D2493" s="1">
        <v>17872</v>
      </c>
      <c r="E2493" s="1" t="s">
        <v>24</v>
      </c>
      <c r="F2493" s="1" t="s">
        <v>93</v>
      </c>
      <c r="G2493" s="1" t="s">
        <v>30</v>
      </c>
      <c r="H2493" s="1" t="s">
        <v>11</v>
      </c>
      <c r="I2493" s="1" t="s">
        <v>18</v>
      </c>
      <c r="J2493" s="1" t="s">
        <v>13</v>
      </c>
      <c r="K2493" s="1" t="s">
        <v>15</v>
      </c>
      <c r="L2493" s="1" t="s">
        <v>78</v>
      </c>
      <c r="M2493" s="1">
        <v>26330</v>
      </c>
      <c r="N2493" s="17">
        <v>106.88768606224627</v>
      </c>
      <c r="O2493" s="8">
        <v>507.77764293023449</v>
      </c>
      <c r="P2493" s="8">
        <v>753.82190676325399</v>
      </c>
      <c r="Q2493" s="8">
        <f>P2493-Table3[[#This Row],[paid]]</f>
        <v>246.0442638330195</v>
      </c>
      <c r="R2493" s="8">
        <v>7.0524672629199232</v>
      </c>
      <c r="S2493" s="8">
        <v>600</v>
      </c>
      <c r="T2493" s="10">
        <v>7.0000000000000007E-2</v>
      </c>
      <c r="U2493" s="8">
        <v>235.22263086364993</v>
      </c>
      <c r="V2493" s="10">
        <v>5.2006676190853515E-2</v>
      </c>
    </row>
    <row r="2494" spans="1:22" x14ac:dyDescent="0.25">
      <c r="A2494" s="6">
        <v>44737</v>
      </c>
      <c r="B2494" s="7" t="str">
        <f t="shared" si="38"/>
        <v>6</v>
      </c>
      <c r="C2494" s="17">
        <f>_xlfn.ISOWEEKNUM(Table3[[#This Row],[dt]])</f>
        <v>25</v>
      </c>
      <c r="D2494" s="1">
        <v>17956</v>
      </c>
      <c r="E2494" s="1" t="s">
        <v>10</v>
      </c>
      <c r="F2494" s="1" t="s">
        <v>90</v>
      </c>
      <c r="G2494" s="1" t="s">
        <v>71</v>
      </c>
      <c r="H2494" s="1" t="s">
        <v>11</v>
      </c>
      <c r="I2494" s="1" t="s">
        <v>18</v>
      </c>
      <c r="J2494" s="1" t="s">
        <v>13</v>
      </c>
      <c r="K2494" s="1" t="s">
        <v>14</v>
      </c>
      <c r="L2494" s="1" t="s">
        <v>76</v>
      </c>
      <c r="M2494" s="1">
        <v>121150</v>
      </c>
      <c r="N2494" s="17">
        <v>249.67756947214468</v>
      </c>
      <c r="O2494" s="8">
        <v>702.7754576272531</v>
      </c>
      <c r="P2494" s="8">
        <v>943.37240938197181</v>
      </c>
      <c r="Q2494" s="8">
        <f>P2494-Table3[[#This Row],[paid]]</f>
        <v>240.5969517547187</v>
      </c>
      <c r="R2494" s="8">
        <v>3.7783626754153392</v>
      </c>
      <c r="S2494" s="8">
        <v>400</v>
      </c>
      <c r="T2494" s="10">
        <v>0.08</v>
      </c>
      <c r="U2494" s="8">
        <v>94.124079382144842</v>
      </c>
      <c r="V2494" s="10">
        <v>1.6629007174343801E-2</v>
      </c>
    </row>
    <row r="2495" spans="1:22" x14ac:dyDescent="0.25">
      <c r="A2495" s="6">
        <v>44737</v>
      </c>
      <c r="B2495" s="7" t="str">
        <f t="shared" si="38"/>
        <v>6</v>
      </c>
      <c r="C2495" s="17">
        <f>_xlfn.ISOWEEKNUM(Table3[[#This Row],[dt]])</f>
        <v>25</v>
      </c>
      <c r="D2495" s="1">
        <v>15031</v>
      </c>
      <c r="E2495" s="1" t="s">
        <v>10</v>
      </c>
      <c r="F2495" s="1" t="s">
        <v>90</v>
      </c>
      <c r="G2495" s="1" t="s">
        <v>63</v>
      </c>
      <c r="H2495" s="1" t="s">
        <v>19</v>
      </c>
      <c r="I2495" s="1" t="s">
        <v>12</v>
      </c>
      <c r="J2495" s="1" t="s">
        <v>13</v>
      </c>
      <c r="K2495" s="1" t="s">
        <v>14</v>
      </c>
      <c r="L2495" s="1" t="s">
        <v>77</v>
      </c>
      <c r="M2495" s="1">
        <v>178520</v>
      </c>
      <c r="N2495" s="17">
        <v>328.3439755691283</v>
      </c>
      <c r="O2495" s="8">
        <v>6337.1595731730904</v>
      </c>
      <c r="P2495" s="8">
        <v>6543.2961260113598</v>
      </c>
      <c r="Q2495" s="8">
        <f>P2495-Table3[[#This Row],[paid]]</f>
        <v>206.13655283826938</v>
      </c>
      <c r="R2495" s="8">
        <v>19.928174758405941</v>
      </c>
      <c r="S2495" s="8">
        <v>7800</v>
      </c>
      <c r="T2495" s="10">
        <v>0.11</v>
      </c>
      <c r="U2495" s="8">
        <v>828.20377238195454</v>
      </c>
      <c r="V2495" s="10">
        <v>2.1095478395809875E-2</v>
      </c>
    </row>
    <row r="2496" spans="1:22" x14ac:dyDescent="0.25">
      <c r="A2496" s="6">
        <v>44737</v>
      </c>
      <c r="B2496" s="7" t="str">
        <f t="shared" si="38"/>
        <v>6</v>
      </c>
      <c r="C2496" s="17">
        <f>_xlfn.ISOWEEKNUM(Table3[[#This Row],[dt]])</f>
        <v>25</v>
      </c>
      <c r="D2496" s="1">
        <v>7282</v>
      </c>
      <c r="E2496" s="1" t="s">
        <v>10</v>
      </c>
      <c r="F2496" s="1" t="s">
        <v>91</v>
      </c>
      <c r="G2496" s="1" t="s">
        <v>53</v>
      </c>
      <c r="H2496" s="1" t="s">
        <v>19</v>
      </c>
      <c r="I2496" s="1" t="s">
        <v>18</v>
      </c>
      <c r="J2496" s="1" t="s">
        <v>13</v>
      </c>
      <c r="K2496" s="1" t="s">
        <v>15</v>
      </c>
      <c r="L2496" s="1" t="s">
        <v>80</v>
      </c>
      <c r="M2496" s="1">
        <v>114400</v>
      </c>
      <c r="N2496" s="17">
        <v>124.90518331226296</v>
      </c>
      <c r="O2496" s="8">
        <v>1876.8588632145377</v>
      </c>
      <c r="P2496" s="8">
        <v>2056.3982487812045</v>
      </c>
      <c r="Q2496" s="8">
        <f>P2496-Table3[[#This Row],[paid]]</f>
        <v>179.53938556666685</v>
      </c>
      <c r="R2496" s="8">
        <v>16.463674238724014</v>
      </c>
      <c r="S2496" s="8">
        <v>1200</v>
      </c>
      <c r="T2496" s="10">
        <v>0.02</v>
      </c>
      <c r="U2496" s="8">
        <v>212.79087528589133</v>
      </c>
      <c r="V2496" s="10">
        <v>1.7246243961743079E-2</v>
      </c>
    </row>
    <row r="2497" spans="1:22" x14ac:dyDescent="0.25">
      <c r="A2497" s="6">
        <v>44737</v>
      </c>
      <c r="B2497" s="7" t="str">
        <f t="shared" si="38"/>
        <v>6</v>
      </c>
      <c r="C2497" s="17">
        <f>_xlfn.ISOWEEKNUM(Table3[[#This Row],[dt]])</f>
        <v>25</v>
      </c>
      <c r="D2497" s="1">
        <v>2612</v>
      </c>
      <c r="E2497" s="1" t="s">
        <v>10</v>
      </c>
      <c r="F2497" s="1" t="s">
        <v>89</v>
      </c>
      <c r="G2497" s="1" t="s">
        <v>47</v>
      </c>
      <c r="H2497" s="1" t="s">
        <v>17</v>
      </c>
      <c r="I2497" s="1" t="s">
        <v>12</v>
      </c>
      <c r="J2497" s="1" t="s">
        <v>16</v>
      </c>
      <c r="K2497" s="1" t="s">
        <v>20</v>
      </c>
      <c r="L2497" s="1" t="s">
        <v>76</v>
      </c>
      <c r="M2497" s="1">
        <v>89050</v>
      </c>
      <c r="N2497" s="17">
        <v>217.92989275174546</v>
      </c>
      <c r="O2497" s="8">
        <v>2064.3191036877834</v>
      </c>
      <c r="P2497" s="8">
        <v>2205.2786317257746</v>
      </c>
      <c r="Q2497" s="8">
        <f>P2497-Table3[[#This Row],[paid]]</f>
        <v>140.95952803799128</v>
      </c>
      <c r="R2497" s="8">
        <v>10.119211292587176</v>
      </c>
      <c r="S2497" s="8">
        <v>1800</v>
      </c>
      <c r="T2497" s="10">
        <v>7.0000000000000007E-2</v>
      </c>
      <c r="U2497" s="8">
        <v>912.81050056209676</v>
      </c>
      <c r="V2497" s="10">
        <v>6.898678526983254E-2</v>
      </c>
    </row>
    <row r="2498" spans="1:22" x14ac:dyDescent="0.25">
      <c r="A2498" s="6">
        <v>44737</v>
      </c>
      <c r="B2498" s="7" t="str">
        <f t="shared" ref="B2498:B2561" si="39">TEXT(A2498,"M")</f>
        <v>6</v>
      </c>
      <c r="C2498" s="17">
        <f>_xlfn.ISOWEEKNUM(Table3[[#This Row],[dt]])</f>
        <v>25</v>
      </c>
      <c r="D2498" s="1">
        <v>12446</v>
      </c>
      <c r="E2498" s="1" t="s">
        <v>10</v>
      </c>
      <c r="F2498" s="1" t="s">
        <v>91</v>
      </c>
      <c r="G2498" s="1" t="s">
        <v>70</v>
      </c>
      <c r="H2498" s="1" t="s">
        <v>11</v>
      </c>
      <c r="I2498" s="1" t="s">
        <v>12</v>
      </c>
      <c r="J2498" s="1" t="s">
        <v>13</v>
      </c>
      <c r="K2498" s="1" t="s">
        <v>15</v>
      </c>
      <c r="L2498" s="1" t="s">
        <v>81</v>
      </c>
      <c r="M2498" s="1">
        <v>326920</v>
      </c>
      <c r="N2498" s="17">
        <v>1209.9590834697217</v>
      </c>
      <c r="O2498" s="8">
        <v>8501.5119207211974</v>
      </c>
      <c r="P2498" s="8">
        <v>8615.1436948934115</v>
      </c>
      <c r="Q2498" s="8">
        <f>P2498-Table3[[#This Row],[paid]]</f>
        <v>113.63177417221414</v>
      </c>
      <c r="R2498" s="8">
        <v>7.1201942384599644</v>
      </c>
      <c r="S2498" s="8">
        <v>9000</v>
      </c>
      <c r="T2498" s="10">
        <v>0.21</v>
      </c>
      <c r="U2498" s="8">
        <v>8481.695701921999</v>
      </c>
      <c r="V2498" s="10">
        <v>0.16408501127592889</v>
      </c>
    </row>
    <row r="2499" spans="1:22" x14ac:dyDescent="0.25">
      <c r="A2499" s="6">
        <v>44737</v>
      </c>
      <c r="B2499" s="7" t="str">
        <f t="shared" si="39"/>
        <v>6</v>
      </c>
      <c r="C2499" s="17">
        <f>_xlfn.ISOWEEKNUM(Table3[[#This Row],[dt]])</f>
        <v>25</v>
      </c>
      <c r="D2499" s="1">
        <v>17673</v>
      </c>
      <c r="E2499" s="1" t="s">
        <v>10</v>
      </c>
      <c r="F2499" s="1" t="s">
        <v>95</v>
      </c>
      <c r="G2499" s="1" t="s">
        <v>46</v>
      </c>
      <c r="H2499" s="1" t="s">
        <v>11</v>
      </c>
      <c r="I2499" s="1" t="s">
        <v>18</v>
      </c>
      <c r="J2499" s="1" t="s">
        <v>16</v>
      </c>
      <c r="K2499" s="1" t="s">
        <v>14</v>
      </c>
      <c r="L2499" s="1" t="s">
        <v>80</v>
      </c>
      <c r="M2499" s="1">
        <v>168260</v>
      </c>
      <c r="N2499" s="17">
        <v>636.722337444966</v>
      </c>
      <c r="O2499" s="8">
        <v>2479.1606396947163</v>
      </c>
      <c r="P2499" s="8">
        <v>2529.7066625127836</v>
      </c>
      <c r="Q2499" s="8">
        <f>P2499-Table3[[#This Row],[paid]]</f>
        <v>50.546022818067286</v>
      </c>
      <c r="R2499" s="8">
        <v>3.9730138456646098</v>
      </c>
      <c r="S2499" s="8">
        <v>3800</v>
      </c>
      <c r="T2499" s="10">
        <v>0.1</v>
      </c>
      <c r="U2499" s="8">
        <v>665.91364787998418</v>
      </c>
      <c r="V2499" s="10">
        <v>4.3872916028040269E-2</v>
      </c>
    </row>
    <row r="2500" spans="1:22" x14ac:dyDescent="0.25">
      <c r="A2500" s="6">
        <v>44737</v>
      </c>
      <c r="B2500" s="7" t="str">
        <f t="shared" si="39"/>
        <v>6</v>
      </c>
      <c r="C2500" s="17">
        <f>_xlfn.ISOWEEKNUM(Table3[[#This Row],[dt]])</f>
        <v>25</v>
      </c>
      <c r="D2500" s="1">
        <v>17473</v>
      </c>
      <c r="E2500" s="1" t="s">
        <v>10</v>
      </c>
      <c r="F2500" s="1" t="s">
        <v>89</v>
      </c>
      <c r="G2500" s="1" t="s">
        <v>44</v>
      </c>
      <c r="H2500" s="1" t="s">
        <v>17</v>
      </c>
      <c r="I2500" s="1" t="s">
        <v>18</v>
      </c>
      <c r="J2500" s="1" t="s">
        <v>16</v>
      </c>
      <c r="K2500" s="1" t="s">
        <v>15</v>
      </c>
      <c r="L2500" s="1" t="s">
        <v>81</v>
      </c>
      <c r="M2500" s="1">
        <v>184360</v>
      </c>
      <c r="N2500" s="17">
        <v>610.283504309921</v>
      </c>
      <c r="O2500" s="8">
        <v>4448.6430555149946</v>
      </c>
      <c r="P2500" s="8">
        <v>4480.0882398410649</v>
      </c>
      <c r="Q2500" s="8">
        <f>P2500-Table3[[#This Row],[paid]]</f>
        <v>31.445184326070375</v>
      </c>
      <c r="R2500" s="8">
        <v>7.3409951411138525</v>
      </c>
      <c r="S2500" s="8">
        <v>5800</v>
      </c>
      <c r="T2500" s="10">
        <v>7.0000000000000007E-2</v>
      </c>
      <c r="U2500" s="8">
        <v>758.55632679859707</v>
      </c>
      <c r="V2500" s="10">
        <v>2.8219545620136698E-2</v>
      </c>
    </row>
    <row r="2501" spans="1:22" x14ac:dyDescent="0.25">
      <c r="A2501" s="6">
        <v>44737</v>
      </c>
      <c r="B2501" s="7" t="str">
        <f t="shared" si="39"/>
        <v>6</v>
      </c>
      <c r="C2501" s="17">
        <f>_xlfn.ISOWEEKNUM(Table3[[#This Row],[dt]])</f>
        <v>25</v>
      </c>
      <c r="D2501" s="1">
        <v>16863</v>
      </c>
      <c r="E2501" s="1" t="s">
        <v>10</v>
      </c>
      <c r="F2501" s="1" t="s">
        <v>93</v>
      </c>
      <c r="G2501" s="1" t="s">
        <v>69</v>
      </c>
      <c r="H2501" s="1" t="s">
        <v>11</v>
      </c>
      <c r="I2501" s="1" t="s">
        <v>18</v>
      </c>
      <c r="J2501" s="1" t="s">
        <v>13</v>
      </c>
      <c r="K2501" s="1" t="s">
        <v>14</v>
      </c>
      <c r="L2501" s="1" t="s">
        <v>79</v>
      </c>
      <c r="M2501" s="1">
        <v>1490</v>
      </c>
      <c r="N2501" s="17">
        <v>0</v>
      </c>
      <c r="O2501" s="8">
        <v>9.8038221981367251</v>
      </c>
      <c r="P2501" s="8">
        <v>10.144232691127584</v>
      </c>
      <c r="Q2501" s="8">
        <f>P2501-Table3[[#This Row],[paid]]</f>
        <v>0.34041049299085913</v>
      </c>
      <c r="R2501" s="8">
        <v>9</v>
      </c>
      <c r="S2501" s="8">
        <v>500</v>
      </c>
      <c r="T2501" s="10">
        <v>0.1</v>
      </c>
      <c r="U2501" s="8">
        <v>5.6989240441159357</v>
      </c>
      <c r="V2501" s="10">
        <v>9.3631593728134913E-2</v>
      </c>
    </row>
    <row r="2502" spans="1:22" x14ac:dyDescent="0.25">
      <c r="A2502" s="6">
        <v>44737</v>
      </c>
      <c r="B2502" s="7" t="str">
        <f t="shared" si="39"/>
        <v>6</v>
      </c>
      <c r="C2502" s="17">
        <f>_xlfn.ISOWEEKNUM(Table3[[#This Row],[dt]])</f>
        <v>25</v>
      </c>
      <c r="D2502" s="1">
        <v>8767</v>
      </c>
      <c r="E2502" s="1" t="s">
        <v>10</v>
      </c>
      <c r="F2502" s="1" t="s">
        <v>91</v>
      </c>
      <c r="G2502" s="1" t="s">
        <v>43</v>
      </c>
      <c r="H2502" s="1" t="s">
        <v>17</v>
      </c>
      <c r="I2502" s="1" t="s">
        <v>18</v>
      </c>
      <c r="J2502" s="1" t="s">
        <v>13</v>
      </c>
      <c r="K2502" s="1" t="s">
        <v>14</v>
      </c>
      <c r="L2502" s="1" t="s">
        <v>80</v>
      </c>
      <c r="M2502" s="1">
        <v>270</v>
      </c>
      <c r="N2502" s="17">
        <v>0.57018633540372676</v>
      </c>
      <c r="O2502" s="8">
        <v>7.6115021155448792</v>
      </c>
      <c r="P2502" s="8">
        <v>1.0637192397500607E-2</v>
      </c>
      <c r="Q2502" s="8">
        <f>P2502-Table3[[#This Row],[paid]]</f>
        <v>-7.6008649231473786</v>
      </c>
      <c r="R2502" s="8">
        <v>1.8655642440060977E-2</v>
      </c>
      <c r="S2502" s="8">
        <v>200</v>
      </c>
      <c r="T2502" s="10">
        <v>0.12</v>
      </c>
      <c r="U2502" s="8">
        <v>6.9128568561347258E-3</v>
      </c>
      <c r="V2502" s="10">
        <v>0.10831267935197858</v>
      </c>
    </row>
    <row r="2503" spans="1:22" x14ac:dyDescent="0.25">
      <c r="A2503" s="6">
        <v>44737</v>
      </c>
      <c r="B2503" s="7" t="str">
        <f t="shared" si="39"/>
        <v>6</v>
      </c>
      <c r="C2503" s="17">
        <f>_xlfn.ISOWEEKNUM(Table3[[#This Row],[dt]])</f>
        <v>25</v>
      </c>
      <c r="D2503" s="1">
        <v>16053</v>
      </c>
      <c r="E2503" s="1" t="s">
        <v>10</v>
      </c>
      <c r="F2503" s="1" t="s">
        <v>93</v>
      </c>
      <c r="G2503" s="1" t="s">
        <v>41</v>
      </c>
      <c r="H2503" s="1" t="s">
        <v>11</v>
      </c>
      <c r="I2503" s="1" t="s">
        <v>12</v>
      </c>
      <c r="J2503" s="1" t="s">
        <v>16</v>
      </c>
      <c r="K2503" s="1" t="s">
        <v>15</v>
      </c>
      <c r="L2503" s="1" t="s">
        <v>76</v>
      </c>
      <c r="M2503" s="1">
        <v>7160</v>
      </c>
      <c r="N2503" s="17">
        <v>45.423706528170406</v>
      </c>
      <c r="O2503" s="8">
        <v>60.44738560276096</v>
      </c>
      <c r="P2503" s="8">
        <v>2.3711090708246689</v>
      </c>
      <c r="Q2503" s="8">
        <f>P2503-Table3[[#This Row],[paid]]</f>
        <v>-58.076276531936294</v>
      </c>
      <c r="R2503" s="8">
        <v>5.219981485557941E-2</v>
      </c>
      <c r="S2503" s="8">
        <v>200</v>
      </c>
      <c r="T2503" s="10">
        <v>0.08</v>
      </c>
      <c r="U2503" s="8">
        <v>0.34559026331821008</v>
      </c>
      <c r="V2503" s="10">
        <v>2.4291745128227706E-2</v>
      </c>
    </row>
    <row r="2504" spans="1:22" x14ac:dyDescent="0.25">
      <c r="A2504" s="6">
        <v>44737</v>
      </c>
      <c r="B2504" s="7" t="str">
        <f t="shared" si="39"/>
        <v>6</v>
      </c>
      <c r="C2504" s="17">
        <f>_xlfn.ISOWEEKNUM(Table3[[#This Row],[dt]])</f>
        <v>25</v>
      </c>
      <c r="D2504" s="1">
        <v>10601</v>
      </c>
      <c r="E2504" s="1" t="s">
        <v>10</v>
      </c>
      <c r="F2504" s="1" t="s">
        <v>89</v>
      </c>
      <c r="G2504" s="1" t="s">
        <v>49</v>
      </c>
      <c r="H2504" s="1" t="s">
        <v>11</v>
      </c>
      <c r="I2504" s="1" t="s">
        <v>21</v>
      </c>
      <c r="J2504" s="1" t="s">
        <v>16</v>
      </c>
      <c r="K2504" s="1" t="s">
        <v>14</v>
      </c>
      <c r="L2504" s="1" t="s">
        <v>79</v>
      </c>
      <c r="M2504" s="1">
        <v>3070</v>
      </c>
      <c r="N2504" s="17">
        <v>23.756413491462698</v>
      </c>
      <c r="O2504" s="8">
        <v>65.777775095648394</v>
      </c>
      <c r="P2504" s="8">
        <v>2.830876854566414</v>
      </c>
      <c r="Q2504" s="8">
        <f>P2504-Table3[[#This Row],[paid]]</f>
        <v>-62.946898241081982</v>
      </c>
      <c r="R2504" s="8">
        <v>0.11916263604284129</v>
      </c>
      <c r="S2504" s="8">
        <v>200</v>
      </c>
      <c r="T2504" s="10">
        <v>0.08</v>
      </c>
      <c r="U2504" s="8">
        <v>0.92141718650775539</v>
      </c>
      <c r="V2504" s="10">
        <v>5.4248043618325137E-2</v>
      </c>
    </row>
    <row r="2505" spans="1:22" x14ac:dyDescent="0.25">
      <c r="A2505" s="6">
        <v>44737</v>
      </c>
      <c r="B2505" s="7" t="str">
        <f t="shared" si="39"/>
        <v>6</v>
      </c>
      <c r="C2505" s="17">
        <f>_xlfn.ISOWEEKNUM(Table3[[#This Row],[dt]])</f>
        <v>25</v>
      </c>
      <c r="D2505" s="1">
        <v>17933</v>
      </c>
      <c r="E2505" s="1" t="s">
        <v>10</v>
      </c>
      <c r="F2505" s="1" t="s">
        <v>95</v>
      </c>
      <c r="G2505" s="1" t="s">
        <v>61</v>
      </c>
      <c r="H2505" s="1" t="s">
        <v>17</v>
      </c>
      <c r="I2505" s="1" t="s">
        <v>18</v>
      </c>
      <c r="J2505" s="1" t="s">
        <v>16</v>
      </c>
      <c r="K2505" s="1" t="s">
        <v>15</v>
      </c>
      <c r="L2505" s="1" t="s">
        <v>76</v>
      </c>
      <c r="M2505" s="1">
        <v>174880</v>
      </c>
      <c r="N2505" s="17">
        <v>0</v>
      </c>
      <c r="O2505" s="8">
        <v>6213.4799198107075</v>
      </c>
      <c r="P2505" s="8">
        <v>6147.1853658310793</v>
      </c>
      <c r="Q2505" s="8">
        <f>P2505-Table3[[#This Row],[paid]]</f>
        <v>-66.29455397962829</v>
      </c>
      <c r="R2505" s="8">
        <v>5</v>
      </c>
      <c r="S2505" s="8">
        <v>200</v>
      </c>
      <c r="T2505" s="10">
        <v>0.1</v>
      </c>
      <c r="U2505" s="8">
        <v>3202.021277379386</v>
      </c>
      <c r="V2505" s="10">
        <v>8.6815376653997134E-2</v>
      </c>
    </row>
    <row r="2506" spans="1:22" x14ac:dyDescent="0.25">
      <c r="A2506" s="6">
        <v>44737</v>
      </c>
      <c r="B2506" s="7" t="str">
        <f t="shared" si="39"/>
        <v>6</v>
      </c>
      <c r="C2506" s="17">
        <f>_xlfn.ISOWEEKNUM(Table3[[#This Row],[dt]])</f>
        <v>25</v>
      </c>
      <c r="D2506" s="1">
        <v>17871</v>
      </c>
      <c r="E2506" s="1" t="s">
        <v>10</v>
      </c>
      <c r="F2506" s="1" t="s">
        <v>93</v>
      </c>
      <c r="G2506" s="1" t="s">
        <v>38</v>
      </c>
      <c r="H2506" s="1" t="s">
        <v>17</v>
      </c>
      <c r="I2506" s="1" t="s">
        <v>12</v>
      </c>
      <c r="J2506" s="1" t="s">
        <v>16</v>
      </c>
      <c r="K2506" s="1" t="s">
        <v>14</v>
      </c>
      <c r="L2506" s="1" t="s">
        <v>78</v>
      </c>
      <c r="M2506" s="1">
        <v>18840</v>
      </c>
      <c r="N2506" s="17">
        <v>9.7407489474850433</v>
      </c>
      <c r="O2506" s="8">
        <v>80.472151803302992</v>
      </c>
      <c r="P2506" s="8">
        <v>9.3316550949985757</v>
      </c>
      <c r="Q2506" s="8">
        <f>P2506-Table3[[#This Row],[paid]]</f>
        <v>-71.140496708304411</v>
      </c>
      <c r="R2506" s="8">
        <v>0.95800180718217864</v>
      </c>
      <c r="S2506" s="8">
        <v>200</v>
      </c>
      <c r="T2506" s="10">
        <v>7.0000000000000007E-2</v>
      </c>
      <c r="U2506" s="8">
        <v>2.9489168963092145</v>
      </c>
      <c r="V2506" s="10">
        <v>5.2668700716155661E-2</v>
      </c>
    </row>
    <row r="2507" spans="1:22" x14ac:dyDescent="0.25">
      <c r="A2507" s="6">
        <v>44737</v>
      </c>
      <c r="B2507" s="7" t="str">
        <f t="shared" si="39"/>
        <v>6</v>
      </c>
      <c r="C2507" s="17">
        <f>_xlfn.ISOWEEKNUM(Table3[[#This Row],[dt]])</f>
        <v>25</v>
      </c>
      <c r="D2507" s="1">
        <v>15408</v>
      </c>
      <c r="E2507" s="1" t="s">
        <v>10</v>
      </c>
      <c r="F2507" s="1" t="s">
        <v>93</v>
      </c>
      <c r="G2507" s="1" t="s">
        <v>72</v>
      </c>
      <c r="H2507" s="1" t="s">
        <v>17</v>
      </c>
      <c r="I2507" s="1" t="s">
        <v>18</v>
      </c>
      <c r="J2507" s="1" t="s">
        <v>16</v>
      </c>
      <c r="K2507" s="1" t="s">
        <v>20</v>
      </c>
      <c r="L2507" s="1" t="s">
        <v>80</v>
      </c>
      <c r="M2507" s="1">
        <v>2740</v>
      </c>
      <c r="N2507" s="17">
        <v>3.8224397383707638</v>
      </c>
      <c r="O2507" s="8">
        <v>95.685878975733672</v>
      </c>
      <c r="P2507" s="8">
        <v>0.99932651966606534</v>
      </c>
      <c r="Q2507" s="8">
        <f>P2507-Table3[[#This Row],[paid]]</f>
        <v>-94.686552456067602</v>
      </c>
      <c r="R2507" s="8">
        <v>0.26143682780255095</v>
      </c>
      <c r="S2507" s="8">
        <v>200</v>
      </c>
      <c r="T2507" s="10">
        <v>0.1</v>
      </c>
      <c r="U2507" s="8">
        <v>0.26718654417317528</v>
      </c>
      <c r="V2507" s="10">
        <v>4.45611017211969E-2</v>
      </c>
    </row>
    <row r="2508" spans="1:22" x14ac:dyDescent="0.25">
      <c r="A2508" s="6">
        <v>44737</v>
      </c>
      <c r="B2508" s="7" t="str">
        <f t="shared" si="39"/>
        <v>6</v>
      </c>
      <c r="C2508" s="17">
        <f>_xlfn.ISOWEEKNUM(Table3[[#This Row],[dt]])</f>
        <v>25</v>
      </c>
      <c r="D2508" s="1">
        <v>2973</v>
      </c>
      <c r="E2508" s="1" t="s">
        <v>10</v>
      </c>
      <c r="F2508" s="1" t="s">
        <v>93</v>
      </c>
      <c r="G2508" s="1" t="s">
        <v>59</v>
      </c>
      <c r="H2508" s="1" t="s">
        <v>11</v>
      </c>
      <c r="I2508" s="1" t="s">
        <v>21</v>
      </c>
      <c r="J2508" s="1" t="s">
        <v>16</v>
      </c>
      <c r="K2508" s="1" t="s">
        <v>14</v>
      </c>
      <c r="L2508" s="1" t="s">
        <v>78</v>
      </c>
      <c r="M2508" s="1">
        <v>13710</v>
      </c>
      <c r="N2508" s="17">
        <v>57.071303880757348</v>
      </c>
      <c r="O2508" s="8">
        <v>173.84562389928283</v>
      </c>
      <c r="P2508" s="8">
        <v>53.341916289762487</v>
      </c>
      <c r="Q2508" s="8">
        <f>P2508-Table3[[#This Row],[paid]]</f>
        <v>-120.50370760952035</v>
      </c>
      <c r="R2508" s="8">
        <v>0.93465389193162807</v>
      </c>
      <c r="S2508" s="8">
        <v>200</v>
      </c>
      <c r="T2508" s="10">
        <v>0.05</v>
      </c>
      <c r="U2508" s="8">
        <v>12.746383526272725</v>
      </c>
      <c r="V2508" s="10">
        <v>3.9826039297851529E-2</v>
      </c>
    </row>
    <row r="2509" spans="1:22" x14ac:dyDescent="0.25">
      <c r="A2509" s="6">
        <v>44737</v>
      </c>
      <c r="B2509" s="7" t="str">
        <f t="shared" si="39"/>
        <v>6</v>
      </c>
      <c r="C2509" s="17">
        <f>_xlfn.ISOWEEKNUM(Table3[[#This Row],[dt]])</f>
        <v>25</v>
      </c>
      <c r="D2509" s="1">
        <v>15372</v>
      </c>
      <c r="E2509" s="1" t="s">
        <v>10</v>
      </c>
      <c r="F2509" s="1" t="s">
        <v>89</v>
      </c>
      <c r="G2509" s="1" t="s">
        <v>52</v>
      </c>
      <c r="H2509" s="1" t="s">
        <v>11</v>
      </c>
      <c r="I2509" s="1" t="s">
        <v>12</v>
      </c>
      <c r="J2509" s="1" t="s">
        <v>16</v>
      </c>
      <c r="K2509" s="1" t="s">
        <v>15</v>
      </c>
      <c r="L2509" s="1" t="s">
        <v>77</v>
      </c>
      <c r="M2509" s="1">
        <v>354720</v>
      </c>
      <c r="N2509" s="17">
        <v>3342.5006498570315</v>
      </c>
      <c r="O2509" s="8">
        <v>3212.1435532259761</v>
      </c>
      <c r="P2509" s="8">
        <v>3085.2275615206604</v>
      </c>
      <c r="Q2509" s="8">
        <f>P2509-Table3[[#This Row],[paid]]</f>
        <v>-126.91599170531572</v>
      </c>
      <c r="R2509" s="8">
        <v>0.92302975667413101</v>
      </c>
      <c r="S2509" s="8">
        <v>4000</v>
      </c>
      <c r="T2509" s="10">
        <v>0.105</v>
      </c>
      <c r="U2509" s="8">
        <v>1769.3100873916167</v>
      </c>
      <c r="V2509" s="10">
        <v>9.557966428250278E-2</v>
      </c>
    </row>
    <row r="2510" spans="1:22" x14ac:dyDescent="0.25">
      <c r="A2510" s="6">
        <v>44737</v>
      </c>
      <c r="B2510" s="7" t="str">
        <f t="shared" si="39"/>
        <v>6</v>
      </c>
      <c r="C2510" s="17">
        <f>_xlfn.ISOWEEKNUM(Table3[[#This Row],[dt]])</f>
        <v>25</v>
      </c>
      <c r="D2510" s="1">
        <v>16256</v>
      </c>
      <c r="E2510" s="1" t="s">
        <v>10</v>
      </c>
      <c r="F2510" s="1" t="s">
        <v>95</v>
      </c>
      <c r="G2510" s="1" t="s">
        <v>39</v>
      </c>
      <c r="H2510" s="1" t="s">
        <v>17</v>
      </c>
      <c r="I2510" s="1" t="s">
        <v>12</v>
      </c>
      <c r="J2510" s="1" t="s">
        <v>16</v>
      </c>
      <c r="K2510" s="1" t="s">
        <v>14</v>
      </c>
      <c r="L2510" s="1" t="s">
        <v>80</v>
      </c>
      <c r="M2510" s="1">
        <v>13460</v>
      </c>
      <c r="N2510" s="17">
        <v>36.52921221258952</v>
      </c>
      <c r="O2510" s="8">
        <v>178.30599242608548</v>
      </c>
      <c r="P2510" s="8">
        <v>10.051508389056877</v>
      </c>
      <c r="Q2510" s="8">
        <f>P2510-Table3[[#This Row],[paid]]</f>
        <v>-168.25448403702859</v>
      </c>
      <c r="R2510" s="8">
        <v>0.27516356855877389</v>
      </c>
      <c r="S2510" s="8">
        <v>200</v>
      </c>
      <c r="T2510" s="10">
        <v>0.1</v>
      </c>
      <c r="U2510" s="8">
        <v>5.7401402110315294</v>
      </c>
      <c r="V2510" s="10">
        <v>9.5178753092767077E-2</v>
      </c>
    </row>
    <row r="2511" spans="1:22" x14ac:dyDescent="0.25">
      <c r="A2511" s="6">
        <v>44737</v>
      </c>
      <c r="B2511" s="7" t="str">
        <f t="shared" si="39"/>
        <v>6</v>
      </c>
      <c r="C2511" s="17">
        <f>_xlfn.ISOWEEKNUM(Table3[[#This Row],[dt]])</f>
        <v>25</v>
      </c>
      <c r="D2511" s="1">
        <v>17957</v>
      </c>
      <c r="E2511" s="1" t="s">
        <v>10</v>
      </c>
      <c r="F2511" s="1" t="s">
        <v>94</v>
      </c>
      <c r="G2511" s="1" t="s">
        <v>53</v>
      </c>
      <c r="H2511" s="1" t="s">
        <v>17</v>
      </c>
      <c r="I2511" s="1" t="s">
        <v>18</v>
      </c>
      <c r="J2511" s="1" t="s">
        <v>16</v>
      </c>
      <c r="K2511" s="1" t="s">
        <v>15</v>
      </c>
      <c r="L2511" s="1" t="s">
        <v>79</v>
      </c>
      <c r="M2511" s="1">
        <v>108580</v>
      </c>
      <c r="N2511" s="17">
        <v>1053.7410454985479</v>
      </c>
      <c r="O2511" s="8">
        <v>313.60235047788069</v>
      </c>
      <c r="P2511" s="8">
        <v>137.34649570380884</v>
      </c>
      <c r="Q2511" s="8">
        <f>P2511-Table3[[#This Row],[paid]]</f>
        <v>-176.25585477407185</v>
      </c>
      <c r="R2511" s="8">
        <v>0.13034179155356637</v>
      </c>
      <c r="S2511" s="8">
        <v>200</v>
      </c>
      <c r="T2511" s="10">
        <v>8.5000000000000006E-2</v>
      </c>
      <c r="U2511" s="8">
        <v>11.578821326739414</v>
      </c>
      <c r="V2511" s="10">
        <v>1.4050620982847926E-2</v>
      </c>
    </row>
    <row r="2512" spans="1:22" x14ac:dyDescent="0.25">
      <c r="A2512" s="6">
        <v>44737</v>
      </c>
      <c r="B2512" s="7" t="str">
        <f t="shared" si="39"/>
        <v>6</v>
      </c>
      <c r="C2512" s="17">
        <f>_xlfn.ISOWEEKNUM(Table3[[#This Row],[dt]])</f>
        <v>25</v>
      </c>
      <c r="D2512" s="1">
        <v>17246</v>
      </c>
      <c r="E2512" s="1" t="s">
        <v>10</v>
      </c>
      <c r="F2512" s="1" t="s">
        <v>89</v>
      </c>
      <c r="G2512" s="1" t="s">
        <v>46</v>
      </c>
      <c r="H2512" s="1" t="s">
        <v>11</v>
      </c>
      <c r="I2512" s="1" t="s">
        <v>12</v>
      </c>
      <c r="J2512" s="1" t="s">
        <v>16</v>
      </c>
      <c r="K2512" s="1" t="s">
        <v>14</v>
      </c>
      <c r="L2512" s="1" t="s">
        <v>79</v>
      </c>
      <c r="M2512" s="1">
        <v>10110</v>
      </c>
      <c r="N2512" s="17">
        <v>41.558132491021595</v>
      </c>
      <c r="O2512" s="8">
        <v>203.18382760829422</v>
      </c>
      <c r="P2512" s="8">
        <v>14.813930575049794</v>
      </c>
      <c r="Q2512" s="8">
        <f>P2512-Table3[[#This Row],[paid]]</f>
        <v>-188.36989703324443</v>
      </c>
      <c r="R2512" s="8">
        <v>0.35646285545314776</v>
      </c>
      <c r="S2512" s="8">
        <v>200</v>
      </c>
      <c r="T2512" s="10">
        <v>0.15</v>
      </c>
      <c r="U2512" s="8">
        <v>8.6851373726615471</v>
      </c>
      <c r="V2512" s="10">
        <v>9.7713627596011987E-2</v>
      </c>
    </row>
    <row r="2513" spans="1:22" x14ac:dyDescent="0.25">
      <c r="A2513" s="6">
        <v>44737</v>
      </c>
      <c r="B2513" s="7" t="str">
        <f t="shared" si="39"/>
        <v>6</v>
      </c>
      <c r="C2513" s="17">
        <f>_xlfn.ISOWEEKNUM(Table3[[#This Row],[dt]])</f>
        <v>25</v>
      </c>
      <c r="D2513" s="1">
        <v>12790</v>
      </c>
      <c r="E2513" s="1" t="s">
        <v>10</v>
      </c>
      <c r="F2513" s="1" t="s">
        <v>91</v>
      </c>
      <c r="G2513" s="1" t="s">
        <v>33</v>
      </c>
      <c r="H2513" s="1" t="s">
        <v>19</v>
      </c>
      <c r="I2513" s="1" t="s">
        <v>21</v>
      </c>
      <c r="J2513" s="1" t="s">
        <v>16</v>
      </c>
      <c r="K2513" s="1" t="s">
        <v>14</v>
      </c>
      <c r="L2513" s="1" t="s">
        <v>81</v>
      </c>
      <c r="M2513" s="1">
        <v>10540</v>
      </c>
      <c r="N2513" s="17">
        <v>20.73782587309395</v>
      </c>
      <c r="O2513" s="8">
        <v>266.20543165783238</v>
      </c>
      <c r="P2513" s="8">
        <v>76.673915113776943</v>
      </c>
      <c r="Q2513" s="8">
        <f>P2513-Table3[[#This Row],[paid]]</f>
        <v>-189.53151654405542</v>
      </c>
      <c r="R2513" s="8">
        <v>3.6972976619143387</v>
      </c>
      <c r="S2513" s="8">
        <v>200</v>
      </c>
      <c r="T2513" s="10">
        <v>0.04</v>
      </c>
      <c r="U2513" s="8">
        <v>3.2821613869638955</v>
      </c>
      <c r="V2513" s="10">
        <v>7.1344589227715716E-3</v>
      </c>
    </row>
    <row r="2514" spans="1:22" x14ac:dyDescent="0.25">
      <c r="A2514" s="6">
        <v>44737</v>
      </c>
      <c r="B2514" s="7" t="str">
        <f t="shared" si="39"/>
        <v>6</v>
      </c>
      <c r="C2514" s="17">
        <f>_xlfn.ISOWEEKNUM(Table3[[#This Row],[dt]])</f>
        <v>25</v>
      </c>
      <c r="D2514" s="1">
        <v>17047</v>
      </c>
      <c r="E2514" s="1" t="s">
        <v>10</v>
      </c>
      <c r="F2514" s="1" t="s">
        <v>91</v>
      </c>
      <c r="G2514" s="1" t="s">
        <v>70</v>
      </c>
      <c r="H2514" s="1" t="s">
        <v>17</v>
      </c>
      <c r="I2514" s="1" t="s">
        <v>12</v>
      </c>
      <c r="J2514" s="1" t="s">
        <v>16</v>
      </c>
      <c r="K2514" s="1" t="s">
        <v>20</v>
      </c>
      <c r="L2514" s="1" t="s">
        <v>80</v>
      </c>
      <c r="M2514" s="1">
        <v>90010</v>
      </c>
      <c r="N2514" s="17">
        <v>170.41101746671552</v>
      </c>
      <c r="O2514" s="8">
        <v>2367.1441035032431</v>
      </c>
      <c r="P2514" s="8">
        <v>2168.7496514426007</v>
      </c>
      <c r="Q2514" s="8">
        <f>P2514-Table3[[#This Row],[paid]]</f>
        <v>-198.39445206064238</v>
      </c>
      <c r="R2514" s="8">
        <v>12.726581201630337</v>
      </c>
      <c r="S2514" s="8">
        <v>2400</v>
      </c>
      <c r="T2514" s="10">
        <v>7.4999999999999997E-2</v>
      </c>
      <c r="U2514" s="8">
        <v>230.65406746289287</v>
      </c>
      <c r="V2514" s="10">
        <v>1.7725579599091983E-2</v>
      </c>
    </row>
    <row r="2515" spans="1:22" x14ac:dyDescent="0.25">
      <c r="A2515" s="6">
        <v>44737</v>
      </c>
      <c r="B2515" s="7" t="str">
        <f t="shared" si="39"/>
        <v>6</v>
      </c>
      <c r="C2515" s="17">
        <f>_xlfn.ISOWEEKNUM(Table3[[#This Row],[dt]])</f>
        <v>25</v>
      </c>
      <c r="D2515" s="1">
        <v>2917</v>
      </c>
      <c r="E2515" s="1" t="s">
        <v>10</v>
      </c>
      <c r="F2515" s="1" t="s">
        <v>91</v>
      </c>
      <c r="G2515" s="1" t="s">
        <v>31</v>
      </c>
      <c r="H2515" s="1" t="s">
        <v>17</v>
      </c>
      <c r="I2515" s="1" t="s">
        <v>12</v>
      </c>
      <c r="J2515" s="1" t="s">
        <v>13</v>
      </c>
      <c r="K2515" s="1" t="s">
        <v>15</v>
      </c>
      <c r="L2515" s="1" t="s">
        <v>78</v>
      </c>
      <c r="M2515" s="1">
        <v>29680</v>
      </c>
      <c r="N2515" s="17">
        <v>178.71827956989247</v>
      </c>
      <c r="O2515" s="8">
        <v>445.64103055066391</v>
      </c>
      <c r="P2515" s="8">
        <v>237.03630442193017</v>
      </c>
      <c r="Q2515" s="8">
        <f>P2515-Table3[[#This Row],[paid]]</f>
        <v>-208.60472612873374</v>
      </c>
      <c r="R2515" s="8">
        <v>1.3263125909245947</v>
      </c>
      <c r="S2515" s="8">
        <v>200</v>
      </c>
      <c r="T2515" s="10">
        <v>7.0000000000000007E-2</v>
      </c>
      <c r="U2515" s="8">
        <v>93.886435519612348</v>
      </c>
      <c r="V2515" s="10">
        <v>6.6014104005837779E-2</v>
      </c>
    </row>
    <row r="2516" spans="1:22" x14ac:dyDescent="0.25">
      <c r="A2516" s="6">
        <v>44737</v>
      </c>
      <c r="B2516" s="7" t="str">
        <f t="shared" si="39"/>
        <v>6</v>
      </c>
      <c r="C2516" s="17">
        <f>_xlfn.ISOWEEKNUM(Table3[[#This Row],[dt]])</f>
        <v>25</v>
      </c>
      <c r="D2516" s="1">
        <v>5247</v>
      </c>
      <c r="E2516" s="1" t="s">
        <v>10</v>
      </c>
      <c r="F2516" s="1" t="s">
        <v>95</v>
      </c>
      <c r="G2516" s="1" t="s">
        <v>47</v>
      </c>
      <c r="H2516" s="1" t="s">
        <v>11</v>
      </c>
      <c r="I2516" s="1" t="s">
        <v>12</v>
      </c>
      <c r="J2516" s="1" t="s">
        <v>13</v>
      </c>
      <c r="K2516" s="1" t="s">
        <v>15</v>
      </c>
      <c r="L2516" s="1" t="s">
        <v>81</v>
      </c>
      <c r="M2516" s="1">
        <v>80870</v>
      </c>
      <c r="N2516" s="17">
        <v>240.19305736031188</v>
      </c>
      <c r="O2516" s="8">
        <v>1452.2537439253713</v>
      </c>
      <c r="P2516" s="8">
        <v>1211.1849542235916</v>
      </c>
      <c r="Q2516" s="8">
        <f>P2516-Table3[[#This Row],[paid]]</f>
        <v>-241.06878970177968</v>
      </c>
      <c r="R2516" s="8">
        <v>5.0425477219630945</v>
      </c>
      <c r="S2516" s="8">
        <v>600</v>
      </c>
      <c r="T2516" s="10">
        <v>7.0000000000000007E-2</v>
      </c>
      <c r="U2516" s="8">
        <v>466.38173539629304</v>
      </c>
      <c r="V2516" s="10">
        <v>6.4177059797232303E-2</v>
      </c>
    </row>
    <row r="2517" spans="1:22" x14ac:dyDescent="0.25">
      <c r="A2517" s="6">
        <v>44737</v>
      </c>
      <c r="B2517" s="7" t="str">
        <f t="shared" si="39"/>
        <v>6</v>
      </c>
      <c r="C2517" s="17">
        <f>_xlfn.ISOWEEKNUM(Table3[[#This Row],[dt]])</f>
        <v>25</v>
      </c>
      <c r="D2517" s="1">
        <v>16483</v>
      </c>
      <c r="E2517" s="1" t="s">
        <v>10</v>
      </c>
      <c r="F2517" s="1" t="s">
        <v>93</v>
      </c>
      <c r="G2517" s="1" t="s">
        <v>42</v>
      </c>
      <c r="H2517" s="1" t="s">
        <v>17</v>
      </c>
      <c r="I2517" s="1" t="s">
        <v>12</v>
      </c>
      <c r="J2517" s="1" t="s">
        <v>13</v>
      </c>
      <c r="K2517" s="1" t="s">
        <v>15</v>
      </c>
      <c r="L2517" s="1" t="s">
        <v>77</v>
      </c>
      <c r="M2517" s="1">
        <v>18610</v>
      </c>
      <c r="N2517" s="17">
        <v>41.079086781029261</v>
      </c>
      <c r="O2517" s="8">
        <v>318.31450872712071</v>
      </c>
      <c r="P2517" s="8">
        <v>62.266996798390899</v>
      </c>
      <c r="Q2517" s="8">
        <f>P2517-Table3[[#This Row],[paid]]</f>
        <v>-256.04751192872982</v>
      </c>
      <c r="R2517" s="8">
        <v>1.5157833748910512</v>
      </c>
      <c r="S2517" s="8">
        <v>200</v>
      </c>
      <c r="T2517" s="10">
        <v>0.06</v>
      </c>
      <c r="U2517" s="8">
        <v>1.2914201312398965</v>
      </c>
      <c r="V2517" s="10">
        <v>3.4566736731639655E-3</v>
      </c>
    </row>
    <row r="2518" spans="1:22" x14ac:dyDescent="0.25">
      <c r="A2518" s="6">
        <v>44737</v>
      </c>
      <c r="B2518" s="7" t="str">
        <f t="shared" si="39"/>
        <v>6</v>
      </c>
      <c r="C2518" s="17">
        <f>_xlfn.ISOWEEKNUM(Table3[[#This Row],[dt]])</f>
        <v>25</v>
      </c>
      <c r="D2518" s="1">
        <v>17267</v>
      </c>
      <c r="E2518" s="1" t="s">
        <v>10</v>
      </c>
      <c r="F2518" s="1" t="s">
        <v>94</v>
      </c>
      <c r="G2518" s="1" t="s">
        <v>26</v>
      </c>
      <c r="H2518" s="1" t="s">
        <v>11</v>
      </c>
      <c r="I2518" s="1" t="s">
        <v>12</v>
      </c>
      <c r="J2518" s="1" t="s">
        <v>13</v>
      </c>
      <c r="K2518" s="1" t="s">
        <v>15</v>
      </c>
      <c r="L2518" s="1" t="s">
        <v>79</v>
      </c>
      <c r="M2518" s="1">
        <v>56450</v>
      </c>
      <c r="N2518" s="17">
        <v>221.99267359801757</v>
      </c>
      <c r="O2518" s="8">
        <v>586.52823046560434</v>
      </c>
      <c r="P2518" s="8">
        <v>297.27162105427789</v>
      </c>
      <c r="Q2518" s="8">
        <f>P2518-Table3[[#This Row],[paid]]</f>
        <v>-289.25660941132645</v>
      </c>
      <c r="R2518" s="8">
        <v>1.3391055490082289</v>
      </c>
      <c r="S2518" s="8">
        <v>200</v>
      </c>
      <c r="T2518" s="10">
        <v>0.08</v>
      </c>
      <c r="U2518" s="8">
        <v>40.527245206928882</v>
      </c>
      <c r="V2518" s="10">
        <v>2.2721781661722059E-2</v>
      </c>
    </row>
    <row r="2519" spans="1:22" x14ac:dyDescent="0.25">
      <c r="A2519" s="6">
        <v>44737</v>
      </c>
      <c r="B2519" s="7" t="str">
        <f t="shared" si="39"/>
        <v>6</v>
      </c>
      <c r="C2519" s="17">
        <f>_xlfn.ISOWEEKNUM(Table3[[#This Row],[dt]])</f>
        <v>25</v>
      </c>
      <c r="D2519" s="1">
        <v>13948</v>
      </c>
      <c r="E2519" s="1" t="s">
        <v>10</v>
      </c>
      <c r="F2519" s="1" t="s">
        <v>91</v>
      </c>
      <c r="G2519" s="1" t="s">
        <v>56</v>
      </c>
      <c r="H2519" s="1" t="s">
        <v>11</v>
      </c>
      <c r="I2519" s="1" t="s">
        <v>18</v>
      </c>
      <c r="J2519" s="1" t="s">
        <v>13</v>
      </c>
      <c r="K2519" s="1" t="s">
        <v>14</v>
      </c>
      <c r="L2519" s="1" t="s">
        <v>81</v>
      </c>
      <c r="M2519" s="1">
        <v>123630</v>
      </c>
      <c r="N2519" s="17">
        <v>488.14726428602421</v>
      </c>
      <c r="O2519" s="8">
        <v>2809.9903333453326</v>
      </c>
      <c r="P2519" s="8">
        <v>2512.2510877155632</v>
      </c>
      <c r="Q2519" s="8">
        <f>P2519-Table3[[#This Row],[paid]]</f>
        <v>-297.73924562976936</v>
      </c>
      <c r="R2519" s="8">
        <v>5.1465024420244196</v>
      </c>
      <c r="S2519" s="8">
        <v>5600</v>
      </c>
      <c r="T2519" s="10">
        <v>0.1</v>
      </c>
      <c r="U2519" s="8">
        <v>463.5031215438247</v>
      </c>
      <c r="V2519" s="10">
        <v>3.0749522066104252E-2</v>
      </c>
    </row>
    <row r="2520" spans="1:22" x14ac:dyDescent="0.25">
      <c r="A2520" s="6">
        <v>44737</v>
      </c>
      <c r="B2520" s="7" t="str">
        <f t="shared" si="39"/>
        <v>6</v>
      </c>
      <c r="C2520" s="17">
        <f>_xlfn.ISOWEEKNUM(Table3[[#This Row],[dt]])</f>
        <v>25</v>
      </c>
      <c r="D2520" s="1">
        <v>5435</v>
      </c>
      <c r="E2520" s="1" t="s">
        <v>10</v>
      </c>
      <c r="F2520" s="1" t="s">
        <v>94</v>
      </c>
      <c r="G2520" s="1" t="s">
        <v>53</v>
      </c>
      <c r="H2520" s="1" t="s">
        <v>17</v>
      </c>
      <c r="I2520" s="1" t="s">
        <v>21</v>
      </c>
      <c r="J2520" s="1" t="s">
        <v>16</v>
      </c>
      <c r="K2520" s="1" t="s">
        <v>15</v>
      </c>
      <c r="L2520" s="1" t="s">
        <v>76</v>
      </c>
      <c r="M2520" s="1">
        <v>41130</v>
      </c>
      <c r="N2520" s="17">
        <v>49.43738153575886</v>
      </c>
      <c r="O2520" s="8">
        <v>562.32473308385022</v>
      </c>
      <c r="P2520" s="8">
        <v>178.20424600294916</v>
      </c>
      <c r="Q2520" s="8">
        <f>P2520-Table3[[#This Row],[paid]]</f>
        <v>-384.12048708090106</v>
      </c>
      <c r="R2520" s="8">
        <v>3.6046457248964763</v>
      </c>
      <c r="S2520" s="8">
        <v>200</v>
      </c>
      <c r="T2520" s="10">
        <v>0.08</v>
      </c>
      <c r="U2520" s="8">
        <v>68.196260328351457</v>
      </c>
      <c r="V2520" s="10">
        <v>6.3780990874204399E-2</v>
      </c>
    </row>
    <row r="2521" spans="1:22" x14ac:dyDescent="0.25">
      <c r="A2521" s="6">
        <v>44737</v>
      </c>
      <c r="B2521" s="7" t="str">
        <f t="shared" si="39"/>
        <v>6</v>
      </c>
      <c r="C2521" s="17">
        <f>_xlfn.ISOWEEKNUM(Table3[[#This Row],[dt]])</f>
        <v>25</v>
      </c>
      <c r="D2521" s="1">
        <v>13250</v>
      </c>
      <c r="E2521" s="1" t="s">
        <v>10</v>
      </c>
      <c r="F2521" s="1" t="s">
        <v>94</v>
      </c>
      <c r="G2521" s="1" t="s">
        <v>69</v>
      </c>
      <c r="H2521" s="1" t="s">
        <v>11</v>
      </c>
      <c r="I2521" s="1" t="s">
        <v>18</v>
      </c>
      <c r="J2521" s="1" t="s">
        <v>13</v>
      </c>
      <c r="K2521" s="1" t="s">
        <v>15</v>
      </c>
      <c r="L2521" s="1" t="s">
        <v>76</v>
      </c>
      <c r="M2521" s="1">
        <v>17300</v>
      </c>
      <c r="N2521" s="17">
        <v>60.126608465389552</v>
      </c>
      <c r="O2521" s="8">
        <v>447.39873799749012</v>
      </c>
      <c r="P2521" s="8">
        <v>53.374144340247007</v>
      </c>
      <c r="Q2521" s="8">
        <f>P2521-Table3[[#This Row],[paid]]</f>
        <v>-394.02459365724309</v>
      </c>
      <c r="R2521" s="8">
        <v>0.88769590872517878</v>
      </c>
      <c r="S2521" s="8">
        <v>200</v>
      </c>
      <c r="T2521" s="10">
        <v>7.0000000000000007E-2</v>
      </c>
      <c r="U2521" s="8">
        <v>10.662853349304317</v>
      </c>
      <c r="V2521" s="10">
        <v>3.329593845205666E-2</v>
      </c>
    </row>
    <row r="2522" spans="1:22" x14ac:dyDescent="0.25">
      <c r="A2522" s="6">
        <v>44737</v>
      </c>
      <c r="B2522" s="7" t="str">
        <f t="shared" si="39"/>
        <v>6</v>
      </c>
      <c r="C2522" s="17">
        <f>_xlfn.ISOWEEKNUM(Table3[[#This Row],[dt]])</f>
        <v>25</v>
      </c>
      <c r="D2522" s="1">
        <v>17644</v>
      </c>
      <c r="E2522" s="1" t="s">
        <v>10</v>
      </c>
      <c r="F2522" s="1" t="s">
        <v>89</v>
      </c>
      <c r="G2522" s="1" t="s">
        <v>71</v>
      </c>
      <c r="H2522" s="1" t="s">
        <v>17</v>
      </c>
      <c r="I2522" s="1" t="s">
        <v>18</v>
      </c>
      <c r="J2522" s="1" t="s">
        <v>13</v>
      </c>
      <c r="K2522" s="1" t="s">
        <v>14</v>
      </c>
      <c r="L2522" s="1" t="s">
        <v>75</v>
      </c>
      <c r="M2522" s="1">
        <v>28480</v>
      </c>
      <c r="N2522" s="17">
        <v>133.46208463504686</v>
      </c>
      <c r="O2522" s="8">
        <v>1211.5339854690446</v>
      </c>
      <c r="P2522" s="8">
        <v>816.63561266113766</v>
      </c>
      <c r="Q2522" s="8">
        <f>P2522-Table3[[#This Row],[paid]]</f>
        <v>-394.89837280790698</v>
      </c>
      <c r="R2522" s="8">
        <v>6.118858512469922</v>
      </c>
      <c r="S2522" s="8">
        <v>800</v>
      </c>
      <c r="T2522" s="10">
        <v>0.1</v>
      </c>
      <c r="U2522" s="8">
        <v>180.08825880305258</v>
      </c>
      <c r="V2522" s="10">
        <v>3.6754103464458322E-2</v>
      </c>
    </row>
    <row r="2523" spans="1:22" x14ac:dyDescent="0.25">
      <c r="A2523" s="6">
        <v>44737</v>
      </c>
      <c r="B2523" s="7" t="str">
        <f t="shared" si="39"/>
        <v>6</v>
      </c>
      <c r="C2523" s="17">
        <f>_xlfn.ISOWEEKNUM(Table3[[#This Row],[dt]])</f>
        <v>25</v>
      </c>
      <c r="D2523" s="1">
        <v>2647</v>
      </c>
      <c r="E2523" s="1" t="s">
        <v>10</v>
      </c>
      <c r="F2523" s="1" t="s">
        <v>91</v>
      </c>
      <c r="G2523" s="1" t="s">
        <v>71</v>
      </c>
      <c r="H2523" s="1" t="s">
        <v>11</v>
      </c>
      <c r="I2523" s="1" t="s">
        <v>18</v>
      </c>
      <c r="J2523" s="1" t="s">
        <v>13</v>
      </c>
      <c r="K2523" s="1" t="s">
        <v>14</v>
      </c>
      <c r="L2523" s="1" t="s">
        <v>79</v>
      </c>
      <c r="M2523" s="1">
        <v>30860</v>
      </c>
      <c r="N2523" s="17">
        <v>106.98472967395791</v>
      </c>
      <c r="O2523" s="8">
        <v>769.11983351830395</v>
      </c>
      <c r="P2523" s="8">
        <v>326.52411696760015</v>
      </c>
      <c r="Q2523" s="8">
        <f>P2523-Table3[[#This Row],[paid]]</f>
        <v>-442.5957165507038</v>
      </c>
      <c r="R2523" s="8">
        <v>3.0520628314218401</v>
      </c>
      <c r="S2523" s="8">
        <v>400</v>
      </c>
      <c r="T2523" s="10">
        <v>8.5000000000000006E-2</v>
      </c>
      <c r="U2523" s="8">
        <v>35.950692781893594</v>
      </c>
      <c r="V2523" s="10">
        <v>1.8350197792312357E-2</v>
      </c>
    </row>
    <row r="2524" spans="1:22" x14ac:dyDescent="0.25">
      <c r="A2524" s="6">
        <v>44737</v>
      </c>
      <c r="B2524" s="7" t="str">
        <f t="shared" si="39"/>
        <v>6</v>
      </c>
      <c r="C2524" s="17">
        <f>_xlfn.ISOWEEKNUM(Table3[[#This Row],[dt]])</f>
        <v>25</v>
      </c>
      <c r="D2524" s="1">
        <v>17282</v>
      </c>
      <c r="E2524" s="1" t="s">
        <v>10</v>
      </c>
      <c r="F2524" s="1" t="s">
        <v>89</v>
      </c>
      <c r="G2524" s="1" t="s">
        <v>66</v>
      </c>
      <c r="H2524" s="1" t="s">
        <v>17</v>
      </c>
      <c r="I2524" s="1" t="s">
        <v>12</v>
      </c>
      <c r="J2524" s="1" t="s">
        <v>13</v>
      </c>
      <c r="K2524" s="1" t="s">
        <v>14</v>
      </c>
      <c r="L2524" s="1" t="s">
        <v>77</v>
      </c>
      <c r="M2524" s="1">
        <v>89000</v>
      </c>
      <c r="N2524" s="17">
        <v>255.68589897055304</v>
      </c>
      <c r="O2524" s="8">
        <v>3950.0010348322699</v>
      </c>
      <c r="P2524" s="8">
        <v>3506.8040469642492</v>
      </c>
      <c r="Q2524" s="8">
        <f>P2524-Table3[[#This Row],[paid]]</f>
        <v>-443.19698786802064</v>
      </c>
      <c r="R2524" s="8">
        <v>13.715281370945382</v>
      </c>
      <c r="S2524" s="8">
        <v>3400</v>
      </c>
      <c r="T2524" s="10">
        <v>7.0000000000000007E-2</v>
      </c>
      <c r="U2524" s="8">
        <v>1392.8594832247366</v>
      </c>
      <c r="V2524" s="10">
        <v>6.6197952350683306E-2</v>
      </c>
    </row>
    <row r="2525" spans="1:22" x14ac:dyDescent="0.25">
      <c r="A2525" s="6">
        <v>44737</v>
      </c>
      <c r="B2525" s="7" t="str">
        <f t="shared" si="39"/>
        <v>6</v>
      </c>
      <c r="C2525" s="17">
        <f>_xlfn.ISOWEEKNUM(Table3[[#This Row],[dt]])</f>
        <v>25</v>
      </c>
      <c r="D2525" s="1">
        <v>17783</v>
      </c>
      <c r="E2525" s="1" t="s">
        <v>10</v>
      </c>
      <c r="F2525" s="1" t="s">
        <v>89</v>
      </c>
      <c r="G2525" s="1" t="s">
        <v>26</v>
      </c>
      <c r="H2525" s="1" t="s">
        <v>11</v>
      </c>
      <c r="I2525" s="1" t="s">
        <v>12</v>
      </c>
      <c r="J2525" s="1" t="s">
        <v>16</v>
      </c>
      <c r="K2525" s="1" t="s">
        <v>14</v>
      </c>
      <c r="L2525" s="1" t="s">
        <v>77</v>
      </c>
      <c r="M2525" s="1">
        <v>83220</v>
      </c>
      <c r="N2525" s="17">
        <v>338.25395008014652</v>
      </c>
      <c r="O2525" s="8">
        <v>2217.0743016877946</v>
      </c>
      <c r="P2525" s="8">
        <v>1760.4087797349273</v>
      </c>
      <c r="Q2525" s="8">
        <f>P2525-Table3[[#This Row],[paid]]</f>
        <v>-456.66552195286727</v>
      </c>
      <c r="R2525" s="8">
        <v>5.2043997692201751</v>
      </c>
      <c r="S2525" s="8">
        <v>3000</v>
      </c>
      <c r="T2525" s="10">
        <v>0.15</v>
      </c>
      <c r="U2525" s="8">
        <v>1151.529117867078</v>
      </c>
      <c r="V2525" s="10">
        <v>0.10902099663091404</v>
      </c>
    </row>
    <row r="2526" spans="1:22" x14ac:dyDescent="0.25">
      <c r="A2526" s="6">
        <v>44737</v>
      </c>
      <c r="B2526" s="7" t="str">
        <f t="shared" si="39"/>
        <v>6</v>
      </c>
      <c r="C2526" s="17">
        <f>_xlfn.ISOWEEKNUM(Table3[[#This Row],[dt]])</f>
        <v>25</v>
      </c>
      <c r="D2526" s="1">
        <v>17365</v>
      </c>
      <c r="E2526" s="1" t="s">
        <v>10</v>
      </c>
      <c r="F2526" s="1" t="s">
        <v>92</v>
      </c>
      <c r="G2526" s="1" t="s">
        <v>53</v>
      </c>
      <c r="H2526" s="1" t="s">
        <v>17</v>
      </c>
      <c r="I2526" s="1" t="s">
        <v>12</v>
      </c>
      <c r="J2526" s="1" t="s">
        <v>16</v>
      </c>
      <c r="K2526" s="1" t="s">
        <v>15</v>
      </c>
      <c r="L2526" s="1" t="s">
        <v>75</v>
      </c>
      <c r="M2526" s="1">
        <v>30020</v>
      </c>
      <c r="N2526" s="17">
        <v>72.881767419276528</v>
      </c>
      <c r="O2526" s="8">
        <v>566.76855899585121</v>
      </c>
      <c r="P2526" s="8">
        <v>98.350224517366996</v>
      </c>
      <c r="Q2526" s="8">
        <f>P2526-Table3[[#This Row],[paid]]</f>
        <v>-468.41833447848421</v>
      </c>
      <c r="R2526" s="8">
        <v>1.3494489499901221</v>
      </c>
      <c r="S2526" s="8">
        <v>200</v>
      </c>
      <c r="T2526" s="10">
        <v>0.11</v>
      </c>
      <c r="U2526" s="8">
        <v>36.095892003588908</v>
      </c>
      <c r="V2526" s="10">
        <v>6.1168970687360553E-2</v>
      </c>
    </row>
    <row r="2527" spans="1:22" x14ac:dyDescent="0.25">
      <c r="A2527" s="6">
        <v>44737</v>
      </c>
      <c r="B2527" s="7" t="str">
        <f t="shared" si="39"/>
        <v>6</v>
      </c>
      <c r="C2527" s="17">
        <f>_xlfn.ISOWEEKNUM(Table3[[#This Row],[dt]])</f>
        <v>25</v>
      </c>
      <c r="D2527" s="1">
        <v>16966</v>
      </c>
      <c r="E2527" s="1" t="s">
        <v>10</v>
      </c>
      <c r="F2527" s="1" t="s">
        <v>90</v>
      </c>
      <c r="G2527" s="1" t="s">
        <v>35</v>
      </c>
      <c r="H2527" s="1" t="s">
        <v>11</v>
      </c>
      <c r="I2527" s="1" t="s">
        <v>12</v>
      </c>
      <c r="J2527" s="1" t="s">
        <v>16</v>
      </c>
      <c r="K2527" s="1" t="s">
        <v>15</v>
      </c>
      <c r="L2527" s="1" t="s">
        <v>79</v>
      </c>
      <c r="M2527" s="1">
        <v>77810</v>
      </c>
      <c r="N2527" s="17">
        <v>233.21472486935136</v>
      </c>
      <c r="O2527" s="8">
        <v>973.40242792461345</v>
      </c>
      <c r="P2527" s="8">
        <v>485.06790473418238</v>
      </c>
      <c r="Q2527" s="8">
        <f>P2527-Table3[[#This Row],[paid]]</f>
        <v>-488.33452319043107</v>
      </c>
      <c r="R2527" s="8">
        <v>2.0799197177876358</v>
      </c>
      <c r="S2527" s="8">
        <v>600</v>
      </c>
      <c r="T2527" s="10">
        <v>0.2</v>
      </c>
      <c r="U2527" s="8">
        <v>310.65855033668277</v>
      </c>
      <c r="V2527" s="10">
        <v>0.10674057085777984</v>
      </c>
    </row>
    <row r="2528" spans="1:22" x14ac:dyDescent="0.25">
      <c r="A2528" s="6">
        <v>44737</v>
      </c>
      <c r="B2528" s="7" t="str">
        <f t="shared" si="39"/>
        <v>6</v>
      </c>
      <c r="C2528" s="17">
        <f>_xlfn.ISOWEEKNUM(Table3[[#This Row],[dt]])</f>
        <v>25</v>
      </c>
      <c r="D2528" s="1">
        <v>7799</v>
      </c>
      <c r="E2528" s="1" t="s">
        <v>10</v>
      </c>
      <c r="F2528" s="1" t="s">
        <v>95</v>
      </c>
      <c r="G2528" s="1" t="s">
        <v>30</v>
      </c>
      <c r="H2528" s="1" t="s">
        <v>19</v>
      </c>
      <c r="I2528" s="1" t="s">
        <v>18</v>
      </c>
      <c r="J2528" s="1" t="s">
        <v>16</v>
      </c>
      <c r="K2528" s="1" t="s">
        <v>14</v>
      </c>
      <c r="L2528" s="1" t="s">
        <v>78</v>
      </c>
      <c r="M2528" s="1">
        <v>67430</v>
      </c>
      <c r="N2528" s="17">
        <v>121.4954954954955</v>
      </c>
      <c r="O2528" s="8">
        <v>2335.4341615940589</v>
      </c>
      <c r="P2528" s="8">
        <v>1818.876478589598</v>
      </c>
      <c r="Q2528" s="8">
        <f>P2528-Table3[[#This Row],[paid]]</f>
        <v>-516.55768300446084</v>
      </c>
      <c r="R2528" s="8">
        <v>14.970731805090121</v>
      </c>
      <c r="S2528" s="8">
        <v>1400</v>
      </c>
      <c r="T2528" s="10">
        <v>0.05</v>
      </c>
      <c r="U2528" s="8">
        <v>49.421141538676991</v>
      </c>
      <c r="V2528" s="10">
        <v>4.5285411186909708E-3</v>
      </c>
    </row>
    <row r="2529" spans="1:22" x14ac:dyDescent="0.25">
      <c r="A2529" s="6">
        <v>44737</v>
      </c>
      <c r="B2529" s="7" t="str">
        <f t="shared" si="39"/>
        <v>6</v>
      </c>
      <c r="C2529" s="17">
        <f>_xlfn.ISOWEEKNUM(Table3[[#This Row],[dt]])</f>
        <v>25</v>
      </c>
      <c r="D2529" s="1">
        <v>3534</v>
      </c>
      <c r="E2529" s="1" t="s">
        <v>10</v>
      </c>
      <c r="F2529" s="1" t="s">
        <v>91</v>
      </c>
      <c r="G2529" s="1" t="s">
        <v>45</v>
      </c>
      <c r="H2529" s="1" t="s">
        <v>11</v>
      </c>
      <c r="I2529" s="1" t="s">
        <v>18</v>
      </c>
      <c r="J2529" s="1" t="s">
        <v>13</v>
      </c>
      <c r="K2529" s="1" t="s">
        <v>14</v>
      </c>
      <c r="L2529" s="1" t="s">
        <v>79</v>
      </c>
      <c r="M2529" s="1">
        <v>20410</v>
      </c>
      <c r="N2529" s="17">
        <v>44.88225180920395</v>
      </c>
      <c r="O2529" s="8">
        <v>610.24696684552055</v>
      </c>
      <c r="P2529" s="8">
        <v>82.997751611404809</v>
      </c>
      <c r="Q2529" s="8">
        <f>P2529-Table3[[#This Row],[paid]]</f>
        <v>-527.2492152341157</v>
      </c>
      <c r="R2529" s="8">
        <v>1.8492332328652137</v>
      </c>
      <c r="S2529" s="8">
        <v>200</v>
      </c>
      <c r="T2529" s="10">
        <v>0.08</v>
      </c>
      <c r="U2529" s="8">
        <v>31.085647083526187</v>
      </c>
      <c r="V2529" s="10">
        <v>6.242266904825141E-2</v>
      </c>
    </row>
    <row r="2530" spans="1:22" x14ac:dyDescent="0.25">
      <c r="A2530" s="6">
        <v>44737</v>
      </c>
      <c r="B2530" s="7" t="str">
        <f t="shared" si="39"/>
        <v>6</v>
      </c>
      <c r="C2530" s="17">
        <f>_xlfn.ISOWEEKNUM(Table3[[#This Row],[dt]])</f>
        <v>25</v>
      </c>
      <c r="D2530" s="1">
        <v>15605</v>
      </c>
      <c r="E2530" s="1" t="s">
        <v>10</v>
      </c>
      <c r="F2530" s="1" t="s">
        <v>95</v>
      </c>
      <c r="G2530" s="1" t="s">
        <v>73</v>
      </c>
      <c r="H2530" s="1" t="s">
        <v>11</v>
      </c>
      <c r="I2530" s="1" t="s">
        <v>12</v>
      </c>
      <c r="J2530" s="1" t="s">
        <v>13</v>
      </c>
      <c r="K2530" s="1" t="s">
        <v>14</v>
      </c>
      <c r="L2530" s="1" t="s">
        <v>79</v>
      </c>
      <c r="M2530" s="1">
        <v>32840</v>
      </c>
      <c r="N2530" s="17">
        <v>244.54840330759743</v>
      </c>
      <c r="O2530" s="8">
        <v>740.04591638680927</v>
      </c>
      <c r="P2530" s="8">
        <v>185.048105548775</v>
      </c>
      <c r="Q2530" s="8">
        <f>P2530-Table3[[#This Row],[paid]]</f>
        <v>-554.9978108380343</v>
      </c>
      <c r="R2530" s="8">
        <v>0.75669316603968229</v>
      </c>
      <c r="S2530" s="8">
        <v>400</v>
      </c>
      <c r="T2530" s="10">
        <v>0.32</v>
      </c>
      <c r="U2530" s="8">
        <v>195.30919338213377</v>
      </c>
      <c r="V2530" s="10">
        <v>0.17590848678953749</v>
      </c>
    </row>
    <row r="2531" spans="1:22" x14ac:dyDescent="0.25">
      <c r="A2531" s="6">
        <v>44737</v>
      </c>
      <c r="B2531" s="7" t="str">
        <f t="shared" si="39"/>
        <v>6</v>
      </c>
      <c r="C2531" s="17">
        <f>_xlfn.ISOWEEKNUM(Table3[[#This Row],[dt]])</f>
        <v>25</v>
      </c>
      <c r="D2531" s="1">
        <v>15673</v>
      </c>
      <c r="E2531" s="1" t="s">
        <v>10</v>
      </c>
      <c r="F2531" s="1" t="s">
        <v>95</v>
      </c>
      <c r="G2531" s="1" t="s">
        <v>37</v>
      </c>
      <c r="H2531" s="1" t="s">
        <v>19</v>
      </c>
      <c r="I2531" s="1" t="s">
        <v>21</v>
      </c>
      <c r="J2531" s="1" t="s">
        <v>16</v>
      </c>
      <c r="K2531" s="1" t="s">
        <v>15</v>
      </c>
      <c r="L2531" s="1" t="s">
        <v>80</v>
      </c>
      <c r="M2531" s="1">
        <v>139340</v>
      </c>
      <c r="N2531" s="17">
        <v>83.589371859924512</v>
      </c>
      <c r="O2531" s="8">
        <v>1407.3861119444296</v>
      </c>
      <c r="P2531" s="8">
        <v>816.96195181816847</v>
      </c>
      <c r="Q2531" s="8">
        <f>P2531-Table3[[#This Row],[paid]]</f>
        <v>-590.42416012626109</v>
      </c>
      <c r="R2531" s="8">
        <v>9.7735146662807608</v>
      </c>
      <c r="S2531" s="8">
        <v>800</v>
      </c>
      <c r="T2531" s="10">
        <v>0.06</v>
      </c>
      <c r="U2531" s="8">
        <v>24.788212685313894</v>
      </c>
      <c r="V2531" s="10">
        <v>5.0569904408536877E-3</v>
      </c>
    </row>
    <row r="2532" spans="1:22" x14ac:dyDescent="0.25">
      <c r="A2532" s="6">
        <v>44737</v>
      </c>
      <c r="B2532" s="7" t="str">
        <f t="shared" si="39"/>
        <v>6</v>
      </c>
      <c r="C2532" s="17">
        <f>_xlfn.ISOWEEKNUM(Table3[[#This Row],[dt]])</f>
        <v>25</v>
      </c>
      <c r="D2532" s="1">
        <v>16862</v>
      </c>
      <c r="E2532" s="1" t="s">
        <v>10</v>
      </c>
      <c r="F2532" s="1" t="s">
        <v>91</v>
      </c>
      <c r="G2532" s="1" t="s">
        <v>69</v>
      </c>
      <c r="H2532" s="1" t="s">
        <v>17</v>
      </c>
      <c r="I2532" s="1" t="s">
        <v>12</v>
      </c>
      <c r="J2532" s="1" t="s">
        <v>13</v>
      </c>
      <c r="K2532" s="1" t="s">
        <v>14</v>
      </c>
      <c r="L2532" s="1" t="s">
        <v>80</v>
      </c>
      <c r="M2532" s="1">
        <v>19770</v>
      </c>
      <c r="N2532" s="17">
        <v>80.292152495742172</v>
      </c>
      <c r="O2532" s="8">
        <v>753.73821354777499</v>
      </c>
      <c r="P2532" s="8">
        <v>162.68619243023178</v>
      </c>
      <c r="Q2532" s="8">
        <f>P2532-Table3[[#This Row],[paid]]</f>
        <v>-591.05202111754318</v>
      </c>
      <c r="R2532" s="8">
        <v>2.0261779934079973</v>
      </c>
      <c r="S2532" s="8">
        <v>400</v>
      </c>
      <c r="T2532" s="10">
        <v>0.09</v>
      </c>
      <c r="U2532" s="8">
        <v>34.956560784304727</v>
      </c>
      <c r="V2532" s="10">
        <v>3.5811849653739465E-2</v>
      </c>
    </row>
    <row r="2533" spans="1:22" x14ac:dyDescent="0.25">
      <c r="A2533" s="6">
        <v>44737</v>
      </c>
      <c r="B2533" s="7" t="str">
        <f t="shared" si="39"/>
        <v>6</v>
      </c>
      <c r="C2533" s="17">
        <f>_xlfn.ISOWEEKNUM(Table3[[#This Row],[dt]])</f>
        <v>25</v>
      </c>
      <c r="D2533" s="1">
        <v>15810</v>
      </c>
      <c r="E2533" s="1" t="s">
        <v>10</v>
      </c>
      <c r="F2533" s="1" t="s">
        <v>93</v>
      </c>
      <c r="G2533" s="1" t="s">
        <v>26</v>
      </c>
      <c r="H2533" s="1" t="s">
        <v>11</v>
      </c>
      <c r="I2533" s="1" t="s">
        <v>12</v>
      </c>
      <c r="J2533" s="1" t="s">
        <v>16</v>
      </c>
      <c r="K2533" s="1" t="s">
        <v>14</v>
      </c>
      <c r="L2533" s="1" t="s">
        <v>78</v>
      </c>
      <c r="M2533" s="1">
        <v>111830</v>
      </c>
      <c r="N2533" s="17">
        <v>371.76633155765609</v>
      </c>
      <c r="O2533" s="8">
        <v>2354.8764112472936</v>
      </c>
      <c r="P2533" s="8">
        <v>1757.9593668294472</v>
      </c>
      <c r="Q2533" s="8">
        <f>P2533-Table3[[#This Row],[paid]]</f>
        <v>-596.91704441784645</v>
      </c>
      <c r="R2533" s="8">
        <v>4.728667492464445</v>
      </c>
      <c r="S2533" s="8">
        <v>800</v>
      </c>
      <c r="T2533" s="10">
        <v>0.09</v>
      </c>
      <c r="U2533" s="8">
        <v>330.82400763633547</v>
      </c>
      <c r="V2533" s="10">
        <v>3.1364396496546099E-2</v>
      </c>
    </row>
    <row r="2534" spans="1:22" x14ac:dyDescent="0.25">
      <c r="A2534" s="6">
        <v>44737</v>
      </c>
      <c r="B2534" s="7" t="str">
        <f t="shared" si="39"/>
        <v>6</v>
      </c>
      <c r="C2534" s="17">
        <f>_xlfn.ISOWEEKNUM(Table3[[#This Row],[dt]])</f>
        <v>25</v>
      </c>
      <c r="D2534" s="1">
        <v>12780</v>
      </c>
      <c r="E2534" s="1" t="s">
        <v>10</v>
      </c>
      <c r="F2534" s="1" t="s">
        <v>95</v>
      </c>
      <c r="G2534" s="1" t="s">
        <v>27</v>
      </c>
      <c r="H2534" s="1" t="s">
        <v>19</v>
      </c>
      <c r="I2534" s="1" t="s">
        <v>18</v>
      </c>
      <c r="J2534" s="1" t="s">
        <v>16</v>
      </c>
      <c r="K2534" s="1" t="s">
        <v>15</v>
      </c>
      <c r="L2534" s="1" t="s">
        <v>75</v>
      </c>
      <c r="M2534" s="1">
        <v>104520</v>
      </c>
      <c r="N2534" s="17">
        <v>129.95151063036181</v>
      </c>
      <c r="O2534" s="8">
        <v>2311.7310911055429</v>
      </c>
      <c r="P2534" s="8">
        <v>1668.9608192241103</v>
      </c>
      <c r="Q2534" s="8">
        <f>P2534-Table3[[#This Row],[paid]]</f>
        <v>-642.77027188143256</v>
      </c>
      <c r="R2534" s="8">
        <v>12.842950506141905</v>
      </c>
      <c r="S2534" s="8">
        <v>2000</v>
      </c>
      <c r="T2534" s="10">
        <v>5.7000000000000002E-2</v>
      </c>
      <c r="U2534" s="8">
        <v>436.70244732868883</v>
      </c>
      <c r="V2534" s="10">
        <v>4.3610215640223868E-2</v>
      </c>
    </row>
    <row r="2535" spans="1:22" x14ac:dyDescent="0.25">
      <c r="A2535" s="6">
        <v>44737</v>
      </c>
      <c r="B2535" s="7" t="str">
        <f t="shared" si="39"/>
        <v>6</v>
      </c>
      <c r="C2535" s="17">
        <f>_xlfn.ISOWEEKNUM(Table3[[#This Row],[dt]])</f>
        <v>25</v>
      </c>
      <c r="D2535" s="1">
        <v>16602</v>
      </c>
      <c r="E2535" s="1" t="s">
        <v>10</v>
      </c>
      <c r="F2535" s="1" t="s">
        <v>93</v>
      </c>
      <c r="G2535" s="1" t="s">
        <v>42</v>
      </c>
      <c r="H2535" s="1" t="s">
        <v>11</v>
      </c>
      <c r="I2535" s="1" t="s">
        <v>12</v>
      </c>
      <c r="J2535" s="1" t="s">
        <v>16</v>
      </c>
      <c r="K2535" s="1" t="s">
        <v>15</v>
      </c>
      <c r="L2535" s="1" t="s">
        <v>77</v>
      </c>
      <c r="M2535" s="1">
        <v>47940</v>
      </c>
      <c r="N2535" s="17">
        <v>167.29520317028451</v>
      </c>
      <c r="O2535" s="8">
        <v>1244.7103999850249</v>
      </c>
      <c r="P2535" s="8">
        <v>588.23186229847693</v>
      </c>
      <c r="Q2535" s="8">
        <f>P2535-Table3[[#This Row],[paid]]</f>
        <v>-656.47853768654795</v>
      </c>
      <c r="R2535" s="8">
        <v>3.5161310734040252</v>
      </c>
      <c r="S2535" s="8">
        <v>600</v>
      </c>
      <c r="T2535" s="10">
        <v>0.08</v>
      </c>
      <c r="U2535" s="8">
        <v>153.40530257403151</v>
      </c>
      <c r="V2535" s="10">
        <v>4.3465089308664356E-2</v>
      </c>
    </row>
    <row r="2536" spans="1:22" x14ac:dyDescent="0.25">
      <c r="A2536" s="6">
        <v>44737</v>
      </c>
      <c r="B2536" s="7" t="str">
        <f t="shared" si="39"/>
        <v>6</v>
      </c>
      <c r="C2536" s="17">
        <f>_xlfn.ISOWEEKNUM(Table3[[#This Row],[dt]])</f>
        <v>25</v>
      </c>
      <c r="D2536" s="1">
        <v>15242</v>
      </c>
      <c r="E2536" s="1" t="s">
        <v>10</v>
      </c>
      <c r="F2536" s="1" t="s">
        <v>90</v>
      </c>
      <c r="G2536" s="1" t="s">
        <v>26</v>
      </c>
      <c r="H2536" s="1" t="s">
        <v>11</v>
      </c>
      <c r="I2536" s="1" t="s">
        <v>18</v>
      </c>
      <c r="J2536" s="1" t="s">
        <v>13</v>
      </c>
      <c r="K2536" s="1" t="s">
        <v>14</v>
      </c>
      <c r="L2536" s="1" t="s">
        <v>79</v>
      </c>
      <c r="M2536" s="1">
        <v>54790</v>
      </c>
      <c r="N2536" s="17">
        <v>272.77277014987948</v>
      </c>
      <c r="O2536" s="8">
        <v>1259.6574851650093</v>
      </c>
      <c r="P2536" s="8">
        <v>602.80747661138651</v>
      </c>
      <c r="Q2536" s="8">
        <f>P2536-Table3[[#This Row],[paid]]</f>
        <v>-656.85000855362284</v>
      </c>
      <c r="R2536" s="8">
        <v>2.2099254125701919</v>
      </c>
      <c r="S2536" s="8">
        <v>1000</v>
      </c>
      <c r="T2536" s="10">
        <v>0.14000000000000001</v>
      </c>
      <c r="U2536" s="8">
        <v>432.5472107224972</v>
      </c>
      <c r="V2536" s="10">
        <v>0.11959241479939056</v>
      </c>
    </row>
    <row r="2537" spans="1:22" x14ac:dyDescent="0.25">
      <c r="A2537" s="6">
        <v>44737</v>
      </c>
      <c r="B2537" s="7" t="str">
        <f t="shared" si="39"/>
        <v>6</v>
      </c>
      <c r="C2537" s="17">
        <f>_xlfn.ISOWEEKNUM(Table3[[#This Row],[dt]])</f>
        <v>25</v>
      </c>
      <c r="D2537" s="1">
        <v>16857</v>
      </c>
      <c r="E2537" s="1" t="s">
        <v>10</v>
      </c>
      <c r="F2537" s="1" t="s">
        <v>90</v>
      </c>
      <c r="G2537" s="1" t="s">
        <v>49</v>
      </c>
      <c r="H2537" s="1" t="s">
        <v>11</v>
      </c>
      <c r="I2537" s="1" t="s">
        <v>12</v>
      </c>
      <c r="J2537" s="1" t="s">
        <v>13</v>
      </c>
      <c r="K2537" s="1" t="s">
        <v>15</v>
      </c>
      <c r="L2537" s="1" t="s">
        <v>80</v>
      </c>
      <c r="M2537" s="1">
        <v>148940</v>
      </c>
      <c r="N2537" s="17">
        <v>306.85279909065076</v>
      </c>
      <c r="O2537" s="8">
        <v>1219.1205035093551</v>
      </c>
      <c r="P2537" s="8">
        <v>537.48640650955338</v>
      </c>
      <c r="Q2537" s="8">
        <f>P2537-Table3[[#This Row],[paid]]</f>
        <v>-681.63409699980173</v>
      </c>
      <c r="R2537" s="8">
        <v>1.7516099188352803</v>
      </c>
      <c r="S2537" s="8">
        <v>600</v>
      </c>
      <c r="T2537" s="10">
        <v>0.08</v>
      </c>
      <c r="U2537" s="8">
        <v>238.69754790675472</v>
      </c>
      <c r="V2537" s="10">
        <v>7.4016615433080121E-2</v>
      </c>
    </row>
    <row r="2538" spans="1:22" x14ac:dyDescent="0.25">
      <c r="A2538" s="6">
        <v>44737</v>
      </c>
      <c r="B2538" s="7" t="str">
        <f t="shared" si="39"/>
        <v>6</v>
      </c>
      <c r="C2538" s="17">
        <f>_xlfn.ISOWEEKNUM(Table3[[#This Row],[dt]])</f>
        <v>25</v>
      </c>
      <c r="D2538" s="1">
        <v>9363</v>
      </c>
      <c r="E2538" s="1" t="s">
        <v>10</v>
      </c>
      <c r="F2538" s="1" t="s">
        <v>92</v>
      </c>
      <c r="G2538" s="1" t="s">
        <v>65</v>
      </c>
      <c r="H2538" s="1" t="s">
        <v>11</v>
      </c>
      <c r="I2538" s="1" t="s">
        <v>18</v>
      </c>
      <c r="J2538" s="1" t="s">
        <v>13</v>
      </c>
      <c r="K2538" s="1" t="s">
        <v>14</v>
      </c>
      <c r="L2538" s="1" t="s">
        <v>78</v>
      </c>
      <c r="M2538" s="1">
        <v>40030</v>
      </c>
      <c r="N2538" s="17">
        <v>282.1364153088291</v>
      </c>
      <c r="O2538" s="8">
        <v>1384.8616177172562</v>
      </c>
      <c r="P2538" s="8">
        <v>700.21486114970014</v>
      </c>
      <c r="Q2538" s="8">
        <f>P2538-Table3[[#This Row],[paid]]</f>
        <v>-684.64675656755605</v>
      </c>
      <c r="R2538" s="8">
        <v>2.4818308561241147</v>
      </c>
      <c r="S2538" s="8">
        <v>1000</v>
      </c>
      <c r="T2538" s="10">
        <v>0.11</v>
      </c>
      <c r="U2538" s="8">
        <v>412.47027825010957</v>
      </c>
      <c r="V2538" s="10">
        <v>9.8177074194260971E-2</v>
      </c>
    </row>
    <row r="2539" spans="1:22" x14ac:dyDescent="0.25">
      <c r="A2539" s="6">
        <v>44737</v>
      </c>
      <c r="B2539" s="7" t="str">
        <f t="shared" si="39"/>
        <v>6</v>
      </c>
      <c r="C2539" s="17">
        <f>_xlfn.ISOWEEKNUM(Table3[[#This Row],[dt]])</f>
        <v>25</v>
      </c>
      <c r="D2539" s="1">
        <v>15839</v>
      </c>
      <c r="E2539" s="1" t="s">
        <v>10</v>
      </c>
      <c r="F2539" s="1" t="s">
        <v>89</v>
      </c>
      <c r="G2539" s="1" t="s">
        <v>53</v>
      </c>
      <c r="H2539" s="1" t="s">
        <v>19</v>
      </c>
      <c r="I2539" s="1" t="s">
        <v>12</v>
      </c>
      <c r="J2539" s="1" t="s">
        <v>16</v>
      </c>
      <c r="K2539" s="1" t="s">
        <v>14</v>
      </c>
      <c r="L2539" s="1" t="s">
        <v>78</v>
      </c>
      <c r="M2539" s="1">
        <v>54140</v>
      </c>
      <c r="N2539" s="17">
        <v>29.051001635322972</v>
      </c>
      <c r="O2539" s="8">
        <v>945.68734704777955</v>
      </c>
      <c r="P2539" s="8">
        <v>218.04098940943879</v>
      </c>
      <c r="Q2539" s="8">
        <f>P2539-Table3[[#This Row],[paid]]</f>
        <v>-727.64635763834076</v>
      </c>
      <c r="R2539" s="8">
        <v>7.5054551352998375</v>
      </c>
      <c r="S2539" s="8">
        <v>200</v>
      </c>
      <c r="T2539" s="10">
        <v>7.4999999999999997E-2</v>
      </c>
      <c r="U2539" s="8">
        <v>1.050004290734607</v>
      </c>
      <c r="V2539" s="10">
        <v>8.0260466436343769E-4</v>
      </c>
    </row>
    <row r="2540" spans="1:22" x14ac:dyDescent="0.25">
      <c r="A2540" s="6">
        <v>44737</v>
      </c>
      <c r="B2540" s="7" t="str">
        <f t="shared" si="39"/>
        <v>6</v>
      </c>
      <c r="C2540" s="17">
        <f>_xlfn.ISOWEEKNUM(Table3[[#This Row],[dt]])</f>
        <v>25</v>
      </c>
      <c r="D2540" s="1">
        <v>16842</v>
      </c>
      <c r="E2540" s="1" t="s">
        <v>10</v>
      </c>
      <c r="F2540" s="1" t="s">
        <v>89</v>
      </c>
      <c r="G2540" s="1" t="s">
        <v>50</v>
      </c>
      <c r="H2540" s="1" t="s">
        <v>11</v>
      </c>
      <c r="I2540" s="1" t="s">
        <v>12</v>
      </c>
      <c r="J2540" s="1" t="s">
        <v>16</v>
      </c>
      <c r="K2540" s="1" t="s">
        <v>14</v>
      </c>
      <c r="L2540" s="1" t="s">
        <v>80</v>
      </c>
      <c r="M2540" s="1">
        <v>87040</v>
      </c>
      <c r="N2540" s="17">
        <v>359.36898880694974</v>
      </c>
      <c r="O2540" s="8">
        <v>1149.4392814284804</v>
      </c>
      <c r="P2540" s="8">
        <v>397.95070545466274</v>
      </c>
      <c r="Q2540" s="8">
        <f>P2540-Table3[[#This Row],[paid]]</f>
        <v>-751.48857597381766</v>
      </c>
      <c r="R2540" s="8">
        <v>1.1073596160197305</v>
      </c>
      <c r="S2540" s="8">
        <v>600</v>
      </c>
      <c r="T2540" s="10">
        <v>0.14000000000000001</v>
      </c>
      <c r="U2540" s="8">
        <v>264.02029104811925</v>
      </c>
      <c r="V2540" s="10">
        <v>0.1105749562400672</v>
      </c>
    </row>
    <row r="2541" spans="1:22" x14ac:dyDescent="0.25">
      <c r="A2541" s="6">
        <v>44737</v>
      </c>
      <c r="B2541" s="7" t="str">
        <f t="shared" si="39"/>
        <v>6</v>
      </c>
      <c r="C2541" s="17">
        <f>_xlfn.ISOWEEKNUM(Table3[[#This Row],[dt]])</f>
        <v>25</v>
      </c>
      <c r="D2541" s="1">
        <v>9121</v>
      </c>
      <c r="E2541" s="1" t="s">
        <v>10</v>
      </c>
      <c r="F2541" s="1" t="s">
        <v>89</v>
      </c>
      <c r="G2541" s="1" t="s">
        <v>74</v>
      </c>
      <c r="H2541" s="1" t="s">
        <v>11</v>
      </c>
      <c r="I2541" s="1" t="s">
        <v>12</v>
      </c>
      <c r="J2541" s="1" t="s">
        <v>13</v>
      </c>
      <c r="K2541" s="1" t="s">
        <v>14</v>
      </c>
      <c r="L2541" s="1" t="s">
        <v>80</v>
      </c>
      <c r="M2541" s="1">
        <v>54250</v>
      </c>
      <c r="N2541" s="17">
        <v>162.82401091405185</v>
      </c>
      <c r="O2541" s="8">
        <v>1007.5537431624459</v>
      </c>
      <c r="P2541" s="8">
        <v>248.56657829269071</v>
      </c>
      <c r="Q2541" s="8">
        <f>P2541-Table3[[#This Row],[paid]]</f>
        <v>-758.98716486975525</v>
      </c>
      <c r="R2541" s="8">
        <v>1.5265965805491601</v>
      </c>
      <c r="S2541" s="8">
        <v>200</v>
      </c>
      <c r="T2541" s="10">
        <v>0.125</v>
      </c>
      <c r="U2541" s="8">
        <v>105.52040187291703</v>
      </c>
      <c r="V2541" s="10">
        <v>7.0752607877868204E-2</v>
      </c>
    </row>
    <row r="2542" spans="1:22" x14ac:dyDescent="0.25">
      <c r="A2542" s="6">
        <v>44737</v>
      </c>
      <c r="B2542" s="7" t="str">
        <f t="shared" si="39"/>
        <v>6</v>
      </c>
      <c r="C2542" s="17">
        <f>_xlfn.ISOWEEKNUM(Table3[[#This Row],[dt]])</f>
        <v>25</v>
      </c>
      <c r="D2542" s="1">
        <v>2575</v>
      </c>
      <c r="E2542" s="1" t="s">
        <v>10</v>
      </c>
      <c r="F2542" s="1" t="s">
        <v>92</v>
      </c>
      <c r="G2542" s="1" t="s">
        <v>30</v>
      </c>
      <c r="H2542" s="1" t="s">
        <v>17</v>
      </c>
      <c r="I2542" s="1" t="s">
        <v>18</v>
      </c>
      <c r="J2542" s="1" t="s">
        <v>16</v>
      </c>
      <c r="K2542" s="1" t="s">
        <v>20</v>
      </c>
      <c r="L2542" s="1" t="s">
        <v>79</v>
      </c>
      <c r="M2542" s="1">
        <v>53700</v>
      </c>
      <c r="N2542" s="17">
        <v>79.437869822485212</v>
      </c>
      <c r="O2542" s="8">
        <v>1510.6229031034559</v>
      </c>
      <c r="P2542" s="8">
        <v>740.74484893578392</v>
      </c>
      <c r="Q2542" s="8">
        <f>P2542-Table3[[#This Row],[paid]]</f>
        <v>-769.87805416767196</v>
      </c>
      <c r="R2542" s="8">
        <v>9.324832735206515</v>
      </c>
      <c r="S2542" s="8">
        <v>10000</v>
      </c>
      <c r="T2542" s="10">
        <v>7.4999999999999997E-2</v>
      </c>
      <c r="U2542" s="8">
        <v>212.93227835930574</v>
      </c>
      <c r="V2542" s="10">
        <v>4.7909496921740798E-2</v>
      </c>
    </row>
    <row r="2543" spans="1:22" x14ac:dyDescent="0.25">
      <c r="A2543" s="6">
        <v>44737</v>
      </c>
      <c r="B2543" s="7" t="str">
        <f t="shared" si="39"/>
        <v>6</v>
      </c>
      <c r="C2543" s="17">
        <f>_xlfn.ISOWEEKNUM(Table3[[#This Row],[dt]])</f>
        <v>25</v>
      </c>
      <c r="D2543" s="1">
        <v>9315</v>
      </c>
      <c r="E2543" s="1" t="s">
        <v>10</v>
      </c>
      <c r="F2543" s="1" t="s">
        <v>95</v>
      </c>
      <c r="G2543" s="1" t="s">
        <v>54</v>
      </c>
      <c r="H2543" s="1" t="s">
        <v>17</v>
      </c>
      <c r="I2543" s="1" t="s">
        <v>18</v>
      </c>
      <c r="J2543" s="1" t="s">
        <v>16</v>
      </c>
      <c r="K2543" s="1" t="s">
        <v>14</v>
      </c>
      <c r="L2543" s="1" t="s">
        <v>80</v>
      </c>
      <c r="M2543" s="1">
        <v>76450</v>
      </c>
      <c r="N2543" s="17">
        <v>420.71540880503142</v>
      </c>
      <c r="O2543" s="8">
        <v>2718.4200962944965</v>
      </c>
      <c r="P2543" s="8">
        <v>1945.0360920346122</v>
      </c>
      <c r="Q2543" s="8">
        <f>P2543-Table3[[#This Row],[paid]]</f>
        <v>-773.38400425988425</v>
      </c>
      <c r="R2543" s="8">
        <v>4.6231634290722727</v>
      </c>
      <c r="S2543" s="8">
        <v>2600</v>
      </c>
      <c r="T2543" s="10">
        <v>7.0000000000000007E-2</v>
      </c>
      <c r="U2543" s="8">
        <v>509.65785178849353</v>
      </c>
      <c r="V2543" s="10">
        <v>4.3671670487732357E-2</v>
      </c>
    </row>
    <row r="2544" spans="1:22" x14ac:dyDescent="0.25">
      <c r="A2544" s="6">
        <v>44737</v>
      </c>
      <c r="B2544" s="7" t="str">
        <f t="shared" si="39"/>
        <v>6</v>
      </c>
      <c r="C2544" s="17">
        <f>_xlfn.ISOWEEKNUM(Table3[[#This Row],[dt]])</f>
        <v>25</v>
      </c>
      <c r="D2544" s="1">
        <v>2865</v>
      </c>
      <c r="E2544" s="1" t="s">
        <v>10</v>
      </c>
      <c r="F2544" s="1" t="s">
        <v>95</v>
      </c>
      <c r="G2544" s="1" t="s">
        <v>74</v>
      </c>
      <c r="H2544" s="1" t="s">
        <v>17</v>
      </c>
      <c r="I2544" s="1" t="s">
        <v>12</v>
      </c>
      <c r="J2544" s="1" t="s">
        <v>16</v>
      </c>
      <c r="K2544" s="1" t="s">
        <v>15</v>
      </c>
      <c r="L2544" s="1" t="s">
        <v>76</v>
      </c>
      <c r="M2544" s="1">
        <v>54560</v>
      </c>
      <c r="N2544" s="17">
        <v>123.95518149429442</v>
      </c>
      <c r="O2544" s="8">
        <v>1464.3807524705587</v>
      </c>
      <c r="P2544" s="8">
        <v>687.56659829257399</v>
      </c>
      <c r="Q2544" s="8">
        <f>P2544-Table3[[#This Row],[paid]]</f>
        <v>-776.81415417798473</v>
      </c>
      <c r="R2544" s="8">
        <v>5.5468967896612069</v>
      </c>
      <c r="S2544" s="8">
        <v>600</v>
      </c>
      <c r="T2544" s="10">
        <v>0.12</v>
      </c>
      <c r="U2544" s="8">
        <v>287.58524133826103</v>
      </c>
      <c r="V2544" s="10">
        <v>6.9710881353752502E-2</v>
      </c>
    </row>
    <row r="2545" spans="1:22" x14ac:dyDescent="0.25">
      <c r="A2545" s="6">
        <v>44737</v>
      </c>
      <c r="B2545" s="7" t="str">
        <f t="shared" si="39"/>
        <v>6</v>
      </c>
      <c r="C2545" s="17">
        <f>_xlfn.ISOWEEKNUM(Table3[[#This Row],[dt]])</f>
        <v>25</v>
      </c>
      <c r="D2545" s="1">
        <v>17870</v>
      </c>
      <c r="E2545" s="1" t="s">
        <v>10</v>
      </c>
      <c r="F2545" s="1" t="s">
        <v>93</v>
      </c>
      <c r="G2545" s="1" t="s">
        <v>49</v>
      </c>
      <c r="H2545" s="1" t="s">
        <v>11</v>
      </c>
      <c r="I2545" s="1" t="s">
        <v>12</v>
      </c>
      <c r="J2545" s="1" t="s">
        <v>13</v>
      </c>
      <c r="K2545" s="1" t="s">
        <v>14</v>
      </c>
      <c r="L2545" s="1" t="s">
        <v>77</v>
      </c>
      <c r="M2545" s="1">
        <v>53760</v>
      </c>
      <c r="N2545" s="17">
        <v>284.75833149415138</v>
      </c>
      <c r="O2545" s="8">
        <v>1302.9862112775431</v>
      </c>
      <c r="P2545" s="8">
        <v>515.32802706010978</v>
      </c>
      <c r="Q2545" s="8">
        <f>P2545-Table3[[#This Row],[paid]]</f>
        <v>-787.65818421743336</v>
      </c>
      <c r="R2545" s="8">
        <v>1.8097030712188102</v>
      </c>
      <c r="S2545" s="8">
        <v>800</v>
      </c>
      <c r="T2545" s="10">
        <v>0.12</v>
      </c>
      <c r="U2545" s="8">
        <v>311.8466354914201</v>
      </c>
      <c r="V2545" s="10">
        <v>0.10085700082155152</v>
      </c>
    </row>
    <row r="2546" spans="1:22" x14ac:dyDescent="0.25">
      <c r="A2546" s="6">
        <v>44737</v>
      </c>
      <c r="B2546" s="7" t="str">
        <f t="shared" si="39"/>
        <v>6</v>
      </c>
      <c r="C2546" s="17">
        <f>_xlfn.ISOWEEKNUM(Table3[[#This Row],[dt]])</f>
        <v>25</v>
      </c>
      <c r="D2546" s="1">
        <v>17628</v>
      </c>
      <c r="E2546" s="1" t="s">
        <v>10</v>
      </c>
      <c r="F2546" s="1" t="s">
        <v>92</v>
      </c>
      <c r="G2546" s="1" t="s">
        <v>57</v>
      </c>
      <c r="H2546" s="1" t="s">
        <v>11</v>
      </c>
      <c r="I2546" s="1" t="s">
        <v>21</v>
      </c>
      <c r="J2546" s="1" t="s">
        <v>13</v>
      </c>
      <c r="K2546" s="1" t="s">
        <v>15</v>
      </c>
      <c r="L2546" s="1" t="s">
        <v>77</v>
      </c>
      <c r="M2546" s="1">
        <v>25910</v>
      </c>
      <c r="N2546" s="17">
        <v>298.26248576053717</v>
      </c>
      <c r="O2546" s="8">
        <v>1095.8497231595302</v>
      </c>
      <c r="P2546" s="8">
        <v>283.72470698746355</v>
      </c>
      <c r="Q2546" s="8">
        <f>P2546-Table3[[#This Row],[paid]]</f>
        <v>-812.12501617206658</v>
      </c>
      <c r="R2546" s="8">
        <v>0.95125844024264783</v>
      </c>
      <c r="S2546" s="8">
        <v>2000</v>
      </c>
      <c r="T2546" s="10">
        <v>0.06</v>
      </c>
      <c r="U2546" s="8">
        <v>75.473990754411062</v>
      </c>
      <c r="V2546" s="10">
        <v>4.4335224072059108E-2</v>
      </c>
    </row>
    <row r="2547" spans="1:22" x14ac:dyDescent="0.25">
      <c r="A2547" s="6">
        <v>44737</v>
      </c>
      <c r="B2547" s="7" t="str">
        <f t="shared" si="39"/>
        <v>6</v>
      </c>
      <c r="C2547" s="17">
        <f>_xlfn.ISOWEEKNUM(Table3[[#This Row],[dt]])</f>
        <v>25</v>
      </c>
      <c r="D2547" s="1">
        <v>17144</v>
      </c>
      <c r="E2547" s="1" t="s">
        <v>24</v>
      </c>
      <c r="F2547" s="1" t="s">
        <v>95</v>
      </c>
      <c r="G2547" s="1" t="s">
        <v>53</v>
      </c>
      <c r="H2547" s="1" t="s">
        <v>19</v>
      </c>
      <c r="I2547" s="1" t="s">
        <v>12</v>
      </c>
      <c r="J2547" s="1" t="s">
        <v>13</v>
      </c>
      <c r="K2547" s="1" t="s">
        <v>15</v>
      </c>
      <c r="L2547" s="1" t="s">
        <v>76</v>
      </c>
      <c r="M2547" s="1">
        <v>80730</v>
      </c>
      <c r="N2547" s="17">
        <v>296.8014705882353</v>
      </c>
      <c r="O2547" s="8">
        <v>2559.1107904883265</v>
      </c>
      <c r="P2547" s="8">
        <v>1710.6933468809832</v>
      </c>
      <c r="Q2547" s="8">
        <f>P2547-Table3[[#This Row],[paid]]</f>
        <v>-848.41744360734333</v>
      </c>
      <c r="R2547" s="8">
        <v>5.7637630416403747</v>
      </c>
      <c r="S2547" s="8">
        <v>1800</v>
      </c>
      <c r="T2547" s="10">
        <v>0.12</v>
      </c>
      <c r="U2547" s="8">
        <v>272.18712976624295</v>
      </c>
      <c r="V2547" s="10">
        <v>2.6518207784240168E-2</v>
      </c>
    </row>
    <row r="2548" spans="1:22" x14ac:dyDescent="0.25">
      <c r="A2548" s="6">
        <v>44737</v>
      </c>
      <c r="B2548" s="7" t="str">
        <f t="shared" si="39"/>
        <v>6</v>
      </c>
      <c r="C2548" s="17">
        <f>_xlfn.ISOWEEKNUM(Table3[[#This Row],[dt]])</f>
        <v>25</v>
      </c>
      <c r="D2548" s="1">
        <v>16861</v>
      </c>
      <c r="E2548" s="1" t="s">
        <v>10</v>
      </c>
      <c r="F2548" s="1" t="s">
        <v>91</v>
      </c>
      <c r="G2548" s="1" t="s">
        <v>42</v>
      </c>
      <c r="H2548" s="1" t="s">
        <v>11</v>
      </c>
      <c r="I2548" s="1" t="s">
        <v>18</v>
      </c>
      <c r="J2548" s="1" t="s">
        <v>13</v>
      </c>
      <c r="K2548" s="1" t="s">
        <v>15</v>
      </c>
      <c r="L2548" s="1" t="s">
        <v>76</v>
      </c>
      <c r="M2548" s="1">
        <v>72500</v>
      </c>
      <c r="N2548" s="17">
        <v>577.3819119780751</v>
      </c>
      <c r="O2548" s="8">
        <v>1589.8853371567045</v>
      </c>
      <c r="P2548" s="8">
        <v>619.41365438154151</v>
      </c>
      <c r="Q2548" s="8">
        <f>P2548-Table3[[#This Row],[paid]]</f>
        <v>-970.471682775163</v>
      </c>
      <c r="R2548" s="8">
        <v>1.0727971235875198</v>
      </c>
      <c r="S2548" s="8">
        <v>600</v>
      </c>
      <c r="T2548" s="10">
        <v>7.0000000000000007E-2</v>
      </c>
      <c r="U2548" s="8">
        <v>106.88156326880137</v>
      </c>
      <c r="V2548" s="10">
        <v>2.8758800766056223E-2</v>
      </c>
    </row>
    <row r="2549" spans="1:22" x14ac:dyDescent="0.25">
      <c r="A2549" s="6">
        <v>44737</v>
      </c>
      <c r="B2549" s="7" t="str">
        <f t="shared" si="39"/>
        <v>6</v>
      </c>
      <c r="C2549" s="17">
        <f>_xlfn.ISOWEEKNUM(Table3[[#This Row],[dt]])</f>
        <v>25</v>
      </c>
      <c r="D2549" s="1">
        <v>16911</v>
      </c>
      <c r="E2549" s="1" t="s">
        <v>10</v>
      </c>
      <c r="F2549" s="1" t="s">
        <v>90</v>
      </c>
      <c r="G2549" s="1" t="s">
        <v>25</v>
      </c>
      <c r="H2549" s="1" t="s">
        <v>11</v>
      </c>
      <c r="I2549" s="1" t="s">
        <v>18</v>
      </c>
      <c r="J2549" s="1" t="s">
        <v>16</v>
      </c>
      <c r="K2549" s="1" t="s">
        <v>15</v>
      </c>
      <c r="L2549" s="1" t="s">
        <v>75</v>
      </c>
      <c r="M2549" s="1">
        <v>48210</v>
      </c>
      <c r="N2549" s="17">
        <v>158.69879817396975</v>
      </c>
      <c r="O2549" s="8">
        <v>1314.9289468926308</v>
      </c>
      <c r="P2549" s="8">
        <v>328.10950244657892</v>
      </c>
      <c r="Q2549" s="8">
        <f>P2549-Table3[[#This Row],[paid]]</f>
        <v>-986.81944444605188</v>
      </c>
      <c r="R2549" s="8">
        <v>2.067498344170803</v>
      </c>
      <c r="S2549" s="8">
        <v>400</v>
      </c>
      <c r="T2549" s="10">
        <v>0.12</v>
      </c>
      <c r="U2549" s="8">
        <v>226.28349382997311</v>
      </c>
      <c r="V2549" s="10">
        <v>0.11494307649462006</v>
      </c>
    </row>
    <row r="2550" spans="1:22" x14ac:dyDescent="0.25">
      <c r="A2550" s="6">
        <v>44737</v>
      </c>
      <c r="B2550" s="7" t="str">
        <f t="shared" si="39"/>
        <v>6</v>
      </c>
      <c r="C2550" s="17">
        <f>_xlfn.ISOWEEKNUM(Table3[[#This Row],[dt]])</f>
        <v>25</v>
      </c>
      <c r="D2550" s="1">
        <v>14389</v>
      </c>
      <c r="E2550" s="1" t="s">
        <v>10</v>
      </c>
      <c r="F2550" s="1" t="s">
        <v>92</v>
      </c>
      <c r="G2550" s="1" t="s">
        <v>61</v>
      </c>
      <c r="H2550" s="1" t="s">
        <v>19</v>
      </c>
      <c r="I2550" s="1" t="s">
        <v>18</v>
      </c>
      <c r="J2550" s="1" t="s">
        <v>16</v>
      </c>
      <c r="K2550" s="1" t="s">
        <v>20</v>
      </c>
      <c r="L2550" s="1" t="s">
        <v>78</v>
      </c>
      <c r="M2550" s="1">
        <v>107030</v>
      </c>
      <c r="N2550" s="17">
        <v>81.215176151761511</v>
      </c>
      <c r="O2550" s="8">
        <v>3056.3548099102281</v>
      </c>
      <c r="P2550" s="8">
        <v>1970.0190021360538</v>
      </c>
      <c r="Q2550" s="8">
        <f>P2550-Table3[[#This Row],[paid]]</f>
        <v>-1086.3358077741743</v>
      </c>
      <c r="R2550" s="8">
        <v>24.256784205636734</v>
      </c>
      <c r="S2550" s="8">
        <v>2000</v>
      </c>
      <c r="T2550" s="10">
        <v>5.5E-2</v>
      </c>
      <c r="U2550" s="8">
        <v>477.33538257784465</v>
      </c>
      <c r="V2550" s="10">
        <v>4.0383314582268758E-2</v>
      </c>
    </row>
    <row r="2551" spans="1:22" x14ac:dyDescent="0.25">
      <c r="A2551" s="6">
        <v>44737</v>
      </c>
      <c r="B2551" s="7" t="str">
        <f t="shared" si="39"/>
        <v>6</v>
      </c>
      <c r="C2551" s="17">
        <f>_xlfn.ISOWEEKNUM(Table3[[#This Row],[dt]])</f>
        <v>25</v>
      </c>
      <c r="D2551" s="1">
        <v>15102</v>
      </c>
      <c r="E2551" s="1" t="s">
        <v>10</v>
      </c>
      <c r="F2551" s="1" t="s">
        <v>92</v>
      </c>
      <c r="G2551" s="1" t="s">
        <v>36</v>
      </c>
      <c r="H2551" s="1" t="s">
        <v>17</v>
      </c>
      <c r="I2551" s="1" t="s">
        <v>18</v>
      </c>
      <c r="J2551" s="1" t="s">
        <v>13</v>
      </c>
      <c r="K2551" s="1" t="s">
        <v>15</v>
      </c>
      <c r="L2551" s="1" t="s">
        <v>80</v>
      </c>
      <c r="M2551" s="1">
        <v>130310</v>
      </c>
      <c r="N2551" s="17">
        <v>265.94782135446781</v>
      </c>
      <c r="O2551" s="8">
        <v>4412.6871709574816</v>
      </c>
      <c r="P2551" s="8">
        <v>3259.8459428748679</v>
      </c>
      <c r="Q2551" s="8">
        <f>P2551-Table3[[#This Row],[paid]]</f>
        <v>-1152.8412280826137</v>
      </c>
      <c r="R2551" s="8">
        <v>12.257464363770785</v>
      </c>
      <c r="S2551" s="8">
        <v>4600</v>
      </c>
      <c r="T2551" s="10">
        <v>6.5000000000000002E-2</v>
      </c>
      <c r="U2551" s="8">
        <v>961.58155273797161</v>
      </c>
      <c r="V2551" s="10">
        <v>4.9162934362983524E-2</v>
      </c>
    </row>
    <row r="2552" spans="1:22" x14ac:dyDescent="0.25">
      <c r="A2552" s="6">
        <v>44737</v>
      </c>
      <c r="B2552" s="7" t="str">
        <f t="shared" si="39"/>
        <v>6</v>
      </c>
      <c r="C2552" s="17">
        <f>_xlfn.ISOWEEKNUM(Table3[[#This Row],[dt]])</f>
        <v>25</v>
      </c>
      <c r="D2552" s="1">
        <v>16845</v>
      </c>
      <c r="E2552" s="1" t="s">
        <v>10</v>
      </c>
      <c r="F2552" s="1" t="s">
        <v>89</v>
      </c>
      <c r="G2552" s="1" t="s">
        <v>27</v>
      </c>
      <c r="H2552" s="1" t="s">
        <v>11</v>
      </c>
      <c r="I2552" s="1" t="s">
        <v>12</v>
      </c>
      <c r="J2552" s="1" t="s">
        <v>13</v>
      </c>
      <c r="K2552" s="1" t="s">
        <v>15</v>
      </c>
      <c r="L2552" s="1" t="s">
        <v>75</v>
      </c>
      <c r="M2552" s="1">
        <v>122320</v>
      </c>
      <c r="N2552" s="17">
        <v>700.769320706185</v>
      </c>
      <c r="O2552" s="8">
        <v>1852.715773588975</v>
      </c>
      <c r="P2552" s="8">
        <v>630.86801463536437</v>
      </c>
      <c r="Q2552" s="8">
        <f>P2552-Table3[[#This Row],[paid]]</f>
        <v>-1221.8477589536105</v>
      </c>
      <c r="R2552" s="8">
        <v>0.90025061884789837</v>
      </c>
      <c r="S2552" s="8">
        <v>800</v>
      </c>
      <c r="T2552" s="10">
        <v>0.06</v>
      </c>
      <c r="U2552" s="8">
        <v>58.837737309208627</v>
      </c>
      <c r="V2552" s="10">
        <v>1.5544122263359177E-2</v>
      </c>
    </row>
    <row r="2553" spans="1:22" x14ac:dyDescent="0.25">
      <c r="A2553" s="6">
        <v>44737</v>
      </c>
      <c r="B2553" s="7" t="str">
        <f t="shared" si="39"/>
        <v>6</v>
      </c>
      <c r="C2553" s="17">
        <f>_xlfn.ISOWEEKNUM(Table3[[#This Row],[dt]])</f>
        <v>25</v>
      </c>
      <c r="D2553" s="1">
        <v>10543</v>
      </c>
      <c r="E2553" s="1" t="s">
        <v>10</v>
      </c>
      <c r="F2553" s="1" t="s">
        <v>89</v>
      </c>
      <c r="G2553" s="1" t="s">
        <v>72</v>
      </c>
      <c r="H2553" s="1" t="s">
        <v>19</v>
      </c>
      <c r="I2553" s="1" t="s">
        <v>18</v>
      </c>
      <c r="J2553" s="1" t="s">
        <v>13</v>
      </c>
      <c r="K2553" s="1" t="s">
        <v>14</v>
      </c>
      <c r="L2553" s="1" t="s">
        <v>78</v>
      </c>
      <c r="M2553" s="1">
        <v>65570</v>
      </c>
      <c r="N2553" s="17">
        <v>39.914612878812804</v>
      </c>
      <c r="O2553" s="8">
        <v>1585.8901251565924</v>
      </c>
      <c r="P2553" s="8">
        <v>285.13599285566386</v>
      </c>
      <c r="Q2553" s="8">
        <f>P2553-Table3[[#This Row],[paid]]</f>
        <v>-1300.7541323009286</v>
      </c>
      <c r="R2553" s="8">
        <v>7.1436492124170829</v>
      </c>
      <c r="S2553" s="8">
        <v>400</v>
      </c>
      <c r="T2553" s="10">
        <v>8.5000000000000006E-2</v>
      </c>
      <c r="U2553" s="8">
        <v>27.635505370441791</v>
      </c>
      <c r="V2553" s="10">
        <v>1.6153406364491554E-2</v>
      </c>
    </row>
    <row r="2554" spans="1:22" x14ac:dyDescent="0.25">
      <c r="A2554" s="6">
        <v>44737</v>
      </c>
      <c r="B2554" s="7" t="str">
        <f t="shared" si="39"/>
        <v>6</v>
      </c>
      <c r="C2554" s="17">
        <f>_xlfn.ISOWEEKNUM(Table3[[#This Row],[dt]])</f>
        <v>25</v>
      </c>
      <c r="D2554" s="1">
        <v>10509</v>
      </c>
      <c r="E2554" s="1" t="s">
        <v>10</v>
      </c>
      <c r="F2554" s="1" t="s">
        <v>89</v>
      </c>
      <c r="G2554" s="1" t="s">
        <v>36</v>
      </c>
      <c r="H2554" s="1" t="s">
        <v>17</v>
      </c>
      <c r="I2554" s="1" t="s">
        <v>12</v>
      </c>
      <c r="J2554" s="1" t="s">
        <v>13</v>
      </c>
      <c r="K2554" s="1" t="s">
        <v>14</v>
      </c>
      <c r="L2554" s="1" t="s">
        <v>77</v>
      </c>
      <c r="M2554" s="1">
        <v>40870</v>
      </c>
      <c r="N2554" s="17">
        <v>70.808232617362805</v>
      </c>
      <c r="O2554" s="8">
        <v>1619.8850131210281</v>
      </c>
      <c r="P2554" s="8">
        <v>230.32368438243688</v>
      </c>
      <c r="Q2554" s="8">
        <f>P2554-Table3[[#This Row],[paid]]</f>
        <v>-1389.5613287385913</v>
      </c>
      <c r="R2554" s="8">
        <v>3.2527811508454381</v>
      </c>
      <c r="S2554" s="8">
        <v>200</v>
      </c>
      <c r="T2554" s="10">
        <v>0.108</v>
      </c>
      <c r="U2554" s="8">
        <v>47.242115158386632</v>
      </c>
      <c r="V2554" s="10">
        <v>3.4185306998898921E-2</v>
      </c>
    </row>
    <row r="2555" spans="1:22" x14ac:dyDescent="0.25">
      <c r="A2555" s="6">
        <v>44737</v>
      </c>
      <c r="B2555" s="7" t="str">
        <f t="shared" si="39"/>
        <v>6</v>
      </c>
      <c r="C2555" s="17">
        <f>_xlfn.ISOWEEKNUM(Table3[[#This Row],[dt]])</f>
        <v>25</v>
      </c>
      <c r="D2555" s="1">
        <v>15910</v>
      </c>
      <c r="E2555" s="1" t="s">
        <v>10</v>
      </c>
      <c r="F2555" s="1" t="s">
        <v>92</v>
      </c>
      <c r="G2555" s="1" t="s">
        <v>58</v>
      </c>
      <c r="H2555" s="1" t="s">
        <v>11</v>
      </c>
      <c r="I2555" s="1" t="s">
        <v>12</v>
      </c>
      <c r="J2555" s="1" t="s">
        <v>16</v>
      </c>
      <c r="K2555" s="1" t="s">
        <v>14</v>
      </c>
      <c r="L2555" s="1" t="s">
        <v>78</v>
      </c>
      <c r="M2555" s="1">
        <v>128050</v>
      </c>
      <c r="N2555" s="17">
        <v>413.60014145938936</v>
      </c>
      <c r="O2555" s="8">
        <v>2907.4979668414289</v>
      </c>
      <c r="P2555" s="8">
        <v>1462.9459493655741</v>
      </c>
      <c r="Q2555" s="8">
        <f>P2555-Table3[[#This Row],[paid]]</f>
        <v>-1444.5520174758549</v>
      </c>
      <c r="R2555" s="8">
        <v>3.5371021494421275</v>
      </c>
      <c r="S2555" s="8">
        <v>800</v>
      </c>
      <c r="T2555" s="10">
        <v>0.12</v>
      </c>
      <c r="U2555" s="8">
        <v>451.80471094052473</v>
      </c>
      <c r="V2555" s="10">
        <v>5.1472021361697817E-2</v>
      </c>
    </row>
    <row r="2556" spans="1:22" x14ac:dyDescent="0.25">
      <c r="A2556" s="6">
        <v>44737</v>
      </c>
      <c r="B2556" s="7" t="str">
        <f t="shared" si="39"/>
        <v>6</v>
      </c>
      <c r="C2556" s="17">
        <f>_xlfn.ISOWEEKNUM(Table3[[#This Row],[dt]])</f>
        <v>25</v>
      </c>
      <c r="D2556" s="1">
        <v>16537</v>
      </c>
      <c r="E2556" s="1" t="s">
        <v>10</v>
      </c>
      <c r="F2556" s="1" t="s">
        <v>93</v>
      </c>
      <c r="G2556" s="1" t="s">
        <v>71</v>
      </c>
      <c r="H2556" s="1" t="s">
        <v>17</v>
      </c>
      <c r="I2556" s="1" t="s">
        <v>18</v>
      </c>
      <c r="J2556" s="1" t="s">
        <v>16</v>
      </c>
      <c r="K2556" s="1" t="s">
        <v>15</v>
      </c>
      <c r="L2556" s="1" t="s">
        <v>81</v>
      </c>
      <c r="M2556" s="1">
        <v>88100</v>
      </c>
      <c r="N2556" s="17">
        <v>205.54507974048389</v>
      </c>
      <c r="O2556" s="8">
        <v>2728.1661963571005</v>
      </c>
      <c r="P2556" s="8">
        <v>1280.2765716335909</v>
      </c>
      <c r="Q2556" s="8">
        <f>P2556-Table3[[#This Row],[paid]]</f>
        <v>-1447.8896247235095</v>
      </c>
      <c r="R2556" s="8">
        <v>6.2286899460207774</v>
      </c>
      <c r="S2556" s="8">
        <v>1200</v>
      </c>
      <c r="T2556" s="10">
        <v>0.1</v>
      </c>
      <c r="U2556" s="8">
        <v>106.90493107322533</v>
      </c>
      <c r="V2556" s="10">
        <v>1.3916905852201678E-2</v>
      </c>
    </row>
    <row r="2557" spans="1:22" x14ac:dyDescent="0.25">
      <c r="A2557" s="6">
        <v>44737</v>
      </c>
      <c r="B2557" s="7" t="str">
        <f t="shared" si="39"/>
        <v>6</v>
      </c>
      <c r="C2557" s="17">
        <f>_xlfn.ISOWEEKNUM(Table3[[#This Row],[dt]])</f>
        <v>25</v>
      </c>
      <c r="D2557" s="1">
        <v>14706</v>
      </c>
      <c r="E2557" s="1" t="s">
        <v>10</v>
      </c>
      <c r="F2557" s="1" t="s">
        <v>93</v>
      </c>
      <c r="G2557" s="1" t="s">
        <v>51</v>
      </c>
      <c r="H2557" s="1" t="s">
        <v>17</v>
      </c>
      <c r="I2557" s="1" t="s">
        <v>18</v>
      </c>
      <c r="J2557" s="1" t="s">
        <v>13</v>
      </c>
      <c r="K2557" s="1" t="s">
        <v>15</v>
      </c>
      <c r="L2557" s="1" t="s">
        <v>78</v>
      </c>
      <c r="M2557" s="1">
        <v>34530</v>
      </c>
      <c r="N2557" s="17">
        <v>186.17792851552309</v>
      </c>
      <c r="O2557" s="8">
        <v>1993.8215298482344</v>
      </c>
      <c r="P2557" s="8">
        <v>498.93220733440245</v>
      </c>
      <c r="Q2557" s="8">
        <f>P2557-Table3[[#This Row],[paid]]</f>
        <v>-1494.889322513832</v>
      </c>
      <c r="R2557" s="8">
        <v>2.6798676476454761</v>
      </c>
      <c r="S2557" s="8">
        <v>800</v>
      </c>
      <c r="T2557" s="10">
        <v>0.11</v>
      </c>
      <c r="U2557" s="8">
        <v>197.31718426516989</v>
      </c>
      <c r="V2557" s="10">
        <v>6.5913157928260968E-2</v>
      </c>
    </row>
    <row r="2558" spans="1:22" x14ac:dyDescent="0.25">
      <c r="A2558" s="6">
        <v>44737</v>
      </c>
      <c r="B2558" s="7" t="str">
        <f t="shared" si="39"/>
        <v>6</v>
      </c>
      <c r="C2558" s="17">
        <f>_xlfn.ISOWEEKNUM(Table3[[#This Row],[dt]])</f>
        <v>25</v>
      </c>
      <c r="D2558" s="1">
        <v>2796</v>
      </c>
      <c r="E2558" s="1" t="s">
        <v>10</v>
      </c>
      <c r="F2558" s="1" t="s">
        <v>95</v>
      </c>
      <c r="G2558" s="1" t="s">
        <v>59</v>
      </c>
      <c r="H2558" s="1" t="s">
        <v>17</v>
      </c>
      <c r="I2558" s="1" t="s">
        <v>12</v>
      </c>
      <c r="J2558" s="1" t="s">
        <v>13</v>
      </c>
      <c r="K2558" s="1" t="s">
        <v>14</v>
      </c>
      <c r="L2558" s="1" t="s">
        <v>76</v>
      </c>
      <c r="M2558" s="1">
        <v>80040</v>
      </c>
      <c r="N2558" s="17">
        <v>203.31922099915323</v>
      </c>
      <c r="O2558" s="8">
        <v>2605.3977118958378</v>
      </c>
      <c r="P2558" s="8">
        <v>949.33231751906476</v>
      </c>
      <c r="Q2558" s="8">
        <f>P2558-Table3[[#This Row],[paid]]</f>
        <v>-1656.0653943767729</v>
      </c>
      <c r="R2558" s="8">
        <v>4.6691715266950506</v>
      </c>
      <c r="S2558" s="8">
        <v>1000</v>
      </c>
      <c r="T2558" s="10">
        <v>0.11</v>
      </c>
      <c r="U2558" s="8">
        <v>205.48606571848504</v>
      </c>
      <c r="V2558" s="10">
        <v>3.6075541712567619E-2</v>
      </c>
    </row>
    <row r="2559" spans="1:22" x14ac:dyDescent="0.25">
      <c r="A2559" s="6">
        <v>44737</v>
      </c>
      <c r="B2559" s="7" t="str">
        <f t="shared" si="39"/>
        <v>6</v>
      </c>
      <c r="C2559" s="17">
        <f>_xlfn.ISOWEEKNUM(Table3[[#This Row],[dt]])</f>
        <v>25</v>
      </c>
      <c r="D2559" s="1">
        <v>15101</v>
      </c>
      <c r="E2559" s="1" t="s">
        <v>10</v>
      </c>
      <c r="F2559" s="1" t="s">
        <v>92</v>
      </c>
      <c r="G2559" s="1" t="s">
        <v>43</v>
      </c>
      <c r="H2559" s="1" t="s">
        <v>17</v>
      </c>
      <c r="I2559" s="1" t="s">
        <v>12</v>
      </c>
      <c r="J2559" s="1" t="s">
        <v>16</v>
      </c>
      <c r="K2559" s="1" t="s">
        <v>14</v>
      </c>
      <c r="L2559" s="1" t="s">
        <v>81</v>
      </c>
      <c r="M2559" s="1">
        <v>112010</v>
      </c>
      <c r="N2559" s="17">
        <v>516.17511520737332</v>
      </c>
      <c r="O2559" s="8">
        <v>6591.2277002760702</v>
      </c>
      <c r="P2559" s="8">
        <v>4888.2582148678603</v>
      </c>
      <c r="Q2559" s="8">
        <f>P2559-Table3[[#This Row],[paid]]</f>
        <v>-1702.9694854082099</v>
      </c>
      <c r="R2559" s="8">
        <v>9.4701547417759624</v>
      </c>
      <c r="S2559" s="8">
        <v>7000</v>
      </c>
      <c r="T2559" s="10">
        <v>0.1</v>
      </c>
      <c r="U2559" s="8">
        <v>2693.6507280809124</v>
      </c>
      <c r="V2559" s="10">
        <v>9.1840849701435259E-2</v>
      </c>
    </row>
    <row r="2560" spans="1:22" x14ac:dyDescent="0.25">
      <c r="A2560" s="6">
        <v>44737</v>
      </c>
      <c r="B2560" s="7" t="str">
        <f t="shared" si="39"/>
        <v>6</v>
      </c>
      <c r="C2560" s="17">
        <f>_xlfn.ISOWEEKNUM(Table3[[#This Row],[dt]])</f>
        <v>25</v>
      </c>
      <c r="D2560" s="1">
        <v>9559</v>
      </c>
      <c r="E2560" s="1" t="s">
        <v>10</v>
      </c>
      <c r="F2560" s="1" t="s">
        <v>91</v>
      </c>
      <c r="G2560" s="1" t="s">
        <v>40</v>
      </c>
      <c r="H2560" s="1" t="s">
        <v>17</v>
      </c>
      <c r="I2560" s="1" t="s">
        <v>18</v>
      </c>
      <c r="J2560" s="1" t="s">
        <v>16</v>
      </c>
      <c r="K2560" s="1" t="s">
        <v>14</v>
      </c>
      <c r="L2560" s="1" t="s">
        <v>75</v>
      </c>
      <c r="M2560" s="1">
        <v>141650</v>
      </c>
      <c r="N2560" s="17">
        <v>280.50089631883935</v>
      </c>
      <c r="O2560" s="8">
        <v>3478.9586280901385</v>
      </c>
      <c r="P2560" s="8">
        <v>1712.0193218165678</v>
      </c>
      <c r="Q2560" s="8">
        <f>P2560-Table3[[#This Row],[paid]]</f>
        <v>-1766.9393062735708</v>
      </c>
      <c r="R2560" s="8">
        <v>6.1034361896318226</v>
      </c>
      <c r="S2560" s="8">
        <v>1400</v>
      </c>
      <c r="T2560" s="10">
        <v>7.0000000000000007E-2</v>
      </c>
      <c r="U2560" s="8">
        <v>141.71509996970528</v>
      </c>
      <c r="V2560" s="10">
        <v>1.3796096239861749E-2</v>
      </c>
    </row>
    <row r="2561" spans="1:22" x14ac:dyDescent="0.25">
      <c r="A2561" s="6">
        <v>44737</v>
      </c>
      <c r="B2561" s="7" t="str">
        <f t="shared" si="39"/>
        <v>6</v>
      </c>
      <c r="C2561" s="17">
        <f>_xlfn.ISOWEEKNUM(Table3[[#This Row],[dt]])</f>
        <v>25</v>
      </c>
      <c r="D2561" s="1">
        <v>12657</v>
      </c>
      <c r="E2561" s="1" t="s">
        <v>10</v>
      </c>
      <c r="F2561" s="1" t="s">
        <v>93</v>
      </c>
      <c r="G2561" s="1" t="s">
        <v>71</v>
      </c>
      <c r="H2561" s="1" t="s">
        <v>19</v>
      </c>
      <c r="I2561" s="1" t="s">
        <v>18</v>
      </c>
      <c r="J2561" s="1" t="s">
        <v>16</v>
      </c>
      <c r="K2561" s="1" t="s">
        <v>14</v>
      </c>
      <c r="L2561" s="1" t="s">
        <v>80</v>
      </c>
      <c r="M2561" s="1">
        <v>105840</v>
      </c>
      <c r="N2561" s="17">
        <v>176.24539877300614</v>
      </c>
      <c r="O2561" s="8">
        <v>2911.4667347835471</v>
      </c>
      <c r="P2561" s="8">
        <v>1125.2908238733955</v>
      </c>
      <c r="Q2561" s="8">
        <f>P2561-Table3[[#This Row],[paid]]</f>
        <v>-1786.1759109101515</v>
      </c>
      <c r="R2561" s="8">
        <v>6.3847954710165506</v>
      </c>
      <c r="S2561" s="8">
        <v>1400</v>
      </c>
      <c r="T2561" s="10">
        <v>0.08</v>
      </c>
      <c r="U2561" s="8">
        <v>264.29612746268441</v>
      </c>
      <c r="V2561" s="10">
        <v>3.91448625036242E-2</v>
      </c>
    </row>
    <row r="2562" spans="1:22" x14ac:dyDescent="0.25">
      <c r="A2562" s="6">
        <v>44737</v>
      </c>
      <c r="B2562" s="7" t="str">
        <f t="shared" ref="B2562:B2625" si="40">TEXT(A2562,"M")</f>
        <v>6</v>
      </c>
      <c r="C2562" s="17">
        <f>_xlfn.ISOWEEKNUM(Table3[[#This Row],[dt]])</f>
        <v>25</v>
      </c>
      <c r="D2562" s="1">
        <v>3016</v>
      </c>
      <c r="E2562" s="1" t="s">
        <v>10</v>
      </c>
      <c r="F2562" s="1" t="s">
        <v>90</v>
      </c>
      <c r="G2562" s="1" t="s">
        <v>51</v>
      </c>
      <c r="H2562" s="1" t="s">
        <v>11</v>
      </c>
      <c r="I2562" s="1" t="s">
        <v>12</v>
      </c>
      <c r="J2562" s="1" t="s">
        <v>16</v>
      </c>
      <c r="K2562" s="1" t="s">
        <v>15</v>
      </c>
      <c r="L2562" s="1" t="s">
        <v>80</v>
      </c>
      <c r="M2562" s="1">
        <v>407570</v>
      </c>
      <c r="N2562" s="17">
        <v>2543.4669685951822</v>
      </c>
      <c r="O2562" s="8">
        <v>6465.4024657162927</v>
      </c>
      <c r="P2562" s="8">
        <v>4669.0907467981924</v>
      </c>
      <c r="Q2562" s="8">
        <f>P2562-Table3[[#This Row],[paid]]</f>
        <v>-1796.3117189181003</v>
      </c>
      <c r="R2562" s="8">
        <v>1.8357190419410256</v>
      </c>
      <c r="S2562" s="8">
        <v>2200</v>
      </c>
      <c r="T2562" s="10">
        <v>0.08</v>
      </c>
      <c r="U2562" s="8">
        <v>353.09039650198008</v>
      </c>
      <c r="V2562" s="10">
        <v>1.2603824300770273E-2</v>
      </c>
    </row>
    <row r="2563" spans="1:22" x14ac:dyDescent="0.25">
      <c r="A2563" s="6">
        <v>44737</v>
      </c>
      <c r="B2563" s="7" t="str">
        <f t="shared" si="40"/>
        <v>6</v>
      </c>
      <c r="C2563" s="17">
        <f>_xlfn.ISOWEEKNUM(Table3[[#This Row],[dt]])</f>
        <v>25</v>
      </c>
      <c r="D2563" s="1">
        <v>17631</v>
      </c>
      <c r="E2563" s="1" t="s">
        <v>10</v>
      </c>
      <c r="F2563" s="1" t="s">
        <v>92</v>
      </c>
      <c r="G2563" s="1" t="s">
        <v>63</v>
      </c>
      <c r="H2563" s="1" t="s">
        <v>17</v>
      </c>
      <c r="I2563" s="1" t="s">
        <v>12</v>
      </c>
      <c r="J2563" s="1" t="s">
        <v>16</v>
      </c>
      <c r="K2563" s="1" t="s">
        <v>14</v>
      </c>
      <c r="L2563" s="1" t="s">
        <v>76</v>
      </c>
      <c r="M2563" s="1">
        <v>142760</v>
      </c>
      <c r="N2563" s="17">
        <v>286.47695493456865</v>
      </c>
      <c r="O2563" s="8">
        <v>4064.4373674241897</v>
      </c>
      <c r="P2563" s="8">
        <v>2064.4816321665894</v>
      </c>
      <c r="Q2563" s="8">
        <f>P2563-Table3[[#This Row],[paid]]</f>
        <v>-1999.9557352576003</v>
      </c>
      <c r="R2563" s="8">
        <v>7.2064492330216128</v>
      </c>
      <c r="S2563" s="8">
        <v>3000</v>
      </c>
      <c r="T2563" s="10">
        <v>0.17</v>
      </c>
      <c r="U2563" s="8">
        <v>192.20969275897721</v>
      </c>
      <c r="V2563" s="10">
        <v>1.5517187604882439E-2</v>
      </c>
    </row>
    <row r="2564" spans="1:22" x14ac:dyDescent="0.25">
      <c r="A2564" s="6">
        <v>44737</v>
      </c>
      <c r="B2564" s="7" t="str">
        <f t="shared" si="40"/>
        <v>6</v>
      </c>
      <c r="C2564" s="17">
        <f>_xlfn.ISOWEEKNUM(Table3[[#This Row],[dt]])</f>
        <v>25</v>
      </c>
      <c r="D2564" s="1">
        <v>14988</v>
      </c>
      <c r="E2564" s="1" t="s">
        <v>10</v>
      </c>
      <c r="F2564" s="1" t="s">
        <v>91</v>
      </c>
      <c r="G2564" s="1" t="s">
        <v>50</v>
      </c>
      <c r="H2564" s="1" t="s">
        <v>11</v>
      </c>
      <c r="I2564" s="1" t="s">
        <v>12</v>
      </c>
      <c r="J2564" s="1" t="s">
        <v>16</v>
      </c>
      <c r="K2564" s="1" t="s">
        <v>14</v>
      </c>
      <c r="L2564" s="1" t="s">
        <v>81</v>
      </c>
      <c r="M2564" s="1">
        <v>250530</v>
      </c>
      <c r="N2564" s="17">
        <v>828.70945445568987</v>
      </c>
      <c r="O2564" s="8">
        <v>6554.2482702866373</v>
      </c>
      <c r="P2564" s="8">
        <v>4503.7873204281832</v>
      </c>
      <c r="Q2564" s="8">
        <f>P2564-Table3[[#This Row],[paid]]</f>
        <v>-2050.4609498584541</v>
      </c>
      <c r="R2564" s="8">
        <v>5.4347000582807947</v>
      </c>
      <c r="S2564" s="8">
        <v>3400</v>
      </c>
      <c r="T2564" s="10">
        <v>0.14000000000000001</v>
      </c>
      <c r="U2564" s="8">
        <v>256.45585522737753</v>
      </c>
      <c r="V2564" s="10">
        <v>9.4903776526091901E-3</v>
      </c>
    </row>
    <row r="2565" spans="1:22" x14ac:dyDescent="0.25">
      <c r="A2565" s="6">
        <v>44737</v>
      </c>
      <c r="B2565" s="7" t="str">
        <f t="shared" si="40"/>
        <v>6</v>
      </c>
      <c r="C2565" s="17">
        <f>_xlfn.ISOWEEKNUM(Table3[[#This Row],[dt]])</f>
        <v>25</v>
      </c>
      <c r="D2565" s="1">
        <v>3015</v>
      </c>
      <c r="E2565" s="1" t="s">
        <v>10</v>
      </c>
      <c r="F2565" s="1" t="s">
        <v>91</v>
      </c>
      <c r="G2565" s="1" t="s">
        <v>60</v>
      </c>
      <c r="H2565" s="1" t="s">
        <v>11</v>
      </c>
      <c r="I2565" s="1" t="s">
        <v>12</v>
      </c>
      <c r="J2565" s="1" t="s">
        <v>16</v>
      </c>
      <c r="K2565" s="1" t="s">
        <v>15</v>
      </c>
      <c r="L2565" s="1" t="s">
        <v>79</v>
      </c>
      <c r="M2565" s="1">
        <v>168000</v>
      </c>
      <c r="N2565" s="17">
        <v>1406.1887617919153</v>
      </c>
      <c r="O2565" s="8">
        <v>2683.4740552047451</v>
      </c>
      <c r="P2565" s="8">
        <v>570.70040214596042</v>
      </c>
      <c r="Q2565" s="8">
        <f>P2565-Table3[[#This Row],[paid]]</f>
        <v>-2112.7736530587845</v>
      </c>
      <c r="R2565" s="8">
        <v>0.40584907066012477</v>
      </c>
      <c r="S2565" s="8">
        <v>600</v>
      </c>
      <c r="T2565" s="10">
        <v>0.13</v>
      </c>
      <c r="U2565" s="8">
        <v>32.73198777544647</v>
      </c>
      <c r="V2565" s="10">
        <v>9.559010779376511E-3</v>
      </c>
    </row>
    <row r="2566" spans="1:22" x14ac:dyDescent="0.25">
      <c r="A2566" s="6">
        <v>44737</v>
      </c>
      <c r="B2566" s="7" t="str">
        <f t="shared" si="40"/>
        <v>6</v>
      </c>
      <c r="C2566" s="17">
        <f>_xlfn.ISOWEEKNUM(Table3[[#This Row],[dt]])</f>
        <v>25</v>
      </c>
      <c r="D2566" s="1">
        <v>16205</v>
      </c>
      <c r="E2566" s="1" t="s">
        <v>10</v>
      </c>
      <c r="F2566" s="1" t="s">
        <v>90</v>
      </c>
      <c r="G2566" s="1" t="s">
        <v>60</v>
      </c>
      <c r="H2566" s="1" t="s">
        <v>17</v>
      </c>
      <c r="I2566" s="1" t="s">
        <v>12</v>
      </c>
      <c r="J2566" s="1" t="s">
        <v>13</v>
      </c>
      <c r="K2566" s="1" t="s">
        <v>14</v>
      </c>
      <c r="L2566" s="1" t="s">
        <v>79</v>
      </c>
      <c r="M2566" s="1">
        <v>94360</v>
      </c>
      <c r="N2566" s="17">
        <v>349.56657854459439</v>
      </c>
      <c r="O2566" s="8">
        <v>2943.0412036637035</v>
      </c>
      <c r="P2566" s="8">
        <v>804.99909552463669</v>
      </c>
      <c r="Q2566" s="8">
        <f>P2566-Table3[[#This Row],[paid]]</f>
        <v>-2138.0421081390668</v>
      </c>
      <c r="R2566" s="8">
        <v>2.3028491421468731</v>
      </c>
      <c r="S2566" s="8">
        <v>800</v>
      </c>
      <c r="T2566" s="10">
        <v>0.09</v>
      </c>
      <c r="U2566" s="8">
        <v>275.25172411801861</v>
      </c>
      <c r="V2566" s="10">
        <v>5.6987998630116603E-2</v>
      </c>
    </row>
    <row r="2567" spans="1:22" x14ac:dyDescent="0.25">
      <c r="A2567" s="6">
        <v>44737</v>
      </c>
      <c r="B2567" s="7" t="str">
        <f t="shared" si="40"/>
        <v>6</v>
      </c>
      <c r="C2567" s="17">
        <f>_xlfn.ISOWEEKNUM(Table3[[#This Row],[dt]])</f>
        <v>25</v>
      </c>
      <c r="D2567" s="1">
        <v>2370</v>
      </c>
      <c r="E2567" s="1" t="s">
        <v>10</v>
      </c>
      <c r="F2567" s="1" t="s">
        <v>93</v>
      </c>
      <c r="G2567" s="1" t="s">
        <v>72</v>
      </c>
      <c r="H2567" s="1" t="s">
        <v>17</v>
      </c>
      <c r="I2567" s="1" t="s">
        <v>12</v>
      </c>
      <c r="J2567" s="1" t="s">
        <v>13</v>
      </c>
      <c r="K2567" s="1" t="s">
        <v>14</v>
      </c>
      <c r="L2567" s="1" t="s">
        <v>78</v>
      </c>
      <c r="M2567" s="1">
        <v>111090</v>
      </c>
      <c r="N2567" s="17">
        <v>252.13654766286345</v>
      </c>
      <c r="O2567" s="8">
        <v>5066.7452565761405</v>
      </c>
      <c r="P2567" s="8">
        <v>2877.2785064871564</v>
      </c>
      <c r="Q2567" s="8">
        <f>P2567-Table3[[#This Row],[paid]]</f>
        <v>-2189.4667500889841</v>
      </c>
      <c r="R2567" s="8">
        <v>11.411588415712028</v>
      </c>
      <c r="S2567" s="8">
        <v>30000</v>
      </c>
      <c r="T2567" s="10">
        <v>8.5000000000000006E-2</v>
      </c>
      <c r="U2567" s="8">
        <v>1464.7034553782908</v>
      </c>
      <c r="V2567" s="10">
        <v>8.4843105042719358E-2</v>
      </c>
    </row>
    <row r="2568" spans="1:22" x14ac:dyDescent="0.25">
      <c r="A2568" s="6">
        <v>44737</v>
      </c>
      <c r="B2568" s="7" t="str">
        <f t="shared" si="40"/>
        <v>6</v>
      </c>
      <c r="C2568" s="17">
        <f>_xlfn.ISOWEEKNUM(Table3[[#This Row],[dt]])</f>
        <v>25</v>
      </c>
      <c r="D2568" s="1">
        <v>10778</v>
      </c>
      <c r="E2568" s="1" t="s">
        <v>10</v>
      </c>
      <c r="F2568" s="1" t="s">
        <v>93</v>
      </c>
      <c r="G2568" s="1" t="s">
        <v>63</v>
      </c>
      <c r="H2568" s="1" t="s">
        <v>17</v>
      </c>
      <c r="I2568" s="1" t="s">
        <v>12</v>
      </c>
      <c r="J2568" s="1" t="s">
        <v>16</v>
      </c>
      <c r="K2568" s="1" t="s">
        <v>20</v>
      </c>
      <c r="L2568" s="1" t="s">
        <v>77</v>
      </c>
      <c r="M2568" s="1">
        <v>91640</v>
      </c>
      <c r="N2568" s="17">
        <v>171.63412014212136</v>
      </c>
      <c r="O2568" s="8">
        <v>3944.8172781091976</v>
      </c>
      <c r="P2568" s="8">
        <v>1659.4736339453682</v>
      </c>
      <c r="Q2568" s="8">
        <f>P2568-Table3[[#This Row],[paid]]</f>
        <v>-2285.3436441638296</v>
      </c>
      <c r="R2568" s="8">
        <v>9.6686697992872492</v>
      </c>
      <c r="S2568" s="8">
        <v>1400</v>
      </c>
      <c r="T2568" s="10">
        <v>0.09</v>
      </c>
      <c r="U2568" s="8">
        <v>793.84056625061953</v>
      </c>
      <c r="V2568" s="10">
        <v>7.9728148935523019E-2</v>
      </c>
    </row>
    <row r="2569" spans="1:22" x14ac:dyDescent="0.25">
      <c r="A2569" s="6">
        <v>44737</v>
      </c>
      <c r="B2569" s="7" t="str">
        <f t="shared" si="40"/>
        <v>6</v>
      </c>
      <c r="C2569" s="17">
        <f>_xlfn.ISOWEEKNUM(Table3[[#This Row],[dt]])</f>
        <v>25</v>
      </c>
      <c r="D2569" s="1">
        <v>14315</v>
      </c>
      <c r="E2569" s="1" t="s">
        <v>10</v>
      </c>
      <c r="F2569" s="1" t="s">
        <v>95</v>
      </c>
      <c r="G2569" s="1" t="s">
        <v>57</v>
      </c>
      <c r="H2569" s="1" t="s">
        <v>11</v>
      </c>
      <c r="I2569" s="1" t="s">
        <v>12</v>
      </c>
      <c r="J2569" s="1" t="s">
        <v>16</v>
      </c>
      <c r="K2569" s="1" t="s">
        <v>14</v>
      </c>
      <c r="L2569" s="1" t="s">
        <v>76</v>
      </c>
      <c r="M2569" s="1">
        <v>218360</v>
      </c>
      <c r="N2569" s="17">
        <v>777.87576120125289</v>
      </c>
      <c r="O2569" s="8">
        <v>5064.0168272121009</v>
      </c>
      <c r="P2569" s="8">
        <v>2477.4691472978407</v>
      </c>
      <c r="Q2569" s="8">
        <f>P2569-Table3[[#This Row],[paid]]</f>
        <v>-2586.5476799142602</v>
      </c>
      <c r="R2569" s="8">
        <v>3.1849162435296234</v>
      </c>
      <c r="S2569" s="8">
        <v>2600</v>
      </c>
      <c r="T2569" s="10">
        <v>0.12</v>
      </c>
      <c r="U2569" s="8">
        <v>108.11450328926587</v>
      </c>
      <c r="V2569" s="10">
        <v>7.2731819490860694E-3</v>
      </c>
    </row>
    <row r="2570" spans="1:22" x14ac:dyDescent="0.25">
      <c r="A2570" s="6">
        <v>44737</v>
      </c>
      <c r="B2570" s="7" t="str">
        <f t="shared" si="40"/>
        <v>6</v>
      </c>
      <c r="C2570" s="17">
        <f>_xlfn.ISOWEEKNUM(Table3[[#This Row],[dt]])</f>
        <v>25</v>
      </c>
      <c r="D2570" s="1">
        <v>7581</v>
      </c>
      <c r="E2570" s="1" t="s">
        <v>10</v>
      </c>
      <c r="F2570" s="1" t="s">
        <v>94</v>
      </c>
      <c r="G2570" s="1" t="s">
        <v>27</v>
      </c>
      <c r="H2570" s="1" t="s">
        <v>11</v>
      </c>
      <c r="I2570" s="1" t="s">
        <v>12</v>
      </c>
      <c r="J2570" s="1" t="s">
        <v>13</v>
      </c>
      <c r="K2570" s="1" t="s">
        <v>14</v>
      </c>
      <c r="L2570" s="1" t="s">
        <v>77</v>
      </c>
      <c r="M2570" s="1">
        <v>441990</v>
      </c>
      <c r="N2570" s="17">
        <v>1786.1104246124253</v>
      </c>
      <c r="O2570" s="8">
        <v>8643.6530906256467</v>
      </c>
      <c r="P2570" s="8">
        <v>4253.0355074104336</v>
      </c>
      <c r="Q2570" s="8">
        <f>P2570-Table3[[#This Row],[paid]]</f>
        <v>-4390.617583215213</v>
      </c>
      <c r="R2570" s="8">
        <v>2.3811716503100953</v>
      </c>
      <c r="S2570" s="8">
        <v>5200</v>
      </c>
      <c r="T2570" s="10">
        <v>0.17</v>
      </c>
      <c r="U2570" s="8">
        <v>4096.565284018985</v>
      </c>
      <c r="V2570" s="10">
        <v>0.16053495896758849</v>
      </c>
    </row>
    <row r="2571" spans="1:22" x14ac:dyDescent="0.25">
      <c r="A2571" s="6">
        <v>44737</v>
      </c>
      <c r="B2571" s="7" t="str">
        <f t="shared" si="40"/>
        <v>6</v>
      </c>
      <c r="C2571" s="17">
        <f>_xlfn.ISOWEEKNUM(Table3[[#This Row],[dt]])</f>
        <v>25</v>
      </c>
      <c r="D2571" s="1">
        <v>13549</v>
      </c>
      <c r="E2571" s="1" t="s">
        <v>10</v>
      </c>
      <c r="F2571" s="1" t="s">
        <v>94</v>
      </c>
      <c r="G2571" s="1" t="s">
        <v>26</v>
      </c>
      <c r="H2571" s="1" t="s">
        <v>19</v>
      </c>
      <c r="I2571" s="1" t="s">
        <v>12</v>
      </c>
      <c r="J2571" s="1" t="s">
        <v>13</v>
      </c>
      <c r="K2571" s="1" t="s">
        <v>14</v>
      </c>
      <c r="L2571" s="1" t="s">
        <v>76</v>
      </c>
      <c r="M2571" s="1">
        <v>956420</v>
      </c>
      <c r="N2571" s="17">
        <v>749.43532983985506</v>
      </c>
      <c r="O2571" s="8">
        <v>17829.968984488565</v>
      </c>
      <c r="P2571" s="8">
        <v>11599.313096288692</v>
      </c>
      <c r="Q2571" s="8">
        <f>P2571-Table3[[#This Row],[paid]]</f>
        <v>-6230.6558881998735</v>
      </c>
      <c r="R2571" s="8">
        <v>15.477403632368546</v>
      </c>
      <c r="S2571" s="8">
        <v>19200</v>
      </c>
      <c r="T2571" s="10">
        <v>7.0000000000000007E-2</v>
      </c>
      <c r="U2571" s="8">
        <v>3330.9973539640509</v>
      </c>
      <c r="V2571" s="10">
        <v>4.7861991572441115E-2</v>
      </c>
    </row>
    <row r="2572" spans="1:22" x14ac:dyDescent="0.25">
      <c r="A2572" s="6">
        <v>44738</v>
      </c>
      <c r="B2572" s="7" t="str">
        <f t="shared" si="40"/>
        <v>6</v>
      </c>
      <c r="C2572" s="17">
        <f>_xlfn.ISOWEEKNUM(Table3[[#This Row],[dt]])</f>
        <v>25</v>
      </c>
      <c r="D2572" s="1">
        <v>5289</v>
      </c>
      <c r="E2572" s="1" t="s">
        <v>10</v>
      </c>
      <c r="F2572" s="1" t="s">
        <v>95</v>
      </c>
      <c r="G2572" s="1" t="s">
        <v>60</v>
      </c>
      <c r="H2572" s="1" t="s">
        <v>17</v>
      </c>
      <c r="I2572" s="1" t="s">
        <v>12</v>
      </c>
      <c r="J2572" s="1" t="s">
        <v>16</v>
      </c>
      <c r="K2572" s="1" t="s">
        <v>14</v>
      </c>
      <c r="L2572" s="1" t="s">
        <v>76</v>
      </c>
      <c r="M2572" s="1">
        <v>975130</v>
      </c>
      <c r="N2572" s="17">
        <v>2708.192927235697</v>
      </c>
      <c r="O2572" s="8">
        <v>18686.475954121132</v>
      </c>
      <c r="P2572" s="8">
        <v>28114.767785505988</v>
      </c>
      <c r="Q2572" s="8">
        <f>P2572-Table3[[#This Row],[paid]]</f>
        <v>9428.2918313848568</v>
      </c>
      <c r="R2572" s="8">
        <v>10.381375530067297</v>
      </c>
      <c r="S2572" s="8">
        <v>33000</v>
      </c>
      <c r="T2572" s="10">
        <v>0.04</v>
      </c>
      <c r="U2572" s="8">
        <v>3779.0466167404848</v>
      </c>
      <c r="V2572" s="10">
        <v>2.2402500621569527E-2</v>
      </c>
    </row>
    <row r="2573" spans="1:22" x14ac:dyDescent="0.25">
      <c r="A2573" s="6">
        <v>44738</v>
      </c>
      <c r="B2573" s="7" t="str">
        <f t="shared" si="40"/>
        <v>6</v>
      </c>
      <c r="C2573" s="17">
        <f>_xlfn.ISOWEEKNUM(Table3[[#This Row],[dt]])</f>
        <v>25</v>
      </c>
      <c r="D2573" s="1">
        <v>15408</v>
      </c>
      <c r="E2573" s="1" t="s">
        <v>10</v>
      </c>
      <c r="F2573" s="1" t="s">
        <v>93</v>
      </c>
      <c r="G2573" s="1" t="s">
        <v>60</v>
      </c>
      <c r="H2573" s="1" t="s">
        <v>17</v>
      </c>
      <c r="I2573" s="1" t="s">
        <v>18</v>
      </c>
      <c r="J2573" s="1" t="s">
        <v>16</v>
      </c>
      <c r="K2573" s="1" t="s">
        <v>20</v>
      </c>
      <c r="L2573" s="1" t="s">
        <v>80</v>
      </c>
      <c r="M2573" s="1">
        <v>388110</v>
      </c>
      <c r="N2573" s="17">
        <v>853.62859285178695</v>
      </c>
      <c r="O2573" s="8">
        <v>12491.313691405965</v>
      </c>
      <c r="P2573" s="8">
        <v>20194.966911487001</v>
      </c>
      <c r="Q2573" s="8">
        <f>P2573-Table3[[#This Row],[paid]]</f>
        <v>7703.6532200810361</v>
      </c>
      <c r="R2573" s="8">
        <v>23.657791082208274</v>
      </c>
      <c r="S2573" s="8">
        <v>25600</v>
      </c>
      <c r="T2573" s="10">
        <v>0.1</v>
      </c>
      <c r="U2573" s="8">
        <v>10547.671244473575</v>
      </c>
      <c r="V2573" s="10">
        <v>8.7048679758535974E-2</v>
      </c>
    </row>
    <row r="2574" spans="1:22" x14ac:dyDescent="0.25">
      <c r="A2574" s="6">
        <v>44738</v>
      </c>
      <c r="B2574" s="7" t="str">
        <f t="shared" si="40"/>
        <v>6</v>
      </c>
      <c r="C2574" s="17">
        <f>_xlfn.ISOWEEKNUM(Table3[[#This Row],[dt]])</f>
        <v>25</v>
      </c>
      <c r="D2574" s="1">
        <v>15101</v>
      </c>
      <c r="E2574" s="1" t="s">
        <v>10</v>
      </c>
      <c r="F2574" s="1" t="s">
        <v>91</v>
      </c>
      <c r="G2574" s="1" t="s">
        <v>30</v>
      </c>
      <c r="H2574" s="1" t="s">
        <v>17</v>
      </c>
      <c r="I2574" s="1" t="s">
        <v>12</v>
      </c>
      <c r="J2574" s="1" t="s">
        <v>16</v>
      </c>
      <c r="K2574" s="1" t="s">
        <v>14</v>
      </c>
      <c r="L2574" s="1" t="s">
        <v>77</v>
      </c>
      <c r="M2574" s="1">
        <v>214990</v>
      </c>
      <c r="N2574" s="17">
        <v>1024.539051956815</v>
      </c>
      <c r="O2574" s="8">
        <v>14037.286668205717</v>
      </c>
      <c r="P2574" s="8">
        <v>21212.018252344435</v>
      </c>
      <c r="Q2574" s="8">
        <f>P2574-Table3[[#This Row],[paid]]</f>
        <v>7174.7315841387172</v>
      </c>
      <c r="R2574" s="8">
        <v>20.703962637471562</v>
      </c>
      <c r="S2574" s="8">
        <v>28800</v>
      </c>
      <c r="T2574" s="10">
        <v>0.1</v>
      </c>
      <c r="U2574" s="8">
        <v>4667.7668680545621</v>
      </c>
      <c r="V2574" s="10">
        <v>3.6675489122294014E-2</v>
      </c>
    </row>
    <row r="2575" spans="1:22" x14ac:dyDescent="0.25">
      <c r="A2575" s="6">
        <v>44738</v>
      </c>
      <c r="B2575" s="7" t="str">
        <f t="shared" si="40"/>
        <v>6</v>
      </c>
      <c r="C2575" s="17">
        <f>_xlfn.ISOWEEKNUM(Table3[[#This Row],[dt]])</f>
        <v>25</v>
      </c>
      <c r="D2575" s="1">
        <v>15910</v>
      </c>
      <c r="E2575" s="1" t="s">
        <v>10</v>
      </c>
      <c r="F2575" s="1" t="s">
        <v>89</v>
      </c>
      <c r="G2575" s="1" t="s">
        <v>36</v>
      </c>
      <c r="H2575" s="1" t="s">
        <v>11</v>
      </c>
      <c r="I2575" s="1" t="s">
        <v>12</v>
      </c>
      <c r="J2575" s="1" t="s">
        <v>16</v>
      </c>
      <c r="K2575" s="1" t="s">
        <v>14</v>
      </c>
      <c r="L2575" s="1" t="s">
        <v>79</v>
      </c>
      <c r="M2575" s="1">
        <v>411870</v>
      </c>
      <c r="N2575" s="17">
        <v>1136.5256292332135</v>
      </c>
      <c r="O2575" s="8">
        <v>9769.1888917434007</v>
      </c>
      <c r="P2575" s="8">
        <v>14018.855495311602</v>
      </c>
      <c r="Q2575" s="8">
        <f>P2575-Table3[[#This Row],[paid]]</f>
        <v>4249.666603568201</v>
      </c>
      <c r="R2575" s="8">
        <v>12.334834459271971</v>
      </c>
      <c r="S2575" s="8">
        <v>6000</v>
      </c>
      <c r="T2575" s="10">
        <v>0.12</v>
      </c>
      <c r="U2575" s="8">
        <v>5532.9209829123438</v>
      </c>
      <c r="V2575" s="10">
        <v>6.577951370284528E-2</v>
      </c>
    </row>
    <row r="2576" spans="1:22" x14ac:dyDescent="0.25">
      <c r="A2576" s="6">
        <v>44738</v>
      </c>
      <c r="B2576" s="7" t="str">
        <f t="shared" si="40"/>
        <v>6</v>
      </c>
      <c r="C2576" s="17">
        <f>_xlfn.ISOWEEKNUM(Table3[[#This Row],[dt]])</f>
        <v>25</v>
      </c>
      <c r="D2576" s="1">
        <v>10543</v>
      </c>
      <c r="E2576" s="1" t="s">
        <v>10</v>
      </c>
      <c r="F2576" s="1" t="s">
        <v>95</v>
      </c>
      <c r="G2576" s="1" t="s">
        <v>67</v>
      </c>
      <c r="H2576" s="1" t="s">
        <v>19</v>
      </c>
      <c r="I2576" s="1" t="s">
        <v>18</v>
      </c>
      <c r="J2576" s="1" t="s">
        <v>13</v>
      </c>
      <c r="K2576" s="1" t="s">
        <v>14</v>
      </c>
      <c r="L2576" s="1" t="s">
        <v>78</v>
      </c>
      <c r="M2576" s="1">
        <v>524750</v>
      </c>
      <c r="N2576" s="17">
        <v>266.73294562633617</v>
      </c>
      <c r="O2576" s="8">
        <v>11306.563989311122</v>
      </c>
      <c r="P2576" s="8">
        <v>14783.495675400069</v>
      </c>
      <c r="Q2576" s="8">
        <f>P2576-Table3[[#This Row],[paid]]</f>
        <v>3476.9316860889467</v>
      </c>
      <c r="R2576" s="8">
        <v>55.424333280936871</v>
      </c>
      <c r="S2576" s="8">
        <v>12600</v>
      </c>
      <c r="T2576" s="10">
        <v>8.5000000000000006E-2</v>
      </c>
      <c r="U2576" s="8">
        <v>4011.5340272692515</v>
      </c>
      <c r="V2576" s="10">
        <v>4.5225366126187334E-2</v>
      </c>
    </row>
    <row r="2577" spans="1:22" x14ac:dyDescent="0.25">
      <c r="A2577" s="6">
        <v>44738</v>
      </c>
      <c r="B2577" s="7" t="str">
        <f t="shared" si="40"/>
        <v>6</v>
      </c>
      <c r="C2577" s="17">
        <f>_xlfn.ISOWEEKNUM(Table3[[#This Row],[dt]])</f>
        <v>25</v>
      </c>
      <c r="D2577" s="1">
        <v>15810</v>
      </c>
      <c r="E2577" s="1" t="s">
        <v>10</v>
      </c>
      <c r="F2577" s="1" t="s">
        <v>93</v>
      </c>
      <c r="G2577" s="1" t="s">
        <v>66</v>
      </c>
      <c r="H2577" s="1" t="s">
        <v>11</v>
      </c>
      <c r="I2577" s="1" t="s">
        <v>12</v>
      </c>
      <c r="J2577" s="1" t="s">
        <v>16</v>
      </c>
      <c r="K2577" s="1" t="s">
        <v>14</v>
      </c>
      <c r="L2577" s="1" t="s">
        <v>76</v>
      </c>
      <c r="M2577" s="1">
        <v>262650</v>
      </c>
      <c r="N2577" s="17">
        <v>720.42009527934169</v>
      </c>
      <c r="O2577" s="8">
        <v>5937.7047571867543</v>
      </c>
      <c r="P2577" s="8">
        <v>9380.793480072547</v>
      </c>
      <c r="Q2577" s="8">
        <f>P2577-Table3[[#This Row],[paid]]</f>
        <v>3443.0887228857928</v>
      </c>
      <c r="R2577" s="8">
        <v>13.021282362251652</v>
      </c>
      <c r="S2577" s="8">
        <v>3600</v>
      </c>
      <c r="T2577" s="10">
        <v>0.09</v>
      </c>
      <c r="U2577" s="8">
        <v>3759.1319160900721</v>
      </c>
      <c r="V2577" s="10">
        <v>6.6787738941905234E-2</v>
      </c>
    </row>
    <row r="2578" spans="1:22" x14ac:dyDescent="0.25">
      <c r="A2578" s="6">
        <v>44738</v>
      </c>
      <c r="B2578" s="7" t="str">
        <f t="shared" si="40"/>
        <v>6</v>
      </c>
      <c r="C2578" s="17">
        <f>_xlfn.ISOWEEKNUM(Table3[[#This Row],[dt]])</f>
        <v>25</v>
      </c>
      <c r="D2578" s="1">
        <v>17962</v>
      </c>
      <c r="E2578" s="1" t="s">
        <v>10</v>
      </c>
      <c r="F2578" s="1" t="s">
        <v>94</v>
      </c>
      <c r="G2578" s="1" t="s">
        <v>27</v>
      </c>
      <c r="H2578" s="1" t="s">
        <v>11</v>
      </c>
      <c r="I2578" s="1" t="s">
        <v>12</v>
      </c>
      <c r="J2578" s="1" t="s">
        <v>23</v>
      </c>
      <c r="K2578" s="1" t="s">
        <v>15</v>
      </c>
      <c r="L2578" s="1" t="s">
        <v>81</v>
      </c>
      <c r="M2578" s="1">
        <v>458750</v>
      </c>
      <c r="N2578" s="17">
        <v>3762.0189843573812</v>
      </c>
      <c r="O2578" s="8">
        <v>5958.3614619334503</v>
      </c>
      <c r="P2578" s="8">
        <v>9339.7787231071015</v>
      </c>
      <c r="Q2578" s="8">
        <f>P2578-Table3[[#This Row],[paid]]</f>
        <v>3381.4172611736512</v>
      </c>
      <c r="R2578" s="8">
        <v>2.482650609138938</v>
      </c>
      <c r="S2578" s="8">
        <v>11400</v>
      </c>
      <c r="T2578" s="10">
        <v>0.06</v>
      </c>
      <c r="U2578" s="8">
        <v>219.32049346152741</v>
      </c>
      <c r="V2578" s="10">
        <v>3.9137346462487562E-3</v>
      </c>
    </row>
    <row r="2579" spans="1:22" x14ac:dyDescent="0.25">
      <c r="A2579" s="6">
        <v>44738</v>
      </c>
      <c r="B2579" s="7" t="str">
        <f t="shared" si="40"/>
        <v>6</v>
      </c>
      <c r="C2579" s="17">
        <f>_xlfn.ISOWEEKNUM(Table3[[#This Row],[dt]])</f>
        <v>25</v>
      </c>
      <c r="D2579" s="1">
        <v>15372</v>
      </c>
      <c r="E2579" s="1" t="s">
        <v>10</v>
      </c>
      <c r="F2579" s="1" t="s">
        <v>92</v>
      </c>
      <c r="G2579" s="1" t="s">
        <v>67</v>
      </c>
      <c r="H2579" s="1" t="s">
        <v>11</v>
      </c>
      <c r="I2579" s="1" t="s">
        <v>12</v>
      </c>
      <c r="J2579" s="1" t="s">
        <v>16</v>
      </c>
      <c r="K2579" s="1" t="s">
        <v>15</v>
      </c>
      <c r="L2579" s="1" t="s">
        <v>80</v>
      </c>
      <c r="M2579" s="1">
        <v>598400</v>
      </c>
      <c r="N2579" s="17">
        <v>7275.123144981646</v>
      </c>
      <c r="O2579" s="8">
        <v>5296.1294301289217</v>
      </c>
      <c r="P2579" s="8">
        <v>8286.0201711719074</v>
      </c>
      <c r="Q2579" s="8">
        <f>P2579-Table3[[#This Row],[paid]]</f>
        <v>2989.8907410429856</v>
      </c>
      <c r="R2579" s="8">
        <v>1.1389525656191228</v>
      </c>
      <c r="S2579" s="8">
        <v>13200</v>
      </c>
      <c r="T2579" s="10">
        <v>0.105</v>
      </c>
      <c r="U2579" s="8">
        <v>5015.1230365639176</v>
      </c>
      <c r="V2579" s="10">
        <v>0.10087518762449539</v>
      </c>
    </row>
    <row r="2580" spans="1:22" x14ac:dyDescent="0.25">
      <c r="A2580" s="6">
        <v>44738</v>
      </c>
      <c r="B2580" s="7" t="str">
        <f t="shared" si="40"/>
        <v>6</v>
      </c>
      <c r="C2580" s="17">
        <f>_xlfn.ISOWEEKNUM(Table3[[#This Row],[dt]])</f>
        <v>25</v>
      </c>
      <c r="D2580" s="1">
        <v>13549</v>
      </c>
      <c r="E2580" s="1" t="s">
        <v>10</v>
      </c>
      <c r="F2580" s="1" t="s">
        <v>93</v>
      </c>
      <c r="G2580" s="1" t="s">
        <v>44</v>
      </c>
      <c r="H2580" s="1" t="s">
        <v>19</v>
      </c>
      <c r="I2580" s="1" t="s">
        <v>12</v>
      </c>
      <c r="J2580" s="1" t="s">
        <v>13</v>
      </c>
      <c r="K2580" s="1" t="s">
        <v>14</v>
      </c>
      <c r="L2580" s="1" t="s">
        <v>75</v>
      </c>
      <c r="M2580" s="1">
        <v>1422920</v>
      </c>
      <c r="N2580" s="17">
        <v>902.62686965811974</v>
      </c>
      <c r="O2580" s="8">
        <v>22197.383198297506</v>
      </c>
      <c r="P2580" s="8">
        <v>25107.712419650401</v>
      </c>
      <c r="Q2580" s="8">
        <f>P2580-Table3[[#This Row],[paid]]</f>
        <v>2910.3292213528948</v>
      </c>
      <c r="R2580" s="8">
        <v>27.816269672052012</v>
      </c>
      <c r="S2580" s="8">
        <v>28800</v>
      </c>
      <c r="T2580" s="10">
        <v>7.0000000000000007E-2</v>
      </c>
      <c r="U2580" s="8">
        <v>8997.9476488660021</v>
      </c>
      <c r="V2580" s="10">
        <v>5.9728975559874928E-2</v>
      </c>
    </row>
    <row r="2581" spans="1:22" x14ac:dyDescent="0.25">
      <c r="A2581" s="6">
        <v>44738</v>
      </c>
      <c r="B2581" s="7" t="str">
        <f t="shared" si="40"/>
        <v>6</v>
      </c>
      <c r="C2581" s="17">
        <f>_xlfn.ISOWEEKNUM(Table3[[#This Row],[dt]])</f>
        <v>25</v>
      </c>
      <c r="D2581" s="1">
        <v>7797</v>
      </c>
      <c r="E2581" s="1" t="s">
        <v>10</v>
      </c>
      <c r="F2581" s="1" t="s">
        <v>89</v>
      </c>
      <c r="G2581" s="1" t="s">
        <v>61</v>
      </c>
      <c r="H2581" s="1" t="s">
        <v>19</v>
      </c>
      <c r="I2581" s="1" t="s">
        <v>18</v>
      </c>
      <c r="J2581" s="1" t="s">
        <v>13</v>
      </c>
      <c r="K2581" s="1" t="s">
        <v>14</v>
      </c>
      <c r="L2581" s="1" t="s">
        <v>80</v>
      </c>
      <c r="M2581" s="1">
        <v>266730</v>
      </c>
      <c r="N2581" s="17">
        <v>419.52633011705632</v>
      </c>
      <c r="O2581" s="8">
        <v>7952.3798991950043</v>
      </c>
      <c r="P2581" s="8">
        <v>10693.053701301047</v>
      </c>
      <c r="Q2581" s="8">
        <f>P2581-Table3[[#This Row],[paid]]</f>
        <v>2740.6738021060428</v>
      </c>
      <c r="R2581" s="8">
        <v>25.488397112804503</v>
      </c>
      <c r="S2581" s="8">
        <v>9400</v>
      </c>
      <c r="T2581" s="10">
        <v>0.125</v>
      </c>
      <c r="U2581" s="8">
        <v>7700.0428720623195</v>
      </c>
      <c r="V2581" s="10">
        <v>0.12001627547432091</v>
      </c>
    </row>
    <row r="2582" spans="1:22" x14ac:dyDescent="0.25">
      <c r="A2582" s="6">
        <v>44738</v>
      </c>
      <c r="B2582" s="7" t="str">
        <f t="shared" si="40"/>
        <v>6</v>
      </c>
      <c r="C2582" s="17">
        <f>_xlfn.ISOWEEKNUM(Table3[[#This Row],[dt]])</f>
        <v>25</v>
      </c>
      <c r="D2582" s="1">
        <v>13948</v>
      </c>
      <c r="E2582" s="1" t="s">
        <v>10</v>
      </c>
      <c r="F2582" s="1" t="s">
        <v>92</v>
      </c>
      <c r="G2582" s="1" t="s">
        <v>53</v>
      </c>
      <c r="H2582" s="1" t="s">
        <v>11</v>
      </c>
      <c r="I2582" s="1" t="s">
        <v>18</v>
      </c>
      <c r="J2582" s="1" t="s">
        <v>13</v>
      </c>
      <c r="K2582" s="1" t="s">
        <v>14</v>
      </c>
      <c r="L2582" s="1" t="s">
        <v>77</v>
      </c>
      <c r="M2582" s="1">
        <v>179720</v>
      </c>
      <c r="N2582" s="17">
        <v>683.34600760456271</v>
      </c>
      <c r="O2582" s="8">
        <v>5156.5320758643611</v>
      </c>
      <c r="P2582" s="8">
        <v>7529.2641177922633</v>
      </c>
      <c r="Q2582" s="8">
        <f>P2582-Table3[[#This Row],[paid]]</f>
        <v>2372.7320419279022</v>
      </c>
      <c r="R2582" s="8">
        <v>11.018230931334104</v>
      </c>
      <c r="S2582" s="8">
        <v>13400</v>
      </c>
      <c r="T2582" s="10">
        <v>0.1</v>
      </c>
      <c r="U2582" s="8">
        <v>3678.6770225246273</v>
      </c>
      <c r="V2582" s="10">
        <v>8.1430645478168626E-2</v>
      </c>
    </row>
    <row r="2583" spans="1:22" x14ac:dyDescent="0.25">
      <c r="A2583" s="6">
        <v>44738</v>
      </c>
      <c r="B2583" s="7" t="str">
        <f t="shared" si="40"/>
        <v>6</v>
      </c>
      <c r="C2583" s="17">
        <f>_xlfn.ISOWEEKNUM(Table3[[#This Row],[dt]])</f>
        <v>25</v>
      </c>
      <c r="D2583" s="1">
        <v>3015</v>
      </c>
      <c r="E2583" s="1" t="s">
        <v>10</v>
      </c>
      <c r="F2583" s="1" t="s">
        <v>94</v>
      </c>
      <c r="G2583" s="1" t="s">
        <v>41</v>
      </c>
      <c r="H2583" s="1" t="s">
        <v>11</v>
      </c>
      <c r="I2583" s="1" t="s">
        <v>12</v>
      </c>
      <c r="J2583" s="1" t="s">
        <v>16</v>
      </c>
      <c r="K2583" s="1" t="s">
        <v>15</v>
      </c>
      <c r="L2583" s="1" t="s">
        <v>76</v>
      </c>
      <c r="M2583" s="1">
        <v>795130</v>
      </c>
      <c r="N2583" s="17">
        <v>8256.3413359350488</v>
      </c>
      <c r="O2583" s="8">
        <v>13993.74953083861</v>
      </c>
      <c r="P2583" s="8">
        <v>16154.526383694703</v>
      </c>
      <c r="Q2583" s="8">
        <f>P2583-Table3[[#This Row],[paid]]</f>
        <v>2160.7768528560937</v>
      </c>
      <c r="R2583" s="8">
        <v>1.9566204601284412</v>
      </c>
      <c r="S2583" s="8">
        <v>19400</v>
      </c>
      <c r="T2583" s="10">
        <v>0.13</v>
      </c>
      <c r="U2583" s="8">
        <v>11568.652709114447</v>
      </c>
      <c r="V2583" s="10">
        <v>0.11935408931570483</v>
      </c>
    </row>
    <row r="2584" spans="1:22" x14ac:dyDescent="0.25">
      <c r="A2584" s="6">
        <v>44738</v>
      </c>
      <c r="B2584" s="7" t="str">
        <f t="shared" si="40"/>
        <v>6</v>
      </c>
      <c r="C2584" s="17">
        <f>_xlfn.ISOWEEKNUM(Table3[[#This Row],[dt]])</f>
        <v>25</v>
      </c>
      <c r="D2584" s="1">
        <v>17246</v>
      </c>
      <c r="E2584" s="1" t="s">
        <v>10</v>
      </c>
      <c r="F2584" s="1" t="s">
        <v>93</v>
      </c>
      <c r="G2584" s="1" t="s">
        <v>69</v>
      </c>
      <c r="H2584" s="1" t="s">
        <v>11</v>
      </c>
      <c r="I2584" s="1" t="s">
        <v>12</v>
      </c>
      <c r="J2584" s="1" t="s">
        <v>16</v>
      </c>
      <c r="K2584" s="1" t="s">
        <v>14</v>
      </c>
      <c r="L2584" s="1" t="s">
        <v>78</v>
      </c>
      <c r="M2584" s="1">
        <v>230480</v>
      </c>
      <c r="N2584" s="17">
        <v>718.88018257892725</v>
      </c>
      <c r="O2584" s="8">
        <v>4532.3121119194402</v>
      </c>
      <c r="P2584" s="8">
        <v>6622.3360945555505</v>
      </c>
      <c r="Q2584" s="8">
        <f>P2584-Table3[[#This Row],[paid]]</f>
        <v>2090.0239826361103</v>
      </c>
      <c r="R2584" s="8">
        <v>9.2120164876411401</v>
      </c>
      <c r="S2584" s="8">
        <v>8200</v>
      </c>
      <c r="T2584" s="10">
        <v>0.15</v>
      </c>
      <c r="U2584" s="8">
        <v>3023.9979774346816</v>
      </c>
      <c r="V2584" s="10">
        <v>7.6106022966749703E-2</v>
      </c>
    </row>
    <row r="2585" spans="1:22" x14ac:dyDescent="0.25">
      <c r="A2585" s="6">
        <v>44738</v>
      </c>
      <c r="B2585" s="7" t="str">
        <f t="shared" si="40"/>
        <v>6</v>
      </c>
      <c r="C2585" s="17">
        <f>_xlfn.ISOWEEKNUM(Table3[[#This Row],[dt]])</f>
        <v>25</v>
      </c>
      <c r="D2585" s="1">
        <v>16537</v>
      </c>
      <c r="E2585" s="1" t="s">
        <v>10</v>
      </c>
      <c r="F2585" s="1" t="s">
        <v>94</v>
      </c>
      <c r="G2585" s="1" t="s">
        <v>34</v>
      </c>
      <c r="H2585" s="1" t="s">
        <v>17</v>
      </c>
      <c r="I2585" s="1" t="s">
        <v>18</v>
      </c>
      <c r="J2585" s="1" t="s">
        <v>16</v>
      </c>
      <c r="K2585" s="1" t="s">
        <v>15</v>
      </c>
      <c r="L2585" s="1" t="s">
        <v>78</v>
      </c>
      <c r="M2585" s="1">
        <v>181500</v>
      </c>
      <c r="N2585" s="17">
        <v>433.44241995400677</v>
      </c>
      <c r="O2585" s="8">
        <v>5842.788197559863</v>
      </c>
      <c r="P2585" s="8">
        <v>7816.3958507069647</v>
      </c>
      <c r="Q2585" s="8">
        <f>P2585-Table3[[#This Row],[paid]]</f>
        <v>1973.6076531471017</v>
      </c>
      <c r="R2585" s="8">
        <v>18.03329690604896</v>
      </c>
      <c r="S2585" s="8">
        <v>4000</v>
      </c>
      <c r="T2585" s="10">
        <v>0.1</v>
      </c>
      <c r="U2585" s="8">
        <v>1566.754121215446</v>
      </c>
      <c r="V2585" s="10">
        <v>3.3407428673871878E-2</v>
      </c>
    </row>
    <row r="2586" spans="1:22" x14ac:dyDescent="0.25">
      <c r="A2586" s="6">
        <v>44738</v>
      </c>
      <c r="B2586" s="7" t="str">
        <f t="shared" si="40"/>
        <v>6</v>
      </c>
      <c r="C2586" s="17">
        <f>_xlfn.ISOWEEKNUM(Table3[[#This Row],[dt]])</f>
        <v>25</v>
      </c>
      <c r="D2586" s="1">
        <v>12657</v>
      </c>
      <c r="E2586" s="1" t="s">
        <v>10</v>
      </c>
      <c r="F2586" s="1" t="s">
        <v>95</v>
      </c>
      <c r="G2586" s="1" t="s">
        <v>25</v>
      </c>
      <c r="H2586" s="1" t="s">
        <v>19</v>
      </c>
      <c r="I2586" s="1" t="s">
        <v>18</v>
      </c>
      <c r="J2586" s="1" t="s">
        <v>16</v>
      </c>
      <c r="K2586" s="1" t="s">
        <v>14</v>
      </c>
      <c r="L2586" s="1" t="s">
        <v>76</v>
      </c>
      <c r="M2586" s="1">
        <v>414740</v>
      </c>
      <c r="N2586" s="17">
        <v>596.93906924676151</v>
      </c>
      <c r="O2586" s="8">
        <v>8167.7429691996358</v>
      </c>
      <c r="P2586" s="8">
        <v>10032.191123211545</v>
      </c>
      <c r="Q2586" s="8">
        <f>P2586-Table3[[#This Row],[paid]]</f>
        <v>1864.4481540119095</v>
      </c>
      <c r="R2586" s="8">
        <v>16.80605549218032</v>
      </c>
      <c r="S2586" s="8">
        <v>12200</v>
      </c>
      <c r="T2586" s="10">
        <v>0.08</v>
      </c>
      <c r="U2586" s="8">
        <v>3429.2708068882844</v>
      </c>
      <c r="V2586" s="10">
        <v>5.6971117023378176E-2</v>
      </c>
    </row>
    <row r="2587" spans="1:22" x14ac:dyDescent="0.25">
      <c r="A2587" s="6">
        <v>44738</v>
      </c>
      <c r="B2587" s="7" t="str">
        <f t="shared" si="40"/>
        <v>6</v>
      </c>
      <c r="C2587" s="17">
        <f>_xlfn.ISOWEEKNUM(Table3[[#This Row],[dt]])</f>
        <v>25</v>
      </c>
      <c r="D2587" s="1">
        <v>16053</v>
      </c>
      <c r="E2587" s="1" t="s">
        <v>10</v>
      </c>
      <c r="F2587" s="1" t="s">
        <v>90</v>
      </c>
      <c r="G2587" s="1" t="s">
        <v>43</v>
      </c>
      <c r="H2587" s="1" t="s">
        <v>11</v>
      </c>
      <c r="I2587" s="1" t="s">
        <v>12</v>
      </c>
      <c r="J2587" s="1" t="s">
        <v>16</v>
      </c>
      <c r="K2587" s="1" t="s">
        <v>15</v>
      </c>
      <c r="L2587" s="1" t="s">
        <v>76</v>
      </c>
      <c r="M2587" s="1">
        <v>343660</v>
      </c>
      <c r="N2587" s="17">
        <v>2668.1677018633541</v>
      </c>
      <c r="O2587" s="8">
        <v>2922.6655182394279</v>
      </c>
      <c r="P2587" s="8">
        <v>4560.3285024071129</v>
      </c>
      <c r="Q2587" s="8">
        <f>P2587-Table3[[#This Row],[paid]]</f>
        <v>1637.662984167685</v>
      </c>
      <c r="R2587" s="8">
        <v>1.7091611217774432</v>
      </c>
      <c r="S2587" s="8">
        <v>6200</v>
      </c>
      <c r="T2587" s="10">
        <v>0.08</v>
      </c>
      <c r="U2587" s="8">
        <v>346.18855527011362</v>
      </c>
      <c r="V2587" s="10">
        <v>1.2652179007403461E-2</v>
      </c>
    </row>
    <row r="2588" spans="1:22" x14ac:dyDescent="0.25">
      <c r="A2588" s="6">
        <v>44738</v>
      </c>
      <c r="B2588" s="7" t="str">
        <f t="shared" si="40"/>
        <v>6</v>
      </c>
      <c r="C2588" s="17">
        <f>_xlfn.ISOWEEKNUM(Table3[[#This Row],[dt]])</f>
        <v>25</v>
      </c>
      <c r="D2588" s="1">
        <v>15169</v>
      </c>
      <c r="E2588" s="1" t="s">
        <v>10</v>
      </c>
      <c r="F2588" s="1" t="s">
        <v>91</v>
      </c>
      <c r="G2588" s="1" t="s">
        <v>48</v>
      </c>
      <c r="H2588" s="1" t="s">
        <v>11</v>
      </c>
      <c r="I2588" s="1" t="s">
        <v>12</v>
      </c>
      <c r="J2588" s="1" t="s">
        <v>13</v>
      </c>
      <c r="K2588" s="1" t="s">
        <v>14</v>
      </c>
      <c r="L2588" s="1" t="s">
        <v>78</v>
      </c>
      <c r="M2588" s="1">
        <v>193320</v>
      </c>
      <c r="N2588" s="17">
        <v>1246.0701768521128</v>
      </c>
      <c r="O2588" s="8">
        <v>4403.33067084702</v>
      </c>
      <c r="P2588" s="8">
        <v>5715.4781539173746</v>
      </c>
      <c r="Q2588" s="8">
        <f>P2588-Table3[[#This Row],[paid]]</f>
        <v>1312.1474830703546</v>
      </c>
      <c r="R2588" s="8">
        <v>4.5868027821323132</v>
      </c>
      <c r="S2588" s="8">
        <v>6400</v>
      </c>
      <c r="T2588" s="10">
        <v>0.09</v>
      </c>
      <c r="U2588" s="8">
        <v>2959.1998847194204</v>
      </c>
      <c r="V2588" s="10">
        <v>8.6291989489721346E-2</v>
      </c>
    </row>
    <row r="2589" spans="1:22" x14ac:dyDescent="0.25">
      <c r="A2589" s="6">
        <v>44738</v>
      </c>
      <c r="B2589" s="7" t="str">
        <f t="shared" si="40"/>
        <v>6</v>
      </c>
      <c r="C2589" s="17">
        <f>_xlfn.ISOWEEKNUM(Table3[[#This Row],[dt]])</f>
        <v>25</v>
      </c>
      <c r="D2589" s="1">
        <v>17849</v>
      </c>
      <c r="E2589" s="1" t="s">
        <v>10</v>
      </c>
      <c r="F2589" s="1" t="s">
        <v>89</v>
      </c>
      <c r="G2589" s="1" t="s">
        <v>58</v>
      </c>
      <c r="H2589" s="1" t="s">
        <v>11</v>
      </c>
      <c r="I2589" s="1" t="s">
        <v>12</v>
      </c>
      <c r="J2589" s="1" t="s">
        <v>16</v>
      </c>
      <c r="K2589" s="1" t="s">
        <v>15</v>
      </c>
      <c r="L2589" s="1" t="s">
        <v>79</v>
      </c>
      <c r="M2589" s="1">
        <v>170810</v>
      </c>
      <c r="N2589" s="17">
        <v>827.8509522180409</v>
      </c>
      <c r="O2589" s="8">
        <v>1832.3472758558958</v>
      </c>
      <c r="P2589" s="8">
        <v>2974.3341904145814</v>
      </c>
      <c r="Q2589" s="8">
        <f>P2589-Table3[[#This Row],[paid]]</f>
        <v>1141.9869145586856</v>
      </c>
      <c r="R2589" s="8">
        <v>3.5928377957958739</v>
      </c>
      <c r="S2589" s="8">
        <v>3800</v>
      </c>
      <c r="T2589" s="10">
        <v>0.08</v>
      </c>
      <c r="U2589" s="8">
        <v>962.34199328095531</v>
      </c>
      <c r="V2589" s="10">
        <v>5.3924785160451773E-2</v>
      </c>
    </row>
    <row r="2590" spans="1:22" x14ac:dyDescent="0.25">
      <c r="A2590" s="6">
        <v>44738</v>
      </c>
      <c r="B2590" s="7" t="str">
        <f t="shared" si="40"/>
        <v>6</v>
      </c>
      <c r="C2590" s="17">
        <f>_xlfn.ISOWEEKNUM(Table3[[#This Row],[dt]])</f>
        <v>25</v>
      </c>
      <c r="D2590" s="1">
        <v>9363</v>
      </c>
      <c r="E2590" s="1" t="s">
        <v>10</v>
      </c>
      <c r="F2590" s="1" t="s">
        <v>93</v>
      </c>
      <c r="G2590" s="1" t="s">
        <v>52</v>
      </c>
      <c r="H2590" s="1" t="s">
        <v>11</v>
      </c>
      <c r="I2590" s="1" t="s">
        <v>18</v>
      </c>
      <c r="J2590" s="1" t="s">
        <v>13</v>
      </c>
      <c r="K2590" s="1" t="s">
        <v>14</v>
      </c>
      <c r="L2590" s="1" t="s">
        <v>77</v>
      </c>
      <c r="M2590" s="1">
        <v>83100</v>
      </c>
      <c r="N2590" s="17">
        <v>404.09038901601832</v>
      </c>
      <c r="O2590" s="8">
        <v>2790.7001176876029</v>
      </c>
      <c r="P2590" s="8">
        <v>3685.2780921027174</v>
      </c>
      <c r="Q2590" s="8">
        <f>P2590-Table3[[#This Row],[paid]]</f>
        <v>894.57797441511457</v>
      </c>
      <c r="R2590" s="8">
        <v>9.119935025122885</v>
      </c>
      <c r="S2590" s="8">
        <v>2600</v>
      </c>
      <c r="T2590" s="10">
        <v>0.11</v>
      </c>
      <c r="U2590" s="8">
        <v>905.65924651581486</v>
      </c>
      <c r="V2590" s="10">
        <v>4.0958430810444431E-2</v>
      </c>
    </row>
    <row r="2591" spans="1:22" x14ac:dyDescent="0.25">
      <c r="A2591" s="6">
        <v>44738</v>
      </c>
      <c r="B2591" s="7" t="str">
        <f t="shared" si="40"/>
        <v>6</v>
      </c>
      <c r="C2591" s="17">
        <f>_xlfn.ISOWEEKNUM(Table3[[#This Row],[dt]])</f>
        <v>25</v>
      </c>
      <c r="D2591" s="1">
        <v>17456</v>
      </c>
      <c r="E2591" s="1" t="s">
        <v>10</v>
      </c>
      <c r="F2591" s="1" t="s">
        <v>91</v>
      </c>
      <c r="G2591" s="1" t="s">
        <v>59</v>
      </c>
      <c r="H2591" s="1" t="s">
        <v>17</v>
      </c>
      <c r="I2591" s="1" t="s">
        <v>18</v>
      </c>
      <c r="J2591" s="1" t="s">
        <v>16</v>
      </c>
      <c r="K2591" s="1" t="s">
        <v>15</v>
      </c>
      <c r="L2591" s="1" t="s">
        <v>76</v>
      </c>
      <c r="M2591" s="1">
        <v>85890</v>
      </c>
      <c r="N2591" s="17">
        <v>236.74650698602795</v>
      </c>
      <c r="O2591" s="8">
        <v>2247.9102501216771</v>
      </c>
      <c r="P2591" s="8">
        <v>3058.5339065195144</v>
      </c>
      <c r="Q2591" s="8">
        <f>P2591-Table3[[#This Row],[paid]]</f>
        <v>810.62365639783729</v>
      </c>
      <c r="R2591" s="8">
        <v>12.919024425986651</v>
      </c>
      <c r="S2591" s="8">
        <v>6200</v>
      </c>
      <c r="T2591" s="10">
        <v>0.05</v>
      </c>
      <c r="U2591" s="8">
        <v>809.33749705626849</v>
      </c>
      <c r="V2591" s="10">
        <v>4.4102693305175814E-2</v>
      </c>
    </row>
    <row r="2592" spans="1:22" x14ac:dyDescent="0.25">
      <c r="A2592" s="6">
        <v>44738</v>
      </c>
      <c r="B2592" s="7" t="str">
        <f t="shared" si="40"/>
        <v>6</v>
      </c>
      <c r="C2592" s="17">
        <f>_xlfn.ISOWEEKNUM(Table3[[#This Row],[dt]])</f>
        <v>25</v>
      </c>
      <c r="D2592" s="1">
        <v>2917</v>
      </c>
      <c r="E2592" s="1" t="s">
        <v>10</v>
      </c>
      <c r="F2592" s="1" t="s">
        <v>95</v>
      </c>
      <c r="G2592" s="1" t="s">
        <v>67</v>
      </c>
      <c r="H2592" s="1" t="s">
        <v>17</v>
      </c>
      <c r="I2592" s="1" t="s">
        <v>12</v>
      </c>
      <c r="J2592" s="1" t="s">
        <v>13</v>
      </c>
      <c r="K2592" s="1" t="s">
        <v>15</v>
      </c>
      <c r="L2592" s="1" t="s">
        <v>76</v>
      </c>
      <c r="M2592" s="1">
        <v>82190</v>
      </c>
      <c r="N2592" s="17">
        <v>424.09700722394223</v>
      </c>
      <c r="O2592" s="8">
        <v>1394.6697957472093</v>
      </c>
      <c r="P2592" s="8">
        <v>2190.6492090445117</v>
      </c>
      <c r="Q2592" s="8">
        <f>P2592-Table3[[#This Row],[paid]]</f>
        <v>795.97941329730247</v>
      </c>
      <c r="R2592" s="8">
        <v>5.1654436879526262</v>
      </c>
      <c r="S2592" s="8">
        <v>1600</v>
      </c>
      <c r="T2592" s="10">
        <v>7.0000000000000007E-2</v>
      </c>
      <c r="U2592" s="8">
        <v>361.76885952271101</v>
      </c>
      <c r="V2592" s="10">
        <v>2.752371747677047E-2</v>
      </c>
    </row>
    <row r="2593" spans="1:22" x14ac:dyDescent="0.25">
      <c r="A2593" s="6">
        <v>44738</v>
      </c>
      <c r="B2593" s="7" t="str">
        <f t="shared" si="40"/>
        <v>6</v>
      </c>
      <c r="C2593" s="17">
        <f>_xlfn.ISOWEEKNUM(Table3[[#This Row],[dt]])</f>
        <v>25</v>
      </c>
      <c r="D2593" s="1">
        <v>15673</v>
      </c>
      <c r="E2593" s="1" t="s">
        <v>10</v>
      </c>
      <c r="F2593" s="1" t="s">
        <v>91</v>
      </c>
      <c r="G2593" s="1" t="s">
        <v>57</v>
      </c>
      <c r="H2593" s="1" t="s">
        <v>19</v>
      </c>
      <c r="I2593" s="1" t="s">
        <v>21</v>
      </c>
      <c r="J2593" s="1" t="s">
        <v>16</v>
      </c>
      <c r="K2593" s="1" t="s">
        <v>15</v>
      </c>
      <c r="L2593" s="1" t="s">
        <v>81</v>
      </c>
      <c r="M2593" s="1">
        <v>145700</v>
      </c>
      <c r="N2593" s="17">
        <v>62.099094299413956</v>
      </c>
      <c r="O2593" s="8">
        <v>2287.9303687346255</v>
      </c>
      <c r="P2593" s="8">
        <v>2959.9667441363431</v>
      </c>
      <c r="Q2593" s="8">
        <f>P2593-Table3[[#This Row],[paid]]</f>
        <v>672.03637540171758</v>
      </c>
      <c r="R2593" s="8">
        <v>47.665216015304701</v>
      </c>
      <c r="S2593" s="8">
        <v>1000</v>
      </c>
      <c r="T2593" s="10">
        <v>0.06</v>
      </c>
      <c r="U2593" s="8">
        <v>93.823054106819157</v>
      </c>
      <c r="V2593" s="10">
        <v>5.2828889768599292E-3</v>
      </c>
    </row>
    <row r="2594" spans="1:22" x14ac:dyDescent="0.25">
      <c r="A2594" s="6">
        <v>44738</v>
      </c>
      <c r="B2594" s="7" t="str">
        <f t="shared" si="40"/>
        <v>6</v>
      </c>
      <c r="C2594" s="17">
        <f>_xlfn.ISOWEEKNUM(Table3[[#This Row],[dt]])</f>
        <v>25</v>
      </c>
      <c r="D2594" s="1">
        <v>2575</v>
      </c>
      <c r="E2594" s="1" t="s">
        <v>10</v>
      </c>
      <c r="F2594" s="1" t="s">
        <v>91</v>
      </c>
      <c r="G2594" s="1" t="s">
        <v>72</v>
      </c>
      <c r="H2594" s="1" t="s">
        <v>17</v>
      </c>
      <c r="I2594" s="1" t="s">
        <v>18</v>
      </c>
      <c r="J2594" s="1" t="s">
        <v>16</v>
      </c>
      <c r="K2594" s="1" t="s">
        <v>20</v>
      </c>
      <c r="L2594" s="1" t="s">
        <v>77</v>
      </c>
      <c r="M2594" s="1">
        <v>307040</v>
      </c>
      <c r="N2594" s="17">
        <v>420.05388112476845</v>
      </c>
      <c r="O2594" s="8">
        <v>7237.4266870426818</v>
      </c>
      <c r="P2594" s="8">
        <v>7795.1517160211633</v>
      </c>
      <c r="Q2594" s="8">
        <f>P2594-Table3[[#This Row],[paid]]</f>
        <v>557.72502897848153</v>
      </c>
      <c r="R2594" s="8">
        <v>18.557504325750468</v>
      </c>
      <c r="S2594" s="8">
        <v>10000</v>
      </c>
      <c r="T2594" s="10">
        <v>7.4999999999999997E-2</v>
      </c>
      <c r="U2594" s="8">
        <v>1042.1164442566285</v>
      </c>
      <c r="V2594" s="10">
        <v>2.2281294883048797E-2</v>
      </c>
    </row>
    <row r="2595" spans="1:22" x14ac:dyDescent="0.25">
      <c r="A2595" s="6">
        <v>44738</v>
      </c>
      <c r="B2595" s="7" t="str">
        <f t="shared" si="40"/>
        <v>6</v>
      </c>
      <c r="C2595" s="17">
        <f>_xlfn.ISOWEEKNUM(Table3[[#This Row],[dt]])</f>
        <v>25</v>
      </c>
      <c r="D2595" s="1">
        <v>7799</v>
      </c>
      <c r="E2595" s="1" t="s">
        <v>10</v>
      </c>
      <c r="F2595" s="1" t="s">
        <v>95</v>
      </c>
      <c r="G2595" s="1" t="s">
        <v>38</v>
      </c>
      <c r="H2595" s="1" t="s">
        <v>19</v>
      </c>
      <c r="I2595" s="1" t="s">
        <v>18</v>
      </c>
      <c r="J2595" s="1" t="s">
        <v>16</v>
      </c>
      <c r="K2595" s="1" t="s">
        <v>14</v>
      </c>
      <c r="L2595" s="1" t="s">
        <v>80</v>
      </c>
      <c r="M2595" s="1">
        <v>65090</v>
      </c>
      <c r="N2595" s="17">
        <v>86.154864328259436</v>
      </c>
      <c r="O2595" s="8">
        <v>2631.1580288164932</v>
      </c>
      <c r="P2595" s="8">
        <v>3148.4314305402154</v>
      </c>
      <c r="Q2595" s="8">
        <f>P2595-Table3[[#This Row],[paid]]</f>
        <v>517.27340172372215</v>
      </c>
      <c r="R2595" s="8">
        <v>36.543861511340182</v>
      </c>
      <c r="S2595" s="8">
        <v>1200</v>
      </c>
      <c r="T2595" s="10">
        <v>0.05</v>
      </c>
      <c r="U2595" s="8">
        <v>735.12845669200465</v>
      </c>
      <c r="V2595" s="10">
        <v>3.891506362825406E-2</v>
      </c>
    </row>
    <row r="2596" spans="1:22" x14ac:dyDescent="0.25">
      <c r="A2596" s="6">
        <v>44738</v>
      </c>
      <c r="B2596" s="7" t="str">
        <f t="shared" si="40"/>
        <v>6</v>
      </c>
      <c r="C2596" s="17">
        <f>_xlfn.ISOWEEKNUM(Table3[[#This Row],[dt]])</f>
        <v>25</v>
      </c>
      <c r="D2596" s="1">
        <v>5247</v>
      </c>
      <c r="E2596" s="1" t="s">
        <v>10</v>
      </c>
      <c r="F2596" s="1" t="s">
        <v>94</v>
      </c>
      <c r="G2596" s="1" t="s">
        <v>48</v>
      </c>
      <c r="H2596" s="1" t="s">
        <v>11</v>
      </c>
      <c r="I2596" s="1" t="s">
        <v>12</v>
      </c>
      <c r="J2596" s="1" t="s">
        <v>13</v>
      </c>
      <c r="K2596" s="1" t="s">
        <v>15</v>
      </c>
      <c r="L2596" s="1" t="s">
        <v>81</v>
      </c>
      <c r="M2596" s="1">
        <v>145230</v>
      </c>
      <c r="N2596" s="17">
        <v>302.37205248632159</v>
      </c>
      <c r="O2596" s="8">
        <v>2469.8411751543522</v>
      </c>
      <c r="P2596" s="8">
        <v>2894.6160676226741</v>
      </c>
      <c r="Q2596" s="8">
        <f>P2596-Table3[[#This Row],[paid]]</f>
        <v>424.77489246832192</v>
      </c>
      <c r="R2596" s="8">
        <v>9.5730278106757822</v>
      </c>
      <c r="S2596" s="8">
        <v>1400</v>
      </c>
      <c r="T2596" s="10">
        <v>7.0000000000000007E-2</v>
      </c>
      <c r="U2596" s="8">
        <v>761.62008759096511</v>
      </c>
      <c r="V2596" s="10">
        <v>4.3852683153732704E-2</v>
      </c>
    </row>
    <row r="2597" spans="1:22" x14ac:dyDescent="0.25">
      <c r="A2597" s="6">
        <v>44738</v>
      </c>
      <c r="B2597" s="7" t="str">
        <f t="shared" si="40"/>
        <v>6</v>
      </c>
      <c r="C2597" s="17">
        <f>_xlfn.ISOWEEKNUM(Table3[[#This Row],[dt]])</f>
        <v>25</v>
      </c>
      <c r="D2597" s="1">
        <v>12790</v>
      </c>
      <c r="E2597" s="1" t="s">
        <v>10</v>
      </c>
      <c r="F2597" s="1" t="s">
        <v>89</v>
      </c>
      <c r="G2597" s="1" t="s">
        <v>72</v>
      </c>
      <c r="H2597" s="1" t="s">
        <v>19</v>
      </c>
      <c r="I2597" s="1" t="s">
        <v>21</v>
      </c>
      <c r="J2597" s="1" t="s">
        <v>16</v>
      </c>
      <c r="K2597" s="1" t="s">
        <v>14</v>
      </c>
      <c r="L2597" s="1" t="s">
        <v>77</v>
      </c>
      <c r="M2597" s="1">
        <v>71250</v>
      </c>
      <c r="N2597" s="17">
        <v>114.10269242318086</v>
      </c>
      <c r="O2597" s="8">
        <v>2001.9166346835564</v>
      </c>
      <c r="P2597" s="8">
        <v>2379.4174794181995</v>
      </c>
      <c r="Q2597" s="8">
        <f>P2597-Table3[[#This Row],[paid]]</f>
        <v>377.50084473464312</v>
      </c>
      <c r="R2597" s="8">
        <v>20.853298277953712</v>
      </c>
      <c r="S2597" s="8">
        <v>3200</v>
      </c>
      <c r="T2597" s="10">
        <v>0.04</v>
      </c>
      <c r="U2597" s="8">
        <v>424.16954307922674</v>
      </c>
      <c r="V2597" s="10">
        <v>2.9711021482377139E-2</v>
      </c>
    </row>
    <row r="2598" spans="1:22" x14ac:dyDescent="0.25">
      <c r="A2598" s="6">
        <v>44738</v>
      </c>
      <c r="B2598" s="7" t="str">
        <f t="shared" si="40"/>
        <v>6</v>
      </c>
      <c r="C2598" s="17">
        <f>_xlfn.ISOWEEKNUM(Table3[[#This Row],[dt]])</f>
        <v>25</v>
      </c>
      <c r="D2598" s="1">
        <v>17872</v>
      </c>
      <c r="E2598" s="1" t="s">
        <v>24</v>
      </c>
      <c r="F2598" s="1" t="s">
        <v>92</v>
      </c>
      <c r="G2598" s="1" t="s">
        <v>57</v>
      </c>
      <c r="H2598" s="1" t="s">
        <v>11</v>
      </c>
      <c r="I2598" s="1" t="s">
        <v>18</v>
      </c>
      <c r="J2598" s="1" t="s">
        <v>13</v>
      </c>
      <c r="K2598" s="1" t="s">
        <v>15</v>
      </c>
      <c r="L2598" s="1" t="s">
        <v>78</v>
      </c>
      <c r="M2598" s="1">
        <v>36000</v>
      </c>
      <c r="N2598" s="17">
        <v>207.99630228795934</v>
      </c>
      <c r="O2598" s="8">
        <v>683.98098040853085</v>
      </c>
      <c r="P2598" s="8">
        <v>948.43676506845043</v>
      </c>
      <c r="Q2598" s="8">
        <f>P2598-Table3[[#This Row],[paid]]</f>
        <v>264.45578465991957</v>
      </c>
      <c r="R2598" s="8">
        <v>4.5598732027235389</v>
      </c>
      <c r="S2598" s="8">
        <v>1200</v>
      </c>
      <c r="T2598" s="10">
        <v>7.0000000000000007E-2</v>
      </c>
      <c r="U2598" s="8">
        <v>101.61856462606256</v>
      </c>
      <c r="V2598" s="10">
        <v>1.7857202568960683E-2</v>
      </c>
    </row>
    <row r="2599" spans="1:22" x14ac:dyDescent="0.25">
      <c r="A2599" s="6">
        <v>44738</v>
      </c>
      <c r="B2599" s="7" t="str">
        <f t="shared" si="40"/>
        <v>6</v>
      </c>
      <c r="C2599" s="17">
        <f>_xlfn.ISOWEEKNUM(Table3[[#This Row],[dt]])</f>
        <v>25</v>
      </c>
      <c r="D2599" s="1">
        <v>16483</v>
      </c>
      <c r="E2599" s="1" t="s">
        <v>10</v>
      </c>
      <c r="F2599" s="1" t="s">
        <v>90</v>
      </c>
      <c r="G2599" s="1" t="s">
        <v>62</v>
      </c>
      <c r="H2599" s="1" t="s">
        <v>17</v>
      </c>
      <c r="I2599" s="1" t="s">
        <v>12</v>
      </c>
      <c r="J2599" s="1" t="s">
        <v>13</v>
      </c>
      <c r="K2599" s="1" t="s">
        <v>15</v>
      </c>
      <c r="L2599" s="1" t="s">
        <v>77</v>
      </c>
      <c r="M2599" s="1">
        <v>91940</v>
      </c>
      <c r="N2599" s="17">
        <v>172.58597386995044</v>
      </c>
      <c r="O2599" s="8">
        <v>1748.5443225180713</v>
      </c>
      <c r="P2599" s="8">
        <v>2011.8281650436936</v>
      </c>
      <c r="Q2599" s="8">
        <f>P2599-Table3[[#This Row],[paid]]</f>
        <v>263.28384252562228</v>
      </c>
      <c r="R2599" s="8">
        <v>11.656962150120476</v>
      </c>
      <c r="S2599" s="8">
        <v>600</v>
      </c>
      <c r="T2599" s="10">
        <v>0.06</v>
      </c>
      <c r="U2599" s="8">
        <v>55.572965141293352</v>
      </c>
      <c r="V2599" s="10">
        <v>4.6038528626927075E-3</v>
      </c>
    </row>
    <row r="2600" spans="1:22" x14ac:dyDescent="0.25">
      <c r="A2600" s="6">
        <v>44738</v>
      </c>
      <c r="B2600" s="7" t="str">
        <f t="shared" si="40"/>
        <v>6</v>
      </c>
      <c r="C2600" s="17">
        <f>_xlfn.ISOWEEKNUM(Table3[[#This Row],[dt]])</f>
        <v>25</v>
      </c>
      <c r="D2600" s="1">
        <v>17848</v>
      </c>
      <c r="E2600" s="1" t="s">
        <v>10</v>
      </c>
      <c r="F2600" s="1" t="s">
        <v>92</v>
      </c>
      <c r="G2600" s="1" t="s">
        <v>31</v>
      </c>
      <c r="H2600" s="1" t="s">
        <v>11</v>
      </c>
      <c r="I2600" s="1" t="s">
        <v>12</v>
      </c>
      <c r="J2600" s="1" t="s">
        <v>16</v>
      </c>
      <c r="K2600" s="1" t="s">
        <v>14</v>
      </c>
      <c r="L2600" s="1" t="s">
        <v>75</v>
      </c>
      <c r="M2600" s="1">
        <v>114330</v>
      </c>
      <c r="N2600" s="17">
        <v>941.76276771004939</v>
      </c>
      <c r="O2600" s="8">
        <v>1562.2597612417701</v>
      </c>
      <c r="P2600" s="8">
        <v>1816.3926871964077</v>
      </c>
      <c r="Q2600" s="8">
        <f>P2600-Table3[[#This Row],[paid]]</f>
        <v>254.13292595463759</v>
      </c>
      <c r="R2600" s="8">
        <v>1.9287157546194691</v>
      </c>
      <c r="S2600" s="8">
        <v>6000</v>
      </c>
      <c r="T2600" s="10">
        <v>7.0000000000000007E-2</v>
      </c>
      <c r="U2600" s="8">
        <v>161.75316888232888</v>
      </c>
      <c r="V2600" s="10">
        <v>1.484197864834999E-2</v>
      </c>
    </row>
    <row r="2601" spans="1:22" x14ac:dyDescent="0.25">
      <c r="A2601" s="6">
        <v>44738</v>
      </c>
      <c r="B2601" s="7" t="str">
        <f t="shared" si="40"/>
        <v>6</v>
      </c>
      <c r="C2601" s="17">
        <f>_xlfn.ISOWEEKNUM(Table3[[#This Row],[dt]])</f>
        <v>25</v>
      </c>
      <c r="D2601" s="1">
        <v>12780</v>
      </c>
      <c r="E2601" s="1" t="s">
        <v>10</v>
      </c>
      <c r="F2601" s="1" t="s">
        <v>91</v>
      </c>
      <c r="G2601" s="1" t="s">
        <v>53</v>
      </c>
      <c r="H2601" s="1" t="s">
        <v>19</v>
      </c>
      <c r="I2601" s="1" t="s">
        <v>18</v>
      </c>
      <c r="J2601" s="1" t="s">
        <v>16</v>
      </c>
      <c r="K2601" s="1" t="s">
        <v>15</v>
      </c>
      <c r="L2601" s="1" t="s">
        <v>80</v>
      </c>
      <c r="M2601" s="1">
        <v>161050</v>
      </c>
      <c r="N2601" s="17">
        <v>147.98250169789461</v>
      </c>
      <c r="O2601" s="8">
        <v>3484.1281084236243</v>
      </c>
      <c r="P2601" s="8">
        <v>3736.159374786097</v>
      </c>
      <c r="Q2601" s="8">
        <f>P2601-Table3[[#This Row],[paid]]</f>
        <v>252.03126636247271</v>
      </c>
      <c r="R2601" s="8">
        <v>25.247305133504529</v>
      </c>
      <c r="S2601" s="8">
        <v>3200</v>
      </c>
      <c r="T2601" s="10">
        <v>5.7000000000000002E-2</v>
      </c>
      <c r="U2601" s="8">
        <v>364.61192259493248</v>
      </c>
      <c r="V2601" s="10">
        <v>1.6265005763920662E-2</v>
      </c>
    </row>
    <row r="2602" spans="1:22" x14ac:dyDescent="0.25">
      <c r="A2602" s="6">
        <v>44738</v>
      </c>
      <c r="B2602" s="7" t="str">
        <f t="shared" si="40"/>
        <v>6</v>
      </c>
      <c r="C2602" s="17">
        <f>_xlfn.ISOWEEKNUM(Table3[[#This Row],[dt]])</f>
        <v>25</v>
      </c>
      <c r="D2602" s="1">
        <v>17947</v>
      </c>
      <c r="E2602" s="1" t="s">
        <v>10</v>
      </c>
      <c r="F2602" s="1" t="s">
        <v>90</v>
      </c>
      <c r="G2602" s="1" t="s">
        <v>39</v>
      </c>
      <c r="H2602" s="1" t="s">
        <v>19</v>
      </c>
      <c r="I2602" s="1" t="s">
        <v>12</v>
      </c>
      <c r="J2602" s="1" t="s">
        <v>16</v>
      </c>
      <c r="K2602" s="1" t="s">
        <v>14</v>
      </c>
      <c r="L2602" s="1" t="s">
        <v>81</v>
      </c>
      <c r="M2602" s="1">
        <v>164270</v>
      </c>
      <c r="N2602" s="17">
        <v>75.353211009174316</v>
      </c>
      <c r="O2602" s="8">
        <v>1689.2675667355777</v>
      </c>
      <c r="P2602" s="8">
        <v>1928.6626576845522</v>
      </c>
      <c r="Q2602" s="8">
        <f>P2602-Table3[[#This Row],[paid]]</f>
        <v>239.39509094897448</v>
      </c>
      <c r="R2602" s="8">
        <v>25.59496313235724</v>
      </c>
      <c r="S2602" s="8">
        <v>400</v>
      </c>
      <c r="T2602" s="10">
        <v>0.15</v>
      </c>
      <c r="U2602" s="8">
        <v>1516.8655228238169</v>
      </c>
      <c r="V2602" s="10">
        <v>0.13108094329681647</v>
      </c>
    </row>
    <row r="2603" spans="1:22" x14ac:dyDescent="0.25">
      <c r="A2603" s="6">
        <v>44738</v>
      </c>
      <c r="B2603" s="7" t="str">
        <f t="shared" si="40"/>
        <v>6</v>
      </c>
      <c r="C2603" s="17">
        <f>_xlfn.ISOWEEKNUM(Table3[[#This Row],[dt]])</f>
        <v>25</v>
      </c>
      <c r="D2603" s="1">
        <v>17783</v>
      </c>
      <c r="E2603" s="1" t="s">
        <v>10</v>
      </c>
      <c r="F2603" s="1" t="s">
        <v>89</v>
      </c>
      <c r="G2603" s="1" t="s">
        <v>64</v>
      </c>
      <c r="H2603" s="1" t="s">
        <v>11</v>
      </c>
      <c r="I2603" s="1" t="s">
        <v>12</v>
      </c>
      <c r="J2603" s="1" t="s">
        <v>16</v>
      </c>
      <c r="K2603" s="1" t="s">
        <v>14</v>
      </c>
      <c r="L2603" s="1" t="s">
        <v>76</v>
      </c>
      <c r="M2603" s="1">
        <v>77330</v>
      </c>
      <c r="N2603" s="17">
        <v>253.02249488752557</v>
      </c>
      <c r="O2603" s="8">
        <v>2425.9590037537519</v>
      </c>
      <c r="P2603" s="8">
        <v>2557.5924984359594</v>
      </c>
      <c r="Q2603" s="8">
        <f>P2603-Table3[[#This Row],[paid]]</f>
        <v>131.63349468220758</v>
      </c>
      <c r="R2603" s="8">
        <v>10.108162515640633</v>
      </c>
      <c r="S2603" s="8">
        <v>2600</v>
      </c>
      <c r="T2603" s="10">
        <v>0.15</v>
      </c>
      <c r="U2603" s="8">
        <v>1358.5213318048873</v>
      </c>
      <c r="V2603" s="10">
        <v>8.852865423477102E-2</v>
      </c>
    </row>
    <row r="2604" spans="1:22" x14ac:dyDescent="0.25">
      <c r="A2604" s="6">
        <v>44738</v>
      </c>
      <c r="B2604" s="7" t="str">
        <f t="shared" si="40"/>
        <v>6</v>
      </c>
      <c r="C2604" s="17">
        <f>_xlfn.ISOWEEKNUM(Table3[[#This Row],[dt]])</f>
        <v>25</v>
      </c>
      <c r="D2604" s="1">
        <v>17144</v>
      </c>
      <c r="E2604" s="1" t="s">
        <v>24</v>
      </c>
      <c r="F2604" s="1" t="s">
        <v>91</v>
      </c>
      <c r="G2604" s="1" t="s">
        <v>73</v>
      </c>
      <c r="H2604" s="1" t="s">
        <v>19</v>
      </c>
      <c r="I2604" s="1" t="s">
        <v>12</v>
      </c>
      <c r="J2604" s="1" t="s">
        <v>13</v>
      </c>
      <c r="K2604" s="1" t="s">
        <v>15</v>
      </c>
      <c r="L2604" s="1" t="s">
        <v>80</v>
      </c>
      <c r="M2604" s="1">
        <v>102740</v>
      </c>
      <c r="N2604" s="17">
        <v>386.81766569055162</v>
      </c>
      <c r="O2604" s="8">
        <v>3621.465045062007</v>
      </c>
      <c r="P2604" s="8">
        <v>3705.9435320391899</v>
      </c>
      <c r="Q2604" s="8">
        <f>P2604-Table3[[#This Row],[paid]]</f>
        <v>84.478486977182911</v>
      </c>
      <c r="R2604" s="8">
        <v>9.5805953573068958</v>
      </c>
      <c r="S2604" s="8">
        <v>3400</v>
      </c>
      <c r="T2604" s="10">
        <v>0.12</v>
      </c>
      <c r="U2604" s="8">
        <v>194.59875218412799</v>
      </c>
      <c r="V2604" s="10">
        <v>8.751651255240538E-3</v>
      </c>
    </row>
    <row r="2605" spans="1:22" x14ac:dyDescent="0.25">
      <c r="A2605" s="6">
        <v>44738</v>
      </c>
      <c r="B2605" s="7" t="str">
        <f t="shared" si="40"/>
        <v>6</v>
      </c>
      <c r="C2605" s="17">
        <f>_xlfn.ISOWEEKNUM(Table3[[#This Row],[dt]])</f>
        <v>25</v>
      </c>
      <c r="D2605" s="1">
        <v>16861</v>
      </c>
      <c r="E2605" s="1" t="s">
        <v>10</v>
      </c>
      <c r="F2605" s="1" t="s">
        <v>93</v>
      </c>
      <c r="G2605" s="1" t="s">
        <v>50</v>
      </c>
      <c r="H2605" s="1" t="s">
        <v>11</v>
      </c>
      <c r="I2605" s="1" t="s">
        <v>18</v>
      </c>
      <c r="J2605" s="1" t="s">
        <v>13</v>
      </c>
      <c r="K2605" s="1" t="s">
        <v>15</v>
      </c>
      <c r="L2605" s="1" t="s">
        <v>75</v>
      </c>
      <c r="M2605" s="1">
        <v>273310</v>
      </c>
      <c r="N2605" s="17">
        <v>1725.9253329775645</v>
      </c>
      <c r="O2605" s="8">
        <v>6122.2903072932131</v>
      </c>
      <c r="P2605" s="8">
        <v>6201.0656908452775</v>
      </c>
      <c r="Q2605" s="8">
        <f>P2605-Table3[[#This Row],[paid]]</f>
        <v>78.775383552064341</v>
      </c>
      <c r="R2605" s="8">
        <v>3.5928933728246548</v>
      </c>
      <c r="S2605" s="8">
        <v>5000</v>
      </c>
      <c r="T2605" s="10">
        <v>7.0000000000000007E-2</v>
      </c>
      <c r="U2605" s="8">
        <v>1690.0909579823322</v>
      </c>
      <c r="V2605" s="10">
        <v>4.5424744773505561E-2</v>
      </c>
    </row>
    <row r="2606" spans="1:22" x14ac:dyDescent="0.25">
      <c r="A2606" s="6">
        <v>44738</v>
      </c>
      <c r="B2606" s="7" t="str">
        <f t="shared" si="40"/>
        <v>6</v>
      </c>
      <c r="C2606" s="17">
        <f>_xlfn.ISOWEEKNUM(Table3[[#This Row],[dt]])</f>
        <v>25</v>
      </c>
      <c r="D2606" s="1">
        <v>2612</v>
      </c>
      <c r="E2606" s="1" t="s">
        <v>10</v>
      </c>
      <c r="F2606" s="1" t="s">
        <v>94</v>
      </c>
      <c r="G2606" s="1" t="s">
        <v>61</v>
      </c>
      <c r="H2606" s="1" t="s">
        <v>17</v>
      </c>
      <c r="I2606" s="1" t="s">
        <v>12</v>
      </c>
      <c r="J2606" s="1" t="s">
        <v>16</v>
      </c>
      <c r="K2606" s="1" t="s">
        <v>20</v>
      </c>
      <c r="L2606" s="1" t="s">
        <v>80</v>
      </c>
      <c r="M2606" s="1">
        <v>136520</v>
      </c>
      <c r="N2606" s="17">
        <v>234.07300455714477</v>
      </c>
      <c r="O2606" s="8">
        <v>2428.3843724984381</v>
      </c>
      <c r="P2606" s="8">
        <v>2493.0667819751143</v>
      </c>
      <c r="Q2606" s="8">
        <f>P2606-Table3[[#This Row],[paid]]</f>
        <v>64.682409476676185</v>
      </c>
      <c r="R2606" s="8">
        <v>10.650808651308939</v>
      </c>
      <c r="S2606" s="8">
        <v>2200</v>
      </c>
      <c r="T2606" s="10">
        <v>7.0000000000000007E-2</v>
      </c>
      <c r="U2606" s="8">
        <v>886.55917311571807</v>
      </c>
      <c r="V2606" s="10">
        <v>5.9268312928581611E-2</v>
      </c>
    </row>
    <row r="2607" spans="1:22" x14ac:dyDescent="0.25">
      <c r="A2607" s="6">
        <v>44738</v>
      </c>
      <c r="B2607" s="7" t="str">
        <f t="shared" si="40"/>
        <v>6</v>
      </c>
      <c r="C2607" s="17">
        <f>_xlfn.ISOWEEKNUM(Table3[[#This Row],[dt]])</f>
        <v>25</v>
      </c>
      <c r="D2607" s="1">
        <v>17628</v>
      </c>
      <c r="E2607" s="1" t="s">
        <v>10</v>
      </c>
      <c r="F2607" s="1" t="s">
        <v>92</v>
      </c>
      <c r="G2607" s="1" t="s">
        <v>37</v>
      </c>
      <c r="H2607" s="1" t="s">
        <v>11</v>
      </c>
      <c r="I2607" s="1" t="s">
        <v>21</v>
      </c>
      <c r="J2607" s="1" t="s">
        <v>13</v>
      </c>
      <c r="K2607" s="1" t="s">
        <v>15</v>
      </c>
      <c r="L2607" s="1" t="s">
        <v>81</v>
      </c>
      <c r="M2607" s="1">
        <v>32500</v>
      </c>
      <c r="N2607" s="17">
        <v>323.71734636346554</v>
      </c>
      <c r="O2607" s="8">
        <v>1322.1612858964329</v>
      </c>
      <c r="P2607" s="8">
        <v>1345.9325249525175</v>
      </c>
      <c r="Q2607" s="8">
        <f>P2607-Table3[[#This Row],[paid]]</f>
        <v>23.771239056084596</v>
      </c>
      <c r="R2607" s="8">
        <v>4.1577398927560782</v>
      </c>
      <c r="S2607" s="8">
        <v>2600</v>
      </c>
      <c r="T2607" s="10">
        <v>0.06</v>
      </c>
      <c r="U2607" s="8">
        <v>217.01606409460211</v>
      </c>
      <c r="V2607" s="10">
        <v>2.6873073757574157E-2</v>
      </c>
    </row>
    <row r="2608" spans="1:22" x14ac:dyDescent="0.25">
      <c r="A2608" s="6">
        <v>44738</v>
      </c>
      <c r="B2608" s="7" t="str">
        <f t="shared" si="40"/>
        <v>6</v>
      </c>
      <c r="C2608" s="17">
        <f>_xlfn.ISOWEEKNUM(Table3[[#This Row],[dt]])</f>
        <v>25</v>
      </c>
      <c r="D2608" s="1">
        <v>16846</v>
      </c>
      <c r="E2608" s="1" t="s">
        <v>10</v>
      </c>
      <c r="F2608" s="1" t="s">
        <v>94</v>
      </c>
      <c r="G2608" s="1" t="s">
        <v>73</v>
      </c>
      <c r="H2608" s="1" t="s">
        <v>11</v>
      </c>
      <c r="I2608" s="1" t="s">
        <v>18</v>
      </c>
      <c r="J2608" s="1" t="s">
        <v>13</v>
      </c>
      <c r="K2608" s="1" t="s">
        <v>15</v>
      </c>
      <c r="L2608" s="1" t="s">
        <v>75</v>
      </c>
      <c r="M2608" s="1">
        <v>631970</v>
      </c>
      <c r="N2608" s="17">
        <v>2470.9577898912639</v>
      </c>
      <c r="O2608" s="8">
        <v>9480.6603828797543</v>
      </c>
      <c r="P2608" s="8">
        <v>9499.7208541728396</v>
      </c>
      <c r="Q2608" s="8">
        <f>P2608-Table3[[#This Row],[paid]]</f>
        <v>19.060471293085357</v>
      </c>
      <c r="R2608" s="8">
        <v>3.844550033608984</v>
      </c>
      <c r="S2608" s="8">
        <v>8800</v>
      </c>
      <c r="T2608" s="10">
        <v>0.06</v>
      </c>
      <c r="U2608" s="8">
        <v>420.90338236114223</v>
      </c>
      <c r="V2608" s="10">
        <v>7.3844868500575738E-3</v>
      </c>
    </row>
    <row r="2609" spans="1:22" x14ac:dyDescent="0.25">
      <c r="A2609" s="6">
        <v>44738</v>
      </c>
      <c r="B2609" s="7" t="str">
        <f t="shared" si="40"/>
        <v>6</v>
      </c>
      <c r="C2609" s="17">
        <f>_xlfn.ISOWEEKNUM(Table3[[#This Row],[dt]])</f>
        <v>25</v>
      </c>
      <c r="D2609" s="1">
        <v>17871</v>
      </c>
      <c r="E2609" s="1" t="s">
        <v>10</v>
      </c>
      <c r="F2609" s="1" t="s">
        <v>94</v>
      </c>
      <c r="G2609" s="1" t="s">
        <v>59</v>
      </c>
      <c r="H2609" s="1" t="s">
        <v>17</v>
      </c>
      <c r="I2609" s="1" t="s">
        <v>12</v>
      </c>
      <c r="J2609" s="1" t="s">
        <v>16</v>
      </c>
      <c r="K2609" s="1" t="s">
        <v>14</v>
      </c>
      <c r="L2609" s="1" t="s">
        <v>78</v>
      </c>
      <c r="M2609" s="1">
        <v>516780</v>
      </c>
      <c r="N2609" s="17">
        <v>126.79495268138803</v>
      </c>
      <c r="O2609" s="8">
        <v>2434.6637228567856</v>
      </c>
      <c r="P2609" s="8">
        <v>2450.0243772596673</v>
      </c>
      <c r="Q2609" s="8">
        <f>P2609-Table3[[#This Row],[paid]]</f>
        <v>15.360654402881664</v>
      </c>
      <c r="R2609" s="8">
        <v>19.322727959180835</v>
      </c>
      <c r="S2609" s="8">
        <v>1600</v>
      </c>
      <c r="T2609" s="10">
        <v>0.04</v>
      </c>
      <c r="U2609" s="8">
        <v>8.705973353986078</v>
      </c>
      <c r="V2609" s="10">
        <v>5.9223719260320445E-4</v>
      </c>
    </row>
    <row r="2610" spans="1:22" x14ac:dyDescent="0.25">
      <c r="A2610" s="6">
        <v>44738</v>
      </c>
      <c r="B2610" s="7" t="str">
        <f t="shared" si="40"/>
        <v>6</v>
      </c>
      <c r="C2610" s="17">
        <f>_xlfn.ISOWEEKNUM(Table3[[#This Row],[dt]])</f>
        <v>25</v>
      </c>
      <c r="D2610" s="1">
        <v>3010</v>
      </c>
      <c r="E2610" s="1" t="s">
        <v>24</v>
      </c>
      <c r="F2610" s="1" t="s">
        <v>93</v>
      </c>
      <c r="G2610" s="1" t="s">
        <v>28</v>
      </c>
      <c r="H2610" s="1" t="s">
        <v>11</v>
      </c>
      <c r="I2610" s="1" t="s">
        <v>21</v>
      </c>
      <c r="J2610" s="1" t="s">
        <v>13</v>
      </c>
      <c r="K2610" s="1" t="s">
        <v>15</v>
      </c>
      <c r="L2610" s="1" t="s">
        <v>79</v>
      </c>
      <c r="M2610" s="1">
        <v>10</v>
      </c>
      <c r="N2610" s="17">
        <v>0</v>
      </c>
      <c r="O2610" s="8">
        <v>0.42618999999999996</v>
      </c>
      <c r="P2610" s="8">
        <v>0.3551583333333333</v>
      </c>
      <c r="Q2610" s="8">
        <f>P2610-Table3[[#This Row],[paid]]</f>
        <v>-7.103166666666666E-2</v>
      </c>
      <c r="R2610" s="8">
        <v>9</v>
      </c>
      <c r="S2610" s="8">
        <v>500</v>
      </c>
      <c r="T2610" s="10">
        <v>0.06</v>
      </c>
      <c r="U2610" s="8">
        <v>5.3695126048194923E-2</v>
      </c>
      <c r="V2610" s="10">
        <v>2.5197740936293636E-2</v>
      </c>
    </row>
    <row r="2611" spans="1:22" x14ac:dyDescent="0.25">
      <c r="A2611" s="6">
        <v>44738</v>
      </c>
      <c r="B2611" s="7" t="str">
        <f t="shared" si="40"/>
        <v>6</v>
      </c>
      <c r="C2611" s="17">
        <f>_xlfn.ISOWEEKNUM(Table3[[#This Row],[dt]])</f>
        <v>25</v>
      </c>
      <c r="D2611" s="1">
        <v>2647</v>
      </c>
      <c r="E2611" s="1" t="s">
        <v>10</v>
      </c>
      <c r="F2611" s="1" t="s">
        <v>91</v>
      </c>
      <c r="G2611" s="1" t="s">
        <v>36</v>
      </c>
      <c r="H2611" s="1" t="s">
        <v>11</v>
      </c>
      <c r="I2611" s="1" t="s">
        <v>18</v>
      </c>
      <c r="J2611" s="1" t="s">
        <v>13</v>
      </c>
      <c r="K2611" s="1" t="s">
        <v>14</v>
      </c>
      <c r="L2611" s="1" t="s">
        <v>77</v>
      </c>
      <c r="M2611" s="1">
        <v>400</v>
      </c>
      <c r="N2611" s="17">
        <v>2.0594965675057209</v>
      </c>
      <c r="O2611" s="8">
        <v>10.406641933581426</v>
      </c>
      <c r="P2611" s="8">
        <v>6.6149516486024823E-2</v>
      </c>
      <c r="Q2611" s="8">
        <f>P2611-Table3[[#This Row],[paid]]</f>
        <v>-10.340492417095401</v>
      </c>
      <c r="R2611" s="8">
        <v>3.2119265227103164E-2</v>
      </c>
      <c r="S2611" s="8">
        <v>200</v>
      </c>
      <c r="T2611" s="10">
        <v>8.5000000000000006E-2</v>
      </c>
      <c r="U2611" s="8">
        <v>1.3053699746176821E-4</v>
      </c>
      <c r="V2611" s="10">
        <v>3.2889380602236731E-4</v>
      </c>
    </row>
    <row r="2612" spans="1:22" x14ac:dyDescent="0.25">
      <c r="A2612" s="6">
        <v>44738</v>
      </c>
      <c r="B2612" s="7" t="str">
        <f t="shared" si="40"/>
        <v>6</v>
      </c>
      <c r="C2612" s="17">
        <f>_xlfn.ISOWEEKNUM(Table3[[#This Row],[dt]])</f>
        <v>25</v>
      </c>
      <c r="D2612" s="1">
        <v>14389</v>
      </c>
      <c r="E2612" s="1" t="s">
        <v>10</v>
      </c>
      <c r="F2612" s="1" t="s">
        <v>94</v>
      </c>
      <c r="G2612" s="1" t="s">
        <v>50</v>
      </c>
      <c r="H2612" s="1" t="s">
        <v>19</v>
      </c>
      <c r="I2612" s="1" t="s">
        <v>18</v>
      </c>
      <c r="J2612" s="1" t="s">
        <v>16</v>
      </c>
      <c r="K2612" s="1" t="s">
        <v>20</v>
      </c>
      <c r="L2612" s="1" t="s">
        <v>78</v>
      </c>
      <c r="M2612" s="1">
        <v>207300</v>
      </c>
      <c r="N2612" s="17">
        <v>107.66034796156842</v>
      </c>
      <c r="O2612" s="8">
        <v>4917.7846529472017</v>
      </c>
      <c r="P2612" s="8">
        <v>4902.3185827440439</v>
      </c>
      <c r="Q2612" s="8">
        <f>P2612-Table3[[#This Row],[paid]]</f>
        <v>-15.466070203157869</v>
      </c>
      <c r="R2612" s="8">
        <v>45.53504308284446</v>
      </c>
      <c r="S2612" s="8">
        <v>4400</v>
      </c>
      <c r="T2612" s="10">
        <v>5.5E-2</v>
      </c>
      <c r="U2612" s="8">
        <v>613.3484976404543</v>
      </c>
      <c r="V2612" s="10">
        <v>2.0852326890090176E-2</v>
      </c>
    </row>
    <row r="2613" spans="1:22" x14ac:dyDescent="0.25">
      <c r="A2613" s="6">
        <v>44738</v>
      </c>
      <c r="B2613" s="7" t="str">
        <f t="shared" si="40"/>
        <v>6</v>
      </c>
      <c r="C2613" s="17">
        <f>_xlfn.ISOWEEKNUM(Table3[[#This Row],[dt]])</f>
        <v>25</v>
      </c>
      <c r="D2613" s="1">
        <v>9315</v>
      </c>
      <c r="E2613" s="1" t="s">
        <v>10</v>
      </c>
      <c r="F2613" s="1" t="s">
        <v>92</v>
      </c>
      <c r="G2613" s="1" t="s">
        <v>30</v>
      </c>
      <c r="H2613" s="1" t="s">
        <v>17</v>
      </c>
      <c r="I2613" s="1" t="s">
        <v>18</v>
      </c>
      <c r="J2613" s="1" t="s">
        <v>16</v>
      </c>
      <c r="K2613" s="1" t="s">
        <v>14</v>
      </c>
      <c r="L2613" s="1" t="s">
        <v>75</v>
      </c>
      <c r="M2613" s="1">
        <v>900</v>
      </c>
      <c r="N2613" s="17">
        <v>4.1452946718308388</v>
      </c>
      <c r="O2613" s="8">
        <v>32.806578509839646</v>
      </c>
      <c r="P2613" s="8">
        <v>0.25756237707923935</v>
      </c>
      <c r="Q2613" s="8">
        <f>P2613-Table3[[#This Row],[paid]]</f>
        <v>-32.549016132760407</v>
      </c>
      <c r="R2613" s="8">
        <v>6.2133671420150839E-2</v>
      </c>
      <c r="S2613" s="8">
        <v>200</v>
      </c>
      <c r="T2613" s="10">
        <v>7.0000000000000007E-2</v>
      </c>
      <c r="U2613" s="8">
        <v>9.6293174662757719E-2</v>
      </c>
      <c r="V2613" s="10">
        <v>6.2310585209638378E-2</v>
      </c>
    </row>
    <row r="2614" spans="1:22" x14ac:dyDescent="0.25">
      <c r="A2614" s="6">
        <v>44738</v>
      </c>
      <c r="B2614" s="7" t="str">
        <f t="shared" si="40"/>
        <v>6</v>
      </c>
      <c r="C2614" s="17">
        <f>_xlfn.ISOWEEKNUM(Table3[[#This Row],[dt]])</f>
        <v>25</v>
      </c>
      <c r="D2614" s="1">
        <v>17957</v>
      </c>
      <c r="E2614" s="1" t="s">
        <v>10</v>
      </c>
      <c r="F2614" s="1" t="s">
        <v>95</v>
      </c>
      <c r="G2614" s="1" t="s">
        <v>27</v>
      </c>
      <c r="H2614" s="1" t="s">
        <v>17</v>
      </c>
      <c r="I2614" s="1" t="s">
        <v>18</v>
      </c>
      <c r="J2614" s="1" t="s">
        <v>16</v>
      </c>
      <c r="K2614" s="1" t="s">
        <v>15</v>
      </c>
      <c r="L2614" s="1" t="s">
        <v>80</v>
      </c>
      <c r="M2614" s="1">
        <v>21000</v>
      </c>
      <c r="N2614" s="17">
        <v>121.58872990116537</v>
      </c>
      <c r="O2614" s="8">
        <v>97.017762548387736</v>
      </c>
      <c r="P2614" s="8">
        <v>12.522575930054472</v>
      </c>
      <c r="Q2614" s="8">
        <f>P2614-Table3[[#This Row],[paid]]</f>
        <v>-84.495186618333264</v>
      </c>
      <c r="R2614" s="8">
        <v>0.10299125535922264</v>
      </c>
      <c r="S2614" s="8">
        <v>200</v>
      </c>
      <c r="T2614" s="10">
        <v>8.5000000000000006E-2</v>
      </c>
      <c r="U2614" s="8">
        <v>0.28659844298900272</v>
      </c>
      <c r="V2614" s="10">
        <v>3.8144234406431751E-3</v>
      </c>
    </row>
    <row r="2615" spans="1:22" x14ac:dyDescent="0.25">
      <c r="A2615" s="6">
        <v>44738</v>
      </c>
      <c r="B2615" s="7" t="str">
        <f t="shared" si="40"/>
        <v>6</v>
      </c>
      <c r="C2615" s="17">
        <f>_xlfn.ISOWEEKNUM(Table3[[#This Row],[dt]])</f>
        <v>25</v>
      </c>
      <c r="D2615" s="1">
        <v>2370</v>
      </c>
      <c r="E2615" s="1" t="s">
        <v>10</v>
      </c>
      <c r="F2615" s="1" t="s">
        <v>93</v>
      </c>
      <c r="G2615" s="1" t="s">
        <v>35</v>
      </c>
      <c r="H2615" s="1" t="s">
        <v>17</v>
      </c>
      <c r="I2615" s="1" t="s">
        <v>12</v>
      </c>
      <c r="J2615" s="1" t="s">
        <v>13</v>
      </c>
      <c r="K2615" s="1" t="s">
        <v>14</v>
      </c>
      <c r="L2615" s="1" t="s">
        <v>80</v>
      </c>
      <c r="M2615" s="1">
        <v>117740</v>
      </c>
      <c r="N2615" s="17">
        <v>320.73798910351655</v>
      </c>
      <c r="O2615" s="8">
        <v>4059.9163558452829</v>
      </c>
      <c r="P2615" s="8">
        <v>3945.9679027342213</v>
      </c>
      <c r="Q2615" s="8">
        <f>P2615-Table3[[#This Row],[paid]]</f>
        <v>-113.94845311106155</v>
      </c>
      <c r="R2615" s="8">
        <v>12.302776835894797</v>
      </c>
      <c r="S2615" s="8">
        <v>30000</v>
      </c>
      <c r="T2615" s="10">
        <v>8.5000000000000006E-2</v>
      </c>
      <c r="U2615" s="8">
        <v>1815.7708939945728</v>
      </c>
      <c r="V2615" s="10">
        <v>7.6693092744807401E-2</v>
      </c>
    </row>
    <row r="2616" spans="1:22" x14ac:dyDescent="0.25">
      <c r="A2616" s="6">
        <v>44738</v>
      </c>
      <c r="B2616" s="7" t="str">
        <f t="shared" si="40"/>
        <v>6</v>
      </c>
      <c r="C2616" s="17">
        <f>_xlfn.ISOWEEKNUM(Table3[[#This Row],[dt]])</f>
        <v>25</v>
      </c>
      <c r="D2616" s="1">
        <v>2973</v>
      </c>
      <c r="E2616" s="1" t="s">
        <v>10</v>
      </c>
      <c r="F2616" s="1" t="s">
        <v>94</v>
      </c>
      <c r="G2616" s="1" t="s">
        <v>63</v>
      </c>
      <c r="H2616" s="1" t="s">
        <v>11</v>
      </c>
      <c r="I2616" s="1" t="s">
        <v>21</v>
      </c>
      <c r="J2616" s="1" t="s">
        <v>16</v>
      </c>
      <c r="K2616" s="1" t="s">
        <v>14</v>
      </c>
      <c r="L2616" s="1" t="s">
        <v>79</v>
      </c>
      <c r="M2616" s="1">
        <v>33840</v>
      </c>
      <c r="N2616" s="17">
        <v>225.25998492840995</v>
      </c>
      <c r="O2616" s="8">
        <v>421.43395916191668</v>
      </c>
      <c r="P2616" s="8">
        <v>298.52895373941345</v>
      </c>
      <c r="Q2616" s="8">
        <f>P2616-Table3[[#This Row],[paid]]</f>
        <v>-122.90500542250322</v>
      </c>
      <c r="R2616" s="8">
        <v>1.3252640225217505</v>
      </c>
      <c r="S2616" s="8">
        <v>400</v>
      </c>
      <c r="T2616" s="10">
        <v>0.05</v>
      </c>
      <c r="U2616" s="8">
        <v>52.226165278774445</v>
      </c>
      <c r="V2616" s="10">
        <v>2.9157509751612888E-2</v>
      </c>
    </row>
    <row r="2617" spans="1:22" x14ac:dyDescent="0.25">
      <c r="A2617" s="6">
        <v>44738</v>
      </c>
      <c r="B2617" s="7" t="str">
        <f t="shared" si="40"/>
        <v>6</v>
      </c>
      <c r="C2617" s="17">
        <f>_xlfn.ISOWEEKNUM(Table3[[#This Row],[dt]])</f>
        <v>25</v>
      </c>
      <c r="D2617" s="1">
        <v>10601</v>
      </c>
      <c r="E2617" s="1" t="s">
        <v>10</v>
      </c>
      <c r="F2617" s="1" t="s">
        <v>89</v>
      </c>
      <c r="G2617" s="1" t="s">
        <v>25</v>
      </c>
      <c r="H2617" s="1" t="s">
        <v>11</v>
      </c>
      <c r="I2617" s="1" t="s">
        <v>21</v>
      </c>
      <c r="J2617" s="1" t="s">
        <v>16</v>
      </c>
      <c r="K2617" s="1" t="s">
        <v>14</v>
      </c>
      <c r="L2617" s="1" t="s">
        <v>80</v>
      </c>
      <c r="M2617" s="1">
        <v>9510</v>
      </c>
      <c r="N2617" s="17">
        <v>57.133569253559379</v>
      </c>
      <c r="O2617" s="8">
        <v>163.584548773302</v>
      </c>
      <c r="P2617" s="8">
        <v>21.338285721807562</v>
      </c>
      <c r="Q2617" s="8">
        <f>P2617-Table3[[#This Row],[paid]]</f>
        <v>-142.24626305149445</v>
      </c>
      <c r="R2617" s="8">
        <v>0.37348070496187674</v>
      </c>
      <c r="S2617" s="8">
        <v>200</v>
      </c>
      <c r="T2617" s="10">
        <v>0.08</v>
      </c>
      <c r="U2617" s="8">
        <v>7.6072468192763463</v>
      </c>
      <c r="V2617" s="10">
        <v>5.9417822331605266E-2</v>
      </c>
    </row>
    <row r="2618" spans="1:22" x14ac:dyDescent="0.25">
      <c r="A2618" s="6">
        <v>44738</v>
      </c>
      <c r="B2618" s="7" t="str">
        <f t="shared" si="40"/>
        <v>6</v>
      </c>
      <c r="C2618" s="17">
        <f>_xlfn.ISOWEEKNUM(Table3[[#This Row],[dt]])</f>
        <v>25</v>
      </c>
      <c r="D2618" s="1">
        <v>17956</v>
      </c>
      <c r="E2618" s="1" t="s">
        <v>10</v>
      </c>
      <c r="F2618" s="1" t="s">
        <v>91</v>
      </c>
      <c r="G2618" s="1" t="s">
        <v>45</v>
      </c>
      <c r="H2618" s="1" t="s">
        <v>11</v>
      </c>
      <c r="I2618" s="1" t="s">
        <v>18</v>
      </c>
      <c r="J2618" s="1" t="s">
        <v>13</v>
      </c>
      <c r="K2618" s="1" t="s">
        <v>14</v>
      </c>
      <c r="L2618" s="1" t="s">
        <v>81</v>
      </c>
      <c r="M2618" s="1">
        <v>27120</v>
      </c>
      <c r="N2618" s="17">
        <v>45.11942959001783</v>
      </c>
      <c r="O2618" s="8">
        <v>177.4462271856458</v>
      </c>
      <c r="P2618" s="8">
        <v>23.828192123562658</v>
      </c>
      <c r="Q2618" s="8">
        <f>P2618-Table3[[#This Row],[paid]]</f>
        <v>-153.61803506208315</v>
      </c>
      <c r="R2618" s="8">
        <v>0.52811377138585058</v>
      </c>
      <c r="S2618" s="8">
        <v>200</v>
      </c>
      <c r="T2618" s="10">
        <v>0.08</v>
      </c>
      <c r="U2618" s="8">
        <v>5.9946107067628889</v>
      </c>
      <c r="V2618" s="10">
        <v>4.1929399397133173E-2</v>
      </c>
    </row>
    <row r="2619" spans="1:22" x14ac:dyDescent="0.25">
      <c r="A2619" s="6">
        <v>44738</v>
      </c>
      <c r="B2619" s="7" t="str">
        <f t="shared" si="40"/>
        <v>6</v>
      </c>
      <c r="C2619" s="17">
        <f>_xlfn.ISOWEEKNUM(Table3[[#This Row],[dt]])</f>
        <v>25</v>
      </c>
      <c r="D2619" s="1">
        <v>17933</v>
      </c>
      <c r="E2619" s="1" t="s">
        <v>10</v>
      </c>
      <c r="F2619" s="1" t="s">
        <v>95</v>
      </c>
      <c r="G2619" s="1" t="s">
        <v>31</v>
      </c>
      <c r="H2619" s="1" t="s">
        <v>17</v>
      </c>
      <c r="I2619" s="1" t="s">
        <v>18</v>
      </c>
      <c r="J2619" s="1" t="s">
        <v>16</v>
      </c>
      <c r="K2619" s="1" t="s">
        <v>15</v>
      </c>
      <c r="L2619" s="1" t="s">
        <v>78</v>
      </c>
      <c r="M2619" s="1">
        <v>5530</v>
      </c>
      <c r="N2619" s="17">
        <v>67.396089131423381</v>
      </c>
      <c r="O2619" s="8">
        <v>180.9577430146316</v>
      </c>
      <c r="P2619" s="8">
        <v>15.168960419446913</v>
      </c>
      <c r="Q2619" s="8">
        <f>P2619-Table3[[#This Row],[paid]]</f>
        <v>-165.7887825951847</v>
      </c>
      <c r="R2619" s="8">
        <v>0.2250718196699398</v>
      </c>
      <c r="S2619" s="8">
        <v>200</v>
      </c>
      <c r="T2619" s="10">
        <v>0.1</v>
      </c>
      <c r="U2619" s="8">
        <v>5.7454315145014814</v>
      </c>
      <c r="V2619" s="10">
        <v>6.3127062936755615E-2</v>
      </c>
    </row>
    <row r="2620" spans="1:22" x14ac:dyDescent="0.25">
      <c r="A2620" s="6">
        <v>44738</v>
      </c>
      <c r="B2620" s="7" t="str">
        <f t="shared" si="40"/>
        <v>6</v>
      </c>
      <c r="C2620" s="17">
        <f>_xlfn.ISOWEEKNUM(Table3[[#This Row],[dt]])</f>
        <v>25</v>
      </c>
      <c r="D2620" s="1">
        <v>17267</v>
      </c>
      <c r="E2620" s="1" t="s">
        <v>10</v>
      </c>
      <c r="F2620" s="1" t="s">
        <v>89</v>
      </c>
      <c r="G2620" s="1" t="s">
        <v>25</v>
      </c>
      <c r="H2620" s="1" t="s">
        <v>11</v>
      </c>
      <c r="I2620" s="1" t="s">
        <v>12</v>
      </c>
      <c r="J2620" s="1" t="s">
        <v>13</v>
      </c>
      <c r="K2620" s="1" t="s">
        <v>15</v>
      </c>
      <c r="L2620" s="1" t="s">
        <v>78</v>
      </c>
      <c r="M2620" s="1">
        <v>20140</v>
      </c>
      <c r="N2620" s="17">
        <v>98.43385788710458</v>
      </c>
      <c r="O2620" s="8">
        <v>237.9991071744162</v>
      </c>
      <c r="P2620" s="8">
        <v>42.906905298286176</v>
      </c>
      <c r="Q2620" s="8">
        <f>P2620-Table3[[#This Row],[paid]]</f>
        <v>-195.09220187613002</v>
      </c>
      <c r="R2620" s="8">
        <v>0.43589580068574391</v>
      </c>
      <c r="S2620" s="8">
        <v>200</v>
      </c>
      <c r="T2620" s="10">
        <v>0.08</v>
      </c>
      <c r="U2620" s="8">
        <v>13.656061950290789</v>
      </c>
      <c r="V2620" s="10">
        <v>5.3045315415450746E-2</v>
      </c>
    </row>
    <row r="2621" spans="1:22" x14ac:dyDescent="0.25">
      <c r="A2621" s="6">
        <v>44738</v>
      </c>
      <c r="B2621" s="7" t="str">
        <f t="shared" si="40"/>
        <v>6</v>
      </c>
      <c r="C2621" s="17">
        <f>_xlfn.ISOWEEKNUM(Table3[[#This Row],[dt]])</f>
        <v>25</v>
      </c>
      <c r="D2621" s="1">
        <v>10777</v>
      </c>
      <c r="E2621" s="1" t="s">
        <v>10</v>
      </c>
      <c r="F2621" s="1" t="s">
        <v>90</v>
      </c>
      <c r="G2621" s="1" t="s">
        <v>58</v>
      </c>
      <c r="H2621" s="1" t="s">
        <v>11</v>
      </c>
      <c r="I2621" s="1" t="s">
        <v>18</v>
      </c>
      <c r="J2621" s="1" t="s">
        <v>16</v>
      </c>
      <c r="K2621" s="1" t="s">
        <v>15</v>
      </c>
      <c r="L2621" s="1" t="s">
        <v>76</v>
      </c>
      <c r="M2621" s="1">
        <v>11640</v>
      </c>
      <c r="N2621" s="17">
        <v>57.565875898307702</v>
      </c>
      <c r="O2621" s="8">
        <v>230.33589253842104</v>
      </c>
      <c r="P2621" s="8">
        <v>34.529915116647615</v>
      </c>
      <c r="Q2621" s="8">
        <f>P2621-Table3[[#This Row],[paid]]</f>
        <v>-195.80597742177343</v>
      </c>
      <c r="R2621" s="8">
        <v>0.59983305348547145</v>
      </c>
      <c r="S2621" s="8">
        <v>200</v>
      </c>
      <c r="T2621" s="10">
        <v>0.17</v>
      </c>
      <c r="U2621" s="8">
        <v>25.340942358875829</v>
      </c>
      <c r="V2621" s="10">
        <v>0.12231395237660853</v>
      </c>
    </row>
    <row r="2622" spans="1:22" x14ac:dyDescent="0.25">
      <c r="A2622" s="6">
        <v>44738</v>
      </c>
      <c r="B2622" s="7" t="str">
        <f t="shared" si="40"/>
        <v>6</v>
      </c>
      <c r="C2622" s="17">
        <f>_xlfn.ISOWEEKNUM(Table3[[#This Row],[dt]])</f>
        <v>25</v>
      </c>
      <c r="D2622" s="1">
        <v>16656</v>
      </c>
      <c r="E2622" s="1" t="s">
        <v>10</v>
      </c>
      <c r="F2622" s="1" t="s">
        <v>94</v>
      </c>
      <c r="G2622" s="1" t="s">
        <v>31</v>
      </c>
      <c r="H2622" s="1" t="s">
        <v>11</v>
      </c>
      <c r="I2622" s="1" t="s">
        <v>18</v>
      </c>
      <c r="J2622" s="1" t="s">
        <v>13</v>
      </c>
      <c r="K2622" s="1" t="s">
        <v>14</v>
      </c>
      <c r="L2622" s="1" t="s">
        <v>78</v>
      </c>
      <c r="M2622" s="1">
        <v>15410</v>
      </c>
      <c r="N2622" s="17">
        <v>71.349474293431072</v>
      </c>
      <c r="O2622" s="8">
        <v>230.15901323771024</v>
      </c>
      <c r="P2622" s="8">
        <v>28.509938538898385</v>
      </c>
      <c r="Q2622" s="8">
        <f>P2622-Table3[[#This Row],[paid]]</f>
        <v>-201.64907469881186</v>
      </c>
      <c r="R2622" s="8">
        <v>0.39958162020435811</v>
      </c>
      <c r="S2622" s="8">
        <v>200</v>
      </c>
      <c r="T2622" s="10">
        <v>0.11</v>
      </c>
      <c r="U2622" s="8">
        <v>14.138578821886236</v>
      </c>
      <c r="V2622" s="10">
        <v>8.2652924713697312E-2</v>
      </c>
    </row>
    <row r="2623" spans="1:22" x14ac:dyDescent="0.25">
      <c r="A2623" s="6">
        <v>44738</v>
      </c>
      <c r="B2623" s="7" t="str">
        <f t="shared" si="40"/>
        <v>6</v>
      </c>
      <c r="C2623" s="17">
        <f>_xlfn.ISOWEEKNUM(Table3[[#This Row],[dt]])</f>
        <v>25</v>
      </c>
      <c r="D2623" s="1">
        <v>17100</v>
      </c>
      <c r="E2623" s="1" t="s">
        <v>10</v>
      </c>
      <c r="F2623" s="1" t="s">
        <v>95</v>
      </c>
      <c r="G2623" s="1" t="s">
        <v>27</v>
      </c>
      <c r="H2623" s="1" t="s">
        <v>11</v>
      </c>
      <c r="I2623" s="1" t="s">
        <v>21</v>
      </c>
      <c r="J2623" s="1" t="s">
        <v>13</v>
      </c>
      <c r="K2623" s="1" t="s">
        <v>15</v>
      </c>
      <c r="L2623" s="1" t="s">
        <v>80</v>
      </c>
      <c r="M2623" s="1">
        <v>26210</v>
      </c>
      <c r="N2623" s="17">
        <v>139.39588163098321</v>
      </c>
      <c r="O2623" s="8">
        <v>533.84064417333877</v>
      </c>
      <c r="P2623" s="8">
        <v>318.01362070510498</v>
      </c>
      <c r="Q2623" s="8">
        <f>P2623-Table3[[#This Row],[paid]]</f>
        <v>-215.82702346823379</v>
      </c>
      <c r="R2623" s="8">
        <v>2.2813702742450377</v>
      </c>
      <c r="S2623" s="8">
        <v>200</v>
      </c>
      <c r="T2623" s="10">
        <v>7.0000000000000007E-2</v>
      </c>
      <c r="U2623" s="8">
        <v>131.54848198419711</v>
      </c>
      <c r="V2623" s="10">
        <v>6.8942792289066995E-2</v>
      </c>
    </row>
    <row r="2624" spans="1:22" x14ac:dyDescent="0.25">
      <c r="A2624" s="6">
        <v>44738</v>
      </c>
      <c r="B2624" s="7" t="str">
        <f t="shared" si="40"/>
        <v>6</v>
      </c>
      <c r="C2624" s="17">
        <f>_xlfn.ISOWEEKNUM(Table3[[#This Row],[dt]])</f>
        <v>25</v>
      </c>
      <c r="D2624" s="1">
        <v>17473</v>
      </c>
      <c r="E2624" s="1" t="s">
        <v>10</v>
      </c>
      <c r="F2624" s="1" t="s">
        <v>95</v>
      </c>
      <c r="G2624" s="1" t="s">
        <v>69</v>
      </c>
      <c r="H2624" s="1" t="s">
        <v>17</v>
      </c>
      <c r="I2624" s="1" t="s">
        <v>18</v>
      </c>
      <c r="J2624" s="1" t="s">
        <v>16</v>
      </c>
      <c r="K2624" s="1" t="s">
        <v>15</v>
      </c>
      <c r="L2624" s="1" t="s">
        <v>75</v>
      </c>
      <c r="M2624" s="1">
        <v>114270</v>
      </c>
      <c r="N2624" s="17">
        <v>278.21873782625636</v>
      </c>
      <c r="O2624" s="8">
        <v>3037.1930576659247</v>
      </c>
      <c r="P2624" s="8">
        <v>2816.6800634616061</v>
      </c>
      <c r="Q2624" s="8">
        <f>P2624-Table3[[#This Row],[paid]]</f>
        <v>-220.5129942043186</v>
      </c>
      <c r="R2624" s="8">
        <v>10.123976858886415</v>
      </c>
      <c r="S2624" s="8">
        <v>1600</v>
      </c>
      <c r="T2624" s="10">
        <v>7.0000000000000007E-2</v>
      </c>
      <c r="U2624" s="8">
        <v>1179.2715679442788</v>
      </c>
      <c r="V2624" s="10">
        <v>6.9779050831388675E-2</v>
      </c>
    </row>
    <row r="2625" spans="1:22" x14ac:dyDescent="0.25">
      <c r="A2625" s="6">
        <v>44738</v>
      </c>
      <c r="B2625" s="7" t="str">
        <f t="shared" si="40"/>
        <v>6</v>
      </c>
      <c r="C2625" s="17">
        <f>_xlfn.ISOWEEKNUM(Table3[[#This Row],[dt]])</f>
        <v>25</v>
      </c>
      <c r="D2625" s="1">
        <v>16842</v>
      </c>
      <c r="E2625" s="1" t="s">
        <v>10</v>
      </c>
      <c r="F2625" s="1" t="s">
        <v>90</v>
      </c>
      <c r="G2625" s="1" t="s">
        <v>33</v>
      </c>
      <c r="H2625" s="1" t="s">
        <v>11</v>
      </c>
      <c r="I2625" s="1" t="s">
        <v>12</v>
      </c>
      <c r="J2625" s="1" t="s">
        <v>16</v>
      </c>
      <c r="K2625" s="1" t="s">
        <v>14</v>
      </c>
      <c r="L2625" s="1" t="s">
        <v>75</v>
      </c>
      <c r="M2625" s="1">
        <v>21840</v>
      </c>
      <c r="N2625" s="17">
        <v>81.190833154851148</v>
      </c>
      <c r="O2625" s="8">
        <v>259.19984325126092</v>
      </c>
      <c r="P2625" s="8">
        <v>14.433917165416114</v>
      </c>
      <c r="Q2625" s="8">
        <f>P2625-Table3[[#This Row],[paid]]</f>
        <v>-244.7659260858448</v>
      </c>
      <c r="R2625" s="8">
        <v>0.17777767026835453</v>
      </c>
      <c r="S2625" s="8">
        <v>200</v>
      </c>
      <c r="T2625" s="10">
        <v>0.14000000000000001</v>
      </c>
      <c r="U2625" s="8">
        <v>2.9148948535894297</v>
      </c>
      <c r="V2625" s="10">
        <v>3.3657932449244872E-2</v>
      </c>
    </row>
    <row r="2626" spans="1:22" x14ac:dyDescent="0.25">
      <c r="A2626" s="6">
        <v>44738</v>
      </c>
      <c r="B2626" s="7" t="str">
        <f t="shared" ref="B2626:B2689" si="41">TEXT(A2626,"M")</f>
        <v>6</v>
      </c>
      <c r="C2626" s="17">
        <f>_xlfn.ISOWEEKNUM(Table3[[#This Row],[dt]])</f>
        <v>25</v>
      </c>
      <c r="D2626" s="1">
        <v>16845</v>
      </c>
      <c r="E2626" s="1" t="s">
        <v>10</v>
      </c>
      <c r="F2626" s="1" t="s">
        <v>93</v>
      </c>
      <c r="G2626" s="1" t="s">
        <v>69</v>
      </c>
      <c r="H2626" s="1" t="s">
        <v>11</v>
      </c>
      <c r="I2626" s="1" t="s">
        <v>12</v>
      </c>
      <c r="J2626" s="1" t="s">
        <v>13</v>
      </c>
      <c r="K2626" s="1" t="s">
        <v>15</v>
      </c>
      <c r="L2626" s="1" t="s">
        <v>78</v>
      </c>
      <c r="M2626" s="1">
        <v>16080</v>
      </c>
      <c r="N2626" s="17">
        <v>97.726387308909011</v>
      </c>
      <c r="O2626" s="8">
        <v>268.15473983268197</v>
      </c>
      <c r="P2626" s="8">
        <v>11.199057249405302</v>
      </c>
      <c r="Q2626" s="8">
        <f>P2626-Table3[[#This Row],[paid]]</f>
        <v>-256.95568258327665</v>
      </c>
      <c r="R2626" s="8">
        <v>0.11459604266353929</v>
      </c>
      <c r="S2626" s="8">
        <v>200</v>
      </c>
      <c r="T2626" s="10">
        <v>0.06</v>
      </c>
      <c r="U2626" s="8">
        <v>3.8793236298424971</v>
      </c>
      <c r="V2626" s="10">
        <v>5.7732889823508715E-2</v>
      </c>
    </row>
    <row r="2627" spans="1:22" x14ac:dyDescent="0.25">
      <c r="A2627" s="6">
        <v>44738</v>
      </c>
      <c r="B2627" s="7" t="str">
        <f t="shared" si="41"/>
        <v>6</v>
      </c>
      <c r="C2627" s="17">
        <f>_xlfn.ISOWEEKNUM(Table3[[#This Row],[dt]])</f>
        <v>25</v>
      </c>
      <c r="D2627" s="1">
        <v>15242</v>
      </c>
      <c r="E2627" s="1" t="s">
        <v>10</v>
      </c>
      <c r="F2627" s="1" t="s">
        <v>95</v>
      </c>
      <c r="G2627" s="1" t="s">
        <v>47</v>
      </c>
      <c r="H2627" s="1" t="s">
        <v>11</v>
      </c>
      <c r="I2627" s="1" t="s">
        <v>18</v>
      </c>
      <c r="J2627" s="1" t="s">
        <v>13</v>
      </c>
      <c r="K2627" s="1" t="s">
        <v>14</v>
      </c>
      <c r="L2627" s="1" t="s">
        <v>76</v>
      </c>
      <c r="M2627" s="1">
        <v>70930</v>
      </c>
      <c r="N2627" s="17">
        <v>402.39039081103795</v>
      </c>
      <c r="O2627" s="8">
        <v>1615.1044564177603</v>
      </c>
      <c r="P2627" s="8">
        <v>1337.247969997102</v>
      </c>
      <c r="Q2627" s="8">
        <f>P2627-Table3[[#This Row],[paid]]</f>
        <v>-277.85648642065826</v>
      </c>
      <c r="R2627" s="8">
        <v>3.3232601983904533</v>
      </c>
      <c r="S2627" s="8">
        <v>2000</v>
      </c>
      <c r="T2627" s="10">
        <v>0.14000000000000001</v>
      </c>
      <c r="U2627" s="8">
        <v>71.931121603334063</v>
      </c>
      <c r="V2627" s="10">
        <v>8.9650689596846595E-3</v>
      </c>
    </row>
    <row r="2628" spans="1:22" x14ac:dyDescent="0.25">
      <c r="A2628" s="6">
        <v>44738</v>
      </c>
      <c r="B2628" s="7" t="str">
        <f t="shared" si="41"/>
        <v>6</v>
      </c>
      <c r="C2628" s="17">
        <f>_xlfn.ISOWEEKNUM(Table3[[#This Row],[dt]])</f>
        <v>25</v>
      </c>
      <c r="D2628" s="1">
        <v>15605</v>
      </c>
      <c r="E2628" s="1" t="s">
        <v>10</v>
      </c>
      <c r="F2628" s="1" t="s">
        <v>90</v>
      </c>
      <c r="G2628" s="1" t="s">
        <v>67</v>
      </c>
      <c r="H2628" s="1" t="s">
        <v>11</v>
      </c>
      <c r="I2628" s="1" t="s">
        <v>12</v>
      </c>
      <c r="J2628" s="1" t="s">
        <v>13</v>
      </c>
      <c r="K2628" s="1" t="s">
        <v>14</v>
      </c>
      <c r="L2628" s="1" t="s">
        <v>81</v>
      </c>
      <c r="M2628" s="1">
        <v>108330</v>
      </c>
      <c r="N2628" s="17">
        <v>888.98536041740533</v>
      </c>
      <c r="O2628" s="8">
        <v>3268.3107786315582</v>
      </c>
      <c r="P2628" s="8">
        <v>2989.1774027755832</v>
      </c>
      <c r="Q2628" s="8">
        <f>P2628-Table3[[#This Row],[paid]]</f>
        <v>-279.13337585597492</v>
      </c>
      <c r="R2628" s="8">
        <v>3.3624596487979002</v>
      </c>
      <c r="S2628" s="8">
        <v>3800</v>
      </c>
      <c r="T2628" s="10">
        <v>0.32</v>
      </c>
      <c r="U2628" s="8">
        <v>788.83612217397979</v>
      </c>
      <c r="V2628" s="10">
        <v>4.3982898742282221E-2</v>
      </c>
    </row>
    <row r="2629" spans="1:22" x14ac:dyDescent="0.25">
      <c r="A2629" s="6">
        <v>44738</v>
      </c>
      <c r="B2629" s="7" t="str">
        <f t="shared" si="41"/>
        <v>6</v>
      </c>
      <c r="C2629" s="17">
        <f>_xlfn.ISOWEEKNUM(Table3[[#This Row],[dt]])</f>
        <v>25</v>
      </c>
      <c r="D2629" s="1">
        <v>16256</v>
      </c>
      <c r="E2629" s="1" t="s">
        <v>10</v>
      </c>
      <c r="F2629" s="1" t="s">
        <v>93</v>
      </c>
      <c r="G2629" s="1" t="s">
        <v>31</v>
      </c>
      <c r="H2629" s="1" t="s">
        <v>17</v>
      </c>
      <c r="I2629" s="1" t="s">
        <v>12</v>
      </c>
      <c r="J2629" s="1" t="s">
        <v>16</v>
      </c>
      <c r="K2629" s="1" t="s">
        <v>14</v>
      </c>
      <c r="L2629" s="1" t="s">
        <v>76</v>
      </c>
      <c r="M2629" s="1">
        <v>23680</v>
      </c>
      <c r="N2629" s="17">
        <v>78.717011774259035</v>
      </c>
      <c r="O2629" s="8">
        <v>314.85721894928645</v>
      </c>
      <c r="P2629" s="8">
        <v>31.532594670790633</v>
      </c>
      <c r="Q2629" s="8">
        <f>P2629-Table3[[#This Row],[paid]]</f>
        <v>-283.32462427849583</v>
      </c>
      <c r="R2629" s="8">
        <v>0.40058170349781991</v>
      </c>
      <c r="S2629" s="8">
        <v>200</v>
      </c>
      <c r="T2629" s="10">
        <v>0.1</v>
      </c>
      <c r="U2629" s="8">
        <v>6.1367481193715312</v>
      </c>
      <c r="V2629" s="10">
        <v>3.2436003567318981E-2</v>
      </c>
    </row>
    <row r="2630" spans="1:22" x14ac:dyDescent="0.25">
      <c r="A2630" s="6">
        <v>44738</v>
      </c>
      <c r="B2630" s="7" t="str">
        <f t="shared" si="41"/>
        <v>6</v>
      </c>
      <c r="C2630" s="17">
        <f>_xlfn.ISOWEEKNUM(Table3[[#This Row],[dt]])</f>
        <v>25</v>
      </c>
      <c r="D2630" s="1">
        <v>10544</v>
      </c>
      <c r="E2630" s="1" t="s">
        <v>10</v>
      </c>
      <c r="F2630" s="1" t="s">
        <v>92</v>
      </c>
      <c r="G2630" s="1" t="s">
        <v>58</v>
      </c>
      <c r="H2630" s="1" t="s">
        <v>17</v>
      </c>
      <c r="I2630" s="1" t="s">
        <v>12</v>
      </c>
      <c r="J2630" s="1" t="s">
        <v>13</v>
      </c>
      <c r="K2630" s="1" t="s">
        <v>15</v>
      </c>
      <c r="L2630" s="1" t="s">
        <v>80</v>
      </c>
      <c r="M2630" s="1">
        <v>1483430</v>
      </c>
      <c r="N2630" s="17">
        <v>7717.3348141545066</v>
      </c>
      <c r="O2630" s="8">
        <v>3059.1421242651095</v>
      </c>
      <c r="P2630" s="8">
        <v>2763.158241694488</v>
      </c>
      <c r="Q2630" s="8">
        <f>P2630-Table3[[#This Row],[paid]]</f>
        <v>-295.98388257062152</v>
      </c>
      <c r="R2630" s="8">
        <v>0.35804566061155313</v>
      </c>
      <c r="S2630" s="8">
        <v>5000</v>
      </c>
      <c r="T2630" s="10">
        <v>0.06</v>
      </c>
      <c r="U2630" s="8">
        <v>378.954917011693</v>
      </c>
      <c r="V2630" s="10">
        <v>2.2857595298831038E-2</v>
      </c>
    </row>
    <row r="2631" spans="1:22" x14ac:dyDescent="0.25">
      <c r="A2631" s="6">
        <v>44738</v>
      </c>
      <c r="B2631" s="7" t="str">
        <f t="shared" si="41"/>
        <v>6</v>
      </c>
      <c r="C2631" s="17">
        <f>_xlfn.ISOWEEKNUM(Table3[[#This Row],[dt]])</f>
        <v>25</v>
      </c>
      <c r="D2631" s="1">
        <v>17047</v>
      </c>
      <c r="E2631" s="1" t="s">
        <v>10</v>
      </c>
      <c r="F2631" s="1" t="s">
        <v>94</v>
      </c>
      <c r="G2631" s="1" t="s">
        <v>58</v>
      </c>
      <c r="H2631" s="1" t="s">
        <v>17</v>
      </c>
      <c r="I2631" s="1" t="s">
        <v>12</v>
      </c>
      <c r="J2631" s="1" t="s">
        <v>16</v>
      </c>
      <c r="K2631" s="1" t="s">
        <v>20</v>
      </c>
      <c r="L2631" s="1" t="s">
        <v>78</v>
      </c>
      <c r="M2631" s="1">
        <v>89470</v>
      </c>
      <c r="N2631" s="17">
        <v>144.02437622168563</v>
      </c>
      <c r="O2631" s="8">
        <v>2149.0514461042126</v>
      </c>
      <c r="P2631" s="8">
        <v>1842.3559166278017</v>
      </c>
      <c r="Q2631" s="8">
        <f>P2631-Table3[[#This Row],[paid]]</f>
        <v>-306.69552947641091</v>
      </c>
      <c r="R2631" s="8">
        <v>12.791972893477457</v>
      </c>
      <c r="S2631" s="8">
        <v>1800</v>
      </c>
      <c r="T2631" s="10">
        <v>7.4999999999999997E-2</v>
      </c>
      <c r="U2631" s="8">
        <v>214.79383854789361</v>
      </c>
      <c r="V2631" s="10">
        <v>1.9431084280848988E-2</v>
      </c>
    </row>
    <row r="2632" spans="1:22" x14ac:dyDescent="0.25">
      <c r="A2632" s="6">
        <v>44738</v>
      </c>
      <c r="B2632" s="7" t="str">
        <f t="shared" si="41"/>
        <v>6</v>
      </c>
      <c r="C2632" s="17">
        <f>_xlfn.ISOWEEKNUM(Table3[[#This Row],[dt]])</f>
        <v>25</v>
      </c>
      <c r="D2632" s="1">
        <v>5435</v>
      </c>
      <c r="E2632" s="1" t="s">
        <v>10</v>
      </c>
      <c r="F2632" s="1" t="s">
        <v>95</v>
      </c>
      <c r="G2632" s="1" t="s">
        <v>66</v>
      </c>
      <c r="H2632" s="1" t="s">
        <v>17</v>
      </c>
      <c r="I2632" s="1" t="s">
        <v>21</v>
      </c>
      <c r="J2632" s="1" t="s">
        <v>16</v>
      </c>
      <c r="K2632" s="1" t="s">
        <v>15</v>
      </c>
      <c r="L2632" s="1" t="s">
        <v>80</v>
      </c>
      <c r="M2632" s="1">
        <v>65400</v>
      </c>
      <c r="N2632" s="17">
        <v>60.755965859606341</v>
      </c>
      <c r="O2632" s="8">
        <v>845.66605941697833</v>
      </c>
      <c r="P2632" s="8">
        <v>535.20060661006005</v>
      </c>
      <c r="Q2632" s="8">
        <f>P2632-Table3[[#This Row],[paid]]</f>
        <v>-310.46545280691828</v>
      </c>
      <c r="R2632" s="8">
        <v>8.8090214522601915</v>
      </c>
      <c r="S2632" s="8">
        <v>200</v>
      </c>
      <c r="T2632" s="10">
        <v>0.08</v>
      </c>
      <c r="U2632" s="8">
        <v>51.394630323971107</v>
      </c>
      <c r="V2632" s="10">
        <v>1.6004787017931683E-2</v>
      </c>
    </row>
    <row r="2633" spans="1:22" x14ac:dyDescent="0.25">
      <c r="A2633" s="6">
        <v>44738</v>
      </c>
      <c r="B2633" s="7" t="str">
        <f t="shared" si="41"/>
        <v>6</v>
      </c>
      <c r="C2633" s="17">
        <f>_xlfn.ISOWEEKNUM(Table3[[#This Row],[dt]])</f>
        <v>25</v>
      </c>
      <c r="D2633" s="1">
        <v>17282</v>
      </c>
      <c r="E2633" s="1" t="s">
        <v>10</v>
      </c>
      <c r="F2633" s="1" t="s">
        <v>93</v>
      </c>
      <c r="G2633" s="1" t="s">
        <v>66</v>
      </c>
      <c r="H2633" s="1" t="s">
        <v>17</v>
      </c>
      <c r="I2633" s="1" t="s">
        <v>12</v>
      </c>
      <c r="J2633" s="1" t="s">
        <v>13</v>
      </c>
      <c r="K2633" s="1" t="s">
        <v>14</v>
      </c>
      <c r="L2633" s="1" t="s">
        <v>75</v>
      </c>
      <c r="M2633" s="1">
        <v>8780</v>
      </c>
      <c r="N2633" s="17">
        <v>26.821868745391342</v>
      </c>
      <c r="O2633" s="8">
        <v>375.65305635234245</v>
      </c>
      <c r="P2633" s="8">
        <v>57.906419375216245</v>
      </c>
      <c r="Q2633" s="8">
        <f>P2633-Table3[[#This Row],[paid]]</f>
        <v>-317.74663697712617</v>
      </c>
      <c r="R2633" s="8">
        <v>2.1589256112203588</v>
      </c>
      <c r="S2633" s="8">
        <v>200</v>
      </c>
      <c r="T2633" s="10">
        <v>7.0000000000000007E-2</v>
      </c>
      <c r="U2633" s="8">
        <v>14.113854531107519</v>
      </c>
      <c r="V2633" s="10">
        <v>4.0622596145613178E-2</v>
      </c>
    </row>
    <row r="2634" spans="1:22" x14ac:dyDescent="0.25">
      <c r="A2634" s="6">
        <v>44738</v>
      </c>
      <c r="B2634" s="7" t="str">
        <f t="shared" si="41"/>
        <v>6</v>
      </c>
      <c r="C2634" s="17">
        <f>_xlfn.ISOWEEKNUM(Table3[[#This Row],[dt]])</f>
        <v>25</v>
      </c>
      <c r="D2634" s="1">
        <v>7576</v>
      </c>
      <c r="E2634" s="1" t="s">
        <v>10</v>
      </c>
      <c r="F2634" s="1" t="s">
        <v>93</v>
      </c>
      <c r="G2634" s="1" t="s">
        <v>40</v>
      </c>
      <c r="H2634" s="1" t="s">
        <v>17</v>
      </c>
      <c r="I2634" s="1" t="s">
        <v>12</v>
      </c>
      <c r="J2634" s="1" t="s">
        <v>16</v>
      </c>
      <c r="K2634" s="1" t="s">
        <v>14</v>
      </c>
      <c r="L2634" s="1" t="s">
        <v>78</v>
      </c>
      <c r="M2634" s="1">
        <v>15570</v>
      </c>
      <c r="N2634" s="17">
        <v>32.117083091226029</v>
      </c>
      <c r="O2634" s="8">
        <v>344.22886433287738</v>
      </c>
      <c r="P2634" s="8">
        <v>25.952176145956329</v>
      </c>
      <c r="Q2634" s="8">
        <f>P2634-Table3[[#This Row],[paid]]</f>
        <v>-318.27668818692104</v>
      </c>
      <c r="R2634" s="8">
        <v>0.80804897730722403</v>
      </c>
      <c r="S2634" s="8">
        <v>200</v>
      </c>
      <c r="T2634" s="10">
        <v>0.1</v>
      </c>
      <c r="U2634" s="8">
        <v>3.1887734753854864</v>
      </c>
      <c r="V2634" s="10">
        <v>2.0478523377331095E-2</v>
      </c>
    </row>
    <row r="2635" spans="1:22" x14ac:dyDescent="0.25">
      <c r="A2635" s="6">
        <v>44738</v>
      </c>
      <c r="B2635" s="7" t="str">
        <f t="shared" si="41"/>
        <v>6</v>
      </c>
      <c r="C2635" s="17">
        <f>_xlfn.ISOWEEKNUM(Table3[[#This Row],[dt]])</f>
        <v>25</v>
      </c>
      <c r="D2635" s="1">
        <v>17644</v>
      </c>
      <c r="E2635" s="1" t="s">
        <v>10</v>
      </c>
      <c r="F2635" s="1" t="s">
        <v>92</v>
      </c>
      <c r="G2635" s="1" t="s">
        <v>64</v>
      </c>
      <c r="H2635" s="1" t="s">
        <v>17</v>
      </c>
      <c r="I2635" s="1" t="s">
        <v>22</v>
      </c>
      <c r="J2635" s="1" t="s">
        <v>13</v>
      </c>
      <c r="K2635" s="1" t="s">
        <v>14</v>
      </c>
      <c r="L2635" s="1" t="s">
        <v>77</v>
      </c>
      <c r="M2635" s="1">
        <v>11220</v>
      </c>
      <c r="N2635" s="17">
        <v>40.909293846268326</v>
      </c>
      <c r="O2635" s="8">
        <v>424.79740373773342</v>
      </c>
      <c r="P2635" s="8">
        <v>59.109393927342914</v>
      </c>
      <c r="Q2635" s="8">
        <f>P2635-Table3[[#This Row],[paid]]</f>
        <v>-365.6880098103905</v>
      </c>
      <c r="R2635" s="8">
        <v>1.4448891283596372</v>
      </c>
      <c r="S2635" s="8">
        <v>200</v>
      </c>
      <c r="T2635" s="10">
        <v>0.1</v>
      </c>
      <c r="U2635" s="8">
        <v>30.478077440762814</v>
      </c>
      <c r="V2635" s="10">
        <v>8.5936925350721671E-2</v>
      </c>
    </row>
    <row r="2636" spans="1:22" x14ac:dyDescent="0.25">
      <c r="A2636" s="6">
        <v>44738</v>
      </c>
      <c r="B2636" s="7" t="str">
        <f t="shared" si="41"/>
        <v>6</v>
      </c>
      <c r="C2636" s="17">
        <f>_xlfn.ISOWEEKNUM(Table3[[#This Row],[dt]])</f>
        <v>25</v>
      </c>
      <c r="D2636" s="1">
        <v>16857</v>
      </c>
      <c r="E2636" s="1" t="s">
        <v>10</v>
      </c>
      <c r="F2636" s="1" t="s">
        <v>89</v>
      </c>
      <c r="G2636" s="1" t="s">
        <v>34</v>
      </c>
      <c r="H2636" s="1" t="s">
        <v>11</v>
      </c>
      <c r="I2636" s="1" t="s">
        <v>12</v>
      </c>
      <c r="J2636" s="1" t="s">
        <v>13</v>
      </c>
      <c r="K2636" s="1" t="s">
        <v>15</v>
      </c>
      <c r="L2636" s="1" t="s">
        <v>79</v>
      </c>
      <c r="M2636" s="1">
        <v>194830</v>
      </c>
      <c r="N2636" s="17">
        <v>631.43495125810239</v>
      </c>
      <c r="O2636" s="8">
        <v>2165.5601476864877</v>
      </c>
      <c r="P2636" s="8">
        <v>1794.5017930458089</v>
      </c>
      <c r="Q2636" s="8">
        <f>P2636-Table3[[#This Row],[paid]]</f>
        <v>-371.05835464067877</v>
      </c>
      <c r="R2636" s="8">
        <v>2.8419424510321361</v>
      </c>
      <c r="S2636" s="8">
        <v>2200</v>
      </c>
      <c r="T2636" s="10">
        <v>0.08</v>
      </c>
      <c r="U2636" s="8">
        <v>356.97673441697441</v>
      </c>
      <c r="V2636" s="10">
        <v>3.315467425744182E-2</v>
      </c>
    </row>
    <row r="2637" spans="1:22" x14ac:dyDescent="0.25">
      <c r="A2637" s="6">
        <v>44738</v>
      </c>
      <c r="B2637" s="7" t="str">
        <f t="shared" si="41"/>
        <v>6</v>
      </c>
      <c r="C2637" s="17">
        <f>_xlfn.ISOWEEKNUM(Table3[[#This Row],[dt]])</f>
        <v>25</v>
      </c>
      <c r="D2637" s="1">
        <v>16602</v>
      </c>
      <c r="E2637" s="1" t="s">
        <v>10</v>
      </c>
      <c r="F2637" s="1" t="s">
        <v>91</v>
      </c>
      <c r="G2637" s="1" t="s">
        <v>58</v>
      </c>
      <c r="H2637" s="1" t="s">
        <v>11</v>
      </c>
      <c r="I2637" s="1" t="s">
        <v>12</v>
      </c>
      <c r="J2637" s="1" t="s">
        <v>16</v>
      </c>
      <c r="K2637" s="1" t="s">
        <v>15</v>
      </c>
      <c r="L2637" s="1" t="s">
        <v>78</v>
      </c>
      <c r="M2637" s="1">
        <v>20010</v>
      </c>
      <c r="N2637" s="17">
        <v>110.99848714069593</v>
      </c>
      <c r="O2637" s="8">
        <v>536.31851640115735</v>
      </c>
      <c r="P2637" s="8">
        <v>128.85399122526186</v>
      </c>
      <c r="Q2637" s="8">
        <f>P2637-Table3[[#This Row],[paid]]</f>
        <v>-407.46452517589546</v>
      </c>
      <c r="R2637" s="8">
        <v>1.1608625896128946</v>
      </c>
      <c r="S2637" s="8">
        <v>200</v>
      </c>
      <c r="T2637" s="10">
        <v>0.08</v>
      </c>
      <c r="U2637" s="8">
        <v>14.730221352024607</v>
      </c>
      <c r="V2637" s="10">
        <v>1.9052858733046296E-2</v>
      </c>
    </row>
    <row r="2638" spans="1:22" x14ac:dyDescent="0.25">
      <c r="A2638" s="6">
        <v>44738</v>
      </c>
      <c r="B2638" s="7" t="str">
        <f t="shared" si="41"/>
        <v>6</v>
      </c>
      <c r="C2638" s="17">
        <f>_xlfn.ISOWEEKNUM(Table3[[#This Row],[dt]])</f>
        <v>25</v>
      </c>
      <c r="D2638" s="1">
        <v>16862</v>
      </c>
      <c r="E2638" s="1" t="s">
        <v>10</v>
      </c>
      <c r="F2638" s="1" t="s">
        <v>93</v>
      </c>
      <c r="G2638" s="1" t="s">
        <v>56</v>
      </c>
      <c r="H2638" s="1" t="s">
        <v>17</v>
      </c>
      <c r="I2638" s="1" t="s">
        <v>12</v>
      </c>
      <c r="J2638" s="1" t="s">
        <v>13</v>
      </c>
      <c r="K2638" s="1" t="s">
        <v>14</v>
      </c>
      <c r="L2638" s="1" t="s">
        <v>75</v>
      </c>
      <c r="M2638" s="1">
        <v>14750</v>
      </c>
      <c r="N2638" s="17">
        <v>39.91389913899139</v>
      </c>
      <c r="O2638" s="8">
        <v>510.97356250085033</v>
      </c>
      <c r="P2638" s="8">
        <v>77.25358801647748</v>
      </c>
      <c r="Q2638" s="8">
        <f>P2638-Table3[[#This Row],[paid]]</f>
        <v>-433.71997448437287</v>
      </c>
      <c r="R2638" s="8">
        <v>1.9355059185638273</v>
      </c>
      <c r="S2638" s="8">
        <v>200</v>
      </c>
      <c r="T2638" s="10">
        <v>0.09</v>
      </c>
      <c r="U2638" s="8">
        <v>16.993397551600935</v>
      </c>
      <c r="V2638" s="10">
        <v>3.666150657834473E-2</v>
      </c>
    </row>
    <row r="2639" spans="1:22" x14ac:dyDescent="0.25">
      <c r="A2639" s="6">
        <v>44738</v>
      </c>
      <c r="B2639" s="7" t="str">
        <f t="shared" si="41"/>
        <v>6</v>
      </c>
      <c r="C2639" s="17">
        <f>_xlfn.ISOWEEKNUM(Table3[[#This Row],[dt]])</f>
        <v>25</v>
      </c>
      <c r="D2639" s="1">
        <v>2796</v>
      </c>
      <c r="E2639" s="1" t="s">
        <v>10</v>
      </c>
      <c r="F2639" s="1" t="s">
        <v>93</v>
      </c>
      <c r="G2639" s="1" t="s">
        <v>25</v>
      </c>
      <c r="H2639" s="1" t="s">
        <v>17</v>
      </c>
      <c r="I2639" s="1" t="s">
        <v>12</v>
      </c>
      <c r="J2639" s="1" t="s">
        <v>13</v>
      </c>
      <c r="K2639" s="1" t="s">
        <v>14</v>
      </c>
      <c r="L2639" s="1" t="s">
        <v>76</v>
      </c>
      <c r="M2639" s="1">
        <v>196530</v>
      </c>
      <c r="N2639" s="17">
        <v>608.43473074301289</v>
      </c>
      <c r="O2639" s="8">
        <v>6459.6078781174629</v>
      </c>
      <c r="P2639" s="8">
        <v>6009.5562385746853</v>
      </c>
      <c r="Q2639" s="8">
        <f>P2639-Table3[[#This Row],[paid]]</f>
        <v>-450.05163954277759</v>
      </c>
      <c r="R2639" s="8">
        <v>9.8770762662346545</v>
      </c>
      <c r="S2639" s="8">
        <v>6600</v>
      </c>
      <c r="T2639" s="10">
        <v>0.11</v>
      </c>
      <c r="U2639" s="8">
        <v>581.8917128243678</v>
      </c>
      <c r="V2639" s="10">
        <v>1.6137955663827235E-2</v>
      </c>
    </row>
    <row r="2640" spans="1:22" x14ac:dyDescent="0.25">
      <c r="A2640" s="6">
        <v>44738</v>
      </c>
      <c r="B2640" s="7" t="str">
        <f t="shared" si="41"/>
        <v>6</v>
      </c>
      <c r="C2640" s="17">
        <f>_xlfn.ISOWEEKNUM(Table3[[#This Row],[dt]])</f>
        <v>25</v>
      </c>
      <c r="D2640" s="1">
        <v>7282</v>
      </c>
      <c r="E2640" s="1" t="s">
        <v>10</v>
      </c>
      <c r="F2640" s="1" t="s">
        <v>92</v>
      </c>
      <c r="G2640" s="1" t="s">
        <v>63</v>
      </c>
      <c r="H2640" s="1" t="s">
        <v>19</v>
      </c>
      <c r="I2640" s="1" t="s">
        <v>18</v>
      </c>
      <c r="J2640" s="1" t="s">
        <v>13</v>
      </c>
      <c r="K2640" s="1" t="s">
        <v>15</v>
      </c>
      <c r="L2640" s="1" t="s">
        <v>77</v>
      </c>
      <c r="M2640" s="1">
        <v>30950</v>
      </c>
      <c r="N2640" s="17">
        <v>27.517226050233383</v>
      </c>
      <c r="O2640" s="8">
        <v>541.57558763580846</v>
      </c>
      <c r="P2640" s="8">
        <v>88.706296834895966</v>
      </c>
      <c r="Q2640" s="8">
        <f>P2640-Table3[[#This Row],[paid]]</f>
        <v>-452.86929080091249</v>
      </c>
      <c r="R2640" s="8">
        <v>3.223664212117908</v>
      </c>
      <c r="S2640" s="8">
        <v>200</v>
      </c>
      <c r="T2640" s="10">
        <v>0.02</v>
      </c>
      <c r="U2640" s="8">
        <v>3.9623208110295982</v>
      </c>
      <c r="V2640" s="10">
        <v>7.444644015152691E-3</v>
      </c>
    </row>
    <row r="2641" spans="1:22" x14ac:dyDescent="0.25">
      <c r="A2641" s="6">
        <v>44738</v>
      </c>
      <c r="B2641" s="7" t="str">
        <f t="shared" si="41"/>
        <v>6</v>
      </c>
      <c r="C2641" s="17">
        <f>_xlfn.ISOWEEKNUM(Table3[[#This Row],[dt]])</f>
        <v>25</v>
      </c>
      <c r="D2641" s="1">
        <v>17673</v>
      </c>
      <c r="E2641" s="1" t="s">
        <v>10</v>
      </c>
      <c r="F2641" s="1" t="s">
        <v>89</v>
      </c>
      <c r="G2641" s="1" t="s">
        <v>54</v>
      </c>
      <c r="H2641" s="1" t="s">
        <v>11</v>
      </c>
      <c r="I2641" s="1" t="s">
        <v>18</v>
      </c>
      <c r="J2641" s="1" t="s">
        <v>16</v>
      </c>
      <c r="K2641" s="1" t="s">
        <v>14</v>
      </c>
      <c r="L2641" s="1" t="s">
        <v>79</v>
      </c>
      <c r="M2641" s="1">
        <v>42740</v>
      </c>
      <c r="N2641" s="17">
        <v>128.79297662830703</v>
      </c>
      <c r="O2641" s="8">
        <v>548.26480385769275</v>
      </c>
      <c r="P2641" s="8">
        <v>92.667527650088132</v>
      </c>
      <c r="Q2641" s="8">
        <f>P2641-Table3[[#This Row],[paid]]</f>
        <v>-455.59727620760464</v>
      </c>
      <c r="R2641" s="8">
        <v>0.71950761661114526</v>
      </c>
      <c r="S2641" s="8">
        <v>200</v>
      </c>
      <c r="T2641" s="10">
        <v>0.1</v>
      </c>
      <c r="U2641" s="8">
        <v>3.5308121923539457</v>
      </c>
      <c r="V2641" s="10">
        <v>6.3503226388828549E-3</v>
      </c>
    </row>
    <row r="2642" spans="1:22" x14ac:dyDescent="0.25">
      <c r="A2642" s="6">
        <v>44738</v>
      </c>
      <c r="B2642" s="7" t="str">
        <f t="shared" si="41"/>
        <v>6</v>
      </c>
      <c r="C2642" s="17">
        <f>_xlfn.ISOWEEKNUM(Table3[[#This Row],[dt]])</f>
        <v>25</v>
      </c>
      <c r="D2642" s="1">
        <v>15031</v>
      </c>
      <c r="E2642" s="1" t="s">
        <v>10</v>
      </c>
      <c r="F2642" s="1" t="s">
        <v>91</v>
      </c>
      <c r="G2642" s="1" t="s">
        <v>65</v>
      </c>
      <c r="H2642" s="1" t="s">
        <v>19</v>
      </c>
      <c r="I2642" s="1" t="s">
        <v>12</v>
      </c>
      <c r="J2642" s="1" t="s">
        <v>13</v>
      </c>
      <c r="K2642" s="1" t="s">
        <v>14</v>
      </c>
      <c r="L2642" s="1" t="s">
        <v>79</v>
      </c>
      <c r="M2642" s="1">
        <v>57610</v>
      </c>
      <c r="N2642" s="17">
        <v>66.041268628200228</v>
      </c>
      <c r="O2642" s="8">
        <v>2025.9430878480666</v>
      </c>
      <c r="P2642" s="8">
        <v>1486.6205743335513</v>
      </c>
      <c r="Q2642" s="8">
        <f>P2642-Table3[[#This Row],[paid]]</f>
        <v>-539.32251351451532</v>
      </c>
      <c r="R2642" s="8">
        <v>22.510478753867407</v>
      </c>
      <c r="S2642" s="8">
        <v>600</v>
      </c>
      <c r="T2642" s="10">
        <v>0.11</v>
      </c>
      <c r="U2642" s="8">
        <v>593.34996808972414</v>
      </c>
      <c r="V2642" s="10">
        <v>6.6521117126755944E-2</v>
      </c>
    </row>
    <row r="2643" spans="1:22" x14ac:dyDescent="0.25">
      <c r="A2643" s="6">
        <v>44738</v>
      </c>
      <c r="B2643" s="7" t="str">
        <f t="shared" si="41"/>
        <v>6</v>
      </c>
      <c r="C2643" s="17">
        <f>_xlfn.ISOWEEKNUM(Table3[[#This Row],[dt]])</f>
        <v>25</v>
      </c>
      <c r="D2643" s="1">
        <v>14706</v>
      </c>
      <c r="E2643" s="1" t="s">
        <v>10</v>
      </c>
      <c r="F2643" s="1" t="s">
        <v>93</v>
      </c>
      <c r="G2643" s="1" t="s">
        <v>35</v>
      </c>
      <c r="H2643" s="1" t="s">
        <v>17</v>
      </c>
      <c r="I2643" s="1" t="s">
        <v>18</v>
      </c>
      <c r="J2643" s="1" t="s">
        <v>13</v>
      </c>
      <c r="K2643" s="1" t="s">
        <v>15</v>
      </c>
      <c r="L2643" s="1" t="s">
        <v>77</v>
      </c>
      <c r="M2643" s="1">
        <v>58660</v>
      </c>
      <c r="N2643" s="17">
        <v>287.71635214897333</v>
      </c>
      <c r="O2643" s="8">
        <v>3182.8979035662796</v>
      </c>
      <c r="P2643" s="8">
        <v>2586.9259154709171</v>
      </c>
      <c r="Q2643" s="8">
        <f>P2643-Table3[[#This Row],[paid]]</f>
        <v>-595.97198809536258</v>
      </c>
      <c r="R2643" s="8">
        <v>8.9912370157239536</v>
      </c>
      <c r="S2643" s="8">
        <v>2000</v>
      </c>
      <c r="T2643" s="10">
        <v>0.11</v>
      </c>
      <c r="U2643" s="8">
        <v>984.68601451127302</v>
      </c>
      <c r="V2643" s="10">
        <v>6.3439905553694179E-2</v>
      </c>
    </row>
    <row r="2644" spans="1:22" x14ac:dyDescent="0.25">
      <c r="A2644" s="6">
        <v>44738</v>
      </c>
      <c r="B2644" s="7" t="str">
        <f t="shared" si="41"/>
        <v>6</v>
      </c>
      <c r="C2644" s="17">
        <f>_xlfn.ISOWEEKNUM(Table3[[#This Row],[dt]])</f>
        <v>25</v>
      </c>
      <c r="D2644" s="1">
        <v>15720</v>
      </c>
      <c r="E2644" s="1" t="s">
        <v>10</v>
      </c>
      <c r="F2644" s="1" t="s">
        <v>94</v>
      </c>
      <c r="G2644" s="1" t="s">
        <v>50</v>
      </c>
      <c r="H2644" s="1" t="s">
        <v>17</v>
      </c>
      <c r="I2644" s="1" t="s">
        <v>12</v>
      </c>
      <c r="J2644" s="1" t="s">
        <v>13</v>
      </c>
      <c r="K2644" s="1" t="s">
        <v>14</v>
      </c>
      <c r="L2644" s="1" t="s">
        <v>75</v>
      </c>
      <c r="M2644" s="1">
        <v>36330</v>
      </c>
      <c r="N2644" s="17">
        <v>44.965800273597814</v>
      </c>
      <c r="O2644" s="8">
        <v>1043.4131613983786</v>
      </c>
      <c r="P2644" s="8">
        <v>411.56059489721724</v>
      </c>
      <c r="Q2644" s="8">
        <f>P2644-Table3[[#This Row],[paid]]</f>
        <v>-631.85256650116139</v>
      </c>
      <c r="R2644" s="8">
        <v>9.1527470298103371</v>
      </c>
      <c r="S2644" s="8">
        <v>600</v>
      </c>
      <c r="T2644" s="10">
        <v>7.0000000000000007E-2</v>
      </c>
      <c r="U2644" s="8">
        <v>68.242613914876927</v>
      </c>
      <c r="V2644" s="10">
        <v>2.7635709362926971E-2</v>
      </c>
    </row>
    <row r="2645" spans="1:22" x14ac:dyDescent="0.25">
      <c r="A2645" s="6">
        <v>44738</v>
      </c>
      <c r="B2645" s="7" t="str">
        <f t="shared" si="41"/>
        <v>6</v>
      </c>
      <c r="C2645" s="17">
        <f>_xlfn.ISOWEEKNUM(Table3[[#This Row],[dt]])</f>
        <v>25</v>
      </c>
      <c r="D2645" s="1">
        <v>16966</v>
      </c>
      <c r="E2645" s="1" t="s">
        <v>10</v>
      </c>
      <c r="F2645" s="1" t="s">
        <v>92</v>
      </c>
      <c r="G2645" s="1" t="s">
        <v>52</v>
      </c>
      <c r="H2645" s="1" t="s">
        <v>11</v>
      </c>
      <c r="I2645" s="1" t="s">
        <v>12</v>
      </c>
      <c r="J2645" s="1" t="s">
        <v>16</v>
      </c>
      <c r="K2645" s="1" t="s">
        <v>15</v>
      </c>
      <c r="L2645" s="1" t="s">
        <v>77</v>
      </c>
      <c r="M2645" s="1">
        <v>121230</v>
      </c>
      <c r="N2645" s="17">
        <v>310.12948867763635</v>
      </c>
      <c r="O2645" s="8">
        <v>1786.2920367426061</v>
      </c>
      <c r="P2645" s="8">
        <v>1139.8803209545638</v>
      </c>
      <c r="Q2645" s="8">
        <f>P2645-Table3[[#This Row],[paid]]</f>
        <v>-646.41171578804233</v>
      </c>
      <c r="R2645" s="8">
        <v>3.6754980179889012</v>
      </c>
      <c r="S2645" s="8">
        <v>1200</v>
      </c>
      <c r="T2645" s="10">
        <v>0.2</v>
      </c>
      <c r="U2645" s="8">
        <v>1245.4860118404033</v>
      </c>
      <c r="V2645" s="10">
        <v>0.18210771618512292</v>
      </c>
    </row>
    <row r="2646" spans="1:22" x14ac:dyDescent="0.25">
      <c r="A2646" s="6">
        <v>44738</v>
      </c>
      <c r="B2646" s="7" t="str">
        <f t="shared" si="41"/>
        <v>6</v>
      </c>
      <c r="C2646" s="17">
        <f>_xlfn.ISOWEEKNUM(Table3[[#This Row],[dt]])</f>
        <v>25</v>
      </c>
      <c r="D2646" s="1">
        <v>5585</v>
      </c>
      <c r="E2646" s="1" t="s">
        <v>10</v>
      </c>
      <c r="F2646" s="1" t="s">
        <v>93</v>
      </c>
      <c r="G2646" s="1" t="s">
        <v>32</v>
      </c>
      <c r="H2646" s="1" t="s">
        <v>19</v>
      </c>
      <c r="I2646" s="1" t="s">
        <v>12</v>
      </c>
      <c r="J2646" s="1" t="s">
        <v>13</v>
      </c>
      <c r="K2646" s="1" t="s">
        <v>14</v>
      </c>
      <c r="L2646" s="1" t="s">
        <v>76</v>
      </c>
      <c r="M2646" s="1">
        <v>1468290</v>
      </c>
      <c r="N2646" s="17">
        <v>1013.6624093890231</v>
      </c>
      <c r="O2646" s="8">
        <v>22658.455911377925</v>
      </c>
      <c r="P2646" s="8">
        <v>22000.023958009868</v>
      </c>
      <c r="Q2646" s="8">
        <f>P2646-Table3[[#This Row],[paid]]</f>
        <v>-658.43195336805729</v>
      </c>
      <c r="R2646" s="8">
        <v>21.703501830821768</v>
      </c>
      <c r="S2646" s="8">
        <v>25000</v>
      </c>
      <c r="T2646" s="10">
        <v>7.0000000000000007E-2</v>
      </c>
      <c r="U2646" s="8">
        <v>786.05573147552639</v>
      </c>
      <c r="V2646" s="10">
        <v>5.9549611777379883E-3</v>
      </c>
    </row>
    <row r="2647" spans="1:22" x14ac:dyDescent="0.25">
      <c r="A2647" s="6">
        <v>44738</v>
      </c>
      <c r="B2647" s="7" t="str">
        <f t="shared" si="41"/>
        <v>6</v>
      </c>
      <c r="C2647" s="17">
        <f>_xlfn.ISOWEEKNUM(Table3[[#This Row],[dt]])</f>
        <v>25</v>
      </c>
      <c r="D2647" s="1">
        <v>17268</v>
      </c>
      <c r="E2647" s="1" t="s">
        <v>10</v>
      </c>
      <c r="F2647" s="1" t="s">
        <v>94</v>
      </c>
      <c r="G2647" s="1" t="s">
        <v>58</v>
      </c>
      <c r="H2647" s="1" t="s">
        <v>11</v>
      </c>
      <c r="I2647" s="1" t="s">
        <v>21</v>
      </c>
      <c r="J2647" s="1" t="s">
        <v>16</v>
      </c>
      <c r="K2647" s="1" t="s">
        <v>14</v>
      </c>
      <c r="L2647" s="1" t="s">
        <v>77</v>
      </c>
      <c r="M2647" s="1">
        <v>87430</v>
      </c>
      <c r="N2647" s="17">
        <v>425.29942382166809</v>
      </c>
      <c r="O2647" s="8">
        <v>2131.3023034969515</v>
      </c>
      <c r="P2647" s="8">
        <v>1466.7340480049309</v>
      </c>
      <c r="Q2647" s="8">
        <f>P2647-Table3[[#This Row],[paid]]</f>
        <v>-664.56825549202063</v>
      </c>
      <c r="R2647" s="8">
        <v>3.4487092289594679</v>
      </c>
      <c r="S2647" s="8">
        <v>2200</v>
      </c>
      <c r="T2647" s="10">
        <v>0.15</v>
      </c>
      <c r="U2647" s="8">
        <v>1035.9794146785011</v>
      </c>
      <c r="V2647" s="10">
        <v>0.11771952523677266</v>
      </c>
    </row>
    <row r="2648" spans="1:22" x14ac:dyDescent="0.25">
      <c r="A2648" s="6">
        <v>44738</v>
      </c>
      <c r="B2648" s="7" t="str">
        <f t="shared" si="41"/>
        <v>6</v>
      </c>
      <c r="C2648" s="17">
        <f>_xlfn.ISOWEEKNUM(Table3[[#This Row],[dt]])</f>
        <v>25</v>
      </c>
      <c r="D2648" s="1">
        <v>13250</v>
      </c>
      <c r="E2648" s="1" t="s">
        <v>10</v>
      </c>
      <c r="F2648" s="1" t="s">
        <v>93</v>
      </c>
      <c r="G2648" s="1" t="s">
        <v>52</v>
      </c>
      <c r="H2648" s="1" t="s">
        <v>11</v>
      </c>
      <c r="I2648" s="1" t="s">
        <v>18</v>
      </c>
      <c r="J2648" s="1" t="s">
        <v>13</v>
      </c>
      <c r="K2648" s="1" t="s">
        <v>15</v>
      </c>
      <c r="L2648" s="1" t="s">
        <v>77</v>
      </c>
      <c r="M2648" s="1">
        <v>45100</v>
      </c>
      <c r="N2648" s="17">
        <v>143.93159950462038</v>
      </c>
      <c r="O2648" s="8">
        <v>1147.8324571330586</v>
      </c>
      <c r="P2648" s="8">
        <v>410.96856099124307</v>
      </c>
      <c r="Q2648" s="8">
        <f>P2648-Table3[[#This Row],[paid]]</f>
        <v>-736.86389614181553</v>
      </c>
      <c r="R2648" s="8">
        <v>2.8553046197339764</v>
      </c>
      <c r="S2648" s="8">
        <v>400</v>
      </c>
      <c r="T2648" s="10">
        <v>7.0000000000000007E-2</v>
      </c>
      <c r="U2648" s="8">
        <v>10.295636615331389</v>
      </c>
      <c r="V2648" s="10">
        <v>4.1753545131281425E-3</v>
      </c>
    </row>
    <row r="2649" spans="1:22" x14ac:dyDescent="0.25">
      <c r="A2649" s="6">
        <v>44738</v>
      </c>
      <c r="B2649" s="7" t="str">
        <f t="shared" si="41"/>
        <v>6</v>
      </c>
      <c r="C2649" s="17">
        <f>_xlfn.ISOWEEKNUM(Table3[[#This Row],[dt]])</f>
        <v>25</v>
      </c>
      <c r="D2649" s="1">
        <v>17870</v>
      </c>
      <c r="E2649" s="1" t="s">
        <v>10</v>
      </c>
      <c r="F2649" s="1" t="s">
        <v>95</v>
      </c>
      <c r="G2649" s="1" t="s">
        <v>30</v>
      </c>
      <c r="H2649" s="1" t="s">
        <v>11</v>
      </c>
      <c r="I2649" s="1" t="s">
        <v>12</v>
      </c>
      <c r="J2649" s="1" t="s">
        <v>13</v>
      </c>
      <c r="K2649" s="1" t="s">
        <v>14</v>
      </c>
      <c r="L2649" s="1" t="s">
        <v>79</v>
      </c>
      <c r="M2649" s="1">
        <v>76840</v>
      </c>
      <c r="N2649" s="17">
        <v>583.21857327115788</v>
      </c>
      <c r="O2649" s="8">
        <v>2044.473609482754</v>
      </c>
      <c r="P2649" s="8">
        <v>1298.8834222364555</v>
      </c>
      <c r="Q2649" s="8">
        <f>P2649-Table3[[#This Row],[paid]]</f>
        <v>-745.59018724629846</v>
      </c>
      <c r="R2649" s="8">
        <v>2.2270954351663987</v>
      </c>
      <c r="S2649" s="8">
        <v>2200</v>
      </c>
      <c r="T2649" s="10">
        <v>0.12</v>
      </c>
      <c r="U2649" s="8">
        <v>214.1688404988989</v>
      </c>
      <c r="V2649" s="10">
        <v>2.7481147375301874E-2</v>
      </c>
    </row>
    <row r="2650" spans="1:22" x14ac:dyDescent="0.25">
      <c r="A2650" s="6">
        <v>44738</v>
      </c>
      <c r="B2650" s="7" t="str">
        <f t="shared" si="41"/>
        <v>6</v>
      </c>
      <c r="C2650" s="17">
        <f>_xlfn.ISOWEEKNUM(Table3[[#This Row],[dt]])</f>
        <v>25</v>
      </c>
      <c r="D2650" s="1">
        <v>12394</v>
      </c>
      <c r="E2650" s="1" t="s">
        <v>10</v>
      </c>
      <c r="F2650" s="1" t="s">
        <v>94</v>
      </c>
      <c r="G2650" s="1" t="s">
        <v>71</v>
      </c>
      <c r="H2650" s="1" t="s">
        <v>17</v>
      </c>
      <c r="I2650" s="1" t="s">
        <v>12</v>
      </c>
      <c r="J2650" s="1" t="s">
        <v>13</v>
      </c>
      <c r="K2650" s="1" t="s">
        <v>14</v>
      </c>
      <c r="L2650" s="1" t="s">
        <v>79</v>
      </c>
      <c r="M2650" s="1">
        <v>656330</v>
      </c>
      <c r="N2650" s="17">
        <v>1491.9199160692428</v>
      </c>
      <c r="O2650" s="8">
        <v>17798.42681589532</v>
      </c>
      <c r="P2650" s="8">
        <v>17021.684257266093</v>
      </c>
      <c r="Q2650" s="8">
        <f>P2650-Table3[[#This Row],[paid]]</f>
        <v>-776.74255862922655</v>
      </c>
      <c r="R2650" s="8">
        <v>11.409247958907256</v>
      </c>
      <c r="S2650" s="8">
        <v>24800</v>
      </c>
      <c r="T2650" s="10">
        <v>7.0000000000000007E-2</v>
      </c>
      <c r="U2650" s="8">
        <v>3984.0218559156051</v>
      </c>
      <c r="V2650" s="10">
        <v>3.9009279729128786E-2</v>
      </c>
    </row>
    <row r="2651" spans="1:22" x14ac:dyDescent="0.25">
      <c r="A2651" s="6">
        <v>44738</v>
      </c>
      <c r="B2651" s="7" t="str">
        <f t="shared" si="41"/>
        <v>6</v>
      </c>
      <c r="C2651" s="17">
        <f>_xlfn.ISOWEEKNUM(Table3[[#This Row],[dt]])</f>
        <v>25</v>
      </c>
      <c r="D2651" s="1">
        <v>5638</v>
      </c>
      <c r="E2651" s="1" t="s">
        <v>10</v>
      </c>
      <c r="F2651" s="1" t="s">
        <v>91</v>
      </c>
      <c r="G2651" s="1" t="s">
        <v>31</v>
      </c>
      <c r="H2651" s="1" t="s">
        <v>11</v>
      </c>
      <c r="I2651" s="1" t="s">
        <v>12</v>
      </c>
      <c r="J2651" s="1" t="s">
        <v>16</v>
      </c>
      <c r="K2651" s="1" t="s">
        <v>15</v>
      </c>
      <c r="L2651" s="1" t="s">
        <v>77</v>
      </c>
      <c r="M2651" s="1">
        <v>75900</v>
      </c>
      <c r="N2651" s="17">
        <v>193.17819932546797</v>
      </c>
      <c r="O2651" s="8">
        <v>952.33467647533291</v>
      </c>
      <c r="P2651" s="8">
        <v>151.04293756708287</v>
      </c>
      <c r="Q2651" s="8">
        <f>P2651-Table3[[#This Row],[paid]]</f>
        <v>-801.29173890825007</v>
      </c>
      <c r="R2651" s="8">
        <v>0.78188397083360672</v>
      </c>
      <c r="S2651" s="8">
        <v>200</v>
      </c>
      <c r="T2651" s="10">
        <v>0.04</v>
      </c>
      <c r="U2651" s="8">
        <v>3.1197452455769081</v>
      </c>
      <c r="V2651" s="10">
        <v>3.4424485467819729E-3</v>
      </c>
    </row>
    <row r="2652" spans="1:22" x14ac:dyDescent="0.25">
      <c r="A2652" s="6">
        <v>44738</v>
      </c>
      <c r="B2652" s="7" t="str">
        <f t="shared" si="41"/>
        <v>6</v>
      </c>
      <c r="C2652" s="17">
        <f>_xlfn.ISOWEEKNUM(Table3[[#This Row],[dt]])</f>
        <v>25</v>
      </c>
      <c r="D2652" s="1">
        <v>15974</v>
      </c>
      <c r="E2652" s="1" t="s">
        <v>10</v>
      </c>
      <c r="F2652" s="1" t="s">
        <v>95</v>
      </c>
      <c r="G2652" s="1" t="s">
        <v>29</v>
      </c>
      <c r="H2652" s="1" t="s">
        <v>11</v>
      </c>
      <c r="I2652" s="1" t="s">
        <v>12</v>
      </c>
      <c r="J2652" s="1" t="s">
        <v>16</v>
      </c>
      <c r="K2652" s="1" t="s">
        <v>14</v>
      </c>
      <c r="L2652" s="1" t="s">
        <v>77</v>
      </c>
      <c r="M2652" s="1">
        <v>122090</v>
      </c>
      <c r="N2652" s="17">
        <v>486.90781878607663</v>
      </c>
      <c r="O2652" s="8">
        <v>2788.3364980732895</v>
      </c>
      <c r="P2652" s="8">
        <v>1984.887196372036</v>
      </c>
      <c r="Q2652" s="8">
        <f>P2652-Table3[[#This Row],[paid]]</f>
        <v>-803.44930170125349</v>
      </c>
      <c r="R2652" s="8">
        <v>4.0765153480603642</v>
      </c>
      <c r="S2652" s="8">
        <v>2600</v>
      </c>
      <c r="T2652" s="10">
        <v>0.09</v>
      </c>
      <c r="U2652" s="8">
        <v>678.3384964705001</v>
      </c>
      <c r="V2652" s="10">
        <v>5.6958610184528607E-2</v>
      </c>
    </row>
    <row r="2653" spans="1:22" x14ac:dyDescent="0.25">
      <c r="A2653" s="6">
        <v>44738</v>
      </c>
      <c r="B2653" s="7" t="str">
        <f t="shared" si="41"/>
        <v>6</v>
      </c>
      <c r="C2653" s="17">
        <f>_xlfn.ISOWEEKNUM(Table3[[#This Row],[dt]])</f>
        <v>25</v>
      </c>
      <c r="D2653" s="1">
        <v>15102</v>
      </c>
      <c r="E2653" s="1" t="s">
        <v>10</v>
      </c>
      <c r="F2653" s="1" t="s">
        <v>94</v>
      </c>
      <c r="G2653" s="1" t="s">
        <v>73</v>
      </c>
      <c r="H2653" s="1" t="s">
        <v>17</v>
      </c>
      <c r="I2653" s="1" t="s">
        <v>18</v>
      </c>
      <c r="J2653" s="1" t="s">
        <v>13</v>
      </c>
      <c r="K2653" s="1" t="s">
        <v>15</v>
      </c>
      <c r="L2653" s="1" t="s">
        <v>77</v>
      </c>
      <c r="M2653" s="1">
        <v>133080</v>
      </c>
      <c r="N2653" s="17">
        <v>261.21973897172768</v>
      </c>
      <c r="O2653" s="8">
        <v>3413.6253442420962</v>
      </c>
      <c r="P2653" s="8">
        <v>2607.3284250590477</v>
      </c>
      <c r="Q2653" s="8">
        <f>P2653-Table3[[#This Row],[paid]]</f>
        <v>-806.29691918304843</v>
      </c>
      <c r="R2653" s="8">
        <v>9.9813606556786425</v>
      </c>
      <c r="S2653" s="8">
        <v>3400</v>
      </c>
      <c r="T2653" s="10">
        <v>6.5000000000000002E-2</v>
      </c>
      <c r="U2653" s="8">
        <v>319.78330654835378</v>
      </c>
      <c r="V2653" s="10">
        <v>2.0441313509191674E-2</v>
      </c>
    </row>
    <row r="2654" spans="1:22" x14ac:dyDescent="0.25">
      <c r="A2654" s="6">
        <v>44738</v>
      </c>
      <c r="B2654" s="7" t="str">
        <f t="shared" si="41"/>
        <v>6</v>
      </c>
      <c r="C2654" s="17">
        <f>_xlfn.ISOWEEKNUM(Table3[[#This Row],[dt]])</f>
        <v>25</v>
      </c>
      <c r="D2654" s="1">
        <v>8767</v>
      </c>
      <c r="E2654" s="1" t="s">
        <v>10</v>
      </c>
      <c r="F2654" s="1" t="s">
        <v>91</v>
      </c>
      <c r="G2654" s="1" t="s">
        <v>38</v>
      </c>
      <c r="H2654" s="1" t="s">
        <v>17</v>
      </c>
      <c r="I2654" s="1" t="s">
        <v>18</v>
      </c>
      <c r="J2654" s="1" t="s">
        <v>13</v>
      </c>
      <c r="K2654" s="1" t="s">
        <v>14</v>
      </c>
      <c r="L2654" s="1" t="s">
        <v>76</v>
      </c>
      <c r="M2654" s="1">
        <v>70230</v>
      </c>
      <c r="N2654" s="17">
        <v>178.09805579036347</v>
      </c>
      <c r="O2654" s="8">
        <v>1516.751116335932</v>
      </c>
      <c r="P2654" s="8">
        <v>682.14753772043662</v>
      </c>
      <c r="Q2654" s="8">
        <f>P2654-Table3[[#This Row],[paid]]</f>
        <v>-834.60357861549539</v>
      </c>
      <c r="R2654" s="8">
        <v>3.8301795867068988</v>
      </c>
      <c r="S2654" s="8">
        <v>800</v>
      </c>
      <c r="T2654" s="10">
        <v>0.12</v>
      </c>
      <c r="U2654" s="8">
        <v>74.658967696281422</v>
      </c>
      <c r="V2654" s="10">
        <v>1.8241158392648379E-2</v>
      </c>
    </row>
    <row r="2655" spans="1:22" x14ac:dyDescent="0.25">
      <c r="A2655" s="6">
        <v>44738</v>
      </c>
      <c r="B2655" s="7" t="str">
        <f t="shared" si="41"/>
        <v>6</v>
      </c>
      <c r="C2655" s="17">
        <f>_xlfn.ISOWEEKNUM(Table3[[#This Row],[dt]])</f>
        <v>25</v>
      </c>
      <c r="D2655" s="1">
        <v>2865</v>
      </c>
      <c r="E2655" s="1" t="s">
        <v>10</v>
      </c>
      <c r="F2655" s="1" t="s">
        <v>89</v>
      </c>
      <c r="G2655" s="1" t="s">
        <v>25</v>
      </c>
      <c r="H2655" s="1" t="s">
        <v>17</v>
      </c>
      <c r="I2655" s="1" t="s">
        <v>12</v>
      </c>
      <c r="J2655" s="1" t="s">
        <v>16</v>
      </c>
      <c r="K2655" s="1" t="s">
        <v>15</v>
      </c>
      <c r="L2655" s="1" t="s">
        <v>75</v>
      </c>
      <c r="M2655" s="1">
        <v>79280</v>
      </c>
      <c r="N2655" s="17">
        <v>179.78683196008771</v>
      </c>
      <c r="O2655" s="8">
        <v>1693.9675378489812</v>
      </c>
      <c r="P2655" s="8">
        <v>845.9807140919396</v>
      </c>
      <c r="Q2655" s="8">
        <f>P2655-Table3[[#This Row],[paid]]</f>
        <v>-847.98682375704163</v>
      </c>
      <c r="R2655" s="8">
        <v>4.705465382913836</v>
      </c>
      <c r="S2655" s="8">
        <v>1000</v>
      </c>
      <c r="T2655" s="10">
        <v>0.12</v>
      </c>
      <c r="U2655" s="8">
        <v>356.28443545958447</v>
      </c>
      <c r="V2655" s="10">
        <v>7.0191599234034896E-2</v>
      </c>
    </row>
    <row r="2656" spans="1:22" x14ac:dyDescent="0.25">
      <c r="A2656" s="6">
        <v>44738</v>
      </c>
      <c r="B2656" s="7" t="str">
        <f t="shared" si="41"/>
        <v>6</v>
      </c>
      <c r="C2656" s="17">
        <f>_xlfn.ISOWEEKNUM(Table3[[#This Row],[dt]])</f>
        <v>25</v>
      </c>
      <c r="D2656" s="1">
        <v>3534</v>
      </c>
      <c r="E2656" s="1" t="s">
        <v>10</v>
      </c>
      <c r="F2656" s="1" t="s">
        <v>89</v>
      </c>
      <c r="G2656" s="1" t="s">
        <v>39</v>
      </c>
      <c r="H2656" s="1" t="s">
        <v>11</v>
      </c>
      <c r="I2656" s="1" t="s">
        <v>18</v>
      </c>
      <c r="J2656" s="1" t="s">
        <v>13</v>
      </c>
      <c r="K2656" s="1" t="s">
        <v>14</v>
      </c>
      <c r="L2656" s="1" t="s">
        <v>80</v>
      </c>
      <c r="M2656" s="1">
        <v>196710</v>
      </c>
      <c r="N2656" s="17">
        <v>434.06993380052859</v>
      </c>
      <c r="O2656" s="8">
        <v>4419.8954442807817</v>
      </c>
      <c r="P2656" s="8">
        <v>3513.816342315416</v>
      </c>
      <c r="Q2656" s="8">
        <f>P2656-Table3[[#This Row],[paid]]</f>
        <v>-906.07910196536568</v>
      </c>
      <c r="R2656" s="8">
        <v>8.0950466012468549</v>
      </c>
      <c r="S2656" s="8">
        <v>3400</v>
      </c>
      <c r="T2656" s="10">
        <v>0.08</v>
      </c>
      <c r="U2656" s="8">
        <v>160.73841291692366</v>
      </c>
      <c r="V2656" s="10">
        <v>7.6241137487854443E-3</v>
      </c>
    </row>
    <row r="2657" spans="1:22" x14ac:dyDescent="0.25">
      <c r="A2657" s="6">
        <v>44738</v>
      </c>
      <c r="B2657" s="7" t="str">
        <f t="shared" si="41"/>
        <v>6</v>
      </c>
      <c r="C2657" s="17">
        <f>_xlfn.ISOWEEKNUM(Table3[[#This Row],[dt]])</f>
        <v>25</v>
      </c>
      <c r="D2657" s="1">
        <v>15839</v>
      </c>
      <c r="E2657" s="1" t="s">
        <v>10</v>
      </c>
      <c r="F2657" s="1" t="s">
        <v>95</v>
      </c>
      <c r="G2657" s="1" t="s">
        <v>56</v>
      </c>
      <c r="H2657" s="1" t="s">
        <v>19</v>
      </c>
      <c r="I2657" s="1" t="s">
        <v>12</v>
      </c>
      <c r="J2657" s="1" t="s">
        <v>16</v>
      </c>
      <c r="K2657" s="1" t="s">
        <v>14</v>
      </c>
      <c r="L2657" s="1" t="s">
        <v>81</v>
      </c>
      <c r="M2657" s="1">
        <v>118560</v>
      </c>
      <c r="N2657" s="17">
        <v>71.592473611748517</v>
      </c>
      <c r="O2657" s="8">
        <v>1749.5800656321055</v>
      </c>
      <c r="P2657" s="8">
        <v>835.0450978693849</v>
      </c>
      <c r="Q2657" s="8">
        <f>P2657-Table3[[#This Row],[paid]]</f>
        <v>-914.53496776272061</v>
      </c>
      <c r="R2657" s="8">
        <v>11.663867104214034</v>
      </c>
      <c r="S2657" s="8">
        <v>600</v>
      </c>
      <c r="T2657" s="10">
        <v>7.4999999999999997E-2</v>
      </c>
      <c r="U2657" s="8">
        <v>48.481459821628569</v>
      </c>
      <c r="V2657" s="10">
        <v>9.6764154705194696E-3</v>
      </c>
    </row>
    <row r="2658" spans="1:22" x14ac:dyDescent="0.25">
      <c r="A2658" s="6">
        <v>44738</v>
      </c>
      <c r="B2658" s="7" t="str">
        <f t="shared" si="41"/>
        <v>6</v>
      </c>
      <c r="C2658" s="17">
        <f>_xlfn.ISOWEEKNUM(Table3[[#This Row],[dt]])</f>
        <v>25</v>
      </c>
      <c r="D2658" s="1">
        <v>15909</v>
      </c>
      <c r="E2658" s="1" t="s">
        <v>10</v>
      </c>
      <c r="F2658" s="1" t="s">
        <v>91</v>
      </c>
      <c r="G2658" s="1" t="s">
        <v>59</v>
      </c>
      <c r="H2658" s="1" t="s">
        <v>11</v>
      </c>
      <c r="I2658" s="1" t="s">
        <v>18</v>
      </c>
      <c r="J2658" s="1" t="s">
        <v>13</v>
      </c>
      <c r="K2658" s="1" t="s">
        <v>14</v>
      </c>
      <c r="L2658" s="1" t="s">
        <v>75</v>
      </c>
      <c r="M2658" s="1">
        <v>128020</v>
      </c>
      <c r="N2658" s="17">
        <v>175.96884371876041</v>
      </c>
      <c r="O2658" s="8">
        <v>1714.3338944455584</v>
      </c>
      <c r="P2658" s="8">
        <v>761.79129584208169</v>
      </c>
      <c r="Q2658" s="8">
        <f>P2658-Table3[[#This Row],[paid]]</f>
        <v>-952.54259860347668</v>
      </c>
      <c r="R2658" s="8">
        <v>4.3291259960746418</v>
      </c>
      <c r="S2658" s="8">
        <v>800</v>
      </c>
      <c r="T2658" s="10">
        <v>0.06</v>
      </c>
      <c r="U2658" s="8">
        <v>142.24842543425217</v>
      </c>
      <c r="V2658" s="10">
        <v>3.1121477805153796E-2</v>
      </c>
    </row>
    <row r="2659" spans="1:22" x14ac:dyDescent="0.25">
      <c r="A2659" s="6">
        <v>44738</v>
      </c>
      <c r="B2659" s="7" t="str">
        <f t="shared" si="41"/>
        <v>6</v>
      </c>
      <c r="C2659" s="17">
        <f>_xlfn.ISOWEEKNUM(Table3[[#This Row],[dt]])</f>
        <v>25</v>
      </c>
      <c r="D2659" s="1">
        <v>17365</v>
      </c>
      <c r="E2659" s="1" t="s">
        <v>10</v>
      </c>
      <c r="F2659" s="1" t="s">
        <v>90</v>
      </c>
      <c r="G2659" s="1" t="s">
        <v>48</v>
      </c>
      <c r="H2659" s="1" t="s">
        <v>17</v>
      </c>
      <c r="I2659" s="1" t="s">
        <v>12</v>
      </c>
      <c r="J2659" s="1" t="s">
        <v>16</v>
      </c>
      <c r="K2659" s="1" t="s">
        <v>15</v>
      </c>
      <c r="L2659" s="1" t="s">
        <v>76</v>
      </c>
      <c r="M2659" s="1">
        <v>174790</v>
      </c>
      <c r="N2659" s="17">
        <v>405.71193694238252</v>
      </c>
      <c r="O2659" s="8">
        <v>3450.4827581115037</v>
      </c>
      <c r="P2659" s="8">
        <v>2430.3854916314458</v>
      </c>
      <c r="Q2659" s="8">
        <f>P2659-Table3[[#This Row],[paid]]</f>
        <v>-1020.0972664800579</v>
      </c>
      <c r="R2659" s="8">
        <v>5.9904214550546948</v>
      </c>
      <c r="S2659" s="8">
        <v>1200</v>
      </c>
      <c r="T2659" s="10">
        <v>0.11</v>
      </c>
      <c r="U2659" s="8">
        <v>726.64014483363894</v>
      </c>
      <c r="V2659" s="10">
        <v>4.9830239368451448E-2</v>
      </c>
    </row>
    <row r="2660" spans="1:22" x14ac:dyDescent="0.25">
      <c r="A2660" s="6">
        <v>44738</v>
      </c>
      <c r="B2660" s="7" t="str">
        <f t="shared" si="41"/>
        <v>6</v>
      </c>
      <c r="C2660" s="17">
        <f>_xlfn.ISOWEEKNUM(Table3[[#This Row],[dt]])</f>
        <v>25</v>
      </c>
      <c r="D2660" s="1">
        <v>17247</v>
      </c>
      <c r="E2660" s="1" t="s">
        <v>10</v>
      </c>
      <c r="F2660" s="1" t="s">
        <v>95</v>
      </c>
      <c r="G2660" s="1" t="s">
        <v>64</v>
      </c>
      <c r="H2660" s="1" t="s">
        <v>11</v>
      </c>
      <c r="I2660" s="1" t="s">
        <v>22</v>
      </c>
      <c r="J2660" s="1" t="s">
        <v>16</v>
      </c>
      <c r="K2660" s="1" t="s">
        <v>15</v>
      </c>
      <c r="L2660" s="1" t="s">
        <v>77</v>
      </c>
      <c r="M2660" s="1">
        <v>73630</v>
      </c>
      <c r="N2660" s="17">
        <v>301.32580702063859</v>
      </c>
      <c r="O2660" s="8">
        <v>1830.6625618246778</v>
      </c>
      <c r="P2660" s="8">
        <v>792.56591066708427</v>
      </c>
      <c r="Q2660" s="8">
        <f>P2660-Table3[[#This Row],[paid]]</f>
        <v>-1038.0966511575934</v>
      </c>
      <c r="R2660" s="8">
        <v>2.6302623014722379</v>
      </c>
      <c r="S2660" s="8">
        <v>800</v>
      </c>
      <c r="T2660" s="10">
        <v>7.0000000000000007E-2</v>
      </c>
      <c r="U2660" s="8">
        <v>149.20274427684788</v>
      </c>
      <c r="V2660" s="10">
        <v>3.1375465070420744E-2</v>
      </c>
    </row>
    <row r="2661" spans="1:22" x14ac:dyDescent="0.25">
      <c r="A2661" s="6">
        <v>44738</v>
      </c>
      <c r="B2661" s="7" t="str">
        <f t="shared" si="41"/>
        <v>6</v>
      </c>
      <c r="C2661" s="17">
        <f>_xlfn.ISOWEEKNUM(Table3[[#This Row],[dt]])</f>
        <v>25</v>
      </c>
      <c r="D2661" s="1">
        <v>9121</v>
      </c>
      <c r="E2661" s="1" t="s">
        <v>10</v>
      </c>
      <c r="F2661" s="1" t="s">
        <v>92</v>
      </c>
      <c r="G2661" s="1" t="s">
        <v>55</v>
      </c>
      <c r="H2661" s="1" t="s">
        <v>11</v>
      </c>
      <c r="I2661" s="1" t="s">
        <v>12</v>
      </c>
      <c r="J2661" s="1" t="s">
        <v>13</v>
      </c>
      <c r="K2661" s="1" t="s">
        <v>14</v>
      </c>
      <c r="L2661" s="1" t="s">
        <v>78</v>
      </c>
      <c r="M2661" s="1">
        <v>100700</v>
      </c>
      <c r="N2661" s="17">
        <v>259.59047658968018</v>
      </c>
      <c r="O2661" s="8">
        <v>1703.7061729310474</v>
      </c>
      <c r="P2661" s="8">
        <v>599.27628373977052</v>
      </c>
      <c r="Q2661" s="8">
        <f>P2661-Table3[[#This Row],[paid]]</f>
        <v>-1104.4298891912767</v>
      </c>
      <c r="R2661" s="8">
        <v>2.3085449497710666</v>
      </c>
      <c r="S2661" s="8">
        <v>600</v>
      </c>
      <c r="T2661" s="10">
        <v>0.125</v>
      </c>
      <c r="U2661" s="8">
        <v>70.498792260376575</v>
      </c>
      <c r="V2661" s="10">
        <v>1.9606647265829377E-2</v>
      </c>
    </row>
    <row r="2662" spans="1:22" x14ac:dyDescent="0.25">
      <c r="A2662" s="6">
        <v>44738</v>
      </c>
      <c r="B2662" s="7" t="str">
        <f t="shared" si="41"/>
        <v>6</v>
      </c>
      <c r="C2662" s="17">
        <f>_xlfn.ISOWEEKNUM(Table3[[#This Row],[dt]])</f>
        <v>25</v>
      </c>
      <c r="D2662" s="1">
        <v>16911</v>
      </c>
      <c r="E2662" s="1" t="s">
        <v>10</v>
      </c>
      <c r="F2662" s="1" t="s">
        <v>95</v>
      </c>
      <c r="G2662" s="1" t="s">
        <v>50</v>
      </c>
      <c r="H2662" s="1" t="s">
        <v>11</v>
      </c>
      <c r="I2662" s="1" t="s">
        <v>18</v>
      </c>
      <c r="J2662" s="1" t="s">
        <v>16</v>
      </c>
      <c r="K2662" s="1" t="s">
        <v>15</v>
      </c>
      <c r="L2662" s="1" t="s">
        <v>78</v>
      </c>
      <c r="M2662" s="1">
        <v>137580</v>
      </c>
      <c r="N2662" s="17">
        <v>464.64312637578018</v>
      </c>
      <c r="O2662" s="8">
        <v>4229.1130474512138</v>
      </c>
      <c r="P2662" s="8">
        <v>2924.1492681016894</v>
      </c>
      <c r="Q2662" s="8">
        <f>P2662-Table3[[#This Row],[paid]]</f>
        <v>-1304.9637793495244</v>
      </c>
      <c r="R2662" s="8">
        <v>6.2933229872785921</v>
      </c>
      <c r="S2662" s="8">
        <v>3400</v>
      </c>
      <c r="T2662" s="10">
        <v>0.12</v>
      </c>
      <c r="U2662" s="8">
        <v>610.21762675073273</v>
      </c>
      <c r="V2662" s="10">
        <v>3.4780350955822686E-2</v>
      </c>
    </row>
    <row r="2663" spans="1:22" x14ac:dyDescent="0.25">
      <c r="A2663" s="6">
        <v>44738</v>
      </c>
      <c r="B2663" s="7" t="str">
        <f t="shared" si="41"/>
        <v>6</v>
      </c>
      <c r="C2663" s="17">
        <f>_xlfn.ISOWEEKNUM(Table3[[#This Row],[dt]])</f>
        <v>25</v>
      </c>
      <c r="D2663" s="1">
        <v>16703</v>
      </c>
      <c r="E2663" s="1" t="s">
        <v>10</v>
      </c>
      <c r="F2663" s="1" t="s">
        <v>89</v>
      </c>
      <c r="G2663" s="1" t="s">
        <v>28</v>
      </c>
      <c r="H2663" s="1" t="s">
        <v>19</v>
      </c>
      <c r="I2663" s="1" t="s">
        <v>12</v>
      </c>
      <c r="J2663" s="1" t="s">
        <v>13</v>
      </c>
      <c r="K2663" s="1" t="s">
        <v>14</v>
      </c>
      <c r="L2663" s="1" t="s">
        <v>79</v>
      </c>
      <c r="M2663" s="1">
        <v>71790</v>
      </c>
      <c r="N2663" s="17">
        <v>42.361297007901214</v>
      </c>
      <c r="O2663" s="8">
        <v>1441.9060915395294</v>
      </c>
      <c r="P2663" s="8">
        <v>124.14839878294309</v>
      </c>
      <c r="Q2663" s="8">
        <f>P2663-Table3[[#This Row],[paid]]</f>
        <v>-1317.7576927565863</v>
      </c>
      <c r="R2663" s="8">
        <v>2.9307034380884742</v>
      </c>
      <c r="S2663" s="8">
        <v>20000</v>
      </c>
      <c r="T2663" s="10">
        <v>4.4999999999999998E-2</v>
      </c>
      <c r="U2663" s="8">
        <v>16.294911492973672</v>
      </c>
      <c r="V2663" s="10">
        <v>2.1875582841068494E-2</v>
      </c>
    </row>
    <row r="2664" spans="1:22" x14ac:dyDescent="0.25">
      <c r="A2664" s="6">
        <v>44738</v>
      </c>
      <c r="B2664" s="7" t="str">
        <f t="shared" si="41"/>
        <v>6</v>
      </c>
      <c r="C2664" s="17">
        <f>_xlfn.ISOWEEKNUM(Table3[[#This Row],[dt]])</f>
        <v>25</v>
      </c>
      <c r="D2664" s="1">
        <v>12446</v>
      </c>
      <c r="E2664" s="1" t="s">
        <v>10</v>
      </c>
      <c r="F2664" s="1" t="s">
        <v>92</v>
      </c>
      <c r="G2664" s="1" t="s">
        <v>69</v>
      </c>
      <c r="H2664" s="1" t="s">
        <v>11</v>
      </c>
      <c r="I2664" s="1" t="s">
        <v>12</v>
      </c>
      <c r="J2664" s="1" t="s">
        <v>13</v>
      </c>
      <c r="K2664" s="1" t="s">
        <v>15</v>
      </c>
      <c r="L2664" s="1" t="s">
        <v>77</v>
      </c>
      <c r="M2664" s="1">
        <v>69790</v>
      </c>
      <c r="N2664" s="17">
        <v>206.34994612743995</v>
      </c>
      <c r="O2664" s="8">
        <v>1910.0101837926304</v>
      </c>
      <c r="P2664" s="8">
        <v>556.68149509671036</v>
      </c>
      <c r="Q2664" s="8">
        <f>P2664-Table3[[#This Row],[paid]]</f>
        <v>-1353.3286886959199</v>
      </c>
      <c r="R2664" s="8">
        <v>2.6977544968822462</v>
      </c>
      <c r="S2664" s="8">
        <v>400</v>
      </c>
      <c r="T2664" s="10">
        <v>0.21</v>
      </c>
      <c r="U2664" s="8">
        <v>83.601057250568516</v>
      </c>
      <c r="V2664" s="10">
        <v>2.5029589926176366E-2</v>
      </c>
    </row>
    <row r="2665" spans="1:22" x14ac:dyDescent="0.25">
      <c r="A2665" s="6">
        <v>44738</v>
      </c>
      <c r="B2665" s="7" t="str">
        <f t="shared" si="41"/>
        <v>6</v>
      </c>
      <c r="C2665" s="17">
        <f>_xlfn.ISOWEEKNUM(Table3[[#This Row],[dt]])</f>
        <v>25</v>
      </c>
      <c r="D2665" s="1">
        <v>16205</v>
      </c>
      <c r="E2665" s="1" t="s">
        <v>10</v>
      </c>
      <c r="F2665" s="1" t="s">
        <v>91</v>
      </c>
      <c r="G2665" s="1" t="s">
        <v>73</v>
      </c>
      <c r="H2665" s="1" t="s">
        <v>17</v>
      </c>
      <c r="I2665" s="1" t="s">
        <v>12</v>
      </c>
      <c r="J2665" s="1" t="s">
        <v>13</v>
      </c>
      <c r="K2665" s="1" t="s">
        <v>14</v>
      </c>
      <c r="L2665" s="1" t="s">
        <v>77</v>
      </c>
      <c r="M2665" s="1">
        <v>296400</v>
      </c>
      <c r="N2665" s="17">
        <v>1014.9437195989253</v>
      </c>
      <c r="O2665" s="8">
        <v>10260.24803112655</v>
      </c>
      <c r="P2665" s="8">
        <v>8900.4908553154964</v>
      </c>
      <c r="Q2665" s="8">
        <f>P2665-Table3[[#This Row],[paid]]</f>
        <v>-1359.7571758110535</v>
      </c>
      <c r="R2665" s="8">
        <v>8.7694427616466246</v>
      </c>
      <c r="S2665" s="8">
        <v>8600</v>
      </c>
      <c r="T2665" s="10">
        <v>0.09</v>
      </c>
      <c r="U2665" s="8">
        <v>1307.3122872885335</v>
      </c>
      <c r="V2665" s="10">
        <v>2.4480153370938122E-2</v>
      </c>
    </row>
    <row r="2666" spans="1:22" x14ac:dyDescent="0.25">
      <c r="A2666" s="6">
        <v>44738</v>
      </c>
      <c r="B2666" s="7" t="str">
        <f t="shared" si="41"/>
        <v>6</v>
      </c>
      <c r="C2666" s="17">
        <f>_xlfn.ISOWEEKNUM(Table3[[#This Row],[dt]])</f>
        <v>25</v>
      </c>
      <c r="D2666" s="1">
        <v>2789</v>
      </c>
      <c r="E2666" s="1" t="s">
        <v>10</v>
      </c>
      <c r="F2666" s="1" t="s">
        <v>91</v>
      </c>
      <c r="G2666" s="1" t="s">
        <v>47</v>
      </c>
      <c r="H2666" s="1" t="s">
        <v>17</v>
      </c>
      <c r="I2666" s="1" t="s">
        <v>12</v>
      </c>
      <c r="J2666" s="1" t="s">
        <v>13</v>
      </c>
      <c r="K2666" s="1" t="s">
        <v>14</v>
      </c>
      <c r="L2666" s="1" t="s">
        <v>78</v>
      </c>
      <c r="M2666" s="1">
        <v>55840</v>
      </c>
      <c r="N2666" s="17">
        <v>254.19895504629869</v>
      </c>
      <c r="O2666" s="8">
        <v>2647.1964890769591</v>
      </c>
      <c r="P2666" s="8">
        <v>1274.4594343287756</v>
      </c>
      <c r="Q2666" s="8">
        <f>P2666-Table3[[#This Row],[paid]]</f>
        <v>-1372.7370547481835</v>
      </c>
      <c r="R2666" s="8">
        <v>5.0136297141609063</v>
      </c>
      <c r="S2666" s="8">
        <v>1800</v>
      </c>
      <c r="T2666" s="10">
        <v>0.13500000000000001</v>
      </c>
      <c r="U2666" s="8">
        <v>1028.9561570306091</v>
      </c>
      <c r="V2666" s="10">
        <v>0.13456112310766136</v>
      </c>
    </row>
    <row r="2667" spans="1:22" x14ac:dyDescent="0.25">
      <c r="A2667" s="6">
        <v>44738</v>
      </c>
      <c r="B2667" s="7" t="str">
        <f t="shared" si="41"/>
        <v>6</v>
      </c>
      <c r="C2667" s="17">
        <f>_xlfn.ISOWEEKNUM(Table3[[#This Row],[dt]])</f>
        <v>25</v>
      </c>
      <c r="D2667" s="1">
        <v>17631</v>
      </c>
      <c r="E2667" s="1" t="s">
        <v>10</v>
      </c>
      <c r="F2667" s="1" t="s">
        <v>91</v>
      </c>
      <c r="G2667" s="1" t="s">
        <v>38</v>
      </c>
      <c r="H2667" s="1" t="s">
        <v>17</v>
      </c>
      <c r="I2667" s="1" t="s">
        <v>12</v>
      </c>
      <c r="J2667" s="1" t="s">
        <v>16</v>
      </c>
      <c r="K2667" s="1" t="s">
        <v>14</v>
      </c>
      <c r="L2667" s="1" t="s">
        <v>78</v>
      </c>
      <c r="M2667" s="1">
        <v>75440</v>
      </c>
      <c r="N2667" s="17">
        <v>233.68214439060296</v>
      </c>
      <c r="O2667" s="8">
        <v>2247.3877381532334</v>
      </c>
      <c r="P2667" s="8">
        <v>866.62439922243323</v>
      </c>
      <c r="Q2667" s="8">
        <f>P2667-Table3[[#This Row],[paid]]</f>
        <v>-1380.7633389308003</v>
      </c>
      <c r="R2667" s="8">
        <v>3.7085606240152371</v>
      </c>
      <c r="S2667" s="8">
        <v>1400</v>
      </c>
      <c r="T2667" s="10">
        <v>0.17</v>
      </c>
      <c r="U2667" s="8">
        <v>784.17055530580205</v>
      </c>
      <c r="V2667" s="10">
        <v>0.1508093848594978</v>
      </c>
    </row>
    <row r="2668" spans="1:22" x14ac:dyDescent="0.25">
      <c r="A2668" s="6">
        <v>44738</v>
      </c>
      <c r="B2668" s="7" t="str">
        <f t="shared" si="41"/>
        <v>6</v>
      </c>
      <c r="C2668" s="17">
        <f>_xlfn.ISOWEEKNUM(Table3[[#This Row],[dt]])</f>
        <v>25</v>
      </c>
      <c r="D2668" s="1">
        <v>9288</v>
      </c>
      <c r="E2668" s="1" t="s">
        <v>10</v>
      </c>
      <c r="F2668" s="1" t="s">
        <v>93</v>
      </c>
      <c r="G2668" s="1" t="s">
        <v>74</v>
      </c>
      <c r="H2668" s="1" t="s">
        <v>19</v>
      </c>
      <c r="I2668" s="1" t="s">
        <v>21</v>
      </c>
      <c r="J2668" s="1" t="s">
        <v>13</v>
      </c>
      <c r="K2668" s="1" t="s">
        <v>14</v>
      </c>
      <c r="L2668" s="1" t="s">
        <v>77</v>
      </c>
      <c r="M2668" s="1">
        <v>133300</v>
      </c>
      <c r="N2668" s="17">
        <v>92.23472166421142</v>
      </c>
      <c r="O2668" s="8">
        <v>3196.4381801745976</v>
      </c>
      <c r="P2668" s="8">
        <v>1585.0676659422716</v>
      </c>
      <c r="Q2668" s="8">
        <f>P2668-Table3[[#This Row],[paid]]</f>
        <v>-1611.3705142323261</v>
      </c>
      <c r="R2668" s="8">
        <v>17.185151506315041</v>
      </c>
      <c r="S2668" s="8">
        <v>1400</v>
      </c>
      <c r="T2668" s="10">
        <v>6.5000000000000002E-2</v>
      </c>
      <c r="U2668" s="8">
        <v>600.96946692029917</v>
      </c>
      <c r="V2668" s="10">
        <v>6.3190726788630205E-2</v>
      </c>
    </row>
    <row r="2669" spans="1:22" x14ac:dyDescent="0.25">
      <c r="A2669" s="6">
        <v>44738</v>
      </c>
      <c r="B2669" s="7" t="str">
        <f t="shared" si="41"/>
        <v>6</v>
      </c>
      <c r="C2669" s="17">
        <f>_xlfn.ISOWEEKNUM(Table3[[#This Row],[dt]])</f>
        <v>25</v>
      </c>
      <c r="D2669" s="1">
        <v>3016</v>
      </c>
      <c r="E2669" s="1" t="s">
        <v>10</v>
      </c>
      <c r="F2669" s="1" t="s">
        <v>93</v>
      </c>
      <c r="G2669" s="1" t="s">
        <v>63</v>
      </c>
      <c r="H2669" s="1" t="s">
        <v>11</v>
      </c>
      <c r="I2669" s="1" t="s">
        <v>12</v>
      </c>
      <c r="J2669" s="1" t="s">
        <v>16</v>
      </c>
      <c r="K2669" s="1" t="s">
        <v>15</v>
      </c>
      <c r="L2669" s="1" t="s">
        <v>79</v>
      </c>
      <c r="M2669" s="1">
        <v>588670</v>
      </c>
      <c r="N2669" s="17">
        <v>4080.770242947463</v>
      </c>
      <c r="O2669" s="8">
        <v>9905.4345897217645</v>
      </c>
      <c r="P2669" s="8">
        <v>7797.4156476078488</v>
      </c>
      <c r="Q2669" s="8">
        <f>P2669-Table3[[#This Row],[paid]]</f>
        <v>-2108.0189421139157</v>
      </c>
      <c r="R2669" s="8">
        <v>1.9107705612889205</v>
      </c>
      <c r="S2669" s="8">
        <v>5800</v>
      </c>
      <c r="T2669" s="10">
        <v>0.08</v>
      </c>
      <c r="U2669" s="8">
        <v>1903.5895858410329</v>
      </c>
      <c r="V2669" s="10">
        <v>4.0688472349276195E-2</v>
      </c>
    </row>
    <row r="2670" spans="1:22" x14ac:dyDescent="0.25">
      <c r="A2670" s="6">
        <v>44738</v>
      </c>
      <c r="B2670" s="7" t="str">
        <f t="shared" si="41"/>
        <v>6</v>
      </c>
      <c r="C2670" s="17">
        <f>_xlfn.ISOWEEKNUM(Table3[[#This Row],[dt]])</f>
        <v>25</v>
      </c>
      <c r="D2670" s="1">
        <v>9559</v>
      </c>
      <c r="E2670" s="1" t="s">
        <v>10</v>
      </c>
      <c r="F2670" s="1" t="s">
        <v>94</v>
      </c>
      <c r="G2670" s="1" t="s">
        <v>55</v>
      </c>
      <c r="H2670" s="1" t="s">
        <v>17</v>
      </c>
      <c r="I2670" s="1" t="s">
        <v>18</v>
      </c>
      <c r="J2670" s="1" t="s">
        <v>16</v>
      </c>
      <c r="K2670" s="1" t="s">
        <v>14</v>
      </c>
      <c r="L2670" s="1" t="s">
        <v>75</v>
      </c>
      <c r="M2670" s="1">
        <v>228290</v>
      </c>
      <c r="N2670" s="17">
        <v>544.35884239960205</v>
      </c>
      <c r="O2670" s="8">
        <v>6123.5250500142847</v>
      </c>
      <c r="P2670" s="8">
        <v>3996.8765079505288</v>
      </c>
      <c r="Q2670" s="8">
        <f>P2670-Table3[[#This Row],[paid]]</f>
        <v>-2126.6485420637559</v>
      </c>
      <c r="R2670" s="8">
        <v>7.3423561750770796</v>
      </c>
      <c r="S2670" s="8">
        <v>4400</v>
      </c>
      <c r="T2670" s="10">
        <v>7.0000000000000007E-2</v>
      </c>
      <c r="U2670" s="8">
        <v>398.00006454239775</v>
      </c>
      <c r="V2670" s="10">
        <v>1.6596295621956369E-2</v>
      </c>
    </row>
    <row r="2671" spans="1:22" x14ac:dyDescent="0.25">
      <c r="A2671" s="6">
        <v>44738</v>
      </c>
      <c r="B2671" s="7" t="str">
        <f t="shared" si="41"/>
        <v>6</v>
      </c>
      <c r="C2671" s="17">
        <f>_xlfn.ISOWEEKNUM(Table3[[#This Row],[dt]])</f>
        <v>25</v>
      </c>
      <c r="D2671" s="1">
        <v>14988</v>
      </c>
      <c r="E2671" s="1" t="s">
        <v>10</v>
      </c>
      <c r="F2671" s="1" t="s">
        <v>94</v>
      </c>
      <c r="G2671" s="1" t="s">
        <v>28</v>
      </c>
      <c r="H2671" s="1" t="s">
        <v>11</v>
      </c>
      <c r="I2671" s="1" t="s">
        <v>12</v>
      </c>
      <c r="J2671" s="1" t="s">
        <v>16</v>
      </c>
      <c r="K2671" s="1" t="s">
        <v>14</v>
      </c>
      <c r="L2671" s="1" t="s">
        <v>80</v>
      </c>
      <c r="M2671" s="1">
        <v>175040</v>
      </c>
      <c r="N2671" s="17">
        <v>536.8161741420405</v>
      </c>
      <c r="O2671" s="8">
        <v>4458.6995227020898</v>
      </c>
      <c r="P2671" s="8">
        <v>2168.0271915089475</v>
      </c>
      <c r="Q2671" s="8">
        <f>P2671-Table3[[#This Row],[paid]]</f>
        <v>-2290.6723311931423</v>
      </c>
      <c r="R2671" s="8">
        <v>4.0386771038968208</v>
      </c>
      <c r="S2671" s="8">
        <v>1600</v>
      </c>
      <c r="T2671" s="10">
        <v>0.14000000000000001</v>
      </c>
      <c r="U2671" s="8">
        <v>954.27914871139922</v>
      </c>
      <c r="V2671" s="10">
        <v>7.336002306988447E-2</v>
      </c>
    </row>
    <row r="2672" spans="1:22" x14ac:dyDescent="0.25">
      <c r="A2672" s="6">
        <v>44738</v>
      </c>
      <c r="B2672" s="7" t="str">
        <f t="shared" si="41"/>
        <v>6</v>
      </c>
      <c r="C2672" s="17">
        <f>_xlfn.ISOWEEKNUM(Table3[[#This Row],[dt]])</f>
        <v>25</v>
      </c>
      <c r="D2672" s="1">
        <v>5351</v>
      </c>
      <c r="E2672" s="1" t="s">
        <v>10</v>
      </c>
      <c r="F2672" s="1" t="s">
        <v>90</v>
      </c>
      <c r="G2672" s="1" t="s">
        <v>32</v>
      </c>
      <c r="H2672" s="1" t="s">
        <v>17</v>
      </c>
      <c r="I2672" s="1" t="s">
        <v>12</v>
      </c>
      <c r="J2672" s="1" t="s">
        <v>13</v>
      </c>
      <c r="K2672" s="1" t="s">
        <v>14</v>
      </c>
      <c r="L2672" s="1" t="s">
        <v>81</v>
      </c>
      <c r="M2672" s="1">
        <v>311590</v>
      </c>
      <c r="N2672" s="17">
        <v>659.06227967097539</v>
      </c>
      <c r="O2672" s="8">
        <v>9889.4483110714082</v>
      </c>
      <c r="P2672" s="8">
        <v>7543.7064219710637</v>
      </c>
      <c r="Q2672" s="8">
        <f>P2672-Table3[[#This Row],[paid]]</f>
        <v>-2345.7418891003445</v>
      </c>
      <c r="R2672" s="8">
        <v>11.446120730406722</v>
      </c>
      <c r="S2672" s="8">
        <v>8000</v>
      </c>
      <c r="T2672" s="10">
        <v>0.06</v>
      </c>
      <c r="U2672" s="8">
        <v>1219.7349932992286</v>
      </c>
      <c r="V2672" s="10">
        <v>2.6948180931032951E-2</v>
      </c>
    </row>
    <row r="2673" spans="1:22" x14ac:dyDescent="0.25">
      <c r="A2673" s="6">
        <v>44738</v>
      </c>
      <c r="B2673" s="7" t="str">
        <f t="shared" si="41"/>
        <v>6</v>
      </c>
      <c r="C2673" s="17">
        <f>_xlfn.ISOWEEKNUM(Table3[[#This Row],[dt]])</f>
        <v>25</v>
      </c>
      <c r="D2673" s="1">
        <v>7581</v>
      </c>
      <c r="E2673" s="1" t="s">
        <v>10</v>
      </c>
      <c r="F2673" s="1" t="s">
        <v>90</v>
      </c>
      <c r="G2673" s="1" t="s">
        <v>29</v>
      </c>
      <c r="H2673" s="1" t="s">
        <v>11</v>
      </c>
      <c r="I2673" s="1" t="s">
        <v>12</v>
      </c>
      <c r="J2673" s="1" t="s">
        <v>13</v>
      </c>
      <c r="K2673" s="1" t="s">
        <v>14</v>
      </c>
      <c r="L2673" s="1" t="s">
        <v>77</v>
      </c>
      <c r="M2673" s="1">
        <v>529280</v>
      </c>
      <c r="N2673" s="17">
        <v>2789.4524181789434</v>
      </c>
      <c r="O2673" s="8">
        <v>10588.257765000528</v>
      </c>
      <c r="P2673" s="8">
        <v>8204.2892296896371</v>
      </c>
      <c r="Q2673" s="8">
        <f>P2673-Table3[[#This Row],[paid]]</f>
        <v>-2383.9685353108907</v>
      </c>
      <c r="R2673" s="8">
        <v>2.9411827125001464</v>
      </c>
      <c r="S2673" s="8">
        <v>9600</v>
      </c>
      <c r="T2673" s="10">
        <v>0.17</v>
      </c>
      <c r="U2673" s="8">
        <v>1560.2641128675186</v>
      </c>
      <c r="V2673" s="10">
        <v>3.1696105723602139E-2</v>
      </c>
    </row>
    <row r="2674" spans="1:22" x14ac:dyDescent="0.25">
      <c r="A2674" s="6">
        <v>44738</v>
      </c>
      <c r="B2674" s="7" t="str">
        <f t="shared" si="41"/>
        <v>6</v>
      </c>
      <c r="C2674" s="17">
        <f>_xlfn.ISOWEEKNUM(Table3[[#This Row],[dt]])</f>
        <v>25</v>
      </c>
      <c r="D2674" s="1">
        <v>10778</v>
      </c>
      <c r="E2674" s="1" t="s">
        <v>10</v>
      </c>
      <c r="F2674" s="1" t="s">
        <v>92</v>
      </c>
      <c r="G2674" s="1" t="s">
        <v>40</v>
      </c>
      <c r="H2674" s="1" t="s">
        <v>17</v>
      </c>
      <c r="I2674" s="1" t="s">
        <v>12</v>
      </c>
      <c r="J2674" s="1" t="s">
        <v>16</v>
      </c>
      <c r="K2674" s="1" t="s">
        <v>20</v>
      </c>
      <c r="L2674" s="1" t="s">
        <v>79</v>
      </c>
      <c r="M2674" s="1">
        <v>161490</v>
      </c>
      <c r="N2674" s="17">
        <v>310.44063324538257</v>
      </c>
      <c r="O2674" s="8">
        <v>5346.0848708452277</v>
      </c>
      <c r="P2674" s="8">
        <v>2711.833288707111</v>
      </c>
      <c r="Q2674" s="8">
        <f>P2674-Table3[[#This Row],[paid]]</f>
        <v>-2634.2515821381166</v>
      </c>
      <c r="R2674" s="8">
        <v>8.7354327954987383</v>
      </c>
      <c r="S2674" s="8">
        <v>3000</v>
      </c>
      <c r="T2674" s="10">
        <v>0.09</v>
      </c>
      <c r="U2674" s="8">
        <v>1342.1324062539859</v>
      </c>
      <c r="V2674" s="10">
        <v>8.2486167312412401E-2</v>
      </c>
    </row>
    <row r="2675" spans="1:22" x14ac:dyDescent="0.25">
      <c r="A2675" s="6">
        <v>44738</v>
      </c>
      <c r="B2675" s="7" t="str">
        <f t="shared" si="41"/>
        <v>6</v>
      </c>
      <c r="C2675" s="17">
        <f>_xlfn.ISOWEEKNUM(Table3[[#This Row],[dt]])</f>
        <v>25</v>
      </c>
      <c r="D2675" s="1">
        <v>14315</v>
      </c>
      <c r="E2675" s="1" t="s">
        <v>10</v>
      </c>
      <c r="F2675" s="1" t="s">
        <v>91</v>
      </c>
      <c r="G2675" s="1" t="s">
        <v>67</v>
      </c>
      <c r="H2675" s="1" t="s">
        <v>11</v>
      </c>
      <c r="I2675" s="1" t="s">
        <v>12</v>
      </c>
      <c r="J2675" s="1" t="s">
        <v>16</v>
      </c>
      <c r="K2675" s="1" t="s">
        <v>14</v>
      </c>
      <c r="L2675" s="1" t="s">
        <v>80</v>
      </c>
      <c r="M2675" s="1">
        <v>275840</v>
      </c>
      <c r="N2675" s="17">
        <v>1012.6904485100655</v>
      </c>
      <c r="O2675" s="8">
        <v>6421.950156869676</v>
      </c>
      <c r="P2675" s="8">
        <v>3010.8553632729804</v>
      </c>
      <c r="Q2675" s="8">
        <f>P2675-Table3[[#This Row],[paid]]</f>
        <v>-3411.0947935966956</v>
      </c>
      <c r="R2675" s="8">
        <v>2.9731250726248502</v>
      </c>
      <c r="S2675" s="8">
        <v>4200</v>
      </c>
      <c r="T2675" s="10">
        <v>0.12</v>
      </c>
      <c r="U2675" s="8">
        <v>794.34262185857222</v>
      </c>
      <c r="V2675" s="10">
        <v>4.3971038460151185E-2</v>
      </c>
    </row>
    <row r="2676" spans="1:22" x14ac:dyDescent="0.25">
      <c r="A2676" s="6">
        <v>44738</v>
      </c>
      <c r="B2676" s="7" t="str">
        <f t="shared" si="41"/>
        <v>6</v>
      </c>
      <c r="C2676" s="17">
        <f>_xlfn.ISOWEEKNUM(Table3[[#This Row],[dt]])</f>
        <v>25</v>
      </c>
      <c r="D2676" s="1">
        <v>10509</v>
      </c>
      <c r="E2676" s="1" t="s">
        <v>10</v>
      </c>
      <c r="F2676" s="1" t="s">
        <v>90</v>
      </c>
      <c r="G2676" s="1" t="s">
        <v>48</v>
      </c>
      <c r="H2676" s="1" t="s">
        <v>17</v>
      </c>
      <c r="I2676" s="1" t="s">
        <v>12</v>
      </c>
      <c r="J2676" s="1" t="s">
        <v>13</v>
      </c>
      <c r="K2676" s="1" t="s">
        <v>14</v>
      </c>
      <c r="L2676" s="1" t="s">
        <v>80</v>
      </c>
      <c r="M2676" s="1">
        <v>323430</v>
      </c>
      <c r="N2676" s="17">
        <v>559.73312080154847</v>
      </c>
      <c r="O2676" s="8">
        <v>10737.642768644264</v>
      </c>
      <c r="P2676" s="8">
        <v>6590.1472554226239</v>
      </c>
      <c r="Q2676" s="8">
        <f>P2676-Table3[[#This Row],[paid]]</f>
        <v>-4147.4955132216401</v>
      </c>
      <c r="R2676" s="8">
        <v>11.773731105969587</v>
      </c>
      <c r="S2676" s="8">
        <v>6600</v>
      </c>
      <c r="T2676" s="10">
        <v>0.108</v>
      </c>
      <c r="U2676" s="8">
        <v>3641.4204326356362</v>
      </c>
      <c r="V2676" s="10">
        <v>9.2092540866957034E-2</v>
      </c>
    </row>
    <row r="2677" spans="1:22" x14ac:dyDescent="0.25">
      <c r="A2677" s="6">
        <v>44738</v>
      </c>
      <c r="B2677" s="7" t="str">
        <f t="shared" si="41"/>
        <v>6</v>
      </c>
      <c r="C2677" s="17">
        <f>_xlfn.ISOWEEKNUM(Table3[[#This Row],[dt]])</f>
        <v>25</v>
      </c>
      <c r="D2677" s="1">
        <v>2480</v>
      </c>
      <c r="E2677" s="1" t="s">
        <v>10</v>
      </c>
      <c r="F2677" s="1" t="s">
        <v>93</v>
      </c>
      <c r="G2677" s="1" t="s">
        <v>31</v>
      </c>
      <c r="H2677" s="1" t="s">
        <v>17</v>
      </c>
      <c r="I2677" s="1" t="s">
        <v>12</v>
      </c>
      <c r="J2677" s="1" t="s">
        <v>13</v>
      </c>
      <c r="K2677" s="1" t="s">
        <v>14</v>
      </c>
      <c r="L2677" s="1" t="s">
        <v>78</v>
      </c>
      <c r="M2677" s="1">
        <v>860760</v>
      </c>
      <c r="N2677" s="17">
        <v>1233.6476152452321</v>
      </c>
      <c r="O2677" s="8">
        <v>22391.489291611066</v>
      </c>
      <c r="P2677" s="8">
        <v>16442.385337134012</v>
      </c>
      <c r="Q2677" s="8">
        <f>P2677-Table3[[#This Row],[paid]]</f>
        <v>-5949.1039544770538</v>
      </c>
      <c r="R2677" s="8">
        <v>13.328267435482775</v>
      </c>
      <c r="S2677" s="8">
        <v>50000</v>
      </c>
      <c r="T2677" s="10">
        <v>0.06</v>
      </c>
      <c r="U2677" s="8">
        <v>1558.0037492762087</v>
      </c>
      <c r="V2677" s="10">
        <v>1.5792556020420824E-2</v>
      </c>
    </row>
    <row r="2678" spans="1:22" x14ac:dyDescent="0.25">
      <c r="A2678" s="6">
        <v>44739</v>
      </c>
      <c r="B2678" s="7" t="str">
        <f t="shared" si="41"/>
        <v>6</v>
      </c>
      <c r="C2678" s="17">
        <f>_xlfn.ISOWEEKNUM(Table3[[#This Row],[dt]])</f>
        <v>26</v>
      </c>
      <c r="D2678" s="1">
        <v>5585</v>
      </c>
      <c r="E2678" s="1" t="s">
        <v>10</v>
      </c>
      <c r="F2678" s="1" t="s">
        <v>89</v>
      </c>
      <c r="G2678" s="1" t="s">
        <v>74</v>
      </c>
      <c r="H2678" s="1" t="s">
        <v>19</v>
      </c>
      <c r="I2678" s="1" t="s">
        <v>12</v>
      </c>
      <c r="J2678" s="1" t="s">
        <v>13</v>
      </c>
      <c r="K2678" s="1" t="s">
        <v>14</v>
      </c>
      <c r="L2678" s="1" t="s">
        <v>76</v>
      </c>
      <c r="M2678" s="1">
        <v>2211620</v>
      </c>
      <c r="N2678" s="17">
        <v>1661.5720344720646</v>
      </c>
      <c r="O2678" s="8">
        <v>35239.259702299882</v>
      </c>
      <c r="P2678" s="8">
        <v>56736.984919418464</v>
      </c>
      <c r="Q2678" s="8">
        <f>P2678-Table3[[#This Row],[paid]]</f>
        <v>21497.725217118583</v>
      </c>
      <c r="R2678" s="8">
        <v>34.146569478972751</v>
      </c>
      <c r="S2678" s="8">
        <v>63400</v>
      </c>
      <c r="T2678" s="10">
        <v>7.0000000000000007E-2</v>
      </c>
      <c r="U2678" s="8">
        <v>3880.921256779372</v>
      </c>
      <c r="V2678" s="10">
        <v>1.1400327500340115E-2</v>
      </c>
    </row>
    <row r="2679" spans="1:22" x14ac:dyDescent="0.25">
      <c r="A2679" s="6">
        <v>44739</v>
      </c>
      <c r="B2679" s="7" t="str">
        <f t="shared" si="41"/>
        <v>6</v>
      </c>
      <c r="C2679" s="17">
        <f>_xlfn.ISOWEEKNUM(Table3[[#This Row],[dt]])</f>
        <v>26</v>
      </c>
      <c r="D2679" s="1">
        <v>12394</v>
      </c>
      <c r="E2679" s="1" t="s">
        <v>10</v>
      </c>
      <c r="F2679" s="1" t="s">
        <v>90</v>
      </c>
      <c r="G2679" s="1" t="s">
        <v>38</v>
      </c>
      <c r="H2679" s="1" t="s">
        <v>17</v>
      </c>
      <c r="I2679" s="1" t="s">
        <v>12</v>
      </c>
      <c r="J2679" s="1" t="s">
        <v>13</v>
      </c>
      <c r="K2679" s="1" t="s">
        <v>14</v>
      </c>
      <c r="L2679" s="1" t="s">
        <v>80</v>
      </c>
      <c r="M2679" s="1">
        <v>993010</v>
      </c>
      <c r="N2679" s="17">
        <v>1944.8539252488981</v>
      </c>
      <c r="O2679" s="8">
        <v>26888.588314158045</v>
      </c>
      <c r="P2679" s="8">
        <v>40350.599172215996</v>
      </c>
      <c r="Q2679" s="8">
        <f>P2679-Table3[[#This Row],[paid]]</f>
        <v>13462.010858057951</v>
      </c>
      <c r="R2679" s="8">
        <v>20.74736752635652</v>
      </c>
      <c r="S2679" s="8">
        <v>49000</v>
      </c>
      <c r="T2679" s="10">
        <v>7.0000000000000007E-2</v>
      </c>
      <c r="U2679" s="8">
        <v>272.55296270666992</v>
      </c>
      <c r="V2679" s="10">
        <v>1.1257699939118471E-3</v>
      </c>
    </row>
    <row r="2680" spans="1:22" x14ac:dyDescent="0.25">
      <c r="A2680" s="6">
        <v>44739</v>
      </c>
      <c r="B2680" s="7" t="str">
        <f t="shared" si="41"/>
        <v>6</v>
      </c>
      <c r="C2680" s="17">
        <f>_xlfn.ISOWEEKNUM(Table3[[#This Row],[dt]])</f>
        <v>26</v>
      </c>
      <c r="D2680" s="1">
        <v>10509</v>
      </c>
      <c r="E2680" s="1" t="s">
        <v>10</v>
      </c>
      <c r="F2680" s="1" t="s">
        <v>89</v>
      </c>
      <c r="G2680" s="1" t="s">
        <v>28</v>
      </c>
      <c r="H2680" s="1" t="s">
        <v>17</v>
      </c>
      <c r="I2680" s="1" t="s">
        <v>12</v>
      </c>
      <c r="J2680" s="1" t="s">
        <v>13</v>
      </c>
      <c r="K2680" s="1" t="s">
        <v>14</v>
      </c>
      <c r="L2680" s="1" t="s">
        <v>78</v>
      </c>
      <c r="M2680" s="1">
        <v>619230</v>
      </c>
      <c r="N2680" s="17">
        <v>1393.4068406840684</v>
      </c>
      <c r="O2680" s="8">
        <v>23168.735022236968</v>
      </c>
      <c r="P2680" s="8">
        <v>34713.412763421016</v>
      </c>
      <c r="Q2680" s="8">
        <f>P2680-Table3[[#This Row],[paid]]</f>
        <v>11544.677741184049</v>
      </c>
      <c r="R2680" s="8">
        <v>24.912618303480613</v>
      </c>
      <c r="S2680" s="8">
        <v>34600</v>
      </c>
      <c r="T2680" s="10">
        <v>0.108</v>
      </c>
      <c r="U2680" s="8">
        <v>16151.973405555722</v>
      </c>
      <c r="V2680" s="10">
        <v>7.7549147528049714E-2</v>
      </c>
    </row>
    <row r="2681" spans="1:22" x14ac:dyDescent="0.25">
      <c r="A2681" s="6">
        <v>44739</v>
      </c>
      <c r="B2681" s="7" t="str">
        <f t="shared" si="41"/>
        <v>6</v>
      </c>
      <c r="C2681" s="17">
        <f>_xlfn.ISOWEEKNUM(Table3[[#This Row],[dt]])</f>
        <v>26</v>
      </c>
      <c r="D2681" s="1">
        <v>16205</v>
      </c>
      <c r="E2681" s="1" t="s">
        <v>10</v>
      </c>
      <c r="F2681" s="1" t="s">
        <v>93</v>
      </c>
      <c r="G2681" s="1" t="s">
        <v>54</v>
      </c>
      <c r="H2681" s="1" t="s">
        <v>17</v>
      </c>
      <c r="I2681" s="1" t="s">
        <v>12</v>
      </c>
      <c r="J2681" s="1" t="s">
        <v>13</v>
      </c>
      <c r="K2681" s="1" t="s">
        <v>14</v>
      </c>
      <c r="L2681" s="1" t="s">
        <v>79</v>
      </c>
      <c r="M2681" s="1">
        <v>531920</v>
      </c>
      <c r="N2681" s="17">
        <v>1664.4150068299502</v>
      </c>
      <c r="O2681" s="8">
        <v>17947.31253335773</v>
      </c>
      <c r="P2681" s="8">
        <v>25272.230383069251</v>
      </c>
      <c r="Q2681" s="8">
        <f>P2681-Table3[[#This Row],[paid]]</f>
        <v>7324.9178497115208</v>
      </c>
      <c r="R2681" s="8">
        <v>15.183851551064068</v>
      </c>
      <c r="S2681" s="8">
        <v>26200</v>
      </c>
      <c r="T2681" s="10">
        <v>0.09</v>
      </c>
      <c r="U2681" s="8">
        <v>3431.59011300359</v>
      </c>
      <c r="V2681" s="10">
        <v>2.2630835380630092E-2</v>
      </c>
    </row>
    <row r="2682" spans="1:22" x14ac:dyDescent="0.25">
      <c r="A2682" s="6">
        <v>44739</v>
      </c>
      <c r="B2682" s="7" t="str">
        <f t="shared" si="41"/>
        <v>6</v>
      </c>
      <c r="C2682" s="17">
        <f>_xlfn.ISOWEEKNUM(Table3[[#This Row],[dt]])</f>
        <v>26</v>
      </c>
      <c r="D2682" s="1">
        <v>16911</v>
      </c>
      <c r="E2682" s="1" t="s">
        <v>10</v>
      </c>
      <c r="F2682" s="1" t="s">
        <v>91</v>
      </c>
      <c r="G2682" s="1" t="s">
        <v>73</v>
      </c>
      <c r="H2682" s="1" t="s">
        <v>11</v>
      </c>
      <c r="I2682" s="1" t="s">
        <v>18</v>
      </c>
      <c r="J2682" s="1" t="s">
        <v>16</v>
      </c>
      <c r="K2682" s="1" t="s">
        <v>15</v>
      </c>
      <c r="L2682" s="1" t="s">
        <v>79</v>
      </c>
      <c r="M2682" s="1">
        <v>288500</v>
      </c>
      <c r="N2682" s="17">
        <v>1115.8936163411438</v>
      </c>
      <c r="O2682" s="8">
        <v>9682.1975216573755</v>
      </c>
      <c r="P2682" s="8">
        <v>14881.959237701803</v>
      </c>
      <c r="Q2682" s="8">
        <f>P2682-Table3[[#This Row],[paid]]</f>
        <v>5199.7617160444279</v>
      </c>
      <c r="R2682" s="8">
        <v>13.336360222668562</v>
      </c>
      <c r="S2682" s="8">
        <v>18200</v>
      </c>
      <c r="T2682" s="10">
        <v>0.12</v>
      </c>
      <c r="U2682" s="8">
        <v>2746.7600578460124</v>
      </c>
      <c r="V2682" s="10">
        <v>3.0761631292106111E-2</v>
      </c>
    </row>
    <row r="2683" spans="1:22" x14ac:dyDescent="0.25">
      <c r="A2683" s="6">
        <v>44739</v>
      </c>
      <c r="B2683" s="7" t="str">
        <f t="shared" si="41"/>
        <v>6</v>
      </c>
      <c r="C2683" s="17">
        <f>_xlfn.ISOWEEKNUM(Table3[[#This Row],[dt]])</f>
        <v>26</v>
      </c>
      <c r="D2683" s="1">
        <v>16861</v>
      </c>
      <c r="E2683" s="1" t="s">
        <v>10</v>
      </c>
      <c r="F2683" s="1" t="s">
        <v>93</v>
      </c>
      <c r="G2683" s="1" t="s">
        <v>71</v>
      </c>
      <c r="H2683" s="1" t="s">
        <v>11</v>
      </c>
      <c r="I2683" s="1" t="s">
        <v>18</v>
      </c>
      <c r="J2683" s="1" t="s">
        <v>13</v>
      </c>
      <c r="K2683" s="1" t="s">
        <v>15</v>
      </c>
      <c r="L2683" s="1" t="s">
        <v>79</v>
      </c>
      <c r="M2683" s="1">
        <v>514810</v>
      </c>
      <c r="N2683" s="17">
        <v>3324.6832201313887</v>
      </c>
      <c r="O2683" s="8">
        <v>12028.728940474159</v>
      </c>
      <c r="P2683" s="8">
        <v>16416.959469582616</v>
      </c>
      <c r="Q2683" s="8">
        <f>P2683-Table3[[#This Row],[paid]]</f>
        <v>4388.2305291084576</v>
      </c>
      <c r="R2683" s="8">
        <v>4.9379018639056484</v>
      </c>
      <c r="S2683" s="8">
        <v>18800</v>
      </c>
      <c r="T2683" s="10">
        <v>7.0000000000000007E-2</v>
      </c>
      <c r="U2683" s="8">
        <v>5199.0349050544346</v>
      </c>
      <c r="V2683" s="10">
        <v>5.2781138865240947E-2</v>
      </c>
    </row>
    <row r="2684" spans="1:22" x14ac:dyDescent="0.25">
      <c r="A2684" s="6">
        <v>44739</v>
      </c>
      <c r="B2684" s="7" t="str">
        <f t="shared" si="41"/>
        <v>6</v>
      </c>
      <c r="C2684" s="17">
        <f>_xlfn.ISOWEEKNUM(Table3[[#This Row],[dt]])</f>
        <v>26</v>
      </c>
      <c r="D2684" s="1">
        <v>17365</v>
      </c>
      <c r="E2684" s="1" t="s">
        <v>10</v>
      </c>
      <c r="F2684" s="1" t="s">
        <v>92</v>
      </c>
      <c r="G2684" s="1" t="s">
        <v>50</v>
      </c>
      <c r="H2684" s="1" t="s">
        <v>17</v>
      </c>
      <c r="I2684" s="1" t="s">
        <v>12</v>
      </c>
      <c r="J2684" s="1" t="s">
        <v>16</v>
      </c>
      <c r="K2684" s="1" t="s">
        <v>15</v>
      </c>
      <c r="L2684" s="1" t="s">
        <v>81</v>
      </c>
      <c r="M2684" s="1">
        <v>427200</v>
      </c>
      <c r="N2684" s="17">
        <v>990.78542437893043</v>
      </c>
      <c r="O2684" s="8">
        <v>6897.0874499039483</v>
      </c>
      <c r="P2684" s="8">
        <v>10951.175826973844</v>
      </c>
      <c r="Q2684" s="8">
        <f>P2684-Table3[[#This Row],[paid]]</f>
        <v>4054.0883770698956</v>
      </c>
      <c r="R2684" s="8">
        <v>11.053024759461456</v>
      </c>
      <c r="S2684" s="8">
        <v>5600</v>
      </c>
      <c r="T2684" s="10">
        <v>0.11</v>
      </c>
      <c r="U2684" s="8">
        <v>4009.4091011731707</v>
      </c>
      <c r="V2684" s="10">
        <v>6.101946135771092E-2</v>
      </c>
    </row>
    <row r="2685" spans="1:22" x14ac:dyDescent="0.25">
      <c r="A2685" s="6">
        <v>44739</v>
      </c>
      <c r="B2685" s="7" t="str">
        <f t="shared" si="41"/>
        <v>6</v>
      </c>
      <c r="C2685" s="17">
        <f>_xlfn.ISOWEEKNUM(Table3[[#This Row],[dt]])</f>
        <v>26</v>
      </c>
      <c r="D2685" s="1">
        <v>9288</v>
      </c>
      <c r="E2685" s="1" t="s">
        <v>10</v>
      </c>
      <c r="F2685" s="1" t="s">
        <v>92</v>
      </c>
      <c r="G2685" s="1" t="s">
        <v>60</v>
      </c>
      <c r="H2685" s="1" t="s">
        <v>19</v>
      </c>
      <c r="I2685" s="1" t="s">
        <v>21</v>
      </c>
      <c r="J2685" s="1" t="s">
        <v>13</v>
      </c>
      <c r="K2685" s="1" t="s">
        <v>14</v>
      </c>
      <c r="L2685" s="1" t="s">
        <v>80</v>
      </c>
      <c r="M2685" s="1">
        <v>311540</v>
      </c>
      <c r="N2685" s="17">
        <v>238.24114198317616</v>
      </c>
      <c r="O2685" s="8">
        <v>8276.7710267184557</v>
      </c>
      <c r="P2685" s="8">
        <v>12172.020872460926</v>
      </c>
      <c r="Q2685" s="8">
        <f>P2685-Table3[[#This Row],[paid]]</f>
        <v>3895.2498457424699</v>
      </c>
      <c r="R2685" s="8">
        <v>51.091179177274405</v>
      </c>
      <c r="S2685" s="8">
        <v>8400</v>
      </c>
      <c r="T2685" s="10">
        <v>6.5000000000000002E-2</v>
      </c>
      <c r="U2685" s="8">
        <v>42.543569578972537</v>
      </c>
      <c r="V2685" s="10">
        <v>5.8253226839851682E-4</v>
      </c>
    </row>
    <row r="2686" spans="1:22" x14ac:dyDescent="0.25">
      <c r="A2686" s="6">
        <v>44739</v>
      </c>
      <c r="B2686" s="7" t="str">
        <f t="shared" si="41"/>
        <v>6</v>
      </c>
      <c r="C2686" s="17">
        <f>_xlfn.ISOWEEKNUM(Table3[[#This Row],[dt]])</f>
        <v>26</v>
      </c>
      <c r="D2686" s="1">
        <v>17282</v>
      </c>
      <c r="E2686" s="1" t="s">
        <v>10</v>
      </c>
      <c r="F2686" s="1" t="s">
        <v>93</v>
      </c>
      <c r="G2686" s="1" t="s">
        <v>68</v>
      </c>
      <c r="H2686" s="1" t="s">
        <v>17</v>
      </c>
      <c r="I2686" s="1" t="s">
        <v>12</v>
      </c>
      <c r="J2686" s="1" t="s">
        <v>13</v>
      </c>
      <c r="K2686" s="1" t="s">
        <v>14</v>
      </c>
      <c r="L2686" s="1" t="s">
        <v>77</v>
      </c>
      <c r="M2686" s="1">
        <v>142600</v>
      </c>
      <c r="N2686" s="17">
        <v>389.87730061349691</v>
      </c>
      <c r="O2686" s="8">
        <v>5452.2008529498034</v>
      </c>
      <c r="P2686" s="8">
        <v>8641.0136217507115</v>
      </c>
      <c r="Q2686" s="8">
        <f>P2686-Table3[[#This Row],[paid]]</f>
        <v>3188.8127688009081</v>
      </c>
      <c r="R2686" s="8">
        <v>22.163418101421968</v>
      </c>
      <c r="S2686" s="8">
        <v>7200</v>
      </c>
      <c r="T2686" s="10">
        <v>7.0000000000000007E-2</v>
      </c>
      <c r="U2686" s="8">
        <v>1822.7499109985895</v>
      </c>
      <c r="V2686" s="10">
        <v>3.5156946294866341E-2</v>
      </c>
    </row>
    <row r="2687" spans="1:22" x14ac:dyDescent="0.25">
      <c r="A2687" s="6">
        <v>44739</v>
      </c>
      <c r="B2687" s="7" t="str">
        <f t="shared" si="41"/>
        <v>6</v>
      </c>
      <c r="C2687" s="17">
        <f>_xlfn.ISOWEEKNUM(Table3[[#This Row],[dt]])</f>
        <v>26</v>
      </c>
      <c r="D2687" s="1">
        <v>7576</v>
      </c>
      <c r="E2687" s="1" t="s">
        <v>10</v>
      </c>
      <c r="F2687" s="1" t="s">
        <v>90</v>
      </c>
      <c r="G2687" s="1" t="s">
        <v>40</v>
      </c>
      <c r="H2687" s="1" t="s">
        <v>17</v>
      </c>
      <c r="I2687" s="1" t="s">
        <v>12</v>
      </c>
      <c r="J2687" s="1" t="s">
        <v>16</v>
      </c>
      <c r="K2687" s="1" t="s">
        <v>14</v>
      </c>
      <c r="L2687" s="1" t="s">
        <v>80</v>
      </c>
      <c r="M2687" s="1">
        <v>310910</v>
      </c>
      <c r="N2687" s="17">
        <v>633.28764106798781</v>
      </c>
      <c r="O2687" s="8">
        <v>7463.1455422899853</v>
      </c>
      <c r="P2687" s="8">
        <v>10644.859989693456</v>
      </c>
      <c r="Q2687" s="8">
        <f>P2687-Table3[[#This Row],[paid]]</f>
        <v>3181.7144474034703</v>
      </c>
      <c r="R2687" s="8">
        <v>16.808886356508978</v>
      </c>
      <c r="S2687" s="8">
        <v>12000</v>
      </c>
      <c r="T2687" s="10">
        <v>0.1</v>
      </c>
      <c r="U2687" s="8">
        <v>2977.3556653951546</v>
      </c>
      <c r="V2687" s="10">
        <v>4.6616483891096794E-2</v>
      </c>
    </row>
    <row r="2688" spans="1:22" x14ac:dyDescent="0.25">
      <c r="A2688" s="6">
        <v>44739</v>
      </c>
      <c r="B2688" s="7" t="str">
        <f t="shared" si="41"/>
        <v>6</v>
      </c>
      <c r="C2688" s="17">
        <f>_xlfn.ISOWEEKNUM(Table3[[#This Row],[dt]])</f>
        <v>26</v>
      </c>
      <c r="D2688" s="1">
        <v>15102</v>
      </c>
      <c r="E2688" s="1" t="s">
        <v>10</v>
      </c>
      <c r="F2688" s="1" t="s">
        <v>94</v>
      </c>
      <c r="G2688" s="1" t="s">
        <v>43</v>
      </c>
      <c r="H2688" s="1" t="s">
        <v>17</v>
      </c>
      <c r="I2688" s="1" t="s">
        <v>18</v>
      </c>
      <c r="J2688" s="1" t="s">
        <v>13</v>
      </c>
      <c r="K2688" s="1" t="s">
        <v>15</v>
      </c>
      <c r="L2688" s="1" t="s">
        <v>77</v>
      </c>
      <c r="M2688" s="1">
        <v>315860</v>
      </c>
      <c r="N2688" s="17">
        <v>520.27013329278805</v>
      </c>
      <c r="O2688" s="8">
        <v>7362.563752713877</v>
      </c>
      <c r="P2688" s="8">
        <v>9821.8513461566617</v>
      </c>
      <c r="Q2688" s="8">
        <f>P2688-Table3[[#This Row],[paid]]</f>
        <v>2459.2875934427848</v>
      </c>
      <c r="R2688" s="8">
        <v>18.878368596702245</v>
      </c>
      <c r="S2688" s="8">
        <v>14600</v>
      </c>
      <c r="T2688" s="10">
        <v>6.5000000000000002E-2</v>
      </c>
      <c r="U2688" s="8">
        <v>2757.640074270802</v>
      </c>
      <c r="V2688" s="10">
        <v>4.6794302097127545E-2</v>
      </c>
    </row>
    <row r="2689" spans="1:22" x14ac:dyDescent="0.25">
      <c r="A2689" s="6">
        <v>44739</v>
      </c>
      <c r="B2689" s="7" t="str">
        <f t="shared" si="41"/>
        <v>6</v>
      </c>
      <c r="C2689" s="17">
        <f>_xlfn.ISOWEEKNUM(Table3[[#This Row],[dt]])</f>
        <v>26</v>
      </c>
      <c r="D2689" s="1">
        <v>2789</v>
      </c>
      <c r="E2689" s="1" t="s">
        <v>10</v>
      </c>
      <c r="F2689" s="1" t="s">
        <v>92</v>
      </c>
      <c r="G2689" s="1" t="s">
        <v>34</v>
      </c>
      <c r="H2689" s="1" t="s">
        <v>17</v>
      </c>
      <c r="I2689" s="1" t="s">
        <v>12</v>
      </c>
      <c r="J2689" s="1" t="s">
        <v>13</v>
      </c>
      <c r="K2689" s="1" t="s">
        <v>14</v>
      </c>
      <c r="L2689" s="1" t="s">
        <v>79</v>
      </c>
      <c r="M2689" s="1">
        <v>152150</v>
      </c>
      <c r="N2689" s="17">
        <v>744.16462875279672</v>
      </c>
      <c r="O2689" s="8">
        <v>7545.0563451215949</v>
      </c>
      <c r="P2689" s="8">
        <v>9955.2554148694053</v>
      </c>
      <c r="Q2689" s="8">
        <f>P2689-Table3[[#This Row],[paid]]</f>
        <v>2410.1990697478104</v>
      </c>
      <c r="R2689" s="8">
        <v>13.377759477165947</v>
      </c>
      <c r="S2689" s="8">
        <v>15000</v>
      </c>
      <c r="T2689" s="10">
        <v>0.13500000000000001</v>
      </c>
      <c r="U2689" s="8">
        <v>6092.1962691086119</v>
      </c>
      <c r="V2689" s="10">
        <v>0.10199296778813535</v>
      </c>
    </row>
    <row r="2690" spans="1:22" x14ac:dyDescent="0.25">
      <c r="A2690" s="6">
        <v>44739</v>
      </c>
      <c r="B2690" s="7" t="str">
        <f t="shared" ref="B2690:B2753" si="42">TEXT(A2690,"M")</f>
        <v>6</v>
      </c>
      <c r="C2690" s="17">
        <f>_xlfn.ISOWEEKNUM(Table3[[#This Row],[dt]])</f>
        <v>26</v>
      </c>
      <c r="D2690" s="1">
        <v>17962</v>
      </c>
      <c r="E2690" s="1" t="s">
        <v>10</v>
      </c>
      <c r="F2690" s="1" t="s">
        <v>89</v>
      </c>
      <c r="G2690" s="1" t="s">
        <v>42</v>
      </c>
      <c r="H2690" s="1" t="s">
        <v>11</v>
      </c>
      <c r="I2690" s="1" t="s">
        <v>12</v>
      </c>
      <c r="J2690" s="1" t="s">
        <v>23</v>
      </c>
      <c r="K2690" s="1" t="s">
        <v>15</v>
      </c>
      <c r="L2690" s="1" t="s">
        <v>79</v>
      </c>
      <c r="M2690" s="1">
        <v>278620</v>
      </c>
      <c r="N2690" s="17">
        <v>3016.0187495784717</v>
      </c>
      <c r="O2690" s="8">
        <v>4061.2809214039858</v>
      </c>
      <c r="P2690" s="8">
        <v>6359.760854755842</v>
      </c>
      <c r="Q2690" s="8">
        <f>P2690-Table3[[#This Row],[paid]]</f>
        <v>2298.4799333518563</v>
      </c>
      <c r="R2690" s="8">
        <v>2.1086609145399717</v>
      </c>
      <c r="S2690" s="8">
        <v>6200</v>
      </c>
      <c r="T2690" s="10">
        <v>0.06</v>
      </c>
      <c r="U2690" s="8">
        <v>825.24124634617715</v>
      </c>
      <c r="V2690" s="10">
        <v>2.1626632017383171E-2</v>
      </c>
    </row>
    <row r="2691" spans="1:22" x14ac:dyDescent="0.25">
      <c r="A2691" s="6">
        <v>44739</v>
      </c>
      <c r="B2691" s="7" t="str">
        <f t="shared" si="42"/>
        <v>6</v>
      </c>
      <c r="C2691" s="17">
        <f>_xlfn.ISOWEEKNUM(Table3[[#This Row],[dt]])</f>
        <v>26</v>
      </c>
      <c r="D2691" s="1">
        <v>2612</v>
      </c>
      <c r="E2691" s="1" t="s">
        <v>10</v>
      </c>
      <c r="F2691" s="1" t="s">
        <v>90</v>
      </c>
      <c r="G2691" s="1" t="s">
        <v>31</v>
      </c>
      <c r="H2691" s="1" t="s">
        <v>17</v>
      </c>
      <c r="I2691" s="1" t="s">
        <v>12</v>
      </c>
      <c r="J2691" s="1" t="s">
        <v>16</v>
      </c>
      <c r="K2691" s="1" t="s">
        <v>20</v>
      </c>
      <c r="L2691" s="1" t="s">
        <v>76</v>
      </c>
      <c r="M2691" s="1">
        <v>233010</v>
      </c>
      <c r="N2691" s="17">
        <v>501.98353466184506</v>
      </c>
      <c r="O2691" s="8">
        <v>4471.7096336549957</v>
      </c>
      <c r="P2691" s="8">
        <v>6680.7279996534489</v>
      </c>
      <c r="Q2691" s="8">
        <f>P2691-Table3[[#This Row],[paid]]</f>
        <v>2209.0183659984532</v>
      </c>
      <c r="R2691" s="8">
        <v>13.308659623973201</v>
      </c>
      <c r="S2691" s="8">
        <v>8400</v>
      </c>
      <c r="T2691" s="10">
        <v>7.0000000000000007E-2</v>
      </c>
      <c r="U2691" s="8">
        <v>309.4785829746271</v>
      </c>
      <c r="V2691" s="10">
        <v>7.720680116265791E-3</v>
      </c>
    </row>
    <row r="2692" spans="1:22" x14ac:dyDescent="0.25">
      <c r="A2692" s="6">
        <v>44739</v>
      </c>
      <c r="B2692" s="7" t="str">
        <f t="shared" si="42"/>
        <v>6</v>
      </c>
      <c r="C2692" s="17">
        <f>_xlfn.ISOWEEKNUM(Table3[[#This Row],[dt]])</f>
        <v>26</v>
      </c>
      <c r="D2692" s="1">
        <v>16842</v>
      </c>
      <c r="E2692" s="1" t="s">
        <v>10</v>
      </c>
      <c r="F2692" s="1" t="s">
        <v>94</v>
      </c>
      <c r="G2692" s="1" t="s">
        <v>56</v>
      </c>
      <c r="H2692" s="1" t="s">
        <v>11</v>
      </c>
      <c r="I2692" s="1" t="s">
        <v>12</v>
      </c>
      <c r="J2692" s="1" t="s">
        <v>16</v>
      </c>
      <c r="K2692" s="1" t="s">
        <v>14</v>
      </c>
      <c r="L2692" s="1" t="s">
        <v>79</v>
      </c>
      <c r="M2692" s="1">
        <v>406520</v>
      </c>
      <c r="N2692" s="17">
        <v>1784.5053133379681</v>
      </c>
      <c r="O2692" s="8">
        <v>5330.6485440337437</v>
      </c>
      <c r="P2692" s="8">
        <v>7173.8843517085361</v>
      </c>
      <c r="Q2692" s="8">
        <f>P2692-Table3[[#This Row],[paid]]</f>
        <v>1843.2358076747923</v>
      </c>
      <c r="R2692" s="8">
        <v>4.0200969412019179</v>
      </c>
      <c r="S2692" s="8">
        <v>10600</v>
      </c>
      <c r="T2692" s="10">
        <v>0.14000000000000001</v>
      </c>
      <c r="U2692" s="8">
        <v>2857.2912916644668</v>
      </c>
      <c r="V2692" s="10">
        <v>6.6381780348047495E-2</v>
      </c>
    </row>
    <row r="2693" spans="1:22" x14ac:dyDescent="0.25">
      <c r="A2693" s="6">
        <v>44739</v>
      </c>
      <c r="B2693" s="7" t="str">
        <f t="shared" si="42"/>
        <v>6</v>
      </c>
      <c r="C2693" s="17">
        <f>_xlfn.ISOWEEKNUM(Table3[[#This Row],[dt]])</f>
        <v>26</v>
      </c>
      <c r="D2693" s="1">
        <v>14389</v>
      </c>
      <c r="E2693" s="1" t="s">
        <v>10</v>
      </c>
      <c r="F2693" s="1" t="s">
        <v>92</v>
      </c>
      <c r="G2693" s="1" t="s">
        <v>62</v>
      </c>
      <c r="H2693" s="1" t="s">
        <v>19</v>
      </c>
      <c r="I2693" s="1" t="s">
        <v>18</v>
      </c>
      <c r="J2693" s="1" t="s">
        <v>16</v>
      </c>
      <c r="K2693" s="1" t="s">
        <v>20</v>
      </c>
      <c r="L2693" s="1" t="s">
        <v>79</v>
      </c>
      <c r="M2693" s="1">
        <v>288090</v>
      </c>
      <c r="N2693" s="17">
        <v>225.86742004379681</v>
      </c>
      <c r="O2693" s="8">
        <v>6139.4841771850879</v>
      </c>
      <c r="P2693" s="8">
        <v>7969.5945488534971</v>
      </c>
      <c r="Q2693" s="8">
        <f>P2693-Table3[[#This Row],[paid]]</f>
        <v>1830.1103716684092</v>
      </c>
      <c r="R2693" s="8">
        <v>35.284391822902805</v>
      </c>
      <c r="S2693" s="8">
        <v>11200</v>
      </c>
      <c r="T2693" s="10">
        <v>5.5E-2</v>
      </c>
      <c r="U2693" s="8">
        <v>1122.7621917516703</v>
      </c>
      <c r="V2693" s="10">
        <v>2.3480119447924955E-2</v>
      </c>
    </row>
    <row r="2694" spans="1:22" x14ac:dyDescent="0.25">
      <c r="A2694" s="6">
        <v>44739</v>
      </c>
      <c r="B2694" s="7" t="str">
        <f t="shared" si="42"/>
        <v>6</v>
      </c>
      <c r="C2694" s="17">
        <f>_xlfn.ISOWEEKNUM(Table3[[#This Row],[dt]])</f>
        <v>26</v>
      </c>
      <c r="D2694" s="1">
        <v>7799</v>
      </c>
      <c r="E2694" s="1" t="s">
        <v>10</v>
      </c>
      <c r="F2694" s="1" t="s">
        <v>91</v>
      </c>
      <c r="G2694" s="1" t="s">
        <v>59</v>
      </c>
      <c r="H2694" s="1" t="s">
        <v>19</v>
      </c>
      <c r="I2694" s="1" t="s">
        <v>18</v>
      </c>
      <c r="J2694" s="1" t="s">
        <v>16</v>
      </c>
      <c r="K2694" s="1" t="s">
        <v>14</v>
      </c>
      <c r="L2694" s="1" t="s">
        <v>80</v>
      </c>
      <c r="M2694" s="1">
        <v>73290</v>
      </c>
      <c r="N2694" s="17">
        <v>155.37829601166024</v>
      </c>
      <c r="O2694" s="8">
        <v>2884.4463562715064</v>
      </c>
      <c r="P2694" s="8">
        <v>4668.5454143178022</v>
      </c>
      <c r="Q2694" s="8">
        <f>P2694-Table3[[#This Row],[paid]]</f>
        <v>1784.0990580462958</v>
      </c>
      <c r="R2694" s="8">
        <v>30.046316211161532</v>
      </c>
      <c r="S2694" s="8">
        <v>2200</v>
      </c>
      <c r="T2694" s="10">
        <v>0.05</v>
      </c>
      <c r="U2694" s="8">
        <v>1298.3278994611976</v>
      </c>
      <c r="V2694" s="10">
        <v>4.6350193484227455E-2</v>
      </c>
    </row>
    <row r="2695" spans="1:22" x14ac:dyDescent="0.25">
      <c r="A2695" s="6">
        <v>44739</v>
      </c>
      <c r="B2695" s="7" t="str">
        <f t="shared" si="42"/>
        <v>6</v>
      </c>
      <c r="C2695" s="17">
        <f>_xlfn.ISOWEEKNUM(Table3[[#This Row],[dt]])</f>
        <v>26</v>
      </c>
      <c r="D2695" s="1">
        <v>15242</v>
      </c>
      <c r="E2695" s="1" t="s">
        <v>10</v>
      </c>
      <c r="F2695" s="1" t="s">
        <v>95</v>
      </c>
      <c r="G2695" s="1" t="s">
        <v>37</v>
      </c>
      <c r="H2695" s="1" t="s">
        <v>11</v>
      </c>
      <c r="I2695" s="1" t="s">
        <v>18</v>
      </c>
      <c r="J2695" s="1" t="s">
        <v>13</v>
      </c>
      <c r="K2695" s="1" t="s">
        <v>14</v>
      </c>
      <c r="L2695" s="1" t="s">
        <v>75</v>
      </c>
      <c r="M2695" s="1">
        <v>121420</v>
      </c>
      <c r="N2695" s="17">
        <v>743.95957666905383</v>
      </c>
      <c r="O2695" s="8">
        <v>2594.5696820884127</v>
      </c>
      <c r="P2695" s="8">
        <v>4178.0410439931975</v>
      </c>
      <c r="Q2695" s="8">
        <f>P2695-Table3[[#This Row],[paid]]</f>
        <v>1583.4713619047848</v>
      </c>
      <c r="R2695" s="8">
        <v>5.6159516928320627</v>
      </c>
      <c r="S2695" s="8">
        <v>5600</v>
      </c>
      <c r="T2695" s="10">
        <v>0.14000000000000001</v>
      </c>
      <c r="U2695" s="8">
        <v>238.17833520252472</v>
      </c>
      <c r="V2695" s="10">
        <v>9.5011965613627947E-3</v>
      </c>
    </row>
    <row r="2696" spans="1:22" x14ac:dyDescent="0.25">
      <c r="A2696" s="6">
        <v>44739</v>
      </c>
      <c r="B2696" s="7" t="str">
        <f t="shared" si="42"/>
        <v>6</v>
      </c>
      <c r="C2696" s="17">
        <f>_xlfn.ISOWEEKNUM(Table3[[#This Row],[dt]])</f>
        <v>26</v>
      </c>
      <c r="D2696" s="1">
        <v>12446</v>
      </c>
      <c r="E2696" s="1" t="s">
        <v>10</v>
      </c>
      <c r="F2696" s="1" t="s">
        <v>89</v>
      </c>
      <c r="G2696" s="1" t="s">
        <v>55</v>
      </c>
      <c r="H2696" s="1" t="s">
        <v>11</v>
      </c>
      <c r="I2696" s="1" t="s">
        <v>12</v>
      </c>
      <c r="J2696" s="1" t="s">
        <v>13</v>
      </c>
      <c r="K2696" s="1" t="s">
        <v>15</v>
      </c>
      <c r="L2696" s="1" t="s">
        <v>77</v>
      </c>
      <c r="M2696" s="1">
        <v>319000</v>
      </c>
      <c r="N2696" s="17">
        <v>1344.9092687167229</v>
      </c>
      <c r="O2696" s="8">
        <v>8867.5614565017822</v>
      </c>
      <c r="P2696" s="8">
        <v>10245.760819385232</v>
      </c>
      <c r="Q2696" s="8">
        <f>P2696-Table3[[#This Row],[paid]]</f>
        <v>1378.1993628834498</v>
      </c>
      <c r="R2696" s="8">
        <v>7.6181799454482668</v>
      </c>
      <c r="S2696" s="8">
        <v>11200</v>
      </c>
      <c r="T2696" s="10">
        <v>0.21</v>
      </c>
      <c r="U2696" s="8">
        <v>11777.590339672521</v>
      </c>
      <c r="V2696" s="10">
        <v>0.19158476933844076</v>
      </c>
    </row>
    <row r="2697" spans="1:22" x14ac:dyDescent="0.25">
      <c r="A2697" s="6">
        <v>44739</v>
      </c>
      <c r="B2697" s="7" t="str">
        <f t="shared" si="42"/>
        <v>6</v>
      </c>
      <c r="C2697" s="17">
        <f>_xlfn.ISOWEEKNUM(Table3[[#This Row],[dt]])</f>
        <v>26</v>
      </c>
      <c r="D2697" s="1">
        <v>13948</v>
      </c>
      <c r="E2697" s="1" t="s">
        <v>10</v>
      </c>
      <c r="F2697" s="1" t="s">
        <v>92</v>
      </c>
      <c r="G2697" s="1" t="s">
        <v>36</v>
      </c>
      <c r="H2697" s="1" t="s">
        <v>11</v>
      </c>
      <c r="I2697" s="1" t="s">
        <v>18</v>
      </c>
      <c r="J2697" s="1" t="s">
        <v>13</v>
      </c>
      <c r="K2697" s="1" t="s">
        <v>14</v>
      </c>
      <c r="L2697" s="1" t="s">
        <v>75</v>
      </c>
      <c r="M2697" s="1">
        <v>167140</v>
      </c>
      <c r="N2697" s="17">
        <v>574.57487280561031</v>
      </c>
      <c r="O2697" s="8">
        <v>4749.2161082470411</v>
      </c>
      <c r="P2697" s="8">
        <v>6063.9560918275538</v>
      </c>
      <c r="Q2697" s="8">
        <f>P2697-Table3[[#This Row],[paid]]</f>
        <v>1314.7399835805127</v>
      </c>
      <c r="R2697" s="8">
        <v>10.553813573882314</v>
      </c>
      <c r="S2697" s="8">
        <v>8000</v>
      </c>
      <c r="T2697" s="10">
        <v>0.1</v>
      </c>
      <c r="U2697" s="8">
        <v>164.44069003269348</v>
      </c>
      <c r="V2697" s="10">
        <v>4.5196207322562802E-3</v>
      </c>
    </row>
    <row r="2698" spans="1:22" x14ac:dyDescent="0.25">
      <c r="A2698" s="6">
        <v>44739</v>
      </c>
      <c r="B2698" s="7" t="str">
        <f t="shared" si="42"/>
        <v>6</v>
      </c>
      <c r="C2698" s="17">
        <f>_xlfn.ISOWEEKNUM(Table3[[#This Row],[dt]])</f>
        <v>26</v>
      </c>
      <c r="D2698" s="1">
        <v>17100</v>
      </c>
      <c r="E2698" s="1" t="s">
        <v>10</v>
      </c>
      <c r="F2698" s="1" t="s">
        <v>91</v>
      </c>
      <c r="G2698" s="1" t="s">
        <v>65</v>
      </c>
      <c r="H2698" s="1" t="s">
        <v>11</v>
      </c>
      <c r="I2698" s="1" t="s">
        <v>21</v>
      </c>
      <c r="J2698" s="1" t="s">
        <v>13</v>
      </c>
      <c r="K2698" s="1" t="s">
        <v>15</v>
      </c>
      <c r="L2698" s="1" t="s">
        <v>76</v>
      </c>
      <c r="M2698" s="1">
        <v>89620</v>
      </c>
      <c r="N2698" s="17">
        <v>409.98148349852954</v>
      </c>
      <c r="O2698" s="8">
        <v>2063.5204404290812</v>
      </c>
      <c r="P2698" s="8">
        <v>3357.1633785581503</v>
      </c>
      <c r="Q2698" s="8">
        <f>P2698-Table3[[#This Row],[paid]]</f>
        <v>1293.6429381290691</v>
      </c>
      <c r="R2698" s="8">
        <v>8.1885731763058782</v>
      </c>
      <c r="S2698" s="8">
        <v>2400</v>
      </c>
      <c r="T2698" s="10">
        <v>7.0000000000000007E-2</v>
      </c>
      <c r="U2698" s="8">
        <v>86.967892945079058</v>
      </c>
      <c r="V2698" s="10">
        <v>4.3175285768800057E-3</v>
      </c>
    </row>
    <row r="2699" spans="1:22" x14ac:dyDescent="0.25">
      <c r="A2699" s="6">
        <v>44739</v>
      </c>
      <c r="B2699" s="7" t="str">
        <f t="shared" si="42"/>
        <v>6</v>
      </c>
      <c r="C2699" s="17">
        <f>_xlfn.ISOWEEKNUM(Table3[[#This Row],[dt]])</f>
        <v>26</v>
      </c>
      <c r="D2699" s="1">
        <v>15720</v>
      </c>
      <c r="E2699" s="1" t="s">
        <v>10</v>
      </c>
      <c r="F2699" s="1" t="s">
        <v>89</v>
      </c>
      <c r="G2699" s="1" t="s">
        <v>48</v>
      </c>
      <c r="H2699" s="1" t="s">
        <v>17</v>
      </c>
      <c r="I2699" s="1" t="s">
        <v>12</v>
      </c>
      <c r="J2699" s="1" t="s">
        <v>13</v>
      </c>
      <c r="K2699" s="1" t="s">
        <v>14</v>
      </c>
      <c r="L2699" s="1" t="s">
        <v>76</v>
      </c>
      <c r="M2699" s="1">
        <v>122270</v>
      </c>
      <c r="N2699" s="17">
        <v>73.824634375419294</v>
      </c>
      <c r="O2699" s="8">
        <v>3223.183948730662</v>
      </c>
      <c r="P2699" s="8">
        <v>4406.4884544400247</v>
      </c>
      <c r="Q2699" s="8">
        <f>P2699-Table3[[#This Row],[paid]]</f>
        <v>1183.3045057093627</v>
      </c>
      <c r="R2699" s="8">
        <v>59.688591643160407</v>
      </c>
      <c r="S2699" s="8">
        <v>2200</v>
      </c>
      <c r="T2699" s="10">
        <v>7.0000000000000007E-2</v>
      </c>
      <c r="U2699" s="8">
        <v>1739.0279098763401</v>
      </c>
      <c r="V2699" s="10">
        <v>6.5775273888973015E-2</v>
      </c>
    </row>
    <row r="2700" spans="1:22" x14ac:dyDescent="0.25">
      <c r="A2700" s="6">
        <v>44739</v>
      </c>
      <c r="B2700" s="7" t="str">
        <f t="shared" si="42"/>
        <v>6</v>
      </c>
      <c r="C2700" s="17">
        <f>_xlfn.ISOWEEKNUM(Table3[[#This Row],[dt]])</f>
        <v>26</v>
      </c>
      <c r="D2700" s="1">
        <v>2865</v>
      </c>
      <c r="E2700" s="1" t="s">
        <v>10</v>
      </c>
      <c r="F2700" s="1" t="s">
        <v>93</v>
      </c>
      <c r="G2700" s="1" t="s">
        <v>58</v>
      </c>
      <c r="H2700" s="1" t="s">
        <v>17</v>
      </c>
      <c r="I2700" s="1" t="s">
        <v>12</v>
      </c>
      <c r="J2700" s="1" t="s">
        <v>16</v>
      </c>
      <c r="K2700" s="1" t="s">
        <v>15</v>
      </c>
      <c r="L2700" s="1" t="s">
        <v>78</v>
      </c>
      <c r="M2700" s="1">
        <v>200040</v>
      </c>
      <c r="N2700" s="17">
        <v>420.40981760864673</v>
      </c>
      <c r="O2700" s="8">
        <v>4645.9858425427947</v>
      </c>
      <c r="P2700" s="8">
        <v>5813.1489901064624</v>
      </c>
      <c r="Q2700" s="8">
        <f>P2700-Table3[[#This Row],[paid]]</f>
        <v>1167.1631475636677</v>
      </c>
      <c r="R2700" s="8">
        <v>13.827338817091652</v>
      </c>
      <c r="S2700" s="8">
        <v>6000</v>
      </c>
      <c r="T2700" s="10">
        <v>0.12</v>
      </c>
      <c r="U2700" s="8">
        <v>2522.4591511695767</v>
      </c>
      <c r="V2700" s="10">
        <v>7.2320502922558566E-2</v>
      </c>
    </row>
    <row r="2701" spans="1:22" x14ac:dyDescent="0.25">
      <c r="A2701" s="6">
        <v>44739</v>
      </c>
      <c r="B2701" s="7" t="str">
        <f t="shared" si="42"/>
        <v>6</v>
      </c>
      <c r="C2701" s="17">
        <f>_xlfn.ISOWEEKNUM(Table3[[#This Row],[dt]])</f>
        <v>26</v>
      </c>
      <c r="D2701" s="1">
        <v>7797</v>
      </c>
      <c r="E2701" s="1" t="s">
        <v>10</v>
      </c>
      <c r="F2701" s="1" t="s">
        <v>89</v>
      </c>
      <c r="G2701" s="1" t="s">
        <v>59</v>
      </c>
      <c r="H2701" s="1" t="s">
        <v>19</v>
      </c>
      <c r="I2701" s="1" t="s">
        <v>18</v>
      </c>
      <c r="J2701" s="1" t="s">
        <v>13</v>
      </c>
      <c r="K2701" s="1" t="s">
        <v>14</v>
      </c>
      <c r="L2701" s="1" t="s">
        <v>76</v>
      </c>
      <c r="M2701" s="1">
        <v>235270</v>
      </c>
      <c r="N2701" s="17">
        <v>477.42861284244094</v>
      </c>
      <c r="O2701" s="8">
        <v>7063.3829494324791</v>
      </c>
      <c r="P2701" s="8">
        <v>8029.1931512440424</v>
      </c>
      <c r="Q2701" s="8">
        <f>P2701-Table3[[#This Row],[paid]]</f>
        <v>965.81020181156327</v>
      </c>
      <c r="R2701" s="8">
        <v>16.817578451029714</v>
      </c>
      <c r="S2701" s="8">
        <v>9600</v>
      </c>
      <c r="T2701" s="10">
        <v>0.125</v>
      </c>
      <c r="U2701" s="8">
        <v>868.11510544767316</v>
      </c>
      <c r="V2701" s="10">
        <v>1.8019973885611149E-2</v>
      </c>
    </row>
    <row r="2702" spans="1:22" x14ac:dyDescent="0.25">
      <c r="A2702" s="6">
        <v>44739</v>
      </c>
      <c r="B2702" s="7" t="str">
        <f t="shared" si="42"/>
        <v>6</v>
      </c>
      <c r="C2702" s="17">
        <f>_xlfn.ISOWEEKNUM(Table3[[#This Row],[dt]])</f>
        <v>26</v>
      </c>
      <c r="D2702" s="1">
        <v>15605</v>
      </c>
      <c r="E2702" s="1" t="s">
        <v>10</v>
      </c>
      <c r="F2702" s="1" t="s">
        <v>89</v>
      </c>
      <c r="G2702" s="1" t="s">
        <v>41</v>
      </c>
      <c r="H2702" s="1" t="s">
        <v>11</v>
      </c>
      <c r="I2702" s="1" t="s">
        <v>12</v>
      </c>
      <c r="J2702" s="1" t="s">
        <v>13</v>
      </c>
      <c r="K2702" s="1" t="s">
        <v>14</v>
      </c>
      <c r="L2702" s="1" t="s">
        <v>76</v>
      </c>
      <c r="M2702" s="1">
        <v>139980</v>
      </c>
      <c r="N2702" s="17">
        <v>1102.2047244094488</v>
      </c>
      <c r="O2702" s="8">
        <v>4029.5996892886656</v>
      </c>
      <c r="P2702" s="8">
        <v>4968.0579586273088</v>
      </c>
      <c r="Q2702" s="8">
        <f>P2702-Table3[[#This Row],[paid]]</f>
        <v>938.45826933864328</v>
      </c>
      <c r="R2702" s="8">
        <v>4.5073822027837425</v>
      </c>
      <c r="S2702" s="8">
        <v>5600</v>
      </c>
      <c r="T2702" s="10">
        <v>0.32</v>
      </c>
      <c r="U2702" s="8">
        <v>8008.8417272398292</v>
      </c>
      <c r="V2702" s="10">
        <v>0.26867781448121092</v>
      </c>
    </row>
    <row r="2703" spans="1:22" x14ac:dyDescent="0.25">
      <c r="A2703" s="6">
        <v>44739</v>
      </c>
      <c r="B2703" s="7" t="str">
        <f t="shared" si="42"/>
        <v>6</v>
      </c>
      <c r="C2703" s="17">
        <f>_xlfn.ISOWEEKNUM(Table3[[#This Row],[dt]])</f>
        <v>26</v>
      </c>
      <c r="D2703" s="1">
        <v>17849</v>
      </c>
      <c r="E2703" s="1" t="s">
        <v>10</v>
      </c>
      <c r="F2703" s="1" t="s">
        <v>95</v>
      </c>
      <c r="G2703" s="1" t="s">
        <v>39</v>
      </c>
      <c r="H2703" s="1" t="s">
        <v>11</v>
      </c>
      <c r="I2703" s="1" t="s">
        <v>12</v>
      </c>
      <c r="J2703" s="1" t="s">
        <v>16</v>
      </c>
      <c r="K2703" s="1" t="s">
        <v>15</v>
      </c>
      <c r="L2703" s="1" t="s">
        <v>78</v>
      </c>
      <c r="M2703" s="1">
        <v>146920</v>
      </c>
      <c r="N2703" s="17">
        <v>705.25940057849721</v>
      </c>
      <c r="O2703" s="8">
        <v>1396.3503835517047</v>
      </c>
      <c r="P2703" s="8">
        <v>2104.2505010710038</v>
      </c>
      <c r="Q2703" s="8">
        <f>P2703-Table3[[#This Row],[paid]]</f>
        <v>707.9001175192991</v>
      </c>
      <c r="R2703" s="8">
        <v>2.9836546657087704</v>
      </c>
      <c r="S2703" s="8">
        <v>2400</v>
      </c>
      <c r="T2703" s="10">
        <v>0.08</v>
      </c>
      <c r="U2703" s="8">
        <v>893.8244676600583</v>
      </c>
      <c r="V2703" s="10">
        <v>7.079515700920011E-2</v>
      </c>
    </row>
    <row r="2704" spans="1:22" x14ac:dyDescent="0.25">
      <c r="A2704" s="6">
        <v>44739</v>
      </c>
      <c r="B2704" s="7" t="str">
        <f t="shared" si="42"/>
        <v>6</v>
      </c>
      <c r="C2704" s="17">
        <f>_xlfn.ISOWEEKNUM(Table3[[#This Row],[dt]])</f>
        <v>26</v>
      </c>
      <c r="D2704" s="1">
        <v>17628</v>
      </c>
      <c r="E2704" s="1" t="s">
        <v>10</v>
      </c>
      <c r="F2704" s="1" t="s">
        <v>89</v>
      </c>
      <c r="G2704" s="1" t="s">
        <v>49</v>
      </c>
      <c r="H2704" s="1" t="s">
        <v>11</v>
      </c>
      <c r="I2704" s="1" t="s">
        <v>12</v>
      </c>
      <c r="J2704" s="1" t="s">
        <v>13</v>
      </c>
      <c r="K2704" s="1" t="s">
        <v>15</v>
      </c>
      <c r="L2704" s="1" t="s">
        <v>76</v>
      </c>
      <c r="M2704" s="1">
        <v>35900</v>
      </c>
      <c r="N2704" s="17">
        <v>466.23376623376629</v>
      </c>
      <c r="O2704" s="8">
        <v>1429.8218751120589</v>
      </c>
      <c r="P2704" s="8">
        <v>1984.02154130036</v>
      </c>
      <c r="Q2704" s="8">
        <f>P2704-Table3[[#This Row],[paid]]</f>
        <v>554.19966618830108</v>
      </c>
      <c r="R2704" s="8">
        <v>4.255422247357318</v>
      </c>
      <c r="S2704" s="8">
        <v>4000</v>
      </c>
      <c r="T2704" s="10">
        <v>0.06</v>
      </c>
      <c r="U2704" s="8">
        <v>618.31824486636378</v>
      </c>
      <c r="V2704" s="10">
        <v>5.1941492905121379E-2</v>
      </c>
    </row>
    <row r="2705" spans="1:22" x14ac:dyDescent="0.25">
      <c r="A2705" s="6">
        <v>44739</v>
      </c>
      <c r="B2705" s="7" t="str">
        <f t="shared" si="42"/>
        <v>6</v>
      </c>
      <c r="C2705" s="17">
        <f>_xlfn.ISOWEEKNUM(Table3[[#This Row],[dt]])</f>
        <v>26</v>
      </c>
      <c r="D2705" s="1">
        <v>17473</v>
      </c>
      <c r="E2705" s="1" t="s">
        <v>10</v>
      </c>
      <c r="F2705" s="1" t="s">
        <v>89</v>
      </c>
      <c r="G2705" s="1" t="s">
        <v>31</v>
      </c>
      <c r="H2705" s="1" t="s">
        <v>17</v>
      </c>
      <c r="I2705" s="1" t="s">
        <v>18</v>
      </c>
      <c r="J2705" s="1" t="s">
        <v>16</v>
      </c>
      <c r="K2705" s="1" t="s">
        <v>15</v>
      </c>
      <c r="L2705" s="1" t="s">
        <v>80</v>
      </c>
      <c r="M2705" s="1">
        <v>145910</v>
      </c>
      <c r="N2705" s="17">
        <v>555.9129821260583</v>
      </c>
      <c r="O2705" s="8">
        <v>3692.8881380285079</v>
      </c>
      <c r="P2705" s="8">
        <v>4224.1243980851332</v>
      </c>
      <c r="Q2705" s="8">
        <f>P2705-Table3[[#This Row],[paid]]</f>
        <v>531.23626005662527</v>
      </c>
      <c r="R2705" s="8">
        <v>7.5985352634331447</v>
      </c>
      <c r="S2705" s="8">
        <v>3000</v>
      </c>
      <c r="T2705" s="10">
        <v>7.0000000000000007E-2</v>
      </c>
      <c r="U2705" s="8">
        <v>555.9719517615481</v>
      </c>
      <c r="V2705" s="10">
        <v>2.1936378578780315E-2</v>
      </c>
    </row>
    <row r="2706" spans="1:22" x14ac:dyDescent="0.25">
      <c r="A2706" s="6">
        <v>44739</v>
      </c>
      <c r="B2706" s="7" t="str">
        <f t="shared" si="42"/>
        <v>6</v>
      </c>
      <c r="C2706" s="17">
        <f>_xlfn.ISOWEEKNUM(Table3[[#This Row],[dt]])</f>
        <v>26</v>
      </c>
      <c r="D2706" s="1">
        <v>12790</v>
      </c>
      <c r="E2706" s="1" t="s">
        <v>10</v>
      </c>
      <c r="F2706" s="1" t="s">
        <v>95</v>
      </c>
      <c r="G2706" s="1" t="s">
        <v>66</v>
      </c>
      <c r="H2706" s="1" t="s">
        <v>19</v>
      </c>
      <c r="I2706" s="1" t="s">
        <v>21</v>
      </c>
      <c r="J2706" s="1" t="s">
        <v>16</v>
      </c>
      <c r="K2706" s="1" t="s">
        <v>14</v>
      </c>
      <c r="L2706" s="1" t="s">
        <v>81</v>
      </c>
      <c r="M2706" s="1">
        <v>52440</v>
      </c>
      <c r="N2706" s="17">
        <v>79.85381452718137</v>
      </c>
      <c r="O2706" s="8">
        <v>1585.845158093661</v>
      </c>
      <c r="P2706" s="8">
        <v>2110.5964187206637</v>
      </c>
      <c r="Q2706" s="8">
        <f>P2706-Table3[[#This Row],[paid]]</f>
        <v>524.75126062700269</v>
      </c>
      <c r="R2706" s="8">
        <v>26.43075263489435</v>
      </c>
      <c r="S2706" s="8">
        <v>1800</v>
      </c>
      <c r="T2706" s="10">
        <v>0.04</v>
      </c>
      <c r="U2706" s="8">
        <v>475.51738817335576</v>
      </c>
      <c r="V2706" s="10">
        <v>3.7550001187309751E-2</v>
      </c>
    </row>
    <row r="2707" spans="1:22" x14ac:dyDescent="0.25">
      <c r="A2707" s="6">
        <v>44739</v>
      </c>
      <c r="B2707" s="7" t="str">
        <f t="shared" si="42"/>
        <v>6</v>
      </c>
      <c r="C2707" s="17">
        <f>_xlfn.ISOWEEKNUM(Table3[[#This Row],[dt]])</f>
        <v>26</v>
      </c>
      <c r="D2707" s="1">
        <v>17631</v>
      </c>
      <c r="E2707" s="1" t="s">
        <v>10</v>
      </c>
      <c r="F2707" s="1" t="s">
        <v>94</v>
      </c>
      <c r="G2707" s="1" t="s">
        <v>61</v>
      </c>
      <c r="H2707" s="1" t="s">
        <v>17</v>
      </c>
      <c r="I2707" s="1" t="s">
        <v>12</v>
      </c>
      <c r="J2707" s="1" t="s">
        <v>16</v>
      </c>
      <c r="K2707" s="1" t="s">
        <v>14</v>
      </c>
      <c r="L2707" s="1" t="s">
        <v>79</v>
      </c>
      <c r="M2707" s="1">
        <v>195760</v>
      </c>
      <c r="N2707" s="17">
        <v>620.71359433930775</v>
      </c>
      <c r="O2707" s="8">
        <v>5295.2908289340312</v>
      </c>
      <c r="P2707" s="8">
        <v>5766.4193043852893</v>
      </c>
      <c r="Q2707" s="8">
        <f>P2707-Table3[[#This Row],[paid]]</f>
        <v>471.12847545125805</v>
      </c>
      <c r="R2707" s="8">
        <v>9.2899839104105801</v>
      </c>
      <c r="S2707" s="8">
        <v>8600</v>
      </c>
      <c r="T2707" s="10">
        <v>0.17</v>
      </c>
      <c r="U2707" s="8">
        <v>1973.1873745559847</v>
      </c>
      <c r="V2707" s="10">
        <v>5.703098319192642E-2</v>
      </c>
    </row>
    <row r="2708" spans="1:22" x14ac:dyDescent="0.25">
      <c r="A2708" s="6">
        <v>44739</v>
      </c>
      <c r="B2708" s="7" t="str">
        <f t="shared" si="42"/>
        <v>6</v>
      </c>
      <c r="C2708" s="17">
        <f>_xlfn.ISOWEEKNUM(Table3[[#This Row],[dt]])</f>
        <v>26</v>
      </c>
      <c r="D2708" s="1">
        <v>15974</v>
      </c>
      <c r="E2708" s="1" t="s">
        <v>10</v>
      </c>
      <c r="F2708" s="1" t="s">
        <v>93</v>
      </c>
      <c r="G2708" s="1" t="s">
        <v>57</v>
      </c>
      <c r="H2708" s="1" t="s">
        <v>11</v>
      </c>
      <c r="I2708" s="1" t="s">
        <v>12</v>
      </c>
      <c r="J2708" s="1" t="s">
        <v>16</v>
      </c>
      <c r="K2708" s="1" t="s">
        <v>14</v>
      </c>
      <c r="L2708" s="1" t="s">
        <v>77</v>
      </c>
      <c r="M2708" s="1">
        <v>166300</v>
      </c>
      <c r="N2708" s="17">
        <v>719.41290073387415</v>
      </c>
      <c r="O2708" s="8">
        <v>3592.849978924603</v>
      </c>
      <c r="P2708" s="8">
        <v>3846.3431923211115</v>
      </c>
      <c r="Q2708" s="8">
        <f>P2708-Table3[[#This Row],[paid]]</f>
        <v>253.49321339650851</v>
      </c>
      <c r="R2708" s="8">
        <v>5.3465029448282779</v>
      </c>
      <c r="S2708" s="8">
        <v>4600</v>
      </c>
      <c r="T2708" s="10">
        <v>0.09</v>
      </c>
      <c r="U2708" s="8">
        <v>567.9991600704991</v>
      </c>
      <c r="V2708" s="10">
        <v>2.4612085283343924E-2</v>
      </c>
    </row>
    <row r="2709" spans="1:22" x14ac:dyDescent="0.25">
      <c r="A2709" s="6">
        <v>44739</v>
      </c>
      <c r="B2709" s="7" t="str">
        <f t="shared" si="42"/>
        <v>6</v>
      </c>
      <c r="C2709" s="17">
        <f>_xlfn.ISOWEEKNUM(Table3[[#This Row],[dt]])</f>
        <v>26</v>
      </c>
      <c r="D2709" s="1">
        <v>16537</v>
      </c>
      <c r="E2709" s="1" t="s">
        <v>10</v>
      </c>
      <c r="F2709" s="1" t="s">
        <v>95</v>
      </c>
      <c r="G2709" s="1" t="s">
        <v>26</v>
      </c>
      <c r="H2709" s="1" t="s">
        <v>17</v>
      </c>
      <c r="I2709" s="1" t="s">
        <v>18</v>
      </c>
      <c r="J2709" s="1" t="s">
        <v>16</v>
      </c>
      <c r="K2709" s="1" t="s">
        <v>15</v>
      </c>
      <c r="L2709" s="1" t="s">
        <v>79</v>
      </c>
      <c r="M2709" s="1">
        <v>119510</v>
      </c>
      <c r="N2709" s="17">
        <v>332.32056663168942</v>
      </c>
      <c r="O2709" s="8">
        <v>3391.5926309997685</v>
      </c>
      <c r="P2709" s="8">
        <v>3544.3269965965574</v>
      </c>
      <c r="Q2709" s="8">
        <f>P2709-Table3[[#This Row],[paid]]</f>
        <v>152.73436559678885</v>
      </c>
      <c r="R2709" s="8">
        <v>10.665385632074742</v>
      </c>
      <c r="S2709" s="8">
        <v>1800</v>
      </c>
      <c r="T2709" s="10">
        <v>0.1</v>
      </c>
      <c r="U2709" s="8">
        <v>1558.9783022108275</v>
      </c>
      <c r="V2709" s="10">
        <v>7.3308618895671751E-2</v>
      </c>
    </row>
    <row r="2710" spans="1:22" x14ac:dyDescent="0.25">
      <c r="A2710" s="6">
        <v>44739</v>
      </c>
      <c r="B2710" s="7" t="str">
        <f t="shared" si="42"/>
        <v>6</v>
      </c>
      <c r="C2710" s="17">
        <f>_xlfn.ISOWEEKNUM(Table3[[#This Row],[dt]])</f>
        <v>26</v>
      </c>
      <c r="D2710" s="1">
        <v>2917</v>
      </c>
      <c r="E2710" s="1" t="s">
        <v>10</v>
      </c>
      <c r="F2710" s="1" t="s">
        <v>94</v>
      </c>
      <c r="G2710" s="1" t="s">
        <v>71</v>
      </c>
      <c r="H2710" s="1" t="s">
        <v>17</v>
      </c>
      <c r="I2710" s="1" t="s">
        <v>12</v>
      </c>
      <c r="J2710" s="1" t="s">
        <v>13</v>
      </c>
      <c r="K2710" s="1" t="s">
        <v>15</v>
      </c>
      <c r="L2710" s="1" t="s">
        <v>75</v>
      </c>
      <c r="M2710" s="1">
        <v>51170</v>
      </c>
      <c r="N2710" s="17">
        <v>240.73706220595923</v>
      </c>
      <c r="O2710" s="8">
        <v>932.4896798543781</v>
      </c>
      <c r="P2710" s="8">
        <v>1039.2816021551778</v>
      </c>
      <c r="Q2710" s="8">
        <f>P2710-Table3[[#This Row],[paid]]</f>
        <v>106.79192230079968</v>
      </c>
      <c r="R2710" s="8">
        <v>4.3170818511776758</v>
      </c>
      <c r="S2710" s="8">
        <v>600</v>
      </c>
      <c r="T2710" s="10">
        <v>7.0000000000000007E-2</v>
      </c>
      <c r="U2710" s="8">
        <v>272.58686433548979</v>
      </c>
      <c r="V2710" s="10">
        <v>4.3713988549112716E-2</v>
      </c>
    </row>
    <row r="2711" spans="1:22" x14ac:dyDescent="0.25">
      <c r="A2711" s="6">
        <v>44739</v>
      </c>
      <c r="B2711" s="7" t="str">
        <f t="shared" si="42"/>
        <v>6</v>
      </c>
      <c r="C2711" s="17">
        <f>_xlfn.ISOWEEKNUM(Table3[[#This Row],[dt]])</f>
        <v>26</v>
      </c>
      <c r="D2711" s="1">
        <v>17673</v>
      </c>
      <c r="E2711" s="1" t="s">
        <v>10</v>
      </c>
      <c r="F2711" s="1" t="s">
        <v>95</v>
      </c>
      <c r="G2711" s="1" t="s">
        <v>53</v>
      </c>
      <c r="H2711" s="1" t="s">
        <v>11</v>
      </c>
      <c r="I2711" s="1" t="s">
        <v>18</v>
      </c>
      <c r="J2711" s="1" t="s">
        <v>16</v>
      </c>
      <c r="K2711" s="1" t="s">
        <v>14</v>
      </c>
      <c r="L2711" s="1" t="s">
        <v>77</v>
      </c>
      <c r="M2711" s="1">
        <v>240140</v>
      </c>
      <c r="N2711" s="17">
        <v>777.6475087969809</v>
      </c>
      <c r="O2711" s="8">
        <v>3179.9219217374412</v>
      </c>
      <c r="P2711" s="8">
        <v>3245.2209456798287</v>
      </c>
      <c r="Q2711" s="8">
        <f>P2711-Table3[[#This Row],[paid]]</f>
        <v>65.299023942387521</v>
      </c>
      <c r="R2711" s="8">
        <v>4.1731258815451993</v>
      </c>
      <c r="S2711" s="8">
        <v>6000</v>
      </c>
      <c r="T2711" s="10">
        <v>0.1</v>
      </c>
      <c r="U2711" s="8">
        <v>744.58507831810221</v>
      </c>
      <c r="V2711" s="10">
        <v>3.8240081378194214E-2</v>
      </c>
    </row>
    <row r="2712" spans="1:22" x14ac:dyDescent="0.25">
      <c r="A2712" s="6">
        <v>44739</v>
      </c>
      <c r="B2712" s="7" t="str">
        <f t="shared" si="42"/>
        <v>6</v>
      </c>
      <c r="C2712" s="17">
        <f>_xlfn.ISOWEEKNUM(Table3[[#This Row],[dt]])</f>
        <v>26</v>
      </c>
      <c r="D2712" s="1">
        <v>2973</v>
      </c>
      <c r="E2712" s="1" t="s">
        <v>10</v>
      </c>
      <c r="F2712" s="1" t="s">
        <v>89</v>
      </c>
      <c r="G2712" s="1" t="s">
        <v>60</v>
      </c>
      <c r="H2712" s="1" t="s">
        <v>11</v>
      </c>
      <c r="I2712" s="1" t="s">
        <v>21</v>
      </c>
      <c r="J2712" s="1" t="s">
        <v>16</v>
      </c>
      <c r="K2712" s="1" t="s">
        <v>14</v>
      </c>
      <c r="L2712" s="1" t="s">
        <v>80</v>
      </c>
      <c r="M2712" s="1">
        <v>62390</v>
      </c>
      <c r="N2712" s="17">
        <v>383.13383370698898</v>
      </c>
      <c r="O2712" s="8">
        <v>743.14243882212952</v>
      </c>
      <c r="P2712" s="8">
        <v>753.23548036053978</v>
      </c>
      <c r="Q2712" s="8">
        <f>P2712-Table3[[#This Row],[paid]]</f>
        <v>10.093041538410262</v>
      </c>
      <c r="R2712" s="8">
        <v>1.9659852878892319</v>
      </c>
      <c r="S2712" s="8">
        <v>1000</v>
      </c>
      <c r="T2712" s="10">
        <v>0.05</v>
      </c>
      <c r="U2712" s="8">
        <v>183.03219237532556</v>
      </c>
      <c r="V2712" s="10">
        <v>4.0499108434570892E-2</v>
      </c>
    </row>
    <row r="2713" spans="1:22" x14ac:dyDescent="0.25">
      <c r="A2713" s="6">
        <v>44739</v>
      </c>
      <c r="B2713" s="7" t="str">
        <f t="shared" si="42"/>
        <v>6</v>
      </c>
      <c r="C2713" s="17">
        <f>_xlfn.ISOWEEKNUM(Table3[[#This Row],[dt]])</f>
        <v>26</v>
      </c>
      <c r="D2713" s="1">
        <v>16483</v>
      </c>
      <c r="E2713" s="1" t="s">
        <v>10</v>
      </c>
      <c r="F2713" s="1" t="s">
        <v>90</v>
      </c>
      <c r="G2713" s="1" t="s">
        <v>72</v>
      </c>
      <c r="H2713" s="1" t="s">
        <v>17</v>
      </c>
      <c r="I2713" s="1" t="s">
        <v>12</v>
      </c>
      <c r="J2713" s="1" t="s">
        <v>13</v>
      </c>
      <c r="K2713" s="1" t="s">
        <v>15</v>
      </c>
      <c r="L2713" s="1" t="s">
        <v>81</v>
      </c>
      <c r="M2713" s="1">
        <v>75750</v>
      </c>
      <c r="N2713" s="17">
        <v>193.03973879111254</v>
      </c>
      <c r="O2713" s="8">
        <v>1526.5164236354383</v>
      </c>
      <c r="P2713" s="8">
        <v>1534.7829774944182</v>
      </c>
      <c r="Q2713" s="8">
        <f>P2713-Table3[[#This Row],[paid]]</f>
        <v>8.2665538589799326</v>
      </c>
      <c r="R2713" s="8">
        <v>7.9506063731012411</v>
      </c>
      <c r="S2713" s="8">
        <v>400</v>
      </c>
      <c r="T2713" s="10">
        <v>0.06</v>
      </c>
      <c r="U2713" s="8">
        <v>448.47719638436433</v>
      </c>
      <c r="V2713" s="10">
        <v>4.8701477989689199E-2</v>
      </c>
    </row>
    <row r="2714" spans="1:22" x14ac:dyDescent="0.25">
      <c r="A2714" s="6">
        <v>44739</v>
      </c>
      <c r="B2714" s="7" t="str">
        <f t="shared" si="42"/>
        <v>6</v>
      </c>
      <c r="C2714" s="17">
        <f>_xlfn.ISOWEEKNUM(Table3[[#This Row],[dt]])</f>
        <v>26</v>
      </c>
      <c r="D2714" s="1">
        <v>17456</v>
      </c>
      <c r="E2714" s="1" t="s">
        <v>10</v>
      </c>
      <c r="F2714" s="1" t="s">
        <v>94</v>
      </c>
      <c r="G2714" s="1" t="s">
        <v>40</v>
      </c>
      <c r="H2714" s="1" t="s">
        <v>17</v>
      </c>
      <c r="I2714" s="1" t="s">
        <v>18</v>
      </c>
      <c r="J2714" s="1" t="s">
        <v>16</v>
      </c>
      <c r="K2714" s="1" t="s">
        <v>15</v>
      </c>
      <c r="L2714" s="1" t="s">
        <v>78</v>
      </c>
      <c r="M2714" s="1">
        <v>75070</v>
      </c>
      <c r="N2714" s="17">
        <v>190.41217501585288</v>
      </c>
      <c r="O2714" s="8">
        <v>1847.9365286420812</v>
      </c>
      <c r="P2714" s="8">
        <v>1832.6542380728313</v>
      </c>
      <c r="Q2714" s="8">
        <f>P2714-Table3[[#This Row],[paid]]</f>
        <v>-15.282290569249881</v>
      </c>
      <c r="R2714" s="8">
        <v>9.6246694200108394</v>
      </c>
      <c r="S2714" s="8">
        <v>4000</v>
      </c>
      <c r="T2714" s="10">
        <v>0.05</v>
      </c>
      <c r="U2714" s="8">
        <v>341.86361028043257</v>
      </c>
      <c r="V2714" s="10">
        <v>3.1090026256119008E-2</v>
      </c>
    </row>
    <row r="2715" spans="1:22" x14ac:dyDescent="0.25">
      <c r="A2715" s="6">
        <v>44739</v>
      </c>
      <c r="B2715" s="7" t="str">
        <f t="shared" si="42"/>
        <v>6</v>
      </c>
      <c r="C2715" s="17">
        <f>_xlfn.ISOWEEKNUM(Table3[[#This Row],[dt]])</f>
        <v>26</v>
      </c>
      <c r="D2715" s="1">
        <v>16966</v>
      </c>
      <c r="E2715" s="1" t="s">
        <v>10</v>
      </c>
      <c r="F2715" s="1" t="s">
        <v>93</v>
      </c>
      <c r="G2715" s="1" t="s">
        <v>35</v>
      </c>
      <c r="H2715" s="1" t="s">
        <v>11</v>
      </c>
      <c r="I2715" s="1" t="s">
        <v>12</v>
      </c>
      <c r="J2715" s="1" t="s">
        <v>16</v>
      </c>
      <c r="K2715" s="1" t="s">
        <v>15</v>
      </c>
      <c r="L2715" s="1" t="s">
        <v>79</v>
      </c>
      <c r="M2715" s="1">
        <v>247920</v>
      </c>
      <c r="N2715" s="17">
        <v>680.39384674643111</v>
      </c>
      <c r="O2715" s="8">
        <v>3758.5675253052541</v>
      </c>
      <c r="P2715" s="8">
        <v>3738.7517789454027</v>
      </c>
      <c r="Q2715" s="8">
        <f>P2715-Table3[[#This Row],[paid]]</f>
        <v>-19.815746359851346</v>
      </c>
      <c r="R2715" s="8">
        <v>5.4949817621421833</v>
      </c>
      <c r="S2715" s="8">
        <v>5000</v>
      </c>
      <c r="T2715" s="10">
        <v>0.2</v>
      </c>
      <c r="U2715" s="8">
        <v>153.95659805106519</v>
      </c>
      <c r="V2715" s="10">
        <v>6.8631015177339945E-3</v>
      </c>
    </row>
    <row r="2716" spans="1:22" x14ac:dyDescent="0.25">
      <c r="A2716" s="6">
        <v>44739</v>
      </c>
      <c r="B2716" s="7" t="str">
        <f t="shared" si="42"/>
        <v>6</v>
      </c>
      <c r="C2716" s="17">
        <f>_xlfn.ISOWEEKNUM(Table3[[#This Row],[dt]])</f>
        <v>26</v>
      </c>
      <c r="D2716" s="1">
        <v>15673</v>
      </c>
      <c r="E2716" s="1" t="s">
        <v>10</v>
      </c>
      <c r="F2716" s="1" t="s">
        <v>93</v>
      </c>
      <c r="G2716" s="1" t="s">
        <v>61</v>
      </c>
      <c r="H2716" s="1" t="s">
        <v>19</v>
      </c>
      <c r="I2716" s="1" t="s">
        <v>21</v>
      </c>
      <c r="J2716" s="1" t="s">
        <v>16</v>
      </c>
      <c r="K2716" s="1" t="s">
        <v>15</v>
      </c>
      <c r="L2716" s="1" t="s">
        <v>75</v>
      </c>
      <c r="M2716" s="1">
        <v>77150</v>
      </c>
      <c r="N2716" s="17">
        <v>40.931484007882375</v>
      </c>
      <c r="O2716" s="8">
        <v>1328.0848394817435</v>
      </c>
      <c r="P2716" s="8">
        <v>1294.2972230561431</v>
      </c>
      <c r="Q2716" s="8">
        <f>P2716-Table3[[#This Row],[paid]]</f>
        <v>-33.78761642560039</v>
      </c>
      <c r="R2716" s="8">
        <v>31.621067606708177</v>
      </c>
      <c r="S2716" s="8">
        <v>400</v>
      </c>
      <c r="T2716" s="10">
        <v>0.06</v>
      </c>
      <c r="U2716" s="8">
        <v>93.642584575130641</v>
      </c>
      <c r="V2716" s="10">
        <v>1.2058356574648578E-2</v>
      </c>
    </row>
    <row r="2717" spans="1:22" x14ac:dyDescent="0.25">
      <c r="A2717" s="6">
        <v>44739</v>
      </c>
      <c r="B2717" s="7" t="str">
        <f t="shared" si="42"/>
        <v>6</v>
      </c>
      <c r="C2717" s="17">
        <f>_xlfn.ISOWEEKNUM(Table3[[#This Row],[dt]])</f>
        <v>26</v>
      </c>
      <c r="D2717" s="1">
        <v>3534</v>
      </c>
      <c r="E2717" s="1" t="s">
        <v>10</v>
      </c>
      <c r="F2717" s="1" t="s">
        <v>91</v>
      </c>
      <c r="G2717" s="1" t="s">
        <v>29</v>
      </c>
      <c r="H2717" s="1" t="s">
        <v>11</v>
      </c>
      <c r="I2717" s="1" t="s">
        <v>18</v>
      </c>
      <c r="J2717" s="1" t="s">
        <v>13</v>
      </c>
      <c r="K2717" s="1" t="s">
        <v>14</v>
      </c>
      <c r="L2717" s="1" t="s">
        <v>80</v>
      </c>
      <c r="M2717" s="1">
        <v>2410</v>
      </c>
      <c r="N2717" s="17">
        <v>5.5476919309415944</v>
      </c>
      <c r="O2717" s="8">
        <v>52.515927756342641</v>
      </c>
      <c r="P2717" s="8">
        <v>0.51656416429037899</v>
      </c>
      <c r="Q2717" s="8">
        <f>P2717-Table3[[#This Row],[paid]]</f>
        <v>-51.999363592052262</v>
      </c>
      <c r="R2717" s="8">
        <v>9.3113347085713893E-2</v>
      </c>
      <c r="S2717" s="8">
        <v>200</v>
      </c>
      <c r="T2717" s="10">
        <v>0.08</v>
      </c>
      <c r="U2717" s="8">
        <v>0.11543900392772673</v>
      </c>
      <c r="V2717" s="10">
        <v>3.7245777616774556E-2</v>
      </c>
    </row>
    <row r="2718" spans="1:22" x14ac:dyDescent="0.25">
      <c r="A2718" s="6">
        <v>44739</v>
      </c>
      <c r="B2718" s="7" t="str">
        <f t="shared" si="42"/>
        <v>6</v>
      </c>
      <c r="C2718" s="17">
        <f>_xlfn.ISOWEEKNUM(Table3[[#This Row],[dt]])</f>
        <v>26</v>
      </c>
      <c r="D2718" s="1">
        <v>17957</v>
      </c>
      <c r="E2718" s="1" t="s">
        <v>10</v>
      </c>
      <c r="F2718" s="1" t="s">
        <v>92</v>
      </c>
      <c r="G2718" s="1" t="s">
        <v>25</v>
      </c>
      <c r="H2718" s="1" t="s">
        <v>17</v>
      </c>
      <c r="I2718" s="1" t="s">
        <v>18</v>
      </c>
      <c r="J2718" s="1" t="s">
        <v>16</v>
      </c>
      <c r="K2718" s="1" t="s">
        <v>15</v>
      </c>
      <c r="L2718" s="1" t="s">
        <v>81</v>
      </c>
      <c r="M2718" s="1">
        <v>140160</v>
      </c>
      <c r="N2718" s="17">
        <v>1100.9888778768859</v>
      </c>
      <c r="O2718" s="8">
        <v>557.34736684997472</v>
      </c>
      <c r="P2718" s="8">
        <v>477.90751714625441</v>
      </c>
      <c r="Q2718" s="8">
        <f>P2718-Table3[[#This Row],[paid]]</f>
        <v>-79.439849703720313</v>
      </c>
      <c r="R2718" s="8">
        <v>0.43407115798284629</v>
      </c>
      <c r="S2718" s="8">
        <v>200</v>
      </c>
      <c r="T2718" s="10">
        <v>8.5000000000000006E-2</v>
      </c>
      <c r="U2718" s="8">
        <v>131.43751001001735</v>
      </c>
      <c r="V2718" s="10">
        <v>4.5837847036066262E-2</v>
      </c>
    </row>
    <row r="2719" spans="1:22" x14ac:dyDescent="0.25">
      <c r="A2719" s="6">
        <v>44739</v>
      </c>
      <c r="B2719" s="7" t="str">
        <f t="shared" si="42"/>
        <v>6</v>
      </c>
      <c r="C2719" s="17">
        <f>_xlfn.ISOWEEKNUM(Table3[[#This Row],[dt]])</f>
        <v>26</v>
      </c>
      <c r="D2719" s="1">
        <v>16703</v>
      </c>
      <c r="E2719" s="1" t="s">
        <v>10</v>
      </c>
      <c r="F2719" s="1" t="s">
        <v>90</v>
      </c>
      <c r="G2719" s="1" t="s">
        <v>29</v>
      </c>
      <c r="H2719" s="1" t="s">
        <v>19</v>
      </c>
      <c r="I2719" s="1" t="s">
        <v>12</v>
      </c>
      <c r="J2719" s="1" t="s">
        <v>13</v>
      </c>
      <c r="K2719" s="1" t="s">
        <v>14</v>
      </c>
      <c r="L2719" s="1" t="s">
        <v>81</v>
      </c>
      <c r="M2719" s="1">
        <v>3790</v>
      </c>
      <c r="N2719" s="17">
        <v>2.3711705699568313</v>
      </c>
      <c r="O2719" s="8">
        <v>80.880851396863434</v>
      </c>
      <c r="P2719" s="8">
        <v>0.35515239723202668</v>
      </c>
      <c r="Q2719" s="8">
        <f>P2719-Table3[[#This Row],[paid]]</f>
        <v>-80.525698999631402</v>
      </c>
      <c r="R2719" s="8">
        <v>0.14977935443863596</v>
      </c>
      <c r="S2719" s="8">
        <v>20000</v>
      </c>
      <c r="T2719" s="10">
        <v>4.4999999999999998E-2</v>
      </c>
      <c r="U2719" s="8">
        <v>1.7697911074396663E-2</v>
      </c>
      <c r="V2719" s="10">
        <v>8.3053130676342384E-3</v>
      </c>
    </row>
    <row r="2720" spans="1:22" x14ac:dyDescent="0.25">
      <c r="A2720" s="6">
        <v>44739</v>
      </c>
      <c r="B2720" s="7" t="str">
        <f t="shared" si="42"/>
        <v>6</v>
      </c>
      <c r="C2720" s="17">
        <f>_xlfn.ISOWEEKNUM(Table3[[#This Row],[dt]])</f>
        <v>26</v>
      </c>
      <c r="D2720" s="1">
        <v>17872</v>
      </c>
      <c r="E2720" s="1" t="s">
        <v>24</v>
      </c>
      <c r="F2720" s="1" t="s">
        <v>91</v>
      </c>
      <c r="G2720" s="1" t="s">
        <v>29</v>
      </c>
      <c r="H2720" s="1" t="s">
        <v>11</v>
      </c>
      <c r="I2720" s="1" t="s">
        <v>18</v>
      </c>
      <c r="J2720" s="1" t="s">
        <v>13</v>
      </c>
      <c r="K2720" s="1" t="s">
        <v>15</v>
      </c>
      <c r="L2720" s="1" t="s">
        <v>80</v>
      </c>
      <c r="M2720" s="1">
        <v>14560</v>
      </c>
      <c r="N2720" s="17">
        <v>68.841607565011813</v>
      </c>
      <c r="O2720" s="8">
        <v>288.32765015275271</v>
      </c>
      <c r="P2720" s="8">
        <v>165.40782451631517</v>
      </c>
      <c r="Q2720" s="8">
        <f>P2720-Table3[[#This Row],[paid]]</f>
        <v>-122.91982563643754</v>
      </c>
      <c r="R2720" s="8">
        <v>2.4027304179396061</v>
      </c>
      <c r="S2720" s="8">
        <v>200</v>
      </c>
      <c r="T2720" s="10">
        <v>7.0000000000000007E-2</v>
      </c>
      <c r="U2720" s="8">
        <v>11.186905214710606</v>
      </c>
      <c r="V2720" s="10">
        <v>1.127204355600398E-2</v>
      </c>
    </row>
    <row r="2721" spans="1:22" x14ac:dyDescent="0.25">
      <c r="A2721" s="6">
        <v>44739</v>
      </c>
      <c r="B2721" s="7" t="str">
        <f t="shared" si="42"/>
        <v>6</v>
      </c>
      <c r="C2721" s="17">
        <f>_xlfn.ISOWEEKNUM(Table3[[#This Row],[dt]])</f>
        <v>26</v>
      </c>
      <c r="D2721" s="1">
        <v>17848</v>
      </c>
      <c r="E2721" s="1" t="s">
        <v>10</v>
      </c>
      <c r="F2721" s="1" t="s">
        <v>93</v>
      </c>
      <c r="G2721" s="1" t="s">
        <v>74</v>
      </c>
      <c r="H2721" s="1" t="s">
        <v>11</v>
      </c>
      <c r="I2721" s="1" t="s">
        <v>12</v>
      </c>
      <c r="J2721" s="1" t="s">
        <v>16</v>
      </c>
      <c r="K2721" s="1" t="s">
        <v>14</v>
      </c>
      <c r="L2721" s="1" t="s">
        <v>77</v>
      </c>
      <c r="M2721" s="1">
        <v>8610</v>
      </c>
      <c r="N2721" s="17">
        <v>46.835902085222124</v>
      </c>
      <c r="O2721" s="8">
        <v>147.82724393384905</v>
      </c>
      <c r="P2721" s="8">
        <v>21.369204698808645</v>
      </c>
      <c r="Q2721" s="8">
        <f>P2721-Table3[[#This Row],[paid]]</f>
        <v>-126.4580392350404</v>
      </c>
      <c r="R2721" s="8">
        <v>0.45625692572175636</v>
      </c>
      <c r="S2721" s="8">
        <v>200</v>
      </c>
      <c r="T2721" s="10">
        <v>7.0000000000000007E-2</v>
      </c>
      <c r="U2721" s="8">
        <v>0.48465629664003385</v>
      </c>
      <c r="V2721" s="10">
        <v>3.780021324074311E-3</v>
      </c>
    </row>
    <row r="2722" spans="1:22" x14ac:dyDescent="0.25">
      <c r="A2722" s="6">
        <v>44739</v>
      </c>
      <c r="B2722" s="7" t="str">
        <f t="shared" si="42"/>
        <v>6</v>
      </c>
      <c r="C2722" s="17">
        <f>_xlfn.ISOWEEKNUM(Table3[[#This Row],[dt]])</f>
        <v>26</v>
      </c>
      <c r="D2722" s="1">
        <v>17956</v>
      </c>
      <c r="E2722" s="1" t="s">
        <v>10</v>
      </c>
      <c r="F2722" s="1" t="s">
        <v>90</v>
      </c>
      <c r="G2722" s="1" t="s">
        <v>52</v>
      </c>
      <c r="H2722" s="1" t="s">
        <v>11</v>
      </c>
      <c r="I2722" s="1" t="s">
        <v>18</v>
      </c>
      <c r="J2722" s="1" t="s">
        <v>13</v>
      </c>
      <c r="K2722" s="1" t="s">
        <v>14</v>
      </c>
      <c r="L2722" s="1" t="s">
        <v>78</v>
      </c>
      <c r="M2722" s="1">
        <v>138440</v>
      </c>
      <c r="N2722" s="17">
        <v>252.52969028952884</v>
      </c>
      <c r="O2722" s="8">
        <v>1211.1393192461901</v>
      </c>
      <c r="P2722" s="8">
        <v>1084.5696354138693</v>
      </c>
      <c r="Q2722" s="8">
        <f>P2722-Table3[[#This Row],[paid]]</f>
        <v>-126.56968383232083</v>
      </c>
      <c r="R2722" s="8">
        <v>4.2948202810148581</v>
      </c>
      <c r="S2722" s="8">
        <v>600</v>
      </c>
      <c r="T2722" s="10">
        <v>0.08</v>
      </c>
      <c r="U2722" s="8">
        <v>47.377305048477176</v>
      </c>
      <c r="V2722" s="10">
        <v>7.2805076320123516E-3</v>
      </c>
    </row>
    <row r="2723" spans="1:22" x14ac:dyDescent="0.25">
      <c r="A2723" s="6">
        <v>44739</v>
      </c>
      <c r="B2723" s="7" t="str">
        <f t="shared" si="42"/>
        <v>6</v>
      </c>
      <c r="C2723" s="17">
        <f>_xlfn.ISOWEEKNUM(Table3[[#This Row],[dt]])</f>
        <v>26</v>
      </c>
      <c r="D2723" s="1">
        <v>17871</v>
      </c>
      <c r="E2723" s="1" t="s">
        <v>10</v>
      </c>
      <c r="F2723" s="1" t="s">
        <v>89</v>
      </c>
      <c r="G2723" s="1" t="s">
        <v>67</v>
      </c>
      <c r="H2723" s="1" t="s">
        <v>17</v>
      </c>
      <c r="I2723" s="1" t="s">
        <v>12</v>
      </c>
      <c r="J2723" s="1" t="s">
        <v>16</v>
      </c>
      <c r="K2723" s="1" t="s">
        <v>14</v>
      </c>
      <c r="L2723" s="1" t="s">
        <v>76</v>
      </c>
      <c r="M2723" s="1">
        <v>34070</v>
      </c>
      <c r="N2723" s="17">
        <v>12.559190826957776</v>
      </c>
      <c r="O2723" s="8">
        <v>157.29166049387212</v>
      </c>
      <c r="P2723" s="8">
        <v>5.7761870749461863</v>
      </c>
      <c r="Q2723" s="8">
        <f>P2723-Table3[[#This Row],[paid]]</f>
        <v>-151.51547341892592</v>
      </c>
      <c r="R2723" s="8">
        <v>0.45991713594699452</v>
      </c>
      <c r="S2723" s="8">
        <v>200</v>
      </c>
      <c r="T2723" s="10">
        <v>0.04</v>
      </c>
      <c r="U2723" s="8">
        <v>0.18447503524481954</v>
      </c>
      <c r="V2723" s="10">
        <v>5.3228607052614139E-3</v>
      </c>
    </row>
    <row r="2724" spans="1:22" x14ac:dyDescent="0.25">
      <c r="A2724" s="6">
        <v>44739</v>
      </c>
      <c r="B2724" s="7" t="str">
        <f t="shared" si="42"/>
        <v>6</v>
      </c>
      <c r="C2724" s="17">
        <f>_xlfn.ISOWEEKNUM(Table3[[#This Row],[dt]])</f>
        <v>26</v>
      </c>
      <c r="D2724" s="1">
        <v>17947</v>
      </c>
      <c r="E2724" s="1" t="s">
        <v>10</v>
      </c>
      <c r="F2724" s="1" t="s">
        <v>91</v>
      </c>
      <c r="G2724" s="1" t="s">
        <v>50</v>
      </c>
      <c r="H2724" s="1" t="s">
        <v>19</v>
      </c>
      <c r="I2724" s="1" t="s">
        <v>12</v>
      </c>
      <c r="J2724" s="1" t="s">
        <v>16</v>
      </c>
      <c r="K2724" s="1" t="s">
        <v>14</v>
      </c>
      <c r="L2724" s="1" t="s">
        <v>79</v>
      </c>
      <c r="M2724" s="1">
        <v>54670</v>
      </c>
      <c r="N2724" s="17">
        <v>56.298320659062107</v>
      </c>
      <c r="O2724" s="8">
        <v>545.37611064980092</v>
      </c>
      <c r="P2724" s="8">
        <v>393.63793791223884</v>
      </c>
      <c r="Q2724" s="8">
        <f>P2724-Table3[[#This Row],[paid]]</f>
        <v>-151.73817273756208</v>
      </c>
      <c r="R2724" s="8">
        <v>6.9920014185871917</v>
      </c>
      <c r="S2724" s="8">
        <v>200</v>
      </c>
      <c r="T2724" s="10">
        <v>0.15</v>
      </c>
      <c r="U2724" s="8">
        <v>303.83142472113292</v>
      </c>
      <c r="V2724" s="10">
        <v>0.12864250599276664</v>
      </c>
    </row>
    <row r="2725" spans="1:22" x14ac:dyDescent="0.25">
      <c r="A2725" s="6">
        <v>44739</v>
      </c>
      <c r="B2725" s="7" t="str">
        <f t="shared" si="42"/>
        <v>6</v>
      </c>
      <c r="C2725" s="17">
        <f>_xlfn.ISOWEEKNUM(Table3[[#This Row],[dt]])</f>
        <v>26</v>
      </c>
      <c r="D2725" s="1">
        <v>17144</v>
      </c>
      <c r="E2725" s="1" t="s">
        <v>24</v>
      </c>
      <c r="F2725" s="1" t="s">
        <v>90</v>
      </c>
      <c r="G2725" s="1" t="s">
        <v>71</v>
      </c>
      <c r="H2725" s="1" t="s">
        <v>19</v>
      </c>
      <c r="I2725" s="1" t="s">
        <v>12</v>
      </c>
      <c r="J2725" s="1" t="s">
        <v>13</v>
      </c>
      <c r="K2725" s="1" t="s">
        <v>15</v>
      </c>
      <c r="L2725" s="1" t="s">
        <v>81</v>
      </c>
      <c r="M2725" s="1">
        <v>64810</v>
      </c>
      <c r="N2725" s="17">
        <v>186.02505001304689</v>
      </c>
      <c r="O2725" s="8">
        <v>2508.9737008040047</v>
      </c>
      <c r="P2725" s="8">
        <v>2357.2321119872945</v>
      </c>
      <c r="Q2725" s="8">
        <f>P2725-Table3[[#This Row],[paid]]</f>
        <v>-151.74158881671019</v>
      </c>
      <c r="R2725" s="8">
        <v>12.671584347494973</v>
      </c>
      <c r="S2725" s="8">
        <v>1200</v>
      </c>
      <c r="T2725" s="10">
        <v>0.12</v>
      </c>
      <c r="U2725" s="8">
        <v>1537.8796062345966</v>
      </c>
      <c r="V2725" s="10">
        <v>0.10873484473689694</v>
      </c>
    </row>
    <row r="2726" spans="1:22" x14ac:dyDescent="0.25">
      <c r="A2726" s="6">
        <v>44739</v>
      </c>
      <c r="B2726" s="7" t="str">
        <f t="shared" si="42"/>
        <v>6</v>
      </c>
      <c r="C2726" s="17">
        <f>_xlfn.ISOWEEKNUM(Table3[[#This Row],[dt]])</f>
        <v>26</v>
      </c>
      <c r="D2726" s="1">
        <v>17933</v>
      </c>
      <c r="E2726" s="1" t="s">
        <v>10</v>
      </c>
      <c r="F2726" s="1" t="s">
        <v>89</v>
      </c>
      <c r="G2726" s="1" t="s">
        <v>65</v>
      </c>
      <c r="H2726" s="1" t="s">
        <v>11</v>
      </c>
      <c r="I2726" s="1" t="s">
        <v>21</v>
      </c>
      <c r="J2726" s="1" t="s">
        <v>16</v>
      </c>
      <c r="K2726" s="1" t="s">
        <v>15</v>
      </c>
      <c r="L2726" s="1" t="s">
        <v>76</v>
      </c>
      <c r="M2726" s="1">
        <v>6850</v>
      </c>
      <c r="N2726" s="17">
        <v>65.109539816854053</v>
      </c>
      <c r="O2726" s="8">
        <v>220.73482621602881</v>
      </c>
      <c r="P2726" s="8">
        <v>29.211266171705059</v>
      </c>
      <c r="Q2726" s="8">
        <f>P2726-Table3[[#This Row],[paid]]</f>
        <v>-191.52356004432374</v>
      </c>
      <c r="R2726" s="8">
        <v>0.44864802076428623</v>
      </c>
      <c r="S2726" s="8">
        <v>200</v>
      </c>
      <c r="T2726" s="10">
        <v>0.1</v>
      </c>
      <c r="U2726" s="8">
        <v>1.874530491655924</v>
      </c>
      <c r="V2726" s="10">
        <v>1.0695248428222604E-2</v>
      </c>
    </row>
    <row r="2727" spans="1:22" x14ac:dyDescent="0.25">
      <c r="A2727" s="6">
        <v>44739</v>
      </c>
      <c r="B2727" s="7" t="str">
        <f t="shared" si="42"/>
        <v>6</v>
      </c>
      <c r="C2727" s="17">
        <f>_xlfn.ISOWEEKNUM(Table3[[#This Row],[dt]])</f>
        <v>26</v>
      </c>
      <c r="D2727" s="1">
        <v>15101</v>
      </c>
      <c r="E2727" s="1" t="s">
        <v>10</v>
      </c>
      <c r="F2727" s="1" t="s">
        <v>89</v>
      </c>
      <c r="G2727" s="1" t="s">
        <v>34</v>
      </c>
      <c r="H2727" s="1" t="s">
        <v>17</v>
      </c>
      <c r="I2727" s="1" t="s">
        <v>12</v>
      </c>
      <c r="J2727" s="1" t="s">
        <v>16</v>
      </c>
      <c r="K2727" s="1" t="s">
        <v>14</v>
      </c>
      <c r="L2727" s="1" t="s">
        <v>79</v>
      </c>
      <c r="M2727" s="1">
        <v>159930</v>
      </c>
      <c r="N2727" s="17">
        <v>562.67976251557582</v>
      </c>
      <c r="O2727" s="8">
        <v>10509.228266866479</v>
      </c>
      <c r="P2727" s="8">
        <v>10266.198030247233</v>
      </c>
      <c r="Q2727" s="8">
        <f>P2727-Table3[[#This Row],[paid]]</f>
        <v>-243.03023661924635</v>
      </c>
      <c r="R2727" s="8">
        <v>18.245187963309856</v>
      </c>
      <c r="S2727" s="8">
        <v>12000</v>
      </c>
      <c r="T2727" s="10">
        <v>0.1</v>
      </c>
      <c r="U2727" s="8">
        <v>3051.37869107289</v>
      </c>
      <c r="V2727" s="10">
        <v>4.953762957625002E-2</v>
      </c>
    </row>
    <row r="2728" spans="1:22" x14ac:dyDescent="0.25">
      <c r="A2728" s="6">
        <v>44739</v>
      </c>
      <c r="B2728" s="7" t="str">
        <f t="shared" si="42"/>
        <v>6</v>
      </c>
      <c r="C2728" s="17">
        <f>_xlfn.ISOWEEKNUM(Table3[[#This Row],[dt]])</f>
        <v>26</v>
      </c>
      <c r="D2728" s="1">
        <v>2647</v>
      </c>
      <c r="E2728" s="1" t="s">
        <v>10</v>
      </c>
      <c r="F2728" s="1" t="s">
        <v>95</v>
      </c>
      <c r="G2728" s="1" t="s">
        <v>52</v>
      </c>
      <c r="H2728" s="1" t="s">
        <v>11</v>
      </c>
      <c r="I2728" s="1" t="s">
        <v>18</v>
      </c>
      <c r="J2728" s="1" t="s">
        <v>13</v>
      </c>
      <c r="K2728" s="1" t="s">
        <v>14</v>
      </c>
      <c r="L2728" s="1" t="s">
        <v>81</v>
      </c>
      <c r="M2728" s="1">
        <v>12160</v>
      </c>
      <c r="N2728" s="17">
        <v>48.510638297872333</v>
      </c>
      <c r="O2728" s="8">
        <v>282.45957185336647</v>
      </c>
      <c r="P2728" s="8">
        <v>38.061928122084844</v>
      </c>
      <c r="Q2728" s="8">
        <f>P2728-Table3[[#This Row],[paid]]</f>
        <v>-244.39764373128162</v>
      </c>
      <c r="R2728" s="8">
        <v>0.78460992181490696</v>
      </c>
      <c r="S2728" s="8">
        <v>200</v>
      </c>
      <c r="T2728" s="10">
        <v>8.5000000000000006E-2</v>
      </c>
      <c r="U2728" s="8">
        <v>18.530571281081713</v>
      </c>
      <c r="V2728" s="10">
        <v>8.1142199022096823E-2</v>
      </c>
    </row>
    <row r="2729" spans="1:22" x14ac:dyDescent="0.25">
      <c r="A2729" s="6">
        <v>44739</v>
      </c>
      <c r="B2729" s="7" t="str">
        <f t="shared" si="42"/>
        <v>6</v>
      </c>
      <c r="C2729" s="17">
        <f>_xlfn.ISOWEEKNUM(Table3[[#This Row],[dt]])</f>
        <v>26</v>
      </c>
      <c r="D2729" s="1">
        <v>16862</v>
      </c>
      <c r="E2729" s="1" t="s">
        <v>10</v>
      </c>
      <c r="F2729" s="1" t="s">
        <v>90</v>
      </c>
      <c r="G2729" s="1" t="s">
        <v>38</v>
      </c>
      <c r="H2729" s="1" t="s">
        <v>17</v>
      </c>
      <c r="I2729" s="1" t="s">
        <v>12</v>
      </c>
      <c r="J2729" s="1" t="s">
        <v>13</v>
      </c>
      <c r="K2729" s="1" t="s">
        <v>14</v>
      </c>
      <c r="L2729" s="1" t="s">
        <v>78</v>
      </c>
      <c r="M2729" s="1">
        <v>91140</v>
      </c>
      <c r="N2729" s="17">
        <v>365.9572914765468</v>
      </c>
      <c r="O2729" s="8">
        <v>3240.0860693432633</v>
      </c>
      <c r="P2729" s="8">
        <v>2994.2755608276548</v>
      </c>
      <c r="Q2729" s="8">
        <f>P2729-Table3[[#This Row],[paid]]</f>
        <v>-245.81050851560849</v>
      </c>
      <c r="R2729" s="8">
        <v>8.1820355286446027</v>
      </c>
      <c r="S2729" s="8">
        <v>4400</v>
      </c>
      <c r="T2729" s="10">
        <v>0.09</v>
      </c>
      <c r="U2729" s="8">
        <v>318.69468198979558</v>
      </c>
      <c r="V2729" s="10">
        <v>1.7739108927219357E-2</v>
      </c>
    </row>
    <row r="2730" spans="1:22" x14ac:dyDescent="0.25">
      <c r="A2730" s="6">
        <v>44739</v>
      </c>
      <c r="B2730" s="7" t="str">
        <f t="shared" si="42"/>
        <v>6</v>
      </c>
      <c r="C2730" s="17">
        <f>_xlfn.ISOWEEKNUM(Table3[[#This Row],[dt]])</f>
        <v>26</v>
      </c>
      <c r="D2730" s="1">
        <v>5435</v>
      </c>
      <c r="E2730" s="1" t="s">
        <v>10</v>
      </c>
      <c r="F2730" s="1" t="s">
        <v>94</v>
      </c>
      <c r="G2730" s="1" t="s">
        <v>37</v>
      </c>
      <c r="H2730" s="1" t="s">
        <v>17</v>
      </c>
      <c r="I2730" s="1" t="s">
        <v>21</v>
      </c>
      <c r="J2730" s="1" t="s">
        <v>16</v>
      </c>
      <c r="K2730" s="1" t="s">
        <v>15</v>
      </c>
      <c r="L2730" s="1" t="s">
        <v>81</v>
      </c>
      <c r="M2730" s="1">
        <v>26340</v>
      </c>
      <c r="N2730" s="17">
        <v>30.624939443852341</v>
      </c>
      <c r="O2730" s="8">
        <v>351.86079319845828</v>
      </c>
      <c r="P2730" s="8">
        <v>74.831357530337755</v>
      </c>
      <c r="Q2730" s="8">
        <f>P2730-Table3[[#This Row],[paid]]</f>
        <v>-277.02943566812053</v>
      </c>
      <c r="R2730" s="8">
        <v>2.4434777305448492</v>
      </c>
      <c r="S2730" s="8">
        <v>200</v>
      </c>
      <c r="T2730" s="10">
        <v>0.08</v>
      </c>
      <c r="U2730" s="8">
        <v>1.3585070446269236</v>
      </c>
      <c r="V2730" s="10">
        <v>3.0257080486527422E-3</v>
      </c>
    </row>
    <row r="2731" spans="1:22" x14ac:dyDescent="0.25">
      <c r="A2731" s="6">
        <v>44739</v>
      </c>
      <c r="B2731" s="7" t="str">
        <f t="shared" si="42"/>
        <v>6</v>
      </c>
      <c r="C2731" s="17">
        <f>_xlfn.ISOWEEKNUM(Table3[[#This Row],[dt]])</f>
        <v>26</v>
      </c>
      <c r="D2731" s="1">
        <v>16256</v>
      </c>
      <c r="E2731" s="1" t="s">
        <v>10</v>
      </c>
      <c r="F2731" s="1" t="s">
        <v>93</v>
      </c>
      <c r="G2731" s="1" t="s">
        <v>67</v>
      </c>
      <c r="H2731" s="1" t="s">
        <v>17</v>
      </c>
      <c r="I2731" s="1" t="s">
        <v>12</v>
      </c>
      <c r="J2731" s="1" t="s">
        <v>16</v>
      </c>
      <c r="K2731" s="1" t="s">
        <v>14</v>
      </c>
      <c r="L2731" s="1" t="s">
        <v>77</v>
      </c>
      <c r="M2731" s="1">
        <v>21350</v>
      </c>
      <c r="N2731" s="17">
        <v>80.704270662984911</v>
      </c>
      <c r="O2731" s="8">
        <v>335.41005485203533</v>
      </c>
      <c r="P2731" s="8">
        <v>31.996482092039329</v>
      </c>
      <c r="Q2731" s="8">
        <f>P2731-Table3[[#This Row],[paid]]</f>
        <v>-303.41357275999599</v>
      </c>
      <c r="R2731" s="8">
        <v>0.39646578587711029</v>
      </c>
      <c r="S2731" s="8">
        <v>200</v>
      </c>
      <c r="T2731" s="10">
        <v>0.1</v>
      </c>
      <c r="U2731" s="8">
        <v>1.6720514447074875</v>
      </c>
      <c r="V2731" s="10">
        <v>8.7095587565832796E-3</v>
      </c>
    </row>
    <row r="2732" spans="1:22" x14ac:dyDescent="0.25">
      <c r="A2732" s="6">
        <v>44739</v>
      </c>
      <c r="B2732" s="7" t="str">
        <f t="shared" si="42"/>
        <v>6</v>
      </c>
      <c r="C2732" s="17">
        <f>_xlfn.ISOWEEKNUM(Table3[[#This Row],[dt]])</f>
        <v>26</v>
      </c>
      <c r="D2732" s="1">
        <v>17047</v>
      </c>
      <c r="E2732" s="1" t="s">
        <v>10</v>
      </c>
      <c r="F2732" s="1" t="s">
        <v>90</v>
      </c>
      <c r="G2732" s="1" t="s">
        <v>29</v>
      </c>
      <c r="H2732" s="1" t="s">
        <v>17</v>
      </c>
      <c r="I2732" s="1" t="s">
        <v>12</v>
      </c>
      <c r="J2732" s="1" t="s">
        <v>16</v>
      </c>
      <c r="K2732" s="1" t="s">
        <v>20</v>
      </c>
      <c r="L2732" s="1" t="s">
        <v>76</v>
      </c>
      <c r="M2732" s="1">
        <v>17180</v>
      </c>
      <c r="N2732" s="17">
        <v>24.761793463441236</v>
      </c>
      <c r="O2732" s="8">
        <v>342.87117998825914</v>
      </c>
      <c r="P2732" s="8">
        <v>38.243717763223692</v>
      </c>
      <c r="Q2732" s="8">
        <f>P2732-Table3[[#This Row],[paid]]</f>
        <v>-304.62746222503546</v>
      </c>
      <c r="R2732" s="8">
        <v>1.5444647747218883</v>
      </c>
      <c r="S2732" s="8">
        <v>200</v>
      </c>
      <c r="T2732" s="10">
        <v>7.4999999999999997E-2</v>
      </c>
      <c r="U2732" s="8">
        <v>14.826612778105112</v>
      </c>
      <c r="V2732" s="10">
        <v>6.4614589642758832E-2</v>
      </c>
    </row>
    <row r="2733" spans="1:22" x14ac:dyDescent="0.25">
      <c r="A2733" s="6">
        <v>44739</v>
      </c>
      <c r="B2733" s="7" t="str">
        <f t="shared" si="42"/>
        <v>6</v>
      </c>
      <c r="C2733" s="17">
        <f>_xlfn.ISOWEEKNUM(Table3[[#This Row],[dt]])</f>
        <v>26</v>
      </c>
      <c r="D2733" s="1">
        <v>16053</v>
      </c>
      <c r="E2733" s="1" t="s">
        <v>10</v>
      </c>
      <c r="F2733" s="1" t="s">
        <v>92</v>
      </c>
      <c r="G2733" s="1" t="s">
        <v>44</v>
      </c>
      <c r="H2733" s="1" t="s">
        <v>11</v>
      </c>
      <c r="I2733" s="1" t="s">
        <v>12</v>
      </c>
      <c r="J2733" s="1" t="s">
        <v>16</v>
      </c>
      <c r="K2733" s="1" t="s">
        <v>15</v>
      </c>
      <c r="L2733" s="1" t="s">
        <v>76</v>
      </c>
      <c r="M2733" s="1">
        <v>159890</v>
      </c>
      <c r="N2733" s="17">
        <v>1469.2924459058747</v>
      </c>
      <c r="O2733" s="8">
        <v>1453.160576672233</v>
      </c>
      <c r="P2733" s="8">
        <v>1136.9104675147694</v>
      </c>
      <c r="Q2733" s="8">
        <f>P2733-Table3[[#This Row],[paid]]</f>
        <v>-316.25010915746361</v>
      </c>
      <c r="R2733" s="8">
        <v>0.77378092474559812</v>
      </c>
      <c r="S2733" s="8">
        <v>1800</v>
      </c>
      <c r="T2733" s="10">
        <v>0.08</v>
      </c>
      <c r="U2733" s="8">
        <v>433.42903064188107</v>
      </c>
      <c r="V2733" s="10">
        <v>6.3539015461398604E-2</v>
      </c>
    </row>
    <row r="2734" spans="1:22" x14ac:dyDescent="0.25">
      <c r="A2734" s="6">
        <v>44739</v>
      </c>
      <c r="B2734" s="7" t="str">
        <f t="shared" si="42"/>
        <v>6</v>
      </c>
      <c r="C2734" s="17">
        <f>_xlfn.ISOWEEKNUM(Table3[[#This Row],[dt]])</f>
        <v>26</v>
      </c>
      <c r="D2734" s="1">
        <v>14315</v>
      </c>
      <c r="E2734" s="1" t="s">
        <v>10</v>
      </c>
      <c r="F2734" s="1" t="s">
        <v>94</v>
      </c>
      <c r="G2734" s="1" t="s">
        <v>66</v>
      </c>
      <c r="H2734" s="1" t="s">
        <v>11</v>
      </c>
      <c r="I2734" s="1" t="s">
        <v>12</v>
      </c>
      <c r="J2734" s="1" t="s">
        <v>16</v>
      </c>
      <c r="K2734" s="1" t="s">
        <v>14</v>
      </c>
      <c r="L2734" s="1" t="s">
        <v>75</v>
      </c>
      <c r="M2734" s="1">
        <v>514460</v>
      </c>
      <c r="N2734" s="17">
        <v>1833.0206063907044</v>
      </c>
      <c r="O2734" s="8">
        <v>12243.485382819685</v>
      </c>
      <c r="P2734" s="8">
        <v>11912.187367702689</v>
      </c>
      <c r="Q2734" s="8">
        <f>P2734-Table3[[#This Row],[paid]]</f>
        <v>-331.29801511699588</v>
      </c>
      <c r="R2734" s="8">
        <v>6.4986652775051406</v>
      </c>
      <c r="S2734" s="8">
        <v>14400</v>
      </c>
      <c r="T2734" s="10">
        <v>0.12</v>
      </c>
      <c r="U2734" s="8">
        <v>4503.1576699886309</v>
      </c>
      <c r="V2734" s="10">
        <v>6.300490876816861E-2</v>
      </c>
    </row>
    <row r="2735" spans="1:22" x14ac:dyDescent="0.25">
      <c r="A2735" s="6">
        <v>44739</v>
      </c>
      <c r="B2735" s="7" t="str">
        <f t="shared" si="42"/>
        <v>6</v>
      </c>
      <c r="C2735" s="17">
        <f>_xlfn.ISOWEEKNUM(Table3[[#This Row],[dt]])</f>
        <v>26</v>
      </c>
      <c r="D2735" s="1">
        <v>17783</v>
      </c>
      <c r="E2735" s="1" t="s">
        <v>10</v>
      </c>
      <c r="F2735" s="1" t="s">
        <v>94</v>
      </c>
      <c r="G2735" s="1" t="s">
        <v>62</v>
      </c>
      <c r="H2735" s="1" t="s">
        <v>11</v>
      </c>
      <c r="I2735" s="1" t="s">
        <v>12</v>
      </c>
      <c r="J2735" s="1" t="s">
        <v>16</v>
      </c>
      <c r="K2735" s="1" t="s">
        <v>14</v>
      </c>
      <c r="L2735" s="1" t="s">
        <v>79</v>
      </c>
      <c r="M2735" s="1">
        <v>11870</v>
      </c>
      <c r="N2735" s="17">
        <v>58.674837486457207</v>
      </c>
      <c r="O2735" s="8">
        <v>398.55124406410147</v>
      </c>
      <c r="P2735" s="8">
        <v>53.390249944033087</v>
      </c>
      <c r="Q2735" s="8">
        <f>P2735-Table3[[#This Row],[paid]]</f>
        <v>-345.16099412006838</v>
      </c>
      <c r="R2735" s="8">
        <v>0.90993434717831367</v>
      </c>
      <c r="S2735" s="8">
        <v>200</v>
      </c>
      <c r="T2735" s="10">
        <v>0.15</v>
      </c>
      <c r="U2735" s="8">
        <v>42.929900959907471</v>
      </c>
      <c r="V2735" s="10">
        <v>0.13401292372330531</v>
      </c>
    </row>
    <row r="2736" spans="1:22" x14ac:dyDescent="0.25">
      <c r="A2736" s="6">
        <v>44739</v>
      </c>
      <c r="B2736" s="7" t="str">
        <f t="shared" si="42"/>
        <v>6</v>
      </c>
      <c r="C2736" s="17">
        <f>_xlfn.ISOWEEKNUM(Table3[[#This Row],[dt]])</f>
        <v>26</v>
      </c>
      <c r="D2736" s="1">
        <v>10601</v>
      </c>
      <c r="E2736" s="1" t="s">
        <v>10</v>
      </c>
      <c r="F2736" s="1" t="s">
        <v>94</v>
      </c>
      <c r="G2736" s="1" t="s">
        <v>61</v>
      </c>
      <c r="H2736" s="1" t="s">
        <v>11</v>
      </c>
      <c r="I2736" s="1" t="s">
        <v>21</v>
      </c>
      <c r="J2736" s="1" t="s">
        <v>16</v>
      </c>
      <c r="K2736" s="1" t="s">
        <v>14</v>
      </c>
      <c r="L2736" s="1" t="s">
        <v>77</v>
      </c>
      <c r="M2736" s="1">
        <v>31850</v>
      </c>
      <c r="N2736" s="17">
        <v>229.22730148687126</v>
      </c>
      <c r="O2736" s="8">
        <v>639.09858022095466</v>
      </c>
      <c r="P2736" s="8">
        <v>268.3128991357878</v>
      </c>
      <c r="Q2736" s="8">
        <f>P2736-Table3[[#This Row],[paid]]</f>
        <v>-370.78568108516686</v>
      </c>
      <c r="R2736" s="8">
        <v>1.1705102201848985</v>
      </c>
      <c r="S2736" s="8">
        <v>600</v>
      </c>
      <c r="T2736" s="10">
        <v>0.08</v>
      </c>
      <c r="U2736" s="8">
        <v>105.81553985882758</v>
      </c>
      <c r="V2736" s="10">
        <v>6.5728943209992327E-2</v>
      </c>
    </row>
    <row r="2737" spans="1:22" x14ac:dyDescent="0.25">
      <c r="A2737" s="6">
        <v>44739</v>
      </c>
      <c r="B2737" s="7" t="str">
        <f t="shared" si="42"/>
        <v>6</v>
      </c>
      <c r="C2737" s="17">
        <f>_xlfn.ISOWEEKNUM(Table3[[#This Row],[dt]])</f>
        <v>26</v>
      </c>
      <c r="D2737" s="1">
        <v>16845</v>
      </c>
      <c r="E2737" s="1" t="s">
        <v>10</v>
      </c>
      <c r="F2737" s="1" t="s">
        <v>95</v>
      </c>
      <c r="G2737" s="1" t="s">
        <v>60</v>
      </c>
      <c r="H2737" s="1" t="s">
        <v>11</v>
      </c>
      <c r="I2737" s="1" t="s">
        <v>12</v>
      </c>
      <c r="J2737" s="1" t="s">
        <v>13</v>
      </c>
      <c r="K2737" s="1" t="s">
        <v>15</v>
      </c>
      <c r="L2737" s="1" t="s">
        <v>80</v>
      </c>
      <c r="M2737" s="1">
        <v>456930</v>
      </c>
      <c r="N2737" s="17">
        <v>2503.9766286736649</v>
      </c>
      <c r="O2737" s="8">
        <v>8017.6841004070575</v>
      </c>
      <c r="P2737" s="8">
        <v>7639.3050241657947</v>
      </c>
      <c r="Q2737" s="8">
        <f>P2737-Table3[[#This Row],[paid]]</f>
        <v>-378.37907624126274</v>
      </c>
      <c r="R2737" s="8">
        <v>3.0508691401853336</v>
      </c>
      <c r="S2737" s="8">
        <v>10200</v>
      </c>
      <c r="T2737" s="10">
        <v>0.06</v>
      </c>
      <c r="U2737" s="8">
        <v>418.15423621496853</v>
      </c>
      <c r="V2737" s="10">
        <v>9.1228681774105629E-3</v>
      </c>
    </row>
    <row r="2738" spans="1:22" x14ac:dyDescent="0.25">
      <c r="A2738" s="6">
        <v>44739</v>
      </c>
      <c r="B2738" s="7" t="str">
        <f t="shared" si="42"/>
        <v>6</v>
      </c>
      <c r="C2738" s="17">
        <f>_xlfn.ISOWEEKNUM(Table3[[#This Row],[dt]])</f>
        <v>26</v>
      </c>
      <c r="D2738" s="1">
        <v>17267</v>
      </c>
      <c r="E2738" s="1" t="s">
        <v>10</v>
      </c>
      <c r="F2738" s="1" t="s">
        <v>92</v>
      </c>
      <c r="G2738" s="1" t="s">
        <v>35</v>
      </c>
      <c r="H2738" s="1" t="s">
        <v>11</v>
      </c>
      <c r="I2738" s="1" t="s">
        <v>12</v>
      </c>
      <c r="J2738" s="1" t="s">
        <v>13</v>
      </c>
      <c r="K2738" s="1" t="s">
        <v>15</v>
      </c>
      <c r="L2738" s="1" t="s">
        <v>75</v>
      </c>
      <c r="M2738" s="1">
        <v>68700</v>
      </c>
      <c r="N2738" s="17">
        <v>349.47962850609048</v>
      </c>
      <c r="O2738" s="8">
        <v>815.75542516521534</v>
      </c>
      <c r="P2738" s="8">
        <v>435.91728278068399</v>
      </c>
      <c r="Q2738" s="8">
        <f>P2738-Table3[[#This Row],[paid]]</f>
        <v>-379.83814238453135</v>
      </c>
      <c r="R2738" s="8">
        <v>1.2473324543810631</v>
      </c>
      <c r="S2738" s="8">
        <v>400</v>
      </c>
      <c r="T2738" s="10">
        <v>0.08</v>
      </c>
      <c r="U2738" s="8">
        <v>165.72142464238215</v>
      </c>
      <c r="V2738" s="10">
        <v>6.3361189224271128E-2</v>
      </c>
    </row>
    <row r="2739" spans="1:22" x14ac:dyDescent="0.25">
      <c r="A2739" s="6">
        <v>44739</v>
      </c>
      <c r="B2739" s="7" t="str">
        <f t="shared" si="42"/>
        <v>6</v>
      </c>
      <c r="C2739" s="17">
        <f>_xlfn.ISOWEEKNUM(Table3[[#This Row],[dt]])</f>
        <v>26</v>
      </c>
      <c r="D2739" s="1">
        <v>12780</v>
      </c>
      <c r="E2739" s="1" t="s">
        <v>10</v>
      </c>
      <c r="F2739" s="1" t="s">
        <v>92</v>
      </c>
      <c r="G2739" s="1" t="s">
        <v>37</v>
      </c>
      <c r="H2739" s="1" t="s">
        <v>19</v>
      </c>
      <c r="I2739" s="1" t="s">
        <v>18</v>
      </c>
      <c r="J2739" s="1" t="s">
        <v>16</v>
      </c>
      <c r="K2739" s="1" t="s">
        <v>15</v>
      </c>
      <c r="L2739" s="1" t="s">
        <v>75</v>
      </c>
      <c r="M2739" s="1">
        <v>107110</v>
      </c>
      <c r="N2739" s="17">
        <v>158.77704173808308</v>
      </c>
      <c r="O2739" s="8">
        <v>2243.062015671499</v>
      </c>
      <c r="P2739" s="8">
        <v>1854.9309962676168</v>
      </c>
      <c r="Q2739" s="8">
        <f>P2739-Table3[[#This Row],[paid]]</f>
        <v>-388.13101940388219</v>
      </c>
      <c r="R2739" s="8">
        <v>11.682614664955725</v>
      </c>
      <c r="S2739" s="8">
        <v>2200</v>
      </c>
      <c r="T2739" s="10">
        <v>5.7000000000000002E-2</v>
      </c>
      <c r="U2739" s="8">
        <v>58.350074171019294</v>
      </c>
      <c r="V2739" s="10">
        <v>5.2427892904936347E-3</v>
      </c>
    </row>
    <row r="2740" spans="1:22" x14ac:dyDescent="0.25">
      <c r="A2740" s="6">
        <v>44739</v>
      </c>
      <c r="B2740" s="7" t="str">
        <f t="shared" si="42"/>
        <v>6</v>
      </c>
      <c r="C2740" s="17">
        <f>_xlfn.ISOWEEKNUM(Table3[[#This Row],[dt]])</f>
        <v>26</v>
      </c>
      <c r="D2740" s="1">
        <v>5247</v>
      </c>
      <c r="E2740" s="1" t="s">
        <v>10</v>
      </c>
      <c r="F2740" s="1" t="s">
        <v>95</v>
      </c>
      <c r="G2740" s="1" t="s">
        <v>50</v>
      </c>
      <c r="H2740" s="1" t="s">
        <v>11</v>
      </c>
      <c r="I2740" s="1" t="s">
        <v>12</v>
      </c>
      <c r="J2740" s="1" t="s">
        <v>13</v>
      </c>
      <c r="K2740" s="1" t="s">
        <v>15</v>
      </c>
      <c r="L2740" s="1" t="s">
        <v>77</v>
      </c>
      <c r="M2740" s="1">
        <v>120000</v>
      </c>
      <c r="N2740" s="17">
        <v>299.07429385236173</v>
      </c>
      <c r="O2740" s="8">
        <v>2011.9698852840397</v>
      </c>
      <c r="P2740" s="8">
        <v>1591.8742663850301</v>
      </c>
      <c r="Q2740" s="8">
        <f>P2740-Table3[[#This Row],[paid]]</f>
        <v>-420.09561889900965</v>
      </c>
      <c r="R2740" s="8">
        <v>5.3226716541905805</v>
      </c>
      <c r="S2740" s="8">
        <v>1400</v>
      </c>
      <c r="T2740" s="10">
        <v>7.0000000000000007E-2</v>
      </c>
      <c r="U2740" s="8">
        <v>376.28273999580955</v>
      </c>
      <c r="V2740" s="10">
        <v>3.9396195618965339E-2</v>
      </c>
    </row>
    <row r="2741" spans="1:22" x14ac:dyDescent="0.25">
      <c r="A2741" s="6">
        <v>44739</v>
      </c>
      <c r="B2741" s="7" t="str">
        <f t="shared" si="42"/>
        <v>6</v>
      </c>
      <c r="C2741" s="17">
        <f>_xlfn.ISOWEEKNUM(Table3[[#This Row],[dt]])</f>
        <v>26</v>
      </c>
      <c r="D2741" s="1">
        <v>16656</v>
      </c>
      <c r="E2741" s="1" t="s">
        <v>10</v>
      </c>
      <c r="F2741" s="1" t="s">
        <v>93</v>
      </c>
      <c r="G2741" s="1" t="s">
        <v>40</v>
      </c>
      <c r="H2741" s="1" t="s">
        <v>11</v>
      </c>
      <c r="I2741" s="1" t="s">
        <v>18</v>
      </c>
      <c r="J2741" s="1" t="s">
        <v>13</v>
      </c>
      <c r="K2741" s="1" t="s">
        <v>14</v>
      </c>
      <c r="L2741" s="1" t="s">
        <v>76</v>
      </c>
      <c r="M2741" s="1">
        <v>49410</v>
      </c>
      <c r="N2741" s="17">
        <v>229.3254966600156</v>
      </c>
      <c r="O2741" s="8">
        <v>715.77561107198812</v>
      </c>
      <c r="P2741" s="8">
        <v>255.67850078848889</v>
      </c>
      <c r="Q2741" s="8">
        <f>P2741-Table3[[#This Row],[paid]]</f>
        <v>-460.09711028349921</v>
      </c>
      <c r="R2741" s="8">
        <v>1.1149152820435955</v>
      </c>
      <c r="S2741" s="8">
        <v>400</v>
      </c>
      <c r="T2741" s="10">
        <v>0.11</v>
      </c>
      <c r="U2741" s="8">
        <v>141.70589609319904</v>
      </c>
      <c r="V2741" s="10">
        <v>9.2372449290933176E-2</v>
      </c>
    </row>
    <row r="2742" spans="1:22" x14ac:dyDescent="0.25">
      <c r="A2742" s="6">
        <v>44739</v>
      </c>
      <c r="B2742" s="7" t="str">
        <f t="shared" si="42"/>
        <v>6</v>
      </c>
      <c r="C2742" s="17">
        <f>_xlfn.ISOWEEKNUM(Table3[[#This Row],[dt]])</f>
        <v>26</v>
      </c>
      <c r="D2742" s="1">
        <v>10777</v>
      </c>
      <c r="E2742" s="1" t="s">
        <v>10</v>
      </c>
      <c r="F2742" s="1" t="s">
        <v>94</v>
      </c>
      <c r="G2742" s="1" t="s">
        <v>50</v>
      </c>
      <c r="H2742" s="1" t="s">
        <v>11</v>
      </c>
      <c r="I2742" s="1" t="s">
        <v>18</v>
      </c>
      <c r="J2742" s="1" t="s">
        <v>16</v>
      </c>
      <c r="K2742" s="1" t="s">
        <v>15</v>
      </c>
      <c r="L2742" s="1" t="s">
        <v>78</v>
      </c>
      <c r="M2742" s="1">
        <v>66380</v>
      </c>
      <c r="N2742" s="17">
        <v>479.70000607275153</v>
      </c>
      <c r="O2742" s="8">
        <v>1416.9980838250742</v>
      </c>
      <c r="P2742" s="8">
        <v>952.00838853776668</v>
      </c>
      <c r="Q2742" s="8">
        <f>P2742-Table3[[#This Row],[paid]]</f>
        <v>-464.98969528730754</v>
      </c>
      <c r="R2742" s="8">
        <v>1.9845911538166305</v>
      </c>
      <c r="S2742" s="8">
        <v>600</v>
      </c>
      <c r="T2742" s="10">
        <v>0.17</v>
      </c>
      <c r="U2742" s="8">
        <v>942.45908719994986</v>
      </c>
      <c r="V2742" s="10">
        <v>0.16499488494485431</v>
      </c>
    </row>
    <row r="2743" spans="1:22" x14ac:dyDescent="0.25">
      <c r="A2743" s="6">
        <v>44739</v>
      </c>
      <c r="B2743" s="7" t="str">
        <f t="shared" si="42"/>
        <v>6</v>
      </c>
      <c r="C2743" s="17">
        <f>_xlfn.ISOWEEKNUM(Table3[[#This Row],[dt]])</f>
        <v>26</v>
      </c>
      <c r="D2743" s="1">
        <v>17870</v>
      </c>
      <c r="E2743" s="1" t="s">
        <v>10</v>
      </c>
      <c r="F2743" s="1" t="s">
        <v>94</v>
      </c>
      <c r="G2743" s="1" t="s">
        <v>52</v>
      </c>
      <c r="H2743" s="1" t="s">
        <v>11</v>
      </c>
      <c r="I2743" s="1" t="s">
        <v>12</v>
      </c>
      <c r="J2743" s="1" t="s">
        <v>13</v>
      </c>
      <c r="K2743" s="1" t="s">
        <v>14</v>
      </c>
      <c r="L2743" s="1" t="s">
        <v>76</v>
      </c>
      <c r="M2743" s="1">
        <v>90060</v>
      </c>
      <c r="N2743" s="17">
        <v>742.69282595806601</v>
      </c>
      <c r="O2743" s="8">
        <v>2484.3720956459897</v>
      </c>
      <c r="P2743" s="8">
        <v>2009.9404492883257</v>
      </c>
      <c r="Q2743" s="8">
        <f>P2743-Table3[[#This Row],[paid]]</f>
        <v>-474.43164635766402</v>
      </c>
      <c r="R2743" s="8">
        <v>2.7062876858888778</v>
      </c>
      <c r="S2743" s="8">
        <v>3400</v>
      </c>
      <c r="T2743" s="10">
        <v>0.12</v>
      </c>
      <c r="U2743" s="8">
        <v>1192.1023362566332</v>
      </c>
      <c r="V2743" s="10">
        <v>9.885055190554938E-2</v>
      </c>
    </row>
    <row r="2744" spans="1:22" x14ac:dyDescent="0.25">
      <c r="A2744" s="6">
        <v>44739</v>
      </c>
      <c r="B2744" s="7" t="str">
        <f t="shared" si="42"/>
        <v>6</v>
      </c>
      <c r="C2744" s="17">
        <f>_xlfn.ISOWEEKNUM(Table3[[#This Row],[dt]])</f>
        <v>26</v>
      </c>
      <c r="D2744" s="1">
        <v>16602</v>
      </c>
      <c r="E2744" s="1" t="s">
        <v>10</v>
      </c>
      <c r="F2744" s="1" t="s">
        <v>90</v>
      </c>
      <c r="G2744" s="1" t="s">
        <v>58</v>
      </c>
      <c r="H2744" s="1" t="s">
        <v>11</v>
      </c>
      <c r="I2744" s="1" t="s">
        <v>12</v>
      </c>
      <c r="J2744" s="1" t="s">
        <v>16</v>
      </c>
      <c r="K2744" s="1" t="s">
        <v>15</v>
      </c>
      <c r="L2744" s="1" t="s">
        <v>80</v>
      </c>
      <c r="M2744" s="1">
        <v>26750</v>
      </c>
      <c r="N2744" s="17">
        <v>147.05497382198953</v>
      </c>
      <c r="O2744" s="8">
        <v>707.57938325473629</v>
      </c>
      <c r="P2744" s="8">
        <v>206.45449936806497</v>
      </c>
      <c r="Q2744" s="8">
        <f>P2744-Table3[[#This Row],[paid]]</f>
        <v>-501.12488388667134</v>
      </c>
      <c r="R2744" s="8">
        <v>1.4039273477276515</v>
      </c>
      <c r="S2744" s="8">
        <v>400</v>
      </c>
      <c r="T2744" s="10">
        <v>0.08</v>
      </c>
      <c r="U2744" s="8">
        <v>78.256504644651997</v>
      </c>
      <c r="V2744" s="10">
        <v>6.3174940793400594E-2</v>
      </c>
    </row>
    <row r="2745" spans="1:22" x14ac:dyDescent="0.25">
      <c r="A2745" s="6">
        <v>44739</v>
      </c>
      <c r="B2745" s="7" t="str">
        <f t="shared" si="42"/>
        <v>6</v>
      </c>
      <c r="C2745" s="17">
        <f>_xlfn.ISOWEEKNUM(Table3[[#This Row],[dt]])</f>
        <v>26</v>
      </c>
      <c r="D2745" s="1">
        <v>17246</v>
      </c>
      <c r="E2745" s="1" t="s">
        <v>10</v>
      </c>
      <c r="F2745" s="1" t="s">
        <v>93</v>
      </c>
      <c r="G2745" s="1" t="s">
        <v>49</v>
      </c>
      <c r="H2745" s="1" t="s">
        <v>11</v>
      </c>
      <c r="I2745" s="1" t="s">
        <v>12</v>
      </c>
      <c r="J2745" s="1" t="s">
        <v>16</v>
      </c>
      <c r="K2745" s="1" t="s">
        <v>14</v>
      </c>
      <c r="L2745" s="1" t="s">
        <v>75</v>
      </c>
      <c r="M2745" s="1">
        <v>35060</v>
      </c>
      <c r="N2745" s="17">
        <v>134.73552398635519</v>
      </c>
      <c r="O2745" s="8">
        <v>677.26316173350506</v>
      </c>
      <c r="P2745" s="8">
        <v>170.88278459329482</v>
      </c>
      <c r="Q2745" s="8">
        <f>P2745-Table3[[#This Row],[paid]]</f>
        <v>-506.38037714021027</v>
      </c>
      <c r="R2745" s="8">
        <v>1.268283074407313</v>
      </c>
      <c r="S2745" s="8">
        <v>400</v>
      </c>
      <c r="T2745" s="10">
        <v>0.15</v>
      </c>
      <c r="U2745" s="8">
        <v>88.415754751422952</v>
      </c>
      <c r="V2745" s="10">
        <v>8.6234310614197326E-2</v>
      </c>
    </row>
    <row r="2746" spans="1:22" x14ac:dyDescent="0.25">
      <c r="A2746" s="6">
        <v>44739</v>
      </c>
      <c r="B2746" s="7" t="str">
        <f t="shared" si="42"/>
        <v>6</v>
      </c>
      <c r="C2746" s="17">
        <f>_xlfn.ISOWEEKNUM(Table3[[#This Row],[dt]])</f>
        <v>26</v>
      </c>
      <c r="D2746" s="1">
        <v>9363</v>
      </c>
      <c r="E2746" s="1" t="s">
        <v>10</v>
      </c>
      <c r="F2746" s="1" t="s">
        <v>92</v>
      </c>
      <c r="G2746" s="1" t="s">
        <v>44</v>
      </c>
      <c r="H2746" s="1" t="s">
        <v>11</v>
      </c>
      <c r="I2746" s="1" t="s">
        <v>18</v>
      </c>
      <c r="J2746" s="1" t="s">
        <v>13</v>
      </c>
      <c r="K2746" s="1" t="s">
        <v>14</v>
      </c>
      <c r="L2746" s="1" t="s">
        <v>75</v>
      </c>
      <c r="M2746" s="1">
        <v>26510</v>
      </c>
      <c r="N2746" s="17">
        <v>84.680571213829381</v>
      </c>
      <c r="O2746" s="8">
        <v>926.63304932056519</v>
      </c>
      <c r="P2746" s="8">
        <v>384.64615648077444</v>
      </c>
      <c r="Q2746" s="8">
        <f>P2746-Table3[[#This Row],[paid]]</f>
        <v>-541.9868928397907</v>
      </c>
      <c r="R2746" s="8">
        <v>4.5423188692184562</v>
      </c>
      <c r="S2746" s="8">
        <v>200</v>
      </c>
      <c r="T2746" s="10">
        <v>0.11</v>
      </c>
      <c r="U2746" s="8">
        <v>124.62365746842924</v>
      </c>
      <c r="V2746" s="10">
        <v>5.3999264591922953E-2</v>
      </c>
    </row>
    <row r="2747" spans="1:22" x14ac:dyDescent="0.25">
      <c r="A2747" s="6">
        <v>44739</v>
      </c>
      <c r="B2747" s="7" t="str">
        <f t="shared" si="42"/>
        <v>6</v>
      </c>
      <c r="C2747" s="17">
        <f>_xlfn.ISOWEEKNUM(Table3[[#This Row],[dt]])</f>
        <v>26</v>
      </c>
      <c r="D2747" s="1">
        <v>9121</v>
      </c>
      <c r="E2747" s="1" t="s">
        <v>10</v>
      </c>
      <c r="F2747" s="1" t="s">
        <v>90</v>
      </c>
      <c r="G2747" s="1" t="s">
        <v>39</v>
      </c>
      <c r="H2747" s="1" t="s">
        <v>11</v>
      </c>
      <c r="I2747" s="1" t="s">
        <v>12</v>
      </c>
      <c r="J2747" s="1" t="s">
        <v>13</v>
      </c>
      <c r="K2747" s="1" t="s">
        <v>14</v>
      </c>
      <c r="L2747" s="1" t="s">
        <v>78</v>
      </c>
      <c r="M2747" s="1">
        <v>226670</v>
      </c>
      <c r="N2747" s="17">
        <v>672.78284057971018</v>
      </c>
      <c r="O2747" s="8">
        <v>4845.385377935454</v>
      </c>
      <c r="P2747" s="8">
        <v>4244.6512217067802</v>
      </c>
      <c r="Q2747" s="8">
        <f>P2747-Table3[[#This Row],[paid]]</f>
        <v>-600.73415622867378</v>
      </c>
      <c r="R2747" s="8">
        <v>6.3090955441867891</v>
      </c>
      <c r="S2747" s="8">
        <v>3600</v>
      </c>
      <c r="T2747" s="10">
        <v>0.125</v>
      </c>
      <c r="U2747" s="8">
        <v>970.51086068312827</v>
      </c>
      <c r="V2747" s="10">
        <v>3.8107208735235987E-2</v>
      </c>
    </row>
    <row r="2748" spans="1:22" x14ac:dyDescent="0.25">
      <c r="A2748" s="6">
        <v>44739</v>
      </c>
      <c r="B2748" s="7" t="str">
        <f t="shared" si="42"/>
        <v>6</v>
      </c>
      <c r="C2748" s="17">
        <f>_xlfn.ISOWEEKNUM(Table3[[#This Row],[dt]])</f>
        <v>26</v>
      </c>
      <c r="D2748" s="1">
        <v>17644</v>
      </c>
      <c r="E2748" s="1" t="s">
        <v>10</v>
      </c>
      <c r="F2748" s="1" t="s">
        <v>95</v>
      </c>
      <c r="G2748" s="1" t="s">
        <v>26</v>
      </c>
      <c r="H2748" s="1" t="s">
        <v>17</v>
      </c>
      <c r="I2748" s="1" t="s">
        <v>12</v>
      </c>
      <c r="J2748" s="1" t="s">
        <v>13</v>
      </c>
      <c r="K2748" s="1" t="s">
        <v>14</v>
      </c>
      <c r="L2748" s="1" t="s">
        <v>78</v>
      </c>
      <c r="M2748" s="1">
        <v>45500</v>
      </c>
      <c r="N2748" s="17">
        <v>208.34672236503857</v>
      </c>
      <c r="O2748" s="8">
        <v>1642.4099787662033</v>
      </c>
      <c r="P2748" s="8">
        <v>1000.5577071800323</v>
      </c>
      <c r="Q2748" s="8">
        <f>P2748-Table3[[#This Row],[paid]]</f>
        <v>-641.85227158617101</v>
      </c>
      <c r="R2748" s="8">
        <v>4.8023683589655066</v>
      </c>
      <c r="S2748" s="8">
        <v>1800</v>
      </c>
      <c r="T2748" s="10">
        <v>0.1</v>
      </c>
      <c r="U2748" s="8">
        <v>72.642250112688416</v>
      </c>
      <c r="V2748" s="10">
        <v>1.2100293265013674E-2</v>
      </c>
    </row>
    <row r="2749" spans="1:22" x14ac:dyDescent="0.25">
      <c r="A2749" s="6">
        <v>44739</v>
      </c>
      <c r="B2749" s="7" t="str">
        <f t="shared" si="42"/>
        <v>6</v>
      </c>
      <c r="C2749" s="17">
        <f>_xlfn.ISOWEEKNUM(Table3[[#This Row],[dt]])</f>
        <v>26</v>
      </c>
      <c r="D2749" s="1">
        <v>7282</v>
      </c>
      <c r="E2749" s="1" t="s">
        <v>10</v>
      </c>
      <c r="F2749" s="1" t="s">
        <v>93</v>
      </c>
      <c r="G2749" s="1" t="s">
        <v>33</v>
      </c>
      <c r="H2749" s="1" t="s">
        <v>19</v>
      </c>
      <c r="I2749" s="1" t="s">
        <v>18</v>
      </c>
      <c r="J2749" s="1" t="s">
        <v>13</v>
      </c>
      <c r="K2749" s="1" t="s">
        <v>15</v>
      </c>
      <c r="L2749" s="1" t="s">
        <v>79</v>
      </c>
      <c r="M2749" s="1">
        <v>57200</v>
      </c>
      <c r="N2749" s="17">
        <v>43.361316225397985</v>
      </c>
      <c r="O2749" s="8">
        <v>898.23704021694721</v>
      </c>
      <c r="P2749" s="8">
        <v>240.42432312476899</v>
      </c>
      <c r="Q2749" s="8">
        <f>P2749-Table3[[#This Row],[paid]]</f>
        <v>-657.81271709217822</v>
      </c>
      <c r="R2749" s="8">
        <v>5.5446730877589339</v>
      </c>
      <c r="S2749" s="8">
        <v>200</v>
      </c>
      <c r="T2749" s="10">
        <v>0.02</v>
      </c>
      <c r="U2749" s="8">
        <v>9.4356180981329949</v>
      </c>
      <c r="V2749" s="10">
        <v>6.5409480867682076E-3</v>
      </c>
    </row>
    <row r="2750" spans="1:22" x14ac:dyDescent="0.25">
      <c r="A2750" s="6">
        <v>44739</v>
      </c>
      <c r="B2750" s="7" t="str">
        <f t="shared" si="42"/>
        <v>6</v>
      </c>
      <c r="C2750" s="17">
        <f>_xlfn.ISOWEEKNUM(Table3[[#This Row],[dt]])</f>
        <v>26</v>
      </c>
      <c r="D2750" s="1">
        <v>16857</v>
      </c>
      <c r="E2750" s="1" t="s">
        <v>10</v>
      </c>
      <c r="F2750" s="1" t="s">
        <v>93</v>
      </c>
      <c r="G2750" s="1" t="s">
        <v>54</v>
      </c>
      <c r="H2750" s="1" t="s">
        <v>11</v>
      </c>
      <c r="I2750" s="1" t="s">
        <v>12</v>
      </c>
      <c r="J2750" s="1" t="s">
        <v>13</v>
      </c>
      <c r="K2750" s="1" t="s">
        <v>15</v>
      </c>
      <c r="L2750" s="1" t="s">
        <v>79</v>
      </c>
      <c r="M2750" s="1">
        <v>81250</v>
      </c>
      <c r="N2750" s="17">
        <v>256.92211622777882</v>
      </c>
      <c r="O2750" s="8">
        <v>1047.2653488762435</v>
      </c>
      <c r="P2750" s="8">
        <v>376.84261860687337</v>
      </c>
      <c r="Q2750" s="8">
        <f>P2750-Table3[[#This Row],[paid]]</f>
        <v>-670.42273026937005</v>
      </c>
      <c r="R2750" s="8">
        <v>1.4667581917034225</v>
      </c>
      <c r="S2750" s="8">
        <v>600</v>
      </c>
      <c r="T2750" s="10">
        <v>0.08</v>
      </c>
      <c r="U2750" s="8">
        <v>129.21758320263982</v>
      </c>
      <c r="V2750" s="10">
        <v>5.7149225707863786E-2</v>
      </c>
    </row>
    <row r="2751" spans="1:22" x14ac:dyDescent="0.25">
      <c r="A2751" s="6">
        <v>44739</v>
      </c>
      <c r="B2751" s="7" t="str">
        <f t="shared" si="42"/>
        <v>6</v>
      </c>
      <c r="C2751" s="17">
        <f>_xlfn.ISOWEEKNUM(Table3[[#This Row],[dt]])</f>
        <v>26</v>
      </c>
      <c r="D2751" s="1">
        <v>15372</v>
      </c>
      <c r="E2751" s="1" t="s">
        <v>10</v>
      </c>
      <c r="F2751" s="1" t="s">
        <v>93</v>
      </c>
      <c r="G2751" s="1" t="s">
        <v>32</v>
      </c>
      <c r="H2751" s="1" t="s">
        <v>11</v>
      </c>
      <c r="I2751" s="1" t="s">
        <v>12</v>
      </c>
      <c r="J2751" s="1" t="s">
        <v>16</v>
      </c>
      <c r="K2751" s="1" t="s">
        <v>15</v>
      </c>
      <c r="L2751" s="1" t="s">
        <v>80</v>
      </c>
      <c r="M2751" s="1">
        <v>184460</v>
      </c>
      <c r="N2751" s="17">
        <v>2426.5917876718913</v>
      </c>
      <c r="O2751" s="8">
        <v>1718.2602743931318</v>
      </c>
      <c r="P2751" s="8">
        <v>1015.9640036367506</v>
      </c>
      <c r="Q2751" s="8">
        <f>P2751-Table3[[#This Row],[paid]]</f>
        <v>-702.2962707563812</v>
      </c>
      <c r="R2751" s="8">
        <v>0.41867940409189375</v>
      </c>
      <c r="S2751" s="8">
        <v>1400</v>
      </c>
      <c r="T2751" s="10">
        <v>0.105</v>
      </c>
      <c r="U2751" s="8">
        <v>518.78430780621818</v>
      </c>
      <c r="V2751" s="10">
        <v>8.510542793989663E-2</v>
      </c>
    </row>
    <row r="2752" spans="1:22" x14ac:dyDescent="0.25">
      <c r="A2752" s="6">
        <v>44739</v>
      </c>
      <c r="B2752" s="7" t="str">
        <f t="shared" si="42"/>
        <v>6</v>
      </c>
      <c r="C2752" s="17">
        <f>_xlfn.ISOWEEKNUM(Table3[[#This Row],[dt]])</f>
        <v>26</v>
      </c>
      <c r="D2752" s="1">
        <v>9315</v>
      </c>
      <c r="E2752" s="1" t="s">
        <v>10</v>
      </c>
      <c r="F2752" s="1" t="s">
        <v>90</v>
      </c>
      <c r="G2752" s="1" t="s">
        <v>69</v>
      </c>
      <c r="H2752" s="1" t="s">
        <v>17</v>
      </c>
      <c r="I2752" s="1" t="s">
        <v>18</v>
      </c>
      <c r="J2752" s="1" t="s">
        <v>16</v>
      </c>
      <c r="K2752" s="1" t="s">
        <v>14</v>
      </c>
      <c r="L2752" s="1" t="s">
        <v>80</v>
      </c>
      <c r="M2752" s="1">
        <v>93290</v>
      </c>
      <c r="N2752" s="17">
        <v>420.26874482187242</v>
      </c>
      <c r="O2752" s="8">
        <v>3740.8487628391676</v>
      </c>
      <c r="P2752" s="8">
        <v>3011.8042416223584</v>
      </c>
      <c r="Q2752" s="8">
        <f>P2752-Table3[[#This Row],[paid]]</f>
        <v>-729.04452121680924</v>
      </c>
      <c r="R2752" s="8">
        <v>7.166376940304918</v>
      </c>
      <c r="S2752" s="8">
        <v>3600</v>
      </c>
      <c r="T2752" s="10">
        <v>7.0000000000000007E-2</v>
      </c>
      <c r="U2752" s="8">
        <v>327.39010967596329</v>
      </c>
      <c r="V2752" s="10">
        <v>1.8117053401164897E-2</v>
      </c>
    </row>
    <row r="2753" spans="1:22" x14ac:dyDescent="0.25">
      <c r="A2753" s="6">
        <v>44739</v>
      </c>
      <c r="B2753" s="7" t="str">
        <f t="shared" si="42"/>
        <v>6</v>
      </c>
      <c r="C2753" s="17">
        <f>_xlfn.ISOWEEKNUM(Table3[[#This Row],[dt]])</f>
        <v>26</v>
      </c>
      <c r="D2753" s="1">
        <v>17268</v>
      </c>
      <c r="E2753" s="1" t="s">
        <v>10</v>
      </c>
      <c r="F2753" s="1" t="s">
        <v>90</v>
      </c>
      <c r="G2753" s="1" t="s">
        <v>66</v>
      </c>
      <c r="H2753" s="1" t="s">
        <v>11</v>
      </c>
      <c r="I2753" s="1" t="s">
        <v>21</v>
      </c>
      <c r="J2753" s="1" t="s">
        <v>16</v>
      </c>
      <c r="K2753" s="1" t="s">
        <v>14</v>
      </c>
      <c r="L2753" s="1" t="s">
        <v>80</v>
      </c>
      <c r="M2753" s="1">
        <v>44440</v>
      </c>
      <c r="N2753" s="17">
        <v>180.78758949880668</v>
      </c>
      <c r="O2753" s="8">
        <v>1265.8442577300052</v>
      </c>
      <c r="P2753" s="8">
        <v>508.55318230203079</v>
      </c>
      <c r="Q2753" s="8">
        <f>P2753-Table3[[#This Row],[paid]]</f>
        <v>-757.29107542797442</v>
      </c>
      <c r="R2753" s="8">
        <v>2.8129872394000119</v>
      </c>
      <c r="S2753" s="8">
        <v>600</v>
      </c>
      <c r="T2753" s="10">
        <v>0.15</v>
      </c>
      <c r="U2753" s="8">
        <v>51.138216842807466</v>
      </c>
      <c r="V2753" s="10">
        <v>1.6759380212482994E-2</v>
      </c>
    </row>
    <row r="2754" spans="1:22" x14ac:dyDescent="0.25">
      <c r="A2754" s="6">
        <v>44739</v>
      </c>
      <c r="B2754" s="7" t="str">
        <f t="shared" ref="B2754:B2817" si="43">TEXT(A2754,"M")</f>
        <v>6</v>
      </c>
      <c r="C2754" s="17">
        <f>_xlfn.ISOWEEKNUM(Table3[[#This Row],[dt]])</f>
        <v>26</v>
      </c>
      <c r="D2754" s="1">
        <v>15031</v>
      </c>
      <c r="E2754" s="1" t="s">
        <v>10</v>
      </c>
      <c r="F2754" s="1" t="s">
        <v>91</v>
      </c>
      <c r="G2754" s="1" t="s">
        <v>49</v>
      </c>
      <c r="H2754" s="1" t="s">
        <v>19</v>
      </c>
      <c r="I2754" s="1" t="s">
        <v>12</v>
      </c>
      <c r="J2754" s="1" t="s">
        <v>13</v>
      </c>
      <c r="K2754" s="1" t="s">
        <v>14</v>
      </c>
      <c r="L2754" s="1" t="s">
        <v>79</v>
      </c>
      <c r="M2754" s="1">
        <v>33650</v>
      </c>
      <c r="N2754" s="17">
        <v>67.35292015154765</v>
      </c>
      <c r="O2754" s="8">
        <v>1286.1657864148272</v>
      </c>
      <c r="P2754" s="8">
        <v>515.63703282172821</v>
      </c>
      <c r="Q2754" s="8">
        <f>P2754-Table3[[#This Row],[paid]]</f>
        <v>-770.52875359309894</v>
      </c>
      <c r="R2754" s="8">
        <v>7.6557487286596855</v>
      </c>
      <c r="S2754" s="8">
        <v>400</v>
      </c>
      <c r="T2754" s="10">
        <v>0.11</v>
      </c>
      <c r="U2754" s="8">
        <v>171.63438013797028</v>
      </c>
      <c r="V2754" s="10">
        <v>5.5476484818120002E-2</v>
      </c>
    </row>
    <row r="2755" spans="1:22" x14ac:dyDescent="0.25">
      <c r="A2755" s="6">
        <v>44739</v>
      </c>
      <c r="B2755" s="7" t="str">
        <f t="shared" si="43"/>
        <v>6</v>
      </c>
      <c r="C2755" s="17">
        <f>_xlfn.ISOWEEKNUM(Table3[[#This Row],[dt]])</f>
        <v>26</v>
      </c>
      <c r="D2755" s="1">
        <v>15839</v>
      </c>
      <c r="E2755" s="1" t="s">
        <v>10</v>
      </c>
      <c r="F2755" s="1" t="s">
        <v>95</v>
      </c>
      <c r="G2755" s="1" t="s">
        <v>44</v>
      </c>
      <c r="H2755" s="1" t="s">
        <v>19</v>
      </c>
      <c r="I2755" s="1" t="s">
        <v>12</v>
      </c>
      <c r="J2755" s="1" t="s">
        <v>16</v>
      </c>
      <c r="K2755" s="1" t="s">
        <v>14</v>
      </c>
      <c r="L2755" s="1" t="s">
        <v>78</v>
      </c>
      <c r="M2755" s="1">
        <v>110640</v>
      </c>
      <c r="N2755" s="17">
        <v>93.232213795594078</v>
      </c>
      <c r="O2755" s="8">
        <v>1826.1271711474351</v>
      </c>
      <c r="P2755" s="8">
        <v>1013.415945466435</v>
      </c>
      <c r="Q2755" s="8">
        <f>P2755-Table3[[#This Row],[paid]]</f>
        <v>-812.71122568100009</v>
      </c>
      <c r="R2755" s="8">
        <v>10.869804590163303</v>
      </c>
      <c r="S2755" s="8">
        <v>800</v>
      </c>
      <c r="T2755" s="10">
        <v>7.4999999999999997E-2</v>
      </c>
      <c r="U2755" s="8">
        <v>349.39243068051007</v>
      </c>
      <c r="V2755" s="10">
        <v>5.7461175779391457E-2</v>
      </c>
    </row>
    <row r="2756" spans="1:22" x14ac:dyDescent="0.25">
      <c r="A2756" s="6">
        <v>44739</v>
      </c>
      <c r="B2756" s="7" t="str">
        <f t="shared" si="43"/>
        <v>6</v>
      </c>
      <c r="C2756" s="17">
        <f>_xlfn.ISOWEEKNUM(Table3[[#This Row],[dt]])</f>
        <v>26</v>
      </c>
      <c r="D2756" s="1">
        <v>15169</v>
      </c>
      <c r="E2756" s="1" t="s">
        <v>10</v>
      </c>
      <c r="F2756" s="1" t="s">
        <v>92</v>
      </c>
      <c r="G2756" s="1" t="s">
        <v>62</v>
      </c>
      <c r="H2756" s="1" t="s">
        <v>11</v>
      </c>
      <c r="I2756" s="1" t="s">
        <v>12</v>
      </c>
      <c r="J2756" s="1" t="s">
        <v>13</v>
      </c>
      <c r="K2756" s="1" t="s">
        <v>14</v>
      </c>
      <c r="L2756" s="1" t="s">
        <v>77</v>
      </c>
      <c r="M2756" s="1">
        <v>50590</v>
      </c>
      <c r="N2756" s="17">
        <v>282.69042275454586</v>
      </c>
      <c r="O2756" s="8">
        <v>1379.7519452858205</v>
      </c>
      <c r="P2756" s="8">
        <v>532.84516490335466</v>
      </c>
      <c r="Q2756" s="8">
        <f>P2756-Table3[[#This Row],[paid]]</f>
        <v>-846.90678038246585</v>
      </c>
      <c r="R2756" s="8">
        <v>1.8849070290789895</v>
      </c>
      <c r="S2756" s="8">
        <v>600</v>
      </c>
      <c r="T2756" s="10">
        <v>0.09</v>
      </c>
      <c r="U2756" s="8">
        <v>260.49219698301954</v>
      </c>
      <c r="V2756" s="10">
        <v>8.1478390015439273E-2</v>
      </c>
    </row>
    <row r="2757" spans="1:22" x14ac:dyDescent="0.25">
      <c r="A2757" s="6">
        <v>44739</v>
      </c>
      <c r="B2757" s="7" t="str">
        <f t="shared" si="43"/>
        <v>6</v>
      </c>
      <c r="C2757" s="17">
        <f>_xlfn.ISOWEEKNUM(Table3[[#This Row],[dt]])</f>
        <v>26</v>
      </c>
      <c r="D2757" s="1">
        <v>7581</v>
      </c>
      <c r="E2757" s="1" t="s">
        <v>10</v>
      </c>
      <c r="F2757" s="1" t="s">
        <v>90</v>
      </c>
      <c r="G2757" s="1" t="s">
        <v>43</v>
      </c>
      <c r="H2757" s="1" t="s">
        <v>11</v>
      </c>
      <c r="I2757" s="1" t="s">
        <v>12</v>
      </c>
      <c r="J2757" s="1" t="s">
        <v>13</v>
      </c>
      <c r="K2757" s="1" t="s">
        <v>14</v>
      </c>
      <c r="L2757" s="1" t="s">
        <v>80</v>
      </c>
      <c r="M2757" s="1">
        <v>47200</v>
      </c>
      <c r="N2757" s="17">
        <v>240.36784943223958</v>
      </c>
      <c r="O2757" s="8">
        <v>935.61760617022981</v>
      </c>
      <c r="P2757" s="8">
        <v>60.650591123537815</v>
      </c>
      <c r="Q2757" s="8">
        <f>P2757-Table3[[#This Row],[paid]]</f>
        <v>-874.96701504669204</v>
      </c>
      <c r="R2757" s="8">
        <v>0.25232405775896166</v>
      </c>
      <c r="S2757" s="8">
        <v>200</v>
      </c>
      <c r="T2757" s="10">
        <v>0.17</v>
      </c>
      <c r="U2757" s="8">
        <v>40.289181908958156</v>
      </c>
      <c r="V2757" s="10">
        <v>0.11071390281779236</v>
      </c>
    </row>
    <row r="2758" spans="1:22" x14ac:dyDescent="0.25">
      <c r="A2758" s="6">
        <v>44739</v>
      </c>
      <c r="B2758" s="7" t="str">
        <f t="shared" si="43"/>
        <v>6</v>
      </c>
      <c r="C2758" s="17">
        <f>_xlfn.ISOWEEKNUM(Table3[[#This Row],[dt]])</f>
        <v>26</v>
      </c>
      <c r="D2758" s="1">
        <v>10544</v>
      </c>
      <c r="E2758" s="1" t="s">
        <v>10</v>
      </c>
      <c r="F2758" s="1" t="s">
        <v>91</v>
      </c>
      <c r="G2758" s="1" t="s">
        <v>71</v>
      </c>
      <c r="H2758" s="1" t="s">
        <v>17</v>
      </c>
      <c r="I2758" s="1" t="s">
        <v>12</v>
      </c>
      <c r="J2758" s="1" t="s">
        <v>13</v>
      </c>
      <c r="K2758" s="1" t="s">
        <v>15</v>
      </c>
      <c r="L2758" s="1" t="s">
        <v>80</v>
      </c>
      <c r="M2758" s="1">
        <v>960550</v>
      </c>
      <c r="N2758" s="17">
        <v>4865.2411717328823</v>
      </c>
      <c r="O2758" s="8">
        <v>1970.4470346823089</v>
      </c>
      <c r="P2758" s="8">
        <v>1095.1222343906031</v>
      </c>
      <c r="Q2758" s="8">
        <f>P2758-Table3[[#This Row],[paid]]</f>
        <v>-875.32480029170574</v>
      </c>
      <c r="R2758" s="8">
        <v>0.22509104805600968</v>
      </c>
      <c r="S2758" s="8">
        <v>5000</v>
      </c>
      <c r="T2758" s="10">
        <v>0.06</v>
      </c>
      <c r="U2758" s="8">
        <v>255.15938243637578</v>
      </c>
      <c r="V2758" s="10">
        <v>3.8832709631779594E-2</v>
      </c>
    </row>
    <row r="2759" spans="1:22" x14ac:dyDescent="0.25">
      <c r="A2759" s="6">
        <v>44739</v>
      </c>
      <c r="B2759" s="7" t="str">
        <f t="shared" si="43"/>
        <v>6</v>
      </c>
      <c r="C2759" s="17">
        <f>_xlfn.ISOWEEKNUM(Table3[[#This Row],[dt]])</f>
        <v>26</v>
      </c>
      <c r="D2759" s="1">
        <v>15909</v>
      </c>
      <c r="E2759" s="1" t="s">
        <v>10</v>
      </c>
      <c r="F2759" s="1" t="s">
        <v>90</v>
      </c>
      <c r="G2759" s="1" t="s">
        <v>40</v>
      </c>
      <c r="H2759" s="1" t="s">
        <v>11</v>
      </c>
      <c r="I2759" s="1" t="s">
        <v>18</v>
      </c>
      <c r="J2759" s="1" t="s">
        <v>13</v>
      </c>
      <c r="K2759" s="1" t="s">
        <v>14</v>
      </c>
      <c r="L2759" s="1" t="s">
        <v>80</v>
      </c>
      <c r="M2759" s="1">
        <v>279220</v>
      </c>
      <c r="N2759" s="17">
        <v>335.86403568049735</v>
      </c>
      <c r="O2759" s="8">
        <v>2614.4233976373885</v>
      </c>
      <c r="P2759" s="8">
        <v>1644.364781475676</v>
      </c>
      <c r="Q2759" s="8">
        <f>P2759-Table3[[#This Row],[paid]]</f>
        <v>-970.05861616171251</v>
      </c>
      <c r="R2759" s="8">
        <v>4.8959239656130871</v>
      </c>
      <c r="S2759" s="8">
        <v>2000</v>
      </c>
      <c r="T2759" s="10">
        <v>0.06</v>
      </c>
      <c r="U2759" s="8">
        <v>370.79132410051943</v>
      </c>
      <c r="V2759" s="10">
        <v>3.7582022379057736E-2</v>
      </c>
    </row>
    <row r="2760" spans="1:22" x14ac:dyDescent="0.25">
      <c r="A2760" s="6">
        <v>44739</v>
      </c>
      <c r="B2760" s="7" t="str">
        <f t="shared" si="43"/>
        <v>6</v>
      </c>
      <c r="C2760" s="17">
        <f>_xlfn.ISOWEEKNUM(Table3[[#This Row],[dt]])</f>
        <v>26</v>
      </c>
      <c r="D2760" s="1">
        <v>16846</v>
      </c>
      <c r="E2760" s="1" t="s">
        <v>10</v>
      </c>
      <c r="F2760" s="1" t="s">
        <v>95</v>
      </c>
      <c r="G2760" s="1" t="s">
        <v>64</v>
      </c>
      <c r="H2760" s="1" t="s">
        <v>11</v>
      </c>
      <c r="I2760" s="1" t="s">
        <v>18</v>
      </c>
      <c r="J2760" s="1" t="s">
        <v>13</v>
      </c>
      <c r="K2760" s="1" t="s">
        <v>15</v>
      </c>
      <c r="L2760" s="1" t="s">
        <v>80</v>
      </c>
      <c r="M2760" s="1">
        <v>73620</v>
      </c>
      <c r="N2760" s="17">
        <v>263.04825805807928</v>
      </c>
      <c r="O2760" s="8">
        <v>1062.6347629464149</v>
      </c>
      <c r="P2760" s="8">
        <v>81.304311618677858</v>
      </c>
      <c r="Q2760" s="8">
        <f>P2760-Table3[[#This Row],[paid]]</f>
        <v>-981.33045132773702</v>
      </c>
      <c r="R2760" s="8">
        <v>0.30908515501640926</v>
      </c>
      <c r="S2760" s="8">
        <v>200</v>
      </c>
      <c r="T2760" s="10">
        <v>0.06</v>
      </c>
      <c r="U2760" s="8">
        <v>16.251907387395551</v>
      </c>
      <c r="V2760" s="10">
        <v>3.331497650378408E-2</v>
      </c>
    </row>
    <row r="2761" spans="1:22" x14ac:dyDescent="0.25">
      <c r="A2761" s="6">
        <v>44739</v>
      </c>
      <c r="B2761" s="7" t="str">
        <f t="shared" si="43"/>
        <v>6</v>
      </c>
      <c r="C2761" s="17">
        <f>_xlfn.ISOWEEKNUM(Table3[[#This Row],[dt]])</f>
        <v>26</v>
      </c>
      <c r="D2761" s="1">
        <v>15810</v>
      </c>
      <c r="E2761" s="1" t="s">
        <v>10</v>
      </c>
      <c r="F2761" s="1" t="s">
        <v>95</v>
      </c>
      <c r="G2761" s="1" t="s">
        <v>70</v>
      </c>
      <c r="H2761" s="1" t="s">
        <v>11</v>
      </c>
      <c r="I2761" s="1" t="s">
        <v>12</v>
      </c>
      <c r="J2761" s="1" t="s">
        <v>16</v>
      </c>
      <c r="K2761" s="1" t="s">
        <v>14</v>
      </c>
      <c r="L2761" s="1" t="s">
        <v>78</v>
      </c>
      <c r="M2761" s="1">
        <v>86500</v>
      </c>
      <c r="N2761" s="17">
        <v>265.8539084110235</v>
      </c>
      <c r="O2761" s="8">
        <v>2038.4188008728122</v>
      </c>
      <c r="P2761" s="8">
        <v>1003.5585281306461</v>
      </c>
      <c r="Q2761" s="8">
        <f>P2761-Table3[[#This Row],[paid]]</f>
        <v>-1034.8602727421662</v>
      </c>
      <c r="R2761" s="8">
        <v>3.7748496312459481</v>
      </c>
      <c r="S2761" s="8">
        <v>600</v>
      </c>
      <c r="T2761" s="10">
        <v>0.09</v>
      </c>
      <c r="U2761" s="8">
        <v>80.489228711115757</v>
      </c>
      <c r="V2761" s="10">
        <v>1.3367303526223675E-2</v>
      </c>
    </row>
    <row r="2762" spans="1:22" x14ac:dyDescent="0.25">
      <c r="A2762" s="6">
        <v>44739</v>
      </c>
      <c r="B2762" s="7" t="str">
        <f t="shared" si="43"/>
        <v>6</v>
      </c>
      <c r="C2762" s="17">
        <f>_xlfn.ISOWEEKNUM(Table3[[#This Row],[dt]])</f>
        <v>26</v>
      </c>
      <c r="D2762" s="1">
        <v>2480</v>
      </c>
      <c r="E2762" s="1" t="s">
        <v>10</v>
      </c>
      <c r="F2762" s="1" t="s">
        <v>90</v>
      </c>
      <c r="G2762" s="1" t="s">
        <v>42</v>
      </c>
      <c r="H2762" s="1" t="s">
        <v>17</v>
      </c>
      <c r="I2762" s="1" t="s">
        <v>12</v>
      </c>
      <c r="J2762" s="1" t="s">
        <v>13</v>
      </c>
      <c r="K2762" s="1" t="s">
        <v>14</v>
      </c>
      <c r="L2762" s="1" t="s">
        <v>76</v>
      </c>
      <c r="M2762" s="1">
        <v>1356650</v>
      </c>
      <c r="N2762" s="17">
        <v>1918.2350403253367</v>
      </c>
      <c r="O2762" s="8">
        <v>30475.718247767349</v>
      </c>
      <c r="P2762" s="8">
        <v>29435.846234617118</v>
      </c>
      <c r="Q2762" s="8">
        <f>P2762-Table3[[#This Row],[paid]]</f>
        <v>-1039.8720131502305</v>
      </c>
      <c r="R2762" s="8">
        <v>15.345276056277617</v>
      </c>
      <c r="S2762" s="8">
        <v>50000</v>
      </c>
      <c r="T2762" s="10">
        <v>0.06</v>
      </c>
      <c r="U2762" s="8">
        <v>10400.293142683362</v>
      </c>
      <c r="V2762" s="10">
        <v>5.8886779630229771E-2</v>
      </c>
    </row>
    <row r="2763" spans="1:22" x14ac:dyDescent="0.25">
      <c r="A2763" s="6">
        <v>44739</v>
      </c>
      <c r="B2763" s="7" t="str">
        <f t="shared" si="43"/>
        <v>6</v>
      </c>
      <c r="C2763" s="17">
        <f>_xlfn.ISOWEEKNUM(Table3[[#This Row],[dt]])</f>
        <v>26</v>
      </c>
      <c r="D2763" s="1">
        <v>13250</v>
      </c>
      <c r="E2763" s="1" t="s">
        <v>10</v>
      </c>
      <c r="F2763" s="1" t="s">
        <v>92</v>
      </c>
      <c r="G2763" s="1" t="s">
        <v>46</v>
      </c>
      <c r="H2763" s="1" t="s">
        <v>11</v>
      </c>
      <c r="I2763" s="1" t="s">
        <v>18</v>
      </c>
      <c r="J2763" s="1" t="s">
        <v>13</v>
      </c>
      <c r="K2763" s="1" t="s">
        <v>15</v>
      </c>
      <c r="L2763" s="1" t="s">
        <v>81</v>
      </c>
      <c r="M2763" s="1">
        <v>68400</v>
      </c>
      <c r="N2763" s="17">
        <v>242.28882833787463</v>
      </c>
      <c r="O2763" s="8">
        <v>1711.3111600923121</v>
      </c>
      <c r="P2763" s="8">
        <v>664.47367932739644</v>
      </c>
      <c r="Q2763" s="8">
        <f>P2763-Table3[[#This Row],[paid]]</f>
        <v>-1046.8374807649157</v>
      </c>
      <c r="R2763" s="8">
        <v>2.7424858334812701</v>
      </c>
      <c r="S2763" s="8">
        <v>1000</v>
      </c>
      <c r="T2763" s="10">
        <v>7.0000000000000007E-2</v>
      </c>
      <c r="U2763" s="8">
        <v>36.242825237922787</v>
      </c>
      <c r="V2763" s="10">
        <v>9.0906096974397964E-3</v>
      </c>
    </row>
    <row r="2764" spans="1:22" x14ac:dyDescent="0.25">
      <c r="A2764" s="6">
        <v>44739</v>
      </c>
      <c r="B2764" s="7" t="str">
        <f t="shared" si="43"/>
        <v>6</v>
      </c>
      <c r="C2764" s="17">
        <f>_xlfn.ISOWEEKNUM(Table3[[#This Row],[dt]])</f>
        <v>26</v>
      </c>
      <c r="D2764" s="1">
        <v>8767</v>
      </c>
      <c r="E2764" s="1" t="s">
        <v>10</v>
      </c>
      <c r="F2764" s="1" t="s">
        <v>91</v>
      </c>
      <c r="G2764" s="1" t="s">
        <v>63</v>
      </c>
      <c r="H2764" s="1" t="s">
        <v>17</v>
      </c>
      <c r="I2764" s="1" t="s">
        <v>18</v>
      </c>
      <c r="J2764" s="1" t="s">
        <v>13</v>
      </c>
      <c r="K2764" s="1" t="s">
        <v>14</v>
      </c>
      <c r="L2764" s="1" t="s">
        <v>78</v>
      </c>
      <c r="M2764" s="1">
        <v>105820</v>
      </c>
      <c r="N2764" s="17">
        <v>181.65882795597781</v>
      </c>
      <c r="O2764" s="8">
        <v>1832.2330152530599</v>
      </c>
      <c r="P2764" s="8">
        <v>759.91164861442473</v>
      </c>
      <c r="Q2764" s="8">
        <f>P2764-Table3[[#This Row],[paid]]</f>
        <v>-1072.321366638635</v>
      </c>
      <c r="R2764" s="8">
        <v>4.1831804001211408</v>
      </c>
      <c r="S2764" s="8">
        <v>1000</v>
      </c>
      <c r="T2764" s="10">
        <v>0.12</v>
      </c>
      <c r="U2764" s="8">
        <v>386.90496813041847</v>
      </c>
      <c r="V2764" s="10">
        <v>8.4857445563107398E-2</v>
      </c>
    </row>
    <row r="2765" spans="1:22" x14ac:dyDescent="0.25">
      <c r="A2765" s="6">
        <v>44739</v>
      </c>
      <c r="B2765" s="7" t="str">
        <f t="shared" si="43"/>
        <v>6</v>
      </c>
      <c r="C2765" s="17">
        <f>_xlfn.ISOWEEKNUM(Table3[[#This Row],[dt]])</f>
        <v>26</v>
      </c>
      <c r="D2765" s="1">
        <v>17247</v>
      </c>
      <c r="E2765" s="1" t="s">
        <v>10</v>
      </c>
      <c r="F2765" s="1" t="s">
        <v>90</v>
      </c>
      <c r="G2765" s="1" t="s">
        <v>57</v>
      </c>
      <c r="H2765" s="1" t="s">
        <v>11</v>
      </c>
      <c r="I2765" s="1" t="s">
        <v>22</v>
      </c>
      <c r="J2765" s="1" t="s">
        <v>16</v>
      </c>
      <c r="K2765" s="1" t="s">
        <v>15</v>
      </c>
      <c r="L2765" s="1" t="s">
        <v>81</v>
      </c>
      <c r="M2765" s="1">
        <v>110150</v>
      </c>
      <c r="N2765" s="17">
        <v>384.85150985774897</v>
      </c>
      <c r="O2765" s="8">
        <v>2596.8701750919258</v>
      </c>
      <c r="P2765" s="8">
        <v>1487.2163806379233</v>
      </c>
      <c r="Q2765" s="8">
        <f>P2765-Table3[[#This Row],[paid]]</f>
        <v>-1109.6537944540025</v>
      </c>
      <c r="R2765" s="8">
        <v>3.8643901415058415</v>
      </c>
      <c r="S2765" s="8">
        <v>1400</v>
      </c>
      <c r="T2765" s="10">
        <v>7.0000000000000007E-2</v>
      </c>
      <c r="U2765" s="8">
        <v>152.28639603309594</v>
      </c>
      <c r="V2765" s="10">
        <v>1.7066155494218731E-2</v>
      </c>
    </row>
    <row r="2766" spans="1:22" x14ac:dyDescent="0.25">
      <c r="A2766" s="6">
        <v>44739</v>
      </c>
      <c r="B2766" s="7" t="str">
        <f t="shared" si="43"/>
        <v>6</v>
      </c>
      <c r="C2766" s="17">
        <f>_xlfn.ISOWEEKNUM(Table3[[#This Row],[dt]])</f>
        <v>26</v>
      </c>
      <c r="D2766" s="1">
        <v>14706</v>
      </c>
      <c r="E2766" s="1" t="s">
        <v>10</v>
      </c>
      <c r="F2766" s="1" t="s">
        <v>91</v>
      </c>
      <c r="G2766" s="1" t="s">
        <v>42</v>
      </c>
      <c r="H2766" s="1" t="s">
        <v>17</v>
      </c>
      <c r="I2766" s="1" t="s">
        <v>18</v>
      </c>
      <c r="J2766" s="1" t="s">
        <v>13</v>
      </c>
      <c r="K2766" s="1" t="s">
        <v>15</v>
      </c>
      <c r="L2766" s="1" t="s">
        <v>80</v>
      </c>
      <c r="M2766" s="1">
        <v>40850</v>
      </c>
      <c r="N2766" s="17">
        <v>149.08759124087589</v>
      </c>
      <c r="O2766" s="8">
        <v>2174.762826451602</v>
      </c>
      <c r="P2766" s="8">
        <v>964.97068844008447</v>
      </c>
      <c r="Q2766" s="8">
        <f>P2766-Table3[[#This Row],[paid]]</f>
        <v>-1209.7921380115176</v>
      </c>
      <c r="R2766" s="8">
        <v>6.4725084120583398</v>
      </c>
      <c r="S2766" s="8">
        <v>800</v>
      </c>
      <c r="T2766" s="10">
        <v>0.11</v>
      </c>
      <c r="U2766" s="8">
        <v>613.06262087027471</v>
      </c>
      <c r="V2766" s="10">
        <v>0.10588622504539769</v>
      </c>
    </row>
    <row r="2767" spans="1:22" x14ac:dyDescent="0.25">
      <c r="A2767" s="6">
        <v>44739</v>
      </c>
      <c r="B2767" s="7" t="str">
        <f t="shared" si="43"/>
        <v>6</v>
      </c>
      <c r="C2767" s="17">
        <f>_xlfn.ISOWEEKNUM(Table3[[#This Row],[dt]])</f>
        <v>26</v>
      </c>
      <c r="D2767" s="1">
        <v>2575</v>
      </c>
      <c r="E2767" s="1" t="s">
        <v>10</v>
      </c>
      <c r="F2767" s="1" t="s">
        <v>92</v>
      </c>
      <c r="G2767" s="1" t="s">
        <v>39</v>
      </c>
      <c r="H2767" s="1" t="s">
        <v>17</v>
      </c>
      <c r="I2767" s="1" t="s">
        <v>18</v>
      </c>
      <c r="J2767" s="1" t="s">
        <v>16</v>
      </c>
      <c r="K2767" s="1" t="s">
        <v>20</v>
      </c>
      <c r="L2767" s="1" t="s">
        <v>80</v>
      </c>
      <c r="M2767" s="1">
        <v>85650</v>
      </c>
      <c r="N2767" s="17">
        <v>69.095170609397144</v>
      </c>
      <c r="O2767" s="8">
        <v>1850.9963904353433</v>
      </c>
      <c r="P2767" s="8">
        <v>576.10320447976721</v>
      </c>
      <c r="Q2767" s="8">
        <f>P2767-Table3[[#This Row],[paid]]</f>
        <v>-1274.893185955576</v>
      </c>
      <c r="R2767" s="8">
        <v>8.3378215785375822</v>
      </c>
      <c r="S2767" s="8">
        <v>10000</v>
      </c>
      <c r="T2767" s="10">
        <v>7.4999999999999997E-2</v>
      </c>
      <c r="U2767" s="8">
        <v>20.299061196613433</v>
      </c>
      <c r="V2767" s="10">
        <v>5.8725187428133041E-3</v>
      </c>
    </row>
    <row r="2768" spans="1:22" x14ac:dyDescent="0.25">
      <c r="A2768" s="6">
        <v>44739</v>
      </c>
      <c r="B2768" s="7" t="str">
        <f t="shared" si="43"/>
        <v>6</v>
      </c>
      <c r="C2768" s="17">
        <f>_xlfn.ISOWEEKNUM(Table3[[#This Row],[dt]])</f>
        <v>26</v>
      </c>
      <c r="D2768" s="1">
        <v>5351</v>
      </c>
      <c r="E2768" s="1" t="s">
        <v>10</v>
      </c>
      <c r="F2768" s="1" t="s">
        <v>91</v>
      </c>
      <c r="G2768" s="1" t="s">
        <v>68</v>
      </c>
      <c r="H2768" s="1" t="s">
        <v>17</v>
      </c>
      <c r="I2768" s="1" t="s">
        <v>12</v>
      </c>
      <c r="J2768" s="1" t="s">
        <v>13</v>
      </c>
      <c r="K2768" s="1" t="s">
        <v>14</v>
      </c>
      <c r="L2768" s="1" t="s">
        <v>77</v>
      </c>
      <c r="M2768" s="1">
        <v>484670</v>
      </c>
      <c r="N2768" s="17">
        <v>1083.945564538674</v>
      </c>
      <c r="O2768" s="8">
        <v>13614.679314220091</v>
      </c>
      <c r="P2768" s="8">
        <v>12297.97604605442</v>
      </c>
      <c r="Q2768" s="8">
        <f>P2768-Table3[[#This Row],[paid]]</f>
        <v>-1316.703268165671</v>
      </c>
      <c r="R2768" s="8">
        <v>11.345566095183409</v>
      </c>
      <c r="S2768" s="8">
        <v>17800</v>
      </c>
      <c r="T2768" s="10">
        <v>0.06</v>
      </c>
      <c r="U2768" s="8">
        <v>2676.1218100976184</v>
      </c>
      <c r="V2768" s="10">
        <v>3.6267780975718672E-2</v>
      </c>
    </row>
    <row r="2769" spans="1:22" x14ac:dyDescent="0.25">
      <c r="A2769" s="6">
        <v>44739</v>
      </c>
      <c r="B2769" s="7" t="str">
        <f t="shared" si="43"/>
        <v>6</v>
      </c>
      <c r="C2769" s="17">
        <f>_xlfn.ISOWEEKNUM(Table3[[#This Row],[dt]])</f>
        <v>26</v>
      </c>
      <c r="D2769" s="1">
        <v>2796</v>
      </c>
      <c r="E2769" s="1" t="s">
        <v>10</v>
      </c>
      <c r="F2769" s="1" t="s">
        <v>95</v>
      </c>
      <c r="G2769" s="1" t="s">
        <v>36</v>
      </c>
      <c r="H2769" s="1" t="s">
        <v>17</v>
      </c>
      <c r="I2769" s="1" t="s">
        <v>12</v>
      </c>
      <c r="J2769" s="1" t="s">
        <v>13</v>
      </c>
      <c r="K2769" s="1" t="s">
        <v>14</v>
      </c>
      <c r="L2769" s="1" t="s">
        <v>81</v>
      </c>
      <c r="M2769" s="1">
        <v>78770</v>
      </c>
      <c r="N2769" s="17">
        <v>237.49748743718592</v>
      </c>
      <c r="O2769" s="8">
        <v>2784.0834033050464</v>
      </c>
      <c r="P2769" s="8">
        <v>1360.520191564852</v>
      </c>
      <c r="Q2769" s="8">
        <f>P2769-Table3[[#This Row],[paid]]</f>
        <v>-1423.5632117401944</v>
      </c>
      <c r="R2769" s="8">
        <v>5.7285666734671734</v>
      </c>
      <c r="S2769" s="8">
        <v>1200</v>
      </c>
      <c r="T2769" s="10">
        <v>0.11</v>
      </c>
      <c r="U2769" s="8">
        <v>26.367199301698172</v>
      </c>
      <c r="V2769" s="10">
        <v>3.2300389543613917E-3</v>
      </c>
    </row>
    <row r="2770" spans="1:22" x14ac:dyDescent="0.25">
      <c r="A2770" s="6">
        <v>44739</v>
      </c>
      <c r="B2770" s="7" t="str">
        <f t="shared" si="43"/>
        <v>6</v>
      </c>
      <c r="C2770" s="17">
        <f>_xlfn.ISOWEEKNUM(Table3[[#This Row],[dt]])</f>
        <v>26</v>
      </c>
      <c r="D2770" s="1">
        <v>9559</v>
      </c>
      <c r="E2770" s="1" t="s">
        <v>10</v>
      </c>
      <c r="F2770" s="1" t="s">
        <v>92</v>
      </c>
      <c r="G2770" s="1" t="s">
        <v>48</v>
      </c>
      <c r="H2770" s="1" t="s">
        <v>17</v>
      </c>
      <c r="I2770" s="1" t="s">
        <v>18</v>
      </c>
      <c r="J2770" s="1" t="s">
        <v>16</v>
      </c>
      <c r="K2770" s="1" t="s">
        <v>14</v>
      </c>
      <c r="L2770" s="1" t="s">
        <v>79</v>
      </c>
      <c r="M2770" s="1">
        <v>209200</v>
      </c>
      <c r="N2770" s="17">
        <v>511.98784758850582</v>
      </c>
      <c r="O2770" s="8">
        <v>5814.7446860689724</v>
      </c>
      <c r="P2770" s="8">
        <v>4277.4118047372922</v>
      </c>
      <c r="Q2770" s="8">
        <f>P2770-Table3[[#This Row],[paid]]</f>
        <v>-1537.3328813316803</v>
      </c>
      <c r="R2770" s="8">
        <v>8.354518227110594</v>
      </c>
      <c r="S2770" s="8">
        <v>4000</v>
      </c>
      <c r="T2770" s="10">
        <v>7.0000000000000007E-2</v>
      </c>
      <c r="U2770" s="8">
        <v>114.59761653736865</v>
      </c>
      <c r="V2770" s="10">
        <v>4.4652242122385872E-3</v>
      </c>
    </row>
    <row r="2771" spans="1:22" x14ac:dyDescent="0.25">
      <c r="A2771" s="6">
        <v>44739</v>
      </c>
      <c r="B2771" s="7" t="str">
        <f t="shared" si="43"/>
        <v>6</v>
      </c>
      <c r="C2771" s="17">
        <f>_xlfn.ISOWEEKNUM(Table3[[#This Row],[dt]])</f>
        <v>26</v>
      </c>
      <c r="D2771" s="1">
        <v>12657</v>
      </c>
      <c r="E2771" s="1" t="s">
        <v>10</v>
      </c>
      <c r="F2771" s="1" t="s">
        <v>95</v>
      </c>
      <c r="G2771" s="1" t="s">
        <v>41</v>
      </c>
      <c r="H2771" s="1" t="s">
        <v>19</v>
      </c>
      <c r="I2771" s="1" t="s">
        <v>18</v>
      </c>
      <c r="J2771" s="1" t="s">
        <v>16</v>
      </c>
      <c r="K2771" s="1" t="s">
        <v>14</v>
      </c>
      <c r="L2771" s="1" t="s">
        <v>76</v>
      </c>
      <c r="M2771" s="1">
        <v>184520</v>
      </c>
      <c r="N2771" s="17">
        <v>259.67479984025255</v>
      </c>
      <c r="O2771" s="8">
        <v>3715.836855369595</v>
      </c>
      <c r="P2771" s="8">
        <v>2173.2189001286783</v>
      </c>
      <c r="Q2771" s="8">
        <f>P2771-Table3[[#This Row],[paid]]</f>
        <v>-1542.6179552409167</v>
      </c>
      <c r="R2771" s="8">
        <v>8.3690019265080977</v>
      </c>
      <c r="S2771" s="8">
        <v>2600</v>
      </c>
      <c r="T2771" s="10">
        <v>0.08</v>
      </c>
      <c r="U2771" s="8">
        <v>769.2128605065285</v>
      </c>
      <c r="V2771" s="10">
        <v>5.8991822411522274E-2</v>
      </c>
    </row>
    <row r="2772" spans="1:22" x14ac:dyDescent="0.25">
      <c r="A2772" s="6">
        <v>44739</v>
      </c>
      <c r="B2772" s="7" t="str">
        <f t="shared" si="43"/>
        <v>6</v>
      </c>
      <c r="C2772" s="17">
        <f>_xlfn.ISOWEEKNUM(Table3[[#This Row],[dt]])</f>
        <v>26</v>
      </c>
      <c r="D2772" s="1">
        <v>5638</v>
      </c>
      <c r="E2772" s="1" t="s">
        <v>10</v>
      </c>
      <c r="F2772" s="1" t="s">
        <v>91</v>
      </c>
      <c r="G2772" s="1" t="s">
        <v>35</v>
      </c>
      <c r="H2772" s="1" t="s">
        <v>11</v>
      </c>
      <c r="I2772" s="1" t="s">
        <v>12</v>
      </c>
      <c r="J2772" s="1" t="s">
        <v>16</v>
      </c>
      <c r="K2772" s="1" t="s">
        <v>15</v>
      </c>
      <c r="L2772" s="1" t="s">
        <v>77</v>
      </c>
      <c r="M2772" s="1">
        <v>261840</v>
      </c>
      <c r="N2772" s="17">
        <v>753.007584168216</v>
      </c>
      <c r="O2772" s="8">
        <v>3964.1434340102674</v>
      </c>
      <c r="P2772" s="8">
        <v>2313.9767988685021</v>
      </c>
      <c r="Q2772" s="8">
        <f>P2772-Table3[[#This Row],[paid]]</f>
        <v>-1650.1666351417653</v>
      </c>
      <c r="R2772" s="8">
        <v>3.0729794062095102</v>
      </c>
      <c r="S2772" s="8">
        <v>1800</v>
      </c>
      <c r="T2772" s="10">
        <v>0.04</v>
      </c>
      <c r="U2772" s="8">
        <v>239.6091760977335</v>
      </c>
      <c r="V2772" s="10">
        <v>1.7258108509334708E-2</v>
      </c>
    </row>
    <row r="2773" spans="1:22" x14ac:dyDescent="0.25">
      <c r="A2773" s="6">
        <v>44739</v>
      </c>
      <c r="B2773" s="7" t="str">
        <f t="shared" si="43"/>
        <v>6</v>
      </c>
      <c r="C2773" s="17">
        <f>_xlfn.ISOWEEKNUM(Table3[[#This Row],[dt]])</f>
        <v>26</v>
      </c>
      <c r="D2773" s="1">
        <v>2370</v>
      </c>
      <c r="E2773" s="1" t="s">
        <v>10</v>
      </c>
      <c r="F2773" s="1" t="s">
        <v>91</v>
      </c>
      <c r="G2773" s="1" t="s">
        <v>26</v>
      </c>
      <c r="H2773" s="1" t="s">
        <v>17</v>
      </c>
      <c r="I2773" s="1" t="s">
        <v>12</v>
      </c>
      <c r="J2773" s="1" t="s">
        <v>13</v>
      </c>
      <c r="K2773" s="1" t="s">
        <v>14</v>
      </c>
      <c r="L2773" s="1" t="s">
        <v>78</v>
      </c>
      <c r="M2773" s="1">
        <v>115110</v>
      </c>
      <c r="N2773" s="17">
        <v>263.30082282301362</v>
      </c>
      <c r="O2773" s="8">
        <v>4508.0932453084115</v>
      </c>
      <c r="P2773" s="8">
        <v>2747.6496778994783</v>
      </c>
      <c r="Q2773" s="8">
        <f>P2773-Table3[[#This Row],[paid]]</f>
        <v>-1760.4435674089332</v>
      </c>
      <c r="R2773" s="8">
        <v>10.43540103080651</v>
      </c>
      <c r="S2773" s="8">
        <v>30000</v>
      </c>
      <c r="T2773" s="10">
        <v>8.5000000000000006E-2</v>
      </c>
      <c r="U2773" s="8">
        <v>139.98776075778565</v>
      </c>
      <c r="V2773" s="10">
        <v>8.4913639636430057E-3</v>
      </c>
    </row>
    <row r="2774" spans="1:22" x14ac:dyDescent="0.25">
      <c r="A2774" s="6">
        <v>44739</v>
      </c>
      <c r="B2774" s="7" t="str">
        <f t="shared" si="43"/>
        <v>6</v>
      </c>
      <c r="C2774" s="17">
        <f>_xlfn.ISOWEEKNUM(Table3[[#This Row],[dt]])</f>
        <v>26</v>
      </c>
      <c r="D2774" s="1">
        <v>10543</v>
      </c>
      <c r="E2774" s="1" t="s">
        <v>10</v>
      </c>
      <c r="F2774" s="1" t="s">
        <v>94</v>
      </c>
      <c r="G2774" s="1" t="s">
        <v>53</v>
      </c>
      <c r="H2774" s="1" t="s">
        <v>19</v>
      </c>
      <c r="I2774" s="1" t="s">
        <v>18</v>
      </c>
      <c r="J2774" s="1" t="s">
        <v>13</v>
      </c>
      <c r="K2774" s="1" t="s">
        <v>14</v>
      </c>
      <c r="L2774" s="1" t="s">
        <v>80</v>
      </c>
      <c r="M2774" s="1">
        <v>279720</v>
      </c>
      <c r="N2774" s="17">
        <v>186.25423728813558</v>
      </c>
      <c r="O2774" s="8">
        <v>6660.4141893816359</v>
      </c>
      <c r="P2774" s="8">
        <v>4698.9786547967897</v>
      </c>
      <c r="Q2774" s="8">
        <f>P2774-Table3[[#This Row],[paid]]</f>
        <v>-1961.4355345848462</v>
      </c>
      <c r="R2774" s="8">
        <v>25.22884162644559</v>
      </c>
      <c r="S2774" s="8">
        <v>5200</v>
      </c>
      <c r="T2774" s="10">
        <v>8.5000000000000006E-2</v>
      </c>
      <c r="U2774" s="8">
        <v>348.88435551418365</v>
      </c>
      <c r="V2774" s="10">
        <v>1.2374474722573921E-2</v>
      </c>
    </row>
    <row r="2775" spans="1:22" x14ac:dyDescent="0.25">
      <c r="A2775" s="6">
        <v>44739</v>
      </c>
      <c r="B2775" s="7" t="str">
        <f t="shared" si="43"/>
        <v>6</v>
      </c>
      <c r="C2775" s="17">
        <f>_xlfn.ISOWEEKNUM(Table3[[#This Row],[dt]])</f>
        <v>26</v>
      </c>
      <c r="D2775" s="1">
        <v>15408</v>
      </c>
      <c r="E2775" s="1" t="s">
        <v>10</v>
      </c>
      <c r="F2775" s="1" t="s">
        <v>89</v>
      </c>
      <c r="G2775" s="1" t="s">
        <v>53</v>
      </c>
      <c r="H2775" s="1" t="s">
        <v>17</v>
      </c>
      <c r="I2775" s="1" t="s">
        <v>18</v>
      </c>
      <c r="J2775" s="1" t="s">
        <v>16</v>
      </c>
      <c r="K2775" s="1" t="s">
        <v>20</v>
      </c>
      <c r="L2775" s="1" t="s">
        <v>80</v>
      </c>
      <c r="M2775" s="1">
        <v>134680</v>
      </c>
      <c r="N2775" s="17">
        <v>217.20078331989401</v>
      </c>
      <c r="O2775" s="8">
        <v>4130.1289594700957</v>
      </c>
      <c r="P2775" s="8">
        <v>2135.8743933549608</v>
      </c>
      <c r="Q2775" s="8">
        <f>P2775-Table3[[#This Row],[paid]]</f>
        <v>-1994.2545661151348</v>
      </c>
      <c r="R2775" s="8">
        <v>9.8336403796907028</v>
      </c>
      <c r="S2775" s="8">
        <v>2200</v>
      </c>
      <c r="T2775" s="10">
        <v>0.1</v>
      </c>
      <c r="U2775" s="8">
        <v>564.6066255601437</v>
      </c>
      <c r="V2775" s="10">
        <v>4.405741487083098E-2</v>
      </c>
    </row>
    <row r="2776" spans="1:22" x14ac:dyDescent="0.25">
      <c r="A2776" s="6">
        <v>44739</v>
      </c>
      <c r="B2776" s="7" t="str">
        <f t="shared" si="43"/>
        <v>6</v>
      </c>
      <c r="C2776" s="17">
        <f>_xlfn.ISOWEEKNUM(Table3[[#This Row],[dt]])</f>
        <v>26</v>
      </c>
      <c r="D2776" s="1">
        <v>15910</v>
      </c>
      <c r="E2776" s="1" t="s">
        <v>10</v>
      </c>
      <c r="F2776" s="1" t="s">
        <v>91</v>
      </c>
      <c r="G2776" s="1" t="s">
        <v>71</v>
      </c>
      <c r="H2776" s="1" t="s">
        <v>11</v>
      </c>
      <c r="I2776" s="1" t="s">
        <v>12</v>
      </c>
      <c r="J2776" s="1" t="s">
        <v>16</v>
      </c>
      <c r="K2776" s="1" t="s">
        <v>14</v>
      </c>
      <c r="L2776" s="1" t="s">
        <v>80</v>
      </c>
      <c r="M2776" s="1">
        <v>184200</v>
      </c>
      <c r="N2776" s="17">
        <v>627.10805981378724</v>
      </c>
      <c r="O2776" s="8">
        <v>4797.363335189988</v>
      </c>
      <c r="P2776" s="8">
        <v>2770.2257949841555</v>
      </c>
      <c r="Q2776" s="8">
        <f>P2776-Table3[[#This Row],[paid]]</f>
        <v>-2027.1375402058325</v>
      </c>
      <c r="R2776" s="8">
        <v>4.4174616346132485</v>
      </c>
      <c r="S2776" s="8">
        <v>1800</v>
      </c>
      <c r="T2776" s="10">
        <v>0.12</v>
      </c>
      <c r="U2776" s="8">
        <v>678.97362626436563</v>
      </c>
      <c r="V2776" s="10">
        <v>4.0849475609156319E-2</v>
      </c>
    </row>
    <row r="2777" spans="1:22" x14ac:dyDescent="0.25">
      <c r="A2777" s="6">
        <v>44739</v>
      </c>
      <c r="B2777" s="7" t="str">
        <f t="shared" si="43"/>
        <v>6</v>
      </c>
      <c r="C2777" s="17">
        <f>_xlfn.ISOWEEKNUM(Table3[[#This Row],[dt]])</f>
        <v>26</v>
      </c>
      <c r="D2777" s="1">
        <v>14988</v>
      </c>
      <c r="E2777" s="1" t="s">
        <v>10</v>
      </c>
      <c r="F2777" s="1" t="s">
        <v>89</v>
      </c>
      <c r="G2777" s="1" t="s">
        <v>61</v>
      </c>
      <c r="H2777" s="1" t="s">
        <v>11</v>
      </c>
      <c r="I2777" s="1" t="s">
        <v>12</v>
      </c>
      <c r="J2777" s="1" t="s">
        <v>16</v>
      </c>
      <c r="K2777" s="1" t="s">
        <v>14</v>
      </c>
      <c r="L2777" s="1" t="s">
        <v>77</v>
      </c>
      <c r="M2777" s="1">
        <v>247140</v>
      </c>
      <c r="N2777" s="17">
        <v>796.6715125466153</v>
      </c>
      <c r="O2777" s="8">
        <v>6731.9759556085</v>
      </c>
      <c r="P2777" s="8">
        <v>4381.6776691029982</v>
      </c>
      <c r="Q2777" s="8">
        <f>P2777-Table3[[#This Row],[paid]]</f>
        <v>-2350.2982865055019</v>
      </c>
      <c r="R2777" s="8">
        <v>5.4999803558892975</v>
      </c>
      <c r="S2777" s="8">
        <v>3400</v>
      </c>
      <c r="T2777" s="10">
        <v>0.14000000000000001</v>
      </c>
      <c r="U2777" s="8">
        <v>1106.7764985711165</v>
      </c>
      <c r="V2777" s="10">
        <v>4.2098658023746266E-2</v>
      </c>
    </row>
    <row r="2778" spans="1:22" x14ac:dyDescent="0.25">
      <c r="A2778" s="6">
        <v>44739</v>
      </c>
      <c r="B2778" s="7" t="str">
        <f t="shared" si="43"/>
        <v>6</v>
      </c>
      <c r="C2778" s="17">
        <f>_xlfn.ISOWEEKNUM(Table3[[#This Row],[dt]])</f>
        <v>26</v>
      </c>
      <c r="D2778" s="1">
        <v>3015</v>
      </c>
      <c r="E2778" s="1" t="s">
        <v>10</v>
      </c>
      <c r="F2778" s="1" t="s">
        <v>95</v>
      </c>
      <c r="G2778" s="1" t="s">
        <v>62</v>
      </c>
      <c r="H2778" s="1" t="s">
        <v>11</v>
      </c>
      <c r="I2778" s="1" t="s">
        <v>12</v>
      </c>
      <c r="J2778" s="1" t="s">
        <v>16</v>
      </c>
      <c r="K2778" s="1" t="s">
        <v>15</v>
      </c>
      <c r="L2778" s="1" t="s">
        <v>77</v>
      </c>
      <c r="M2778" s="1">
        <v>186520</v>
      </c>
      <c r="N2778" s="17">
        <v>2452.5131993994905</v>
      </c>
      <c r="O2778" s="8">
        <v>3307.8016974413554</v>
      </c>
      <c r="P2778" s="8">
        <v>867.2682621307423</v>
      </c>
      <c r="Q2778" s="8">
        <f>P2778-Table3[[#This Row],[paid]]</f>
        <v>-2440.5334353106132</v>
      </c>
      <c r="R2778" s="8">
        <v>0.35362429949127167</v>
      </c>
      <c r="S2778" s="8">
        <v>1400</v>
      </c>
      <c r="T2778" s="10">
        <v>0.13</v>
      </c>
      <c r="U2778" s="8">
        <v>428.11573656343165</v>
      </c>
      <c r="V2778" s="10">
        <v>8.2272839761563188E-2</v>
      </c>
    </row>
    <row r="2779" spans="1:22" x14ac:dyDescent="0.25">
      <c r="A2779" s="6">
        <v>44739</v>
      </c>
      <c r="B2779" s="7" t="str">
        <f t="shared" si="43"/>
        <v>6</v>
      </c>
      <c r="C2779" s="17">
        <f>_xlfn.ISOWEEKNUM(Table3[[#This Row],[dt]])</f>
        <v>26</v>
      </c>
      <c r="D2779" s="1">
        <v>10778</v>
      </c>
      <c r="E2779" s="1" t="s">
        <v>10</v>
      </c>
      <c r="F2779" s="1" t="s">
        <v>93</v>
      </c>
      <c r="G2779" s="1" t="s">
        <v>35</v>
      </c>
      <c r="H2779" s="1" t="s">
        <v>17</v>
      </c>
      <c r="I2779" s="1" t="s">
        <v>12</v>
      </c>
      <c r="J2779" s="1" t="s">
        <v>16</v>
      </c>
      <c r="K2779" s="1" t="s">
        <v>20</v>
      </c>
      <c r="L2779" s="1" t="s">
        <v>78</v>
      </c>
      <c r="M2779" s="1">
        <v>113620</v>
      </c>
      <c r="N2779" s="17">
        <v>218.10906515580734</v>
      </c>
      <c r="O2779" s="8">
        <v>3862.310127937717</v>
      </c>
      <c r="P2779" s="8">
        <v>1363.1146461914275</v>
      </c>
      <c r="Q2779" s="8">
        <f>P2779-Table3[[#This Row],[paid]]</f>
        <v>-2499.1954817462893</v>
      </c>
      <c r="R2779" s="8">
        <v>6.2496927636532646</v>
      </c>
      <c r="S2779" s="8">
        <v>1600</v>
      </c>
      <c r="T2779" s="10">
        <v>0.09</v>
      </c>
      <c r="U2779" s="8">
        <v>65.073728248318773</v>
      </c>
      <c r="V2779" s="10">
        <v>7.9564997742652844E-3</v>
      </c>
    </row>
    <row r="2780" spans="1:22" x14ac:dyDescent="0.25">
      <c r="A2780" s="6">
        <v>44739</v>
      </c>
      <c r="B2780" s="7" t="str">
        <f t="shared" si="43"/>
        <v>6</v>
      </c>
      <c r="C2780" s="17">
        <f>_xlfn.ISOWEEKNUM(Table3[[#This Row],[dt]])</f>
        <v>26</v>
      </c>
      <c r="D2780" s="1">
        <v>5289</v>
      </c>
      <c r="E2780" s="1" t="s">
        <v>10</v>
      </c>
      <c r="F2780" s="1" t="s">
        <v>92</v>
      </c>
      <c r="G2780" s="1" t="s">
        <v>33</v>
      </c>
      <c r="H2780" s="1" t="s">
        <v>17</v>
      </c>
      <c r="I2780" s="1" t="s">
        <v>12</v>
      </c>
      <c r="J2780" s="1" t="s">
        <v>16</v>
      </c>
      <c r="K2780" s="1" t="s">
        <v>14</v>
      </c>
      <c r="L2780" s="1" t="s">
        <v>79</v>
      </c>
      <c r="M2780" s="1">
        <v>419020</v>
      </c>
      <c r="N2780" s="17">
        <v>1136.4483983249997</v>
      </c>
      <c r="O2780" s="8">
        <v>7776.528350657486</v>
      </c>
      <c r="P2780" s="8">
        <v>4797.8410361746201</v>
      </c>
      <c r="Q2780" s="8">
        <f>P2780-Table3[[#This Row],[paid]]</f>
        <v>-2978.687314482866</v>
      </c>
      <c r="R2780" s="8">
        <v>4.2217852066544435</v>
      </c>
      <c r="S2780" s="8">
        <v>5800</v>
      </c>
      <c r="T2780" s="10">
        <v>0.04</v>
      </c>
      <c r="U2780" s="8">
        <v>519.79287996496737</v>
      </c>
      <c r="V2780" s="10">
        <v>1.8056485408257879E-2</v>
      </c>
    </row>
    <row r="2781" spans="1:22" x14ac:dyDescent="0.25">
      <c r="A2781" s="6">
        <v>44739</v>
      </c>
      <c r="B2781" s="7" t="str">
        <f t="shared" si="43"/>
        <v>6</v>
      </c>
      <c r="C2781" s="17">
        <f>_xlfn.ISOWEEKNUM(Table3[[#This Row],[dt]])</f>
        <v>26</v>
      </c>
      <c r="D2781" s="1">
        <v>3016</v>
      </c>
      <c r="E2781" s="1" t="s">
        <v>10</v>
      </c>
      <c r="F2781" s="1" t="s">
        <v>95</v>
      </c>
      <c r="G2781" s="1" t="s">
        <v>26</v>
      </c>
      <c r="H2781" s="1" t="s">
        <v>11</v>
      </c>
      <c r="I2781" s="1" t="s">
        <v>12</v>
      </c>
      <c r="J2781" s="1" t="s">
        <v>16</v>
      </c>
      <c r="K2781" s="1" t="s">
        <v>15</v>
      </c>
      <c r="L2781" s="1" t="s">
        <v>80</v>
      </c>
      <c r="M2781" s="1">
        <v>706200</v>
      </c>
      <c r="N2781" s="17">
        <v>5140.1460010620212</v>
      </c>
      <c r="O2781" s="8">
        <v>11728.161932925319</v>
      </c>
      <c r="P2781" s="8">
        <v>7404.1346916401244</v>
      </c>
      <c r="Q2781" s="8">
        <f>P2781-Table3[[#This Row],[paid]]</f>
        <v>-4324.0272412851946</v>
      </c>
      <c r="R2781" s="8">
        <v>1.4404522148029129</v>
      </c>
      <c r="S2781" s="8">
        <v>8600</v>
      </c>
      <c r="T2781" s="10">
        <v>0.08</v>
      </c>
      <c r="U2781" s="8">
        <v>1577.7251951902194</v>
      </c>
      <c r="V2781" s="10">
        <v>3.5514507791878334E-2</v>
      </c>
    </row>
    <row r="2782" spans="1:22" x14ac:dyDescent="0.25">
      <c r="A2782" s="6">
        <v>44739</v>
      </c>
      <c r="B2782" s="7" t="str">
        <f t="shared" si="43"/>
        <v>6</v>
      </c>
      <c r="C2782" s="17">
        <f>_xlfn.ISOWEEKNUM(Table3[[#This Row],[dt]])</f>
        <v>26</v>
      </c>
      <c r="D2782" s="1">
        <v>13549</v>
      </c>
      <c r="E2782" s="1" t="s">
        <v>10</v>
      </c>
      <c r="F2782" s="1" t="s">
        <v>95</v>
      </c>
      <c r="G2782" s="1" t="s">
        <v>52</v>
      </c>
      <c r="H2782" s="1" t="s">
        <v>19</v>
      </c>
      <c r="I2782" s="1" t="s">
        <v>12</v>
      </c>
      <c r="J2782" s="1" t="s">
        <v>13</v>
      </c>
      <c r="K2782" s="1" t="s">
        <v>14</v>
      </c>
      <c r="L2782" s="1" t="s">
        <v>75</v>
      </c>
      <c r="M2782" s="1">
        <v>824560</v>
      </c>
      <c r="N2782" s="17">
        <v>607.79735978020506</v>
      </c>
      <c r="O2782" s="8">
        <v>13244.067965222392</v>
      </c>
      <c r="P2782" s="8">
        <v>8131.0197394058205</v>
      </c>
      <c r="Q2782" s="8">
        <f>P2782-Table3[[#This Row],[paid]]</f>
        <v>-5113.0482258165712</v>
      </c>
      <c r="R2782" s="8">
        <v>13.377846429517568</v>
      </c>
      <c r="S2782" s="8">
        <v>11600</v>
      </c>
      <c r="T2782" s="10">
        <v>7.0000000000000007E-2</v>
      </c>
      <c r="U2782" s="8">
        <v>1439.4878225121472</v>
      </c>
      <c r="V2782" s="10">
        <v>2.9506094533585499E-2</v>
      </c>
    </row>
    <row r="2783" spans="1:22" x14ac:dyDescent="0.25">
      <c r="A2783" s="6">
        <v>44740</v>
      </c>
      <c r="B2783" s="7" t="str">
        <f t="shared" si="43"/>
        <v>6</v>
      </c>
      <c r="C2783" s="17">
        <f>_xlfn.ISOWEEKNUM(Table3[[#This Row],[dt]])</f>
        <v>26</v>
      </c>
      <c r="D2783" s="1">
        <v>2480</v>
      </c>
      <c r="E2783" s="1" t="s">
        <v>10</v>
      </c>
      <c r="F2783" s="1" t="s">
        <v>95</v>
      </c>
      <c r="G2783" s="1" t="s">
        <v>61</v>
      </c>
      <c r="H2783" s="1" t="s">
        <v>17</v>
      </c>
      <c r="I2783" s="1" t="s">
        <v>12</v>
      </c>
      <c r="J2783" s="1" t="s">
        <v>13</v>
      </c>
      <c r="K2783" s="1" t="s">
        <v>14</v>
      </c>
      <c r="L2783" s="1" t="s">
        <v>76</v>
      </c>
      <c r="M2783" s="1">
        <v>1804570</v>
      </c>
      <c r="N2783" s="17">
        <v>3039.1786005510817</v>
      </c>
      <c r="O2783" s="8">
        <v>43909.417501185228</v>
      </c>
      <c r="P2783" s="8">
        <v>70384.262675245409</v>
      </c>
      <c r="Q2783" s="8">
        <f>P2783-Table3[[#This Row],[paid]]</f>
        <v>26474.845174060181</v>
      </c>
      <c r="R2783" s="8">
        <v>23.158975475308665</v>
      </c>
      <c r="S2783" s="8">
        <v>50000</v>
      </c>
      <c r="T2783" s="10">
        <v>0.06</v>
      </c>
      <c r="U2783" s="8">
        <v>21942.819240011795</v>
      </c>
      <c r="V2783" s="10">
        <v>5.1959577340123277E-2</v>
      </c>
    </row>
    <row r="2784" spans="1:22" x14ac:dyDescent="0.25">
      <c r="A2784" s="6">
        <v>44740</v>
      </c>
      <c r="B2784" s="7" t="str">
        <f t="shared" si="43"/>
        <v>6</v>
      </c>
      <c r="C2784" s="17">
        <f>_xlfn.ISOWEEKNUM(Table3[[#This Row],[dt]])</f>
        <v>26</v>
      </c>
      <c r="D2784" s="1">
        <v>5585</v>
      </c>
      <c r="E2784" s="1" t="s">
        <v>10</v>
      </c>
      <c r="F2784" s="1" t="s">
        <v>95</v>
      </c>
      <c r="G2784" s="1" t="s">
        <v>38</v>
      </c>
      <c r="H2784" s="1" t="s">
        <v>19</v>
      </c>
      <c r="I2784" s="1" t="s">
        <v>12</v>
      </c>
      <c r="J2784" s="1" t="s">
        <v>13</v>
      </c>
      <c r="K2784" s="1" t="s">
        <v>14</v>
      </c>
      <c r="L2784" s="1" t="s">
        <v>75</v>
      </c>
      <c r="M2784" s="1">
        <v>1712490</v>
      </c>
      <c r="N2784" s="17">
        <v>1519.9071189928375</v>
      </c>
      <c r="O2784" s="8">
        <v>29544.083064172602</v>
      </c>
      <c r="P2784" s="8">
        <v>47669.068124577141</v>
      </c>
      <c r="Q2784" s="8">
        <f>P2784-Table3[[#This Row],[paid]]</f>
        <v>18124.985060404539</v>
      </c>
      <c r="R2784" s="8">
        <v>31.363145503367946</v>
      </c>
      <c r="S2784" s="8">
        <v>48800</v>
      </c>
      <c r="T2784" s="10">
        <v>7.0000000000000007E-2</v>
      </c>
      <c r="U2784" s="8">
        <v>4296.3287888848108</v>
      </c>
      <c r="V2784" s="10">
        <v>1.5021371852207158E-2</v>
      </c>
    </row>
    <row r="2785" spans="1:22" x14ac:dyDescent="0.25">
      <c r="A2785" s="6">
        <v>44740</v>
      </c>
      <c r="B2785" s="7" t="str">
        <f t="shared" si="43"/>
        <v>6</v>
      </c>
      <c r="C2785" s="17">
        <f>_xlfn.ISOWEEKNUM(Table3[[#This Row],[dt]])</f>
        <v>26</v>
      </c>
      <c r="D2785" s="1">
        <v>16703</v>
      </c>
      <c r="E2785" s="1" t="s">
        <v>10</v>
      </c>
      <c r="F2785" s="1" t="s">
        <v>93</v>
      </c>
      <c r="G2785" s="1" t="s">
        <v>65</v>
      </c>
      <c r="H2785" s="1" t="s">
        <v>19</v>
      </c>
      <c r="I2785" s="1" t="s">
        <v>12</v>
      </c>
      <c r="J2785" s="1" t="s">
        <v>13</v>
      </c>
      <c r="K2785" s="1" t="s">
        <v>14</v>
      </c>
      <c r="L2785" s="1" t="s">
        <v>79</v>
      </c>
      <c r="M2785" s="1">
        <v>1052090</v>
      </c>
      <c r="N2785" s="17">
        <v>730.98992543041118</v>
      </c>
      <c r="O2785" s="8">
        <v>25029.263477534449</v>
      </c>
      <c r="P2785" s="8">
        <v>35457.634579498103</v>
      </c>
      <c r="Q2785" s="8">
        <f>P2785-Table3[[#This Row],[paid]]</f>
        <v>10428.371101963654</v>
      </c>
      <c r="R2785" s="8">
        <v>48.50632456886521</v>
      </c>
      <c r="S2785" s="8">
        <v>20000</v>
      </c>
      <c r="T2785" s="10">
        <v>4.4999999999999998E-2</v>
      </c>
      <c r="U2785" s="8">
        <v>446.06813705081447</v>
      </c>
      <c r="V2785" s="10">
        <v>2.0967188135966575E-3</v>
      </c>
    </row>
    <row r="2786" spans="1:22" x14ac:dyDescent="0.25">
      <c r="A2786" s="6">
        <v>44740</v>
      </c>
      <c r="B2786" s="7" t="str">
        <f t="shared" si="43"/>
        <v>6</v>
      </c>
      <c r="C2786" s="17">
        <f>_xlfn.ISOWEEKNUM(Table3[[#This Row],[dt]])</f>
        <v>26</v>
      </c>
      <c r="D2786" s="1">
        <v>16861</v>
      </c>
      <c r="E2786" s="1" t="s">
        <v>10</v>
      </c>
      <c r="F2786" s="1" t="s">
        <v>92</v>
      </c>
      <c r="G2786" s="1" t="s">
        <v>74</v>
      </c>
      <c r="H2786" s="1" t="s">
        <v>11</v>
      </c>
      <c r="I2786" s="1" t="s">
        <v>18</v>
      </c>
      <c r="J2786" s="1" t="s">
        <v>13</v>
      </c>
      <c r="K2786" s="1" t="s">
        <v>15</v>
      </c>
      <c r="L2786" s="1" t="s">
        <v>81</v>
      </c>
      <c r="M2786" s="1">
        <v>669120</v>
      </c>
      <c r="N2786" s="17">
        <v>4292.3433282052765</v>
      </c>
      <c r="O2786" s="8">
        <v>15825.692495982819</v>
      </c>
      <c r="P2786" s="8">
        <v>25614.368627209715</v>
      </c>
      <c r="Q2786" s="8">
        <f>P2786-Table3[[#This Row],[paid]]</f>
        <v>9788.6761312268954</v>
      </c>
      <c r="R2786" s="8">
        <v>5.9674556923012139</v>
      </c>
      <c r="S2786" s="8">
        <v>31800</v>
      </c>
      <c r="T2786" s="10">
        <v>7.0000000000000007E-2</v>
      </c>
      <c r="U2786" s="8">
        <v>5133.6012230933493</v>
      </c>
      <c r="V2786" s="10">
        <v>3.3403134635143876E-2</v>
      </c>
    </row>
    <row r="2787" spans="1:22" x14ac:dyDescent="0.25">
      <c r="A2787" s="6">
        <v>44740</v>
      </c>
      <c r="B2787" s="7" t="str">
        <f t="shared" si="43"/>
        <v>6</v>
      </c>
      <c r="C2787" s="17">
        <f>_xlfn.ISOWEEKNUM(Table3[[#This Row],[dt]])</f>
        <v>26</v>
      </c>
      <c r="D2787" s="1">
        <v>14988</v>
      </c>
      <c r="E2787" s="1" t="s">
        <v>10</v>
      </c>
      <c r="F2787" s="1" t="s">
        <v>93</v>
      </c>
      <c r="G2787" s="1" t="s">
        <v>60</v>
      </c>
      <c r="H2787" s="1" t="s">
        <v>11</v>
      </c>
      <c r="I2787" s="1" t="s">
        <v>12</v>
      </c>
      <c r="J2787" s="1" t="s">
        <v>16</v>
      </c>
      <c r="K2787" s="1" t="s">
        <v>14</v>
      </c>
      <c r="L2787" s="1" t="s">
        <v>76</v>
      </c>
      <c r="M2787" s="1">
        <v>640890</v>
      </c>
      <c r="N2787" s="17">
        <v>2261.048586611234</v>
      </c>
      <c r="O2787" s="8">
        <v>16215.501289111211</v>
      </c>
      <c r="P2787" s="8">
        <v>25355.488430800513</v>
      </c>
      <c r="Q2787" s="8">
        <f>P2787-Table3[[#This Row],[paid]]</f>
        <v>9139.987141689302</v>
      </c>
      <c r="R2787" s="8">
        <v>11.214039619025732</v>
      </c>
      <c r="S2787" s="8">
        <v>22000</v>
      </c>
      <c r="T2787" s="10">
        <v>0.14000000000000001</v>
      </c>
      <c r="U2787" s="8">
        <v>12318.79700231728</v>
      </c>
      <c r="V2787" s="10">
        <v>8.0973901935389614E-2</v>
      </c>
    </row>
    <row r="2788" spans="1:22" x14ac:dyDescent="0.25">
      <c r="A2788" s="6">
        <v>44740</v>
      </c>
      <c r="B2788" s="7" t="str">
        <f t="shared" si="43"/>
        <v>6</v>
      </c>
      <c r="C2788" s="17">
        <f>_xlfn.ISOWEEKNUM(Table3[[#This Row],[dt]])</f>
        <v>26</v>
      </c>
      <c r="D2788" s="1">
        <v>14315</v>
      </c>
      <c r="E2788" s="1" t="s">
        <v>10</v>
      </c>
      <c r="F2788" s="1" t="s">
        <v>92</v>
      </c>
      <c r="G2788" s="1" t="s">
        <v>46</v>
      </c>
      <c r="H2788" s="1" t="s">
        <v>11</v>
      </c>
      <c r="I2788" s="1" t="s">
        <v>12</v>
      </c>
      <c r="J2788" s="1" t="s">
        <v>16</v>
      </c>
      <c r="K2788" s="1" t="s">
        <v>14</v>
      </c>
      <c r="L2788" s="1" t="s">
        <v>80</v>
      </c>
      <c r="M2788" s="1">
        <v>753500</v>
      </c>
      <c r="N2788" s="17">
        <v>2975.8159348583345</v>
      </c>
      <c r="O2788" s="8">
        <v>17810.356790405986</v>
      </c>
      <c r="P2788" s="8">
        <v>24812.894916855093</v>
      </c>
      <c r="Q2788" s="8">
        <f>P2788-Table3[[#This Row],[paid]]</f>
        <v>7002.5381264491079</v>
      </c>
      <c r="R2788" s="8">
        <v>8.3381820179803317</v>
      </c>
      <c r="S2788" s="8">
        <v>34000</v>
      </c>
      <c r="T2788" s="10">
        <v>0.12</v>
      </c>
      <c r="U2788" s="8">
        <v>13500.503030073762</v>
      </c>
      <c r="V2788" s="10">
        <v>9.0682036331728971E-2</v>
      </c>
    </row>
    <row r="2789" spans="1:22" x14ac:dyDescent="0.25">
      <c r="A2789" s="6">
        <v>44740</v>
      </c>
      <c r="B2789" s="7" t="str">
        <f t="shared" si="43"/>
        <v>6</v>
      </c>
      <c r="C2789" s="17">
        <f>_xlfn.ISOWEEKNUM(Table3[[#This Row],[dt]])</f>
        <v>26</v>
      </c>
      <c r="D2789" s="1">
        <v>10543</v>
      </c>
      <c r="E2789" s="1" t="s">
        <v>10</v>
      </c>
      <c r="F2789" s="1" t="s">
        <v>95</v>
      </c>
      <c r="G2789" s="1" t="s">
        <v>65</v>
      </c>
      <c r="H2789" s="1" t="s">
        <v>19</v>
      </c>
      <c r="I2789" s="1" t="s">
        <v>18</v>
      </c>
      <c r="J2789" s="1" t="s">
        <v>13</v>
      </c>
      <c r="K2789" s="1" t="s">
        <v>14</v>
      </c>
      <c r="L2789" s="1" t="s">
        <v>81</v>
      </c>
      <c r="M2789" s="1">
        <v>470750</v>
      </c>
      <c r="N2789" s="17">
        <v>259.84958255709648</v>
      </c>
      <c r="O2789" s="8">
        <v>10690.179364733132</v>
      </c>
      <c r="P2789" s="8">
        <v>14467.909611387457</v>
      </c>
      <c r="Q2789" s="8">
        <f>P2789-Table3[[#This Row],[paid]]</f>
        <v>3777.7302466543242</v>
      </c>
      <c r="R2789" s="8">
        <v>55.678017524651736</v>
      </c>
      <c r="S2789" s="8">
        <v>11600</v>
      </c>
      <c r="T2789" s="10">
        <v>8.5000000000000006E-2</v>
      </c>
      <c r="U2789" s="8">
        <v>662.63805046482514</v>
      </c>
      <c r="V2789" s="10">
        <v>7.6334230751998605E-3</v>
      </c>
    </row>
    <row r="2790" spans="1:22" x14ac:dyDescent="0.25">
      <c r="A2790" s="6">
        <v>44740</v>
      </c>
      <c r="B2790" s="7" t="str">
        <f t="shared" si="43"/>
        <v>6</v>
      </c>
      <c r="C2790" s="17">
        <f>_xlfn.ISOWEEKNUM(Table3[[#This Row],[dt]])</f>
        <v>26</v>
      </c>
      <c r="D2790" s="1">
        <v>16537</v>
      </c>
      <c r="E2790" s="1" t="s">
        <v>10</v>
      </c>
      <c r="F2790" s="1" t="s">
        <v>91</v>
      </c>
      <c r="G2790" s="1" t="s">
        <v>32</v>
      </c>
      <c r="H2790" s="1" t="s">
        <v>17</v>
      </c>
      <c r="I2790" s="1" t="s">
        <v>18</v>
      </c>
      <c r="J2790" s="1" t="s">
        <v>16</v>
      </c>
      <c r="K2790" s="1" t="s">
        <v>15</v>
      </c>
      <c r="L2790" s="1" t="s">
        <v>81</v>
      </c>
      <c r="M2790" s="1">
        <v>206200</v>
      </c>
      <c r="N2790" s="17">
        <v>649.08712286309265</v>
      </c>
      <c r="O2790" s="8">
        <v>5541.5211171808178</v>
      </c>
      <c r="P2790" s="8">
        <v>9222.8974313742765</v>
      </c>
      <c r="Q2790" s="8">
        <f>P2790-Table3[[#This Row],[paid]]</f>
        <v>3681.3763141934587</v>
      </c>
      <c r="R2790" s="8">
        <v>14.20902850559184</v>
      </c>
      <c r="S2790" s="8">
        <v>5600</v>
      </c>
      <c r="T2790" s="10">
        <v>0.1</v>
      </c>
      <c r="U2790" s="8">
        <v>1752.9449225703204</v>
      </c>
      <c r="V2790" s="10">
        <v>3.1677408240624864E-2</v>
      </c>
    </row>
    <row r="2791" spans="1:22" x14ac:dyDescent="0.25">
      <c r="A2791" s="6">
        <v>44740</v>
      </c>
      <c r="B2791" s="7" t="str">
        <f t="shared" si="43"/>
        <v>6</v>
      </c>
      <c r="C2791" s="17">
        <f>_xlfn.ISOWEEKNUM(Table3[[#This Row],[dt]])</f>
        <v>26</v>
      </c>
      <c r="D2791" s="1">
        <v>5289</v>
      </c>
      <c r="E2791" s="1" t="s">
        <v>10</v>
      </c>
      <c r="F2791" s="1" t="s">
        <v>90</v>
      </c>
      <c r="G2791" s="1" t="s">
        <v>42</v>
      </c>
      <c r="H2791" s="1" t="s">
        <v>17</v>
      </c>
      <c r="I2791" s="1" t="s">
        <v>12</v>
      </c>
      <c r="J2791" s="1" t="s">
        <v>16</v>
      </c>
      <c r="K2791" s="1" t="s">
        <v>14</v>
      </c>
      <c r="L2791" s="1" t="s">
        <v>79</v>
      </c>
      <c r="M2791" s="1">
        <v>870150</v>
      </c>
      <c r="N2791" s="17">
        <v>2683.9373721795687</v>
      </c>
      <c r="O2791" s="8">
        <v>16751.856400591041</v>
      </c>
      <c r="P2791" s="8">
        <v>20362.741597342301</v>
      </c>
      <c r="Q2791" s="8">
        <f>P2791-Table3[[#This Row],[paid]]</f>
        <v>3610.8851967512601</v>
      </c>
      <c r="R2791" s="8">
        <v>7.5868914857749274</v>
      </c>
      <c r="S2791" s="8">
        <v>29400</v>
      </c>
      <c r="T2791" s="10">
        <v>0.04</v>
      </c>
      <c r="U2791" s="8">
        <v>1854.4070333829843</v>
      </c>
      <c r="V2791" s="10">
        <v>1.5178105434363655E-2</v>
      </c>
    </row>
    <row r="2792" spans="1:22" x14ac:dyDescent="0.25">
      <c r="A2792" s="6">
        <v>44740</v>
      </c>
      <c r="B2792" s="7" t="str">
        <f t="shared" si="43"/>
        <v>6</v>
      </c>
      <c r="C2792" s="17">
        <f>_xlfn.ISOWEEKNUM(Table3[[#This Row],[dt]])</f>
        <v>26</v>
      </c>
      <c r="D2792" s="1">
        <v>2575</v>
      </c>
      <c r="E2792" s="1" t="s">
        <v>10</v>
      </c>
      <c r="F2792" s="1" t="s">
        <v>93</v>
      </c>
      <c r="G2792" s="1" t="s">
        <v>71</v>
      </c>
      <c r="H2792" s="1" t="s">
        <v>17</v>
      </c>
      <c r="I2792" s="1" t="s">
        <v>18</v>
      </c>
      <c r="J2792" s="1" t="s">
        <v>16</v>
      </c>
      <c r="K2792" s="1" t="s">
        <v>20</v>
      </c>
      <c r="L2792" s="1" t="s">
        <v>81</v>
      </c>
      <c r="M2792" s="1">
        <v>403430</v>
      </c>
      <c r="N2792" s="17">
        <v>409.00266125966294</v>
      </c>
      <c r="O2792" s="8">
        <v>8476.7329382156313</v>
      </c>
      <c r="P2792" s="8">
        <v>12038.216425408455</v>
      </c>
      <c r="Q2792" s="8">
        <f>P2792-Table3[[#This Row],[paid]]</f>
        <v>3561.4834871928233</v>
      </c>
      <c r="R2792" s="8">
        <v>29.433100479915385</v>
      </c>
      <c r="S2792" s="8">
        <v>10000</v>
      </c>
      <c r="T2792" s="10">
        <v>7.4999999999999997E-2</v>
      </c>
      <c r="U2792" s="8">
        <v>2660.3634571158354</v>
      </c>
      <c r="V2792" s="10">
        <v>3.6832192897234911E-2</v>
      </c>
    </row>
    <row r="2793" spans="1:22" x14ac:dyDescent="0.25">
      <c r="A2793" s="6">
        <v>44740</v>
      </c>
      <c r="B2793" s="7" t="str">
        <f t="shared" si="43"/>
        <v>6</v>
      </c>
      <c r="C2793" s="17">
        <f>_xlfn.ISOWEEKNUM(Table3[[#This Row],[dt]])</f>
        <v>26</v>
      </c>
      <c r="D2793" s="1">
        <v>2789</v>
      </c>
      <c r="E2793" s="1" t="s">
        <v>10</v>
      </c>
      <c r="F2793" s="1" t="s">
        <v>92</v>
      </c>
      <c r="G2793" s="1" t="s">
        <v>36</v>
      </c>
      <c r="H2793" s="1" t="s">
        <v>17</v>
      </c>
      <c r="I2793" s="1" t="s">
        <v>12</v>
      </c>
      <c r="J2793" s="1" t="s">
        <v>13</v>
      </c>
      <c r="K2793" s="1" t="s">
        <v>14</v>
      </c>
      <c r="L2793" s="1" t="s">
        <v>75</v>
      </c>
      <c r="M2793" s="1">
        <v>161770</v>
      </c>
      <c r="N2793" s="17">
        <v>703.72095490716185</v>
      </c>
      <c r="O2793" s="8">
        <v>8197.0293128976537</v>
      </c>
      <c r="P2793" s="8">
        <v>11724.433527386856</v>
      </c>
      <c r="Q2793" s="8">
        <f>P2793-Table3[[#This Row],[paid]]</f>
        <v>3527.4042144892028</v>
      </c>
      <c r="R2793" s="8">
        <v>16.660628684751327</v>
      </c>
      <c r="S2793" s="8">
        <v>16200</v>
      </c>
      <c r="T2793" s="10">
        <v>0.13500000000000001</v>
      </c>
      <c r="U2793" s="8">
        <v>2431.6919295650737</v>
      </c>
      <c r="V2793" s="10">
        <v>3.4567298054456616E-2</v>
      </c>
    </row>
    <row r="2794" spans="1:22" x14ac:dyDescent="0.25">
      <c r="A2794" s="6">
        <v>44740</v>
      </c>
      <c r="B2794" s="7" t="str">
        <f t="shared" si="43"/>
        <v>6</v>
      </c>
      <c r="C2794" s="17">
        <f>_xlfn.ISOWEEKNUM(Table3[[#This Row],[dt]])</f>
        <v>26</v>
      </c>
      <c r="D2794" s="1">
        <v>10544</v>
      </c>
      <c r="E2794" s="1" t="s">
        <v>10</v>
      </c>
      <c r="F2794" s="1" t="s">
        <v>90</v>
      </c>
      <c r="G2794" s="1" t="s">
        <v>35</v>
      </c>
      <c r="H2794" s="1" t="s">
        <v>17</v>
      </c>
      <c r="I2794" s="1" t="s">
        <v>12</v>
      </c>
      <c r="J2794" s="1" t="s">
        <v>13</v>
      </c>
      <c r="K2794" s="1" t="s">
        <v>15</v>
      </c>
      <c r="L2794" s="1" t="s">
        <v>79</v>
      </c>
      <c r="M2794" s="1">
        <v>2758510</v>
      </c>
      <c r="N2794" s="17">
        <v>15800.71000399627</v>
      </c>
      <c r="O2794" s="8">
        <v>5868.9434069885338</v>
      </c>
      <c r="P2794" s="8">
        <v>9216.2067982202025</v>
      </c>
      <c r="Q2794" s="8">
        <f>P2794-Table3[[#This Row],[paid]]</f>
        <v>3347.2633912316687</v>
      </c>
      <c r="R2794" s="8">
        <v>0.58327801699349369</v>
      </c>
      <c r="S2794" s="8">
        <v>5000</v>
      </c>
      <c r="T2794" s="10">
        <v>0.06</v>
      </c>
      <c r="U2794" s="8">
        <v>2341.1028390439319</v>
      </c>
      <c r="V2794" s="10">
        <v>4.2336702620721658E-2</v>
      </c>
    </row>
    <row r="2795" spans="1:22" x14ac:dyDescent="0.25">
      <c r="A2795" s="6">
        <v>44740</v>
      </c>
      <c r="B2795" s="7" t="str">
        <f t="shared" si="43"/>
        <v>6</v>
      </c>
      <c r="C2795" s="17">
        <f>_xlfn.ISOWEEKNUM(Table3[[#This Row],[dt]])</f>
        <v>26</v>
      </c>
      <c r="D2795" s="1">
        <v>17365</v>
      </c>
      <c r="E2795" s="1" t="s">
        <v>10</v>
      </c>
      <c r="F2795" s="1" t="s">
        <v>89</v>
      </c>
      <c r="G2795" s="1" t="s">
        <v>55</v>
      </c>
      <c r="H2795" s="1" t="s">
        <v>17</v>
      </c>
      <c r="I2795" s="1" t="s">
        <v>12</v>
      </c>
      <c r="J2795" s="1" t="s">
        <v>16</v>
      </c>
      <c r="K2795" s="1" t="s">
        <v>15</v>
      </c>
      <c r="L2795" s="1" t="s">
        <v>75</v>
      </c>
      <c r="M2795" s="1">
        <v>425360</v>
      </c>
      <c r="N2795" s="17">
        <v>917.76019726702964</v>
      </c>
      <c r="O2795" s="8">
        <v>6687.8723755317751</v>
      </c>
      <c r="P2795" s="8">
        <v>9742.6397947059686</v>
      </c>
      <c r="Q2795" s="8">
        <f>P2795-Table3[[#This Row],[paid]]</f>
        <v>3054.7674191741935</v>
      </c>
      <c r="R2795" s="8">
        <v>10.615670437352025</v>
      </c>
      <c r="S2795" s="8">
        <v>5000</v>
      </c>
      <c r="T2795" s="10">
        <v>0.11</v>
      </c>
      <c r="U2795" s="8">
        <v>1918.8774788126232</v>
      </c>
      <c r="V2795" s="10">
        <v>3.2826104615837244E-2</v>
      </c>
    </row>
    <row r="2796" spans="1:22" x14ac:dyDescent="0.25">
      <c r="A2796" s="6">
        <v>44740</v>
      </c>
      <c r="B2796" s="7" t="str">
        <f t="shared" si="43"/>
        <v>6</v>
      </c>
      <c r="C2796" s="17">
        <f>_xlfn.ISOWEEKNUM(Table3[[#This Row],[dt]])</f>
        <v>26</v>
      </c>
      <c r="D2796" s="1">
        <v>15102</v>
      </c>
      <c r="E2796" s="1" t="s">
        <v>10</v>
      </c>
      <c r="F2796" s="1" t="s">
        <v>90</v>
      </c>
      <c r="G2796" s="1" t="s">
        <v>28</v>
      </c>
      <c r="H2796" s="1" t="s">
        <v>17</v>
      </c>
      <c r="I2796" s="1" t="s">
        <v>18</v>
      </c>
      <c r="J2796" s="1" t="s">
        <v>13</v>
      </c>
      <c r="K2796" s="1" t="s">
        <v>15</v>
      </c>
      <c r="L2796" s="1" t="s">
        <v>76</v>
      </c>
      <c r="M2796" s="1">
        <v>240420</v>
      </c>
      <c r="N2796" s="17">
        <v>675.48887390424807</v>
      </c>
      <c r="O2796" s="8">
        <v>5966.4403854107977</v>
      </c>
      <c r="P2796" s="8">
        <v>8956.142438128818</v>
      </c>
      <c r="Q2796" s="8">
        <f>P2796-Table3[[#This Row],[paid]]</f>
        <v>2989.7020527180202</v>
      </c>
      <c r="R2796" s="8">
        <v>13.258756412023997</v>
      </c>
      <c r="S2796" s="8">
        <v>15400</v>
      </c>
      <c r="T2796" s="10">
        <v>6.5000000000000002E-2</v>
      </c>
      <c r="U2796" s="8">
        <v>1455.1189528943009</v>
      </c>
      <c r="V2796" s="10">
        <v>2.7078602998754059E-2</v>
      </c>
    </row>
    <row r="2797" spans="1:22" x14ac:dyDescent="0.25">
      <c r="A2797" s="6">
        <v>44740</v>
      </c>
      <c r="B2797" s="7" t="str">
        <f t="shared" si="43"/>
        <v>6</v>
      </c>
      <c r="C2797" s="17">
        <f>_xlfn.ISOWEEKNUM(Table3[[#This Row],[dt]])</f>
        <v>26</v>
      </c>
      <c r="D2797" s="1">
        <v>17247</v>
      </c>
      <c r="E2797" s="1" t="s">
        <v>10</v>
      </c>
      <c r="F2797" s="1" t="s">
        <v>91</v>
      </c>
      <c r="G2797" s="1" t="s">
        <v>72</v>
      </c>
      <c r="H2797" s="1" t="s">
        <v>11</v>
      </c>
      <c r="I2797" s="1" t="s">
        <v>22</v>
      </c>
      <c r="J2797" s="1" t="s">
        <v>16</v>
      </c>
      <c r="K2797" s="1" t="s">
        <v>15</v>
      </c>
      <c r="L2797" s="1" t="s">
        <v>79</v>
      </c>
      <c r="M2797" s="1">
        <v>298220</v>
      </c>
      <c r="N2797" s="17">
        <v>1111.6270130172691</v>
      </c>
      <c r="O2797" s="8">
        <v>6538.0382104179989</v>
      </c>
      <c r="P2797" s="8">
        <v>9463.3592276558993</v>
      </c>
      <c r="Q2797" s="8">
        <f>P2797-Table3[[#This Row],[paid]]</f>
        <v>2925.3210172379004</v>
      </c>
      <c r="R2797" s="8">
        <v>8.5130705864817688</v>
      </c>
      <c r="S2797" s="8">
        <v>10200</v>
      </c>
      <c r="T2797" s="10">
        <v>7.0000000000000007E-2</v>
      </c>
      <c r="U2797" s="8">
        <v>3560.4209682330152</v>
      </c>
      <c r="V2797" s="10">
        <v>6.270537558918074E-2</v>
      </c>
    </row>
    <row r="2798" spans="1:22" x14ac:dyDescent="0.25">
      <c r="A2798" s="6">
        <v>44740</v>
      </c>
      <c r="B2798" s="7" t="str">
        <f t="shared" si="43"/>
        <v>6</v>
      </c>
      <c r="C2798" s="17">
        <f>_xlfn.ISOWEEKNUM(Table3[[#This Row],[dt]])</f>
        <v>26</v>
      </c>
      <c r="D2798" s="1">
        <v>16842</v>
      </c>
      <c r="E2798" s="1" t="s">
        <v>10</v>
      </c>
      <c r="F2798" s="1" t="s">
        <v>95</v>
      </c>
      <c r="G2798" s="1" t="s">
        <v>72</v>
      </c>
      <c r="H2798" s="1" t="s">
        <v>11</v>
      </c>
      <c r="I2798" s="1" t="s">
        <v>12</v>
      </c>
      <c r="J2798" s="1" t="s">
        <v>16</v>
      </c>
      <c r="K2798" s="1" t="s">
        <v>14</v>
      </c>
      <c r="L2798" s="1" t="s">
        <v>76</v>
      </c>
      <c r="M2798" s="1">
        <v>471750</v>
      </c>
      <c r="N2798" s="17">
        <v>1952.9468295477645</v>
      </c>
      <c r="O2798" s="8">
        <v>6053.4434007945065</v>
      </c>
      <c r="P2798" s="8">
        <v>8796.1704593961822</v>
      </c>
      <c r="Q2798" s="8">
        <f>P2798-Table3[[#This Row],[paid]]</f>
        <v>2742.7270586016757</v>
      </c>
      <c r="R2798" s="8">
        <v>4.5040501494006744</v>
      </c>
      <c r="S2798" s="8">
        <v>13200</v>
      </c>
      <c r="T2798" s="10">
        <v>0.14000000000000001</v>
      </c>
      <c r="U2798" s="8">
        <v>1155.8099703083901</v>
      </c>
      <c r="V2798" s="10">
        <v>2.1899870624451482E-2</v>
      </c>
    </row>
    <row r="2799" spans="1:22" x14ac:dyDescent="0.25">
      <c r="A2799" s="6">
        <v>44740</v>
      </c>
      <c r="B2799" s="7" t="str">
        <f t="shared" si="43"/>
        <v>6</v>
      </c>
      <c r="C2799" s="17">
        <f>_xlfn.ISOWEEKNUM(Table3[[#This Row],[dt]])</f>
        <v>26</v>
      </c>
      <c r="D2799" s="1">
        <v>15974</v>
      </c>
      <c r="E2799" s="1" t="s">
        <v>10</v>
      </c>
      <c r="F2799" s="1" t="s">
        <v>91</v>
      </c>
      <c r="G2799" s="1" t="s">
        <v>48</v>
      </c>
      <c r="H2799" s="1" t="s">
        <v>11</v>
      </c>
      <c r="I2799" s="1" t="s">
        <v>12</v>
      </c>
      <c r="J2799" s="1" t="s">
        <v>16</v>
      </c>
      <c r="K2799" s="1" t="s">
        <v>14</v>
      </c>
      <c r="L2799" s="1" t="s">
        <v>75</v>
      </c>
      <c r="M2799" s="1">
        <v>245870</v>
      </c>
      <c r="N2799" s="17">
        <v>1015.2492143535775</v>
      </c>
      <c r="O2799" s="8">
        <v>4903.1757568974626</v>
      </c>
      <c r="P2799" s="8">
        <v>7342.1022640525907</v>
      </c>
      <c r="Q2799" s="8">
        <f>P2799-Table3[[#This Row],[paid]]</f>
        <v>2438.9265071551281</v>
      </c>
      <c r="R2799" s="8">
        <v>7.2318226502912424</v>
      </c>
      <c r="S2799" s="8">
        <v>9000</v>
      </c>
      <c r="T2799" s="10">
        <v>0.09</v>
      </c>
      <c r="U2799" s="8">
        <v>2736.4220259986087</v>
      </c>
      <c r="V2799" s="10">
        <v>6.211713229593447E-2</v>
      </c>
    </row>
    <row r="2800" spans="1:22" x14ac:dyDescent="0.25">
      <c r="A2800" s="6">
        <v>44740</v>
      </c>
      <c r="B2800" s="7" t="str">
        <f t="shared" si="43"/>
        <v>6</v>
      </c>
      <c r="C2800" s="17">
        <f>_xlfn.ISOWEEKNUM(Table3[[#This Row],[dt]])</f>
        <v>26</v>
      </c>
      <c r="D2800" s="1">
        <v>15408</v>
      </c>
      <c r="E2800" s="1" t="s">
        <v>10</v>
      </c>
      <c r="F2800" s="1" t="s">
        <v>93</v>
      </c>
      <c r="G2800" s="1" t="s">
        <v>37</v>
      </c>
      <c r="H2800" s="1" t="s">
        <v>17</v>
      </c>
      <c r="I2800" s="1" t="s">
        <v>18</v>
      </c>
      <c r="J2800" s="1" t="s">
        <v>16</v>
      </c>
      <c r="K2800" s="1" t="s">
        <v>20</v>
      </c>
      <c r="L2800" s="1" t="s">
        <v>76</v>
      </c>
      <c r="M2800" s="1">
        <v>352370</v>
      </c>
      <c r="N2800" s="17">
        <v>745.33545538556314</v>
      </c>
      <c r="O2800" s="8">
        <v>11011.240284724689</v>
      </c>
      <c r="P2800" s="8">
        <v>13280.044970833551</v>
      </c>
      <c r="Q2800" s="8">
        <f>P2800-Table3[[#This Row],[paid]]</f>
        <v>2268.8046861088624</v>
      </c>
      <c r="R2800" s="8">
        <v>17.817540913793998</v>
      </c>
      <c r="S2800" s="8">
        <v>19800</v>
      </c>
      <c r="T2800" s="10">
        <v>0.1</v>
      </c>
      <c r="U2800" s="8">
        <v>2395.8023264379999</v>
      </c>
      <c r="V2800" s="10">
        <v>3.0067698461611739E-2</v>
      </c>
    </row>
    <row r="2801" spans="1:22" x14ac:dyDescent="0.25">
      <c r="A2801" s="6">
        <v>44740</v>
      </c>
      <c r="B2801" s="7" t="str">
        <f t="shared" si="43"/>
        <v>6</v>
      </c>
      <c r="C2801" s="17">
        <f>_xlfn.ISOWEEKNUM(Table3[[#This Row],[dt]])</f>
        <v>26</v>
      </c>
      <c r="D2801" s="1">
        <v>7576</v>
      </c>
      <c r="E2801" s="1" t="s">
        <v>10</v>
      </c>
      <c r="F2801" s="1" t="s">
        <v>92</v>
      </c>
      <c r="G2801" s="1" t="s">
        <v>69</v>
      </c>
      <c r="H2801" s="1" t="s">
        <v>17</v>
      </c>
      <c r="I2801" s="1" t="s">
        <v>12</v>
      </c>
      <c r="J2801" s="1" t="s">
        <v>16</v>
      </c>
      <c r="K2801" s="1" t="s">
        <v>14</v>
      </c>
      <c r="L2801" s="1" t="s">
        <v>76</v>
      </c>
      <c r="M2801" s="1">
        <v>259200</v>
      </c>
      <c r="N2801" s="17">
        <v>483.55201790933398</v>
      </c>
      <c r="O2801" s="8">
        <v>6340.0164382168487</v>
      </c>
      <c r="P2801" s="8">
        <v>8515.9103952169589</v>
      </c>
      <c r="Q2801" s="8">
        <f>P2801-Table3[[#This Row],[paid]]</f>
        <v>2175.8939570001103</v>
      </c>
      <c r="R2801" s="8">
        <v>17.611156772824579</v>
      </c>
      <c r="S2801" s="8">
        <v>7800</v>
      </c>
      <c r="T2801" s="10">
        <v>0.1</v>
      </c>
      <c r="U2801" s="8">
        <v>4221.7323130599434</v>
      </c>
      <c r="V2801" s="10">
        <v>8.2624407670124508E-2</v>
      </c>
    </row>
    <row r="2802" spans="1:22" x14ac:dyDescent="0.25">
      <c r="A2802" s="6">
        <v>44740</v>
      </c>
      <c r="B2802" s="7" t="str">
        <f t="shared" si="43"/>
        <v>6</v>
      </c>
      <c r="C2802" s="17">
        <f>_xlfn.ISOWEEKNUM(Table3[[#This Row],[dt]])</f>
        <v>26</v>
      </c>
      <c r="D2802" s="1">
        <v>16966</v>
      </c>
      <c r="E2802" s="1" t="s">
        <v>10</v>
      </c>
      <c r="F2802" s="1" t="s">
        <v>91</v>
      </c>
      <c r="G2802" s="1" t="s">
        <v>70</v>
      </c>
      <c r="H2802" s="1" t="s">
        <v>11</v>
      </c>
      <c r="I2802" s="1" t="s">
        <v>12</v>
      </c>
      <c r="J2802" s="1" t="s">
        <v>16</v>
      </c>
      <c r="K2802" s="1" t="s">
        <v>15</v>
      </c>
      <c r="L2802" s="1" t="s">
        <v>80</v>
      </c>
      <c r="M2802" s="1">
        <v>335740</v>
      </c>
      <c r="N2802" s="17">
        <v>882.3542662628588</v>
      </c>
      <c r="O2802" s="8">
        <v>5179.1795673361503</v>
      </c>
      <c r="P2802" s="8">
        <v>7253.7637888579038</v>
      </c>
      <c r="Q2802" s="8">
        <f>P2802-Table3[[#This Row],[paid]]</f>
        <v>2074.5842215217535</v>
      </c>
      <c r="R2802" s="8">
        <v>8.2209199481526198</v>
      </c>
      <c r="S2802" s="8">
        <v>8800</v>
      </c>
      <c r="T2802" s="10">
        <v>0.2</v>
      </c>
      <c r="U2802" s="8">
        <v>1156.0089713505092</v>
      </c>
      <c r="V2802" s="10">
        <v>2.656112984926504E-2</v>
      </c>
    </row>
    <row r="2803" spans="1:22" x14ac:dyDescent="0.25">
      <c r="A2803" s="6">
        <v>44740</v>
      </c>
      <c r="B2803" s="7" t="str">
        <f t="shared" si="43"/>
        <v>6</v>
      </c>
      <c r="C2803" s="17">
        <f>_xlfn.ISOWEEKNUM(Table3[[#This Row],[dt]])</f>
        <v>26</v>
      </c>
      <c r="D2803" s="1">
        <v>16862</v>
      </c>
      <c r="E2803" s="1" t="s">
        <v>10</v>
      </c>
      <c r="F2803" s="1" t="s">
        <v>91</v>
      </c>
      <c r="G2803" s="1" t="s">
        <v>29</v>
      </c>
      <c r="H2803" s="1" t="s">
        <v>17</v>
      </c>
      <c r="I2803" s="1" t="s">
        <v>12</v>
      </c>
      <c r="J2803" s="1" t="s">
        <v>13</v>
      </c>
      <c r="K2803" s="1" t="s">
        <v>14</v>
      </c>
      <c r="L2803" s="1" t="s">
        <v>80</v>
      </c>
      <c r="M2803" s="1">
        <v>142310</v>
      </c>
      <c r="N2803" s="17">
        <v>515.95866819747414</v>
      </c>
      <c r="O2803" s="8">
        <v>4670.4925079229424</v>
      </c>
      <c r="P2803" s="8">
        <v>6693.8363728172299</v>
      </c>
      <c r="Q2803" s="8">
        <f>P2803-Table3[[#This Row],[paid]]</f>
        <v>2023.3438648942874</v>
      </c>
      <c r="R2803" s="8">
        <v>12.973590299785954</v>
      </c>
      <c r="S2803" s="8">
        <v>7800</v>
      </c>
      <c r="T2803" s="10">
        <v>0.09</v>
      </c>
      <c r="U2803" s="8">
        <v>811.58615082928907</v>
      </c>
      <c r="V2803" s="10">
        <v>2.0207299811037891E-2</v>
      </c>
    </row>
    <row r="2804" spans="1:22" x14ac:dyDescent="0.25">
      <c r="A2804" s="6">
        <v>44740</v>
      </c>
      <c r="B2804" s="7" t="str">
        <f t="shared" si="43"/>
        <v>6</v>
      </c>
      <c r="C2804" s="17">
        <f>_xlfn.ISOWEEKNUM(Table3[[#This Row],[dt]])</f>
        <v>26</v>
      </c>
      <c r="D2804" s="1">
        <v>17047</v>
      </c>
      <c r="E2804" s="1" t="s">
        <v>10</v>
      </c>
      <c r="F2804" s="1" t="s">
        <v>89</v>
      </c>
      <c r="G2804" s="1" t="s">
        <v>25</v>
      </c>
      <c r="H2804" s="1" t="s">
        <v>17</v>
      </c>
      <c r="I2804" s="1" t="s">
        <v>12</v>
      </c>
      <c r="J2804" s="1" t="s">
        <v>16</v>
      </c>
      <c r="K2804" s="1" t="s">
        <v>20</v>
      </c>
      <c r="L2804" s="1" t="s">
        <v>80</v>
      </c>
      <c r="M2804" s="1">
        <v>216530</v>
      </c>
      <c r="N2804" s="17">
        <v>233.60944617597698</v>
      </c>
      <c r="O2804" s="8">
        <v>3778.6151180488564</v>
      </c>
      <c r="P2804" s="8">
        <v>5448.8900311084399</v>
      </c>
      <c r="Q2804" s="8">
        <f>P2804-Table3[[#This Row],[paid]]</f>
        <v>1670.2749130595835</v>
      </c>
      <c r="R2804" s="8">
        <v>23.324784679313929</v>
      </c>
      <c r="S2804" s="8">
        <v>4600</v>
      </c>
      <c r="T2804" s="10">
        <v>7.4999999999999997E-2</v>
      </c>
      <c r="U2804" s="8">
        <v>958.51857127179903</v>
      </c>
      <c r="V2804" s="10">
        <v>2.9318465650786635E-2</v>
      </c>
    </row>
    <row r="2805" spans="1:22" x14ac:dyDescent="0.25">
      <c r="A2805" s="6">
        <v>44740</v>
      </c>
      <c r="B2805" s="7" t="str">
        <f t="shared" si="43"/>
        <v>6</v>
      </c>
      <c r="C2805" s="17">
        <f>_xlfn.ISOWEEKNUM(Table3[[#This Row],[dt]])</f>
        <v>26</v>
      </c>
      <c r="D2805" s="1">
        <v>3016</v>
      </c>
      <c r="E2805" s="1" t="s">
        <v>10</v>
      </c>
      <c r="F2805" s="1" t="s">
        <v>93</v>
      </c>
      <c r="G2805" s="1" t="s">
        <v>43</v>
      </c>
      <c r="H2805" s="1" t="s">
        <v>11</v>
      </c>
      <c r="I2805" s="1" t="s">
        <v>12</v>
      </c>
      <c r="J2805" s="1" t="s">
        <v>16</v>
      </c>
      <c r="K2805" s="1" t="s">
        <v>15</v>
      </c>
      <c r="L2805" s="1" t="s">
        <v>78</v>
      </c>
      <c r="M2805" s="1">
        <v>1178350</v>
      </c>
      <c r="N2805" s="17">
        <v>8876.4840574099162</v>
      </c>
      <c r="O2805" s="8">
        <v>18664.015887762893</v>
      </c>
      <c r="P2805" s="8">
        <v>20272.985740941349</v>
      </c>
      <c r="Q2805" s="8">
        <f>P2805-Table3[[#This Row],[paid]]</f>
        <v>1608.9698531784561</v>
      </c>
      <c r="R2805" s="8">
        <v>2.2838981752034866</v>
      </c>
      <c r="S2805" s="8">
        <v>22600</v>
      </c>
      <c r="T2805" s="10">
        <v>0.08</v>
      </c>
      <c r="U2805" s="8">
        <v>5787.1697107797481</v>
      </c>
      <c r="V2805" s="10">
        <v>4.7577021828713206E-2</v>
      </c>
    </row>
    <row r="2806" spans="1:22" x14ac:dyDescent="0.25">
      <c r="A2806" s="6">
        <v>44740</v>
      </c>
      <c r="B2806" s="7" t="str">
        <f t="shared" si="43"/>
        <v>6</v>
      </c>
      <c r="C2806" s="17">
        <f>_xlfn.ISOWEEKNUM(Table3[[#This Row],[dt]])</f>
        <v>26</v>
      </c>
      <c r="D2806" s="1">
        <v>14706</v>
      </c>
      <c r="E2806" s="1" t="s">
        <v>10</v>
      </c>
      <c r="F2806" s="1" t="s">
        <v>93</v>
      </c>
      <c r="G2806" s="1" t="s">
        <v>27</v>
      </c>
      <c r="H2806" s="1" t="s">
        <v>17</v>
      </c>
      <c r="I2806" s="1" t="s">
        <v>18</v>
      </c>
      <c r="J2806" s="1" t="s">
        <v>13</v>
      </c>
      <c r="K2806" s="1" t="s">
        <v>15</v>
      </c>
      <c r="L2806" s="1" t="s">
        <v>76</v>
      </c>
      <c r="M2806" s="1">
        <v>112330</v>
      </c>
      <c r="N2806" s="17">
        <v>511.89116740383326</v>
      </c>
      <c r="O2806" s="8">
        <v>6285.862494106922</v>
      </c>
      <c r="P2806" s="8">
        <v>7886.4644368832423</v>
      </c>
      <c r="Q2806" s="8">
        <f>P2806-Table3[[#This Row],[paid]]</f>
        <v>1600.6019427763204</v>
      </c>
      <c r="R2806" s="8">
        <v>15.406525720850297</v>
      </c>
      <c r="S2806" s="8">
        <v>6600</v>
      </c>
      <c r="T2806" s="10">
        <v>0.11</v>
      </c>
      <c r="U2806" s="8">
        <v>1059.0920408289428</v>
      </c>
      <c r="V2806" s="10">
        <v>2.2382062526350097E-2</v>
      </c>
    </row>
    <row r="2807" spans="1:22" x14ac:dyDescent="0.25">
      <c r="A2807" s="6">
        <v>44740</v>
      </c>
      <c r="B2807" s="7" t="str">
        <f t="shared" si="43"/>
        <v>6</v>
      </c>
      <c r="C2807" s="17">
        <f>_xlfn.ISOWEEKNUM(Table3[[#This Row],[dt]])</f>
        <v>26</v>
      </c>
      <c r="D2807" s="1">
        <v>15720</v>
      </c>
      <c r="E2807" s="1" t="s">
        <v>10</v>
      </c>
      <c r="F2807" s="1" t="s">
        <v>93</v>
      </c>
      <c r="G2807" s="1" t="s">
        <v>43</v>
      </c>
      <c r="H2807" s="1" t="s">
        <v>17</v>
      </c>
      <c r="I2807" s="1" t="s">
        <v>12</v>
      </c>
      <c r="J2807" s="1" t="s">
        <v>13</v>
      </c>
      <c r="K2807" s="1" t="s">
        <v>14</v>
      </c>
      <c r="L2807" s="1" t="s">
        <v>77</v>
      </c>
      <c r="M2807" s="1">
        <v>128570</v>
      </c>
      <c r="N2807" s="17">
        <v>115.22992071699414</v>
      </c>
      <c r="O2807" s="8">
        <v>3231.161995908953</v>
      </c>
      <c r="P2807" s="8">
        <v>4773.4171873378609</v>
      </c>
      <c r="Q2807" s="8">
        <f>P2807-Table3[[#This Row],[paid]]</f>
        <v>1542.2551914289079</v>
      </c>
      <c r="R2807" s="8">
        <v>41.425153793704517</v>
      </c>
      <c r="S2807" s="8">
        <v>3400</v>
      </c>
      <c r="T2807" s="10">
        <v>7.0000000000000007E-2</v>
      </c>
      <c r="U2807" s="8">
        <v>255.90725603356358</v>
      </c>
      <c r="V2807" s="10">
        <v>8.9351522536235475E-3</v>
      </c>
    </row>
    <row r="2808" spans="1:22" x14ac:dyDescent="0.25">
      <c r="A2808" s="6">
        <v>44740</v>
      </c>
      <c r="B2808" s="7" t="str">
        <f t="shared" si="43"/>
        <v>6</v>
      </c>
      <c r="C2808" s="17">
        <f>_xlfn.ISOWEEKNUM(Table3[[#This Row],[dt]])</f>
        <v>26</v>
      </c>
      <c r="D2808" s="1">
        <v>16656</v>
      </c>
      <c r="E2808" s="1" t="s">
        <v>10</v>
      </c>
      <c r="F2808" s="1" t="s">
        <v>89</v>
      </c>
      <c r="G2808" s="1" t="s">
        <v>28</v>
      </c>
      <c r="H2808" s="1" t="s">
        <v>11</v>
      </c>
      <c r="I2808" s="1" t="s">
        <v>18</v>
      </c>
      <c r="J2808" s="1" t="s">
        <v>13</v>
      </c>
      <c r="K2808" s="1" t="s">
        <v>14</v>
      </c>
      <c r="L2808" s="1" t="s">
        <v>77</v>
      </c>
      <c r="M2808" s="1">
        <v>226600</v>
      </c>
      <c r="N2808" s="17">
        <v>1111.3710103372821</v>
      </c>
      <c r="O2808" s="8">
        <v>3363.0029182064109</v>
      </c>
      <c r="P2808" s="8">
        <v>4791.7230140695983</v>
      </c>
      <c r="Q2808" s="8">
        <f>P2808-Table3[[#This Row],[paid]]</f>
        <v>1428.7200958631875</v>
      </c>
      <c r="R2808" s="8">
        <v>4.3115422028287318</v>
      </c>
      <c r="S2808" s="8">
        <v>7800</v>
      </c>
      <c r="T2808" s="10">
        <v>0.11</v>
      </c>
      <c r="U2808" s="8">
        <v>2296.496912301825</v>
      </c>
      <c r="V2808" s="10">
        <v>7.987721415862252E-2</v>
      </c>
    </row>
    <row r="2809" spans="1:22" x14ac:dyDescent="0.25">
      <c r="A2809" s="6">
        <v>44740</v>
      </c>
      <c r="B2809" s="7" t="str">
        <f t="shared" si="43"/>
        <v>6</v>
      </c>
      <c r="C2809" s="17">
        <f>_xlfn.ISOWEEKNUM(Table3[[#This Row],[dt]])</f>
        <v>26</v>
      </c>
      <c r="D2809" s="1">
        <v>2647</v>
      </c>
      <c r="E2809" s="1" t="s">
        <v>10</v>
      </c>
      <c r="F2809" s="1" t="s">
        <v>93</v>
      </c>
      <c r="G2809" s="1" t="s">
        <v>32</v>
      </c>
      <c r="H2809" s="1" t="s">
        <v>11</v>
      </c>
      <c r="I2809" s="1" t="s">
        <v>18</v>
      </c>
      <c r="J2809" s="1" t="s">
        <v>13</v>
      </c>
      <c r="K2809" s="1" t="s">
        <v>14</v>
      </c>
      <c r="L2809" s="1" t="s">
        <v>81</v>
      </c>
      <c r="M2809" s="1">
        <v>118860</v>
      </c>
      <c r="N2809" s="17">
        <v>463.18345323741011</v>
      </c>
      <c r="O2809" s="8">
        <v>2877.7732263258549</v>
      </c>
      <c r="P2809" s="8">
        <v>4272.2337839864495</v>
      </c>
      <c r="Q2809" s="8">
        <f>P2809-Table3[[#This Row],[paid]]</f>
        <v>1394.4605576605945</v>
      </c>
      <c r="R2809" s="8">
        <v>9.2236321356597895</v>
      </c>
      <c r="S2809" s="8">
        <v>5400</v>
      </c>
      <c r="T2809" s="10">
        <v>8.5000000000000006E-2</v>
      </c>
      <c r="U2809" s="8">
        <v>1800.4904089386075</v>
      </c>
      <c r="V2809" s="10">
        <v>7.0240007919953523E-2</v>
      </c>
    </row>
    <row r="2810" spans="1:22" x14ac:dyDescent="0.25">
      <c r="A2810" s="6">
        <v>44740</v>
      </c>
      <c r="B2810" s="7" t="str">
        <f t="shared" si="43"/>
        <v>6</v>
      </c>
      <c r="C2810" s="17">
        <f>_xlfn.ISOWEEKNUM(Table3[[#This Row],[dt]])</f>
        <v>26</v>
      </c>
      <c r="D2810" s="1">
        <v>15169</v>
      </c>
      <c r="E2810" s="1" t="s">
        <v>10</v>
      </c>
      <c r="F2810" s="1" t="s">
        <v>95</v>
      </c>
      <c r="G2810" s="1" t="s">
        <v>67</v>
      </c>
      <c r="H2810" s="1" t="s">
        <v>11</v>
      </c>
      <c r="I2810" s="1" t="s">
        <v>12</v>
      </c>
      <c r="J2810" s="1" t="s">
        <v>13</v>
      </c>
      <c r="K2810" s="1" t="s">
        <v>14</v>
      </c>
      <c r="L2810" s="1" t="s">
        <v>76</v>
      </c>
      <c r="M2810" s="1">
        <v>186050</v>
      </c>
      <c r="N2810" s="17">
        <v>967.9246038098288</v>
      </c>
      <c r="O2810" s="8">
        <v>5286.323524040884</v>
      </c>
      <c r="P2810" s="8">
        <v>6559.9520546382691</v>
      </c>
      <c r="Q2810" s="8">
        <f>P2810-Table3[[#This Row],[paid]]</f>
        <v>1273.6285305973852</v>
      </c>
      <c r="R2810" s="8">
        <v>6.7773378513344662</v>
      </c>
      <c r="S2810" s="8">
        <v>5800</v>
      </c>
      <c r="T2810" s="10">
        <v>0.09</v>
      </c>
      <c r="U2810" s="8">
        <v>1752.042192143391</v>
      </c>
      <c r="V2810" s="10">
        <v>4.4513592415272682E-2</v>
      </c>
    </row>
    <row r="2811" spans="1:22" x14ac:dyDescent="0.25">
      <c r="A2811" s="6">
        <v>44740</v>
      </c>
      <c r="B2811" s="7" t="str">
        <f t="shared" si="43"/>
        <v>6</v>
      </c>
      <c r="C2811" s="17">
        <f>_xlfn.ISOWEEKNUM(Table3[[#This Row],[dt]])</f>
        <v>26</v>
      </c>
      <c r="D2811" s="1">
        <v>16053</v>
      </c>
      <c r="E2811" s="1" t="s">
        <v>10</v>
      </c>
      <c r="F2811" s="1" t="s">
        <v>95</v>
      </c>
      <c r="G2811" s="1" t="s">
        <v>39</v>
      </c>
      <c r="H2811" s="1" t="s">
        <v>11</v>
      </c>
      <c r="I2811" s="1" t="s">
        <v>12</v>
      </c>
      <c r="J2811" s="1" t="s">
        <v>16</v>
      </c>
      <c r="K2811" s="1" t="s">
        <v>15</v>
      </c>
      <c r="L2811" s="1" t="s">
        <v>79</v>
      </c>
      <c r="M2811" s="1">
        <v>290500</v>
      </c>
      <c r="N2811" s="17">
        <v>2348.2961524179495</v>
      </c>
      <c r="O2811" s="8">
        <v>2616.8448114587427</v>
      </c>
      <c r="P2811" s="8">
        <v>3619.0380460679862</v>
      </c>
      <c r="Q2811" s="8">
        <f>P2811-Table3[[#This Row],[paid]]</f>
        <v>1002.1932346092435</v>
      </c>
      <c r="R2811" s="8">
        <v>1.5411335756529698</v>
      </c>
      <c r="S2811" s="8">
        <v>5000</v>
      </c>
      <c r="T2811" s="10">
        <v>0.08</v>
      </c>
      <c r="U2811" s="8">
        <v>1535.0203022000962</v>
      </c>
      <c r="V2811" s="10">
        <v>7.0691911435225435E-2</v>
      </c>
    </row>
    <row r="2812" spans="1:22" x14ac:dyDescent="0.25">
      <c r="A2812" s="6">
        <v>44740</v>
      </c>
      <c r="B2812" s="7" t="str">
        <f t="shared" si="43"/>
        <v>6</v>
      </c>
      <c r="C2812" s="17">
        <f>_xlfn.ISOWEEKNUM(Table3[[#This Row],[dt]])</f>
        <v>26</v>
      </c>
      <c r="D2812" s="1">
        <v>16483</v>
      </c>
      <c r="E2812" s="1" t="s">
        <v>10</v>
      </c>
      <c r="F2812" s="1" t="s">
        <v>89</v>
      </c>
      <c r="G2812" s="1" t="s">
        <v>42</v>
      </c>
      <c r="H2812" s="1" t="s">
        <v>17</v>
      </c>
      <c r="I2812" s="1" t="s">
        <v>12</v>
      </c>
      <c r="J2812" s="1" t="s">
        <v>13</v>
      </c>
      <c r="K2812" s="1" t="s">
        <v>15</v>
      </c>
      <c r="L2812" s="1" t="s">
        <v>78</v>
      </c>
      <c r="M2812" s="1">
        <v>90780</v>
      </c>
      <c r="N2812" s="17">
        <v>221.63987792472022</v>
      </c>
      <c r="O2812" s="8">
        <v>1760.3057189169094</v>
      </c>
      <c r="P2812" s="8">
        <v>2709.4023934092411</v>
      </c>
      <c r="Q2812" s="8">
        <f>P2812-Table3[[#This Row],[paid]]</f>
        <v>949.09667449233166</v>
      </c>
      <c r="R2812" s="8">
        <v>12.224345270256316</v>
      </c>
      <c r="S2812" s="8">
        <v>400</v>
      </c>
      <c r="T2812" s="10">
        <v>0.06</v>
      </c>
      <c r="U2812" s="8">
        <v>704.46492838873769</v>
      </c>
      <c r="V2812" s="10">
        <v>4.3334582446568563E-2</v>
      </c>
    </row>
    <row r="2813" spans="1:22" x14ac:dyDescent="0.25">
      <c r="A2813" s="6">
        <v>44740</v>
      </c>
      <c r="B2813" s="7" t="str">
        <f t="shared" si="43"/>
        <v>6</v>
      </c>
      <c r="C2813" s="17">
        <f>_xlfn.ISOWEEKNUM(Table3[[#This Row],[dt]])</f>
        <v>26</v>
      </c>
      <c r="D2813" s="1">
        <v>9121</v>
      </c>
      <c r="E2813" s="1" t="s">
        <v>10</v>
      </c>
      <c r="F2813" s="1" t="s">
        <v>91</v>
      </c>
      <c r="G2813" s="1" t="s">
        <v>49</v>
      </c>
      <c r="H2813" s="1" t="s">
        <v>11</v>
      </c>
      <c r="I2813" s="1" t="s">
        <v>12</v>
      </c>
      <c r="J2813" s="1" t="s">
        <v>13</v>
      </c>
      <c r="K2813" s="1" t="s">
        <v>14</v>
      </c>
      <c r="L2813" s="1" t="s">
        <v>80</v>
      </c>
      <c r="M2813" s="1">
        <v>262360</v>
      </c>
      <c r="N2813" s="17">
        <v>661.15922107674692</v>
      </c>
      <c r="O2813" s="8">
        <v>5393.1611903452804</v>
      </c>
      <c r="P2813" s="8">
        <v>6002.9263497475195</v>
      </c>
      <c r="Q2813" s="8">
        <f>P2813-Table3[[#This Row],[paid]]</f>
        <v>609.76515940223908</v>
      </c>
      <c r="R2813" s="8">
        <v>9.079395943342222</v>
      </c>
      <c r="S2813" s="8">
        <v>4000</v>
      </c>
      <c r="T2813" s="10">
        <v>0.125</v>
      </c>
      <c r="U2813" s="8">
        <v>3432.1602837424648</v>
      </c>
      <c r="V2813" s="10">
        <v>9.5291309709494704E-2</v>
      </c>
    </row>
    <row r="2814" spans="1:22" x14ac:dyDescent="0.25">
      <c r="A2814" s="6">
        <v>44740</v>
      </c>
      <c r="B2814" s="7" t="str">
        <f t="shared" si="43"/>
        <v>6</v>
      </c>
      <c r="C2814" s="17">
        <f>_xlfn.ISOWEEKNUM(Table3[[#This Row],[dt]])</f>
        <v>26</v>
      </c>
      <c r="D2814" s="1">
        <v>17947</v>
      </c>
      <c r="E2814" s="1" t="s">
        <v>10</v>
      </c>
      <c r="F2814" s="1" t="s">
        <v>93</v>
      </c>
      <c r="G2814" s="1" t="s">
        <v>57</v>
      </c>
      <c r="H2814" s="1" t="s">
        <v>19</v>
      </c>
      <c r="I2814" s="1" t="s">
        <v>12</v>
      </c>
      <c r="J2814" s="1" t="s">
        <v>16</v>
      </c>
      <c r="K2814" s="1" t="s">
        <v>14</v>
      </c>
      <c r="L2814" s="1" t="s">
        <v>79</v>
      </c>
      <c r="M2814" s="1">
        <v>107800</v>
      </c>
      <c r="N2814" s="17">
        <v>67.417135709818638</v>
      </c>
      <c r="O2814" s="8">
        <v>966.04857043405821</v>
      </c>
      <c r="P2814" s="8">
        <v>1550.6720851245045</v>
      </c>
      <c r="Q2814" s="8">
        <f>P2814-Table3[[#This Row],[paid]]</f>
        <v>584.62351469044631</v>
      </c>
      <c r="R2814" s="8">
        <v>23.001156438906147</v>
      </c>
      <c r="S2814" s="8">
        <v>200</v>
      </c>
      <c r="T2814" s="10">
        <v>0.15</v>
      </c>
      <c r="U2814" s="8">
        <v>1209.7669907165596</v>
      </c>
      <c r="V2814" s="10">
        <v>0.1300260923765223</v>
      </c>
    </row>
    <row r="2815" spans="1:22" x14ac:dyDescent="0.25">
      <c r="A2815" s="6">
        <v>44740</v>
      </c>
      <c r="B2815" s="7" t="str">
        <f t="shared" si="43"/>
        <v>6</v>
      </c>
      <c r="C2815" s="17">
        <f>_xlfn.ISOWEEKNUM(Table3[[#This Row],[dt]])</f>
        <v>26</v>
      </c>
      <c r="D2815" s="1">
        <v>15673</v>
      </c>
      <c r="E2815" s="1" t="s">
        <v>10</v>
      </c>
      <c r="F2815" s="1" t="s">
        <v>95</v>
      </c>
      <c r="G2815" s="1" t="s">
        <v>39</v>
      </c>
      <c r="H2815" s="1" t="s">
        <v>19</v>
      </c>
      <c r="I2815" s="1" t="s">
        <v>21</v>
      </c>
      <c r="J2815" s="1" t="s">
        <v>16</v>
      </c>
      <c r="K2815" s="1" t="s">
        <v>15</v>
      </c>
      <c r="L2815" s="1" t="s">
        <v>81</v>
      </c>
      <c r="M2815" s="1">
        <v>78110</v>
      </c>
      <c r="N2815" s="17">
        <v>8.2013859722805549</v>
      </c>
      <c r="O2815" s="8">
        <v>1337.4504726449873</v>
      </c>
      <c r="P2815" s="8">
        <v>1828.1579241617658</v>
      </c>
      <c r="Q2815" s="8">
        <f>P2815-Table3[[#This Row],[paid]]</f>
        <v>490.70745151677852</v>
      </c>
      <c r="R2815" s="8">
        <v>222.90841210749784</v>
      </c>
      <c r="S2815" s="8">
        <v>200</v>
      </c>
      <c r="T2815" s="10">
        <v>0.06</v>
      </c>
      <c r="U2815" s="8">
        <v>599.16233122323399</v>
      </c>
      <c r="V2815" s="10">
        <v>5.4623502279209799E-2</v>
      </c>
    </row>
    <row r="2816" spans="1:22" x14ac:dyDescent="0.25">
      <c r="A2816" s="6">
        <v>44740</v>
      </c>
      <c r="B2816" s="7" t="str">
        <f t="shared" si="43"/>
        <v>6</v>
      </c>
      <c r="C2816" s="17">
        <f>_xlfn.ISOWEEKNUM(Table3[[#This Row],[dt]])</f>
        <v>26</v>
      </c>
      <c r="D2816" s="1">
        <v>9363</v>
      </c>
      <c r="E2816" s="1" t="s">
        <v>10</v>
      </c>
      <c r="F2816" s="1" t="s">
        <v>92</v>
      </c>
      <c r="G2816" s="1" t="s">
        <v>72</v>
      </c>
      <c r="H2816" s="1" t="s">
        <v>11</v>
      </c>
      <c r="I2816" s="1" t="s">
        <v>18</v>
      </c>
      <c r="J2816" s="1" t="s">
        <v>13</v>
      </c>
      <c r="K2816" s="1" t="s">
        <v>14</v>
      </c>
      <c r="L2816" s="1" t="s">
        <v>81</v>
      </c>
      <c r="M2816" s="1">
        <v>95810</v>
      </c>
      <c r="N2816" s="17">
        <v>444.18797415004218</v>
      </c>
      <c r="O2816" s="8">
        <v>3055.5720601260523</v>
      </c>
      <c r="P2816" s="8">
        <v>3427.3948567092471</v>
      </c>
      <c r="Q2816" s="8">
        <f>P2816-Table3[[#This Row],[paid]]</f>
        <v>371.82279658319476</v>
      </c>
      <c r="R2816" s="8">
        <v>7.7160910609243736</v>
      </c>
      <c r="S2816" s="8">
        <v>3000</v>
      </c>
      <c r="T2816" s="10">
        <v>0.11</v>
      </c>
      <c r="U2816" s="8">
        <v>1801.7087227026195</v>
      </c>
      <c r="V2816" s="10">
        <v>8.7613128825610828E-2</v>
      </c>
    </row>
    <row r="2817" spans="1:22" x14ac:dyDescent="0.25">
      <c r="A2817" s="6">
        <v>44740</v>
      </c>
      <c r="B2817" s="7" t="str">
        <f t="shared" si="43"/>
        <v>6</v>
      </c>
      <c r="C2817" s="17">
        <f>_xlfn.ISOWEEKNUM(Table3[[#This Row],[dt]])</f>
        <v>26</v>
      </c>
      <c r="D2817" s="1">
        <v>12790</v>
      </c>
      <c r="E2817" s="1" t="s">
        <v>10</v>
      </c>
      <c r="F2817" s="1" t="s">
        <v>93</v>
      </c>
      <c r="G2817" s="1" t="s">
        <v>54</v>
      </c>
      <c r="H2817" s="1" t="s">
        <v>19</v>
      </c>
      <c r="I2817" s="1" t="s">
        <v>21</v>
      </c>
      <c r="J2817" s="1" t="s">
        <v>16</v>
      </c>
      <c r="K2817" s="1" t="s">
        <v>14</v>
      </c>
      <c r="L2817" s="1" t="s">
        <v>81</v>
      </c>
      <c r="M2817" s="1">
        <v>54280</v>
      </c>
      <c r="N2817" s="17">
        <v>143.25499560135728</v>
      </c>
      <c r="O2817" s="8">
        <v>1728.3001316907212</v>
      </c>
      <c r="P2817" s="8">
        <v>1964.9811727236468</v>
      </c>
      <c r="Q2817" s="8">
        <f>P2817-Table3[[#This Row],[paid]]</f>
        <v>236.68104103292558</v>
      </c>
      <c r="R2817" s="8">
        <v>13.716667711831121</v>
      </c>
      <c r="S2817" s="8">
        <v>3600</v>
      </c>
      <c r="T2817" s="10">
        <v>0.04</v>
      </c>
      <c r="U2817" s="8">
        <v>305.55875715513758</v>
      </c>
      <c r="V2817" s="10">
        <v>2.5917021614648577E-2</v>
      </c>
    </row>
    <row r="2818" spans="1:22" x14ac:dyDescent="0.25">
      <c r="A2818" s="6">
        <v>44740</v>
      </c>
      <c r="B2818" s="7" t="str">
        <f t="shared" ref="B2818:B2881" si="44">TEXT(A2818,"M")</f>
        <v>6</v>
      </c>
      <c r="C2818" s="17">
        <f>_xlfn.ISOWEEKNUM(Table3[[#This Row],[dt]])</f>
        <v>26</v>
      </c>
      <c r="D2818" s="1">
        <v>9288</v>
      </c>
      <c r="E2818" s="1" t="s">
        <v>10</v>
      </c>
      <c r="F2818" s="1" t="s">
        <v>93</v>
      </c>
      <c r="G2818" s="1" t="s">
        <v>49</v>
      </c>
      <c r="H2818" s="1" t="s">
        <v>19</v>
      </c>
      <c r="I2818" s="1" t="s">
        <v>21</v>
      </c>
      <c r="J2818" s="1" t="s">
        <v>13</v>
      </c>
      <c r="K2818" s="1" t="s">
        <v>14</v>
      </c>
      <c r="L2818" s="1" t="s">
        <v>81</v>
      </c>
      <c r="M2818" s="1">
        <v>172980</v>
      </c>
      <c r="N2818" s="17">
        <v>291.96509372979961</v>
      </c>
      <c r="O2818" s="8">
        <v>5029.7151612524158</v>
      </c>
      <c r="P2818" s="8">
        <v>5207.4512712384958</v>
      </c>
      <c r="Q2818" s="8">
        <f>P2818-Table3[[#This Row],[paid]]</f>
        <v>177.73610998608001</v>
      </c>
      <c r="R2818" s="8">
        <v>17.835869366143321</v>
      </c>
      <c r="S2818" s="8">
        <v>6200</v>
      </c>
      <c r="T2818" s="10">
        <v>6.5000000000000002E-2</v>
      </c>
      <c r="U2818" s="8">
        <v>1690.3750638869433</v>
      </c>
      <c r="V2818" s="10">
        <v>5.4101164396971206E-2</v>
      </c>
    </row>
    <row r="2819" spans="1:22" x14ac:dyDescent="0.25">
      <c r="A2819" s="6">
        <v>44740</v>
      </c>
      <c r="B2819" s="7" t="str">
        <f t="shared" si="44"/>
        <v>6</v>
      </c>
      <c r="C2819" s="17">
        <f>_xlfn.ISOWEEKNUM(Table3[[#This Row],[dt]])</f>
        <v>26</v>
      </c>
      <c r="D2819" s="1">
        <v>17872</v>
      </c>
      <c r="E2819" s="1" t="s">
        <v>24</v>
      </c>
      <c r="F2819" s="1" t="s">
        <v>90</v>
      </c>
      <c r="G2819" s="1" t="s">
        <v>35</v>
      </c>
      <c r="H2819" s="1" t="s">
        <v>11</v>
      </c>
      <c r="I2819" s="1" t="s">
        <v>18</v>
      </c>
      <c r="J2819" s="1" t="s">
        <v>13</v>
      </c>
      <c r="K2819" s="1" t="s">
        <v>15</v>
      </c>
      <c r="L2819" s="1" t="s">
        <v>77</v>
      </c>
      <c r="M2819" s="1">
        <v>36030</v>
      </c>
      <c r="N2819" s="17">
        <v>209.11650902837491</v>
      </c>
      <c r="O2819" s="8">
        <v>608.00630532339039</v>
      </c>
      <c r="P2819" s="8">
        <v>784.84046936091136</v>
      </c>
      <c r="Q2819" s="8">
        <f>P2819-Table3[[#This Row],[paid]]</f>
        <v>176.83416403752096</v>
      </c>
      <c r="R2819" s="8">
        <v>3.7531253415024097</v>
      </c>
      <c r="S2819" s="8">
        <v>1200</v>
      </c>
      <c r="T2819" s="10">
        <v>7.0000000000000007E-2</v>
      </c>
      <c r="U2819" s="8">
        <v>177.15249161044366</v>
      </c>
      <c r="V2819" s="10">
        <v>3.7619639176417037E-2</v>
      </c>
    </row>
    <row r="2820" spans="1:22" x14ac:dyDescent="0.25">
      <c r="A2820" s="6">
        <v>44740</v>
      </c>
      <c r="B2820" s="7" t="str">
        <f t="shared" si="44"/>
        <v>6</v>
      </c>
      <c r="C2820" s="17">
        <f>_xlfn.ISOWEEKNUM(Table3[[#This Row],[dt]])</f>
        <v>26</v>
      </c>
      <c r="D2820" s="1">
        <v>16857</v>
      </c>
      <c r="E2820" s="1" t="s">
        <v>10</v>
      </c>
      <c r="F2820" s="1" t="s">
        <v>90</v>
      </c>
      <c r="G2820" s="1" t="s">
        <v>34</v>
      </c>
      <c r="H2820" s="1" t="s">
        <v>11</v>
      </c>
      <c r="I2820" s="1" t="s">
        <v>12</v>
      </c>
      <c r="J2820" s="1" t="s">
        <v>13</v>
      </c>
      <c r="K2820" s="1" t="s">
        <v>15</v>
      </c>
      <c r="L2820" s="1" t="s">
        <v>81</v>
      </c>
      <c r="M2820" s="1">
        <v>337510</v>
      </c>
      <c r="N2820" s="17">
        <v>819.06139745001769</v>
      </c>
      <c r="O2820" s="8">
        <v>2930.1995982017988</v>
      </c>
      <c r="P2820" s="8">
        <v>3076.9402278341609</v>
      </c>
      <c r="Q2820" s="8">
        <f>P2820-Table3[[#This Row],[paid]]</f>
        <v>146.74062963236202</v>
      </c>
      <c r="R2820" s="8">
        <v>3.7566661515407676</v>
      </c>
      <c r="S2820" s="8">
        <v>4000</v>
      </c>
      <c r="T2820" s="10">
        <v>0.08</v>
      </c>
      <c r="U2820" s="8">
        <v>1267.3757338862085</v>
      </c>
      <c r="V2820" s="10">
        <v>6.8649136265385866E-2</v>
      </c>
    </row>
    <row r="2821" spans="1:22" x14ac:dyDescent="0.25">
      <c r="A2821" s="6">
        <v>44740</v>
      </c>
      <c r="B2821" s="7" t="str">
        <f t="shared" si="44"/>
        <v>6</v>
      </c>
      <c r="C2821" s="17">
        <f>_xlfn.ISOWEEKNUM(Table3[[#This Row],[dt]])</f>
        <v>26</v>
      </c>
      <c r="D2821" s="1">
        <v>13948</v>
      </c>
      <c r="E2821" s="1" t="s">
        <v>10</v>
      </c>
      <c r="F2821" s="1" t="s">
        <v>90</v>
      </c>
      <c r="G2821" s="1" t="s">
        <v>25</v>
      </c>
      <c r="H2821" s="1" t="s">
        <v>11</v>
      </c>
      <c r="I2821" s="1" t="s">
        <v>18</v>
      </c>
      <c r="J2821" s="1" t="s">
        <v>13</v>
      </c>
      <c r="K2821" s="1" t="s">
        <v>14</v>
      </c>
      <c r="L2821" s="1" t="s">
        <v>75</v>
      </c>
      <c r="M2821" s="1">
        <v>151150</v>
      </c>
      <c r="N2821" s="17">
        <v>613.13581228872545</v>
      </c>
      <c r="O2821" s="8">
        <v>4481.9092889755084</v>
      </c>
      <c r="P2821" s="8">
        <v>4490.2272753274219</v>
      </c>
      <c r="Q2821" s="8">
        <f>P2821-Table3[[#This Row],[paid]]</f>
        <v>8.3179863519135324</v>
      </c>
      <c r="R2821" s="8">
        <v>7.3233811911364519</v>
      </c>
      <c r="S2821" s="8">
        <v>6800</v>
      </c>
      <c r="T2821" s="10">
        <v>0.1</v>
      </c>
      <c r="U2821" s="8">
        <v>1308.1755000087692</v>
      </c>
      <c r="V2821" s="10">
        <v>4.8556395173908681E-2</v>
      </c>
    </row>
    <row r="2822" spans="1:22" x14ac:dyDescent="0.25">
      <c r="A2822" s="6">
        <v>44740</v>
      </c>
      <c r="B2822" s="7" t="str">
        <f t="shared" si="44"/>
        <v>6</v>
      </c>
      <c r="C2822" s="17">
        <f>_xlfn.ISOWEEKNUM(Table3[[#This Row],[dt]])</f>
        <v>26</v>
      </c>
      <c r="D2822" s="1">
        <v>3010</v>
      </c>
      <c r="E2822" s="1" t="s">
        <v>24</v>
      </c>
      <c r="F2822" s="1" t="s">
        <v>94</v>
      </c>
      <c r="G2822" s="1" t="s">
        <v>48</v>
      </c>
      <c r="H2822" s="1" t="s">
        <v>11</v>
      </c>
      <c r="I2822" s="1" t="s">
        <v>21</v>
      </c>
      <c r="J2822" s="1" t="s">
        <v>13</v>
      </c>
      <c r="K2822" s="1" t="s">
        <v>15</v>
      </c>
      <c r="L2822" s="1" t="s">
        <v>79</v>
      </c>
      <c r="M2822" s="1">
        <v>50</v>
      </c>
      <c r="N2822" s="17">
        <v>0</v>
      </c>
      <c r="O2822" s="8">
        <v>1.3411999999999999</v>
      </c>
      <c r="P2822" s="8">
        <v>2.2353333333333332</v>
      </c>
      <c r="Q2822" s="8">
        <f>P2822-Table3[[#This Row],[paid]]</f>
        <v>0.89413333333333322</v>
      </c>
      <c r="R2822" s="8">
        <v>45</v>
      </c>
      <c r="S2822" s="8">
        <v>500</v>
      </c>
      <c r="T2822" s="10">
        <v>0.06</v>
      </c>
      <c r="U2822" s="8">
        <v>0.25881172996817731</v>
      </c>
      <c r="V2822" s="10">
        <v>1.9297027286622227E-2</v>
      </c>
    </row>
    <row r="2823" spans="1:22" x14ac:dyDescent="0.25">
      <c r="A2823" s="6">
        <v>44740</v>
      </c>
      <c r="B2823" s="7" t="str">
        <f t="shared" si="44"/>
        <v>6</v>
      </c>
      <c r="C2823" s="17">
        <f>_xlfn.ISOWEEKNUM(Table3[[#This Row],[dt]])</f>
        <v>26</v>
      </c>
      <c r="D2823" s="1">
        <v>12657</v>
      </c>
      <c r="E2823" s="1" t="s">
        <v>10</v>
      </c>
      <c r="F2823" s="1" t="s">
        <v>95</v>
      </c>
      <c r="G2823" s="1" t="s">
        <v>62</v>
      </c>
      <c r="H2823" s="1" t="s">
        <v>19</v>
      </c>
      <c r="I2823" s="1" t="s">
        <v>18</v>
      </c>
      <c r="J2823" s="1" t="s">
        <v>16</v>
      </c>
      <c r="K2823" s="1" t="s">
        <v>14</v>
      </c>
      <c r="L2823" s="1" t="s">
        <v>76</v>
      </c>
      <c r="M2823" s="1">
        <v>1820</v>
      </c>
      <c r="N2823" s="17">
        <v>4.2217331826562772</v>
      </c>
      <c r="O2823" s="8">
        <v>46.119961123179181</v>
      </c>
      <c r="P2823" s="8">
        <v>0.41603882533449371</v>
      </c>
      <c r="Q2823" s="8">
        <f>P2823-Table3[[#This Row],[paid]]</f>
        <v>-45.703922297844684</v>
      </c>
      <c r="R2823" s="8">
        <v>9.8546925476878613E-2</v>
      </c>
      <c r="S2823" s="8">
        <v>200</v>
      </c>
      <c r="T2823" s="10">
        <v>0.08</v>
      </c>
      <c r="U2823" s="8">
        <v>8.3928759183830318E-2</v>
      </c>
      <c r="V2823" s="10">
        <v>3.362216619901276E-2</v>
      </c>
    </row>
    <row r="2824" spans="1:22" x14ac:dyDescent="0.25">
      <c r="A2824" s="6">
        <v>44740</v>
      </c>
      <c r="B2824" s="7" t="str">
        <f t="shared" si="44"/>
        <v>6</v>
      </c>
      <c r="C2824" s="17">
        <f>_xlfn.ISOWEEKNUM(Table3[[#This Row],[dt]])</f>
        <v>26</v>
      </c>
      <c r="D2824" s="1">
        <v>2973</v>
      </c>
      <c r="E2824" s="1" t="s">
        <v>10</v>
      </c>
      <c r="F2824" s="1" t="s">
        <v>89</v>
      </c>
      <c r="G2824" s="1" t="s">
        <v>31</v>
      </c>
      <c r="H2824" s="1" t="s">
        <v>11</v>
      </c>
      <c r="I2824" s="1" t="s">
        <v>21</v>
      </c>
      <c r="J2824" s="1" t="s">
        <v>16</v>
      </c>
      <c r="K2824" s="1" t="s">
        <v>14</v>
      </c>
      <c r="L2824" s="1" t="s">
        <v>76</v>
      </c>
      <c r="M2824" s="1">
        <v>55410</v>
      </c>
      <c r="N2824" s="17">
        <v>288.56484727090634</v>
      </c>
      <c r="O2824" s="8">
        <v>639.98985226430352</v>
      </c>
      <c r="P2824" s="8">
        <v>591.91850632557271</v>
      </c>
      <c r="Q2824" s="8">
        <f>P2824-Table3[[#This Row],[paid]]</f>
        <v>-48.071345938730815</v>
      </c>
      <c r="R2824" s="8">
        <v>2.0512495264881525</v>
      </c>
      <c r="S2824" s="8">
        <v>600</v>
      </c>
      <c r="T2824" s="10">
        <v>0.05</v>
      </c>
      <c r="U2824" s="8">
        <v>66.966362644124487</v>
      </c>
      <c r="V2824" s="10">
        <v>1.8855738283926032E-2</v>
      </c>
    </row>
    <row r="2825" spans="1:22" x14ac:dyDescent="0.25">
      <c r="A2825" s="6">
        <v>44740</v>
      </c>
      <c r="B2825" s="7" t="str">
        <f t="shared" si="44"/>
        <v>6</v>
      </c>
      <c r="C2825" s="17">
        <f>_xlfn.ISOWEEKNUM(Table3[[#This Row],[dt]])</f>
        <v>26</v>
      </c>
      <c r="D2825" s="1">
        <v>2917</v>
      </c>
      <c r="E2825" s="1" t="s">
        <v>10</v>
      </c>
      <c r="F2825" s="1" t="s">
        <v>90</v>
      </c>
      <c r="G2825" s="1" t="s">
        <v>36</v>
      </c>
      <c r="H2825" s="1" t="s">
        <v>17</v>
      </c>
      <c r="I2825" s="1" t="s">
        <v>12</v>
      </c>
      <c r="J2825" s="1" t="s">
        <v>13</v>
      </c>
      <c r="K2825" s="1" t="s">
        <v>15</v>
      </c>
      <c r="L2825" s="1" t="s">
        <v>75</v>
      </c>
      <c r="M2825" s="1">
        <v>34000</v>
      </c>
      <c r="N2825" s="17">
        <v>207.61690502972843</v>
      </c>
      <c r="O2825" s="8">
        <v>611.20150460297123</v>
      </c>
      <c r="P2825" s="8">
        <v>556.56037164553595</v>
      </c>
      <c r="Q2825" s="8">
        <f>P2825-Table3[[#This Row],[paid]]</f>
        <v>-54.641132957435275</v>
      </c>
      <c r="R2825" s="8">
        <v>2.6807083535218035</v>
      </c>
      <c r="S2825" s="8">
        <v>400</v>
      </c>
      <c r="T2825" s="10">
        <v>7.0000000000000007E-2</v>
      </c>
      <c r="U2825" s="8">
        <v>65.478986124029291</v>
      </c>
      <c r="V2825" s="10">
        <v>1.9608231038330724E-2</v>
      </c>
    </row>
    <row r="2826" spans="1:22" x14ac:dyDescent="0.25">
      <c r="A2826" s="6">
        <v>44740</v>
      </c>
      <c r="B2826" s="7" t="str">
        <f t="shared" si="44"/>
        <v>6</v>
      </c>
      <c r="C2826" s="17">
        <f>_xlfn.ISOWEEKNUM(Table3[[#This Row],[dt]])</f>
        <v>26</v>
      </c>
      <c r="D2826" s="1">
        <v>15909</v>
      </c>
      <c r="E2826" s="1" t="s">
        <v>10</v>
      </c>
      <c r="F2826" s="1" t="s">
        <v>93</v>
      </c>
      <c r="G2826" s="1" t="s">
        <v>70</v>
      </c>
      <c r="H2826" s="1" t="s">
        <v>11</v>
      </c>
      <c r="I2826" s="1" t="s">
        <v>18</v>
      </c>
      <c r="J2826" s="1" t="s">
        <v>13</v>
      </c>
      <c r="K2826" s="1" t="s">
        <v>14</v>
      </c>
      <c r="L2826" s="1" t="s">
        <v>78</v>
      </c>
      <c r="M2826" s="1">
        <v>7380</v>
      </c>
      <c r="N2826" s="17">
        <v>9.7077494995710616</v>
      </c>
      <c r="O2826" s="8">
        <v>60.906566744049385</v>
      </c>
      <c r="P2826" s="8">
        <v>1.0711335015038712</v>
      </c>
      <c r="Q2826" s="8">
        <f>P2826-Table3[[#This Row],[paid]]</f>
        <v>-59.835433242545513</v>
      </c>
      <c r="R2826" s="8">
        <v>0.11033798323197352</v>
      </c>
      <c r="S2826" s="8">
        <v>200</v>
      </c>
      <c r="T2826" s="10">
        <v>0.06</v>
      </c>
      <c r="U2826" s="8">
        <v>0.29033778525072718</v>
      </c>
      <c r="V2826" s="10">
        <v>4.5176096917127664E-2</v>
      </c>
    </row>
    <row r="2827" spans="1:22" x14ac:dyDescent="0.25">
      <c r="A2827" s="6">
        <v>44740</v>
      </c>
      <c r="B2827" s="7" t="str">
        <f t="shared" si="44"/>
        <v>6</v>
      </c>
      <c r="C2827" s="17">
        <f>_xlfn.ISOWEEKNUM(Table3[[#This Row],[dt]])</f>
        <v>26</v>
      </c>
      <c r="D2827" s="1">
        <v>17957</v>
      </c>
      <c r="E2827" s="1" t="s">
        <v>10</v>
      </c>
      <c r="F2827" s="1" t="s">
        <v>93</v>
      </c>
      <c r="G2827" s="1" t="s">
        <v>56</v>
      </c>
      <c r="H2827" s="1" t="s">
        <v>17</v>
      </c>
      <c r="I2827" s="1" t="s">
        <v>18</v>
      </c>
      <c r="J2827" s="1" t="s">
        <v>16</v>
      </c>
      <c r="K2827" s="1" t="s">
        <v>15</v>
      </c>
      <c r="L2827" s="1" t="s">
        <v>77</v>
      </c>
      <c r="M2827" s="1">
        <v>115170</v>
      </c>
      <c r="N2827" s="17">
        <v>823.0810546875</v>
      </c>
      <c r="O2827" s="8">
        <v>431.20039397491576</v>
      </c>
      <c r="P2827" s="8">
        <v>367.40463256163474</v>
      </c>
      <c r="Q2827" s="8">
        <f>P2827-Table3[[#This Row],[paid]]</f>
        <v>-63.795761413281014</v>
      </c>
      <c r="R2827" s="8">
        <v>0.44637721943573055</v>
      </c>
      <c r="S2827" s="8">
        <v>200</v>
      </c>
      <c r="T2827" s="10">
        <v>8.5000000000000006E-2</v>
      </c>
      <c r="U2827" s="8">
        <v>64.936560327443758</v>
      </c>
      <c r="V2827" s="10">
        <v>2.9457331496108356E-2</v>
      </c>
    </row>
    <row r="2828" spans="1:22" x14ac:dyDescent="0.25">
      <c r="A2828" s="6">
        <v>44740</v>
      </c>
      <c r="B2828" s="7" t="str">
        <f t="shared" si="44"/>
        <v>6</v>
      </c>
      <c r="C2828" s="17">
        <f>_xlfn.ISOWEEKNUM(Table3[[#This Row],[dt]])</f>
        <v>26</v>
      </c>
      <c r="D2828" s="1">
        <v>12394</v>
      </c>
      <c r="E2828" s="1" t="s">
        <v>10</v>
      </c>
      <c r="F2828" s="1" t="s">
        <v>94</v>
      </c>
      <c r="G2828" s="1" t="s">
        <v>34</v>
      </c>
      <c r="H2828" s="1" t="s">
        <v>17</v>
      </c>
      <c r="I2828" s="1" t="s">
        <v>12</v>
      </c>
      <c r="J2828" s="1" t="s">
        <v>13</v>
      </c>
      <c r="K2828" s="1" t="s">
        <v>14</v>
      </c>
      <c r="L2828" s="1" t="s">
        <v>76</v>
      </c>
      <c r="M2828" s="1">
        <v>2140</v>
      </c>
      <c r="N2828" s="17">
        <v>5.8407686188115777</v>
      </c>
      <c r="O2828" s="8">
        <v>74.244826429481805</v>
      </c>
      <c r="P2828" s="8">
        <v>0.3241007864861209</v>
      </c>
      <c r="Q2828" s="8">
        <f>P2828-Table3[[#This Row],[paid]]</f>
        <v>-73.920725642995677</v>
      </c>
      <c r="R2828" s="8">
        <v>5.5489406897968462E-2</v>
      </c>
      <c r="S2828" s="8">
        <v>200</v>
      </c>
      <c r="T2828" s="10">
        <v>7.0000000000000007E-2</v>
      </c>
      <c r="U2828" s="8">
        <v>6.5381000938982891E-3</v>
      </c>
      <c r="V2828" s="10">
        <v>3.3621743433495557E-3</v>
      </c>
    </row>
    <row r="2829" spans="1:22" x14ac:dyDescent="0.25">
      <c r="A2829" s="6">
        <v>44740</v>
      </c>
      <c r="B2829" s="7" t="str">
        <f t="shared" si="44"/>
        <v>6</v>
      </c>
      <c r="C2829" s="17">
        <f>_xlfn.ISOWEEKNUM(Table3[[#This Row],[dt]])</f>
        <v>26</v>
      </c>
      <c r="D2829" s="1">
        <v>17849</v>
      </c>
      <c r="E2829" s="1" t="s">
        <v>10</v>
      </c>
      <c r="F2829" s="1" t="s">
        <v>93</v>
      </c>
      <c r="G2829" s="1" t="s">
        <v>31</v>
      </c>
      <c r="H2829" s="1" t="s">
        <v>11</v>
      </c>
      <c r="I2829" s="1" t="s">
        <v>12</v>
      </c>
      <c r="J2829" s="1" t="s">
        <v>16</v>
      </c>
      <c r="K2829" s="1" t="s">
        <v>15</v>
      </c>
      <c r="L2829" s="1" t="s">
        <v>75</v>
      </c>
      <c r="M2829" s="1">
        <v>85810</v>
      </c>
      <c r="N2829" s="17">
        <v>369.87068965517238</v>
      </c>
      <c r="O2829" s="8">
        <v>986.50979070827611</v>
      </c>
      <c r="P2829" s="8">
        <v>907.6643200021141</v>
      </c>
      <c r="Q2829" s="8">
        <f>P2829-Table3[[#This Row],[paid]]</f>
        <v>-78.845470706162018</v>
      </c>
      <c r="R2829" s="8">
        <v>2.4540044544981994</v>
      </c>
      <c r="S2829" s="8">
        <v>1000</v>
      </c>
      <c r="T2829" s="10">
        <v>0.08</v>
      </c>
      <c r="U2829" s="8">
        <v>181.64335406757303</v>
      </c>
      <c r="V2829" s="10">
        <v>3.3353621683096447E-2</v>
      </c>
    </row>
    <row r="2830" spans="1:22" x14ac:dyDescent="0.25">
      <c r="A2830" s="6">
        <v>44740</v>
      </c>
      <c r="B2830" s="7" t="str">
        <f t="shared" si="44"/>
        <v>6</v>
      </c>
      <c r="C2830" s="17">
        <f>_xlfn.ISOWEEKNUM(Table3[[#This Row],[dt]])</f>
        <v>26</v>
      </c>
      <c r="D2830" s="1">
        <v>3015</v>
      </c>
      <c r="E2830" s="1" t="s">
        <v>10</v>
      </c>
      <c r="F2830" s="1" t="s">
        <v>91</v>
      </c>
      <c r="G2830" s="1" t="s">
        <v>71</v>
      </c>
      <c r="H2830" s="1" t="s">
        <v>11</v>
      </c>
      <c r="I2830" s="1" t="s">
        <v>12</v>
      </c>
      <c r="J2830" s="1" t="s">
        <v>16</v>
      </c>
      <c r="K2830" s="1" t="s">
        <v>15</v>
      </c>
      <c r="L2830" s="1" t="s">
        <v>80</v>
      </c>
      <c r="M2830" s="1">
        <v>632580</v>
      </c>
      <c r="N2830" s="17">
        <v>8000.0276851799536</v>
      </c>
      <c r="O2830" s="8">
        <v>11432.862574745432</v>
      </c>
      <c r="P2830" s="8">
        <v>11350.610215788189</v>
      </c>
      <c r="Q2830" s="8">
        <f>P2830-Table3[[#This Row],[paid]]</f>
        <v>-82.252358957242905</v>
      </c>
      <c r="R2830" s="8">
        <v>1.4188213669329155</v>
      </c>
      <c r="S2830" s="8">
        <v>15400</v>
      </c>
      <c r="T2830" s="10">
        <v>0.13</v>
      </c>
      <c r="U2830" s="8">
        <v>5866.6246478806606</v>
      </c>
      <c r="V2830" s="10">
        <v>8.6142573487964696E-2</v>
      </c>
    </row>
    <row r="2831" spans="1:22" x14ac:dyDescent="0.25">
      <c r="A2831" s="6">
        <v>44740</v>
      </c>
      <c r="B2831" s="7" t="str">
        <f t="shared" si="44"/>
        <v>6</v>
      </c>
      <c r="C2831" s="17">
        <f>_xlfn.ISOWEEKNUM(Table3[[#This Row],[dt]])</f>
        <v>26</v>
      </c>
      <c r="D2831" s="1">
        <v>5435</v>
      </c>
      <c r="E2831" s="1" t="s">
        <v>10</v>
      </c>
      <c r="F2831" s="1" t="s">
        <v>90</v>
      </c>
      <c r="G2831" s="1" t="s">
        <v>40</v>
      </c>
      <c r="H2831" s="1" t="s">
        <v>17</v>
      </c>
      <c r="I2831" s="1" t="s">
        <v>21</v>
      </c>
      <c r="J2831" s="1" t="s">
        <v>16</v>
      </c>
      <c r="K2831" s="1" t="s">
        <v>15</v>
      </c>
      <c r="L2831" s="1" t="s">
        <v>81</v>
      </c>
      <c r="M2831" s="1">
        <v>9460</v>
      </c>
      <c r="N2831" s="17">
        <v>13.67801764969836</v>
      </c>
      <c r="O2831" s="8">
        <v>106.79652027029503</v>
      </c>
      <c r="P2831" s="8">
        <v>8.3951993631233552</v>
      </c>
      <c r="Q2831" s="8">
        <f>P2831-Table3[[#This Row],[paid]]</f>
        <v>-98.40132090717168</v>
      </c>
      <c r="R2831" s="8">
        <v>0.61377310500169546</v>
      </c>
      <c r="S2831" s="8">
        <v>200</v>
      </c>
      <c r="T2831" s="10">
        <v>0.08</v>
      </c>
      <c r="U2831" s="8">
        <v>2.0264846524293083</v>
      </c>
      <c r="V2831" s="10">
        <v>4.0231021023173844E-2</v>
      </c>
    </row>
    <row r="2832" spans="1:22" x14ac:dyDescent="0.25">
      <c r="A2832" s="6">
        <v>44740</v>
      </c>
      <c r="B2832" s="7" t="str">
        <f t="shared" si="44"/>
        <v>6</v>
      </c>
      <c r="C2832" s="17">
        <f>_xlfn.ISOWEEKNUM(Table3[[#This Row],[dt]])</f>
        <v>26</v>
      </c>
      <c r="D2832" s="1">
        <v>17848</v>
      </c>
      <c r="E2832" s="1" t="s">
        <v>10</v>
      </c>
      <c r="F2832" s="1" t="s">
        <v>92</v>
      </c>
      <c r="G2832" s="1" t="s">
        <v>68</v>
      </c>
      <c r="H2832" s="1" t="s">
        <v>11</v>
      </c>
      <c r="I2832" s="1" t="s">
        <v>12</v>
      </c>
      <c r="J2832" s="1" t="s">
        <v>16</v>
      </c>
      <c r="K2832" s="1" t="s">
        <v>14</v>
      </c>
      <c r="L2832" s="1" t="s">
        <v>75</v>
      </c>
      <c r="M2832" s="1">
        <v>8360</v>
      </c>
      <c r="N2832" s="17">
        <v>35.345588235294116</v>
      </c>
      <c r="O2832" s="8">
        <v>162.35962807217828</v>
      </c>
      <c r="P2832" s="8">
        <v>20.792378840125775</v>
      </c>
      <c r="Q2832" s="8">
        <f>P2832-Table3[[#This Row],[paid]]</f>
        <v>-141.56724923205252</v>
      </c>
      <c r="R2832" s="8">
        <v>0.58825952200064602</v>
      </c>
      <c r="S2832" s="8">
        <v>200</v>
      </c>
      <c r="T2832" s="10">
        <v>7.0000000000000007E-2</v>
      </c>
      <c r="U2832" s="8">
        <v>5.1742286930448875</v>
      </c>
      <c r="V2832" s="10">
        <v>4.1475362461970131E-2</v>
      </c>
    </row>
    <row r="2833" spans="1:22" x14ac:dyDescent="0.25">
      <c r="A2833" s="6">
        <v>44740</v>
      </c>
      <c r="B2833" s="7" t="str">
        <f t="shared" si="44"/>
        <v>6</v>
      </c>
      <c r="C2833" s="17">
        <f>_xlfn.ISOWEEKNUM(Table3[[#This Row],[dt]])</f>
        <v>26</v>
      </c>
      <c r="D2833" s="1">
        <v>17100</v>
      </c>
      <c r="E2833" s="1" t="s">
        <v>10</v>
      </c>
      <c r="F2833" s="1" t="s">
        <v>89</v>
      </c>
      <c r="G2833" s="1" t="s">
        <v>60</v>
      </c>
      <c r="H2833" s="1" t="s">
        <v>11</v>
      </c>
      <c r="I2833" s="1" t="s">
        <v>21</v>
      </c>
      <c r="J2833" s="1" t="s">
        <v>13</v>
      </c>
      <c r="K2833" s="1" t="s">
        <v>15</v>
      </c>
      <c r="L2833" s="1" t="s">
        <v>78</v>
      </c>
      <c r="M2833" s="1">
        <v>39060</v>
      </c>
      <c r="N2833" s="17">
        <v>162.31960710238005</v>
      </c>
      <c r="O2833" s="8">
        <v>1036.3172433400005</v>
      </c>
      <c r="P2833" s="8">
        <v>849.56872612308314</v>
      </c>
      <c r="Q2833" s="8">
        <f>P2833-Table3[[#This Row],[paid]]</f>
        <v>-186.74851721691732</v>
      </c>
      <c r="R2833" s="8">
        <v>5.2339254714141443</v>
      </c>
      <c r="S2833" s="8">
        <v>600</v>
      </c>
      <c r="T2833" s="10">
        <v>7.0000000000000007E-2</v>
      </c>
      <c r="U2833" s="8">
        <v>53.407674582574494</v>
      </c>
      <c r="V2833" s="10">
        <v>1.0477409094042095E-2</v>
      </c>
    </row>
    <row r="2834" spans="1:22" x14ac:dyDescent="0.25">
      <c r="A2834" s="6">
        <v>44740</v>
      </c>
      <c r="B2834" s="7" t="str">
        <f t="shared" si="44"/>
        <v>6</v>
      </c>
      <c r="C2834" s="17">
        <f>_xlfn.ISOWEEKNUM(Table3[[#This Row],[dt]])</f>
        <v>26</v>
      </c>
      <c r="D2834" s="1">
        <v>17783</v>
      </c>
      <c r="E2834" s="1" t="s">
        <v>10</v>
      </c>
      <c r="F2834" s="1" t="s">
        <v>93</v>
      </c>
      <c r="G2834" s="1" t="s">
        <v>61</v>
      </c>
      <c r="H2834" s="1" t="s">
        <v>11</v>
      </c>
      <c r="I2834" s="1" t="s">
        <v>12</v>
      </c>
      <c r="J2834" s="1" t="s">
        <v>16</v>
      </c>
      <c r="K2834" s="1" t="s">
        <v>14</v>
      </c>
      <c r="L2834" s="1" t="s">
        <v>77</v>
      </c>
      <c r="M2834" s="1">
        <v>67250</v>
      </c>
      <c r="N2834" s="17">
        <v>351.34172405604374</v>
      </c>
      <c r="O2834" s="8">
        <v>1904.3096425307656</v>
      </c>
      <c r="P2834" s="8">
        <v>1689.5541235942108</v>
      </c>
      <c r="Q2834" s="8">
        <f>P2834-Table3[[#This Row],[paid]]</f>
        <v>-214.75551893655484</v>
      </c>
      <c r="R2834" s="8">
        <v>4.808862733663549</v>
      </c>
      <c r="S2834" s="8">
        <v>2800</v>
      </c>
      <c r="T2834" s="10">
        <v>0.15</v>
      </c>
      <c r="U2834" s="8">
        <v>667.11626986559315</v>
      </c>
      <c r="V2834" s="10">
        <v>6.5807921406549161E-2</v>
      </c>
    </row>
    <row r="2835" spans="1:22" x14ac:dyDescent="0.25">
      <c r="A2835" s="6">
        <v>44740</v>
      </c>
      <c r="B2835" s="7" t="str">
        <f t="shared" si="44"/>
        <v>6</v>
      </c>
      <c r="C2835" s="17">
        <f>_xlfn.ISOWEEKNUM(Table3[[#This Row],[dt]])</f>
        <v>26</v>
      </c>
      <c r="D2835" s="1">
        <v>17956</v>
      </c>
      <c r="E2835" s="1" t="s">
        <v>10</v>
      </c>
      <c r="F2835" s="1" t="s">
        <v>92</v>
      </c>
      <c r="G2835" s="1" t="s">
        <v>50</v>
      </c>
      <c r="H2835" s="1" t="s">
        <v>11</v>
      </c>
      <c r="I2835" s="1" t="s">
        <v>18</v>
      </c>
      <c r="J2835" s="1" t="s">
        <v>13</v>
      </c>
      <c r="K2835" s="1" t="s">
        <v>14</v>
      </c>
      <c r="L2835" s="1" t="s">
        <v>76</v>
      </c>
      <c r="M2835" s="1">
        <v>82190</v>
      </c>
      <c r="N2835" s="17">
        <v>129.74307332208372</v>
      </c>
      <c r="O2835" s="8">
        <v>856.79217787894004</v>
      </c>
      <c r="P2835" s="8">
        <v>638.86695607089143</v>
      </c>
      <c r="Q2835" s="8">
        <f>P2835-Table3[[#This Row],[paid]]</f>
        <v>-217.9252218080486</v>
      </c>
      <c r="R2835" s="8">
        <v>4.9240929763157473</v>
      </c>
      <c r="S2835" s="8">
        <v>200</v>
      </c>
      <c r="T2835" s="10">
        <v>0.08</v>
      </c>
      <c r="U2835" s="8">
        <v>105.55755884489719</v>
      </c>
      <c r="V2835" s="10">
        <v>2.75376998402737E-2</v>
      </c>
    </row>
    <row r="2836" spans="1:22" x14ac:dyDescent="0.25">
      <c r="A2836" s="6">
        <v>44740</v>
      </c>
      <c r="B2836" s="7" t="str">
        <f t="shared" si="44"/>
        <v>6</v>
      </c>
      <c r="C2836" s="17">
        <f>_xlfn.ISOWEEKNUM(Table3[[#This Row],[dt]])</f>
        <v>26</v>
      </c>
      <c r="D2836" s="1">
        <v>17267</v>
      </c>
      <c r="E2836" s="1" t="s">
        <v>10</v>
      </c>
      <c r="F2836" s="1" t="s">
        <v>92</v>
      </c>
      <c r="G2836" s="1" t="s">
        <v>49</v>
      </c>
      <c r="H2836" s="1" t="s">
        <v>11</v>
      </c>
      <c r="I2836" s="1" t="s">
        <v>12</v>
      </c>
      <c r="J2836" s="1" t="s">
        <v>13</v>
      </c>
      <c r="K2836" s="1" t="s">
        <v>15</v>
      </c>
      <c r="L2836" s="1" t="s">
        <v>76</v>
      </c>
      <c r="M2836" s="1">
        <v>22570</v>
      </c>
      <c r="N2836" s="17">
        <v>102.08859874096527</v>
      </c>
      <c r="O2836" s="8">
        <v>288.47704386803434</v>
      </c>
      <c r="P2836" s="8">
        <v>50.601747727531944</v>
      </c>
      <c r="Q2836" s="8">
        <f>P2836-Table3[[#This Row],[paid]]</f>
        <v>-237.8752961405024</v>
      </c>
      <c r="R2836" s="8">
        <v>0.49566502382823768</v>
      </c>
      <c r="S2836" s="8">
        <v>200</v>
      </c>
      <c r="T2836" s="10">
        <v>0.08</v>
      </c>
      <c r="U2836" s="8">
        <v>13.327973146076195</v>
      </c>
      <c r="V2836" s="10">
        <v>4.3898263546947834E-2</v>
      </c>
    </row>
    <row r="2837" spans="1:22" x14ac:dyDescent="0.25">
      <c r="A2837" s="6">
        <v>44740</v>
      </c>
      <c r="B2837" s="7" t="str">
        <f t="shared" si="44"/>
        <v>6</v>
      </c>
      <c r="C2837" s="17">
        <f>_xlfn.ISOWEEKNUM(Table3[[#This Row],[dt]])</f>
        <v>26</v>
      </c>
      <c r="D2837" s="1">
        <v>13250</v>
      </c>
      <c r="E2837" s="1" t="s">
        <v>10</v>
      </c>
      <c r="F2837" s="1" t="s">
        <v>90</v>
      </c>
      <c r="G2837" s="1" t="s">
        <v>38</v>
      </c>
      <c r="H2837" s="1" t="s">
        <v>11</v>
      </c>
      <c r="I2837" s="1" t="s">
        <v>18</v>
      </c>
      <c r="J2837" s="1" t="s">
        <v>13</v>
      </c>
      <c r="K2837" s="1" t="s">
        <v>15</v>
      </c>
      <c r="L2837" s="1" t="s">
        <v>76</v>
      </c>
      <c r="M2837" s="1">
        <v>118930</v>
      </c>
      <c r="N2837" s="17">
        <v>343.98080984298963</v>
      </c>
      <c r="O2837" s="8">
        <v>2717.935215690723</v>
      </c>
      <c r="P2837" s="8">
        <v>2473.3268692964962</v>
      </c>
      <c r="Q2837" s="8">
        <f>P2837-Table3[[#This Row],[paid]]</f>
        <v>-244.60834639422683</v>
      </c>
      <c r="R2837" s="8">
        <v>7.1903048034146106</v>
      </c>
      <c r="S2837" s="8">
        <v>2400</v>
      </c>
      <c r="T2837" s="10">
        <v>7.0000000000000007E-2</v>
      </c>
      <c r="U2837" s="8">
        <v>788.08844713974713</v>
      </c>
      <c r="V2837" s="10">
        <v>5.3105829299728319E-2</v>
      </c>
    </row>
    <row r="2838" spans="1:22" x14ac:dyDescent="0.25">
      <c r="A2838" s="6">
        <v>44740</v>
      </c>
      <c r="B2838" s="7" t="str">
        <f t="shared" si="44"/>
        <v>6</v>
      </c>
      <c r="C2838" s="17">
        <f>_xlfn.ISOWEEKNUM(Table3[[#This Row],[dt]])</f>
        <v>26</v>
      </c>
      <c r="D2838" s="1">
        <v>7799</v>
      </c>
      <c r="E2838" s="1" t="s">
        <v>10</v>
      </c>
      <c r="F2838" s="1" t="s">
        <v>92</v>
      </c>
      <c r="G2838" s="1" t="s">
        <v>42</v>
      </c>
      <c r="H2838" s="1" t="s">
        <v>19</v>
      </c>
      <c r="I2838" s="1" t="s">
        <v>18</v>
      </c>
      <c r="J2838" s="1" t="s">
        <v>16</v>
      </c>
      <c r="K2838" s="1" t="s">
        <v>14</v>
      </c>
      <c r="L2838" s="1" t="s">
        <v>75</v>
      </c>
      <c r="M2838" s="1">
        <v>31100</v>
      </c>
      <c r="N2838" s="17">
        <v>36.17856623527701</v>
      </c>
      <c r="O2838" s="8">
        <v>1176.7746183867403</v>
      </c>
      <c r="P2838" s="8">
        <v>886.95871823536481</v>
      </c>
      <c r="Q2838" s="8">
        <f>P2838-Table3[[#This Row],[paid]]</f>
        <v>-289.81590015137544</v>
      </c>
      <c r="R2838" s="8">
        <v>24.516137883057091</v>
      </c>
      <c r="S2838" s="8">
        <v>200</v>
      </c>
      <c r="T2838" s="10">
        <v>0.05</v>
      </c>
      <c r="U2838" s="8">
        <v>194.61181251927187</v>
      </c>
      <c r="V2838" s="10">
        <v>3.6569122575486342E-2</v>
      </c>
    </row>
    <row r="2839" spans="1:22" x14ac:dyDescent="0.25">
      <c r="A2839" s="6">
        <v>44740</v>
      </c>
      <c r="B2839" s="7" t="str">
        <f t="shared" si="44"/>
        <v>6</v>
      </c>
      <c r="C2839" s="17">
        <f>_xlfn.ISOWEEKNUM(Table3[[#This Row],[dt]])</f>
        <v>26</v>
      </c>
      <c r="D2839" s="1">
        <v>2796</v>
      </c>
      <c r="E2839" s="1" t="s">
        <v>10</v>
      </c>
      <c r="F2839" s="1" t="s">
        <v>90</v>
      </c>
      <c r="G2839" s="1" t="s">
        <v>48</v>
      </c>
      <c r="H2839" s="1" t="s">
        <v>17</v>
      </c>
      <c r="I2839" s="1" t="s">
        <v>12</v>
      </c>
      <c r="J2839" s="1" t="s">
        <v>13</v>
      </c>
      <c r="K2839" s="1" t="s">
        <v>14</v>
      </c>
      <c r="L2839" s="1" t="s">
        <v>80</v>
      </c>
      <c r="M2839" s="1">
        <v>157310</v>
      </c>
      <c r="N2839" s="17">
        <v>673.7534027802983</v>
      </c>
      <c r="O2839" s="8">
        <v>6616.8492474118611</v>
      </c>
      <c r="P2839" s="8">
        <v>6296.7862939660981</v>
      </c>
      <c r="Q2839" s="8">
        <f>P2839-Table3[[#This Row],[paid]]</f>
        <v>-320.06295344576301</v>
      </c>
      <c r="R2839" s="8">
        <v>9.3458322703557357</v>
      </c>
      <c r="S2839" s="8">
        <v>7600</v>
      </c>
      <c r="T2839" s="10">
        <v>0.11</v>
      </c>
      <c r="U2839" s="8">
        <v>2270.5618106422148</v>
      </c>
      <c r="V2839" s="10">
        <v>6.0098429702624211E-2</v>
      </c>
    </row>
    <row r="2840" spans="1:22" x14ac:dyDescent="0.25">
      <c r="A2840" s="6">
        <v>44740</v>
      </c>
      <c r="B2840" s="7" t="str">
        <f t="shared" si="44"/>
        <v>6</v>
      </c>
      <c r="C2840" s="17">
        <f>_xlfn.ISOWEEKNUM(Table3[[#This Row],[dt]])</f>
        <v>26</v>
      </c>
      <c r="D2840" s="1">
        <v>10601</v>
      </c>
      <c r="E2840" s="1" t="s">
        <v>10</v>
      </c>
      <c r="F2840" s="1" t="s">
        <v>93</v>
      </c>
      <c r="G2840" s="1" t="s">
        <v>46</v>
      </c>
      <c r="H2840" s="1" t="s">
        <v>11</v>
      </c>
      <c r="I2840" s="1" t="s">
        <v>21</v>
      </c>
      <c r="J2840" s="1" t="s">
        <v>16</v>
      </c>
      <c r="K2840" s="1" t="s">
        <v>14</v>
      </c>
      <c r="L2840" s="1" t="s">
        <v>80</v>
      </c>
      <c r="M2840" s="1">
        <v>26570</v>
      </c>
      <c r="N2840" s="17">
        <v>197.08167171797734</v>
      </c>
      <c r="O2840" s="8">
        <v>497.66155008005842</v>
      </c>
      <c r="P2840" s="8">
        <v>175.7705559848348</v>
      </c>
      <c r="Q2840" s="8">
        <f>P2840-Table3[[#This Row],[paid]]</f>
        <v>-321.89099409522362</v>
      </c>
      <c r="R2840" s="8">
        <v>0.89186657720440576</v>
      </c>
      <c r="S2840" s="8">
        <v>400</v>
      </c>
      <c r="T2840" s="10">
        <v>0.08</v>
      </c>
      <c r="U2840" s="8">
        <v>41.976962124539369</v>
      </c>
      <c r="V2840" s="10">
        <v>3.9802800388783616E-2</v>
      </c>
    </row>
    <row r="2841" spans="1:22" x14ac:dyDescent="0.25">
      <c r="A2841" s="6">
        <v>44740</v>
      </c>
      <c r="B2841" s="7" t="str">
        <f t="shared" si="44"/>
        <v>6</v>
      </c>
      <c r="C2841" s="17">
        <f>_xlfn.ISOWEEKNUM(Table3[[#This Row],[dt]])</f>
        <v>26</v>
      </c>
      <c r="D2841" s="1">
        <v>2612</v>
      </c>
      <c r="E2841" s="1" t="s">
        <v>10</v>
      </c>
      <c r="F2841" s="1" t="s">
        <v>90</v>
      </c>
      <c r="G2841" s="1" t="s">
        <v>68</v>
      </c>
      <c r="H2841" s="1" t="s">
        <v>17</v>
      </c>
      <c r="I2841" s="1" t="s">
        <v>12</v>
      </c>
      <c r="J2841" s="1" t="s">
        <v>16</v>
      </c>
      <c r="K2841" s="1" t="s">
        <v>20</v>
      </c>
      <c r="L2841" s="1" t="s">
        <v>81</v>
      </c>
      <c r="M2841" s="1">
        <v>139020</v>
      </c>
      <c r="N2841" s="17">
        <v>292.20392096915958</v>
      </c>
      <c r="O2841" s="8">
        <v>2811.1232597257776</v>
      </c>
      <c r="P2841" s="8">
        <v>2489.1552691499319</v>
      </c>
      <c r="Q2841" s="8">
        <f>P2841-Table3[[#This Row],[paid]]</f>
        <v>-321.96799057584576</v>
      </c>
      <c r="R2841" s="8">
        <v>8.5185553325023573</v>
      </c>
      <c r="S2841" s="8">
        <v>3200</v>
      </c>
      <c r="T2841" s="10">
        <v>7.0000000000000007E-2</v>
      </c>
      <c r="U2841" s="8">
        <v>293.45819311372111</v>
      </c>
      <c r="V2841" s="10">
        <v>1.9649115287609174E-2</v>
      </c>
    </row>
    <row r="2842" spans="1:22" x14ac:dyDescent="0.25">
      <c r="A2842" s="6">
        <v>44740</v>
      </c>
      <c r="B2842" s="7" t="str">
        <f t="shared" si="44"/>
        <v>6</v>
      </c>
      <c r="C2842" s="17">
        <f>_xlfn.ISOWEEKNUM(Table3[[#This Row],[dt]])</f>
        <v>26</v>
      </c>
      <c r="D2842" s="1">
        <v>17644</v>
      </c>
      <c r="E2842" s="1" t="s">
        <v>10</v>
      </c>
      <c r="F2842" s="1" t="s">
        <v>89</v>
      </c>
      <c r="G2842" s="1" t="s">
        <v>72</v>
      </c>
      <c r="H2842" s="1" t="s">
        <v>17</v>
      </c>
      <c r="I2842" s="1" t="s">
        <v>12</v>
      </c>
      <c r="J2842" s="1" t="s">
        <v>13</v>
      </c>
      <c r="K2842" s="1" t="s">
        <v>14</v>
      </c>
      <c r="L2842" s="1" t="s">
        <v>77</v>
      </c>
      <c r="M2842" s="1">
        <v>10630</v>
      </c>
      <c r="N2842" s="17">
        <v>49.090586145648317</v>
      </c>
      <c r="O2842" s="8">
        <v>391.80923461659165</v>
      </c>
      <c r="P2842" s="8">
        <v>61.647900591686927</v>
      </c>
      <c r="Q2842" s="8">
        <f>P2842-Table3[[#This Row],[paid]]</f>
        <v>-330.1613340249047</v>
      </c>
      <c r="R2842" s="8">
        <v>1.255798828899332</v>
      </c>
      <c r="S2842" s="8">
        <v>200</v>
      </c>
      <c r="T2842" s="10">
        <v>0.1</v>
      </c>
      <c r="U2842" s="8">
        <v>11.636208338276372</v>
      </c>
      <c r="V2842" s="10">
        <v>3.1458785096745281E-2</v>
      </c>
    </row>
    <row r="2843" spans="1:22" x14ac:dyDescent="0.25">
      <c r="A2843" s="6">
        <v>44740</v>
      </c>
      <c r="B2843" s="7" t="str">
        <f t="shared" si="44"/>
        <v>6</v>
      </c>
      <c r="C2843" s="17">
        <f>_xlfn.ISOWEEKNUM(Table3[[#This Row],[dt]])</f>
        <v>26</v>
      </c>
      <c r="D2843" s="1">
        <v>17456</v>
      </c>
      <c r="E2843" s="1" t="s">
        <v>10</v>
      </c>
      <c r="F2843" s="1" t="s">
        <v>94</v>
      </c>
      <c r="G2843" s="1" t="s">
        <v>32</v>
      </c>
      <c r="H2843" s="1" t="s">
        <v>17</v>
      </c>
      <c r="I2843" s="1" t="s">
        <v>18</v>
      </c>
      <c r="J2843" s="1" t="s">
        <v>16</v>
      </c>
      <c r="K2843" s="1" t="s">
        <v>15</v>
      </c>
      <c r="L2843" s="1" t="s">
        <v>80</v>
      </c>
      <c r="M2843" s="1">
        <v>60820</v>
      </c>
      <c r="N2843" s="17">
        <v>84.472222222222229</v>
      </c>
      <c r="O2843" s="8">
        <v>1420.391928351567</v>
      </c>
      <c r="P2843" s="8">
        <v>1052.4882685470554</v>
      </c>
      <c r="Q2843" s="8">
        <f>P2843-Table3[[#This Row],[paid]]</f>
        <v>-367.90365980451156</v>
      </c>
      <c r="R2843" s="8">
        <v>12.459578318873394</v>
      </c>
      <c r="S2843" s="8">
        <v>1400</v>
      </c>
      <c r="T2843" s="10">
        <v>0.05</v>
      </c>
      <c r="U2843" s="8">
        <v>157.81154721373656</v>
      </c>
      <c r="V2843" s="10">
        <v>2.499023060079537E-2</v>
      </c>
    </row>
    <row r="2844" spans="1:22" x14ac:dyDescent="0.25">
      <c r="A2844" s="6">
        <v>44740</v>
      </c>
      <c r="B2844" s="7" t="str">
        <f t="shared" si="44"/>
        <v>6</v>
      </c>
      <c r="C2844" s="17">
        <f>_xlfn.ISOWEEKNUM(Table3[[#This Row],[dt]])</f>
        <v>26</v>
      </c>
      <c r="D2844" s="1">
        <v>15242</v>
      </c>
      <c r="E2844" s="1" t="s">
        <v>10</v>
      </c>
      <c r="F2844" s="1" t="s">
        <v>89</v>
      </c>
      <c r="G2844" s="1" t="s">
        <v>49</v>
      </c>
      <c r="H2844" s="1" t="s">
        <v>11</v>
      </c>
      <c r="I2844" s="1" t="s">
        <v>18</v>
      </c>
      <c r="J2844" s="1" t="s">
        <v>13</v>
      </c>
      <c r="K2844" s="1" t="s">
        <v>14</v>
      </c>
      <c r="L2844" s="1" t="s">
        <v>77</v>
      </c>
      <c r="M2844" s="1">
        <v>27940</v>
      </c>
      <c r="N2844" s="17">
        <v>162.5195219123506</v>
      </c>
      <c r="O2844" s="8">
        <v>587.45078835962261</v>
      </c>
      <c r="P2844" s="8">
        <v>217.97310792520395</v>
      </c>
      <c r="Q2844" s="8">
        <f>P2844-Table3[[#This Row],[paid]]</f>
        <v>-369.47768043441863</v>
      </c>
      <c r="R2844" s="8">
        <v>1.3412118455699147</v>
      </c>
      <c r="S2844" s="8">
        <v>400</v>
      </c>
      <c r="T2844" s="10">
        <v>0.14000000000000001</v>
      </c>
      <c r="U2844" s="8">
        <v>65.901489275784314</v>
      </c>
      <c r="V2844" s="10">
        <v>5.0389617556551962E-2</v>
      </c>
    </row>
    <row r="2845" spans="1:22" x14ac:dyDescent="0.25">
      <c r="A2845" s="6">
        <v>44740</v>
      </c>
      <c r="B2845" s="7" t="str">
        <f t="shared" si="44"/>
        <v>6</v>
      </c>
      <c r="C2845" s="17">
        <f>_xlfn.ISOWEEKNUM(Table3[[#This Row],[dt]])</f>
        <v>26</v>
      </c>
      <c r="D2845" s="1">
        <v>16602</v>
      </c>
      <c r="E2845" s="1" t="s">
        <v>10</v>
      </c>
      <c r="F2845" s="1" t="s">
        <v>91</v>
      </c>
      <c r="G2845" s="1" t="s">
        <v>74</v>
      </c>
      <c r="H2845" s="1" t="s">
        <v>11</v>
      </c>
      <c r="I2845" s="1" t="s">
        <v>12</v>
      </c>
      <c r="J2845" s="1" t="s">
        <v>16</v>
      </c>
      <c r="K2845" s="1" t="s">
        <v>15</v>
      </c>
      <c r="L2845" s="1" t="s">
        <v>75</v>
      </c>
      <c r="M2845" s="1">
        <v>17470</v>
      </c>
      <c r="N2845" s="17">
        <v>67.618172141854956</v>
      </c>
      <c r="O2845" s="8">
        <v>439.91679168408206</v>
      </c>
      <c r="P2845" s="8">
        <v>61.971602808722515</v>
      </c>
      <c r="Q2845" s="8">
        <f>P2845-Table3[[#This Row],[paid]]</f>
        <v>-377.94518887535952</v>
      </c>
      <c r="R2845" s="8">
        <v>0.91649331600850426</v>
      </c>
      <c r="S2845" s="8">
        <v>200</v>
      </c>
      <c r="T2845" s="10">
        <v>0.08</v>
      </c>
      <c r="U2845" s="8">
        <v>15.193836615297467</v>
      </c>
      <c r="V2845" s="10">
        <v>4.0862362562505083E-2</v>
      </c>
    </row>
    <row r="2846" spans="1:22" x14ac:dyDescent="0.25">
      <c r="A2846" s="6">
        <v>44740</v>
      </c>
      <c r="B2846" s="7" t="str">
        <f t="shared" si="44"/>
        <v>6</v>
      </c>
      <c r="C2846" s="17">
        <f>_xlfn.ISOWEEKNUM(Table3[[#This Row],[dt]])</f>
        <v>26</v>
      </c>
      <c r="D2846" s="1">
        <v>16911</v>
      </c>
      <c r="E2846" s="1" t="s">
        <v>10</v>
      </c>
      <c r="F2846" s="1" t="s">
        <v>95</v>
      </c>
      <c r="G2846" s="1" t="s">
        <v>59</v>
      </c>
      <c r="H2846" s="1" t="s">
        <v>11</v>
      </c>
      <c r="I2846" s="1" t="s">
        <v>18</v>
      </c>
      <c r="J2846" s="1" t="s">
        <v>16</v>
      </c>
      <c r="K2846" s="1" t="s">
        <v>15</v>
      </c>
      <c r="L2846" s="1" t="s">
        <v>78</v>
      </c>
      <c r="M2846" s="1">
        <v>11870</v>
      </c>
      <c r="N2846" s="17">
        <v>45.317376004249383</v>
      </c>
      <c r="O2846" s="8">
        <v>405.61127680146359</v>
      </c>
      <c r="P2846" s="8">
        <v>26.639476438225511</v>
      </c>
      <c r="Q2846" s="8">
        <f>P2846-Table3[[#This Row],[paid]]</f>
        <v>-378.97180036323806</v>
      </c>
      <c r="R2846" s="8">
        <v>0.58784243014704873</v>
      </c>
      <c r="S2846" s="8">
        <v>200</v>
      </c>
      <c r="T2846" s="10">
        <v>0.12</v>
      </c>
      <c r="U2846" s="8">
        <v>1.0471330131706733</v>
      </c>
      <c r="V2846" s="10">
        <v>6.5512612181579362E-3</v>
      </c>
    </row>
    <row r="2847" spans="1:22" x14ac:dyDescent="0.25">
      <c r="A2847" s="6">
        <v>44740</v>
      </c>
      <c r="B2847" s="7" t="str">
        <f t="shared" si="44"/>
        <v>6</v>
      </c>
      <c r="C2847" s="17">
        <f>_xlfn.ISOWEEKNUM(Table3[[#This Row],[dt]])</f>
        <v>26</v>
      </c>
      <c r="D2847" s="1">
        <v>7282</v>
      </c>
      <c r="E2847" s="1" t="s">
        <v>10</v>
      </c>
      <c r="F2847" s="1" t="s">
        <v>90</v>
      </c>
      <c r="G2847" s="1" t="s">
        <v>73</v>
      </c>
      <c r="H2847" s="1" t="s">
        <v>19</v>
      </c>
      <c r="I2847" s="1" t="s">
        <v>18</v>
      </c>
      <c r="J2847" s="1" t="s">
        <v>13</v>
      </c>
      <c r="K2847" s="1" t="s">
        <v>15</v>
      </c>
      <c r="L2847" s="1" t="s">
        <v>76</v>
      </c>
      <c r="M2847" s="1">
        <v>160440</v>
      </c>
      <c r="N2847" s="17">
        <v>153.17175325675217</v>
      </c>
      <c r="O2847" s="8">
        <v>2173.3875196368149</v>
      </c>
      <c r="P2847" s="8">
        <v>1789.793424135026</v>
      </c>
      <c r="Q2847" s="8">
        <f>P2847-Table3[[#This Row],[paid]]</f>
        <v>-383.59409550178884</v>
      </c>
      <c r="R2847" s="8">
        <v>11.68487913783234</v>
      </c>
      <c r="S2847" s="8">
        <v>1600</v>
      </c>
      <c r="T2847" s="10">
        <v>0.02</v>
      </c>
      <c r="U2847" s="8">
        <v>134.42882278546449</v>
      </c>
      <c r="V2847" s="10">
        <v>1.2518094823376189E-2</v>
      </c>
    </row>
    <row r="2848" spans="1:22" x14ac:dyDescent="0.25">
      <c r="A2848" s="6">
        <v>44740</v>
      </c>
      <c r="B2848" s="7" t="str">
        <f t="shared" si="44"/>
        <v>6</v>
      </c>
      <c r="C2848" s="17">
        <f>_xlfn.ISOWEEKNUM(Table3[[#This Row],[dt]])</f>
        <v>26</v>
      </c>
      <c r="D2848" s="1">
        <v>10777</v>
      </c>
      <c r="E2848" s="1" t="s">
        <v>10</v>
      </c>
      <c r="F2848" s="1" t="s">
        <v>94</v>
      </c>
      <c r="G2848" s="1" t="s">
        <v>49</v>
      </c>
      <c r="H2848" s="1" t="s">
        <v>11</v>
      </c>
      <c r="I2848" s="1" t="s">
        <v>18</v>
      </c>
      <c r="J2848" s="1" t="s">
        <v>16</v>
      </c>
      <c r="K2848" s="1" t="s">
        <v>15</v>
      </c>
      <c r="L2848" s="1" t="s">
        <v>78</v>
      </c>
      <c r="M2848" s="1">
        <v>63540</v>
      </c>
      <c r="N2848" s="17">
        <v>474.08915586468544</v>
      </c>
      <c r="O2848" s="8">
        <v>1250.4058536359159</v>
      </c>
      <c r="P2848" s="8">
        <v>837.2935814103289</v>
      </c>
      <c r="Q2848" s="8">
        <f>P2848-Table3[[#This Row],[paid]]</f>
        <v>-413.11227222558705</v>
      </c>
      <c r="R2848" s="8">
        <v>1.7661099627625934</v>
      </c>
      <c r="S2848" s="8">
        <v>400</v>
      </c>
      <c r="T2848" s="10">
        <v>0.17</v>
      </c>
      <c r="U2848" s="8">
        <v>780.90034344806418</v>
      </c>
      <c r="V2848" s="10">
        <v>0.1554413650491869</v>
      </c>
    </row>
    <row r="2849" spans="1:22" x14ac:dyDescent="0.25">
      <c r="A2849" s="6">
        <v>44740</v>
      </c>
      <c r="B2849" s="7" t="str">
        <f t="shared" si="44"/>
        <v>6</v>
      </c>
      <c r="C2849" s="17">
        <f>_xlfn.ISOWEEKNUM(Table3[[#This Row],[dt]])</f>
        <v>26</v>
      </c>
      <c r="D2849" s="1">
        <v>12780</v>
      </c>
      <c r="E2849" s="1" t="s">
        <v>10</v>
      </c>
      <c r="F2849" s="1" t="s">
        <v>94</v>
      </c>
      <c r="G2849" s="1" t="s">
        <v>39</v>
      </c>
      <c r="H2849" s="1" t="s">
        <v>19</v>
      </c>
      <c r="I2849" s="1" t="s">
        <v>18</v>
      </c>
      <c r="J2849" s="1" t="s">
        <v>16</v>
      </c>
      <c r="K2849" s="1" t="s">
        <v>15</v>
      </c>
      <c r="L2849" s="1" t="s">
        <v>76</v>
      </c>
      <c r="M2849" s="1">
        <v>73030</v>
      </c>
      <c r="N2849" s="17">
        <v>95.124925991711066</v>
      </c>
      <c r="O2849" s="8">
        <v>1487.2298011524972</v>
      </c>
      <c r="P2849" s="8">
        <v>1071.7623088431703</v>
      </c>
      <c r="Q2849" s="8">
        <f>P2849-Table3[[#This Row],[paid]]</f>
        <v>-415.46749230932687</v>
      </c>
      <c r="R2849" s="8">
        <v>11.266892432973465</v>
      </c>
      <c r="S2849" s="8">
        <v>1000</v>
      </c>
      <c r="T2849" s="10">
        <v>5.7000000000000002E-2</v>
      </c>
      <c r="U2849" s="8">
        <v>195.33059995890335</v>
      </c>
      <c r="V2849" s="10">
        <v>3.0375298444941218E-2</v>
      </c>
    </row>
    <row r="2850" spans="1:22" x14ac:dyDescent="0.25">
      <c r="A2850" s="6">
        <v>44740</v>
      </c>
      <c r="B2850" s="7" t="str">
        <f t="shared" si="44"/>
        <v>6</v>
      </c>
      <c r="C2850" s="17">
        <f>_xlfn.ISOWEEKNUM(Table3[[#This Row],[dt]])</f>
        <v>26</v>
      </c>
      <c r="D2850" s="1">
        <v>17631</v>
      </c>
      <c r="E2850" s="1" t="s">
        <v>10</v>
      </c>
      <c r="F2850" s="1" t="s">
        <v>92</v>
      </c>
      <c r="G2850" s="1" t="s">
        <v>48</v>
      </c>
      <c r="H2850" s="1" t="s">
        <v>17</v>
      </c>
      <c r="I2850" s="1" t="s">
        <v>12</v>
      </c>
      <c r="J2850" s="1" t="s">
        <v>16</v>
      </c>
      <c r="K2850" s="1" t="s">
        <v>14</v>
      </c>
      <c r="L2850" s="1" t="s">
        <v>75</v>
      </c>
      <c r="M2850" s="1">
        <v>178930</v>
      </c>
      <c r="N2850" s="17">
        <v>604.10712656264252</v>
      </c>
      <c r="O2850" s="8">
        <v>4703.9508276414517</v>
      </c>
      <c r="P2850" s="8">
        <v>4266.802129096759</v>
      </c>
      <c r="Q2850" s="8">
        <f>P2850-Table3[[#This Row],[paid]]</f>
        <v>-437.14869854469271</v>
      </c>
      <c r="R2850" s="8">
        <v>7.0629892306928701</v>
      </c>
      <c r="S2850" s="8">
        <v>7800</v>
      </c>
      <c r="T2850" s="10">
        <v>0.17</v>
      </c>
      <c r="U2850" s="8">
        <v>1639.2841656636119</v>
      </c>
      <c r="V2850" s="10">
        <v>6.4032504752789834E-2</v>
      </c>
    </row>
    <row r="2851" spans="1:22" x14ac:dyDescent="0.25">
      <c r="A2851" s="6">
        <v>44740</v>
      </c>
      <c r="B2851" s="7" t="str">
        <f t="shared" si="44"/>
        <v>6</v>
      </c>
      <c r="C2851" s="17">
        <f>_xlfn.ISOWEEKNUM(Table3[[#This Row],[dt]])</f>
        <v>26</v>
      </c>
      <c r="D2851" s="1">
        <v>15031</v>
      </c>
      <c r="E2851" s="1" t="s">
        <v>10</v>
      </c>
      <c r="F2851" s="1" t="s">
        <v>90</v>
      </c>
      <c r="G2851" s="1" t="s">
        <v>70</v>
      </c>
      <c r="H2851" s="1" t="s">
        <v>19</v>
      </c>
      <c r="I2851" s="1" t="s">
        <v>12</v>
      </c>
      <c r="J2851" s="1" t="s">
        <v>13</v>
      </c>
      <c r="K2851" s="1" t="s">
        <v>14</v>
      </c>
      <c r="L2851" s="1" t="s">
        <v>75</v>
      </c>
      <c r="M2851" s="1">
        <v>56350</v>
      </c>
      <c r="N2851" s="17">
        <v>144.84660033167498</v>
      </c>
      <c r="O2851" s="8">
        <v>2127.2322295602485</v>
      </c>
      <c r="P2851" s="8">
        <v>1656.5718095041459</v>
      </c>
      <c r="Q2851" s="8">
        <f>P2851-Table3[[#This Row],[paid]]</f>
        <v>-470.66042005610257</v>
      </c>
      <c r="R2851" s="8">
        <v>11.436732416990582</v>
      </c>
      <c r="S2851" s="8">
        <v>1200</v>
      </c>
      <c r="T2851" s="10">
        <v>0.11</v>
      </c>
      <c r="U2851" s="8">
        <v>955.17690239038859</v>
      </c>
      <c r="V2851" s="10">
        <v>9.6099758238702343E-2</v>
      </c>
    </row>
    <row r="2852" spans="1:22" x14ac:dyDescent="0.25">
      <c r="A2852" s="6">
        <v>44740</v>
      </c>
      <c r="B2852" s="7" t="str">
        <f t="shared" si="44"/>
        <v>6</v>
      </c>
      <c r="C2852" s="17">
        <f>_xlfn.ISOWEEKNUM(Table3[[#This Row],[dt]])</f>
        <v>26</v>
      </c>
      <c r="D2852" s="1">
        <v>17144</v>
      </c>
      <c r="E2852" s="1" t="s">
        <v>24</v>
      </c>
      <c r="F2852" s="1" t="s">
        <v>91</v>
      </c>
      <c r="G2852" s="1" t="s">
        <v>37</v>
      </c>
      <c r="H2852" s="1" t="s">
        <v>19</v>
      </c>
      <c r="I2852" s="1" t="s">
        <v>12</v>
      </c>
      <c r="J2852" s="1" t="s">
        <v>13</v>
      </c>
      <c r="K2852" s="1" t="s">
        <v>15</v>
      </c>
      <c r="L2852" s="1" t="s">
        <v>78</v>
      </c>
      <c r="M2852" s="1">
        <v>18300</v>
      </c>
      <c r="N2852" s="17">
        <v>70.786516853932582</v>
      </c>
      <c r="O2852" s="8">
        <v>682.7643311266313</v>
      </c>
      <c r="P2852" s="8">
        <v>191.78773346253692</v>
      </c>
      <c r="Q2852" s="8">
        <f>P2852-Table3[[#This Row],[paid]]</f>
        <v>-490.97659766409436</v>
      </c>
      <c r="R2852" s="8">
        <v>2.7093822663755218</v>
      </c>
      <c r="S2852" s="8">
        <v>200</v>
      </c>
      <c r="T2852" s="10">
        <v>0.12</v>
      </c>
      <c r="U2852" s="8">
        <v>74.373144422284767</v>
      </c>
      <c r="V2852" s="10">
        <v>6.4631474842483022E-2</v>
      </c>
    </row>
    <row r="2853" spans="1:22" x14ac:dyDescent="0.25">
      <c r="A2853" s="6">
        <v>44740</v>
      </c>
      <c r="B2853" s="7" t="str">
        <f t="shared" si="44"/>
        <v>6</v>
      </c>
      <c r="C2853" s="17">
        <f>_xlfn.ISOWEEKNUM(Table3[[#This Row],[dt]])</f>
        <v>26</v>
      </c>
      <c r="D2853" s="1">
        <v>17673</v>
      </c>
      <c r="E2853" s="1" t="s">
        <v>10</v>
      </c>
      <c r="F2853" s="1" t="s">
        <v>89</v>
      </c>
      <c r="G2853" s="1" t="s">
        <v>65</v>
      </c>
      <c r="H2853" s="1" t="s">
        <v>11</v>
      </c>
      <c r="I2853" s="1" t="s">
        <v>18</v>
      </c>
      <c r="J2853" s="1" t="s">
        <v>16</v>
      </c>
      <c r="K2853" s="1" t="s">
        <v>14</v>
      </c>
      <c r="L2853" s="1" t="s">
        <v>81</v>
      </c>
      <c r="M2853" s="1">
        <v>47720</v>
      </c>
      <c r="N2853" s="17">
        <v>165.10761183457745</v>
      </c>
      <c r="O2853" s="8">
        <v>671.07545225844581</v>
      </c>
      <c r="P2853" s="8">
        <v>145.40638488609054</v>
      </c>
      <c r="Q2853" s="8">
        <f>P2853-Table3[[#This Row],[paid]]</f>
        <v>-525.66906737235524</v>
      </c>
      <c r="R2853" s="8">
        <v>0.8806764465333935</v>
      </c>
      <c r="S2853" s="8">
        <v>400</v>
      </c>
      <c r="T2853" s="10">
        <v>0.1</v>
      </c>
      <c r="U2853" s="8">
        <v>26.401788199103649</v>
      </c>
      <c r="V2853" s="10">
        <v>3.0262068867409619E-2</v>
      </c>
    </row>
    <row r="2854" spans="1:22" x14ac:dyDescent="0.25">
      <c r="A2854" s="6">
        <v>44740</v>
      </c>
      <c r="B2854" s="7" t="str">
        <f t="shared" si="44"/>
        <v>6</v>
      </c>
      <c r="C2854" s="17">
        <f>_xlfn.ISOWEEKNUM(Table3[[#This Row],[dt]])</f>
        <v>26</v>
      </c>
      <c r="D2854" s="1">
        <v>17282</v>
      </c>
      <c r="E2854" s="1" t="s">
        <v>10</v>
      </c>
      <c r="F2854" s="1" t="s">
        <v>91</v>
      </c>
      <c r="G2854" s="1" t="s">
        <v>31</v>
      </c>
      <c r="H2854" s="1" t="s">
        <v>17</v>
      </c>
      <c r="I2854" s="1" t="s">
        <v>12</v>
      </c>
      <c r="J2854" s="1" t="s">
        <v>13</v>
      </c>
      <c r="K2854" s="1" t="s">
        <v>14</v>
      </c>
      <c r="L2854" s="1" t="s">
        <v>77</v>
      </c>
      <c r="M2854" s="1">
        <v>19130</v>
      </c>
      <c r="N2854" s="17">
        <v>57.770976167156384</v>
      </c>
      <c r="O2854" s="8">
        <v>756.29515568214288</v>
      </c>
      <c r="P2854" s="8">
        <v>196.81040276688694</v>
      </c>
      <c r="Q2854" s="8">
        <f>P2854-Table3[[#This Row],[paid]]</f>
        <v>-559.48475291525597</v>
      </c>
      <c r="R2854" s="8">
        <v>3.4067349355051477</v>
      </c>
      <c r="S2854" s="8">
        <v>200</v>
      </c>
      <c r="T2854" s="10">
        <v>7.0000000000000007E-2</v>
      </c>
      <c r="U2854" s="8">
        <v>38.942800360485307</v>
      </c>
      <c r="V2854" s="10">
        <v>3.2978270637630959E-2</v>
      </c>
    </row>
    <row r="2855" spans="1:22" x14ac:dyDescent="0.25">
      <c r="A2855" s="6">
        <v>44740</v>
      </c>
      <c r="B2855" s="7" t="str">
        <f t="shared" si="44"/>
        <v>6</v>
      </c>
      <c r="C2855" s="17">
        <f>_xlfn.ISOWEEKNUM(Table3[[#This Row],[dt]])</f>
        <v>26</v>
      </c>
      <c r="D2855" s="1">
        <v>17246</v>
      </c>
      <c r="E2855" s="1" t="s">
        <v>10</v>
      </c>
      <c r="F2855" s="1" t="s">
        <v>93</v>
      </c>
      <c r="G2855" s="1" t="s">
        <v>59</v>
      </c>
      <c r="H2855" s="1" t="s">
        <v>11</v>
      </c>
      <c r="I2855" s="1" t="s">
        <v>12</v>
      </c>
      <c r="J2855" s="1" t="s">
        <v>16</v>
      </c>
      <c r="K2855" s="1" t="s">
        <v>14</v>
      </c>
      <c r="L2855" s="1" t="s">
        <v>75</v>
      </c>
      <c r="M2855" s="1">
        <v>89500</v>
      </c>
      <c r="N2855" s="17">
        <v>287.25194723863945</v>
      </c>
      <c r="O2855" s="8">
        <v>1406.0858284192932</v>
      </c>
      <c r="P2855" s="8">
        <v>820.93677276036078</v>
      </c>
      <c r="Q2855" s="8">
        <f>P2855-Table3[[#This Row],[paid]]</f>
        <v>-585.14905565893241</v>
      </c>
      <c r="R2855" s="8">
        <v>2.8578980252424664</v>
      </c>
      <c r="S2855" s="8">
        <v>1200</v>
      </c>
      <c r="T2855" s="10">
        <v>0.15</v>
      </c>
      <c r="U2855" s="8">
        <v>694.09815199216644</v>
      </c>
      <c r="V2855" s="10">
        <v>0.14091587704501174</v>
      </c>
    </row>
    <row r="2856" spans="1:22" x14ac:dyDescent="0.25">
      <c r="A2856" s="6">
        <v>44740</v>
      </c>
      <c r="B2856" s="7" t="str">
        <f t="shared" si="44"/>
        <v>6</v>
      </c>
      <c r="C2856" s="17">
        <f>_xlfn.ISOWEEKNUM(Table3[[#This Row],[dt]])</f>
        <v>26</v>
      </c>
      <c r="D2856" s="1">
        <v>15839</v>
      </c>
      <c r="E2856" s="1" t="s">
        <v>10</v>
      </c>
      <c r="F2856" s="1" t="s">
        <v>91</v>
      </c>
      <c r="G2856" s="1" t="s">
        <v>60</v>
      </c>
      <c r="H2856" s="1" t="s">
        <v>19</v>
      </c>
      <c r="I2856" s="1" t="s">
        <v>12</v>
      </c>
      <c r="J2856" s="1" t="s">
        <v>16</v>
      </c>
      <c r="K2856" s="1" t="s">
        <v>14</v>
      </c>
      <c r="L2856" s="1" t="s">
        <v>81</v>
      </c>
      <c r="M2856" s="1">
        <v>47640</v>
      </c>
      <c r="N2856" s="17">
        <v>54.127576692095445</v>
      </c>
      <c r="O2856" s="8">
        <v>1049.2317529316952</v>
      </c>
      <c r="P2856" s="8">
        <v>450.73311249676243</v>
      </c>
      <c r="Q2856" s="8">
        <f>P2856-Table3[[#This Row],[paid]]</f>
        <v>-598.49864043493267</v>
      </c>
      <c r="R2856" s="8">
        <v>8.3272361343785324</v>
      </c>
      <c r="S2856" s="8">
        <v>400</v>
      </c>
      <c r="T2856" s="10">
        <v>7.4999999999999997E-2</v>
      </c>
      <c r="U2856" s="8">
        <v>78.480454900885007</v>
      </c>
      <c r="V2856" s="10">
        <v>2.9019558257788573E-2</v>
      </c>
    </row>
    <row r="2857" spans="1:22" x14ac:dyDescent="0.25">
      <c r="A2857" s="6">
        <v>44740</v>
      </c>
      <c r="B2857" s="7" t="str">
        <f t="shared" si="44"/>
        <v>6</v>
      </c>
      <c r="C2857" s="17">
        <f>_xlfn.ISOWEEKNUM(Table3[[#This Row],[dt]])</f>
        <v>26</v>
      </c>
      <c r="D2857" s="1">
        <v>15605</v>
      </c>
      <c r="E2857" s="1" t="s">
        <v>10</v>
      </c>
      <c r="F2857" s="1" t="s">
        <v>92</v>
      </c>
      <c r="G2857" s="1" t="s">
        <v>60</v>
      </c>
      <c r="H2857" s="1" t="s">
        <v>11</v>
      </c>
      <c r="I2857" s="1" t="s">
        <v>12</v>
      </c>
      <c r="J2857" s="1" t="s">
        <v>13</v>
      </c>
      <c r="K2857" s="1" t="s">
        <v>14</v>
      </c>
      <c r="L2857" s="1" t="s">
        <v>75</v>
      </c>
      <c r="M2857" s="1">
        <v>80640</v>
      </c>
      <c r="N2857" s="17">
        <v>708.51936218678816</v>
      </c>
      <c r="O2857" s="8">
        <v>2217.9595281587317</v>
      </c>
      <c r="P2857" s="8">
        <v>1616.73587473985</v>
      </c>
      <c r="Q2857" s="8">
        <f>P2857-Table3[[#This Row],[paid]]</f>
        <v>-601.22365341888167</v>
      </c>
      <c r="R2857" s="8">
        <v>2.2818513664184481</v>
      </c>
      <c r="S2857" s="8">
        <v>2000</v>
      </c>
      <c r="T2857" s="10">
        <v>0.32</v>
      </c>
      <c r="U2857" s="8">
        <v>2140.2968763974022</v>
      </c>
      <c r="V2857" s="10">
        <v>0.22063971712363539</v>
      </c>
    </row>
    <row r="2858" spans="1:22" x14ac:dyDescent="0.25">
      <c r="A2858" s="6">
        <v>44740</v>
      </c>
      <c r="B2858" s="7" t="str">
        <f t="shared" si="44"/>
        <v>6</v>
      </c>
      <c r="C2858" s="17">
        <f>_xlfn.ISOWEEKNUM(Table3[[#This Row],[dt]])</f>
        <v>26</v>
      </c>
      <c r="D2858" s="1">
        <v>17962</v>
      </c>
      <c r="E2858" s="1" t="s">
        <v>10</v>
      </c>
      <c r="F2858" s="1" t="s">
        <v>91</v>
      </c>
      <c r="G2858" s="1" t="s">
        <v>74</v>
      </c>
      <c r="H2858" s="1" t="s">
        <v>11</v>
      </c>
      <c r="I2858" s="1" t="s">
        <v>12</v>
      </c>
      <c r="J2858" s="1" t="s">
        <v>23</v>
      </c>
      <c r="K2858" s="1" t="s">
        <v>15</v>
      </c>
      <c r="L2858" s="1" t="s">
        <v>75</v>
      </c>
      <c r="M2858" s="1">
        <v>82310</v>
      </c>
      <c r="N2858" s="17">
        <v>845.14597873351124</v>
      </c>
      <c r="O2858" s="8">
        <v>1216.1111221426343</v>
      </c>
      <c r="P2858" s="8">
        <v>609.60345466900662</v>
      </c>
      <c r="Q2858" s="8">
        <f>P2858-Table3[[#This Row],[paid]]</f>
        <v>-606.50766747362763</v>
      </c>
      <c r="R2858" s="8">
        <v>0.72129959794936782</v>
      </c>
      <c r="S2858" s="8">
        <v>600</v>
      </c>
      <c r="T2858" s="10">
        <v>0.06</v>
      </c>
      <c r="U2858" s="8">
        <v>171.09318578282037</v>
      </c>
      <c r="V2858" s="10">
        <v>4.6777180715431368E-2</v>
      </c>
    </row>
    <row r="2859" spans="1:22" x14ac:dyDescent="0.25">
      <c r="A2859" s="6">
        <v>44740</v>
      </c>
      <c r="B2859" s="7" t="str">
        <f t="shared" si="44"/>
        <v>6</v>
      </c>
      <c r="C2859" s="17">
        <f>_xlfn.ISOWEEKNUM(Table3[[#This Row],[dt]])</f>
        <v>26</v>
      </c>
      <c r="D2859" s="1">
        <v>17473</v>
      </c>
      <c r="E2859" s="1" t="s">
        <v>10</v>
      </c>
      <c r="F2859" s="1" t="s">
        <v>90</v>
      </c>
      <c r="G2859" s="1" t="s">
        <v>50</v>
      </c>
      <c r="H2859" s="1" t="s">
        <v>17</v>
      </c>
      <c r="I2859" s="1" t="s">
        <v>18</v>
      </c>
      <c r="J2859" s="1" t="s">
        <v>16</v>
      </c>
      <c r="K2859" s="1" t="s">
        <v>15</v>
      </c>
      <c r="L2859" s="1" t="s">
        <v>77</v>
      </c>
      <c r="M2859" s="1">
        <v>31980</v>
      </c>
      <c r="N2859" s="17">
        <v>102.37209049970159</v>
      </c>
      <c r="O2859" s="8">
        <v>866.29644978924728</v>
      </c>
      <c r="P2859" s="8">
        <v>250.52140835422321</v>
      </c>
      <c r="Q2859" s="8">
        <f>P2859-Table3[[#This Row],[paid]]</f>
        <v>-615.77504143502404</v>
      </c>
      <c r="R2859" s="8">
        <v>2.4471651123990039</v>
      </c>
      <c r="S2859" s="8">
        <v>200</v>
      </c>
      <c r="T2859" s="10">
        <v>7.0000000000000007E-2</v>
      </c>
      <c r="U2859" s="8">
        <v>26.689770748979218</v>
      </c>
      <c r="V2859" s="10">
        <v>1.7756147684353706E-2</v>
      </c>
    </row>
    <row r="2860" spans="1:22" x14ac:dyDescent="0.25">
      <c r="A2860" s="6">
        <v>44740</v>
      </c>
      <c r="B2860" s="7" t="str">
        <f t="shared" si="44"/>
        <v>6</v>
      </c>
      <c r="C2860" s="17">
        <f>_xlfn.ISOWEEKNUM(Table3[[#This Row],[dt]])</f>
        <v>26</v>
      </c>
      <c r="D2860" s="1">
        <v>15910</v>
      </c>
      <c r="E2860" s="1" t="s">
        <v>10</v>
      </c>
      <c r="F2860" s="1" t="s">
        <v>90</v>
      </c>
      <c r="G2860" s="1" t="s">
        <v>35</v>
      </c>
      <c r="H2860" s="1" t="s">
        <v>11</v>
      </c>
      <c r="I2860" s="1" t="s">
        <v>12</v>
      </c>
      <c r="J2860" s="1" t="s">
        <v>16</v>
      </c>
      <c r="K2860" s="1" t="s">
        <v>14</v>
      </c>
      <c r="L2860" s="1" t="s">
        <v>75</v>
      </c>
      <c r="M2860" s="1">
        <v>25970</v>
      </c>
      <c r="N2860" s="17">
        <v>88.986729032959857</v>
      </c>
      <c r="O2860" s="8">
        <v>680.37447387201439</v>
      </c>
      <c r="P2860" s="8">
        <v>53.390034345142482</v>
      </c>
      <c r="Q2860" s="8">
        <f>P2860-Table3[[#This Row],[paid]]</f>
        <v>-626.98443952687194</v>
      </c>
      <c r="R2860" s="8">
        <v>0.59997749018696156</v>
      </c>
      <c r="S2860" s="8">
        <v>200</v>
      </c>
      <c r="T2860" s="10">
        <v>0.12</v>
      </c>
      <c r="U2860" s="8">
        <v>17.335694975285826</v>
      </c>
      <c r="V2860" s="10">
        <v>5.4116513153055178E-2</v>
      </c>
    </row>
    <row r="2861" spans="1:22" x14ac:dyDescent="0.25">
      <c r="A2861" s="6">
        <v>44740</v>
      </c>
      <c r="B2861" s="7" t="str">
        <f t="shared" si="44"/>
        <v>6</v>
      </c>
      <c r="C2861" s="17">
        <f>_xlfn.ISOWEEKNUM(Table3[[#This Row],[dt]])</f>
        <v>26</v>
      </c>
      <c r="D2861" s="1">
        <v>15372</v>
      </c>
      <c r="E2861" s="1" t="s">
        <v>10</v>
      </c>
      <c r="F2861" s="1" t="s">
        <v>90</v>
      </c>
      <c r="G2861" s="1" t="s">
        <v>41</v>
      </c>
      <c r="H2861" s="1" t="s">
        <v>11</v>
      </c>
      <c r="I2861" s="1" t="s">
        <v>12</v>
      </c>
      <c r="J2861" s="1" t="s">
        <v>16</v>
      </c>
      <c r="K2861" s="1" t="s">
        <v>15</v>
      </c>
      <c r="L2861" s="1" t="s">
        <v>75</v>
      </c>
      <c r="M2861" s="1">
        <v>92020</v>
      </c>
      <c r="N2861" s="17">
        <v>1159.8274860492545</v>
      </c>
      <c r="O2861" s="8">
        <v>862.88489687628248</v>
      </c>
      <c r="P2861" s="8">
        <v>232.96034001254398</v>
      </c>
      <c r="Q2861" s="8">
        <f>P2861-Table3[[#This Row],[paid]]</f>
        <v>-629.92455686373853</v>
      </c>
      <c r="R2861" s="8">
        <v>0.20085775066952571</v>
      </c>
      <c r="S2861" s="8">
        <v>400</v>
      </c>
      <c r="T2861" s="10">
        <v>0.105</v>
      </c>
      <c r="U2861" s="8">
        <v>136.56610593524394</v>
      </c>
      <c r="V2861" s="10">
        <v>9.7703401594659414E-2</v>
      </c>
    </row>
    <row r="2862" spans="1:22" x14ac:dyDescent="0.25">
      <c r="A2862" s="6">
        <v>44740</v>
      </c>
      <c r="B2862" s="7" t="str">
        <f t="shared" si="44"/>
        <v>6</v>
      </c>
      <c r="C2862" s="17">
        <f>_xlfn.ISOWEEKNUM(Table3[[#This Row],[dt]])</f>
        <v>26</v>
      </c>
      <c r="D2862" s="1">
        <v>17870</v>
      </c>
      <c r="E2862" s="1" t="s">
        <v>10</v>
      </c>
      <c r="F2862" s="1" t="s">
        <v>89</v>
      </c>
      <c r="G2862" s="1" t="s">
        <v>44</v>
      </c>
      <c r="H2862" s="1" t="s">
        <v>11</v>
      </c>
      <c r="I2862" s="1" t="s">
        <v>12</v>
      </c>
      <c r="J2862" s="1" t="s">
        <v>13</v>
      </c>
      <c r="K2862" s="1" t="s">
        <v>14</v>
      </c>
      <c r="L2862" s="1" t="s">
        <v>79</v>
      </c>
      <c r="M2862" s="1">
        <v>90620</v>
      </c>
      <c r="N2862" s="17">
        <v>622.2486785555501</v>
      </c>
      <c r="O2862" s="8">
        <v>2483.7259950733646</v>
      </c>
      <c r="P2862" s="8">
        <v>1853.111772576103</v>
      </c>
      <c r="Q2862" s="8">
        <f>P2862-Table3[[#This Row],[paid]]</f>
        <v>-630.61422249726161</v>
      </c>
      <c r="R2862" s="8">
        <v>2.9780887231095501</v>
      </c>
      <c r="S2862" s="8">
        <v>3000</v>
      </c>
      <c r="T2862" s="10">
        <v>0.12</v>
      </c>
      <c r="U2862" s="8">
        <v>275.97352149241368</v>
      </c>
      <c r="V2862" s="10">
        <v>2.482072997219241E-2</v>
      </c>
    </row>
    <row r="2863" spans="1:22" x14ac:dyDescent="0.25">
      <c r="A2863" s="6">
        <v>44740</v>
      </c>
      <c r="B2863" s="7" t="str">
        <f t="shared" si="44"/>
        <v>6</v>
      </c>
      <c r="C2863" s="17">
        <f>_xlfn.ISOWEEKNUM(Table3[[#This Row],[dt]])</f>
        <v>26</v>
      </c>
      <c r="D2863" s="1">
        <v>13549</v>
      </c>
      <c r="E2863" s="1" t="s">
        <v>10</v>
      </c>
      <c r="F2863" s="1" t="s">
        <v>90</v>
      </c>
      <c r="G2863" s="1" t="s">
        <v>54</v>
      </c>
      <c r="H2863" s="1" t="s">
        <v>19</v>
      </c>
      <c r="I2863" s="1" t="s">
        <v>12</v>
      </c>
      <c r="J2863" s="1" t="s">
        <v>13</v>
      </c>
      <c r="K2863" s="1" t="s">
        <v>14</v>
      </c>
      <c r="L2863" s="1" t="s">
        <v>78</v>
      </c>
      <c r="M2863" s="1">
        <v>40120</v>
      </c>
      <c r="N2863" s="17">
        <v>33.689293000859394</v>
      </c>
      <c r="O2863" s="8">
        <v>711.51209710171258</v>
      </c>
      <c r="P2863" s="8">
        <v>31.211379574108744</v>
      </c>
      <c r="Q2863" s="8">
        <f>P2863-Table3[[#This Row],[paid]]</f>
        <v>-680.30071752760387</v>
      </c>
      <c r="R2863" s="8">
        <v>0.92644804310118822</v>
      </c>
      <c r="S2863" s="8">
        <v>200</v>
      </c>
      <c r="T2863" s="10">
        <v>7.0000000000000007E-2</v>
      </c>
      <c r="U2863" s="8">
        <v>6.6993246755530231</v>
      </c>
      <c r="V2863" s="10">
        <v>3.5773942960163251E-2</v>
      </c>
    </row>
    <row r="2864" spans="1:22" x14ac:dyDescent="0.25">
      <c r="A2864" s="6">
        <v>44740</v>
      </c>
      <c r="B2864" s="7" t="str">
        <f t="shared" si="44"/>
        <v>6</v>
      </c>
      <c r="C2864" s="17">
        <f>_xlfn.ISOWEEKNUM(Table3[[#This Row],[dt]])</f>
        <v>26</v>
      </c>
      <c r="D2864" s="1">
        <v>5247</v>
      </c>
      <c r="E2864" s="1" t="s">
        <v>10</v>
      </c>
      <c r="F2864" s="1" t="s">
        <v>89</v>
      </c>
      <c r="G2864" s="1" t="s">
        <v>33</v>
      </c>
      <c r="H2864" s="1" t="s">
        <v>11</v>
      </c>
      <c r="I2864" s="1" t="s">
        <v>12</v>
      </c>
      <c r="J2864" s="1" t="s">
        <v>13</v>
      </c>
      <c r="K2864" s="1" t="s">
        <v>15</v>
      </c>
      <c r="L2864" s="1" t="s">
        <v>79</v>
      </c>
      <c r="M2864" s="1">
        <v>113790</v>
      </c>
      <c r="N2864" s="17">
        <v>282.08460770741442</v>
      </c>
      <c r="O2864" s="8">
        <v>1790.0421308209754</v>
      </c>
      <c r="P2864" s="8">
        <v>1092.9509356112101</v>
      </c>
      <c r="Q2864" s="8">
        <f>P2864-Table3[[#This Row],[paid]]</f>
        <v>-697.09119520976537</v>
      </c>
      <c r="R2864" s="8">
        <v>3.874550066712068</v>
      </c>
      <c r="S2864" s="8">
        <v>1200</v>
      </c>
      <c r="T2864" s="10">
        <v>7.0000000000000007E-2</v>
      </c>
      <c r="U2864" s="8">
        <v>223.05633169923459</v>
      </c>
      <c r="V2864" s="10">
        <v>3.4014386256429552E-2</v>
      </c>
    </row>
    <row r="2865" spans="1:22" x14ac:dyDescent="0.25">
      <c r="A2865" s="6">
        <v>44740</v>
      </c>
      <c r="B2865" s="7" t="str">
        <f t="shared" si="44"/>
        <v>6</v>
      </c>
      <c r="C2865" s="17">
        <f>_xlfn.ISOWEEKNUM(Table3[[#This Row],[dt]])</f>
        <v>26</v>
      </c>
      <c r="D2865" s="1">
        <v>17871</v>
      </c>
      <c r="E2865" s="1" t="s">
        <v>10</v>
      </c>
      <c r="F2865" s="1" t="s">
        <v>93</v>
      </c>
      <c r="G2865" s="1" t="s">
        <v>60</v>
      </c>
      <c r="H2865" s="1" t="s">
        <v>17</v>
      </c>
      <c r="I2865" s="1" t="s">
        <v>12</v>
      </c>
      <c r="J2865" s="1" t="s">
        <v>16</v>
      </c>
      <c r="K2865" s="1" t="s">
        <v>14</v>
      </c>
      <c r="L2865" s="1" t="s">
        <v>80</v>
      </c>
      <c r="M2865" s="1">
        <v>167160</v>
      </c>
      <c r="N2865" s="17">
        <v>35.973002054191532</v>
      </c>
      <c r="O2865" s="8">
        <v>959.0827481635514</v>
      </c>
      <c r="P2865" s="8">
        <v>261.37186113505373</v>
      </c>
      <c r="Q2865" s="8">
        <f>P2865-Table3[[#This Row],[paid]]</f>
        <v>-697.71088702849761</v>
      </c>
      <c r="R2865" s="8">
        <v>7.2657783951784189</v>
      </c>
      <c r="S2865" s="8">
        <v>200</v>
      </c>
      <c r="T2865" s="10">
        <v>0.04</v>
      </c>
      <c r="U2865" s="8">
        <v>58.933242289719125</v>
      </c>
      <c r="V2865" s="10">
        <v>3.7579435696068593E-2</v>
      </c>
    </row>
    <row r="2866" spans="1:22" x14ac:dyDescent="0.25">
      <c r="A2866" s="6">
        <v>44740</v>
      </c>
      <c r="B2866" s="7" t="str">
        <f t="shared" si="44"/>
        <v>6</v>
      </c>
      <c r="C2866" s="17">
        <f>_xlfn.ISOWEEKNUM(Table3[[#This Row],[dt]])</f>
        <v>26</v>
      </c>
      <c r="D2866" s="1">
        <v>7797</v>
      </c>
      <c r="E2866" s="1" t="s">
        <v>10</v>
      </c>
      <c r="F2866" s="1" t="s">
        <v>92</v>
      </c>
      <c r="G2866" s="1" t="s">
        <v>69</v>
      </c>
      <c r="H2866" s="1" t="s">
        <v>19</v>
      </c>
      <c r="I2866" s="1" t="s">
        <v>18</v>
      </c>
      <c r="J2866" s="1" t="s">
        <v>13</v>
      </c>
      <c r="K2866" s="1" t="s">
        <v>14</v>
      </c>
      <c r="L2866" s="1" t="s">
        <v>80</v>
      </c>
      <c r="M2866" s="1">
        <v>24350</v>
      </c>
      <c r="N2866" s="17">
        <v>66.797002947920078</v>
      </c>
      <c r="O2866" s="8">
        <v>853.09882104142537</v>
      </c>
      <c r="P2866" s="8">
        <v>141.75234941286377</v>
      </c>
      <c r="Q2866" s="8">
        <f>P2866-Table3[[#This Row],[paid]]</f>
        <v>-711.34647162856163</v>
      </c>
      <c r="R2866" s="8">
        <v>2.1221363707498142</v>
      </c>
      <c r="S2866" s="8">
        <v>200</v>
      </c>
      <c r="T2866" s="10">
        <v>0.125</v>
      </c>
      <c r="U2866" s="8">
        <v>39.709559135752613</v>
      </c>
      <c r="V2866" s="10">
        <v>4.6688890049240858E-2</v>
      </c>
    </row>
    <row r="2867" spans="1:22" x14ac:dyDescent="0.25">
      <c r="A2867" s="6">
        <v>44740</v>
      </c>
      <c r="B2867" s="7" t="str">
        <f t="shared" si="44"/>
        <v>6</v>
      </c>
      <c r="C2867" s="17">
        <f>_xlfn.ISOWEEKNUM(Table3[[#This Row],[dt]])</f>
        <v>26</v>
      </c>
      <c r="D2867" s="1">
        <v>2865</v>
      </c>
      <c r="E2867" s="1" t="s">
        <v>10</v>
      </c>
      <c r="F2867" s="1" t="s">
        <v>90</v>
      </c>
      <c r="G2867" s="1" t="s">
        <v>36</v>
      </c>
      <c r="H2867" s="1" t="s">
        <v>17</v>
      </c>
      <c r="I2867" s="1" t="s">
        <v>12</v>
      </c>
      <c r="J2867" s="1" t="s">
        <v>16</v>
      </c>
      <c r="K2867" s="1" t="s">
        <v>15</v>
      </c>
      <c r="L2867" s="1" t="s">
        <v>79</v>
      </c>
      <c r="M2867" s="1">
        <v>47600</v>
      </c>
      <c r="N2867" s="17">
        <v>104.79407857278422</v>
      </c>
      <c r="O2867" s="8">
        <v>1041.5343495240511</v>
      </c>
      <c r="P2867" s="8">
        <v>313.63974844907216</v>
      </c>
      <c r="Q2867" s="8">
        <f>P2867-Table3[[#This Row],[paid]]</f>
        <v>-727.89460107497894</v>
      </c>
      <c r="R2867" s="8">
        <v>2.9929147974829053</v>
      </c>
      <c r="S2867" s="8">
        <v>400</v>
      </c>
      <c r="T2867" s="10">
        <v>0.12</v>
      </c>
      <c r="U2867" s="8">
        <v>86.196847257741751</v>
      </c>
      <c r="V2867" s="10">
        <v>4.5804593584401351E-2</v>
      </c>
    </row>
    <row r="2868" spans="1:22" x14ac:dyDescent="0.25">
      <c r="A2868" s="6">
        <v>44740</v>
      </c>
      <c r="B2868" s="7" t="str">
        <f t="shared" si="44"/>
        <v>6</v>
      </c>
      <c r="C2868" s="17">
        <f>_xlfn.ISOWEEKNUM(Table3[[#This Row],[dt]])</f>
        <v>26</v>
      </c>
      <c r="D2868" s="1">
        <v>17268</v>
      </c>
      <c r="E2868" s="1" t="s">
        <v>10</v>
      </c>
      <c r="F2868" s="1" t="s">
        <v>90</v>
      </c>
      <c r="G2868" s="1" t="s">
        <v>64</v>
      </c>
      <c r="H2868" s="1" t="s">
        <v>11</v>
      </c>
      <c r="I2868" s="1" t="s">
        <v>21</v>
      </c>
      <c r="J2868" s="1" t="s">
        <v>16</v>
      </c>
      <c r="K2868" s="1" t="s">
        <v>14</v>
      </c>
      <c r="L2868" s="1" t="s">
        <v>79</v>
      </c>
      <c r="M2868" s="1">
        <v>61050</v>
      </c>
      <c r="N2868" s="17">
        <v>278.75372488705182</v>
      </c>
      <c r="O2868" s="8">
        <v>1582.3937977469975</v>
      </c>
      <c r="P2868" s="8">
        <v>773.85643045639245</v>
      </c>
      <c r="Q2868" s="8">
        <f>P2868-Table3[[#This Row],[paid]]</f>
        <v>-808.53736729060506</v>
      </c>
      <c r="R2868" s="8">
        <v>2.7761294697315746</v>
      </c>
      <c r="S2868" s="8">
        <v>1200</v>
      </c>
      <c r="T2868" s="10">
        <v>0.15</v>
      </c>
      <c r="U2868" s="8">
        <v>419.05313607526227</v>
      </c>
      <c r="V2868" s="10">
        <v>9.0252127652007311E-2</v>
      </c>
    </row>
    <row r="2869" spans="1:22" x14ac:dyDescent="0.25">
      <c r="A2869" s="6">
        <v>44740</v>
      </c>
      <c r="B2869" s="7" t="str">
        <f t="shared" si="44"/>
        <v>6</v>
      </c>
      <c r="C2869" s="17">
        <f>_xlfn.ISOWEEKNUM(Table3[[#This Row],[dt]])</f>
        <v>26</v>
      </c>
      <c r="D2869" s="1">
        <v>15810</v>
      </c>
      <c r="E2869" s="1" t="s">
        <v>10</v>
      </c>
      <c r="F2869" s="1" t="s">
        <v>91</v>
      </c>
      <c r="G2869" s="1" t="s">
        <v>45</v>
      </c>
      <c r="H2869" s="1" t="s">
        <v>11</v>
      </c>
      <c r="I2869" s="1" t="s">
        <v>12</v>
      </c>
      <c r="J2869" s="1" t="s">
        <v>16</v>
      </c>
      <c r="K2869" s="1" t="s">
        <v>14</v>
      </c>
      <c r="L2869" s="1" t="s">
        <v>78</v>
      </c>
      <c r="M2869" s="1">
        <v>134760</v>
      </c>
      <c r="N2869" s="17">
        <v>374.11582413325584</v>
      </c>
      <c r="O2869" s="8">
        <v>2976.8266881501258</v>
      </c>
      <c r="P2869" s="8">
        <v>2158.2906390293701</v>
      </c>
      <c r="Q2869" s="8">
        <f>P2869-Table3[[#This Row],[paid]]</f>
        <v>-818.53604912075571</v>
      </c>
      <c r="R2869" s="8">
        <v>5.7690439692831896</v>
      </c>
      <c r="S2869" s="8">
        <v>1000</v>
      </c>
      <c r="T2869" s="10">
        <v>0.09</v>
      </c>
      <c r="U2869" s="8">
        <v>728.63512798818294</v>
      </c>
      <c r="V2869" s="10">
        <v>5.6266373861791064E-2</v>
      </c>
    </row>
    <row r="2870" spans="1:22" x14ac:dyDescent="0.25">
      <c r="A2870" s="6">
        <v>44740</v>
      </c>
      <c r="B2870" s="7" t="str">
        <f t="shared" si="44"/>
        <v>6</v>
      </c>
      <c r="C2870" s="17">
        <f>_xlfn.ISOWEEKNUM(Table3[[#This Row],[dt]])</f>
        <v>26</v>
      </c>
      <c r="D2870" s="1">
        <v>16256</v>
      </c>
      <c r="E2870" s="1" t="s">
        <v>10</v>
      </c>
      <c r="F2870" s="1" t="s">
        <v>89</v>
      </c>
      <c r="G2870" s="1" t="s">
        <v>58</v>
      </c>
      <c r="H2870" s="1" t="s">
        <v>17</v>
      </c>
      <c r="I2870" s="1" t="s">
        <v>12</v>
      </c>
      <c r="J2870" s="1" t="s">
        <v>16</v>
      </c>
      <c r="K2870" s="1" t="s">
        <v>14</v>
      </c>
      <c r="L2870" s="1" t="s">
        <v>77</v>
      </c>
      <c r="M2870" s="1">
        <v>81720</v>
      </c>
      <c r="N2870" s="17">
        <v>274.04893852843378</v>
      </c>
      <c r="O2870" s="8">
        <v>1353.7912999275857</v>
      </c>
      <c r="P2870" s="8">
        <v>524.01845866410088</v>
      </c>
      <c r="Q2870" s="8">
        <f>P2870-Table3[[#This Row],[paid]]</f>
        <v>-829.77284126348479</v>
      </c>
      <c r="R2870" s="8">
        <v>1.9121346044174941</v>
      </c>
      <c r="S2870" s="8">
        <v>800</v>
      </c>
      <c r="T2870" s="10">
        <v>0.1</v>
      </c>
      <c r="U2870" s="8">
        <v>305.36372177128504</v>
      </c>
      <c r="V2870" s="10">
        <v>9.7122444423605417E-2</v>
      </c>
    </row>
    <row r="2871" spans="1:22" x14ac:dyDescent="0.25">
      <c r="A2871" s="6">
        <v>44740</v>
      </c>
      <c r="B2871" s="7" t="str">
        <f t="shared" si="44"/>
        <v>6</v>
      </c>
      <c r="C2871" s="17">
        <f>_xlfn.ISOWEEKNUM(Table3[[#This Row],[dt]])</f>
        <v>26</v>
      </c>
      <c r="D2871" s="1">
        <v>8767</v>
      </c>
      <c r="E2871" s="1" t="s">
        <v>10</v>
      </c>
      <c r="F2871" s="1" t="s">
        <v>89</v>
      </c>
      <c r="G2871" s="1" t="s">
        <v>54</v>
      </c>
      <c r="H2871" s="1" t="s">
        <v>17</v>
      </c>
      <c r="I2871" s="1" t="s">
        <v>18</v>
      </c>
      <c r="J2871" s="1" t="s">
        <v>13</v>
      </c>
      <c r="K2871" s="1" t="s">
        <v>14</v>
      </c>
      <c r="L2871" s="1" t="s">
        <v>77</v>
      </c>
      <c r="M2871" s="1">
        <v>56290</v>
      </c>
      <c r="N2871" s="17">
        <v>132.4864733253977</v>
      </c>
      <c r="O2871" s="8">
        <v>1128.8514653065022</v>
      </c>
      <c r="P2871" s="8">
        <v>286.50871560663978</v>
      </c>
      <c r="Q2871" s="8">
        <f>P2871-Table3[[#This Row],[paid]]</f>
        <v>-842.34274969986245</v>
      </c>
      <c r="R2871" s="8">
        <v>2.1625506998208848</v>
      </c>
      <c r="S2871" s="8">
        <v>600</v>
      </c>
      <c r="T2871" s="10">
        <v>0.12</v>
      </c>
      <c r="U2871" s="8">
        <v>194.18482947485276</v>
      </c>
      <c r="V2871" s="10">
        <v>0.11296039695435624</v>
      </c>
    </row>
    <row r="2872" spans="1:22" x14ac:dyDescent="0.25">
      <c r="A2872" s="6">
        <v>44740</v>
      </c>
      <c r="B2872" s="7" t="str">
        <f t="shared" si="44"/>
        <v>6</v>
      </c>
      <c r="C2872" s="17">
        <f>_xlfn.ISOWEEKNUM(Table3[[#This Row],[dt]])</f>
        <v>26</v>
      </c>
      <c r="D2872" s="1">
        <v>17933</v>
      </c>
      <c r="E2872" s="1" t="s">
        <v>10</v>
      </c>
      <c r="F2872" s="1" t="s">
        <v>94</v>
      </c>
      <c r="G2872" s="1" t="s">
        <v>33</v>
      </c>
      <c r="H2872" s="1" t="s">
        <v>11</v>
      </c>
      <c r="I2872" s="1" t="s">
        <v>21</v>
      </c>
      <c r="J2872" s="1" t="s">
        <v>16</v>
      </c>
      <c r="K2872" s="1" t="s">
        <v>15</v>
      </c>
      <c r="L2872" s="1" t="s">
        <v>76</v>
      </c>
      <c r="M2872" s="1">
        <v>57550</v>
      </c>
      <c r="N2872" s="17">
        <v>704.81543238270467</v>
      </c>
      <c r="O2872" s="8">
        <v>2033.2851882782261</v>
      </c>
      <c r="P2872" s="8">
        <v>1121.3542872720398</v>
      </c>
      <c r="Q2872" s="8">
        <f>P2872-Table3[[#This Row],[paid]]</f>
        <v>-911.93090100618633</v>
      </c>
      <c r="R2872" s="8">
        <v>1.5909899751785805</v>
      </c>
      <c r="S2872" s="8">
        <v>3000</v>
      </c>
      <c r="T2872" s="10">
        <v>0.1</v>
      </c>
      <c r="U2872" s="8">
        <v>614.160615529962</v>
      </c>
      <c r="V2872" s="10">
        <v>9.1282571217828234E-2</v>
      </c>
    </row>
    <row r="2873" spans="1:22" x14ac:dyDescent="0.25">
      <c r="A2873" s="6">
        <v>44740</v>
      </c>
      <c r="B2873" s="7" t="str">
        <f t="shared" si="44"/>
        <v>6</v>
      </c>
      <c r="C2873" s="17">
        <f>_xlfn.ISOWEEKNUM(Table3[[#This Row],[dt]])</f>
        <v>26</v>
      </c>
      <c r="D2873" s="1">
        <v>9315</v>
      </c>
      <c r="E2873" s="1" t="s">
        <v>10</v>
      </c>
      <c r="F2873" s="1" t="s">
        <v>90</v>
      </c>
      <c r="G2873" s="1" t="s">
        <v>70</v>
      </c>
      <c r="H2873" s="1" t="s">
        <v>17</v>
      </c>
      <c r="I2873" s="1" t="s">
        <v>18</v>
      </c>
      <c r="J2873" s="1" t="s">
        <v>16</v>
      </c>
      <c r="K2873" s="1" t="s">
        <v>14</v>
      </c>
      <c r="L2873" s="1" t="s">
        <v>80</v>
      </c>
      <c r="M2873" s="1">
        <v>26380</v>
      </c>
      <c r="N2873" s="17">
        <v>101.83113140868808</v>
      </c>
      <c r="O2873" s="8">
        <v>1285.4752996344064</v>
      </c>
      <c r="P2873" s="8">
        <v>307.28029145468059</v>
      </c>
      <c r="Q2873" s="8">
        <f>P2873-Table3[[#This Row],[paid]]</f>
        <v>-978.19500817972585</v>
      </c>
      <c r="R2873" s="8">
        <v>3.0175476517239588</v>
      </c>
      <c r="S2873" s="8">
        <v>400</v>
      </c>
      <c r="T2873" s="10">
        <v>7.0000000000000007E-2</v>
      </c>
      <c r="U2873" s="8">
        <v>28.560523486093192</v>
      </c>
      <c r="V2873" s="10">
        <v>1.549102685742617E-2</v>
      </c>
    </row>
    <row r="2874" spans="1:22" x14ac:dyDescent="0.25">
      <c r="A2874" s="6">
        <v>44740</v>
      </c>
      <c r="B2874" s="7" t="str">
        <f t="shared" si="44"/>
        <v>6</v>
      </c>
      <c r="C2874" s="17">
        <f>_xlfn.ISOWEEKNUM(Table3[[#This Row],[dt]])</f>
        <v>26</v>
      </c>
      <c r="D2874" s="1">
        <v>14389</v>
      </c>
      <c r="E2874" s="1" t="s">
        <v>10</v>
      </c>
      <c r="F2874" s="1" t="s">
        <v>90</v>
      </c>
      <c r="G2874" s="1" t="s">
        <v>37</v>
      </c>
      <c r="H2874" s="1" t="s">
        <v>19</v>
      </c>
      <c r="I2874" s="1" t="s">
        <v>18</v>
      </c>
      <c r="J2874" s="1" t="s">
        <v>16</v>
      </c>
      <c r="K2874" s="1" t="s">
        <v>20</v>
      </c>
      <c r="L2874" s="1" t="s">
        <v>79</v>
      </c>
      <c r="M2874" s="1">
        <v>90020</v>
      </c>
      <c r="N2874" s="17">
        <v>55.845495804355636</v>
      </c>
      <c r="O2874" s="8">
        <v>2194.6765438180805</v>
      </c>
      <c r="P2874" s="8">
        <v>1075.1122782430732</v>
      </c>
      <c r="Q2874" s="8">
        <f>P2874-Table3[[#This Row],[paid]]</f>
        <v>-1119.5642655750073</v>
      </c>
      <c r="R2874" s="8">
        <v>19.251548629983162</v>
      </c>
      <c r="S2874" s="8">
        <v>1000</v>
      </c>
      <c r="T2874" s="10">
        <v>5.5E-2</v>
      </c>
      <c r="U2874" s="8">
        <v>49.113008607167778</v>
      </c>
      <c r="V2874" s="10">
        <v>7.6136247349946973E-3</v>
      </c>
    </row>
    <row r="2875" spans="1:22" x14ac:dyDescent="0.25">
      <c r="A2875" s="6">
        <v>44740</v>
      </c>
      <c r="B2875" s="7" t="str">
        <f t="shared" si="44"/>
        <v>6</v>
      </c>
      <c r="C2875" s="17">
        <f>_xlfn.ISOWEEKNUM(Table3[[#This Row],[dt]])</f>
        <v>26</v>
      </c>
      <c r="D2875" s="1">
        <v>2370</v>
      </c>
      <c r="E2875" s="1" t="s">
        <v>10</v>
      </c>
      <c r="F2875" s="1" t="s">
        <v>90</v>
      </c>
      <c r="G2875" s="1" t="s">
        <v>31</v>
      </c>
      <c r="H2875" s="1" t="s">
        <v>17</v>
      </c>
      <c r="I2875" s="1" t="s">
        <v>12</v>
      </c>
      <c r="J2875" s="1" t="s">
        <v>13</v>
      </c>
      <c r="K2875" s="1" t="s">
        <v>14</v>
      </c>
      <c r="L2875" s="1" t="s">
        <v>80</v>
      </c>
      <c r="M2875" s="1">
        <v>33340</v>
      </c>
      <c r="N2875" s="17">
        <v>92.957171601034787</v>
      </c>
      <c r="O2875" s="8">
        <v>1361.7679652757122</v>
      </c>
      <c r="P2875" s="8">
        <v>217.50188733492499</v>
      </c>
      <c r="Q2875" s="8">
        <f>P2875-Table3[[#This Row],[paid]]</f>
        <v>-1144.2660779407872</v>
      </c>
      <c r="R2875" s="8">
        <v>2.3398075004737318</v>
      </c>
      <c r="S2875" s="8">
        <v>30000</v>
      </c>
      <c r="T2875" s="10">
        <v>8.5000000000000006E-2</v>
      </c>
      <c r="U2875" s="8">
        <v>24.006582376992686</v>
      </c>
      <c r="V2875" s="10">
        <v>1.8395688937958218E-2</v>
      </c>
    </row>
    <row r="2876" spans="1:22" x14ac:dyDescent="0.25">
      <c r="A2876" s="6">
        <v>44740</v>
      </c>
      <c r="B2876" s="7" t="str">
        <f t="shared" si="44"/>
        <v>6</v>
      </c>
      <c r="C2876" s="17">
        <f>_xlfn.ISOWEEKNUM(Table3[[#This Row],[dt]])</f>
        <v>26</v>
      </c>
      <c r="D2876" s="1">
        <v>9559</v>
      </c>
      <c r="E2876" s="1" t="s">
        <v>10</v>
      </c>
      <c r="F2876" s="1" t="s">
        <v>89</v>
      </c>
      <c r="G2876" s="1" t="s">
        <v>63</v>
      </c>
      <c r="H2876" s="1" t="s">
        <v>17</v>
      </c>
      <c r="I2876" s="1" t="s">
        <v>18</v>
      </c>
      <c r="J2876" s="1" t="s">
        <v>16</v>
      </c>
      <c r="K2876" s="1" t="s">
        <v>14</v>
      </c>
      <c r="L2876" s="1" t="s">
        <v>80</v>
      </c>
      <c r="M2876" s="1">
        <v>52300</v>
      </c>
      <c r="N2876" s="17">
        <v>106.54785259409049</v>
      </c>
      <c r="O2876" s="8">
        <v>1447.6089553453671</v>
      </c>
      <c r="P2876" s="8">
        <v>190.41929084941171</v>
      </c>
      <c r="Q2876" s="8">
        <f>P2876-Table3[[#This Row],[paid]]</f>
        <v>-1257.1896644959554</v>
      </c>
      <c r="R2876" s="8">
        <v>1.7871715498090952</v>
      </c>
      <c r="S2876" s="8">
        <v>400</v>
      </c>
      <c r="T2876" s="10">
        <v>7.0000000000000007E-2</v>
      </c>
      <c r="U2876" s="8">
        <v>47.937582621432291</v>
      </c>
      <c r="V2876" s="10">
        <v>4.1957918590771456E-2</v>
      </c>
    </row>
    <row r="2877" spans="1:22" x14ac:dyDescent="0.25">
      <c r="A2877" s="6">
        <v>44740</v>
      </c>
      <c r="B2877" s="7" t="str">
        <f t="shared" si="44"/>
        <v>6</v>
      </c>
      <c r="C2877" s="17">
        <f>_xlfn.ISOWEEKNUM(Table3[[#This Row],[dt]])</f>
        <v>26</v>
      </c>
      <c r="D2877" s="1">
        <v>5638</v>
      </c>
      <c r="E2877" s="1" t="s">
        <v>10</v>
      </c>
      <c r="F2877" s="1" t="s">
        <v>91</v>
      </c>
      <c r="G2877" s="1" t="s">
        <v>68</v>
      </c>
      <c r="H2877" s="1" t="s">
        <v>11</v>
      </c>
      <c r="I2877" s="1" t="s">
        <v>12</v>
      </c>
      <c r="J2877" s="1" t="s">
        <v>16</v>
      </c>
      <c r="K2877" s="1" t="s">
        <v>15</v>
      </c>
      <c r="L2877" s="1" t="s">
        <v>76</v>
      </c>
      <c r="M2877" s="1">
        <v>291510</v>
      </c>
      <c r="N2877" s="17">
        <v>963.94462731658928</v>
      </c>
      <c r="O2877" s="8">
        <v>4995.5500717090135</v>
      </c>
      <c r="P2877" s="8">
        <v>3648.0557970567475</v>
      </c>
      <c r="Q2877" s="8">
        <f>P2877-Table3[[#This Row],[paid]]</f>
        <v>-1347.4942746522661</v>
      </c>
      <c r="R2877" s="8">
        <v>3.7845076300825866</v>
      </c>
      <c r="S2877" s="8">
        <v>3000</v>
      </c>
      <c r="T2877" s="10">
        <v>0.04</v>
      </c>
      <c r="U2877" s="8">
        <v>393.95254533453374</v>
      </c>
      <c r="V2877" s="10">
        <v>1.7998287638234352E-2</v>
      </c>
    </row>
    <row r="2878" spans="1:22" x14ac:dyDescent="0.25">
      <c r="A2878" s="6">
        <v>44740</v>
      </c>
      <c r="B2878" s="7" t="str">
        <f t="shared" si="44"/>
        <v>6</v>
      </c>
      <c r="C2878" s="17">
        <f>_xlfn.ISOWEEKNUM(Table3[[#This Row],[dt]])</f>
        <v>26</v>
      </c>
      <c r="D2878" s="1">
        <v>5351</v>
      </c>
      <c r="E2878" s="1" t="s">
        <v>10</v>
      </c>
      <c r="F2878" s="1" t="s">
        <v>93</v>
      </c>
      <c r="G2878" s="1" t="s">
        <v>62</v>
      </c>
      <c r="H2878" s="1" t="s">
        <v>17</v>
      </c>
      <c r="I2878" s="1" t="s">
        <v>12</v>
      </c>
      <c r="J2878" s="1" t="s">
        <v>13</v>
      </c>
      <c r="K2878" s="1" t="s">
        <v>14</v>
      </c>
      <c r="L2878" s="1" t="s">
        <v>79</v>
      </c>
      <c r="M2878" s="1">
        <v>53570</v>
      </c>
      <c r="N2878" s="17">
        <v>107.3632304792142</v>
      </c>
      <c r="O2878" s="8">
        <v>1523.7528600620665</v>
      </c>
      <c r="P2878" s="8">
        <v>134.97939728399791</v>
      </c>
      <c r="Q2878" s="8">
        <f>P2878-Table3[[#This Row],[paid]]</f>
        <v>-1388.7734627780685</v>
      </c>
      <c r="R2878" s="8">
        <v>1.2572218317343784</v>
      </c>
      <c r="S2878" s="8">
        <v>200</v>
      </c>
      <c r="T2878" s="10">
        <v>0.06</v>
      </c>
      <c r="U2878" s="8">
        <v>39.65646150297534</v>
      </c>
      <c r="V2878" s="10">
        <v>4.8966067292400405E-2</v>
      </c>
    </row>
    <row r="2879" spans="1:22" x14ac:dyDescent="0.25">
      <c r="A2879" s="6">
        <v>44740</v>
      </c>
      <c r="B2879" s="7" t="str">
        <f t="shared" si="44"/>
        <v>6</v>
      </c>
      <c r="C2879" s="17">
        <f>_xlfn.ISOWEEKNUM(Table3[[#This Row],[dt]])</f>
        <v>26</v>
      </c>
      <c r="D2879" s="1">
        <v>3534</v>
      </c>
      <c r="E2879" s="1" t="s">
        <v>10</v>
      </c>
      <c r="F2879" s="1" t="s">
        <v>92</v>
      </c>
      <c r="G2879" s="1" t="s">
        <v>38</v>
      </c>
      <c r="H2879" s="1" t="s">
        <v>11</v>
      </c>
      <c r="I2879" s="1" t="s">
        <v>18</v>
      </c>
      <c r="J2879" s="1" t="s">
        <v>13</v>
      </c>
      <c r="K2879" s="1" t="s">
        <v>14</v>
      </c>
      <c r="L2879" s="1" t="s">
        <v>79</v>
      </c>
      <c r="M2879" s="1">
        <v>166120</v>
      </c>
      <c r="N2879" s="17">
        <v>305.397508360877</v>
      </c>
      <c r="O2879" s="8">
        <v>3204.6233449831284</v>
      </c>
      <c r="P2879" s="8">
        <v>1735.2552921860752</v>
      </c>
      <c r="Q2879" s="8">
        <f>P2879-Table3[[#This Row],[paid]]</f>
        <v>-1469.3680527970532</v>
      </c>
      <c r="R2879" s="8">
        <v>5.6819562854310774</v>
      </c>
      <c r="S2879" s="8">
        <v>1800</v>
      </c>
      <c r="T2879" s="10">
        <v>0.08</v>
      </c>
      <c r="U2879" s="8">
        <v>212.68854538819323</v>
      </c>
      <c r="V2879" s="10">
        <v>2.0428170458638793E-2</v>
      </c>
    </row>
    <row r="2880" spans="1:22" x14ac:dyDescent="0.25">
      <c r="A2880" s="6">
        <v>44740</v>
      </c>
      <c r="B2880" s="7" t="str">
        <f t="shared" si="44"/>
        <v>6</v>
      </c>
      <c r="C2880" s="17">
        <f>_xlfn.ISOWEEKNUM(Table3[[#This Row],[dt]])</f>
        <v>26</v>
      </c>
      <c r="D2880" s="1">
        <v>12446</v>
      </c>
      <c r="E2880" s="1" t="s">
        <v>10</v>
      </c>
      <c r="F2880" s="1" t="s">
        <v>89</v>
      </c>
      <c r="G2880" s="1" t="s">
        <v>74</v>
      </c>
      <c r="H2880" s="1" t="s">
        <v>11</v>
      </c>
      <c r="I2880" s="1" t="s">
        <v>12</v>
      </c>
      <c r="J2880" s="1" t="s">
        <v>13</v>
      </c>
      <c r="K2880" s="1" t="s">
        <v>15</v>
      </c>
      <c r="L2880" s="1" t="s">
        <v>81</v>
      </c>
      <c r="M2880" s="1">
        <v>144400</v>
      </c>
      <c r="N2880" s="17">
        <v>644.24942652103459</v>
      </c>
      <c r="O2880" s="8">
        <v>3986.2866494610635</v>
      </c>
      <c r="P2880" s="8">
        <v>2018.9959810249582</v>
      </c>
      <c r="Q2880" s="8">
        <f>P2880-Table3[[#This Row],[paid]]</f>
        <v>-1967.2906684361053</v>
      </c>
      <c r="R2880" s="8">
        <v>3.1338731520920313</v>
      </c>
      <c r="S2880" s="8">
        <v>2400</v>
      </c>
      <c r="T2880" s="10">
        <v>0.21</v>
      </c>
      <c r="U2880" s="8">
        <v>158.09459330434356</v>
      </c>
      <c r="V2880" s="10">
        <v>1.3050595014399657E-2</v>
      </c>
    </row>
    <row r="2881" spans="1:22" x14ac:dyDescent="0.25">
      <c r="A2881" s="6">
        <v>44740</v>
      </c>
      <c r="B2881" s="7" t="str">
        <f t="shared" si="44"/>
        <v>6</v>
      </c>
      <c r="C2881" s="17">
        <f>_xlfn.ISOWEEKNUM(Table3[[#This Row],[dt]])</f>
        <v>26</v>
      </c>
      <c r="D2881" s="1">
        <v>16845</v>
      </c>
      <c r="E2881" s="1" t="s">
        <v>10</v>
      </c>
      <c r="F2881" s="1" t="s">
        <v>89</v>
      </c>
      <c r="G2881" s="1" t="s">
        <v>40</v>
      </c>
      <c r="H2881" s="1" t="s">
        <v>11</v>
      </c>
      <c r="I2881" s="1" t="s">
        <v>12</v>
      </c>
      <c r="J2881" s="1" t="s">
        <v>13</v>
      </c>
      <c r="K2881" s="1" t="s">
        <v>15</v>
      </c>
      <c r="L2881" s="1" t="s">
        <v>81</v>
      </c>
      <c r="M2881" s="1">
        <v>259700</v>
      </c>
      <c r="N2881" s="17">
        <v>1491.6971771198132</v>
      </c>
      <c r="O2881" s="8">
        <v>4764.3976791409195</v>
      </c>
      <c r="P2881" s="8">
        <v>2735.580665377483</v>
      </c>
      <c r="Q2881" s="8">
        <f>P2881-Table3[[#This Row],[paid]]</f>
        <v>-2028.8170137634365</v>
      </c>
      <c r="R2881" s="8">
        <v>1.8338713160665592</v>
      </c>
      <c r="S2881" s="8">
        <v>3600</v>
      </c>
      <c r="T2881" s="10">
        <v>0.06</v>
      </c>
      <c r="U2881" s="8">
        <v>438.38972923047055</v>
      </c>
      <c r="V2881" s="10">
        <v>2.6709120954275665E-2</v>
      </c>
    </row>
    <row r="2882" spans="1:22" x14ac:dyDescent="0.25">
      <c r="A2882" s="6">
        <v>44740</v>
      </c>
      <c r="B2882" s="7" t="str">
        <f t="shared" ref="B2882:B2945" si="45">TEXT(A2882,"M")</f>
        <v>6</v>
      </c>
      <c r="C2882" s="17">
        <f>_xlfn.ISOWEEKNUM(Table3[[#This Row],[dt]])</f>
        <v>26</v>
      </c>
      <c r="D2882" s="1">
        <v>10778</v>
      </c>
      <c r="E2882" s="1" t="s">
        <v>10</v>
      </c>
      <c r="F2882" s="1" t="s">
        <v>94</v>
      </c>
      <c r="G2882" s="1" t="s">
        <v>47</v>
      </c>
      <c r="H2882" s="1" t="s">
        <v>17</v>
      </c>
      <c r="I2882" s="1" t="s">
        <v>12</v>
      </c>
      <c r="J2882" s="1" t="s">
        <v>16</v>
      </c>
      <c r="K2882" s="1" t="s">
        <v>20</v>
      </c>
      <c r="L2882" s="1" t="s">
        <v>79</v>
      </c>
      <c r="M2882" s="1">
        <v>118010</v>
      </c>
      <c r="N2882" s="17">
        <v>284.92377382786452</v>
      </c>
      <c r="O2882" s="8">
        <v>4246.5611550072981</v>
      </c>
      <c r="P2882" s="8">
        <v>1920.5495715484039</v>
      </c>
      <c r="Q2882" s="8">
        <f>P2882-Table3[[#This Row],[paid]]</f>
        <v>-2326.0115834588942</v>
      </c>
      <c r="R2882" s="8">
        <v>6.7405732619163459</v>
      </c>
      <c r="S2882" s="8">
        <v>2200</v>
      </c>
      <c r="T2882" s="10">
        <v>0.09</v>
      </c>
      <c r="U2882" s="8">
        <v>635.13243739243899</v>
      </c>
      <c r="V2882" s="10">
        <v>5.5117247583841018E-2</v>
      </c>
    </row>
    <row r="2883" spans="1:22" x14ac:dyDescent="0.25">
      <c r="A2883" s="6">
        <v>44740</v>
      </c>
      <c r="B2883" s="7" t="str">
        <f t="shared" si="45"/>
        <v>6</v>
      </c>
      <c r="C2883" s="17">
        <f>_xlfn.ISOWEEKNUM(Table3[[#This Row],[dt]])</f>
        <v>26</v>
      </c>
      <c r="D2883" s="1">
        <v>15101</v>
      </c>
      <c r="E2883" s="1" t="s">
        <v>10</v>
      </c>
      <c r="F2883" s="1" t="s">
        <v>90</v>
      </c>
      <c r="G2883" s="1" t="s">
        <v>33</v>
      </c>
      <c r="H2883" s="1" t="s">
        <v>17</v>
      </c>
      <c r="I2883" s="1" t="s">
        <v>12</v>
      </c>
      <c r="J2883" s="1" t="s">
        <v>16</v>
      </c>
      <c r="K2883" s="1" t="s">
        <v>14</v>
      </c>
      <c r="L2883" s="1" t="s">
        <v>76</v>
      </c>
      <c r="M2883" s="1">
        <v>101630</v>
      </c>
      <c r="N2883" s="17">
        <v>414.25774283946578</v>
      </c>
      <c r="O2883" s="8">
        <v>6626.1707525976044</v>
      </c>
      <c r="P2883" s="8">
        <v>4084.7359220832845</v>
      </c>
      <c r="Q2883" s="8">
        <f>P2883-Table3[[#This Row],[paid]]</f>
        <v>-2541.4348305143199</v>
      </c>
      <c r="R2883" s="8">
        <v>9.8603731437464326</v>
      </c>
      <c r="S2883" s="8">
        <v>5600</v>
      </c>
      <c r="T2883" s="10">
        <v>0.1</v>
      </c>
      <c r="U2883" s="8">
        <v>1949.1493287912267</v>
      </c>
      <c r="V2883" s="10">
        <v>7.9529797681393621E-2</v>
      </c>
    </row>
    <row r="2884" spans="1:22" x14ac:dyDescent="0.25">
      <c r="A2884" s="6">
        <v>44740</v>
      </c>
      <c r="B2884" s="7" t="str">
        <f t="shared" si="45"/>
        <v>6</v>
      </c>
      <c r="C2884" s="17">
        <f>_xlfn.ISOWEEKNUM(Table3[[#This Row],[dt]])</f>
        <v>26</v>
      </c>
      <c r="D2884" s="1">
        <v>16846</v>
      </c>
      <c r="E2884" s="1" t="s">
        <v>10</v>
      </c>
      <c r="F2884" s="1" t="s">
        <v>94</v>
      </c>
      <c r="G2884" s="1" t="s">
        <v>36</v>
      </c>
      <c r="H2884" s="1" t="s">
        <v>11</v>
      </c>
      <c r="I2884" s="1" t="s">
        <v>18</v>
      </c>
      <c r="J2884" s="1" t="s">
        <v>13</v>
      </c>
      <c r="K2884" s="1" t="s">
        <v>15</v>
      </c>
      <c r="L2884" s="1" t="s">
        <v>81</v>
      </c>
      <c r="M2884" s="1">
        <v>475630</v>
      </c>
      <c r="N2884" s="17">
        <v>1532.0116882365421</v>
      </c>
      <c r="O2884" s="8">
        <v>6275.8804432010593</v>
      </c>
      <c r="P2884" s="8">
        <v>3198.5103768992522</v>
      </c>
      <c r="Q2884" s="8">
        <f>P2884-Table3[[#This Row],[paid]]</f>
        <v>-3077.3700663018071</v>
      </c>
      <c r="R2884" s="8">
        <v>2.087784578576533</v>
      </c>
      <c r="S2884" s="8">
        <v>3600</v>
      </c>
      <c r="T2884" s="10">
        <v>0.06</v>
      </c>
      <c r="U2884" s="8">
        <v>626.10413735057443</v>
      </c>
      <c r="V2884" s="10">
        <v>3.2624777556479363E-2</v>
      </c>
    </row>
    <row r="2885" spans="1:22" x14ac:dyDescent="0.25">
      <c r="A2885" s="6">
        <v>44740</v>
      </c>
      <c r="B2885" s="7" t="str">
        <f t="shared" si="45"/>
        <v>6</v>
      </c>
      <c r="C2885" s="17">
        <f>_xlfn.ISOWEEKNUM(Table3[[#This Row],[dt]])</f>
        <v>26</v>
      </c>
      <c r="D2885" s="1">
        <v>16205</v>
      </c>
      <c r="E2885" s="1" t="s">
        <v>10</v>
      </c>
      <c r="F2885" s="1" t="s">
        <v>89</v>
      </c>
      <c r="G2885" s="1" t="s">
        <v>33</v>
      </c>
      <c r="H2885" s="1" t="s">
        <v>17</v>
      </c>
      <c r="I2885" s="1" t="s">
        <v>12</v>
      </c>
      <c r="J2885" s="1" t="s">
        <v>13</v>
      </c>
      <c r="K2885" s="1" t="s">
        <v>14</v>
      </c>
      <c r="L2885" s="1" t="s">
        <v>80</v>
      </c>
      <c r="M2885" s="1">
        <v>229450</v>
      </c>
      <c r="N2885" s="17">
        <v>780.90053459829824</v>
      </c>
      <c r="O2885" s="8">
        <v>7555.7744777906146</v>
      </c>
      <c r="P2885" s="8">
        <v>4351.2598296540336</v>
      </c>
      <c r="Q2885" s="8">
        <f>P2885-Table3[[#This Row],[paid]]</f>
        <v>-3204.5146481365809</v>
      </c>
      <c r="R2885" s="8">
        <v>5.5721050721169734</v>
      </c>
      <c r="S2885" s="8">
        <v>5200</v>
      </c>
      <c r="T2885" s="10">
        <v>0.09</v>
      </c>
      <c r="U2885" s="8">
        <v>681.89135075656282</v>
      </c>
      <c r="V2885" s="10">
        <v>2.6118541045263961E-2</v>
      </c>
    </row>
    <row r="2886" spans="1:22" x14ac:dyDescent="0.25">
      <c r="A2886" s="6">
        <v>44740</v>
      </c>
      <c r="B2886" s="7" t="str">
        <f t="shared" si="45"/>
        <v>6</v>
      </c>
      <c r="C2886" s="17">
        <f>_xlfn.ISOWEEKNUM(Table3[[#This Row],[dt]])</f>
        <v>26</v>
      </c>
      <c r="D2886" s="1">
        <v>7581</v>
      </c>
      <c r="E2886" s="1" t="s">
        <v>10</v>
      </c>
      <c r="F2886" s="1" t="s">
        <v>95</v>
      </c>
      <c r="G2886" s="1" t="s">
        <v>59</v>
      </c>
      <c r="H2886" s="1" t="s">
        <v>11</v>
      </c>
      <c r="I2886" s="1" t="s">
        <v>12</v>
      </c>
      <c r="J2886" s="1" t="s">
        <v>13</v>
      </c>
      <c r="K2886" s="1" t="s">
        <v>14</v>
      </c>
      <c r="L2886" s="1" t="s">
        <v>80</v>
      </c>
      <c r="M2886" s="1">
        <v>500020</v>
      </c>
      <c r="N2886" s="17">
        <v>2317.9547895752739</v>
      </c>
      <c r="O2886" s="8">
        <v>9985.7822344887154</v>
      </c>
      <c r="P2886" s="8">
        <v>6720.8454582139375</v>
      </c>
      <c r="Q2886" s="8">
        <f>P2886-Table3[[#This Row],[paid]]</f>
        <v>-3264.9367762747779</v>
      </c>
      <c r="R2886" s="8">
        <v>2.8994721935216945</v>
      </c>
      <c r="S2886" s="8">
        <v>7600</v>
      </c>
      <c r="T2886" s="10">
        <v>0.17</v>
      </c>
      <c r="U2886" s="8">
        <v>2064.8177228039685</v>
      </c>
      <c r="V2886" s="10">
        <v>5.1204314884730123E-2</v>
      </c>
    </row>
    <row r="2887" spans="1:22" x14ac:dyDescent="0.25">
      <c r="A2887" s="6">
        <v>44740</v>
      </c>
      <c r="B2887" s="7" t="str">
        <f t="shared" si="45"/>
        <v>6</v>
      </c>
      <c r="C2887" s="17">
        <f>_xlfn.ISOWEEKNUM(Table3[[#This Row],[dt]])</f>
        <v>26</v>
      </c>
      <c r="D2887" s="1">
        <v>10509</v>
      </c>
      <c r="E2887" s="1" t="s">
        <v>10</v>
      </c>
      <c r="F2887" s="1" t="s">
        <v>93</v>
      </c>
      <c r="G2887" s="1" t="s">
        <v>28</v>
      </c>
      <c r="H2887" s="1" t="s">
        <v>17</v>
      </c>
      <c r="I2887" s="1" t="s">
        <v>12</v>
      </c>
      <c r="J2887" s="1" t="s">
        <v>13</v>
      </c>
      <c r="K2887" s="1" t="s">
        <v>14</v>
      </c>
      <c r="L2887" s="1" t="s">
        <v>80</v>
      </c>
      <c r="M2887" s="1">
        <v>209460</v>
      </c>
      <c r="N2887" s="17">
        <v>480.45522717247462</v>
      </c>
      <c r="O2887" s="8">
        <v>7901.6130839940761</v>
      </c>
      <c r="P2887" s="8">
        <v>4055.9522535249694</v>
      </c>
      <c r="Q2887" s="8">
        <f>P2887-Table3[[#This Row],[paid]]</f>
        <v>-3845.6608304691067</v>
      </c>
      <c r="R2887" s="8">
        <v>8.4418943205064902</v>
      </c>
      <c r="S2887" s="8">
        <v>4200</v>
      </c>
      <c r="T2887" s="10">
        <v>0.108</v>
      </c>
      <c r="U2887" s="8">
        <v>604.7662761345764</v>
      </c>
      <c r="V2887" s="10">
        <v>2.485097778657621E-2</v>
      </c>
    </row>
    <row r="2888" spans="1:22" x14ac:dyDescent="0.25">
      <c r="A2888" s="6">
        <v>44741</v>
      </c>
      <c r="B2888" s="7" t="str">
        <f t="shared" si="45"/>
        <v>6</v>
      </c>
      <c r="C2888" s="17">
        <f>_xlfn.ISOWEEKNUM(Table3[[#This Row],[dt]])</f>
        <v>26</v>
      </c>
      <c r="D2888" s="1">
        <v>3016</v>
      </c>
      <c r="E2888" s="1" t="s">
        <v>10</v>
      </c>
      <c r="F2888" s="1" t="s">
        <v>95</v>
      </c>
      <c r="G2888" s="1" t="s">
        <v>33</v>
      </c>
      <c r="H2888" s="1" t="s">
        <v>11</v>
      </c>
      <c r="I2888" s="1" t="s">
        <v>12</v>
      </c>
      <c r="J2888" s="1" t="s">
        <v>16</v>
      </c>
      <c r="K2888" s="1" t="s">
        <v>15</v>
      </c>
      <c r="L2888" s="1" t="s">
        <v>77</v>
      </c>
      <c r="M2888" s="1">
        <v>1134660</v>
      </c>
      <c r="N2888" s="17">
        <v>6186.7397173813952</v>
      </c>
      <c r="O2888" s="8">
        <v>18373.164674036558</v>
      </c>
      <c r="P2888" s="8">
        <v>30458.196040420891</v>
      </c>
      <c r="Q2888" s="8">
        <f>P2888-Table3[[#This Row],[paid]]</f>
        <v>12085.031366384334</v>
      </c>
      <c r="R2888" s="8">
        <v>4.9231416597096889</v>
      </c>
      <c r="S2888" s="8">
        <v>15400</v>
      </c>
      <c r="T2888" s="10">
        <v>0.08</v>
      </c>
      <c r="U2888" s="8">
        <v>1690.8298661315987</v>
      </c>
      <c r="V2888" s="10">
        <v>9.2521887151365782E-3</v>
      </c>
    </row>
    <row r="2889" spans="1:22" x14ac:dyDescent="0.25">
      <c r="A2889" s="6">
        <v>44741</v>
      </c>
      <c r="B2889" s="7" t="str">
        <f t="shared" si="45"/>
        <v>6</v>
      </c>
      <c r="C2889" s="17">
        <f>_xlfn.ISOWEEKNUM(Table3[[#This Row],[dt]])</f>
        <v>26</v>
      </c>
      <c r="D2889" s="1">
        <v>14315</v>
      </c>
      <c r="E2889" s="1" t="s">
        <v>10</v>
      </c>
      <c r="F2889" s="1" t="s">
        <v>89</v>
      </c>
      <c r="G2889" s="1" t="s">
        <v>61</v>
      </c>
      <c r="H2889" s="1" t="s">
        <v>11</v>
      </c>
      <c r="I2889" s="1" t="s">
        <v>12</v>
      </c>
      <c r="J2889" s="1" t="s">
        <v>16</v>
      </c>
      <c r="K2889" s="1" t="s">
        <v>14</v>
      </c>
      <c r="L2889" s="1" t="s">
        <v>78</v>
      </c>
      <c r="M2889" s="1">
        <v>678300</v>
      </c>
      <c r="N2889" s="17">
        <v>2395.7915659721725</v>
      </c>
      <c r="O2889" s="8">
        <v>14768.870189226558</v>
      </c>
      <c r="P2889" s="8">
        <v>23875.259540004608</v>
      </c>
      <c r="Q2889" s="8">
        <f>P2889-Table3[[#This Row],[paid]]</f>
        <v>9106.3893507780504</v>
      </c>
      <c r="R2889" s="8">
        <v>9.9654994529194045</v>
      </c>
      <c r="S2889" s="8">
        <v>22800</v>
      </c>
      <c r="T2889" s="10">
        <v>0.12</v>
      </c>
      <c r="U2889" s="8">
        <v>2368.4151284075465</v>
      </c>
      <c r="V2889" s="10">
        <v>1.6533259212247915E-2</v>
      </c>
    </row>
    <row r="2890" spans="1:22" x14ac:dyDescent="0.25">
      <c r="A2890" s="6">
        <v>44741</v>
      </c>
      <c r="B2890" s="7" t="str">
        <f t="shared" si="45"/>
        <v>6</v>
      </c>
      <c r="C2890" s="17">
        <f>_xlfn.ISOWEEKNUM(Table3[[#This Row],[dt]])</f>
        <v>26</v>
      </c>
      <c r="D2890" s="1">
        <v>12394</v>
      </c>
      <c r="E2890" s="1" t="s">
        <v>10</v>
      </c>
      <c r="F2890" s="1" t="s">
        <v>93</v>
      </c>
      <c r="G2890" s="1" t="s">
        <v>57</v>
      </c>
      <c r="H2890" s="1" t="s">
        <v>17</v>
      </c>
      <c r="I2890" s="1" t="s">
        <v>12</v>
      </c>
      <c r="J2890" s="1" t="s">
        <v>13</v>
      </c>
      <c r="K2890" s="1" t="s">
        <v>14</v>
      </c>
      <c r="L2890" s="1" t="s">
        <v>81</v>
      </c>
      <c r="M2890" s="1">
        <v>598720</v>
      </c>
      <c r="N2890" s="17">
        <v>1733.172246969717</v>
      </c>
      <c r="O2890" s="8">
        <v>22461.268249236546</v>
      </c>
      <c r="P2890" s="8">
        <v>29626.519605265497</v>
      </c>
      <c r="Q2890" s="8">
        <f>P2890-Table3[[#This Row],[paid]]</f>
        <v>7165.2513560289517</v>
      </c>
      <c r="R2890" s="8">
        <v>17.093811452995848</v>
      </c>
      <c r="S2890" s="8">
        <v>41600</v>
      </c>
      <c r="T2890" s="10">
        <v>7.0000000000000007E-2</v>
      </c>
      <c r="U2890" s="8">
        <v>1838.9040719849766</v>
      </c>
      <c r="V2890" s="10">
        <v>1.0344921242217898E-2</v>
      </c>
    </row>
    <row r="2891" spans="1:22" x14ac:dyDescent="0.25">
      <c r="A2891" s="6">
        <v>44741</v>
      </c>
      <c r="B2891" s="7" t="str">
        <f t="shared" si="45"/>
        <v>6</v>
      </c>
      <c r="C2891" s="17">
        <f>_xlfn.ISOWEEKNUM(Table3[[#This Row],[dt]])</f>
        <v>26</v>
      </c>
      <c r="D2891" s="1">
        <v>9315</v>
      </c>
      <c r="E2891" s="1" t="s">
        <v>10</v>
      </c>
      <c r="F2891" s="1" t="s">
        <v>93</v>
      </c>
      <c r="G2891" s="1" t="s">
        <v>51</v>
      </c>
      <c r="H2891" s="1" t="s">
        <v>17</v>
      </c>
      <c r="I2891" s="1" t="s">
        <v>18</v>
      </c>
      <c r="J2891" s="1" t="s">
        <v>16</v>
      </c>
      <c r="K2891" s="1" t="s">
        <v>14</v>
      </c>
      <c r="L2891" s="1" t="s">
        <v>80</v>
      </c>
      <c r="M2891" s="1">
        <v>190640</v>
      </c>
      <c r="N2891" s="17">
        <v>634.26755387824016</v>
      </c>
      <c r="O2891" s="8">
        <v>9409.2291638720544</v>
      </c>
      <c r="P2891" s="8">
        <v>14845.693446887877</v>
      </c>
      <c r="Q2891" s="8">
        <f>P2891-Table3[[#This Row],[paid]]</f>
        <v>5436.4642830158227</v>
      </c>
      <c r="R2891" s="8">
        <v>23.40604269619914</v>
      </c>
      <c r="S2891" s="8">
        <v>13600</v>
      </c>
      <c r="T2891" s="10">
        <v>7.0000000000000007E-2</v>
      </c>
      <c r="U2891" s="8">
        <v>4891.2982025356587</v>
      </c>
      <c r="V2891" s="10">
        <v>5.4912649921393289E-2</v>
      </c>
    </row>
    <row r="2892" spans="1:22" x14ac:dyDescent="0.25">
      <c r="A2892" s="6">
        <v>44741</v>
      </c>
      <c r="B2892" s="7" t="str">
        <f t="shared" si="45"/>
        <v>6</v>
      </c>
      <c r="C2892" s="17">
        <f>_xlfn.ISOWEEKNUM(Table3[[#This Row],[dt]])</f>
        <v>26</v>
      </c>
      <c r="D2892" s="1">
        <v>16846</v>
      </c>
      <c r="E2892" s="1" t="s">
        <v>10</v>
      </c>
      <c r="F2892" s="1" t="s">
        <v>89</v>
      </c>
      <c r="G2892" s="1" t="s">
        <v>47</v>
      </c>
      <c r="H2892" s="1" t="s">
        <v>11</v>
      </c>
      <c r="I2892" s="1" t="s">
        <v>18</v>
      </c>
      <c r="J2892" s="1" t="s">
        <v>13</v>
      </c>
      <c r="K2892" s="1" t="s">
        <v>15</v>
      </c>
      <c r="L2892" s="1" t="s">
        <v>77</v>
      </c>
      <c r="M2892" s="1">
        <v>1185560</v>
      </c>
      <c r="N2892" s="17">
        <v>3352.2565108570652</v>
      </c>
      <c r="O2892" s="8">
        <v>13880.408471218552</v>
      </c>
      <c r="P2892" s="8">
        <v>18552.906567383558</v>
      </c>
      <c r="Q2892" s="8">
        <f>P2892-Table3[[#This Row],[paid]]</f>
        <v>4672.4980961650053</v>
      </c>
      <c r="R2892" s="8">
        <v>5.5344531384444</v>
      </c>
      <c r="S2892" s="8">
        <v>16400</v>
      </c>
      <c r="T2892" s="10">
        <v>0.06</v>
      </c>
      <c r="U2892" s="8">
        <v>5723.3851757724569</v>
      </c>
      <c r="V2892" s="10">
        <v>5.1414991275403908E-2</v>
      </c>
    </row>
    <row r="2893" spans="1:22" x14ac:dyDescent="0.25">
      <c r="A2893" s="6">
        <v>44741</v>
      </c>
      <c r="B2893" s="7" t="str">
        <f t="shared" si="45"/>
        <v>6</v>
      </c>
      <c r="C2893" s="17">
        <f>_xlfn.ISOWEEKNUM(Table3[[#This Row],[dt]])</f>
        <v>26</v>
      </c>
      <c r="D2893" s="1">
        <v>16911</v>
      </c>
      <c r="E2893" s="1" t="s">
        <v>10</v>
      </c>
      <c r="F2893" s="1" t="s">
        <v>89</v>
      </c>
      <c r="G2893" s="1" t="s">
        <v>40</v>
      </c>
      <c r="H2893" s="1" t="s">
        <v>11</v>
      </c>
      <c r="I2893" s="1" t="s">
        <v>18</v>
      </c>
      <c r="J2893" s="1" t="s">
        <v>16</v>
      </c>
      <c r="K2893" s="1" t="s">
        <v>15</v>
      </c>
      <c r="L2893" s="1" t="s">
        <v>78</v>
      </c>
      <c r="M2893" s="1">
        <v>253710</v>
      </c>
      <c r="N2893" s="17">
        <v>812.69947582993586</v>
      </c>
      <c r="O2893" s="8">
        <v>7557.5541793372904</v>
      </c>
      <c r="P2893" s="8">
        <v>11632.614242620752</v>
      </c>
      <c r="Q2893" s="8">
        <f>P2893-Table3[[#This Row],[paid]]</f>
        <v>4075.0600632834612</v>
      </c>
      <c r="R2893" s="8">
        <v>14.313549582078201</v>
      </c>
      <c r="S2893" s="8">
        <v>10400</v>
      </c>
      <c r="T2893" s="10">
        <v>0.12</v>
      </c>
      <c r="U2893" s="8">
        <v>4317.7714631625868</v>
      </c>
      <c r="V2893" s="10">
        <v>6.1863013952368186E-2</v>
      </c>
    </row>
    <row r="2894" spans="1:22" x14ac:dyDescent="0.25">
      <c r="A2894" s="6">
        <v>44741</v>
      </c>
      <c r="B2894" s="7" t="str">
        <f t="shared" si="45"/>
        <v>6</v>
      </c>
      <c r="C2894" s="17">
        <f>_xlfn.ISOWEEKNUM(Table3[[#This Row],[dt]])</f>
        <v>26</v>
      </c>
      <c r="D2894" s="1">
        <v>7797</v>
      </c>
      <c r="E2894" s="1" t="s">
        <v>10</v>
      </c>
      <c r="F2894" s="1" t="s">
        <v>92</v>
      </c>
      <c r="G2894" s="1" t="s">
        <v>55</v>
      </c>
      <c r="H2894" s="1" t="s">
        <v>19</v>
      </c>
      <c r="I2894" s="1" t="s">
        <v>18</v>
      </c>
      <c r="J2894" s="1" t="s">
        <v>13</v>
      </c>
      <c r="K2894" s="1" t="s">
        <v>14</v>
      </c>
      <c r="L2894" s="1" t="s">
        <v>76</v>
      </c>
      <c r="M2894" s="1">
        <v>229530</v>
      </c>
      <c r="N2894" s="17">
        <v>502.27345551170333</v>
      </c>
      <c r="O2894" s="8">
        <v>6989.3867570296297</v>
      </c>
      <c r="P2894" s="8">
        <v>10448.164995122055</v>
      </c>
      <c r="Q2894" s="8">
        <f>P2894-Table3[[#This Row],[paid]]</f>
        <v>3458.7782380924255</v>
      </c>
      <c r="R2894" s="8">
        <v>20.801746300683423</v>
      </c>
      <c r="S2894" s="8">
        <v>11200</v>
      </c>
      <c r="T2894" s="10">
        <v>0.125</v>
      </c>
      <c r="U2894" s="8">
        <v>2962.5575652391126</v>
      </c>
      <c r="V2894" s="10">
        <v>4.725802037362932E-2</v>
      </c>
    </row>
    <row r="2895" spans="1:22" x14ac:dyDescent="0.25">
      <c r="A2895" s="6">
        <v>44741</v>
      </c>
      <c r="B2895" s="7" t="str">
        <f t="shared" si="45"/>
        <v>6</v>
      </c>
      <c r="C2895" s="17">
        <f>_xlfn.ISOWEEKNUM(Table3[[#This Row],[dt]])</f>
        <v>26</v>
      </c>
      <c r="D2895" s="1">
        <v>7576</v>
      </c>
      <c r="E2895" s="1" t="s">
        <v>10</v>
      </c>
      <c r="F2895" s="1" t="s">
        <v>90</v>
      </c>
      <c r="G2895" s="1" t="s">
        <v>41</v>
      </c>
      <c r="H2895" s="1" t="s">
        <v>17</v>
      </c>
      <c r="I2895" s="1" t="s">
        <v>12</v>
      </c>
      <c r="J2895" s="1" t="s">
        <v>16</v>
      </c>
      <c r="K2895" s="1" t="s">
        <v>14</v>
      </c>
      <c r="L2895" s="1" t="s">
        <v>78</v>
      </c>
      <c r="M2895" s="1">
        <v>208350</v>
      </c>
      <c r="N2895" s="17">
        <v>417.90512174643158</v>
      </c>
      <c r="O2895" s="8">
        <v>5060.8585514238439</v>
      </c>
      <c r="P2895" s="8">
        <v>8197.5143762567859</v>
      </c>
      <c r="Q2895" s="8">
        <f>P2895-Table3[[#This Row],[paid]]</f>
        <v>3136.655824832942</v>
      </c>
      <c r="R2895" s="8">
        <v>19.615730819472262</v>
      </c>
      <c r="S2895" s="8">
        <v>6800</v>
      </c>
      <c r="T2895" s="10">
        <v>0.1</v>
      </c>
      <c r="U2895" s="8">
        <v>2112.4481718620614</v>
      </c>
      <c r="V2895" s="10">
        <v>4.2948957348594573E-2</v>
      </c>
    </row>
    <row r="2896" spans="1:22" x14ac:dyDescent="0.25">
      <c r="A2896" s="6">
        <v>44741</v>
      </c>
      <c r="B2896" s="7" t="str">
        <f t="shared" si="45"/>
        <v>6</v>
      </c>
      <c r="C2896" s="17">
        <f>_xlfn.ISOWEEKNUM(Table3[[#This Row],[dt]])</f>
        <v>26</v>
      </c>
      <c r="D2896" s="1">
        <v>16537</v>
      </c>
      <c r="E2896" s="1" t="s">
        <v>10</v>
      </c>
      <c r="F2896" s="1" t="s">
        <v>94</v>
      </c>
      <c r="G2896" s="1" t="s">
        <v>46</v>
      </c>
      <c r="H2896" s="1" t="s">
        <v>17</v>
      </c>
      <c r="I2896" s="1" t="s">
        <v>18</v>
      </c>
      <c r="J2896" s="1" t="s">
        <v>16</v>
      </c>
      <c r="K2896" s="1" t="s">
        <v>15</v>
      </c>
      <c r="L2896" s="1" t="s">
        <v>78</v>
      </c>
      <c r="M2896" s="1">
        <v>220460</v>
      </c>
      <c r="N2896" s="17">
        <v>779.99737922599809</v>
      </c>
      <c r="O2896" s="8">
        <v>4613.28581785609</v>
      </c>
      <c r="P2896" s="8">
        <v>7404.0140896053808</v>
      </c>
      <c r="Q2896" s="8">
        <f>P2896-Table3[[#This Row],[paid]]</f>
        <v>2790.7282717492908</v>
      </c>
      <c r="R2896" s="8">
        <v>9.4923576499096498</v>
      </c>
      <c r="S2896" s="8">
        <v>5600</v>
      </c>
      <c r="T2896" s="10">
        <v>0.1</v>
      </c>
      <c r="U2896" s="8">
        <v>1888.7363095326352</v>
      </c>
      <c r="V2896" s="10">
        <v>4.2516043474855617E-2</v>
      </c>
    </row>
    <row r="2897" spans="1:22" x14ac:dyDescent="0.25">
      <c r="A2897" s="6">
        <v>44741</v>
      </c>
      <c r="B2897" s="7" t="str">
        <f t="shared" si="45"/>
        <v>6</v>
      </c>
      <c r="C2897" s="17">
        <f>_xlfn.ISOWEEKNUM(Table3[[#This Row],[dt]])</f>
        <v>26</v>
      </c>
      <c r="D2897" s="1">
        <v>3015</v>
      </c>
      <c r="E2897" s="1" t="s">
        <v>10</v>
      </c>
      <c r="F2897" s="1" t="s">
        <v>94</v>
      </c>
      <c r="G2897" s="1" t="s">
        <v>67</v>
      </c>
      <c r="H2897" s="1" t="s">
        <v>11</v>
      </c>
      <c r="I2897" s="1" t="s">
        <v>12</v>
      </c>
      <c r="J2897" s="1" t="s">
        <v>16</v>
      </c>
      <c r="K2897" s="1" t="s">
        <v>15</v>
      </c>
      <c r="L2897" s="1" t="s">
        <v>77</v>
      </c>
      <c r="M2897" s="1">
        <v>556860</v>
      </c>
      <c r="N2897" s="17">
        <v>5316.460683209797</v>
      </c>
      <c r="O2897" s="8">
        <v>10433.36562715459</v>
      </c>
      <c r="P2897" s="8">
        <v>13002.479641425198</v>
      </c>
      <c r="Q2897" s="8">
        <f>P2897-Table3[[#This Row],[paid]]</f>
        <v>2569.1140142706081</v>
      </c>
      <c r="R2897" s="8">
        <v>2.4457022098346433</v>
      </c>
      <c r="S2897" s="8">
        <v>9400</v>
      </c>
      <c r="T2897" s="10">
        <v>0.13</v>
      </c>
      <c r="U2897" s="8">
        <v>6450.3263846938653</v>
      </c>
      <c r="V2897" s="10">
        <v>8.2680721454384154E-2</v>
      </c>
    </row>
    <row r="2898" spans="1:22" x14ac:dyDescent="0.25">
      <c r="A2898" s="6">
        <v>44741</v>
      </c>
      <c r="B2898" s="7" t="str">
        <f t="shared" si="45"/>
        <v>6</v>
      </c>
      <c r="C2898" s="17">
        <f>_xlfn.ISOWEEKNUM(Table3[[#This Row],[dt]])</f>
        <v>26</v>
      </c>
      <c r="D2898" s="1">
        <v>15372</v>
      </c>
      <c r="E2898" s="1" t="s">
        <v>10</v>
      </c>
      <c r="F2898" s="1" t="s">
        <v>92</v>
      </c>
      <c r="G2898" s="1" t="s">
        <v>28</v>
      </c>
      <c r="H2898" s="1" t="s">
        <v>11</v>
      </c>
      <c r="I2898" s="1" t="s">
        <v>12</v>
      </c>
      <c r="J2898" s="1" t="s">
        <v>16</v>
      </c>
      <c r="K2898" s="1" t="s">
        <v>15</v>
      </c>
      <c r="L2898" s="1" t="s">
        <v>80</v>
      </c>
      <c r="M2898" s="1">
        <v>491720</v>
      </c>
      <c r="N2898" s="17">
        <v>4690.0778060523953</v>
      </c>
      <c r="O2898" s="8">
        <v>4530.0670270211886</v>
      </c>
      <c r="P2898" s="8">
        <v>6796.6624514913092</v>
      </c>
      <c r="Q2898" s="8">
        <f>P2898-Table3[[#This Row],[paid]]</f>
        <v>2266.5954244701206</v>
      </c>
      <c r="R2898" s="8">
        <v>1.4491577181769637</v>
      </c>
      <c r="S2898" s="8">
        <v>6400</v>
      </c>
      <c r="T2898" s="10">
        <v>0.105</v>
      </c>
      <c r="U2898" s="8">
        <v>397.22583866055288</v>
      </c>
      <c r="V2898" s="10">
        <v>9.7407083132249814E-3</v>
      </c>
    </row>
    <row r="2899" spans="1:22" x14ac:dyDescent="0.25">
      <c r="A2899" s="6">
        <v>44741</v>
      </c>
      <c r="B2899" s="7" t="str">
        <f t="shared" si="45"/>
        <v>6</v>
      </c>
      <c r="C2899" s="17">
        <f>_xlfn.ISOWEEKNUM(Table3[[#This Row],[dt]])</f>
        <v>26</v>
      </c>
      <c r="D2899" s="1">
        <v>17268</v>
      </c>
      <c r="E2899" s="1" t="s">
        <v>10</v>
      </c>
      <c r="F2899" s="1" t="s">
        <v>94</v>
      </c>
      <c r="G2899" s="1" t="s">
        <v>42</v>
      </c>
      <c r="H2899" s="1" t="s">
        <v>11</v>
      </c>
      <c r="I2899" s="1" t="s">
        <v>21</v>
      </c>
      <c r="J2899" s="1" t="s">
        <v>16</v>
      </c>
      <c r="K2899" s="1" t="s">
        <v>14</v>
      </c>
      <c r="L2899" s="1" t="s">
        <v>76</v>
      </c>
      <c r="M2899" s="1">
        <v>160010</v>
      </c>
      <c r="N2899" s="17">
        <v>743.33770563480357</v>
      </c>
      <c r="O2899" s="8">
        <v>4414.6685133995325</v>
      </c>
      <c r="P2899" s="8">
        <v>6434.4893409580727</v>
      </c>
      <c r="Q2899" s="8">
        <f>P2899-Table3[[#This Row],[paid]]</f>
        <v>2019.8208275585403</v>
      </c>
      <c r="R2899" s="8">
        <v>8.6562127713716315</v>
      </c>
      <c r="S2899" s="8">
        <v>8000</v>
      </c>
      <c r="T2899" s="10">
        <v>0.15</v>
      </c>
      <c r="U2899" s="8">
        <v>5452.9842144566028</v>
      </c>
      <c r="V2899" s="10">
        <v>0.14124364098707359</v>
      </c>
    </row>
    <row r="2900" spans="1:22" x14ac:dyDescent="0.25">
      <c r="A2900" s="6">
        <v>44741</v>
      </c>
      <c r="B2900" s="7" t="str">
        <f t="shared" si="45"/>
        <v>6</v>
      </c>
      <c r="C2900" s="17">
        <f>_xlfn.ISOWEEKNUM(Table3[[#This Row],[dt]])</f>
        <v>26</v>
      </c>
      <c r="D2900" s="1">
        <v>16656</v>
      </c>
      <c r="E2900" s="1" t="s">
        <v>10</v>
      </c>
      <c r="F2900" s="1" t="s">
        <v>91</v>
      </c>
      <c r="G2900" s="1" t="s">
        <v>26</v>
      </c>
      <c r="H2900" s="1" t="s">
        <v>11</v>
      </c>
      <c r="I2900" s="1" t="s">
        <v>18</v>
      </c>
      <c r="J2900" s="1" t="s">
        <v>13</v>
      </c>
      <c r="K2900" s="1" t="s">
        <v>14</v>
      </c>
      <c r="L2900" s="1" t="s">
        <v>76</v>
      </c>
      <c r="M2900" s="1">
        <v>209100</v>
      </c>
      <c r="N2900" s="17">
        <v>1041.7381677276501</v>
      </c>
      <c r="O2900" s="8">
        <v>3102.8673035135735</v>
      </c>
      <c r="P2900" s="8">
        <v>4988.2334868275684</v>
      </c>
      <c r="Q2900" s="8">
        <f>P2900-Table3[[#This Row],[paid]]</f>
        <v>1885.366183313995</v>
      </c>
      <c r="R2900" s="8">
        <v>4.7883754683851443</v>
      </c>
      <c r="S2900" s="8">
        <v>6600</v>
      </c>
      <c r="T2900" s="10">
        <v>0.11</v>
      </c>
      <c r="U2900" s="8">
        <v>692.69844285539136</v>
      </c>
      <c r="V2900" s="10">
        <v>2.3144413905396923E-2</v>
      </c>
    </row>
    <row r="2901" spans="1:22" x14ac:dyDescent="0.25">
      <c r="A2901" s="6">
        <v>44741</v>
      </c>
      <c r="B2901" s="7" t="str">
        <f t="shared" si="45"/>
        <v>6</v>
      </c>
      <c r="C2901" s="17">
        <f>_xlfn.ISOWEEKNUM(Table3[[#This Row],[dt]])</f>
        <v>26</v>
      </c>
      <c r="D2901" s="1">
        <v>17962</v>
      </c>
      <c r="E2901" s="1" t="s">
        <v>10</v>
      </c>
      <c r="F2901" s="1" t="s">
        <v>91</v>
      </c>
      <c r="G2901" s="1" t="s">
        <v>68</v>
      </c>
      <c r="H2901" s="1" t="s">
        <v>11</v>
      </c>
      <c r="I2901" s="1" t="s">
        <v>12</v>
      </c>
      <c r="J2901" s="1" t="s">
        <v>23</v>
      </c>
      <c r="K2901" s="1" t="s">
        <v>15</v>
      </c>
      <c r="L2901" s="1" t="s">
        <v>81</v>
      </c>
      <c r="M2901" s="1">
        <v>190220</v>
      </c>
      <c r="N2901" s="17">
        <v>1679.8940241389462</v>
      </c>
      <c r="O2901" s="8">
        <v>2467.8272192537661</v>
      </c>
      <c r="P2901" s="8">
        <v>3838.6001835479947</v>
      </c>
      <c r="Q2901" s="8">
        <f>P2901-Table3[[#This Row],[paid]]</f>
        <v>1370.7729642942286</v>
      </c>
      <c r="R2901" s="8">
        <v>2.2850252030127463</v>
      </c>
      <c r="S2901" s="8">
        <v>2200</v>
      </c>
      <c r="T2901" s="10">
        <v>0.06</v>
      </c>
      <c r="U2901" s="8">
        <v>913.25834811075549</v>
      </c>
      <c r="V2901" s="10">
        <v>3.9652403846977206E-2</v>
      </c>
    </row>
    <row r="2902" spans="1:22" x14ac:dyDescent="0.25">
      <c r="A2902" s="6">
        <v>44741</v>
      </c>
      <c r="B2902" s="7" t="str">
        <f t="shared" si="45"/>
        <v>6</v>
      </c>
      <c r="C2902" s="17">
        <f>_xlfn.ISOWEEKNUM(Table3[[#This Row],[dt]])</f>
        <v>26</v>
      </c>
      <c r="D2902" s="1">
        <v>16256</v>
      </c>
      <c r="E2902" s="1" t="s">
        <v>10</v>
      </c>
      <c r="F2902" s="1" t="s">
        <v>94</v>
      </c>
      <c r="G2902" s="1" t="s">
        <v>50</v>
      </c>
      <c r="H2902" s="1" t="s">
        <v>17</v>
      </c>
      <c r="I2902" s="1" t="s">
        <v>12</v>
      </c>
      <c r="J2902" s="1" t="s">
        <v>16</v>
      </c>
      <c r="K2902" s="1" t="s">
        <v>14</v>
      </c>
      <c r="L2902" s="1" t="s">
        <v>76</v>
      </c>
      <c r="M2902" s="1">
        <v>199130</v>
      </c>
      <c r="N2902" s="17">
        <v>812.90822991508821</v>
      </c>
      <c r="O2902" s="8">
        <v>3857.2022620700614</v>
      </c>
      <c r="P2902" s="8">
        <v>5225.9191054730791</v>
      </c>
      <c r="Q2902" s="8">
        <f>P2902-Table3[[#This Row],[paid]]</f>
        <v>1368.7168434030177</v>
      </c>
      <c r="R2902" s="8">
        <v>6.4286704367834346</v>
      </c>
      <c r="S2902" s="8">
        <v>5400</v>
      </c>
      <c r="T2902" s="10">
        <v>0.1</v>
      </c>
      <c r="U2902" s="8">
        <v>3131.0686366957534</v>
      </c>
      <c r="V2902" s="10">
        <v>9.9857032275164778E-2</v>
      </c>
    </row>
    <row r="2903" spans="1:22" x14ac:dyDescent="0.25">
      <c r="A2903" s="6">
        <v>44741</v>
      </c>
      <c r="B2903" s="7" t="str">
        <f t="shared" si="45"/>
        <v>6</v>
      </c>
      <c r="C2903" s="17">
        <f>_xlfn.ISOWEEKNUM(Table3[[#This Row],[dt]])</f>
        <v>26</v>
      </c>
      <c r="D2903" s="1">
        <v>10601</v>
      </c>
      <c r="E2903" s="1" t="s">
        <v>10</v>
      </c>
      <c r="F2903" s="1" t="s">
        <v>94</v>
      </c>
      <c r="G2903" s="1" t="s">
        <v>73</v>
      </c>
      <c r="H2903" s="1" t="s">
        <v>11</v>
      </c>
      <c r="I2903" s="1" t="s">
        <v>21</v>
      </c>
      <c r="J2903" s="1" t="s">
        <v>16</v>
      </c>
      <c r="K2903" s="1" t="s">
        <v>14</v>
      </c>
      <c r="L2903" s="1" t="s">
        <v>75</v>
      </c>
      <c r="M2903" s="1">
        <v>84080</v>
      </c>
      <c r="N2903" s="17">
        <v>486.24100082615365</v>
      </c>
      <c r="O2903" s="8">
        <v>1846.8379830848874</v>
      </c>
      <c r="P2903" s="8">
        <v>3054.4501675474512</v>
      </c>
      <c r="Q2903" s="8">
        <f>P2903-Table3[[#This Row],[paid]]</f>
        <v>1207.6121844625638</v>
      </c>
      <c r="R2903" s="8">
        <v>6.2817618472275081</v>
      </c>
      <c r="S2903" s="8">
        <v>2600</v>
      </c>
      <c r="T2903" s="10">
        <v>0.08</v>
      </c>
      <c r="U2903" s="8">
        <v>668.21927103916141</v>
      </c>
      <c r="V2903" s="10">
        <v>3.6461514314358762E-2</v>
      </c>
    </row>
    <row r="2904" spans="1:22" x14ac:dyDescent="0.25">
      <c r="A2904" s="6">
        <v>44741</v>
      </c>
      <c r="B2904" s="7" t="str">
        <f t="shared" si="45"/>
        <v>6</v>
      </c>
      <c r="C2904" s="17">
        <f>_xlfn.ISOWEEKNUM(Table3[[#This Row],[dt]])</f>
        <v>26</v>
      </c>
      <c r="D2904" s="1">
        <v>14389</v>
      </c>
      <c r="E2904" s="1" t="s">
        <v>10</v>
      </c>
      <c r="F2904" s="1" t="s">
        <v>90</v>
      </c>
      <c r="G2904" s="1" t="s">
        <v>38</v>
      </c>
      <c r="H2904" s="1" t="s">
        <v>19</v>
      </c>
      <c r="I2904" s="1" t="s">
        <v>18</v>
      </c>
      <c r="J2904" s="1" t="s">
        <v>16</v>
      </c>
      <c r="K2904" s="1" t="s">
        <v>20</v>
      </c>
      <c r="L2904" s="1" t="s">
        <v>81</v>
      </c>
      <c r="M2904" s="1">
        <v>221530</v>
      </c>
      <c r="N2904" s="17">
        <v>145.8681767300981</v>
      </c>
      <c r="O2904" s="8">
        <v>5593.1352152934769</v>
      </c>
      <c r="P2904" s="8">
        <v>6798.8369671647024</v>
      </c>
      <c r="Q2904" s="8">
        <f>P2904-Table3[[#This Row],[paid]]</f>
        <v>1205.7017518712255</v>
      </c>
      <c r="R2904" s="8">
        <v>46.609460127445651</v>
      </c>
      <c r="S2904" s="8">
        <v>6600</v>
      </c>
      <c r="T2904" s="10">
        <v>5.5E-2</v>
      </c>
      <c r="U2904" s="8">
        <v>470.46530083564244</v>
      </c>
      <c r="V2904" s="10">
        <v>1.1532984810681012E-2</v>
      </c>
    </row>
    <row r="2905" spans="1:22" x14ac:dyDescent="0.25">
      <c r="A2905" s="6">
        <v>44741</v>
      </c>
      <c r="B2905" s="7" t="str">
        <f t="shared" si="45"/>
        <v>6</v>
      </c>
      <c r="C2905" s="17">
        <f>_xlfn.ISOWEEKNUM(Table3[[#This Row],[dt]])</f>
        <v>26</v>
      </c>
      <c r="D2905" s="1">
        <v>14988</v>
      </c>
      <c r="E2905" s="1" t="s">
        <v>10</v>
      </c>
      <c r="F2905" s="1" t="s">
        <v>91</v>
      </c>
      <c r="G2905" s="1" t="s">
        <v>40</v>
      </c>
      <c r="H2905" s="1" t="s">
        <v>11</v>
      </c>
      <c r="I2905" s="1" t="s">
        <v>12</v>
      </c>
      <c r="J2905" s="1" t="s">
        <v>16</v>
      </c>
      <c r="K2905" s="1" t="s">
        <v>14</v>
      </c>
      <c r="L2905" s="1" t="s">
        <v>78</v>
      </c>
      <c r="M2905" s="1">
        <v>424350</v>
      </c>
      <c r="N2905" s="17">
        <v>1523.1322043546322</v>
      </c>
      <c r="O2905" s="8">
        <v>9933.6324826775162</v>
      </c>
      <c r="P2905" s="8">
        <v>11108.8366670994</v>
      </c>
      <c r="Q2905" s="8">
        <f>P2905-Table3[[#This Row],[paid]]</f>
        <v>1175.2041844218838</v>
      </c>
      <c r="R2905" s="8">
        <v>7.2934159197338593</v>
      </c>
      <c r="S2905" s="8">
        <v>9200</v>
      </c>
      <c r="T2905" s="10">
        <v>0.14000000000000001</v>
      </c>
      <c r="U2905" s="8">
        <v>4395.3437108934195</v>
      </c>
      <c r="V2905" s="10">
        <v>6.5943654326873755E-2</v>
      </c>
    </row>
    <row r="2906" spans="1:22" x14ac:dyDescent="0.25">
      <c r="A2906" s="6">
        <v>44741</v>
      </c>
      <c r="B2906" s="7" t="str">
        <f t="shared" si="45"/>
        <v>6</v>
      </c>
      <c r="C2906" s="17">
        <f>_xlfn.ISOWEEKNUM(Table3[[#This Row],[dt]])</f>
        <v>26</v>
      </c>
      <c r="D2906" s="1">
        <v>17870</v>
      </c>
      <c r="E2906" s="1" t="s">
        <v>10</v>
      </c>
      <c r="F2906" s="1" t="s">
        <v>93</v>
      </c>
      <c r="G2906" s="1" t="s">
        <v>42</v>
      </c>
      <c r="H2906" s="1" t="s">
        <v>11</v>
      </c>
      <c r="I2906" s="1" t="s">
        <v>12</v>
      </c>
      <c r="J2906" s="1" t="s">
        <v>13</v>
      </c>
      <c r="K2906" s="1" t="s">
        <v>14</v>
      </c>
      <c r="L2906" s="1" t="s">
        <v>75</v>
      </c>
      <c r="M2906" s="1">
        <v>133370</v>
      </c>
      <c r="N2906" s="17">
        <v>944.57937467610986</v>
      </c>
      <c r="O2906" s="8">
        <v>3572.4273344355597</v>
      </c>
      <c r="P2906" s="8">
        <v>4572.4135198333106</v>
      </c>
      <c r="Q2906" s="8">
        <f>P2906-Table3[[#This Row],[paid]]</f>
        <v>999.98618539775089</v>
      </c>
      <c r="R2906" s="8">
        <v>4.840687445034634</v>
      </c>
      <c r="S2906" s="8">
        <v>7000</v>
      </c>
      <c r="T2906" s="10">
        <v>0.12</v>
      </c>
      <c r="U2906" s="8">
        <v>641.3300604278013</v>
      </c>
      <c r="V2906" s="10">
        <v>2.3376788416225796E-2</v>
      </c>
    </row>
    <row r="2907" spans="1:22" x14ac:dyDescent="0.25">
      <c r="A2907" s="6">
        <v>44741</v>
      </c>
      <c r="B2907" s="7" t="str">
        <f t="shared" si="45"/>
        <v>6</v>
      </c>
      <c r="C2907" s="17">
        <f>_xlfn.ISOWEEKNUM(Table3[[#This Row],[dt]])</f>
        <v>26</v>
      </c>
      <c r="D2907" s="1">
        <v>17783</v>
      </c>
      <c r="E2907" s="1" t="s">
        <v>10</v>
      </c>
      <c r="F2907" s="1" t="s">
        <v>91</v>
      </c>
      <c r="G2907" s="1" t="s">
        <v>60</v>
      </c>
      <c r="H2907" s="1" t="s">
        <v>11</v>
      </c>
      <c r="I2907" s="1" t="s">
        <v>12</v>
      </c>
      <c r="J2907" s="1" t="s">
        <v>16</v>
      </c>
      <c r="K2907" s="1" t="s">
        <v>14</v>
      </c>
      <c r="L2907" s="1" t="s">
        <v>78</v>
      </c>
      <c r="M2907" s="1">
        <v>84100</v>
      </c>
      <c r="N2907" s="17">
        <v>238.50906512711433</v>
      </c>
      <c r="O2907" s="8">
        <v>2280.1695652924286</v>
      </c>
      <c r="P2907" s="8">
        <v>3237.149472316642</v>
      </c>
      <c r="Q2907" s="8">
        <f>P2907-Table3[[#This Row],[paid]]</f>
        <v>956.97990702421339</v>
      </c>
      <c r="R2907" s="8">
        <v>13.572437888645409</v>
      </c>
      <c r="S2907" s="8">
        <v>2200</v>
      </c>
      <c r="T2907" s="10">
        <v>0.15</v>
      </c>
      <c r="U2907" s="8">
        <v>1030.5895475821376</v>
      </c>
      <c r="V2907" s="10">
        <v>5.306054788817046E-2</v>
      </c>
    </row>
    <row r="2908" spans="1:22" x14ac:dyDescent="0.25">
      <c r="A2908" s="6">
        <v>44741</v>
      </c>
      <c r="B2908" s="7" t="str">
        <f t="shared" si="45"/>
        <v>6</v>
      </c>
      <c r="C2908" s="17">
        <f>_xlfn.ISOWEEKNUM(Table3[[#This Row],[dt]])</f>
        <v>26</v>
      </c>
      <c r="D2908" s="1">
        <v>5435</v>
      </c>
      <c r="E2908" s="1" t="s">
        <v>10</v>
      </c>
      <c r="F2908" s="1" t="s">
        <v>90</v>
      </c>
      <c r="G2908" s="1" t="s">
        <v>53</v>
      </c>
      <c r="H2908" s="1" t="s">
        <v>17</v>
      </c>
      <c r="I2908" s="1" t="s">
        <v>21</v>
      </c>
      <c r="J2908" s="1" t="s">
        <v>16</v>
      </c>
      <c r="K2908" s="1" t="s">
        <v>15</v>
      </c>
      <c r="L2908" s="1" t="s">
        <v>80</v>
      </c>
      <c r="M2908" s="1">
        <v>176740</v>
      </c>
      <c r="N2908" s="17">
        <v>180.19808710006311</v>
      </c>
      <c r="O2908" s="8">
        <v>1718.3130226366839</v>
      </c>
      <c r="P2908" s="8">
        <v>2457.4342834782369</v>
      </c>
      <c r="Q2908" s="8">
        <f>P2908-Table3[[#This Row],[paid]]</f>
        <v>739.12126084155307</v>
      </c>
      <c r="R2908" s="8">
        <v>13.637404941560982</v>
      </c>
      <c r="S2908" s="8">
        <v>1200</v>
      </c>
      <c r="T2908" s="10">
        <v>0.08</v>
      </c>
      <c r="U2908" s="8">
        <v>1086.6658020139648</v>
      </c>
      <c r="V2908" s="10">
        <v>7.3699210684887231E-2</v>
      </c>
    </row>
    <row r="2909" spans="1:22" x14ac:dyDescent="0.25">
      <c r="A2909" s="6">
        <v>44741</v>
      </c>
      <c r="B2909" s="7" t="str">
        <f t="shared" si="45"/>
        <v>6</v>
      </c>
      <c r="C2909" s="17">
        <f>_xlfn.ISOWEEKNUM(Table3[[#This Row],[dt]])</f>
        <v>26</v>
      </c>
      <c r="D2909" s="1">
        <v>9363</v>
      </c>
      <c r="E2909" s="1" t="s">
        <v>10</v>
      </c>
      <c r="F2909" s="1" t="s">
        <v>92</v>
      </c>
      <c r="G2909" s="1" t="s">
        <v>49</v>
      </c>
      <c r="H2909" s="1" t="s">
        <v>11</v>
      </c>
      <c r="I2909" s="1" t="s">
        <v>18</v>
      </c>
      <c r="J2909" s="1" t="s">
        <v>13</v>
      </c>
      <c r="K2909" s="1" t="s">
        <v>14</v>
      </c>
      <c r="L2909" s="1" t="s">
        <v>76</v>
      </c>
      <c r="M2909" s="1">
        <v>123010</v>
      </c>
      <c r="N2909" s="17">
        <v>395.62306297877319</v>
      </c>
      <c r="O2909" s="8">
        <v>3520.0794058838069</v>
      </c>
      <c r="P2909" s="8">
        <v>4220.0745348007631</v>
      </c>
      <c r="Q2909" s="8">
        <f>P2909-Table3[[#This Row],[paid]]</f>
        <v>699.99512891695622</v>
      </c>
      <c r="R2909" s="8">
        <v>10.66690729055699</v>
      </c>
      <c r="S2909" s="8">
        <v>3200</v>
      </c>
      <c r="T2909" s="10">
        <v>0.11</v>
      </c>
      <c r="U2909" s="8">
        <v>1565.697809401016</v>
      </c>
      <c r="V2909" s="10">
        <v>6.1835314222119353E-2</v>
      </c>
    </row>
    <row r="2910" spans="1:22" x14ac:dyDescent="0.25">
      <c r="A2910" s="6">
        <v>44741</v>
      </c>
      <c r="B2910" s="7" t="str">
        <f t="shared" si="45"/>
        <v>6</v>
      </c>
      <c r="C2910" s="17">
        <f>_xlfn.ISOWEEKNUM(Table3[[#This Row],[dt]])</f>
        <v>26</v>
      </c>
      <c r="D2910" s="1">
        <v>17365</v>
      </c>
      <c r="E2910" s="1" t="s">
        <v>10</v>
      </c>
      <c r="F2910" s="1" t="s">
        <v>91</v>
      </c>
      <c r="G2910" s="1" t="s">
        <v>43</v>
      </c>
      <c r="H2910" s="1" t="s">
        <v>17</v>
      </c>
      <c r="I2910" s="1" t="s">
        <v>12</v>
      </c>
      <c r="J2910" s="1" t="s">
        <v>16</v>
      </c>
      <c r="K2910" s="1" t="s">
        <v>15</v>
      </c>
      <c r="L2910" s="1" t="s">
        <v>78</v>
      </c>
      <c r="M2910" s="1">
        <v>332300</v>
      </c>
      <c r="N2910" s="17">
        <v>536.92998204667867</v>
      </c>
      <c r="O2910" s="8">
        <v>6046.1046914145763</v>
      </c>
      <c r="P2910" s="8">
        <v>6679.7014062007574</v>
      </c>
      <c r="Q2910" s="8">
        <f>P2910-Table3[[#This Row],[paid]]</f>
        <v>633.59671478618111</v>
      </c>
      <c r="R2910" s="8">
        <v>12.440544632540281</v>
      </c>
      <c r="S2910" s="8">
        <v>2600</v>
      </c>
      <c r="T2910" s="10">
        <v>0.11</v>
      </c>
      <c r="U2910" s="8">
        <v>4027.1800030919376</v>
      </c>
      <c r="V2910" s="10">
        <v>0.10048303454985558</v>
      </c>
    </row>
    <row r="2911" spans="1:22" x14ac:dyDescent="0.25">
      <c r="A2911" s="6">
        <v>44741</v>
      </c>
      <c r="B2911" s="7" t="str">
        <f t="shared" si="45"/>
        <v>6</v>
      </c>
      <c r="C2911" s="17">
        <f>_xlfn.ISOWEEKNUM(Table3[[#This Row],[dt]])</f>
        <v>26</v>
      </c>
      <c r="D2911" s="1">
        <v>9288</v>
      </c>
      <c r="E2911" s="1" t="s">
        <v>10</v>
      </c>
      <c r="F2911" s="1" t="s">
        <v>90</v>
      </c>
      <c r="G2911" s="1" t="s">
        <v>59</v>
      </c>
      <c r="H2911" s="1" t="s">
        <v>19</v>
      </c>
      <c r="I2911" s="1" t="s">
        <v>21</v>
      </c>
      <c r="J2911" s="1" t="s">
        <v>13</v>
      </c>
      <c r="K2911" s="1" t="s">
        <v>14</v>
      </c>
      <c r="L2911" s="1" t="s">
        <v>79</v>
      </c>
      <c r="M2911" s="1">
        <v>194270</v>
      </c>
      <c r="N2911" s="17">
        <v>199.76349614395886</v>
      </c>
      <c r="O2911" s="8">
        <v>5668.2191758956869</v>
      </c>
      <c r="P2911" s="8">
        <v>6290.5737749286209</v>
      </c>
      <c r="Q2911" s="8">
        <f>P2911-Table3[[#This Row],[paid]]</f>
        <v>622.35459903293395</v>
      </c>
      <c r="R2911" s="8">
        <v>31.490106532753817</v>
      </c>
      <c r="S2911" s="8">
        <v>4800</v>
      </c>
      <c r="T2911" s="10">
        <v>6.5000000000000002E-2</v>
      </c>
      <c r="U2911" s="8">
        <v>1429.6560518213826</v>
      </c>
      <c r="V2911" s="10">
        <v>3.7878263122285823E-2</v>
      </c>
    </row>
    <row r="2912" spans="1:22" x14ac:dyDescent="0.25">
      <c r="A2912" s="6">
        <v>44741</v>
      </c>
      <c r="B2912" s="7" t="str">
        <f t="shared" si="45"/>
        <v>6</v>
      </c>
      <c r="C2912" s="17">
        <f>_xlfn.ISOWEEKNUM(Table3[[#This Row],[dt]])</f>
        <v>26</v>
      </c>
      <c r="D2912" s="1">
        <v>17631</v>
      </c>
      <c r="E2912" s="1" t="s">
        <v>10</v>
      </c>
      <c r="F2912" s="1" t="s">
        <v>93</v>
      </c>
      <c r="G2912" s="1" t="s">
        <v>37</v>
      </c>
      <c r="H2912" s="1" t="s">
        <v>17</v>
      </c>
      <c r="I2912" s="1" t="s">
        <v>12</v>
      </c>
      <c r="J2912" s="1" t="s">
        <v>16</v>
      </c>
      <c r="K2912" s="1" t="s">
        <v>14</v>
      </c>
      <c r="L2912" s="1" t="s">
        <v>78</v>
      </c>
      <c r="M2912" s="1">
        <v>261560</v>
      </c>
      <c r="N2912" s="17">
        <v>695.58690995050608</v>
      </c>
      <c r="O2912" s="8">
        <v>8055.0363007843071</v>
      </c>
      <c r="P2912" s="8">
        <v>8646.570694447084</v>
      </c>
      <c r="Q2912" s="8">
        <f>P2912-Table3[[#This Row],[paid]]</f>
        <v>591.53439366277689</v>
      </c>
      <c r="R2912" s="8">
        <v>12.430611575284422</v>
      </c>
      <c r="S2912" s="8">
        <v>10800</v>
      </c>
      <c r="T2912" s="10">
        <v>0.17</v>
      </c>
      <c r="U2912" s="8">
        <v>3473.1197315980912</v>
      </c>
      <c r="V2912" s="10">
        <v>6.6945996170646865E-2</v>
      </c>
    </row>
    <row r="2913" spans="1:22" x14ac:dyDescent="0.25">
      <c r="A2913" s="6">
        <v>44741</v>
      </c>
      <c r="B2913" s="7" t="str">
        <f t="shared" si="45"/>
        <v>6</v>
      </c>
      <c r="C2913" s="17">
        <f>_xlfn.ISOWEEKNUM(Table3[[#This Row],[dt]])</f>
        <v>26</v>
      </c>
      <c r="D2913" s="1">
        <v>2917</v>
      </c>
      <c r="E2913" s="1" t="s">
        <v>10</v>
      </c>
      <c r="F2913" s="1" t="s">
        <v>94</v>
      </c>
      <c r="G2913" s="1" t="s">
        <v>31</v>
      </c>
      <c r="H2913" s="1" t="s">
        <v>17</v>
      </c>
      <c r="I2913" s="1" t="s">
        <v>12</v>
      </c>
      <c r="J2913" s="1" t="s">
        <v>13</v>
      </c>
      <c r="K2913" s="1" t="s">
        <v>15</v>
      </c>
      <c r="L2913" s="1" t="s">
        <v>80</v>
      </c>
      <c r="M2913" s="1">
        <v>60910</v>
      </c>
      <c r="N2913" s="17">
        <v>323.68552672710223</v>
      </c>
      <c r="O2913" s="8">
        <v>1006.3804420762639</v>
      </c>
      <c r="P2913" s="8">
        <v>1596.8175660848503</v>
      </c>
      <c r="Q2913" s="8">
        <f>P2913-Table3[[#This Row],[paid]]</f>
        <v>590.43712400858647</v>
      </c>
      <c r="R2913" s="8">
        <v>4.9332374611581562</v>
      </c>
      <c r="S2913" s="8">
        <v>600</v>
      </c>
      <c r="T2913" s="10">
        <v>7.0000000000000007E-2</v>
      </c>
      <c r="U2913" s="8">
        <v>54.551832140993596</v>
      </c>
      <c r="V2913" s="10">
        <v>5.6938076187319515E-3</v>
      </c>
    </row>
    <row r="2914" spans="1:22" x14ac:dyDescent="0.25">
      <c r="A2914" s="6">
        <v>44741</v>
      </c>
      <c r="B2914" s="7" t="str">
        <f t="shared" si="45"/>
        <v>6</v>
      </c>
      <c r="C2914" s="17">
        <f>_xlfn.ISOWEEKNUM(Table3[[#This Row],[dt]])</f>
        <v>26</v>
      </c>
      <c r="D2914" s="1">
        <v>16857</v>
      </c>
      <c r="E2914" s="1" t="s">
        <v>10</v>
      </c>
      <c r="F2914" s="1" t="s">
        <v>93</v>
      </c>
      <c r="G2914" s="1" t="s">
        <v>34</v>
      </c>
      <c r="H2914" s="1" t="s">
        <v>11</v>
      </c>
      <c r="I2914" s="1" t="s">
        <v>12</v>
      </c>
      <c r="J2914" s="1" t="s">
        <v>13</v>
      </c>
      <c r="K2914" s="1" t="s">
        <v>15</v>
      </c>
      <c r="L2914" s="1" t="s">
        <v>76</v>
      </c>
      <c r="M2914" s="1">
        <v>266530</v>
      </c>
      <c r="N2914" s="17">
        <v>804.50799233575685</v>
      </c>
      <c r="O2914" s="8">
        <v>2913.7485734974825</v>
      </c>
      <c r="P2914" s="8">
        <v>3397.2956739646888</v>
      </c>
      <c r="Q2914" s="8">
        <f>P2914-Table3[[#This Row],[paid]]</f>
        <v>483.54710046720629</v>
      </c>
      <c r="R2914" s="8">
        <v>4.2228240195615694</v>
      </c>
      <c r="S2914" s="8">
        <v>3800</v>
      </c>
      <c r="T2914" s="10">
        <v>0.08</v>
      </c>
      <c r="U2914" s="8">
        <v>500.21106493297708</v>
      </c>
      <c r="V2914" s="10">
        <v>2.4539668849273485E-2</v>
      </c>
    </row>
    <row r="2915" spans="1:22" x14ac:dyDescent="0.25">
      <c r="A2915" s="6">
        <v>44741</v>
      </c>
      <c r="B2915" s="7" t="str">
        <f t="shared" si="45"/>
        <v>6</v>
      </c>
      <c r="C2915" s="17">
        <f>_xlfn.ISOWEEKNUM(Table3[[#This Row],[dt]])</f>
        <v>26</v>
      </c>
      <c r="D2915" s="1">
        <v>8767</v>
      </c>
      <c r="E2915" s="1" t="s">
        <v>10</v>
      </c>
      <c r="F2915" s="1" t="s">
        <v>91</v>
      </c>
      <c r="G2915" s="1" t="s">
        <v>74</v>
      </c>
      <c r="H2915" s="1" t="s">
        <v>17</v>
      </c>
      <c r="I2915" s="1" t="s">
        <v>18</v>
      </c>
      <c r="J2915" s="1" t="s">
        <v>13</v>
      </c>
      <c r="K2915" s="1" t="s">
        <v>14</v>
      </c>
      <c r="L2915" s="1" t="s">
        <v>80</v>
      </c>
      <c r="M2915" s="1">
        <v>167380</v>
      </c>
      <c r="N2915" s="17">
        <v>323.70130638986461</v>
      </c>
      <c r="O2915" s="8">
        <v>3508.5356952066586</v>
      </c>
      <c r="P2915" s="8">
        <v>3862.9849933805003</v>
      </c>
      <c r="Q2915" s="8">
        <f>P2915-Table3[[#This Row],[paid]]</f>
        <v>354.44929817384173</v>
      </c>
      <c r="R2915" s="8">
        <v>11.933794881655301</v>
      </c>
      <c r="S2915" s="8">
        <v>3200</v>
      </c>
      <c r="T2915" s="10">
        <v>0.12</v>
      </c>
      <c r="U2915" s="8">
        <v>1316.6519504557998</v>
      </c>
      <c r="V2915" s="10">
        <v>5.6806327779854893E-2</v>
      </c>
    </row>
    <row r="2916" spans="1:22" x14ac:dyDescent="0.25">
      <c r="A2916" s="6">
        <v>44741</v>
      </c>
      <c r="B2916" s="7" t="str">
        <f t="shared" si="45"/>
        <v>6</v>
      </c>
      <c r="C2916" s="17">
        <f>_xlfn.ISOWEEKNUM(Table3[[#This Row],[dt]])</f>
        <v>26</v>
      </c>
      <c r="D2916" s="1">
        <v>15169</v>
      </c>
      <c r="E2916" s="1" t="s">
        <v>10</v>
      </c>
      <c r="F2916" s="1" t="s">
        <v>89</v>
      </c>
      <c r="G2916" s="1" t="s">
        <v>51</v>
      </c>
      <c r="H2916" s="1" t="s">
        <v>11</v>
      </c>
      <c r="I2916" s="1" t="s">
        <v>12</v>
      </c>
      <c r="J2916" s="1" t="s">
        <v>13</v>
      </c>
      <c r="K2916" s="1" t="s">
        <v>14</v>
      </c>
      <c r="L2916" s="1" t="s">
        <v>76</v>
      </c>
      <c r="M2916" s="1">
        <v>111390</v>
      </c>
      <c r="N2916" s="17">
        <v>883.0388565251335</v>
      </c>
      <c r="O2916" s="8">
        <v>3038.4272732270242</v>
      </c>
      <c r="P2916" s="8">
        <v>3387.6885669004691</v>
      </c>
      <c r="Q2916" s="8">
        <f>P2916-Table3[[#This Row],[paid]]</f>
        <v>349.26129367344492</v>
      </c>
      <c r="R2916" s="8">
        <v>3.8363980722563449</v>
      </c>
      <c r="S2916" s="8">
        <v>3000</v>
      </c>
      <c r="T2916" s="10">
        <v>0.09</v>
      </c>
      <c r="U2916" s="8">
        <v>429.4531663834411</v>
      </c>
      <c r="V2916" s="10">
        <v>2.1128130971041655E-2</v>
      </c>
    </row>
    <row r="2917" spans="1:22" x14ac:dyDescent="0.25">
      <c r="A2917" s="6">
        <v>44741</v>
      </c>
      <c r="B2917" s="7" t="str">
        <f t="shared" si="45"/>
        <v>6</v>
      </c>
      <c r="C2917" s="17">
        <f>_xlfn.ISOWEEKNUM(Table3[[#This Row],[dt]])</f>
        <v>26</v>
      </c>
      <c r="D2917" s="1">
        <v>17872</v>
      </c>
      <c r="E2917" s="1" t="s">
        <v>24</v>
      </c>
      <c r="F2917" s="1" t="s">
        <v>90</v>
      </c>
      <c r="G2917" s="1" t="s">
        <v>50</v>
      </c>
      <c r="H2917" s="1" t="s">
        <v>11</v>
      </c>
      <c r="I2917" s="1" t="s">
        <v>18</v>
      </c>
      <c r="J2917" s="1" t="s">
        <v>13</v>
      </c>
      <c r="K2917" s="1" t="s">
        <v>15</v>
      </c>
      <c r="L2917" s="1" t="s">
        <v>76</v>
      </c>
      <c r="M2917" s="1">
        <v>36450</v>
      </c>
      <c r="N2917" s="17">
        <v>162.16958911279769</v>
      </c>
      <c r="O2917" s="8">
        <v>531.33082153910254</v>
      </c>
      <c r="P2917" s="8">
        <v>844.76177462707346</v>
      </c>
      <c r="Q2917" s="8">
        <f>P2917-Table3[[#This Row],[paid]]</f>
        <v>313.43095308797092</v>
      </c>
      <c r="R2917" s="8">
        <v>5.2091257013637504</v>
      </c>
      <c r="S2917" s="8">
        <v>800</v>
      </c>
      <c r="T2917" s="10">
        <v>7.0000000000000007E-2</v>
      </c>
      <c r="U2917" s="8">
        <v>25.230950925579336</v>
      </c>
      <c r="V2917" s="10">
        <v>4.9779223136048687E-3</v>
      </c>
    </row>
    <row r="2918" spans="1:22" x14ac:dyDescent="0.25">
      <c r="A2918" s="6">
        <v>44741</v>
      </c>
      <c r="B2918" s="7" t="str">
        <f t="shared" si="45"/>
        <v>6</v>
      </c>
      <c r="C2918" s="17">
        <f>_xlfn.ISOWEEKNUM(Table3[[#This Row],[dt]])</f>
        <v>26</v>
      </c>
      <c r="D2918" s="1">
        <v>14706</v>
      </c>
      <c r="E2918" s="1" t="s">
        <v>10</v>
      </c>
      <c r="F2918" s="1" t="s">
        <v>94</v>
      </c>
      <c r="G2918" s="1" t="s">
        <v>63</v>
      </c>
      <c r="H2918" s="1" t="s">
        <v>17</v>
      </c>
      <c r="I2918" s="1" t="s">
        <v>18</v>
      </c>
      <c r="J2918" s="1" t="s">
        <v>13</v>
      </c>
      <c r="K2918" s="1" t="s">
        <v>15</v>
      </c>
      <c r="L2918" s="1" t="s">
        <v>78</v>
      </c>
      <c r="M2918" s="1">
        <v>96250</v>
      </c>
      <c r="N2918" s="17">
        <v>454.67398536260811</v>
      </c>
      <c r="O2918" s="8">
        <v>4021.7621651634754</v>
      </c>
      <c r="P2918" s="8">
        <v>4292.4662718672053</v>
      </c>
      <c r="Q2918" s="8">
        <f>P2918-Table3[[#This Row],[paid]]</f>
        <v>270.70410670372985</v>
      </c>
      <c r="R2918" s="8">
        <v>9.4407562562522909</v>
      </c>
      <c r="S2918" s="8">
        <v>3800</v>
      </c>
      <c r="T2918" s="10">
        <v>0.11</v>
      </c>
      <c r="U2918" s="8">
        <v>451.06155296531119</v>
      </c>
      <c r="V2918" s="10">
        <v>1.7513690436411253E-2</v>
      </c>
    </row>
    <row r="2919" spans="1:22" x14ac:dyDescent="0.25">
      <c r="A2919" s="6">
        <v>44741</v>
      </c>
      <c r="B2919" s="7" t="str">
        <f t="shared" si="45"/>
        <v>6</v>
      </c>
      <c r="C2919" s="17">
        <f>_xlfn.ISOWEEKNUM(Table3[[#This Row],[dt]])</f>
        <v>26</v>
      </c>
      <c r="D2919" s="1">
        <v>15909</v>
      </c>
      <c r="E2919" s="1" t="s">
        <v>10</v>
      </c>
      <c r="F2919" s="1" t="s">
        <v>89</v>
      </c>
      <c r="G2919" s="1" t="s">
        <v>60</v>
      </c>
      <c r="H2919" s="1" t="s">
        <v>11</v>
      </c>
      <c r="I2919" s="1" t="s">
        <v>18</v>
      </c>
      <c r="J2919" s="1" t="s">
        <v>13</v>
      </c>
      <c r="K2919" s="1" t="s">
        <v>14</v>
      </c>
      <c r="L2919" s="1" t="s">
        <v>78</v>
      </c>
      <c r="M2919" s="1">
        <v>332180</v>
      </c>
      <c r="N2919" s="17">
        <v>537.38386873122249</v>
      </c>
      <c r="O2919" s="8">
        <v>3920.5081147676215</v>
      </c>
      <c r="P2919" s="8">
        <v>4180.1940835436044</v>
      </c>
      <c r="Q2919" s="8">
        <f>P2919-Table3[[#This Row],[paid]]</f>
        <v>259.68596877598293</v>
      </c>
      <c r="R2919" s="8">
        <v>7.7787859419992511</v>
      </c>
      <c r="S2919" s="8">
        <v>4800</v>
      </c>
      <c r="T2919" s="10">
        <v>0.06</v>
      </c>
      <c r="U2919" s="8">
        <v>411.87970489451993</v>
      </c>
      <c r="V2919" s="10">
        <v>1.6421873269632344E-2</v>
      </c>
    </row>
    <row r="2920" spans="1:22" x14ac:dyDescent="0.25">
      <c r="A2920" s="6">
        <v>44741</v>
      </c>
      <c r="B2920" s="7" t="str">
        <f t="shared" si="45"/>
        <v>6</v>
      </c>
      <c r="C2920" s="17">
        <f>_xlfn.ISOWEEKNUM(Table3[[#This Row],[dt]])</f>
        <v>26</v>
      </c>
      <c r="D2920" s="1">
        <v>12780</v>
      </c>
      <c r="E2920" s="1" t="s">
        <v>10</v>
      </c>
      <c r="F2920" s="1" t="s">
        <v>89</v>
      </c>
      <c r="G2920" s="1" t="s">
        <v>49</v>
      </c>
      <c r="H2920" s="1" t="s">
        <v>19</v>
      </c>
      <c r="I2920" s="1" t="s">
        <v>18</v>
      </c>
      <c r="J2920" s="1" t="s">
        <v>16</v>
      </c>
      <c r="K2920" s="1" t="s">
        <v>15</v>
      </c>
      <c r="L2920" s="1" t="s">
        <v>81</v>
      </c>
      <c r="M2920" s="1">
        <v>91860</v>
      </c>
      <c r="N2920" s="17">
        <v>141.58238532110093</v>
      </c>
      <c r="O2920" s="8">
        <v>1975.4598322192151</v>
      </c>
      <c r="P2920" s="8">
        <v>2219.7644059652243</v>
      </c>
      <c r="Q2920" s="8">
        <f>P2920-Table3[[#This Row],[paid]]</f>
        <v>244.30457374600928</v>
      </c>
      <c r="R2920" s="8">
        <v>15.678252636660435</v>
      </c>
      <c r="S2920" s="8">
        <v>1800</v>
      </c>
      <c r="T2920" s="10">
        <v>5.7000000000000002E-2</v>
      </c>
      <c r="U2920" s="8">
        <v>757.35269566961972</v>
      </c>
      <c r="V2920" s="10">
        <v>5.6864345125573403E-2</v>
      </c>
    </row>
    <row r="2921" spans="1:22" x14ac:dyDescent="0.25">
      <c r="A2921" s="6">
        <v>44741</v>
      </c>
      <c r="B2921" s="7" t="str">
        <f t="shared" si="45"/>
        <v>6</v>
      </c>
      <c r="C2921" s="17">
        <f>_xlfn.ISOWEEKNUM(Table3[[#This Row],[dt]])</f>
        <v>26</v>
      </c>
      <c r="D2921" s="1">
        <v>17100</v>
      </c>
      <c r="E2921" s="1" t="s">
        <v>10</v>
      </c>
      <c r="F2921" s="1" t="s">
        <v>90</v>
      </c>
      <c r="G2921" s="1" t="s">
        <v>67</v>
      </c>
      <c r="H2921" s="1" t="s">
        <v>11</v>
      </c>
      <c r="I2921" s="1" t="s">
        <v>21</v>
      </c>
      <c r="J2921" s="1" t="s">
        <v>13</v>
      </c>
      <c r="K2921" s="1" t="s">
        <v>15</v>
      </c>
      <c r="L2921" s="1" t="s">
        <v>75</v>
      </c>
      <c r="M2921" s="1">
        <v>51200</v>
      </c>
      <c r="N2921" s="17">
        <v>242.89102832426397</v>
      </c>
      <c r="O2921" s="8">
        <v>1152.4088356716979</v>
      </c>
      <c r="P2921" s="8">
        <v>1372.1067016973846</v>
      </c>
      <c r="Q2921" s="8">
        <f>P2921-Table3[[#This Row],[paid]]</f>
        <v>219.69786602568661</v>
      </c>
      <c r="R2921" s="8">
        <v>5.6490629199593032</v>
      </c>
      <c r="S2921" s="8">
        <v>800</v>
      </c>
      <c r="T2921" s="10">
        <v>7.0000000000000007E-2</v>
      </c>
      <c r="U2921" s="8">
        <v>556.67838448908969</v>
      </c>
      <c r="V2921" s="10">
        <v>6.7618451708899241E-2</v>
      </c>
    </row>
    <row r="2922" spans="1:22" x14ac:dyDescent="0.25">
      <c r="A2922" s="6">
        <v>44741</v>
      </c>
      <c r="B2922" s="7" t="str">
        <f t="shared" si="45"/>
        <v>6</v>
      </c>
      <c r="C2922" s="17">
        <f>_xlfn.ISOWEEKNUM(Table3[[#This Row],[dt]])</f>
        <v>26</v>
      </c>
      <c r="D2922" s="1">
        <v>15673</v>
      </c>
      <c r="E2922" s="1" t="s">
        <v>10</v>
      </c>
      <c r="F2922" s="1" t="s">
        <v>90</v>
      </c>
      <c r="G2922" s="1" t="s">
        <v>44</v>
      </c>
      <c r="H2922" s="1" t="s">
        <v>19</v>
      </c>
      <c r="I2922" s="1" t="s">
        <v>21</v>
      </c>
      <c r="J2922" s="1" t="s">
        <v>16</v>
      </c>
      <c r="K2922" s="1" t="s">
        <v>15</v>
      </c>
      <c r="L2922" s="1" t="s">
        <v>75</v>
      </c>
      <c r="M2922" s="1">
        <v>174970</v>
      </c>
      <c r="N2922" s="17">
        <v>156.2813546706364</v>
      </c>
      <c r="O2922" s="8">
        <v>2384.7630356635345</v>
      </c>
      <c r="P2922" s="8">
        <v>2588.1527623746965</v>
      </c>
      <c r="Q2922" s="8">
        <f>P2922-Table3[[#This Row],[paid]]</f>
        <v>203.38972671116198</v>
      </c>
      <c r="R2922" s="8">
        <v>16.560854414330098</v>
      </c>
      <c r="S2922" s="8">
        <v>2400</v>
      </c>
      <c r="T2922" s="10">
        <v>0.06</v>
      </c>
      <c r="U2922" s="8">
        <v>784.75744621000979</v>
      </c>
      <c r="V2922" s="10">
        <v>5.0535234860581583E-2</v>
      </c>
    </row>
    <row r="2923" spans="1:22" x14ac:dyDescent="0.25">
      <c r="A2923" s="6">
        <v>44741</v>
      </c>
      <c r="B2923" s="7" t="str">
        <f t="shared" si="45"/>
        <v>6</v>
      </c>
      <c r="C2923" s="17">
        <f>_xlfn.ISOWEEKNUM(Table3[[#This Row],[dt]])</f>
        <v>26</v>
      </c>
      <c r="D2923" s="1">
        <v>17644</v>
      </c>
      <c r="E2923" s="1" t="s">
        <v>10</v>
      </c>
      <c r="F2923" s="1" t="s">
        <v>90</v>
      </c>
      <c r="G2923" s="1" t="s">
        <v>46</v>
      </c>
      <c r="H2923" s="1" t="s">
        <v>17</v>
      </c>
      <c r="I2923" s="1" t="s">
        <v>21</v>
      </c>
      <c r="J2923" s="1" t="s">
        <v>13</v>
      </c>
      <c r="K2923" s="1" t="s">
        <v>14</v>
      </c>
      <c r="L2923" s="1" t="s">
        <v>78</v>
      </c>
      <c r="M2923" s="1">
        <v>52290</v>
      </c>
      <c r="N2923" s="17">
        <v>170.94681252357603</v>
      </c>
      <c r="O2923" s="8">
        <v>2119.1526837519223</v>
      </c>
      <c r="P2923" s="8">
        <v>2322.1948496036716</v>
      </c>
      <c r="Q2923" s="8">
        <f>P2923-Table3[[#This Row],[paid]]</f>
        <v>203.04216585174936</v>
      </c>
      <c r="R2923" s="8">
        <v>13.584312075332832</v>
      </c>
      <c r="S2923" s="8">
        <v>1800</v>
      </c>
      <c r="T2923" s="10">
        <v>0.1</v>
      </c>
      <c r="U2923" s="8">
        <v>613.02141227364154</v>
      </c>
      <c r="V2923" s="10">
        <v>4.39972706839728E-2</v>
      </c>
    </row>
    <row r="2924" spans="1:22" x14ac:dyDescent="0.25">
      <c r="A2924" s="6">
        <v>44741</v>
      </c>
      <c r="B2924" s="7" t="str">
        <f t="shared" si="45"/>
        <v>6</v>
      </c>
      <c r="C2924" s="17">
        <f>_xlfn.ISOWEEKNUM(Table3[[#This Row],[dt]])</f>
        <v>26</v>
      </c>
      <c r="D2924" s="1">
        <v>17246</v>
      </c>
      <c r="E2924" s="1" t="s">
        <v>10</v>
      </c>
      <c r="F2924" s="1" t="s">
        <v>94</v>
      </c>
      <c r="G2924" s="1" t="s">
        <v>71</v>
      </c>
      <c r="H2924" s="1" t="s">
        <v>11</v>
      </c>
      <c r="I2924" s="1" t="s">
        <v>12</v>
      </c>
      <c r="J2924" s="1" t="s">
        <v>16</v>
      </c>
      <c r="K2924" s="1" t="s">
        <v>14</v>
      </c>
      <c r="L2924" s="1" t="s">
        <v>77</v>
      </c>
      <c r="M2924" s="1">
        <v>141130</v>
      </c>
      <c r="N2924" s="17">
        <v>411.29169655667147</v>
      </c>
      <c r="O2924" s="8">
        <v>2333.0664431961427</v>
      </c>
      <c r="P2924" s="8">
        <v>2460.4380912861043</v>
      </c>
      <c r="Q2924" s="8">
        <f>P2924-Table3[[#This Row],[paid]]</f>
        <v>127.37164808996158</v>
      </c>
      <c r="R2924" s="8">
        <v>5.9822216492208788</v>
      </c>
      <c r="S2924" s="8">
        <v>2400</v>
      </c>
      <c r="T2924" s="10">
        <v>0.15</v>
      </c>
      <c r="U2924" s="8">
        <v>143.49552586786072</v>
      </c>
      <c r="V2924" s="10">
        <v>9.7201880684084242E-3</v>
      </c>
    </row>
    <row r="2925" spans="1:22" x14ac:dyDescent="0.25">
      <c r="A2925" s="6">
        <v>44741</v>
      </c>
      <c r="B2925" s="7" t="str">
        <f t="shared" si="45"/>
        <v>6</v>
      </c>
      <c r="C2925" s="17">
        <f>_xlfn.ISOWEEKNUM(Table3[[#This Row],[dt]])</f>
        <v>26</v>
      </c>
      <c r="D2925" s="1">
        <v>17956</v>
      </c>
      <c r="E2925" s="1" t="s">
        <v>10</v>
      </c>
      <c r="F2925" s="1" t="s">
        <v>89</v>
      </c>
      <c r="G2925" s="1" t="s">
        <v>60</v>
      </c>
      <c r="H2925" s="1" t="s">
        <v>11</v>
      </c>
      <c r="I2925" s="1" t="s">
        <v>18</v>
      </c>
      <c r="J2925" s="1" t="s">
        <v>13</v>
      </c>
      <c r="K2925" s="1" t="s">
        <v>14</v>
      </c>
      <c r="L2925" s="1" t="s">
        <v>75</v>
      </c>
      <c r="M2925" s="1">
        <v>191410</v>
      </c>
      <c r="N2925" s="17">
        <v>351.22272636284777</v>
      </c>
      <c r="O2925" s="8">
        <v>1627.8869567716304</v>
      </c>
      <c r="P2925" s="8">
        <v>1732.5784702056101</v>
      </c>
      <c r="Q2925" s="8">
        <f>P2925-Table3[[#This Row],[paid]]</f>
        <v>104.69151343397971</v>
      </c>
      <c r="R2925" s="8">
        <v>4.9329907780958493</v>
      </c>
      <c r="S2925" s="8">
        <v>1000</v>
      </c>
      <c r="T2925" s="10">
        <v>0.08</v>
      </c>
      <c r="U2925" s="8">
        <v>302.58350033537891</v>
      </c>
      <c r="V2925" s="10">
        <v>2.9107243485049814E-2</v>
      </c>
    </row>
    <row r="2926" spans="1:22" x14ac:dyDescent="0.25">
      <c r="A2926" s="6">
        <v>44741</v>
      </c>
      <c r="B2926" s="7" t="str">
        <f t="shared" si="45"/>
        <v>6</v>
      </c>
      <c r="C2926" s="17">
        <f>_xlfn.ISOWEEKNUM(Table3[[#This Row],[dt]])</f>
        <v>26</v>
      </c>
      <c r="D2926" s="1">
        <v>15605</v>
      </c>
      <c r="E2926" s="1" t="s">
        <v>10</v>
      </c>
      <c r="F2926" s="1" t="s">
        <v>89</v>
      </c>
      <c r="G2926" s="1" t="s">
        <v>61</v>
      </c>
      <c r="H2926" s="1" t="s">
        <v>11</v>
      </c>
      <c r="I2926" s="1" t="s">
        <v>12</v>
      </c>
      <c r="J2926" s="1" t="s">
        <v>13</v>
      </c>
      <c r="K2926" s="1" t="s">
        <v>14</v>
      </c>
      <c r="L2926" s="1" t="s">
        <v>79</v>
      </c>
      <c r="M2926" s="1">
        <v>103750</v>
      </c>
      <c r="N2926" s="17">
        <v>882.18562874251506</v>
      </c>
      <c r="O2926" s="8">
        <v>2859.9243450160957</v>
      </c>
      <c r="P2926" s="8">
        <v>2961.2490099343304</v>
      </c>
      <c r="Q2926" s="8">
        <f>P2926-Table3[[#This Row],[paid]]</f>
        <v>101.3246649182347</v>
      </c>
      <c r="R2926" s="8">
        <v>3.3567187148076236</v>
      </c>
      <c r="S2926" s="8">
        <v>3200</v>
      </c>
      <c r="T2926" s="10">
        <v>0.32</v>
      </c>
      <c r="U2926" s="8">
        <v>3771.2147284421221</v>
      </c>
      <c r="V2926" s="10">
        <v>0.21225360851623404</v>
      </c>
    </row>
    <row r="2927" spans="1:22" x14ac:dyDescent="0.25">
      <c r="A2927" s="6">
        <v>44741</v>
      </c>
      <c r="B2927" s="7" t="str">
        <f t="shared" si="45"/>
        <v>6</v>
      </c>
      <c r="C2927" s="17">
        <f>_xlfn.ISOWEEKNUM(Table3[[#This Row],[dt]])</f>
        <v>26</v>
      </c>
      <c r="D2927" s="1">
        <v>17933</v>
      </c>
      <c r="E2927" s="1" t="s">
        <v>10</v>
      </c>
      <c r="F2927" s="1" t="s">
        <v>95</v>
      </c>
      <c r="G2927" s="1" t="s">
        <v>47</v>
      </c>
      <c r="H2927" s="1" t="s">
        <v>11</v>
      </c>
      <c r="I2927" s="1" t="s">
        <v>21</v>
      </c>
      <c r="J2927" s="1" t="s">
        <v>16</v>
      </c>
      <c r="K2927" s="1" t="s">
        <v>15</v>
      </c>
      <c r="L2927" s="1" t="s">
        <v>77</v>
      </c>
      <c r="M2927" s="1">
        <v>67880</v>
      </c>
      <c r="N2927" s="17">
        <v>856.6474622770919</v>
      </c>
      <c r="O2927" s="8">
        <v>2626.7453223683237</v>
      </c>
      <c r="P2927" s="8">
        <v>2717.6264667331475</v>
      </c>
      <c r="Q2927" s="8">
        <f>P2927-Table3[[#This Row],[paid]]</f>
        <v>90.88114436482374</v>
      </c>
      <c r="R2927" s="8">
        <v>3.1723977323288932</v>
      </c>
      <c r="S2927" s="8">
        <v>4600</v>
      </c>
      <c r="T2927" s="10">
        <v>0.1</v>
      </c>
      <c r="U2927" s="8">
        <v>1242.3588754303198</v>
      </c>
      <c r="V2927" s="10">
        <v>7.619141743958141E-2</v>
      </c>
    </row>
    <row r="2928" spans="1:22" x14ac:dyDescent="0.25">
      <c r="A2928" s="6">
        <v>44741</v>
      </c>
      <c r="B2928" s="7" t="str">
        <f t="shared" si="45"/>
        <v>6</v>
      </c>
      <c r="C2928" s="17">
        <f>_xlfn.ISOWEEKNUM(Table3[[#This Row],[dt]])</f>
        <v>26</v>
      </c>
      <c r="D2928" s="1">
        <v>2973</v>
      </c>
      <c r="E2928" s="1" t="s">
        <v>10</v>
      </c>
      <c r="F2928" s="1" t="s">
        <v>93</v>
      </c>
      <c r="G2928" s="1" t="s">
        <v>32</v>
      </c>
      <c r="H2928" s="1" t="s">
        <v>11</v>
      </c>
      <c r="I2928" s="1" t="s">
        <v>21</v>
      </c>
      <c r="J2928" s="1" t="s">
        <v>16</v>
      </c>
      <c r="K2928" s="1" t="s">
        <v>14</v>
      </c>
      <c r="L2928" s="1" t="s">
        <v>79</v>
      </c>
      <c r="M2928" s="1">
        <v>48860</v>
      </c>
      <c r="N2928" s="17">
        <v>203.2555018786903</v>
      </c>
      <c r="O2928" s="8">
        <v>584.47720419625102</v>
      </c>
      <c r="P2928" s="8">
        <v>638.70004019119744</v>
      </c>
      <c r="Q2928" s="8">
        <f>P2928-Table3[[#This Row],[paid]]</f>
        <v>54.222835994946422</v>
      </c>
      <c r="R2928" s="8">
        <v>3.1423505601948971</v>
      </c>
      <c r="S2928" s="8">
        <v>400</v>
      </c>
      <c r="T2928" s="10">
        <v>0.05</v>
      </c>
      <c r="U2928" s="8">
        <v>14.00489655177188</v>
      </c>
      <c r="V2928" s="10">
        <v>3.6545315146630898E-3</v>
      </c>
    </row>
    <row r="2929" spans="1:22" x14ac:dyDescent="0.25">
      <c r="A2929" s="6">
        <v>44741</v>
      </c>
      <c r="B2929" s="7" t="str">
        <f t="shared" si="45"/>
        <v>6</v>
      </c>
      <c r="C2929" s="17">
        <f>_xlfn.ISOWEEKNUM(Table3[[#This Row],[dt]])</f>
        <v>26</v>
      </c>
      <c r="D2929" s="1">
        <v>15974</v>
      </c>
      <c r="E2929" s="1" t="s">
        <v>10</v>
      </c>
      <c r="F2929" s="1" t="s">
        <v>91</v>
      </c>
      <c r="G2929" s="1" t="s">
        <v>44</v>
      </c>
      <c r="H2929" s="1" t="s">
        <v>11</v>
      </c>
      <c r="I2929" s="1" t="s">
        <v>12</v>
      </c>
      <c r="J2929" s="1" t="s">
        <v>16</v>
      </c>
      <c r="K2929" s="1" t="s">
        <v>14</v>
      </c>
      <c r="L2929" s="1" t="s">
        <v>80</v>
      </c>
      <c r="M2929" s="1">
        <v>163400</v>
      </c>
      <c r="N2929" s="17">
        <v>622.70876144218198</v>
      </c>
      <c r="O2929" s="8">
        <v>3092.1803522177834</v>
      </c>
      <c r="P2929" s="8">
        <v>3146.2872504663169</v>
      </c>
      <c r="Q2929" s="8">
        <f>P2929-Table3[[#This Row],[paid]]</f>
        <v>54.106898248533525</v>
      </c>
      <c r="R2929" s="8">
        <v>5.0525822748656593</v>
      </c>
      <c r="S2929" s="8">
        <v>3600</v>
      </c>
      <c r="T2929" s="10">
        <v>0.09</v>
      </c>
      <c r="U2929" s="8">
        <v>162.53713452371693</v>
      </c>
      <c r="V2929" s="10">
        <v>8.6099965655089192E-3</v>
      </c>
    </row>
    <row r="2930" spans="1:22" x14ac:dyDescent="0.25">
      <c r="A2930" s="6">
        <v>44741</v>
      </c>
      <c r="B2930" s="7" t="str">
        <f t="shared" si="45"/>
        <v>6</v>
      </c>
      <c r="C2930" s="17">
        <f>_xlfn.ISOWEEKNUM(Table3[[#This Row],[dt]])</f>
        <v>26</v>
      </c>
      <c r="D2930" s="1">
        <v>15031</v>
      </c>
      <c r="E2930" s="1" t="s">
        <v>10</v>
      </c>
      <c r="F2930" s="1" t="s">
        <v>89</v>
      </c>
      <c r="G2930" s="1" t="s">
        <v>26</v>
      </c>
      <c r="H2930" s="1" t="s">
        <v>19</v>
      </c>
      <c r="I2930" s="1" t="s">
        <v>12</v>
      </c>
      <c r="J2930" s="1" t="s">
        <v>13</v>
      </c>
      <c r="K2930" s="1" t="s">
        <v>14</v>
      </c>
      <c r="L2930" s="1" t="s">
        <v>80</v>
      </c>
      <c r="M2930" s="1">
        <v>97360</v>
      </c>
      <c r="N2930" s="17">
        <v>193.37843709266963</v>
      </c>
      <c r="O2930" s="8">
        <v>3560.7284931393679</v>
      </c>
      <c r="P2930" s="8">
        <v>3586.2922443470179</v>
      </c>
      <c r="Q2930" s="8">
        <f>P2930-Table3[[#This Row],[paid]]</f>
        <v>25.563751207650057</v>
      </c>
      <c r="R2930" s="8">
        <v>18.545460901767537</v>
      </c>
      <c r="S2930" s="8">
        <v>2800</v>
      </c>
      <c r="T2930" s="10">
        <v>0.11</v>
      </c>
      <c r="U2930" s="8">
        <v>1797.0806502150351</v>
      </c>
      <c r="V2930" s="10">
        <v>8.3516183650292675E-2</v>
      </c>
    </row>
    <row r="2931" spans="1:22" x14ac:dyDescent="0.25">
      <c r="A2931" s="6">
        <v>44741</v>
      </c>
      <c r="B2931" s="7" t="str">
        <f t="shared" si="45"/>
        <v>6</v>
      </c>
      <c r="C2931" s="17">
        <f>_xlfn.ISOWEEKNUM(Table3[[#This Row],[dt]])</f>
        <v>26</v>
      </c>
      <c r="D2931" s="1">
        <v>3010</v>
      </c>
      <c r="E2931" s="1" t="s">
        <v>24</v>
      </c>
      <c r="F2931" s="1" t="s">
        <v>91</v>
      </c>
      <c r="G2931" s="1" t="s">
        <v>48</v>
      </c>
      <c r="H2931" s="1" t="s">
        <v>11</v>
      </c>
      <c r="I2931" s="1" t="s">
        <v>21</v>
      </c>
      <c r="J2931" s="1" t="s">
        <v>13</v>
      </c>
      <c r="K2931" s="1" t="s">
        <v>15</v>
      </c>
      <c r="L2931" s="1" t="s">
        <v>81</v>
      </c>
      <c r="M2931" s="1">
        <v>0</v>
      </c>
      <c r="N2931" s="17">
        <v>0</v>
      </c>
      <c r="O2931" s="8">
        <v>0</v>
      </c>
      <c r="P2931" s="8">
        <v>0</v>
      </c>
      <c r="Q2931" s="8">
        <f>P2931-Table3[[#This Row],[paid]]</f>
        <v>0</v>
      </c>
      <c r="R2931" s="8">
        <v>30</v>
      </c>
      <c r="S2931" s="8">
        <v>500</v>
      </c>
      <c r="T2931" s="10">
        <v>0.06</v>
      </c>
      <c r="U2931" s="8">
        <v>0</v>
      </c>
      <c r="V2931" s="10">
        <v>0</v>
      </c>
    </row>
    <row r="2932" spans="1:22" x14ac:dyDescent="0.25">
      <c r="A2932" s="6">
        <v>44741</v>
      </c>
      <c r="B2932" s="7" t="str">
        <f t="shared" si="45"/>
        <v>6</v>
      </c>
      <c r="C2932" s="17">
        <f>_xlfn.ISOWEEKNUM(Table3[[#This Row],[dt]])</f>
        <v>26</v>
      </c>
      <c r="D2932" s="1">
        <v>10544</v>
      </c>
      <c r="E2932" s="1" t="s">
        <v>10</v>
      </c>
      <c r="F2932" s="1" t="s">
        <v>93</v>
      </c>
      <c r="G2932" s="1" t="s">
        <v>33</v>
      </c>
      <c r="H2932" s="1" t="s">
        <v>17</v>
      </c>
      <c r="I2932" s="1" t="s">
        <v>12</v>
      </c>
      <c r="J2932" s="1" t="s">
        <v>13</v>
      </c>
      <c r="K2932" s="1" t="s">
        <v>15</v>
      </c>
      <c r="L2932" s="1" t="s">
        <v>76</v>
      </c>
      <c r="M2932" s="1">
        <v>180</v>
      </c>
      <c r="N2932" s="17">
        <v>1.5782801605746883</v>
      </c>
      <c r="O2932" s="8">
        <v>0.17575689400996503</v>
      </c>
      <c r="P2932" s="8">
        <v>6.2770319289273221E-2</v>
      </c>
      <c r="Q2932" s="8">
        <f>P2932-Table3[[#This Row],[paid]]</f>
        <v>-0.1129865747206918</v>
      </c>
      <c r="R2932" s="8">
        <v>3.9771341525586368E-2</v>
      </c>
      <c r="S2932" s="8">
        <v>5000</v>
      </c>
      <c r="T2932" s="10">
        <v>0.06</v>
      </c>
      <c r="U2932" s="8">
        <v>3.8736107678938002E-3</v>
      </c>
      <c r="V2932" s="10">
        <v>1.0285144347820662E-2</v>
      </c>
    </row>
    <row r="2933" spans="1:22" x14ac:dyDescent="0.25">
      <c r="A2933" s="6">
        <v>44741</v>
      </c>
      <c r="B2933" s="7" t="str">
        <f t="shared" si="45"/>
        <v>6</v>
      </c>
      <c r="C2933" s="17">
        <f>_xlfn.ISOWEEKNUM(Table3[[#This Row],[dt]])</f>
        <v>26</v>
      </c>
      <c r="D2933" s="1">
        <v>17673</v>
      </c>
      <c r="E2933" s="1" t="s">
        <v>10</v>
      </c>
      <c r="F2933" s="1" t="s">
        <v>93</v>
      </c>
      <c r="G2933" s="1" t="s">
        <v>34</v>
      </c>
      <c r="H2933" s="1" t="s">
        <v>11</v>
      </c>
      <c r="I2933" s="1" t="s">
        <v>18</v>
      </c>
      <c r="J2933" s="1" t="s">
        <v>16</v>
      </c>
      <c r="K2933" s="1" t="s">
        <v>14</v>
      </c>
      <c r="L2933" s="1" t="s">
        <v>75</v>
      </c>
      <c r="M2933" s="1">
        <v>70</v>
      </c>
      <c r="N2933" s="17">
        <v>0.21786971830985916</v>
      </c>
      <c r="O2933" s="8">
        <v>0.93172031540605416</v>
      </c>
      <c r="P2933" s="8">
        <v>3.4174013916008443E-4</v>
      </c>
      <c r="Q2933" s="8">
        <f>P2933-Table3[[#This Row],[paid]]</f>
        <v>-0.93137857526689405</v>
      </c>
      <c r="R2933" s="8">
        <v>1</v>
      </c>
      <c r="S2933" s="8">
        <v>200</v>
      </c>
      <c r="T2933" s="10">
        <v>0.1</v>
      </c>
      <c r="U2933" s="8">
        <v>1.6187346974078797E-4</v>
      </c>
      <c r="V2933" s="10">
        <v>7.8945691570713281E-2</v>
      </c>
    </row>
    <row r="2934" spans="1:22" x14ac:dyDescent="0.25">
      <c r="A2934" s="6">
        <v>44741</v>
      </c>
      <c r="B2934" s="7" t="str">
        <f t="shared" si="45"/>
        <v>6</v>
      </c>
      <c r="C2934" s="17">
        <f>_xlfn.ISOWEEKNUM(Table3[[#This Row],[dt]])</f>
        <v>26</v>
      </c>
      <c r="D2934" s="1">
        <v>16703</v>
      </c>
      <c r="E2934" s="1" t="s">
        <v>10</v>
      </c>
      <c r="F2934" s="1" t="s">
        <v>89</v>
      </c>
      <c r="G2934" s="1" t="s">
        <v>57</v>
      </c>
      <c r="H2934" s="1" t="s">
        <v>19</v>
      </c>
      <c r="I2934" s="1" t="s">
        <v>12</v>
      </c>
      <c r="J2934" s="1" t="s">
        <v>13</v>
      </c>
      <c r="K2934" s="1" t="s">
        <v>14</v>
      </c>
      <c r="L2934" s="1" t="s">
        <v>78</v>
      </c>
      <c r="M2934" s="1">
        <v>1410</v>
      </c>
      <c r="N2934" s="17">
        <v>1.5749790561295727</v>
      </c>
      <c r="O2934" s="8">
        <v>32.30626325473191</v>
      </c>
      <c r="P2934" s="8">
        <v>7.5168038265960391</v>
      </c>
      <c r="Q2934" s="8">
        <f>P2934-Table3[[#This Row],[paid]]</f>
        <v>-24.789459428135871</v>
      </c>
      <c r="R2934" s="8">
        <v>4.7726373232341164</v>
      </c>
      <c r="S2934" s="8">
        <v>20000</v>
      </c>
      <c r="T2934" s="10">
        <v>4.4999999999999998E-2</v>
      </c>
      <c r="U2934" s="8">
        <v>0.19005391179465181</v>
      </c>
      <c r="V2934" s="10">
        <v>4.2139787995664002E-3</v>
      </c>
    </row>
    <row r="2935" spans="1:22" x14ac:dyDescent="0.25">
      <c r="A2935" s="6">
        <v>44741</v>
      </c>
      <c r="B2935" s="7" t="str">
        <f t="shared" si="45"/>
        <v>6</v>
      </c>
      <c r="C2935" s="17">
        <f>_xlfn.ISOWEEKNUM(Table3[[#This Row],[dt]])</f>
        <v>26</v>
      </c>
      <c r="D2935" s="1">
        <v>16483</v>
      </c>
      <c r="E2935" s="1" t="s">
        <v>10</v>
      </c>
      <c r="F2935" s="1" t="s">
        <v>93</v>
      </c>
      <c r="G2935" s="1" t="s">
        <v>47</v>
      </c>
      <c r="H2935" s="1" t="s">
        <v>17</v>
      </c>
      <c r="I2935" s="1" t="s">
        <v>12</v>
      </c>
      <c r="J2935" s="1" t="s">
        <v>13</v>
      </c>
      <c r="K2935" s="1" t="s">
        <v>15</v>
      </c>
      <c r="L2935" s="1" t="s">
        <v>77</v>
      </c>
      <c r="M2935" s="1">
        <v>1760</v>
      </c>
      <c r="N2935" s="17">
        <v>4.4573082489146163</v>
      </c>
      <c r="O2935" s="8">
        <v>36.221320370118342</v>
      </c>
      <c r="P2935" s="8">
        <v>1.2813459529548217</v>
      </c>
      <c r="Q2935" s="8">
        <f>P2935-Table3[[#This Row],[paid]]</f>
        <v>-34.939974417163519</v>
      </c>
      <c r="R2935" s="8">
        <v>0.28747079658824087</v>
      </c>
      <c r="S2935" s="8">
        <v>200</v>
      </c>
      <c r="T2935" s="10">
        <v>0.06</v>
      </c>
      <c r="U2935" s="8">
        <v>0.2747499380313711</v>
      </c>
      <c r="V2935" s="10">
        <v>3.5737152978057907E-2</v>
      </c>
    </row>
    <row r="2936" spans="1:22" x14ac:dyDescent="0.25">
      <c r="A2936" s="6">
        <v>44741</v>
      </c>
      <c r="B2936" s="7" t="str">
        <f t="shared" si="45"/>
        <v>6</v>
      </c>
      <c r="C2936" s="17">
        <f>_xlfn.ISOWEEKNUM(Table3[[#This Row],[dt]])</f>
        <v>26</v>
      </c>
      <c r="D2936" s="1">
        <v>17849</v>
      </c>
      <c r="E2936" s="1" t="s">
        <v>10</v>
      </c>
      <c r="F2936" s="1" t="s">
        <v>92</v>
      </c>
      <c r="G2936" s="1" t="s">
        <v>73</v>
      </c>
      <c r="H2936" s="1" t="s">
        <v>11</v>
      </c>
      <c r="I2936" s="1" t="s">
        <v>12</v>
      </c>
      <c r="J2936" s="1" t="s">
        <v>16</v>
      </c>
      <c r="K2936" s="1" t="s">
        <v>15</v>
      </c>
      <c r="L2936" s="1" t="s">
        <v>77</v>
      </c>
      <c r="M2936" s="1">
        <v>4060</v>
      </c>
      <c r="N2936" s="17">
        <v>16.062700320512821</v>
      </c>
      <c r="O2936" s="8">
        <v>42.224275977992299</v>
      </c>
      <c r="P2936" s="8">
        <v>1.4308774077745119</v>
      </c>
      <c r="Q2936" s="8">
        <f>P2936-Table3[[#This Row],[paid]]</f>
        <v>-40.793398570217789</v>
      </c>
      <c r="R2936" s="8">
        <v>8.9080751008422568E-2</v>
      </c>
      <c r="S2936" s="8">
        <v>200</v>
      </c>
      <c r="T2936" s="10">
        <v>0.08</v>
      </c>
      <c r="U2936" s="8">
        <v>0.53146252433153462</v>
      </c>
      <c r="V2936" s="10">
        <v>6.1904036577358358E-2</v>
      </c>
    </row>
    <row r="2937" spans="1:22" x14ac:dyDescent="0.25">
      <c r="A2937" s="6">
        <v>44741</v>
      </c>
      <c r="B2937" s="7" t="str">
        <f t="shared" si="45"/>
        <v>6</v>
      </c>
      <c r="C2937" s="17">
        <f>_xlfn.ISOWEEKNUM(Table3[[#This Row],[dt]])</f>
        <v>26</v>
      </c>
      <c r="D2937" s="1">
        <v>2789</v>
      </c>
      <c r="E2937" s="1" t="s">
        <v>10</v>
      </c>
      <c r="F2937" s="1" t="s">
        <v>90</v>
      </c>
      <c r="G2937" s="1" t="s">
        <v>43</v>
      </c>
      <c r="H2937" s="1" t="s">
        <v>17</v>
      </c>
      <c r="I2937" s="1" t="s">
        <v>12</v>
      </c>
      <c r="J2937" s="1" t="s">
        <v>13</v>
      </c>
      <c r="K2937" s="1" t="s">
        <v>14</v>
      </c>
      <c r="L2937" s="1" t="s">
        <v>78</v>
      </c>
      <c r="M2937" s="1">
        <v>850</v>
      </c>
      <c r="N2937" s="17">
        <v>4.3206050086784034</v>
      </c>
      <c r="O2937" s="8">
        <v>45.662935849905104</v>
      </c>
      <c r="P2937" s="8">
        <v>0.40099900273183048</v>
      </c>
      <c r="Q2937" s="8">
        <f>P2937-Table3[[#This Row],[paid]]</f>
        <v>-45.261936847173274</v>
      </c>
      <c r="R2937" s="8">
        <v>9.2810845223384342E-2</v>
      </c>
      <c r="S2937" s="8">
        <v>200</v>
      </c>
      <c r="T2937" s="10">
        <v>0.14000000000000001</v>
      </c>
      <c r="U2937" s="8">
        <v>1.3771284930962555E-2</v>
      </c>
      <c r="V2937" s="10">
        <v>5.723740307392631E-3</v>
      </c>
    </row>
    <row r="2938" spans="1:22" x14ac:dyDescent="0.25">
      <c r="A2938" s="6">
        <v>44741</v>
      </c>
      <c r="B2938" s="7" t="str">
        <f t="shared" si="45"/>
        <v>6</v>
      </c>
      <c r="C2938" s="17">
        <f>_xlfn.ISOWEEKNUM(Table3[[#This Row],[dt]])</f>
        <v>26</v>
      </c>
      <c r="D2938" s="1">
        <v>17947</v>
      </c>
      <c r="E2938" s="1" t="s">
        <v>10</v>
      </c>
      <c r="F2938" s="1" t="s">
        <v>89</v>
      </c>
      <c r="G2938" s="1" t="s">
        <v>42</v>
      </c>
      <c r="H2938" s="1" t="s">
        <v>19</v>
      </c>
      <c r="I2938" s="1" t="s">
        <v>12</v>
      </c>
      <c r="J2938" s="1" t="s">
        <v>16</v>
      </c>
      <c r="K2938" s="1" t="s">
        <v>14</v>
      </c>
      <c r="L2938" s="1" t="s">
        <v>76</v>
      </c>
      <c r="M2938" s="1">
        <v>224530</v>
      </c>
      <c r="N2938" s="17">
        <v>181.4338021767127</v>
      </c>
      <c r="O2938" s="8">
        <v>1599.9992987239323</v>
      </c>
      <c r="P2938" s="8">
        <v>1511.9476887893595</v>
      </c>
      <c r="Q2938" s="8">
        <f>P2938-Table3[[#This Row],[paid]]</f>
        <v>-88.051609934572753</v>
      </c>
      <c r="R2938" s="8">
        <v>8.3333296808538151</v>
      </c>
      <c r="S2938" s="8">
        <v>1000</v>
      </c>
      <c r="T2938" s="10">
        <v>0.15</v>
      </c>
      <c r="U2938" s="8">
        <v>421.21314348430013</v>
      </c>
      <c r="V2938" s="10">
        <v>4.6431626637115135E-2</v>
      </c>
    </row>
    <row r="2939" spans="1:22" x14ac:dyDescent="0.25">
      <c r="A2939" s="6">
        <v>44741</v>
      </c>
      <c r="B2939" s="7" t="str">
        <f t="shared" si="45"/>
        <v>6</v>
      </c>
      <c r="C2939" s="17">
        <f>_xlfn.ISOWEEKNUM(Table3[[#This Row],[dt]])</f>
        <v>26</v>
      </c>
      <c r="D2939" s="1">
        <v>16842</v>
      </c>
      <c r="E2939" s="1" t="s">
        <v>10</v>
      </c>
      <c r="F2939" s="1" t="s">
        <v>90</v>
      </c>
      <c r="G2939" s="1" t="s">
        <v>59</v>
      </c>
      <c r="H2939" s="1" t="s">
        <v>11</v>
      </c>
      <c r="I2939" s="1" t="s">
        <v>12</v>
      </c>
      <c r="J2939" s="1" t="s">
        <v>16</v>
      </c>
      <c r="K2939" s="1" t="s">
        <v>14</v>
      </c>
      <c r="L2939" s="1" t="s">
        <v>79</v>
      </c>
      <c r="M2939" s="1">
        <v>11640</v>
      </c>
      <c r="N2939" s="17">
        <v>48.560978397531144</v>
      </c>
      <c r="O2939" s="8">
        <v>126.21021180318783</v>
      </c>
      <c r="P2939" s="8">
        <v>4.6643008895908942</v>
      </c>
      <c r="Q2939" s="8">
        <f>P2939-Table3[[#This Row],[paid]]</f>
        <v>-121.54591091359694</v>
      </c>
      <c r="R2939" s="8">
        <v>9.6050389500142955E-2</v>
      </c>
      <c r="S2939" s="8">
        <v>200</v>
      </c>
      <c r="T2939" s="10">
        <v>0.14000000000000001</v>
      </c>
      <c r="U2939" s="8">
        <v>1.8315810228621034</v>
      </c>
      <c r="V2939" s="10">
        <v>6.5446786353683381E-2</v>
      </c>
    </row>
    <row r="2940" spans="1:22" x14ac:dyDescent="0.25">
      <c r="A2940" s="6">
        <v>44741</v>
      </c>
      <c r="B2940" s="7" t="str">
        <f t="shared" si="45"/>
        <v>6</v>
      </c>
      <c r="C2940" s="17">
        <f>_xlfn.ISOWEEKNUM(Table3[[#This Row],[dt]])</f>
        <v>26</v>
      </c>
      <c r="D2940" s="1">
        <v>17957</v>
      </c>
      <c r="E2940" s="1" t="s">
        <v>10</v>
      </c>
      <c r="F2940" s="1" t="s">
        <v>94</v>
      </c>
      <c r="G2940" s="1" t="s">
        <v>33</v>
      </c>
      <c r="H2940" s="1" t="s">
        <v>17</v>
      </c>
      <c r="I2940" s="1" t="s">
        <v>18</v>
      </c>
      <c r="J2940" s="1" t="s">
        <v>16</v>
      </c>
      <c r="K2940" s="1" t="s">
        <v>15</v>
      </c>
      <c r="L2940" s="1" t="s">
        <v>77</v>
      </c>
      <c r="M2940" s="1">
        <v>42950</v>
      </c>
      <c r="N2940" s="17">
        <v>360.02105514063243</v>
      </c>
      <c r="O2940" s="8">
        <v>181.04288037638011</v>
      </c>
      <c r="P2940" s="8">
        <v>51.484398751029751</v>
      </c>
      <c r="Q2940" s="8">
        <f>P2940-Table3[[#This Row],[paid]]</f>
        <v>-129.55848162535037</v>
      </c>
      <c r="R2940" s="8">
        <v>0.14300385495764623</v>
      </c>
      <c r="S2940" s="8">
        <v>200</v>
      </c>
      <c r="T2940" s="10">
        <v>8.5000000000000006E-2</v>
      </c>
      <c r="U2940" s="8">
        <v>10.411143520627702</v>
      </c>
      <c r="V2940" s="10">
        <v>3.3703231053787489E-2</v>
      </c>
    </row>
    <row r="2941" spans="1:22" x14ac:dyDescent="0.25">
      <c r="A2941" s="6">
        <v>44741</v>
      </c>
      <c r="B2941" s="7" t="str">
        <f t="shared" si="45"/>
        <v>6</v>
      </c>
      <c r="C2941" s="17">
        <f>_xlfn.ISOWEEKNUM(Table3[[#This Row],[dt]])</f>
        <v>26</v>
      </c>
      <c r="D2941" s="1">
        <v>15720</v>
      </c>
      <c r="E2941" s="1" t="s">
        <v>10</v>
      </c>
      <c r="F2941" s="1" t="s">
        <v>93</v>
      </c>
      <c r="G2941" s="1" t="s">
        <v>74</v>
      </c>
      <c r="H2941" s="1" t="s">
        <v>17</v>
      </c>
      <c r="I2941" s="1" t="s">
        <v>12</v>
      </c>
      <c r="J2941" s="1" t="s">
        <v>13</v>
      </c>
      <c r="K2941" s="1" t="s">
        <v>14</v>
      </c>
      <c r="L2941" s="1" t="s">
        <v>75</v>
      </c>
      <c r="M2941" s="1">
        <v>76090</v>
      </c>
      <c r="N2941" s="17">
        <v>54.568273092369481</v>
      </c>
      <c r="O2941" s="8">
        <v>1799.501635585438</v>
      </c>
      <c r="P2941" s="8">
        <v>1636.594944679862</v>
      </c>
      <c r="Q2941" s="8">
        <f>P2941-Table3[[#This Row],[paid]]</f>
        <v>-162.90669090557594</v>
      </c>
      <c r="R2941" s="8">
        <v>29.991693926423963</v>
      </c>
      <c r="S2941" s="8">
        <v>1000</v>
      </c>
      <c r="T2941" s="10">
        <v>7.0000000000000007E-2</v>
      </c>
      <c r="U2941" s="8">
        <v>265.83694978490621</v>
      </c>
      <c r="V2941" s="10">
        <v>2.7072158839004112E-2</v>
      </c>
    </row>
    <row r="2942" spans="1:22" x14ac:dyDescent="0.25">
      <c r="A2942" s="6">
        <v>44741</v>
      </c>
      <c r="B2942" s="7" t="str">
        <f t="shared" si="45"/>
        <v>6</v>
      </c>
      <c r="C2942" s="17">
        <f>_xlfn.ISOWEEKNUM(Table3[[#This Row],[dt]])</f>
        <v>26</v>
      </c>
      <c r="D2942" s="1">
        <v>17144</v>
      </c>
      <c r="E2942" s="1" t="s">
        <v>24</v>
      </c>
      <c r="F2942" s="1" t="s">
        <v>92</v>
      </c>
      <c r="G2942" s="1" t="s">
        <v>53</v>
      </c>
      <c r="H2942" s="1" t="s">
        <v>19</v>
      </c>
      <c r="I2942" s="1" t="s">
        <v>12</v>
      </c>
      <c r="J2942" s="1" t="s">
        <v>13</v>
      </c>
      <c r="K2942" s="1" t="s">
        <v>15</v>
      </c>
      <c r="L2942" s="1" t="s">
        <v>78</v>
      </c>
      <c r="M2942" s="1">
        <v>5030</v>
      </c>
      <c r="N2942" s="17">
        <v>23.259347337825343</v>
      </c>
      <c r="O2942" s="8">
        <v>198.37495444909518</v>
      </c>
      <c r="P2942" s="8">
        <v>21.971771279318023</v>
      </c>
      <c r="Q2942" s="8">
        <f>P2942-Table3[[#This Row],[paid]]</f>
        <v>-176.40318316977715</v>
      </c>
      <c r="R2942" s="8">
        <v>0.94464264023378641</v>
      </c>
      <c r="S2942" s="8">
        <v>200</v>
      </c>
      <c r="T2942" s="10">
        <v>0.12</v>
      </c>
      <c r="U2942" s="8">
        <v>9.9115736882609582</v>
      </c>
      <c r="V2942" s="10">
        <v>7.5184150018822102E-2</v>
      </c>
    </row>
    <row r="2943" spans="1:22" x14ac:dyDescent="0.25">
      <c r="A2943" s="6">
        <v>44741</v>
      </c>
      <c r="B2943" s="7" t="str">
        <f t="shared" si="45"/>
        <v>6</v>
      </c>
      <c r="C2943" s="17">
        <f>_xlfn.ISOWEEKNUM(Table3[[#This Row],[dt]])</f>
        <v>26</v>
      </c>
      <c r="D2943" s="1">
        <v>17456</v>
      </c>
      <c r="E2943" s="1" t="s">
        <v>10</v>
      </c>
      <c r="F2943" s="1" t="s">
        <v>92</v>
      </c>
      <c r="G2943" s="1" t="s">
        <v>34</v>
      </c>
      <c r="H2943" s="1" t="s">
        <v>17</v>
      </c>
      <c r="I2943" s="1" t="s">
        <v>18</v>
      </c>
      <c r="J2943" s="1" t="s">
        <v>16</v>
      </c>
      <c r="K2943" s="1" t="s">
        <v>15</v>
      </c>
      <c r="L2943" s="1" t="s">
        <v>75</v>
      </c>
      <c r="M2943" s="1">
        <v>9330</v>
      </c>
      <c r="N2943" s="17">
        <v>20.413627839133152</v>
      </c>
      <c r="O2943" s="8">
        <v>227.61252129729874</v>
      </c>
      <c r="P2943" s="8">
        <v>36.876169057855755</v>
      </c>
      <c r="Q2943" s="8">
        <f>P2943-Table3[[#This Row],[paid]]</f>
        <v>-190.73635223944299</v>
      </c>
      <c r="R2943" s="8">
        <v>1.8064485817245932</v>
      </c>
      <c r="S2943" s="8">
        <v>200</v>
      </c>
      <c r="T2943" s="10">
        <v>0.05</v>
      </c>
      <c r="U2943" s="8">
        <v>4.0576487529911578</v>
      </c>
      <c r="V2943" s="10">
        <v>1.8339073972249448E-2</v>
      </c>
    </row>
    <row r="2944" spans="1:22" x14ac:dyDescent="0.25">
      <c r="A2944" s="6">
        <v>44741</v>
      </c>
      <c r="B2944" s="7" t="str">
        <f t="shared" si="45"/>
        <v>6</v>
      </c>
      <c r="C2944" s="17">
        <f>_xlfn.ISOWEEKNUM(Table3[[#This Row],[dt]])</f>
        <v>26</v>
      </c>
      <c r="D2944" s="1">
        <v>16053</v>
      </c>
      <c r="E2944" s="1" t="s">
        <v>10</v>
      </c>
      <c r="F2944" s="1" t="s">
        <v>92</v>
      </c>
      <c r="G2944" s="1" t="s">
        <v>62</v>
      </c>
      <c r="H2944" s="1" t="s">
        <v>11</v>
      </c>
      <c r="I2944" s="1" t="s">
        <v>12</v>
      </c>
      <c r="J2944" s="1" t="s">
        <v>16</v>
      </c>
      <c r="K2944" s="1" t="s">
        <v>15</v>
      </c>
      <c r="L2944" s="1" t="s">
        <v>75</v>
      </c>
      <c r="M2944" s="1">
        <v>31480</v>
      </c>
      <c r="N2944" s="17">
        <v>191.14391555023258</v>
      </c>
      <c r="O2944" s="8">
        <v>274.53973177754915</v>
      </c>
      <c r="P2944" s="8">
        <v>40.119724240115715</v>
      </c>
      <c r="Q2944" s="8">
        <f>P2944-Table3[[#This Row],[paid]]</f>
        <v>-234.42000753743343</v>
      </c>
      <c r="R2944" s="8">
        <v>0.20989276129782045</v>
      </c>
      <c r="S2944" s="8">
        <v>200</v>
      </c>
      <c r="T2944" s="10">
        <v>0.08</v>
      </c>
      <c r="U2944" s="8">
        <v>18.026186241265581</v>
      </c>
      <c r="V2944" s="10">
        <v>7.4884970683327862E-2</v>
      </c>
    </row>
    <row r="2945" spans="1:22" x14ac:dyDescent="0.25">
      <c r="A2945" s="6">
        <v>44741</v>
      </c>
      <c r="B2945" s="7" t="str">
        <f t="shared" si="45"/>
        <v>6</v>
      </c>
      <c r="C2945" s="17">
        <f>_xlfn.ISOWEEKNUM(Table3[[#This Row],[dt]])</f>
        <v>26</v>
      </c>
      <c r="D2945" s="1">
        <v>5247</v>
      </c>
      <c r="E2945" s="1" t="s">
        <v>10</v>
      </c>
      <c r="F2945" s="1" t="s">
        <v>95</v>
      </c>
      <c r="G2945" s="1" t="s">
        <v>49</v>
      </c>
      <c r="H2945" s="1" t="s">
        <v>11</v>
      </c>
      <c r="I2945" s="1" t="s">
        <v>12</v>
      </c>
      <c r="J2945" s="1" t="s">
        <v>13</v>
      </c>
      <c r="K2945" s="1" t="s">
        <v>15</v>
      </c>
      <c r="L2945" s="1" t="s">
        <v>81</v>
      </c>
      <c r="M2945" s="1">
        <v>205470</v>
      </c>
      <c r="N2945" s="17">
        <v>349.37275647081049</v>
      </c>
      <c r="O2945" s="8">
        <v>3321.6027180584788</v>
      </c>
      <c r="P2945" s="8">
        <v>3070.0462897064208</v>
      </c>
      <c r="Q2945" s="8">
        <f>P2945-Table3[[#This Row],[paid]]</f>
        <v>-251.55642835205799</v>
      </c>
      <c r="R2945" s="8">
        <v>8.7873087779324841</v>
      </c>
      <c r="S2945" s="8">
        <v>2600</v>
      </c>
      <c r="T2945" s="10">
        <v>7.0000000000000007E-2</v>
      </c>
      <c r="U2945" s="8">
        <v>914.24723655285084</v>
      </c>
      <c r="V2945" s="10">
        <v>4.9632652099211916E-2</v>
      </c>
    </row>
    <row r="2946" spans="1:22" x14ac:dyDescent="0.25">
      <c r="A2946" s="6">
        <v>44741</v>
      </c>
      <c r="B2946" s="7" t="str">
        <f t="shared" ref="B2946:B3009" si="46">TEXT(A2946,"M")</f>
        <v>6</v>
      </c>
      <c r="C2946" s="17">
        <f>_xlfn.ISOWEEKNUM(Table3[[#This Row],[dt]])</f>
        <v>26</v>
      </c>
      <c r="D2946" s="1">
        <v>12790</v>
      </c>
      <c r="E2946" s="1" t="s">
        <v>10</v>
      </c>
      <c r="F2946" s="1" t="s">
        <v>93</v>
      </c>
      <c r="G2946" s="1" t="s">
        <v>32</v>
      </c>
      <c r="H2946" s="1" t="s">
        <v>19</v>
      </c>
      <c r="I2946" s="1" t="s">
        <v>21</v>
      </c>
      <c r="J2946" s="1" t="s">
        <v>16</v>
      </c>
      <c r="K2946" s="1" t="s">
        <v>14</v>
      </c>
      <c r="L2946" s="1" t="s">
        <v>77</v>
      </c>
      <c r="M2946" s="1">
        <v>12730</v>
      </c>
      <c r="N2946" s="17">
        <v>25.409181636726544</v>
      </c>
      <c r="O2946" s="8">
        <v>446.77531143986755</v>
      </c>
      <c r="P2946" s="8">
        <v>189.20325065301111</v>
      </c>
      <c r="Q2946" s="8">
        <f>P2946-Table3[[#This Row],[paid]]</f>
        <v>-257.57206078685647</v>
      </c>
      <c r="R2946" s="8">
        <v>7.4462551906644601</v>
      </c>
      <c r="S2946" s="8">
        <v>200</v>
      </c>
      <c r="T2946" s="10">
        <v>0.04</v>
      </c>
      <c r="U2946" s="8">
        <v>22.538925336661457</v>
      </c>
      <c r="V2946" s="10">
        <v>1.9854244275112613E-2</v>
      </c>
    </row>
    <row r="2947" spans="1:22" x14ac:dyDescent="0.25">
      <c r="A2947" s="6">
        <v>44741</v>
      </c>
      <c r="B2947" s="7" t="str">
        <f t="shared" si="46"/>
        <v>6</v>
      </c>
      <c r="C2947" s="17">
        <f>_xlfn.ISOWEEKNUM(Table3[[#This Row],[dt]])</f>
        <v>26</v>
      </c>
      <c r="D2947" s="1">
        <v>2647</v>
      </c>
      <c r="E2947" s="1" t="s">
        <v>10</v>
      </c>
      <c r="F2947" s="1" t="s">
        <v>95</v>
      </c>
      <c r="G2947" s="1" t="s">
        <v>54</v>
      </c>
      <c r="H2947" s="1" t="s">
        <v>11</v>
      </c>
      <c r="I2947" s="1" t="s">
        <v>18</v>
      </c>
      <c r="J2947" s="1" t="s">
        <v>13</v>
      </c>
      <c r="K2947" s="1" t="s">
        <v>14</v>
      </c>
      <c r="L2947" s="1" t="s">
        <v>76</v>
      </c>
      <c r="M2947" s="1">
        <v>15910</v>
      </c>
      <c r="N2947" s="17">
        <v>78.592599245554155</v>
      </c>
      <c r="O2947" s="8">
        <v>363.9148724375608</v>
      </c>
      <c r="P2947" s="8">
        <v>86.669744633279336</v>
      </c>
      <c r="Q2947" s="8">
        <f>P2947-Table3[[#This Row],[paid]]</f>
        <v>-277.24512780428148</v>
      </c>
      <c r="R2947" s="8">
        <v>1.1027723407198813</v>
      </c>
      <c r="S2947" s="8">
        <v>200</v>
      </c>
      <c r="T2947" s="10">
        <v>8.5000000000000006E-2</v>
      </c>
      <c r="U2947" s="8">
        <v>29.450568736952668</v>
      </c>
      <c r="V2947" s="10">
        <v>5.6633697763783561E-2</v>
      </c>
    </row>
    <row r="2948" spans="1:22" x14ac:dyDescent="0.25">
      <c r="A2948" s="6">
        <v>44741</v>
      </c>
      <c r="B2948" s="7" t="str">
        <f t="shared" si="46"/>
        <v>6</v>
      </c>
      <c r="C2948" s="17">
        <f>_xlfn.ISOWEEKNUM(Table3[[#This Row],[dt]])</f>
        <v>26</v>
      </c>
      <c r="D2948" s="1">
        <v>17848</v>
      </c>
      <c r="E2948" s="1" t="s">
        <v>10</v>
      </c>
      <c r="F2948" s="1" t="s">
        <v>93</v>
      </c>
      <c r="G2948" s="1" t="s">
        <v>26</v>
      </c>
      <c r="H2948" s="1" t="s">
        <v>11</v>
      </c>
      <c r="I2948" s="1" t="s">
        <v>12</v>
      </c>
      <c r="J2948" s="1" t="s">
        <v>16</v>
      </c>
      <c r="K2948" s="1" t="s">
        <v>14</v>
      </c>
      <c r="L2948" s="1" t="s">
        <v>81</v>
      </c>
      <c r="M2948" s="1">
        <v>18440</v>
      </c>
      <c r="N2948" s="17">
        <v>91.792035398230084</v>
      </c>
      <c r="O2948" s="8">
        <v>340.29760838870516</v>
      </c>
      <c r="P2948" s="8">
        <v>48.20464523942757</v>
      </c>
      <c r="Q2948" s="8">
        <f>P2948-Table3[[#This Row],[paid]]</f>
        <v>-292.09296314927758</v>
      </c>
      <c r="R2948" s="8">
        <v>0.52515063022948327</v>
      </c>
      <c r="S2948" s="8">
        <v>200</v>
      </c>
      <c r="T2948" s="10">
        <v>7.0000000000000007E-2</v>
      </c>
      <c r="U2948" s="8">
        <v>16.282379982759437</v>
      </c>
      <c r="V2948" s="10">
        <v>5.6296026734513907E-2</v>
      </c>
    </row>
    <row r="2949" spans="1:22" x14ac:dyDescent="0.25">
      <c r="A2949" s="6">
        <v>44741</v>
      </c>
      <c r="B2949" s="7" t="str">
        <f t="shared" si="46"/>
        <v>6</v>
      </c>
      <c r="C2949" s="17">
        <f>_xlfn.ISOWEEKNUM(Table3[[#This Row],[dt]])</f>
        <v>26</v>
      </c>
      <c r="D2949" s="1">
        <v>7799</v>
      </c>
      <c r="E2949" s="1" t="s">
        <v>10</v>
      </c>
      <c r="F2949" s="1" t="s">
        <v>95</v>
      </c>
      <c r="G2949" s="1" t="s">
        <v>49</v>
      </c>
      <c r="H2949" s="1" t="s">
        <v>19</v>
      </c>
      <c r="I2949" s="1" t="s">
        <v>18</v>
      </c>
      <c r="J2949" s="1" t="s">
        <v>16</v>
      </c>
      <c r="K2949" s="1" t="s">
        <v>14</v>
      </c>
      <c r="L2949" s="1" t="s">
        <v>80</v>
      </c>
      <c r="M2949" s="1">
        <v>33460</v>
      </c>
      <c r="N2949" s="17">
        <v>59.068441064638783</v>
      </c>
      <c r="O2949" s="8">
        <v>1246.3866192903342</v>
      </c>
      <c r="P2949" s="8">
        <v>943.87326365776255</v>
      </c>
      <c r="Q2949" s="8">
        <f>P2949-Table3[[#This Row],[paid]]</f>
        <v>-302.51335563257169</v>
      </c>
      <c r="R2949" s="8">
        <v>15.979315631927362</v>
      </c>
      <c r="S2949" s="8">
        <v>400</v>
      </c>
      <c r="T2949" s="10">
        <v>0.05</v>
      </c>
      <c r="U2949" s="8">
        <v>11.526641619390292</v>
      </c>
      <c r="V2949" s="10">
        <v>2.0353441616941695E-3</v>
      </c>
    </row>
    <row r="2950" spans="1:22" x14ac:dyDescent="0.25">
      <c r="A2950" s="6">
        <v>44741</v>
      </c>
      <c r="B2950" s="7" t="str">
        <f t="shared" si="46"/>
        <v>6</v>
      </c>
      <c r="C2950" s="17">
        <f>_xlfn.ISOWEEKNUM(Table3[[#This Row],[dt]])</f>
        <v>26</v>
      </c>
      <c r="D2950" s="1">
        <v>13250</v>
      </c>
      <c r="E2950" s="1" t="s">
        <v>10</v>
      </c>
      <c r="F2950" s="1" t="s">
        <v>92</v>
      </c>
      <c r="G2950" s="1" t="s">
        <v>57</v>
      </c>
      <c r="H2950" s="1" t="s">
        <v>11</v>
      </c>
      <c r="I2950" s="1" t="s">
        <v>18</v>
      </c>
      <c r="J2950" s="1" t="s">
        <v>13</v>
      </c>
      <c r="K2950" s="1" t="s">
        <v>15</v>
      </c>
      <c r="L2950" s="1" t="s">
        <v>79</v>
      </c>
      <c r="M2950" s="1">
        <v>16700</v>
      </c>
      <c r="N2950" s="17">
        <v>51.762542684528498</v>
      </c>
      <c r="O2950" s="8">
        <v>366.93180120254442</v>
      </c>
      <c r="P2950" s="8">
        <v>53.653454864569575</v>
      </c>
      <c r="Q2950" s="8">
        <f>P2950-Table3[[#This Row],[paid]]</f>
        <v>-313.27834633797482</v>
      </c>
      <c r="R2950" s="8">
        <v>1.0365305118715944</v>
      </c>
      <c r="S2950" s="8">
        <v>200</v>
      </c>
      <c r="T2950" s="10">
        <v>7.0000000000000007E-2</v>
      </c>
      <c r="U2950" s="8">
        <v>9.9229000875203415</v>
      </c>
      <c r="V2950" s="10">
        <v>3.0824048244943482E-2</v>
      </c>
    </row>
    <row r="2951" spans="1:22" x14ac:dyDescent="0.25">
      <c r="A2951" s="6">
        <v>44741</v>
      </c>
      <c r="B2951" s="7" t="str">
        <f t="shared" si="46"/>
        <v>6</v>
      </c>
      <c r="C2951" s="17">
        <f>_xlfn.ISOWEEKNUM(Table3[[#This Row],[dt]])</f>
        <v>26</v>
      </c>
      <c r="D2951" s="1">
        <v>16966</v>
      </c>
      <c r="E2951" s="1" t="s">
        <v>10</v>
      </c>
      <c r="F2951" s="1" t="s">
        <v>91</v>
      </c>
      <c r="G2951" s="1" t="s">
        <v>41</v>
      </c>
      <c r="H2951" s="1" t="s">
        <v>11</v>
      </c>
      <c r="I2951" s="1" t="s">
        <v>12</v>
      </c>
      <c r="J2951" s="1" t="s">
        <v>16</v>
      </c>
      <c r="K2951" s="1" t="s">
        <v>15</v>
      </c>
      <c r="L2951" s="1" t="s">
        <v>80</v>
      </c>
      <c r="M2951" s="1">
        <v>246130</v>
      </c>
      <c r="N2951" s="17">
        <v>654.70015786855811</v>
      </c>
      <c r="O2951" s="8">
        <v>2855.8566837095709</v>
      </c>
      <c r="P2951" s="8">
        <v>2533.5092434615626</v>
      </c>
      <c r="Q2951" s="8">
        <f>P2951-Table3[[#This Row],[paid]]</f>
        <v>-322.3474402480083</v>
      </c>
      <c r="R2951" s="8">
        <v>3.869724503671506</v>
      </c>
      <c r="S2951" s="8">
        <v>3800</v>
      </c>
      <c r="T2951" s="10">
        <v>0.2</v>
      </c>
      <c r="U2951" s="8">
        <v>1540.922369634239</v>
      </c>
      <c r="V2951" s="10">
        <v>0.10136943277465339</v>
      </c>
    </row>
    <row r="2952" spans="1:22" x14ac:dyDescent="0.25">
      <c r="A2952" s="6">
        <v>44741</v>
      </c>
      <c r="B2952" s="7" t="str">
        <f t="shared" si="46"/>
        <v>6</v>
      </c>
      <c r="C2952" s="17">
        <f>_xlfn.ISOWEEKNUM(Table3[[#This Row],[dt]])</f>
        <v>26</v>
      </c>
      <c r="D2952" s="1">
        <v>15810</v>
      </c>
      <c r="E2952" s="1" t="s">
        <v>10</v>
      </c>
      <c r="F2952" s="1" t="s">
        <v>95</v>
      </c>
      <c r="G2952" s="1" t="s">
        <v>54</v>
      </c>
      <c r="H2952" s="1" t="s">
        <v>11</v>
      </c>
      <c r="I2952" s="1" t="s">
        <v>12</v>
      </c>
      <c r="J2952" s="1" t="s">
        <v>16</v>
      </c>
      <c r="K2952" s="1" t="s">
        <v>14</v>
      </c>
      <c r="L2952" s="1" t="s">
        <v>81</v>
      </c>
      <c r="M2952" s="1">
        <v>132500</v>
      </c>
      <c r="N2952" s="17">
        <v>355.27052985433011</v>
      </c>
      <c r="O2952" s="8">
        <v>2827.8755197362257</v>
      </c>
      <c r="P2952" s="8">
        <v>2499.156304126313</v>
      </c>
      <c r="Q2952" s="8">
        <f>P2952-Table3[[#This Row],[paid]]</f>
        <v>-328.71921560991268</v>
      </c>
      <c r="R2952" s="8">
        <v>7.0345162182493164</v>
      </c>
      <c r="S2952" s="8">
        <v>1000</v>
      </c>
      <c r="T2952" s="10">
        <v>0.09</v>
      </c>
      <c r="U2952" s="8">
        <v>100.52373600834781</v>
      </c>
      <c r="V2952" s="10">
        <v>6.7038448030357842E-3</v>
      </c>
    </row>
    <row r="2953" spans="1:22" x14ac:dyDescent="0.25">
      <c r="A2953" s="6">
        <v>44741</v>
      </c>
      <c r="B2953" s="7" t="str">
        <f t="shared" si="46"/>
        <v>6</v>
      </c>
      <c r="C2953" s="17">
        <f>_xlfn.ISOWEEKNUM(Table3[[#This Row],[dt]])</f>
        <v>26</v>
      </c>
      <c r="D2953" s="1">
        <v>17267</v>
      </c>
      <c r="E2953" s="1" t="s">
        <v>10</v>
      </c>
      <c r="F2953" s="1" t="s">
        <v>95</v>
      </c>
      <c r="G2953" s="1" t="s">
        <v>33</v>
      </c>
      <c r="H2953" s="1" t="s">
        <v>11</v>
      </c>
      <c r="I2953" s="1" t="s">
        <v>12</v>
      </c>
      <c r="J2953" s="1" t="s">
        <v>13</v>
      </c>
      <c r="K2953" s="1" t="s">
        <v>15</v>
      </c>
      <c r="L2953" s="1" t="s">
        <v>80</v>
      </c>
      <c r="M2953" s="1">
        <v>61750</v>
      </c>
      <c r="N2953" s="17">
        <v>298.22987283441893</v>
      </c>
      <c r="O2953" s="8">
        <v>633.54834844507684</v>
      </c>
      <c r="P2953" s="8">
        <v>288.9037360722192</v>
      </c>
      <c r="Q2953" s="8">
        <f>P2953-Table3[[#This Row],[paid]]</f>
        <v>-344.64461237285764</v>
      </c>
      <c r="R2953" s="8">
        <v>0.96872836153681452</v>
      </c>
      <c r="S2953" s="8">
        <v>400</v>
      </c>
      <c r="T2953" s="10">
        <v>0.08</v>
      </c>
      <c r="U2953" s="8">
        <v>8.1623121134597998</v>
      </c>
      <c r="V2953" s="10">
        <v>4.7087842155950355E-3</v>
      </c>
    </row>
    <row r="2954" spans="1:22" x14ac:dyDescent="0.25">
      <c r="A2954" s="6">
        <v>44741</v>
      </c>
      <c r="B2954" s="7" t="str">
        <f t="shared" si="46"/>
        <v>6</v>
      </c>
      <c r="C2954" s="17">
        <f>_xlfn.ISOWEEKNUM(Table3[[#This Row],[dt]])</f>
        <v>26</v>
      </c>
      <c r="D2954" s="1">
        <v>15242</v>
      </c>
      <c r="E2954" s="1" t="s">
        <v>10</v>
      </c>
      <c r="F2954" s="1" t="s">
        <v>89</v>
      </c>
      <c r="G2954" s="1" t="s">
        <v>44</v>
      </c>
      <c r="H2954" s="1" t="s">
        <v>11</v>
      </c>
      <c r="I2954" s="1" t="s">
        <v>18</v>
      </c>
      <c r="J2954" s="1" t="s">
        <v>13</v>
      </c>
      <c r="K2954" s="1" t="s">
        <v>14</v>
      </c>
      <c r="L2954" s="1" t="s">
        <v>75</v>
      </c>
      <c r="M2954" s="1">
        <v>65380</v>
      </c>
      <c r="N2954" s="17">
        <v>317.22464822901503</v>
      </c>
      <c r="O2954" s="8">
        <v>1424.9322723892369</v>
      </c>
      <c r="P2954" s="8">
        <v>1076.2467591877303</v>
      </c>
      <c r="Q2954" s="8">
        <f>P2954-Table3[[#This Row],[paid]]</f>
        <v>-348.68551320150664</v>
      </c>
      <c r="R2954" s="8">
        <v>3.3926958866410404</v>
      </c>
      <c r="S2954" s="8">
        <v>1400</v>
      </c>
      <c r="T2954" s="10">
        <v>0.14000000000000001</v>
      </c>
      <c r="U2954" s="8">
        <v>295.62477194449082</v>
      </c>
      <c r="V2954" s="10">
        <v>4.5780203195471339E-2</v>
      </c>
    </row>
    <row r="2955" spans="1:22" x14ac:dyDescent="0.25">
      <c r="A2955" s="6">
        <v>44741</v>
      </c>
      <c r="B2955" s="7" t="str">
        <f t="shared" si="46"/>
        <v>6</v>
      </c>
      <c r="C2955" s="17">
        <f>_xlfn.ISOWEEKNUM(Table3[[#This Row],[dt]])</f>
        <v>26</v>
      </c>
      <c r="D2955" s="1">
        <v>13948</v>
      </c>
      <c r="E2955" s="1" t="s">
        <v>10</v>
      </c>
      <c r="F2955" s="1" t="s">
        <v>94</v>
      </c>
      <c r="G2955" s="1" t="s">
        <v>70</v>
      </c>
      <c r="H2955" s="1" t="s">
        <v>11</v>
      </c>
      <c r="I2955" s="1" t="s">
        <v>18</v>
      </c>
      <c r="J2955" s="1" t="s">
        <v>13</v>
      </c>
      <c r="K2955" s="1" t="s">
        <v>14</v>
      </c>
      <c r="L2955" s="1" t="s">
        <v>79</v>
      </c>
      <c r="M2955" s="1">
        <v>108140</v>
      </c>
      <c r="N2955" s="17">
        <v>359.46517166104388</v>
      </c>
      <c r="O2955" s="8">
        <v>3416.6436250770189</v>
      </c>
      <c r="P2955" s="8">
        <v>3055.1352915246807</v>
      </c>
      <c r="Q2955" s="8">
        <f>P2955-Table3[[#This Row],[paid]]</f>
        <v>-361.50833355233817</v>
      </c>
      <c r="R2955" s="8">
        <v>8.4991134952164629</v>
      </c>
      <c r="S2955" s="8">
        <v>2800</v>
      </c>
      <c r="T2955" s="10">
        <v>0.1</v>
      </c>
      <c r="U2955" s="8">
        <v>886.48278110990714</v>
      </c>
      <c r="V2955" s="10">
        <v>4.8360257758421746E-2</v>
      </c>
    </row>
    <row r="2956" spans="1:22" x14ac:dyDescent="0.25">
      <c r="A2956" s="6">
        <v>44741</v>
      </c>
      <c r="B2956" s="7" t="str">
        <f t="shared" si="46"/>
        <v>6</v>
      </c>
      <c r="C2956" s="17">
        <f>_xlfn.ISOWEEKNUM(Table3[[#This Row],[dt]])</f>
        <v>26</v>
      </c>
      <c r="D2956" s="1">
        <v>9121</v>
      </c>
      <c r="E2956" s="1" t="s">
        <v>10</v>
      </c>
      <c r="F2956" s="1" t="s">
        <v>95</v>
      </c>
      <c r="G2956" s="1" t="s">
        <v>43</v>
      </c>
      <c r="H2956" s="1" t="s">
        <v>11</v>
      </c>
      <c r="I2956" s="1" t="s">
        <v>12</v>
      </c>
      <c r="J2956" s="1" t="s">
        <v>13</v>
      </c>
      <c r="K2956" s="1" t="s">
        <v>14</v>
      </c>
      <c r="L2956" s="1" t="s">
        <v>79</v>
      </c>
      <c r="M2956" s="1">
        <v>75970</v>
      </c>
      <c r="N2956" s="17">
        <v>263.78472222222223</v>
      </c>
      <c r="O2956" s="8">
        <v>1575.9056299059976</v>
      </c>
      <c r="P2956" s="8">
        <v>1154.7217467588603</v>
      </c>
      <c r="Q2956" s="8">
        <f>P2956-Table3[[#This Row],[paid]]</f>
        <v>-421.18388314713729</v>
      </c>
      <c r="R2956" s="8">
        <v>4.3775156386277709</v>
      </c>
      <c r="S2956" s="8">
        <v>600</v>
      </c>
      <c r="T2956" s="10">
        <v>0.125</v>
      </c>
      <c r="U2956" s="8">
        <v>440.47215140525776</v>
      </c>
      <c r="V2956" s="10">
        <v>6.3575511104962512E-2</v>
      </c>
    </row>
    <row r="2957" spans="1:22" x14ac:dyDescent="0.25">
      <c r="A2957" s="6">
        <v>44741</v>
      </c>
      <c r="B2957" s="7" t="str">
        <f t="shared" si="46"/>
        <v>6</v>
      </c>
      <c r="C2957" s="17">
        <f>_xlfn.ISOWEEKNUM(Table3[[#This Row],[dt]])</f>
        <v>26</v>
      </c>
      <c r="D2957" s="1">
        <v>16862</v>
      </c>
      <c r="E2957" s="1" t="s">
        <v>10</v>
      </c>
      <c r="F2957" s="1" t="s">
        <v>92</v>
      </c>
      <c r="G2957" s="1" t="s">
        <v>26</v>
      </c>
      <c r="H2957" s="1" t="s">
        <v>17</v>
      </c>
      <c r="I2957" s="1" t="s">
        <v>12</v>
      </c>
      <c r="J2957" s="1" t="s">
        <v>13</v>
      </c>
      <c r="K2957" s="1" t="s">
        <v>14</v>
      </c>
      <c r="L2957" s="1" t="s">
        <v>81</v>
      </c>
      <c r="M2957" s="1">
        <v>14780</v>
      </c>
      <c r="N2957" s="17">
        <v>62.634594723648078</v>
      </c>
      <c r="O2957" s="8">
        <v>508.27815509536055</v>
      </c>
      <c r="P2957" s="8">
        <v>74.731916082820305</v>
      </c>
      <c r="Q2957" s="8">
        <f>P2957-Table3[[#This Row],[paid]]</f>
        <v>-433.54623901254024</v>
      </c>
      <c r="R2957" s="8">
        <v>1.1931412091440388</v>
      </c>
      <c r="S2957" s="8">
        <v>200</v>
      </c>
      <c r="T2957" s="10">
        <v>0.09</v>
      </c>
      <c r="U2957" s="8">
        <v>28.507394642473599</v>
      </c>
      <c r="V2957" s="10">
        <v>6.3577018889048667E-2</v>
      </c>
    </row>
    <row r="2958" spans="1:22" x14ac:dyDescent="0.25">
      <c r="A2958" s="6">
        <v>44741</v>
      </c>
      <c r="B2958" s="7" t="str">
        <f t="shared" si="46"/>
        <v>6</v>
      </c>
      <c r="C2958" s="17">
        <f>_xlfn.ISOWEEKNUM(Table3[[#This Row],[dt]])</f>
        <v>26</v>
      </c>
      <c r="D2958" s="1">
        <v>10777</v>
      </c>
      <c r="E2958" s="1" t="s">
        <v>10</v>
      </c>
      <c r="F2958" s="1" t="s">
        <v>94</v>
      </c>
      <c r="G2958" s="1" t="s">
        <v>61</v>
      </c>
      <c r="H2958" s="1" t="s">
        <v>11</v>
      </c>
      <c r="I2958" s="1" t="s">
        <v>18</v>
      </c>
      <c r="J2958" s="1" t="s">
        <v>16</v>
      </c>
      <c r="K2958" s="1" t="s">
        <v>15</v>
      </c>
      <c r="L2958" s="1" t="s">
        <v>79</v>
      </c>
      <c r="M2958" s="1">
        <v>37510</v>
      </c>
      <c r="N2958" s="17">
        <v>206.09890109890111</v>
      </c>
      <c r="O2958" s="8">
        <v>786.48899334714656</v>
      </c>
      <c r="P2958" s="8">
        <v>341.97155539077608</v>
      </c>
      <c r="Q2958" s="8">
        <f>P2958-Table3[[#This Row],[paid]]</f>
        <v>-444.51743795637049</v>
      </c>
      <c r="R2958" s="8">
        <v>1.6592594796353304</v>
      </c>
      <c r="S2958" s="8">
        <v>200</v>
      </c>
      <c r="T2958" s="10">
        <v>0.17</v>
      </c>
      <c r="U2958" s="8">
        <v>7.6796527019966225</v>
      </c>
      <c r="V2958" s="10">
        <v>3.7428321064213303E-3</v>
      </c>
    </row>
    <row r="2959" spans="1:22" x14ac:dyDescent="0.25">
      <c r="A2959" s="6">
        <v>44741</v>
      </c>
      <c r="B2959" s="7" t="str">
        <f t="shared" si="46"/>
        <v>6</v>
      </c>
      <c r="C2959" s="17">
        <f>_xlfn.ISOWEEKNUM(Table3[[#This Row],[dt]])</f>
        <v>26</v>
      </c>
      <c r="D2959" s="1">
        <v>15839</v>
      </c>
      <c r="E2959" s="1" t="s">
        <v>10</v>
      </c>
      <c r="F2959" s="1" t="s">
        <v>91</v>
      </c>
      <c r="G2959" s="1" t="s">
        <v>62</v>
      </c>
      <c r="H2959" s="1" t="s">
        <v>19</v>
      </c>
      <c r="I2959" s="1" t="s">
        <v>12</v>
      </c>
      <c r="J2959" s="1" t="s">
        <v>16</v>
      </c>
      <c r="K2959" s="1" t="s">
        <v>14</v>
      </c>
      <c r="L2959" s="1" t="s">
        <v>81</v>
      </c>
      <c r="M2959" s="1">
        <v>125030</v>
      </c>
      <c r="N2959" s="17">
        <v>160.5915907974765</v>
      </c>
      <c r="O2959" s="8">
        <v>2324.2625999282304</v>
      </c>
      <c r="P2959" s="8">
        <v>1829.6913154585939</v>
      </c>
      <c r="Q2959" s="8">
        <f>P2959-Table3[[#This Row],[paid]]</f>
        <v>-494.57128446963657</v>
      </c>
      <c r="R2959" s="8">
        <v>11.393444117295246</v>
      </c>
      <c r="S2959" s="8">
        <v>1400</v>
      </c>
      <c r="T2959" s="10">
        <v>7.4999999999999997E-2</v>
      </c>
      <c r="U2959" s="8">
        <v>40.894696222284168</v>
      </c>
      <c r="V2959" s="10">
        <v>3.725099772912088E-3</v>
      </c>
    </row>
    <row r="2960" spans="1:22" x14ac:dyDescent="0.25">
      <c r="A2960" s="6">
        <v>44741</v>
      </c>
      <c r="B2960" s="7" t="str">
        <f t="shared" si="46"/>
        <v>6</v>
      </c>
      <c r="C2960" s="17">
        <f>_xlfn.ISOWEEKNUM(Table3[[#This Row],[dt]])</f>
        <v>26</v>
      </c>
      <c r="D2960" s="1">
        <v>2612</v>
      </c>
      <c r="E2960" s="1" t="s">
        <v>10</v>
      </c>
      <c r="F2960" s="1" t="s">
        <v>91</v>
      </c>
      <c r="G2960" s="1" t="s">
        <v>58</v>
      </c>
      <c r="H2960" s="1" t="s">
        <v>17</v>
      </c>
      <c r="I2960" s="1" t="s">
        <v>12</v>
      </c>
      <c r="J2960" s="1" t="s">
        <v>16</v>
      </c>
      <c r="K2960" s="1" t="s">
        <v>20</v>
      </c>
      <c r="L2960" s="1" t="s">
        <v>78</v>
      </c>
      <c r="M2960" s="1">
        <v>40180</v>
      </c>
      <c r="N2960" s="17">
        <v>81.067860833620387</v>
      </c>
      <c r="O2960" s="8">
        <v>771.94272222275242</v>
      </c>
      <c r="P2960" s="8">
        <v>254.38920803528526</v>
      </c>
      <c r="Q2960" s="8">
        <f>P2960-Table3[[#This Row],[paid]]</f>
        <v>-517.55351418746716</v>
      </c>
      <c r="R2960" s="8">
        <v>3.1379785456209448</v>
      </c>
      <c r="S2960" s="8">
        <v>400</v>
      </c>
      <c r="T2960" s="10">
        <v>7.0000000000000007E-2</v>
      </c>
      <c r="U2960" s="8">
        <v>38.298322281882697</v>
      </c>
      <c r="V2960" s="10">
        <v>2.5091684364069996E-2</v>
      </c>
    </row>
    <row r="2961" spans="1:22" x14ac:dyDescent="0.25">
      <c r="A2961" s="6">
        <v>44741</v>
      </c>
      <c r="B2961" s="7" t="str">
        <f t="shared" si="46"/>
        <v>6</v>
      </c>
      <c r="C2961" s="17">
        <f>_xlfn.ISOWEEKNUM(Table3[[#This Row],[dt]])</f>
        <v>26</v>
      </c>
      <c r="D2961" s="1">
        <v>17047</v>
      </c>
      <c r="E2961" s="1" t="s">
        <v>10</v>
      </c>
      <c r="F2961" s="1" t="s">
        <v>91</v>
      </c>
      <c r="G2961" s="1" t="s">
        <v>59</v>
      </c>
      <c r="H2961" s="1" t="s">
        <v>17</v>
      </c>
      <c r="I2961" s="1" t="s">
        <v>12</v>
      </c>
      <c r="J2961" s="1" t="s">
        <v>16</v>
      </c>
      <c r="K2961" s="1" t="s">
        <v>20</v>
      </c>
      <c r="L2961" s="1" t="s">
        <v>75</v>
      </c>
      <c r="M2961" s="1">
        <v>44510</v>
      </c>
      <c r="N2961" s="17">
        <v>32.153256279173149</v>
      </c>
      <c r="O2961" s="8">
        <v>889.92053881795857</v>
      </c>
      <c r="P2961" s="8">
        <v>366.84414298350868</v>
      </c>
      <c r="Q2961" s="8">
        <f>P2961-Table3[[#This Row],[paid]]</f>
        <v>-523.07639583444984</v>
      </c>
      <c r="R2961" s="8">
        <v>11.409237677153314</v>
      </c>
      <c r="S2961" s="8">
        <v>200</v>
      </c>
      <c r="T2961" s="10">
        <v>7.4999999999999997E-2</v>
      </c>
      <c r="U2961" s="8">
        <v>29.633130998689548</v>
      </c>
      <c r="V2961" s="10">
        <v>1.3463088510234936E-2</v>
      </c>
    </row>
    <row r="2962" spans="1:22" x14ac:dyDescent="0.25">
      <c r="A2962" s="6">
        <v>44741</v>
      </c>
      <c r="B2962" s="7" t="str">
        <f t="shared" si="46"/>
        <v>6</v>
      </c>
      <c r="C2962" s="17">
        <f>_xlfn.ISOWEEKNUM(Table3[[#This Row],[dt]])</f>
        <v>26</v>
      </c>
      <c r="D2962" s="1">
        <v>2865</v>
      </c>
      <c r="E2962" s="1" t="s">
        <v>10</v>
      </c>
      <c r="F2962" s="1" t="s">
        <v>94</v>
      </c>
      <c r="G2962" s="1" t="s">
        <v>34</v>
      </c>
      <c r="H2962" s="1" t="s">
        <v>17</v>
      </c>
      <c r="I2962" s="1" t="s">
        <v>12</v>
      </c>
      <c r="J2962" s="1" t="s">
        <v>16</v>
      </c>
      <c r="K2962" s="1" t="s">
        <v>15</v>
      </c>
      <c r="L2962" s="1" t="s">
        <v>81</v>
      </c>
      <c r="M2962" s="1">
        <v>121180</v>
      </c>
      <c r="N2962" s="17">
        <v>216.81297346682399</v>
      </c>
      <c r="O2962" s="8">
        <v>2377.0248261810725</v>
      </c>
      <c r="P2962" s="8">
        <v>1827.5525552084357</v>
      </c>
      <c r="Q2962" s="8">
        <f>P2962-Table3[[#This Row],[paid]]</f>
        <v>-549.47227097263681</v>
      </c>
      <c r="R2962" s="8">
        <v>8.4291660502874919</v>
      </c>
      <c r="S2962" s="8">
        <v>1600</v>
      </c>
      <c r="T2962" s="10">
        <v>0.12</v>
      </c>
      <c r="U2962" s="8">
        <v>1006.9418986441864</v>
      </c>
      <c r="V2962" s="10">
        <v>9.1829725660004594E-2</v>
      </c>
    </row>
    <row r="2963" spans="1:22" x14ac:dyDescent="0.25">
      <c r="A2963" s="6">
        <v>44741</v>
      </c>
      <c r="B2963" s="7" t="str">
        <f t="shared" si="46"/>
        <v>6</v>
      </c>
      <c r="C2963" s="17">
        <f>_xlfn.ISOWEEKNUM(Table3[[#This Row],[dt]])</f>
        <v>26</v>
      </c>
      <c r="D2963" s="1">
        <v>16602</v>
      </c>
      <c r="E2963" s="1" t="s">
        <v>10</v>
      </c>
      <c r="F2963" s="1" t="s">
        <v>93</v>
      </c>
      <c r="G2963" s="1" t="s">
        <v>42</v>
      </c>
      <c r="H2963" s="1" t="s">
        <v>11</v>
      </c>
      <c r="I2963" s="1" t="s">
        <v>12</v>
      </c>
      <c r="J2963" s="1" t="s">
        <v>16</v>
      </c>
      <c r="K2963" s="1" t="s">
        <v>15</v>
      </c>
      <c r="L2963" s="1" t="s">
        <v>80</v>
      </c>
      <c r="M2963" s="1">
        <v>51950</v>
      </c>
      <c r="N2963" s="17">
        <v>196.29274033696728</v>
      </c>
      <c r="O2963" s="8">
        <v>1222.6083251066837</v>
      </c>
      <c r="P2963" s="8">
        <v>655.70802867207851</v>
      </c>
      <c r="Q2963" s="8">
        <f>P2963-Table3[[#This Row],[paid]]</f>
        <v>-566.90029643460514</v>
      </c>
      <c r="R2963" s="8">
        <v>3.3404599046630703</v>
      </c>
      <c r="S2963" s="8">
        <v>600</v>
      </c>
      <c r="T2963" s="10">
        <v>0.08</v>
      </c>
      <c r="U2963" s="8">
        <v>233.76006062241149</v>
      </c>
      <c r="V2963" s="10">
        <v>5.9416704386914355E-2</v>
      </c>
    </row>
    <row r="2964" spans="1:22" x14ac:dyDescent="0.25">
      <c r="A2964" s="6">
        <v>44741</v>
      </c>
      <c r="B2964" s="7" t="str">
        <f t="shared" si="46"/>
        <v>6</v>
      </c>
      <c r="C2964" s="17">
        <f>_xlfn.ISOWEEKNUM(Table3[[#This Row],[dt]])</f>
        <v>26</v>
      </c>
      <c r="D2964" s="1">
        <v>17473</v>
      </c>
      <c r="E2964" s="1" t="s">
        <v>10</v>
      </c>
      <c r="F2964" s="1" t="s">
        <v>95</v>
      </c>
      <c r="G2964" s="1" t="s">
        <v>69</v>
      </c>
      <c r="H2964" s="1" t="s">
        <v>17</v>
      </c>
      <c r="I2964" s="1" t="s">
        <v>18</v>
      </c>
      <c r="J2964" s="1" t="s">
        <v>16</v>
      </c>
      <c r="K2964" s="1" t="s">
        <v>15</v>
      </c>
      <c r="L2964" s="1" t="s">
        <v>79</v>
      </c>
      <c r="M2964" s="1">
        <v>64550</v>
      </c>
      <c r="N2964" s="17">
        <v>248.47401704701679</v>
      </c>
      <c r="O2964" s="8">
        <v>1553.0260149184724</v>
      </c>
      <c r="P2964" s="8">
        <v>918.77764882217389</v>
      </c>
      <c r="Q2964" s="8">
        <f>P2964-Table3[[#This Row],[paid]]</f>
        <v>-634.24836609629847</v>
      </c>
      <c r="R2964" s="8">
        <v>3.6976809879011245</v>
      </c>
      <c r="S2964" s="8">
        <v>600</v>
      </c>
      <c r="T2964" s="10">
        <v>7.0000000000000007E-2</v>
      </c>
      <c r="U2964" s="8">
        <v>51.009531039500288</v>
      </c>
      <c r="V2964" s="10">
        <v>9.2531512031033668E-3</v>
      </c>
    </row>
    <row r="2965" spans="1:22" x14ac:dyDescent="0.25">
      <c r="A2965" s="6">
        <v>44741</v>
      </c>
      <c r="B2965" s="7" t="str">
        <f t="shared" si="46"/>
        <v>6</v>
      </c>
      <c r="C2965" s="17">
        <f>_xlfn.ISOWEEKNUM(Table3[[#This Row],[dt]])</f>
        <v>26</v>
      </c>
      <c r="D2965" s="1">
        <v>15102</v>
      </c>
      <c r="E2965" s="1" t="s">
        <v>10</v>
      </c>
      <c r="F2965" s="1" t="s">
        <v>92</v>
      </c>
      <c r="G2965" s="1" t="s">
        <v>51</v>
      </c>
      <c r="H2965" s="1" t="s">
        <v>17</v>
      </c>
      <c r="I2965" s="1" t="s">
        <v>18</v>
      </c>
      <c r="J2965" s="1" t="s">
        <v>13</v>
      </c>
      <c r="K2965" s="1" t="s">
        <v>15</v>
      </c>
      <c r="L2965" s="1" t="s">
        <v>76</v>
      </c>
      <c r="M2965" s="1">
        <v>29480</v>
      </c>
      <c r="N2965" s="17">
        <v>78.996613197364994</v>
      </c>
      <c r="O2965" s="8">
        <v>798.15179389939135</v>
      </c>
      <c r="P2965" s="8">
        <v>145.95205679503056</v>
      </c>
      <c r="Q2965" s="8">
        <f>P2965-Table3[[#This Row],[paid]]</f>
        <v>-652.19973710436079</v>
      </c>
      <c r="R2965" s="8">
        <v>1.8475735969893317</v>
      </c>
      <c r="S2965" s="8">
        <v>400</v>
      </c>
      <c r="T2965" s="10">
        <v>6.5000000000000002E-2</v>
      </c>
      <c r="U2965" s="8">
        <v>46.687585898384853</v>
      </c>
      <c r="V2965" s="10">
        <v>5.3313838031931148E-2</v>
      </c>
    </row>
    <row r="2966" spans="1:22" x14ac:dyDescent="0.25">
      <c r="A2966" s="6">
        <v>44741</v>
      </c>
      <c r="B2966" s="7" t="str">
        <f t="shared" si="46"/>
        <v>6</v>
      </c>
      <c r="C2966" s="17">
        <f>_xlfn.ISOWEEKNUM(Table3[[#This Row],[dt]])</f>
        <v>26</v>
      </c>
      <c r="D2966" s="1">
        <v>17871</v>
      </c>
      <c r="E2966" s="1" t="s">
        <v>10</v>
      </c>
      <c r="F2966" s="1" t="s">
        <v>91</v>
      </c>
      <c r="G2966" s="1" t="s">
        <v>73</v>
      </c>
      <c r="H2966" s="1" t="s">
        <v>17</v>
      </c>
      <c r="I2966" s="1" t="s">
        <v>12</v>
      </c>
      <c r="J2966" s="1" t="s">
        <v>16</v>
      </c>
      <c r="K2966" s="1" t="s">
        <v>14</v>
      </c>
      <c r="L2966" s="1" t="s">
        <v>79</v>
      </c>
      <c r="M2966" s="1">
        <v>287500</v>
      </c>
      <c r="N2966" s="17">
        <v>103.44083184418513</v>
      </c>
      <c r="O2966" s="8">
        <v>1631.3331411295928</v>
      </c>
      <c r="P2966" s="8">
        <v>937.48031740795852</v>
      </c>
      <c r="Q2966" s="8">
        <f>P2966-Table3[[#This Row],[paid]]</f>
        <v>-693.85282372163431</v>
      </c>
      <c r="R2966" s="8">
        <v>9.0629618951644044</v>
      </c>
      <c r="S2966" s="8">
        <v>1000</v>
      </c>
      <c r="T2966" s="10">
        <v>0.04</v>
      </c>
      <c r="U2966" s="8">
        <v>64.767939238701445</v>
      </c>
      <c r="V2966" s="10">
        <v>1.1514542054205195E-2</v>
      </c>
    </row>
    <row r="2967" spans="1:22" x14ac:dyDescent="0.25">
      <c r="A2967" s="6">
        <v>44741</v>
      </c>
      <c r="B2967" s="7" t="str">
        <f t="shared" si="46"/>
        <v>6</v>
      </c>
      <c r="C2967" s="17">
        <f>_xlfn.ISOWEEKNUM(Table3[[#This Row],[dt]])</f>
        <v>26</v>
      </c>
      <c r="D2967" s="1">
        <v>7282</v>
      </c>
      <c r="E2967" s="1" t="s">
        <v>10</v>
      </c>
      <c r="F2967" s="1" t="s">
        <v>91</v>
      </c>
      <c r="G2967" s="1" t="s">
        <v>46</v>
      </c>
      <c r="H2967" s="1" t="s">
        <v>19</v>
      </c>
      <c r="I2967" s="1" t="s">
        <v>18</v>
      </c>
      <c r="J2967" s="1" t="s">
        <v>13</v>
      </c>
      <c r="K2967" s="1" t="s">
        <v>15</v>
      </c>
      <c r="L2967" s="1" t="s">
        <v>80</v>
      </c>
      <c r="M2967" s="1">
        <v>88840</v>
      </c>
      <c r="N2967" s="17">
        <v>107.01961389961389</v>
      </c>
      <c r="O2967" s="8">
        <v>1290.9783295447041</v>
      </c>
      <c r="P2967" s="8">
        <v>590.42736060103732</v>
      </c>
      <c r="Q2967" s="8">
        <f>P2967-Table3[[#This Row],[paid]]</f>
        <v>-700.55096894366682</v>
      </c>
      <c r="R2967" s="8">
        <v>5.5170014083107013</v>
      </c>
      <c r="S2967" s="8">
        <v>600</v>
      </c>
      <c r="T2967" s="10">
        <v>0.02</v>
      </c>
      <c r="U2967" s="8">
        <v>70.036568298311295</v>
      </c>
      <c r="V2967" s="10">
        <v>1.9770021110080943E-2</v>
      </c>
    </row>
    <row r="2968" spans="1:22" x14ac:dyDescent="0.25">
      <c r="A2968" s="6">
        <v>44741</v>
      </c>
      <c r="B2968" s="7" t="str">
        <f t="shared" si="46"/>
        <v>6</v>
      </c>
      <c r="C2968" s="17">
        <f>_xlfn.ISOWEEKNUM(Table3[[#This Row],[dt]])</f>
        <v>26</v>
      </c>
      <c r="D2968" s="1">
        <v>17282</v>
      </c>
      <c r="E2968" s="1" t="s">
        <v>10</v>
      </c>
      <c r="F2968" s="1" t="s">
        <v>94</v>
      </c>
      <c r="G2968" s="1" t="s">
        <v>62</v>
      </c>
      <c r="H2968" s="1" t="s">
        <v>17</v>
      </c>
      <c r="I2968" s="1" t="s">
        <v>12</v>
      </c>
      <c r="J2968" s="1" t="s">
        <v>13</v>
      </c>
      <c r="K2968" s="1" t="s">
        <v>14</v>
      </c>
      <c r="L2968" s="1" t="s">
        <v>81</v>
      </c>
      <c r="M2968" s="1">
        <v>33040</v>
      </c>
      <c r="N2968" s="17">
        <v>97.738029719317552</v>
      </c>
      <c r="O2968" s="8">
        <v>1188.9725154943162</v>
      </c>
      <c r="P2968" s="8">
        <v>450.41794982494275</v>
      </c>
      <c r="Q2968" s="8">
        <f>P2968-Table3[[#This Row],[paid]]</f>
        <v>-738.55456566937346</v>
      </c>
      <c r="R2968" s="8">
        <v>4.6084206026911483</v>
      </c>
      <c r="S2968" s="8">
        <v>400</v>
      </c>
      <c r="T2968" s="10">
        <v>7.0000000000000007E-2</v>
      </c>
      <c r="U2968" s="8">
        <v>169.99882300077007</v>
      </c>
      <c r="V2968" s="10">
        <v>6.2904103128676003E-2</v>
      </c>
    </row>
    <row r="2969" spans="1:22" x14ac:dyDescent="0.25">
      <c r="A2969" s="6">
        <v>44741</v>
      </c>
      <c r="B2969" s="7" t="str">
        <f t="shared" si="46"/>
        <v>6</v>
      </c>
      <c r="C2969" s="17">
        <f>_xlfn.ISOWEEKNUM(Table3[[#This Row],[dt]])</f>
        <v>26</v>
      </c>
      <c r="D2969" s="1">
        <v>16845</v>
      </c>
      <c r="E2969" s="1" t="s">
        <v>10</v>
      </c>
      <c r="F2969" s="1" t="s">
        <v>91</v>
      </c>
      <c r="G2969" s="1" t="s">
        <v>50</v>
      </c>
      <c r="H2969" s="1" t="s">
        <v>11</v>
      </c>
      <c r="I2969" s="1" t="s">
        <v>12</v>
      </c>
      <c r="J2969" s="1" t="s">
        <v>13</v>
      </c>
      <c r="K2969" s="1" t="s">
        <v>15</v>
      </c>
      <c r="L2969" s="1" t="s">
        <v>79</v>
      </c>
      <c r="M2969" s="1">
        <v>55300</v>
      </c>
      <c r="N2969" s="17">
        <v>288.76222696182981</v>
      </c>
      <c r="O2969" s="8">
        <v>900.8358714196072</v>
      </c>
      <c r="P2969" s="8">
        <v>122.12552692874476</v>
      </c>
      <c r="Q2969" s="8">
        <f>P2969-Table3[[#This Row],[paid]]</f>
        <v>-778.71034449086244</v>
      </c>
      <c r="R2969" s="8">
        <v>0.42292763916413484</v>
      </c>
      <c r="S2969" s="8">
        <v>200</v>
      </c>
      <c r="T2969" s="10">
        <v>0.06</v>
      </c>
      <c r="U2969" s="8">
        <v>5.2198926660167091</v>
      </c>
      <c r="V2969" s="10">
        <v>7.1236712985515609E-3</v>
      </c>
    </row>
    <row r="2970" spans="1:22" x14ac:dyDescent="0.25">
      <c r="A2970" s="6">
        <v>44741</v>
      </c>
      <c r="B2970" s="7" t="str">
        <f t="shared" si="46"/>
        <v>6</v>
      </c>
      <c r="C2970" s="17">
        <f>_xlfn.ISOWEEKNUM(Table3[[#This Row],[dt]])</f>
        <v>26</v>
      </c>
      <c r="D2970" s="1">
        <v>12657</v>
      </c>
      <c r="E2970" s="1" t="s">
        <v>10</v>
      </c>
      <c r="F2970" s="1" t="s">
        <v>90</v>
      </c>
      <c r="G2970" s="1" t="s">
        <v>30</v>
      </c>
      <c r="H2970" s="1" t="s">
        <v>19</v>
      </c>
      <c r="I2970" s="1" t="s">
        <v>18</v>
      </c>
      <c r="J2970" s="1" t="s">
        <v>16</v>
      </c>
      <c r="K2970" s="1" t="s">
        <v>14</v>
      </c>
      <c r="L2970" s="1" t="s">
        <v>81</v>
      </c>
      <c r="M2970" s="1">
        <v>39060</v>
      </c>
      <c r="N2970" s="17">
        <v>83.997303890101421</v>
      </c>
      <c r="O2970" s="8">
        <v>991.26020700702713</v>
      </c>
      <c r="P2970" s="8">
        <v>207.12235035356744</v>
      </c>
      <c r="Q2970" s="8">
        <f>P2970-Table3[[#This Row],[paid]]</f>
        <v>-784.13785665345972</v>
      </c>
      <c r="R2970" s="8">
        <v>2.4658214104652418</v>
      </c>
      <c r="S2970" s="8">
        <v>400</v>
      </c>
      <c r="T2970" s="10">
        <v>0.08</v>
      </c>
      <c r="U2970" s="8">
        <v>27.806276595648388</v>
      </c>
      <c r="V2970" s="10">
        <v>2.2375081321243044E-2</v>
      </c>
    </row>
    <row r="2971" spans="1:22" x14ac:dyDescent="0.25">
      <c r="A2971" s="6">
        <v>44741</v>
      </c>
      <c r="B2971" s="7" t="str">
        <f t="shared" si="46"/>
        <v>6</v>
      </c>
      <c r="C2971" s="17">
        <f>_xlfn.ISOWEEKNUM(Table3[[#This Row],[dt]])</f>
        <v>26</v>
      </c>
      <c r="D2971" s="1">
        <v>3534</v>
      </c>
      <c r="E2971" s="1" t="s">
        <v>10</v>
      </c>
      <c r="F2971" s="1" t="s">
        <v>90</v>
      </c>
      <c r="G2971" s="1" t="s">
        <v>39</v>
      </c>
      <c r="H2971" s="1" t="s">
        <v>11</v>
      </c>
      <c r="I2971" s="1" t="s">
        <v>18</v>
      </c>
      <c r="J2971" s="1" t="s">
        <v>13</v>
      </c>
      <c r="K2971" s="1" t="s">
        <v>14</v>
      </c>
      <c r="L2971" s="1" t="s">
        <v>80</v>
      </c>
      <c r="M2971" s="1">
        <v>155880</v>
      </c>
      <c r="N2971" s="17">
        <v>253.37329202011477</v>
      </c>
      <c r="O2971" s="8">
        <v>2352.2026057098519</v>
      </c>
      <c r="P2971" s="8">
        <v>1552.0450981953054</v>
      </c>
      <c r="Q2971" s="8">
        <f>P2971-Table3[[#This Row],[paid]]</f>
        <v>-800.15750751454652</v>
      </c>
      <c r="R2971" s="8">
        <v>6.125527619036073</v>
      </c>
      <c r="S2971" s="8">
        <v>1200</v>
      </c>
      <c r="T2971" s="10">
        <v>0.08</v>
      </c>
      <c r="U2971" s="8">
        <v>472.20644633293574</v>
      </c>
      <c r="V2971" s="10">
        <v>5.0707981669047532E-2</v>
      </c>
    </row>
    <row r="2972" spans="1:22" x14ac:dyDescent="0.25">
      <c r="A2972" s="6">
        <v>44741</v>
      </c>
      <c r="B2972" s="7" t="str">
        <f t="shared" si="46"/>
        <v>6</v>
      </c>
      <c r="C2972" s="17">
        <f>_xlfn.ISOWEEKNUM(Table3[[#This Row],[dt]])</f>
        <v>26</v>
      </c>
      <c r="D2972" s="1">
        <v>16861</v>
      </c>
      <c r="E2972" s="1" t="s">
        <v>10</v>
      </c>
      <c r="F2972" s="1" t="s">
        <v>93</v>
      </c>
      <c r="G2972" s="1" t="s">
        <v>54</v>
      </c>
      <c r="H2972" s="1" t="s">
        <v>11</v>
      </c>
      <c r="I2972" s="1" t="s">
        <v>18</v>
      </c>
      <c r="J2972" s="1" t="s">
        <v>13</v>
      </c>
      <c r="K2972" s="1" t="s">
        <v>15</v>
      </c>
      <c r="L2972" s="1" t="s">
        <v>76</v>
      </c>
      <c r="M2972" s="1">
        <v>41670</v>
      </c>
      <c r="N2972" s="17">
        <v>283.28243112982602</v>
      </c>
      <c r="O2972" s="8">
        <v>953.45590964872417</v>
      </c>
      <c r="P2972" s="8">
        <v>111.98064181608221</v>
      </c>
      <c r="Q2972" s="8">
        <f>P2972-Table3[[#This Row],[paid]]</f>
        <v>-841.47526783264198</v>
      </c>
      <c r="R2972" s="8">
        <v>0.39529681162882424</v>
      </c>
      <c r="S2972" s="8">
        <v>200</v>
      </c>
      <c r="T2972" s="10">
        <v>7.0000000000000007E-2</v>
      </c>
      <c r="U2972" s="8">
        <v>43.654932747388742</v>
      </c>
      <c r="V2972" s="10">
        <v>6.4973927694705044E-2</v>
      </c>
    </row>
    <row r="2973" spans="1:22" x14ac:dyDescent="0.25">
      <c r="A2973" s="6">
        <v>44741</v>
      </c>
      <c r="B2973" s="7" t="str">
        <f t="shared" si="46"/>
        <v>6</v>
      </c>
      <c r="C2973" s="17">
        <f>_xlfn.ISOWEEKNUM(Table3[[#This Row],[dt]])</f>
        <v>26</v>
      </c>
      <c r="D2973" s="1">
        <v>17247</v>
      </c>
      <c r="E2973" s="1" t="s">
        <v>10</v>
      </c>
      <c r="F2973" s="1" t="s">
        <v>89</v>
      </c>
      <c r="G2973" s="1" t="s">
        <v>68</v>
      </c>
      <c r="H2973" s="1" t="s">
        <v>11</v>
      </c>
      <c r="I2973" s="1" t="s">
        <v>22</v>
      </c>
      <c r="J2973" s="1" t="s">
        <v>16</v>
      </c>
      <c r="K2973" s="1" t="s">
        <v>15</v>
      </c>
      <c r="L2973" s="1" t="s">
        <v>78</v>
      </c>
      <c r="M2973" s="1">
        <v>96760</v>
      </c>
      <c r="N2973" s="17">
        <v>413.1664933907619</v>
      </c>
      <c r="O2973" s="8">
        <v>2329.7780034321745</v>
      </c>
      <c r="P2973" s="8">
        <v>1395.0524754449307</v>
      </c>
      <c r="Q2973" s="8">
        <f>P2973-Table3[[#This Row],[paid]]</f>
        <v>-934.72552798724382</v>
      </c>
      <c r="R2973" s="8">
        <v>3.3764898600466302</v>
      </c>
      <c r="S2973" s="8">
        <v>1400</v>
      </c>
      <c r="T2973" s="10">
        <v>7.0000000000000007E-2</v>
      </c>
      <c r="U2973" s="8">
        <v>317.69293206091891</v>
      </c>
      <c r="V2973" s="10">
        <v>3.7954717074901383E-2</v>
      </c>
    </row>
    <row r="2974" spans="1:22" x14ac:dyDescent="0.25">
      <c r="A2974" s="6">
        <v>44741</v>
      </c>
      <c r="B2974" s="7" t="str">
        <f t="shared" si="46"/>
        <v>6</v>
      </c>
      <c r="C2974" s="17">
        <f>_xlfn.ISOWEEKNUM(Table3[[#This Row],[dt]])</f>
        <v>26</v>
      </c>
      <c r="D2974" s="1">
        <v>2370</v>
      </c>
      <c r="E2974" s="1" t="s">
        <v>10</v>
      </c>
      <c r="F2974" s="1" t="s">
        <v>91</v>
      </c>
      <c r="G2974" s="1" t="s">
        <v>45</v>
      </c>
      <c r="H2974" s="1" t="s">
        <v>17</v>
      </c>
      <c r="I2974" s="1" t="s">
        <v>12</v>
      </c>
      <c r="J2974" s="1" t="s">
        <v>13</v>
      </c>
      <c r="K2974" s="1" t="s">
        <v>14</v>
      </c>
      <c r="L2974" s="1" t="s">
        <v>77</v>
      </c>
      <c r="M2974" s="1">
        <v>22840</v>
      </c>
      <c r="N2974" s="17">
        <v>71.424926963749328</v>
      </c>
      <c r="O2974" s="8">
        <v>1115.4113912213743</v>
      </c>
      <c r="P2974" s="8">
        <v>174.7109148081594</v>
      </c>
      <c r="Q2974" s="8">
        <f>P2974-Table3[[#This Row],[paid]]</f>
        <v>-940.70047641321491</v>
      </c>
      <c r="R2974" s="8">
        <v>2.4460776123275751</v>
      </c>
      <c r="S2974" s="8">
        <v>30000</v>
      </c>
      <c r="T2974" s="10">
        <v>8.5000000000000006E-2</v>
      </c>
      <c r="U2974" s="8">
        <v>85.512512342016862</v>
      </c>
      <c r="V2974" s="10">
        <v>8.1575243344043993E-2</v>
      </c>
    </row>
    <row r="2975" spans="1:22" x14ac:dyDescent="0.25">
      <c r="A2975" s="6">
        <v>44741</v>
      </c>
      <c r="B2975" s="7" t="str">
        <f t="shared" si="46"/>
        <v>6</v>
      </c>
      <c r="C2975" s="17">
        <f>_xlfn.ISOWEEKNUM(Table3[[#This Row],[dt]])</f>
        <v>26</v>
      </c>
      <c r="D2975" s="1">
        <v>2796</v>
      </c>
      <c r="E2975" s="1" t="s">
        <v>10</v>
      </c>
      <c r="F2975" s="1" t="s">
        <v>92</v>
      </c>
      <c r="G2975" s="1" t="s">
        <v>35</v>
      </c>
      <c r="H2975" s="1" t="s">
        <v>17</v>
      </c>
      <c r="I2975" s="1" t="s">
        <v>12</v>
      </c>
      <c r="J2975" s="1" t="s">
        <v>13</v>
      </c>
      <c r="K2975" s="1" t="s">
        <v>14</v>
      </c>
      <c r="L2975" s="1" t="s">
        <v>75</v>
      </c>
      <c r="M2975" s="1">
        <v>90460</v>
      </c>
      <c r="N2975" s="17">
        <v>278.37570243510839</v>
      </c>
      <c r="O2975" s="8">
        <v>2890.7195857580077</v>
      </c>
      <c r="P2975" s="8">
        <v>1943.7345295369826</v>
      </c>
      <c r="Q2975" s="8">
        <f>P2975-Table3[[#This Row],[paid]]</f>
        <v>-946.98505622102516</v>
      </c>
      <c r="R2975" s="8">
        <v>6.9824144583526744</v>
      </c>
      <c r="S2975" s="8">
        <v>1400</v>
      </c>
      <c r="T2975" s="10">
        <v>0.11</v>
      </c>
      <c r="U2975" s="8">
        <v>806.37105424435674</v>
      </c>
      <c r="V2975" s="10">
        <v>6.9142762895407883E-2</v>
      </c>
    </row>
    <row r="2976" spans="1:22" x14ac:dyDescent="0.25">
      <c r="A2976" s="6">
        <v>44741</v>
      </c>
      <c r="B2976" s="7" t="str">
        <f t="shared" si="46"/>
        <v>6</v>
      </c>
      <c r="C2976" s="17">
        <f>_xlfn.ISOWEEKNUM(Table3[[#This Row],[dt]])</f>
        <v>26</v>
      </c>
      <c r="D2976" s="1">
        <v>5289</v>
      </c>
      <c r="E2976" s="1" t="s">
        <v>10</v>
      </c>
      <c r="F2976" s="1" t="s">
        <v>89</v>
      </c>
      <c r="G2976" s="1" t="s">
        <v>73</v>
      </c>
      <c r="H2976" s="1" t="s">
        <v>17</v>
      </c>
      <c r="I2976" s="1" t="s">
        <v>12</v>
      </c>
      <c r="J2976" s="1" t="s">
        <v>16</v>
      </c>
      <c r="K2976" s="1" t="s">
        <v>14</v>
      </c>
      <c r="L2976" s="1" t="s">
        <v>77</v>
      </c>
      <c r="M2976" s="1">
        <v>58170</v>
      </c>
      <c r="N2976" s="17">
        <v>179.47269978061934</v>
      </c>
      <c r="O2976" s="8">
        <v>1059.1756682258974</v>
      </c>
      <c r="P2976" s="8">
        <v>89.751235466687149</v>
      </c>
      <c r="Q2976" s="8">
        <f>P2976-Table3[[#This Row],[paid]]</f>
        <v>-969.42443275921028</v>
      </c>
      <c r="R2976" s="8">
        <v>0.5000829406165711</v>
      </c>
      <c r="S2976" s="8">
        <v>200</v>
      </c>
      <c r="T2976" s="10">
        <v>0.04</v>
      </c>
      <c r="U2976" s="8">
        <v>5.5064013301430439</v>
      </c>
      <c r="V2976" s="10">
        <v>1.0225302752121719E-2</v>
      </c>
    </row>
    <row r="2977" spans="1:22" x14ac:dyDescent="0.25">
      <c r="A2977" s="6">
        <v>44741</v>
      </c>
      <c r="B2977" s="7" t="str">
        <f t="shared" si="46"/>
        <v>6</v>
      </c>
      <c r="C2977" s="17">
        <f>_xlfn.ISOWEEKNUM(Table3[[#This Row],[dt]])</f>
        <v>26</v>
      </c>
      <c r="D2977" s="1">
        <v>15101</v>
      </c>
      <c r="E2977" s="1" t="s">
        <v>10</v>
      </c>
      <c r="F2977" s="1" t="s">
        <v>95</v>
      </c>
      <c r="G2977" s="1" t="s">
        <v>64</v>
      </c>
      <c r="H2977" s="1" t="s">
        <v>17</v>
      </c>
      <c r="I2977" s="1" t="s">
        <v>12</v>
      </c>
      <c r="J2977" s="1" t="s">
        <v>16</v>
      </c>
      <c r="K2977" s="1" t="s">
        <v>14</v>
      </c>
      <c r="L2977" s="1" t="s">
        <v>77</v>
      </c>
      <c r="M2977" s="1">
        <v>15890</v>
      </c>
      <c r="N2977" s="17">
        <v>75.009322067515569</v>
      </c>
      <c r="O2977" s="8">
        <v>1120.0187769292231</v>
      </c>
      <c r="P2977" s="8">
        <v>117.66365428620304</v>
      </c>
      <c r="Q2977" s="8">
        <f>P2977-Table3[[#This Row],[paid]]</f>
        <v>-1002.3551226430201</v>
      </c>
      <c r="R2977" s="8">
        <v>1.5686537492005925</v>
      </c>
      <c r="S2977" s="8">
        <v>200</v>
      </c>
      <c r="T2977" s="10">
        <v>0.1</v>
      </c>
      <c r="U2977" s="8">
        <v>5.2757915640964104</v>
      </c>
      <c r="V2977" s="10">
        <v>7.4729838993210056E-3</v>
      </c>
    </row>
    <row r="2978" spans="1:22" x14ac:dyDescent="0.25">
      <c r="A2978" s="6">
        <v>44741</v>
      </c>
      <c r="B2978" s="7" t="str">
        <f t="shared" si="46"/>
        <v>6</v>
      </c>
      <c r="C2978" s="17">
        <f>_xlfn.ISOWEEKNUM(Table3[[#This Row],[dt]])</f>
        <v>26</v>
      </c>
      <c r="D2978" s="1">
        <v>10778</v>
      </c>
      <c r="E2978" s="1" t="s">
        <v>10</v>
      </c>
      <c r="F2978" s="1" t="s">
        <v>94</v>
      </c>
      <c r="G2978" s="1" t="s">
        <v>47</v>
      </c>
      <c r="H2978" s="1" t="s">
        <v>17</v>
      </c>
      <c r="I2978" s="1" t="s">
        <v>12</v>
      </c>
      <c r="J2978" s="1" t="s">
        <v>16</v>
      </c>
      <c r="K2978" s="1" t="s">
        <v>20</v>
      </c>
      <c r="L2978" s="1" t="s">
        <v>77</v>
      </c>
      <c r="M2978" s="1">
        <v>37750</v>
      </c>
      <c r="N2978" s="17">
        <v>86.177498449918275</v>
      </c>
      <c r="O2978" s="8">
        <v>1332.3873831305002</v>
      </c>
      <c r="P2978" s="8">
        <v>236.25887169633612</v>
      </c>
      <c r="Q2978" s="8">
        <f>P2978-Table3[[#This Row],[paid]]</f>
        <v>-1096.128511434164</v>
      </c>
      <c r="R2978" s="8">
        <v>2.7415378253713998</v>
      </c>
      <c r="S2978" s="8">
        <v>400</v>
      </c>
      <c r="T2978" s="10">
        <v>0.09</v>
      </c>
      <c r="U2978" s="8">
        <v>10.065561286603328</v>
      </c>
      <c r="V2978" s="10">
        <v>7.1006584248968852E-3</v>
      </c>
    </row>
    <row r="2979" spans="1:22" x14ac:dyDescent="0.25">
      <c r="A2979" s="6">
        <v>44741</v>
      </c>
      <c r="B2979" s="7" t="str">
        <f t="shared" si="46"/>
        <v>6</v>
      </c>
      <c r="C2979" s="17">
        <f>_xlfn.ISOWEEKNUM(Table3[[#This Row],[dt]])</f>
        <v>26</v>
      </c>
      <c r="D2979" s="1">
        <v>12446</v>
      </c>
      <c r="E2979" s="1" t="s">
        <v>10</v>
      </c>
      <c r="F2979" s="1" t="s">
        <v>92</v>
      </c>
      <c r="G2979" s="1" t="s">
        <v>44</v>
      </c>
      <c r="H2979" s="1" t="s">
        <v>11</v>
      </c>
      <c r="I2979" s="1" t="s">
        <v>12</v>
      </c>
      <c r="J2979" s="1" t="s">
        <v>13</v>
      </c>
      <c r="K2979" s="1" t="s">
        <v>15</v>
      </c>
      <c r="L2979" s="1" t="s">
        <v>77</v>
      </c>
      <c r="M2979" s="1">
        <v>90180</v>
      </c>
      <c r="N2979" s="17">
        <v>339.76393097088658</v>
      </c>
      <c r="O2979" s="8">
        <v>2314.2313158376082</v>
      </c>
      <c r="P2979" s="8">
        <v>916.42462592647223</v>
      </c>
      <c r="Q2979" s="8">
        <f>P2979-Table3[[#This Row],[paid]]</f>
        <v>-1397.8066899111359</v>
      </c>
      <c r="R2979" s="8">
        <v>2.6972392958480285</v>
      </c>
      <c r="S2979" s="8">
        <v>800</v>
      </c>
      <c r="T2979" s="10">
        <v>0.21</v>
      </c>
      <c r="U2979" s="8">
        <v>562.60267802695682</v>
      </c>
      <c r="V2979" s="10">
        <v>0.10231841261325517</v>
      </c>
    </row>
    <row r="2980" spans="1:22" x14ac:dyDescent="0.25">
      <c r="A2980" s="6">
        <v>44741</v>
      </c>
      <c r="B2980" s="7" t="str">
        <f t="shared" si="46"/>
        <v>6</v>
      </c>
      <c r="C2980" s="17">
        <f>_xlfn.ISOWEEKNUM(Table3[[#This Row],[dt]])</f>
        <v>26</v>
      </c>
      <c r="D2980" s="1">
        <v>15408</v>
      </c>
      <c r="E2980" s="1" t="s">
        <v>10</v>
      </c>
      <c r="F2980" s="1" t="s">
        <v>93</v>
      </c>
      <c r="G2980" s="1" t="s">
        <v>59</v>
      </c>
      <c r="H2980" s="1" t="s">
        <v>17</v>
      </c>
      <c r="I2980" s="1" t="s">
        <v>18</v>
      </c>
      <c r="J2980" s="1" t="s">
        <v>16</v>
      </c>
      <c r="K2980" s="1" t="s">
        <v>20</v>
      </c>
      <c r="L2980" s="1" t="s">
        <v>77</v>
      </c>
      <c r="M2980" s="1">
        <v>132300</v>
      </c>
      <c r="N2980" s="17">
        <v>349.87084870848713</v>
      </c>
      <c r="O2980" s="8">
        <v>4367.4440562670261</v>
      </c>
      <c r="P2980" s="8">
        <v>2961.3204625057783</v>
      </c>
      <c r="Q2980" s="8">
        <f>P2980-Table3[[#This Row],[paid]]</f>
        <v>-1406.1235937612478</v>
      </c>
      <c r="R2980" s="8">
        <v>8.4640388687345443</v>
      </c>
      <c r="S2980" s="8">
        <v>3800</v>
      </c>
      <c r="T2980" s="10">
        <v>0.1</v>
      </c>
      <c r="U2980" s="8">
        <v>1043.8483384948381</v>
      </c>
      <c r="V2980" s="10">
        <v>5.8749036210441391E-2</v>
      </c>
    </row>
    <row r="2981" spans="1:22" x14ac:dyDescent="0.25">
      <c r="A2981" s="6">
        <v>44741</v>
      </c>
      <c r="B2981" s="7" t="str">
        <f t="shared" si="46"/>
        <v>6</v>
      </c>
      <c r="C2981" s="17">
        <f>_xlfn.ISOWEEKNUM(Table3[[#This Row],[dt]])</f>
        <v>26</v>
      </c>
      <c r="D2981" s="1">
        <v>2575</v>
      </c>
      <c r="E2981" s="1" t="s">
        <v>10</v>
      </c>
      <c r="F2981" s="1" t="s">
        <v>93</v>
      </c>
      <c r="G2981" s="1" t="s">
        <v>72</v>
      </c>
      <c r="H2981" s="1" t="s">
        <v>17</v>
      </c>
      <c r="I2981" s="1" t="s">
        <v>18</v>
      </c>
      <c r="J2981" s="1" t="s">
        <v>16</v>
      </c>
      <c r="K2981" s="1" t="s">
        <v>20</v>
      </c>
      <c r="L2981" s="1" t="s">
        <v>76</v>
      </c>
      <c r="M2981" s="1">
        <v>128380</v>
      </c>
      <c r="N2981" s="17">
        <v>128.76629889669007</v>
      </c>
      <c r="O2981" s="8">
        <v>2697.0173619016909</v>
      </c>
      <c r="P2981" s="8">
        <v>1205.8504991395682</v>
      </c>
      <c r="Q2981" s="8">
        <f>P2981-Table3[[#This Row],[paid]]</f>
        <v>-1491.1668627621227</v>
      </c>
      <c r="R2981" s="8">
        <v>9.3646436177142043</v>
      </c>
      <c r="S2981" s="8">
        <v>10000</v>
      </c>
      <c r="T2981" s="10">
        <v>7.4999999999999997E-2</v>
      </c>
      <c r="U2981" s="8">
        <v>395.6881504502233</v>
      </c>
      <c r="V2981" s="10">
        <v>5.4690050816493647E-2</v>
      </c>
    </row>
    <row r="2982" spans="1:22" x14ac:dyDescent="0.25">
      <c r="A2982" s="6">
        <v>44741</v>
      </c>
      <c r="B2982" s="7" t="str">
        <f t="shared" si="46"/>
        <v>6</v>
      </c>
      <c r="C2982" s="17">
        <f>_xlfn.ISOWEEKNUM(Table3[[#This Row],[dt]])</f>
        <v>26</v>
      </c>
      <c r="D2982" s="1">
        <v>5638</v>
      </c>
      <c r="E2982" s="1" t="s">
        <v>10</v>
      </c>
      <c r="F2982" s="1" t="s">
        <v>89</v>
      </c>
      <c r="G2982" s="1" t="s">
        <v>50</v>
      </c>
      <c r="H2982" s="1" t="s">
        <v>11</v>
      </c>
      <c r="I2982" s="1" t="s">
        <v>12</v>
      </c>
      <c r="J2982" s="1" t="s">
        <v>16</v>
      </c>
      <c r="K2982" s="1" t="s">
        <v>15</v>
      </c>
      <c r="L2982" s="1" t="s">
        <v>75</v>
      </c>
      <c r="M2982" s="1">
        <v>298050</v>
      </c>
      <c r="N2982" s="17">
        <v>854.19973544973539</v>
      </c>
      <c r="O2982" s="8">
        <v>3889.2252831920796</v>
      </c>
      <c r="P2982" s="8">
        <v>2366.2216581247126</v>
      </c>
      <c r="Q2982" s="8">
        <f>P2982-Table3[[#This Row],[paid]]</f>
        <v>-1523.003625067367</v>
      </c>
      <c r="R2982" s="8">
        <v>2.7701034780570368</v>
      </c>
      <c r="S2982" s="8">
        <v>2000</v>
      </c>
      <c r="T2982" s="10">
        <v>0.04</v>
      </c>
      <c r="U2982" s="8">
        <v>249.58591230109192</v>
      </c>
      <c r="V2982" s="10">
        <v>1.7579778254227088E-2</v>
      </c>
    </row>
    <row r="2983" spans="1:22" x14ac:dyDescent="0.25">
      <c r="A2983" s="6">
        <v>44741</v>
      </c>
      <c r="B2983" s="7" t="str">
        <f t="shared" si="46"/>
        <v>6</v>
      </c>
      <c r="C2983" s="17">
        <f>_xlfn.ISOWEEKNUM(Table3[[#This Row],[dt]])</f>
        <v>26</v>
      </c>
      <c r="D2983" s="1">
        <v>15910</v>
      </c>
      <c r="E2983" s="1" t="s">
        <v>10</v>
      </c>
      <c r="F2983" s="1" t="s">
        <v>93</v>
      </c>
      <c r="G2983" s="1" t="s">
        <v>25</v>
      </c>
      <c r="H2983" s="1" t="s">
        <v>11</v>
      </c>
      <c r="I2983" s="1" t="s">
        <v>12</v>
      </c>
      <c r="J2983" s="1" t="s">
        <v>16</v>
      </c>
      <c r="K2983" s="1" t="s">
        <v>14</v>
      </c>
      <c r="L2983" s="1" t="s">
        <v>78</v>
      </c>
      <c r="M2983" s="1">
        <v>109440</v>
      </c>
      <c r="N2983" s="17">
        <v>274.07582608695657</v>
      </c>
      <c r="O2983" s="8">
        <v>2729.6295643860872</v>
      </c>
      <c r="P2983" s="8">
        <v>1154.5146261890372</v>
      </c>
      <c r="Q2983" s="8">
        <f>P2983-Table3[[#This Row],[paid]]</f>
        <v>-1575.1149381970499</v>
      </c>
      <c r="R2983" s="8">
        <v>4.2123913030649485</v>
      </c>
      <c r="S2983" s="8">
        <v>400</v>
      </c>
      <c r="T2983" s="10">
        <v>0.12</v>
      </c>
      <c r="U2983" s="8">
        <v>538.48176662251899</v>
      </c>
      <c r="V2983" s="10">
        <v>7.7735664033985338E-2</v>
      </c>
    </row>
    <row r="2984" spans="1:22" x14ac:dyDescent="0.25">
      <c r="A2984" s="6">
        <v>44741</v>
      </c>
      <c r="B2984" s="7" t="str">
        <f t="shared" si="46"/>
        <v>6</v>
      </c>
      <c r="C2984" s="17">
        <f>_xlfn.ISOWEEKNUM(Table3[[#This Row],[dt]])</f>
        <v>26</v>
      </c>
      <c r="D2984" s="1">
        <v>10509</v>
      </c>
      <c r="E2984" s="1" t="s">
        <v>10</v>
      </c>
      <c r="F2984" s="1" t="s">
        <v>95</v>
      </c>
      <c r="G2984" s="1" t="s">
        <v>55</v>
      </c>
      <c r="H2984" s="1" t="s">
        <v>17</v>
      </c>
      <c r="I2984" s="1" t="s">
        <v>12</v>
      </c>
      <c r="J2984" s="1" t="s">
        <v>13</v>
      </c>
      <c r="K2984" s="1" t="s">
        <v>14</v>
      </c>
      <c r="L2984" s="1" t="s">
        <v>75</v>
      </c>
      <c r="M2984" s="1">
        <v>215440</v>
      </c>
      <c r="N2984" s="17">
        <v>516.0689009385685</v>
      </c>
      <c r="O2984" s="8">
        <v>9230.6748485443532</v>
      </c>
      <c r="P2984" s="8">
        <v>7217.6730666811682</v>
      </c>
      <c r="Q2984" s="8">
        <f>P2984-Table3[[#This Row],[paid]]</f>
        <v>-2013.001781863185</v>
      </c>
      <c r="R2984" s="8">
        <v>13.985870982642957</v>
      </c>
      <c r="S2984" s="8">
        <v>5200</v>
      </c>
      <c r="T2984" s="10">
        <v>0.108</v>
      </c>
      <c r="U2984" s="8">
        <v>1053.6168170209078</v>
      </c>
      <c r="V2984" s="10">
        <v>2.4329559016388596E-2</v>
      </c>
    </row>
    <row r="2985" spans="1:22" x14ac:dyDescent="0.25">
      <c r="A2985" s="6">
        <v>44741</v>
      </c>
      <c r="B2985" s="7" t="str">
        <f t="shared" si="46"/>
        <v>6</v>
      </c>
      <c r="C2985" s="17">
        <f>_xlfn.ISOWEEKNUM(Table3[[#This Row],[dt]])</f>
        <v>26</v>
      </c>
      <c r="D2985" s="1">
        <v>10543</v>
      </c>
      <c r="E2985" s="1" t="s">
        <v>10</v>
      </c>
      <c r="F2985" s="1" t="s">
        <v>92</v>
      </c>
      <c r="G2985" s="1" t="s">
        <v>48</v>
      </c>
      <c r="H2985" s="1" t="s">
        <v>19</v>
      </c>
      <c r="I2985" s="1" t="s">
        <v>18</v>
      </c>
      <c r="J2985" s="1" t="s">
        <v>13</v>
      </c>
      <c r="K2985" s="1" t="s">
        <v>14</v>
      </c>
      <c r="L2985" s="1" t="s">
        <v>75</v>
      </c>
      <c r="M2985" s="1">
        <v>220900</v>
      </c>
      <c r="N2985" s="17">
        <v>136.52512121050668</v>
      </c>
      <c r="O2985" s="8">
        <v>4179.8686661151569</v>
      </c>
      <c r="P2985" s="8">
        <v>1639.8191847280768</v>
      </c>
      <c r="Q2985" s="8">
        <f>P2985-Table3[[#This Row],[paid]]</f>
        <v>-2540.04948138708</v>
      </c>
      <c r="R2985" s="8">
        <v>12.011116856652752</v>
      </c>
      <c r="S2985" s="8">
        <v>2000</v>
      </c>
      <c r="T2985" s="10">
        <v>8.5000000000000006E-2</v>
      </c>
      <c r="U2985" s="8">
        <v>813.609402430655</v>
      </c>
      <c r="V2985" s="10">
        <v>8.269299952986095E-2</v>
      </c>
    </row>
    <row r="2986" spans="1:22" x14ac:dyDescent="0.25">
      <c r="A2986" s="6">
        <v>44741</v>
      </c>
      <c r="B2986" s="7" t="str">
        <f t="shared" si="46"/>
        <v>6</v>
      </c>
      <c r="C2986" s="17">
        <f>_xlfn.ISOWEEKNUM(Table3[[#This Row],[dt]])</f>
        <v>26</v>
      </c>
      <c r="D2986" s="1">
        <v>9559</v>
      </c>
      <c r="E2986" s="1" t="s">
        <v>10</v>
      </c>
      <c r="F2986" s="1" t="s">
        <v>90</v>
      </c>
      <c r="G2986" s="1" t="s">
        <v>70</v>
      </c>
      <c r="H2986" s="1" t="s">
        <v>17</v>
      </c>
      <c r="I2986" s="1" t="s">
        <v>18</v>
      </c>
      <c r="J2986" s="1" t="s">
        <v>16</v>
      </c>
      <c r="K2986" s="1" t="s">
        <v>14</v>
      </c>
      <c r="L2986" s="1" t="s">
        <v>77</v>
      </c>
      <c r="M2986" s="1">
        <v>230100</v>
      </c>
      <c r="N2986" s="17">
        <v>516.59828133467522</v>
      </c>
      <c r="O2986" s="8">
        <v>6767.4770034493049</v>
      </c>
      <c r="P2986" s="8">
        <v>4018.4678033952291</v>
      </c>
      <c r="Q2986" s="8">
        <f>P2986-Table3[[#This Row],[paid]]</f>
        <v>-2749.0092000540758</v>
      </c>
      <c r="R2986" s="8">
        <v>7.7787091993670181</v>
      </c>
      <c r="S2986" s="8">
        <v>4600</v>
      </c>
      <c r="T2986" s="10">
        <v>7.0000000000000007E-2</v>
      </c>
      <c r="U2986" s="8">
        <v>475.23291228759223</v>
      </c>
      <c r="V2986" s="10">
        <v>1.971036953794781E-2</v>
      </c>
    </row>
    <row r="2987" spans="1:22" x14ac:dyDescent="0.25">
      <c r="A2987" s="6">
        <v>44741</v>
      </c>
      <c r="B2987" s="7" t="str">
        <f t="shared" si="46"/>
        <v>6</v>
      </c>
      <c r="C2987" s="17">
        <f>_xlfn.ISOWEEKNUM(Table3[[#This Row],[dt]])</f>
        <v>26</v>
      </c>
      <c r="D2987" s="1">
        <v>16205</v>
      </c>
      <c r="E2987" s="1" t="s">
        <v>10</v>
      </c>
      <c r="F2987" s="1" t="s">
        <v>92</v>
      </c>
      <c r="G2987" s="1" t="s">
        <v>67</v>
      </c>
      <c r="H2987" s="1" t="s">
        <v>17</v>
      </c>
      <c r="I2987" s="1" t="s">
        <v>12</v>
      </c>
      <c r="J2987" s="1" t="s">
        <v>13</v>
      </c>
      <c r="K2987" s="1" t="s">
        <v>14</v>
      </c>
      <c r="L2987" s="1" t="s">
        <v>78</v>
      </c>
      <c r="M2987" s="1">
        <v>201750</v>
      </c>
      <c r="N2987" s="17">
        <v>730.50562524246732</v>
      </c>
      <c r="O2987" s="8">
        <v>6779.3898607040737</v>
      </c>
      <c r="P2987" s="8">
        <v>3684.8083548780305</v>
      </c>
      <c r="Q2987" s="8">
        <f>P2987-Table3[[#This Row],[paid]]</f>
        <v>-3094.5815058260432</v>
      </c>
      <c r="R2987" s="8">
        <v>5.0441888844524359</v>
      </c>
      <c r="S2987" s="8">
        <v>3800</v>
      </c>
      <c r="T2987" s="10">
        <v>0.09</v>
      </c>
      <c r="U2987" s="8">
        <v>1093.3486904228628</v>
      </c>
      <c r="V2987" s="10">
        <v>4.9452987560644944E-2</v>
      </c>
    </row>
    <row r="2988" spans="1:22" x14ac:dyDescent="0.25">
      <c r="A2988" s="6">
        <v>44741</v>
      </c>
      <c r="B2988" s="7" t="str">
        <f t="shared" si="46"/>
        <v>6</v>
      </c>
      <c r="C2988" s="17">
        <f>_xlfn.ISOWEEKNUM(Table3[[#This Row],[dt]])</f>
        <v>26</v>
      </c>
      <c r="D2988" s="1">
        <v>5351</v>
      </c>
      <c r="E2988" s="1" t="s">
        <v>10</v>
      </c>
      <c r="F2988" s="1" t="s">
        <v>91</v>
      </c>
      <c r="G2988" s="1" t="s">
        <v>38</v>
      </c>
      <c r="H2988" s="1" t="s">
        <v>17</v>
      </c>
      <c r="I2988" s="1" t="s">
        <v>12</v>
      </c>
      <c r="J2988" s="1" t="s">
        <v>13</v>
      </c>
      <c r="K2988" s="1" t="s">
        <v>14</v>
      </c>
      <c r="L2988" s="1" t="s">
        <v>77</v>
      </c>
      <c r="M2988" s="1">
        <v>289230</v>
      </c>
      <c r="N2988" s="17">
        <v>661.3313989249325</v>
      </c>
      <c r="O2988" s="8">
        <v>8849.5190844936496</v>
      </c>
      <c r="P2988" s="8">
        <v>5704.1567601959769</v>
      </c>
      <c r="Q2988" s="8">
        <f>P2988-Table3[[#This Row],[paid]]</f>
        <v>-3145.3623242976728</v>
      </c>
      <c r="R2988" s="8">
        <v>8.6252622655883506</v>
      </c>
      <c r="S2988" s="8">
        <v>7200</v>
      </c>
      <c r="T2988" s="10">
        <v>0.06</v>
      </c>
      <c r="U2988" s="8">
        <v>1367.8741049898276</v>
      </c>
      <c r="V2988" s="10">
        <v>3.9967172551981539E-2</v>
      </c>
    </row>
    <row r="2989" spans="1:22" x14ac:dyDescent="0.25">
      <c r="A2989" s="6">
        <v>44741</v>
      </c>
      <c r="B2989" s="7" t="str">
        <f t="shared" si="46"/>
        <v>6</v>
      </c>
      <c r="C2989" s="17">
        <f>_xlfn.ISOWEEKNUM(Table3[[#This Row],[dt]])</f>
        <v>26</v>
      </c>
      <c r="D2989" s="1">
        <v>13549</v>
      </c>
      <c r="E2989" s="1" t="s">
        <v>10</v>
      </c>
      <c r="F2989" s="1" t="s">
        <v>93</v>
      </c>
      <c r="G2989" s="1" t="s">
        <v>46</v>
      </c>
      <c r="H2989" s="1" t="s">
        <v>19</v>
      </c>
      <c r="I2989" s="1" t="s">
        <v>12</v>
      </c>
      <c r="J2989" s="1" t="s">
        <v>13</v>
      </c>
      <c r="K2989" s="1" t="s">
        <v>14</v>
      </c>
      <c r="L2989" s="1" t="s">
        <v>75</v>
      </c>
      <c r="M2989" s="1">
        <v>757530</v>
      </c>
      <c r="N2989" s="17">
        <v>594.42232817797367</v>
      </c>
      <c r="O2989" s="8">
        <v>14988.970715671279</v>
      </c>
      <c r="P2989" s="8">
        <v>11335.596526464111</v>
      </c>
      <c r="Q2989" s="8">
        <f>P2989-Table3[[#This Row],[paid]]</f>
        <v>-3653.3741892071685</v>
      </c>
      <c r="R2989" s="8">
        <v>19.069937297291705</v>
      </c>
      <c r="S2989" s="8">
        <v>12800</v>
      </c>
      <c r="T2989" s="10">
        <v>7.0000000000000007E-2</v>
      </c>
      <c r="U2989" s="8">
        <v>2237.4567688512743</v>
      </c>
      <c r="V2989" s="10">
        <v>3.2897206653802212E-2</v>
      </c>
    </row>
    <row r="2990" spans="1:22" x14ac:dyDescent="0.25">
      <c r="A2990" s="6">
        <v>44741</v>
      </c>
      <c r="B2990" s="7" t="str">
        <f t="shared" si="46"/>
        <v>6</v>
      </c>
      <c r="C2990" s="17">
        <f>_xlfn.ISOWEEKNUM(Table3[[#This Row],[dt]])</f>
        <v>26</v>
      </c>
      <c r="D2990" s="1">
        <v>7581</v>
      </c>
      <c r="E2990" s="1" t="s">
        <v>10</v>
      </c>
      <c r="F2990" s="1" t="s">
        <v>90</v>
      </c>
      <c r="G2990" s="1" t="s">
        <v>31</v>
      </c>
      <c r="H2990" s="1" t="s">
        <v>11</v>
      </c>
      <c r="I2990" s="1" t="s">
        <v>12</v>
      </c>
      <c r="J2990" s="1" t="s">
        <v>13</v>
      </c>
      <c r="K2990" s="1" t="s">
        <v>14</v>
      </c>
      <c r="L2990" s="1" t="s">
        <v>81</v>
      </c>
      <c r="M2990" s="1">
        <v>314860</v>
      </c>
      <c r="N2990" s="17">
        <v>869.2828621625938</v>
      </c>
      <c r="O2990" s="8">
        <v>6368.7388362958209</v>
      </c>
      <c r="P2990" s="8">
        <v>2541.8895886048199</v>
      </c>
      <c r="Q2990" s="8">
        <f>P2990-Table3[[#This Row],[paid]]</f>
        <v>-3826.849247691001</v>
      </c>
      <c r="R2990" s="8">
        <v>2.9241225143690635</v>
      </c>
      <c r="S2990" s="8">
        <v>1800</v>
      </c>
      <c r="T2990" s="10">
        <v>0.17</v>
      </c>
      <c r="U2990" s="8">
        <v>2224.1769401629381</v>
      </c>
      <c r="V2990" s="10">
        <v>0.14583487746896548</v>
      </c>
    </row>
    <row r="2991" spans="1:22" x14ac:dyDescent="0.25">
      <c r="A2991" s="6">
        <v>44741</v>
      </c>
      <c r="B2991" s="7" t="str">
        <f t="shared" si="46"/>
        <v>6</v>
      </c>
      <c r="C2991" s="17">
        <f>_xlfn.ISOWEEKNUM(Table3[[#This Row],[dt]])</f>
        <v>26</v>
      </c>
      <c r="D2991" s="1">
        <v>5585</v>
      </c>
      <c r="E2991" s="1" t="s">
        <v>10</v>
      </c>
      <c r="F2991" s="1" t="s">
        <v>92</v>
      </c>
      <c r="G2991" s="1" t="s">
        <v>67</v>
      </c>
      <c r="H2991" s="1" t="s">
        <v>19</v>
      </c>
      <c r="I2991" s="1" t="s">
        <v>12</v>
      </c>
      <c r="J2991" s="1" t="s">
        <v>13</v>
      </c>
      <c r="K2991" s="1" t="s">
        <v>14</v>
      </c>
      <c r="L2991" s="1" t="s">
        <v>78</v>
      </c>
      <c r="M2991" s="1">
        <v>598420</v>
      </c>
      <c r="N2991" s="17">
        <v>466.15580809508549</v>
      </c>
      <c r="O2991" s="8">
        <v>10616.253053668419</v>
      </c>
      <c r="P2991" s="8">
        <v>6651.6505660950561</v>
      </c>
      <c r="Q2991" s="8">
        <f>P2991-Table3[[#This Row],[paid]]</f>
        <v>-3964.6024875733629</v>
      </c>
      <c r="R2991" s="8">
        <v>14.269157330199491</v>
      </c>
      <c r="S2991" s="8">
        <v>5600</v>
      </c>
      <c r="T2991" s="10">
        <v>7.0000000000000007E-2</v>
      </c>
      <c r="U2991" s="8">
        <v>139.45126532701687</v>
      </c>
      <c r="V2991" s="10">
        <v>3.494151913657617E-3</v>
      </c>
    </row>
    <row r="2992" spans="1:22" x14ac:dyDescent="0.25">
      <c r="A2992" s="6">
        <v>44741</v>
      </c>
      <c r="B2992" s="7" t="str">
        <f t="shared" si="46"/>
        <v>6</v>
      </c>
      <c r="C2992" s="17">
        <f>_xlfn.ISOWEEKNUM(Table3[[#This Row],[dt]])</f>
        <v>26</v>
      </c>
      <c r="D2992" s="1">
        <v>2480</v>
      </c>
      <c r="E2992" s="1" t="s">
        <v>10</v>
      </c>
      <c r="F2992" s="1" t="s">
        <v>95</v>
      </c>
      <c r="G2992" s="1" t="s">
        <v>53</v>
      </c>
      <c r="H2992" s="1" t="s">
        <v>17</v>
      </c>
      <c r="I2992" s="1" t="s">
        <v>12</v>
      </c>
      <c r="J2992" s="1" t="s">
        <v>13</v>
      </c>
      <c r="K2992" s="1" t="s">
        <v>14</v>
      </c>
      <c r="L2992" s="1" t="s">
        <v>80</v>
      </c>
      <c r="M2992" s="1">
        <v>344150</v>
      </c>
      <c r="N2992" s="17">
        <v>716.33228864935018</v>
      </c>
      <c r="O2992" s="8">
        <v>9150.3544165269977</v>
      </c>
      <c r="P2992" s="8">
        <v>4153.798682600428</v>
      </c>
      <c r="Q2992" s="8">
        <f>P2992-Table3[[#This Row],[paid]]</f>
        <v>-4996.5557339265697</v>
      </c>
      <c r="R2992" s="8">
        <v>5.7987036860120407</v>
      </c>
      <c r="S2992" s="8">
        <v>50000</v>
      </c>
      <c r="T2992" s="10">
        <v>0.06</v>
      </c>
      <c r="U2992" s="8">
        <v>1204.011140558441</v>
      </c>
      <c r="V2992" s="10">
        <v>4.8309641068300664E-2</v>
      </c>
    </row>
    <row r="2993" spans="1:22" x14ac:dyDescent="0.25">
      <c r="A2993" s="6">
        <v>44742</v>
      </c>
      <c r="B2993" s="7" t="str">
        <f t="shared" si="46"/>
        <v>6</v>
      </c>
      <c r="C2993" s="17">
        <f>_xlfn.ISOWEEKNUM(Table3[[#This Row],[dt]])</f>
        <v>26</v>
      </c>
      <c r="D2993" s="1">
        <v>5289</v>
      </c>
      <c r="E2993" s="1" t="s">
        <v>10</v>
      </c>
      <c r="F2993" s="1" t="s">
        <v>95</v>
      </c>
      <c r="G2993" s="1" t="s">
        <v>42</v>
      </c>
      <c r="H2993" s="1" t="s">
        <v>17</v>
      </c>
      <c r="I2993" s="1" t="s">
        <v>12</v>
      </c>
      <c r="J2993" s="1" t="s">
        <v>16</v>
      </c>
      <c r="K2993" s="1" t="s">
        <v>14</v>
      </c>
      <c r="L2993" s="1" t="s">
        <v>77</v>
      </c>
      <c r="M2993" s="1">
        <v>1140250</v>
      </c>
      <c r="N2993" s="17">
        <v>2868.1086761766937</v>
      </c>
      <c r="O2993" s="8">
        <v>19983.297441077913</v>
      </c>
      <c r="P2993" s="8">
        <v>32713.623726812264</v>
      </c>
      <c r="Q2993" s="8">
        <f>P2993-Table3[[#This Row],[paid]]</f>
        <v>12730.326285734351</v>
      </c>
      <c r="R2993" s="8">
        <v>11.405991690112964</v>
      </c>
      <c r="S2993" s="8">
        <v>37400</v>
      </c>
      <c r="T2993" s="10">
        <v>0.04</v>
      </c>
      <c r="U2993" s="8">
        <v>7243.8763239060663</v>
      </c>
      <c r="V2993" s="10">
        <v>3.6905502451612872E-2</v>
      </c>
    </row>
    <row r="2994" spans="1:22" x14ac:dyDescent="0.25">
      <c r="A2994" s="6">
        <v>44742</v>
      </c>
      <c r="B2994" s="7" t="str">
        <f t="shared" si="46"/>
        <v>6</v>
      </c>
      <c r="C2994" s="17">
        <f>_xlfn.ISOWEEKNUM(Table3[[#This Row],[dt]])</f>
        <v>26</v>
      </c>
      <c r="D2994" s="1">
        <v>10543</v>
      </c>
      <c r="E2994" s="1" t="s">
        <v>10</v>
      </c>
      <c r="F2994" s="1" t="s">
        <v>93</v>
      </c>
      <c r="G2994" s="1" t="s">
        <v>27</v>
      </c>
      <c r="H2994" s="1" t="s">
        <v>19</v>
      </c>
      <c r="I2994" s="1" t="s">
        <v>18</v>
      </c>
      <c r="J2994" s="1" t="s">
        <v>13</v>
      </c>
      <c r="K2994" s="1" t="s">
        <v>14</v>
      </c>
      <c r="L2994" s="1" t="s">
        <v>81</v>
      </c>
      <c r="M2994" s="1">
        <v>564430</v>
      </c>
      <c r="N2994" s="17">
        <v>383.13195764322563</v>
      </c>
      <c r="O2994" s="8">
        <v>9299.8968101342452</v>
      </c>
      <c r="P2994" s="8">
        <v>14846.198628111344</v>
      </c>
      <c r="Q2994" s="8">
        <f>P2994-Table3[[#This Row],[paid]]</f>
        <v>5546.3018179770988</v>
      </c>
      <c r="R2994" s="8">
        <v>38.749570042226019</v>
      </c>
      <c r="S2994" s="8">
        <v>12000</v>
      </c>
      <c r="T2994" s="10">
        <v>8.5000000000000006E-2</v>
      </c>
      <c r="U2994" s="8">
        <v>4302.7620162788253</v>
      </c>
      <c r="V2994" s="10">
        <v>4.8303745670979663E-2</v>
      </c>
    </row>
    <row r="2995" spans="1:22" x14ac:dyDescent="0.25">
      <c r="A2995" s="6">
        <v>44742</v>
      </c>
      <c r="B2995" s="7" t="str">
        <f t="shared" si="46"/>
        <v>6</v>
      </c>
      <c r="C2995" s="17">
        <f>_xlfn.ISOWEEKNUM(Table3[[#This Row],[dt]])</f>
        <v>26</v>
      </c>
      <c r="D2995" s="1">
        <v>15720</v>
      </c>
      <c r="E2995" s="1" t="s">
        <v>10</v>
      </c>
      <c r="F2995" s="1" t="s">
        <v>95</v>
      </c>
      <c r="G2995" s="1" t="s">
        <v>43</v>
      </c>
      <c r="H2995" s="1" t="s">
        <v>17</v>
      </c>
      <c r="I2995" s="1" t="s">
        <v>12</v>
      </c>
      <c r="J2995" s="1" t="s">
        <v>13</v>
      </c>
      <c r="K2995" s="1" t="s">
        <v>14</v>
      </c>
      <c r="L2995" s="1" t="s">
        <v>78</v>
      </c>
      <c r="M2995" s="1">
        <v>194990</v>
      </c>
      <c r="N2995" s="17">
        <v>198.90849739875549</v>
      </c>
      <c r="O2995" s="8">
        <v>3516.3955625937215</v>
      </c>
      <c r="P2995" s="8">
        <v>5828.6746467930716</v>
      </c>
      <c r="Q2995" s="8">
        <f>P2995-Table3[[#This Row],[paid]]</f>
        <v>2312.2790841993501</v>
      </c>
      <c r="R2995" s="8">
        <v>29.30329635494768</v>
      </c>
      <c r="S2995" s="8">
        <v>6200</v>
      </c>
      <c r="T2995" s="10">
        <v>7.0000000000000007E-2</v>
      </c>
      <c r="U2995" s="8">
        <v>1436.7959720912802</v>
      </c>
      <c r="V2995" s="10">
        <v>4.1084124584016807E-2</v>
      </c>
    </row>
    <row r="2996" spans="1:22" x14ac:dyDescent="0.25">
      <c r="A2996" s="6">
        <v>44742</v>
      </c>
      <c r="B2996" s="7" t="str">
        <f t="shared" si="46"/>
        <v>6</v>
      </c>
      <c r="C2996" s="17">
        <f>_xlfn.ISOWEEKNUM(Table3[[#This Row],[dt]])</f>
        <v>26</v>
      </c>
      <c r="D2996" s="1">
        <v>15839</v>
      </c>
      <c r="E2996" s="1" t="s">
        <v>10</v>
      </c>
      <c r="F2996" s="1" t="s">
        <v>90</v>
      </c>
      <c r="G2996" s="1" t="s">
        <v>51</v>
      </c>
      <c r="H2996" s="1" t="s">
        <v>19</v>
      </c>
      <c r="I2996" s="1" t="s">
        <v>12</v>
      </c>
      <c r="J2996" s="1" t="s">
        <v>16</v>
      </c>
      <c r="K2996" s="1" t="s">
        <v>14</v>
      </c>
      <c r="L2996" s="1" t="s">
        <v>75</v>
      </c>
      <c r="M2996" s="1">
        <v>221460</v>
      </c>
      <c r="N2996" s="17">
        <v>303.73550558995885</v>
      </c>
      <c r="O2996" s="8">
        <v>4293.1607457935424</v>
      </c>
      <c r="P2996" s="8">
        <v>6585.7845944574065</v>
      </c>
      <c r="Q2996" s="8">
        <f>P2996-Table3[[#This Row],[paid]]</f>
        <v>2292.623848663864</v>
      </c>
      <c r="R2996" s="8">
        <v>21.682630029260316</v>
      </c>
      <c r="S2996" s="8">
        <v>4200</v>
      </c>
      <c r="T2996" s="10">
        <v>7.4999999999999997E-2</v>
      </c>
      <c r="U2996" s="8">
        <v>1694.9258904327382</v>
      </c>
      <c r="V2996" s="10">
        <v>4.2893545082418556E-2</v>
      </c>
    </row>
    <row r="2997" spans="1:22" x14ac:dyDescent="0.25">
      <c r="A2997" s="6">
        <v>44742</v>
      </c>
      <c r="B2997" s="7" t="str">
        <f t="shared" si="46"/>
        <v>6</v>
      </c>
      <c r="C2997" s="17">
        <f>_xlfn.ISOWEEKNUM(Table3[[#This Row],[dt]])</f>
        <v>26</v>
      </c>
      <c r="D2997" s="1">
        <v>17833</v>
      </c>
      <c r="E2997" s="1" t="s">
        <v>10</v>
      </c>
      <c r="F2997" s="1" t="s">
        <v>92</v>
      </c>
      <c r="G2997" s="1" t="s">
        <v>41</v>
      </c>
      <c r="H2997" s="1" t="s">
        <v>11</v>
      </c>
      <c r="I2997" s="1" t="s">
        <v>12</v>
      </c>
      <c r="J2997" s="1" t="s">
        <v>13</v>
      </c>
      <c r="K2997" s="1" t="s">
        <v>15</v>
      </c>
      <c r="L2997" s="1" t="s">
        <v>79</v>
      </c>
      <c r="M2997" s="1">
        <v>195060</v>
      </c>
      <c r="N2997" s="17">
        <v>1665.7406313876902</v>
      </c>
      <c r="O2997" s="8">
        <v>4676.5245821643002</v>
      </c>
      <c r="P2997" s="8">
        <v>6905.919335278737</v>
      </c>
      <c r="Q2997" s="8">
        <f>P2997-Table3[[#This Row],[paid]]</f>
        <v>2229.3947531144368</v>
      </c>
      <c r="R2997" s="8">
        <v>4.1458551260321812</v>
      </c>
      <c r="S2997" s="8">
        <v>7800</v>
      </c>
      <c r="T2997" s="10">
        <v>0.15</v>
      </c>
      <c r="U2997" s="8">
        <v>3567.4448510180655</v>
      </c>
      <c r="V2997" s="10">
        <v>8.6096305643040938E-2</v>
      </c>
    </row>
    <row r="2998" spans="1:22" x14ac:dyDescent="0.25">
      <c r="A2998" s="6">
        <v>44742</v>
      </c>
      <c r="B2998" s="7" t="str">
        <f t="shared" si="46"/>
        <v>6</v>
      </c>
      <c r="C2998" s="17">
        <f>_xlfn.ISOWEEKNUM(Table3[[#This Row],[dt]])</f>
        <v>26</v>
      </c>
      <c r="D2998" s="1">
        <v>7581</v>
      </c>
      <c r="E2998" s="1" t="s">
        <v>10</v>
      </c>
      <c r="F2998" s="1" t="s">
        <v>95</v>
      </c>
      <c r="G2998" s="1" t="s">
        <v>31</v>
      </c>
      <c r="H2998" s="1" t="s">
        <v>11</v>
      </c>
      <c r="I2998" s="1" t="s">
        <v>12</v>
      </c>
      <c r="J2998" s="1" t="s">
        <v>13</v>
      </c>
      <c r="K2998" s="1" t="s">
        <v>14</v>
      </c>
      <c r="L2998" s="1" t="s">
        <v>76</v>
      </c>
      <c r="M2998" s="1">
        <v>1161910</v>
      </c>
      <c r="N2998" s="17">
        <v>3345.2427216843225</v>
      </c>
      <c r="O2998" s="8">
        <v>24134.245595859185</v>
      </c>
      <c r="P2998" s="8">
        <v>25976.483083297895</v>
      </c>
      <c r="Q2998" s="8">
        <f>P2998-Table3[[#This Row],[paid]]</f>
        <v>1842.2374874387096</v>
      </c>
      <c r="R2998" s="8">
        <v>7.7652012856689785</v>
      </c>
      <c r="S2998" s="8">
        <v>26400</v>
      </c>
      <c r="T2998" s="10">
        <v>0.17</v>
      </c>
      <c r="U2998" s="8">
        <v>20697.281194437597</v>
      </c>
      <c r="V2998" s="10">
        <v>0.13279499209643031</v>
      </c>
    </row>
    <row r="2999" spans="1:22" x14ac:dyDescent="0.25">
      <c r="A2999" s="6">
        <v>44742</v>
      </c>
      <c r="B2999" s="7" t="str">
        <f t="shared" si="46"/>
        <v>6</v>
      </c>
      <c r="C2999" s="17">
        <f>_xlfn.ISOWEEKNUM(Table3[[#This Row],[dt]])</f>
        <v>26</v>
      </c>
      <c r="D2999" s="1">
        <v>17144</v>
      </c>
      <c r="E2999" s="1" t="s">
        <v>24</v>
      </c>
      <c r="F2999" s="1" t="s">
        <v>90</v>
      </c>
      <c r="G2999" s="1" t="s">
        <v>46</v>
      </c>
      <c r="H2999" s="1" t="s">
        <v>19</v>
      </c>
      <c r="I2999" s="1" t="s">
        <v>12</v>
      </c>
      <c r="J2999" s="1" t="s">
        <v>13</v>
      </c>
      <c r="K2999" s="1" t="s">
        <v>15</v>
      </c>
      <c r="L2999" s="1" t="s">
        <v>81</v>
      </c>
      <c r="M2999" s="1">
        <v>101250</v>
      </c>
      <c r="N2999" s="17">
        <v>491.4606741573034</v>
      </c>
      <c r="O2999" s="8">
        <v>3561.4234478836925</v>
      </c>
      <c r="P2999" s="8">
        <v>5402.1591625202082</v>
      </c>
      <c r="Q2999" s="8">
        <f>P2999-Table3[[#This Row],[paid]]</f>
        <v>1840.7357146365157</v>
      </c>
      <c r="R2999" s="8">
        <v>10.992047678653373</v>
      </c>
      <c r="S2999" s="8">
        <v>4200</v>
      </c>
      <c r="T2999" s="10">
        <v>0.12</v>
      </c>
      <c r="U2999" s="8">
        <v>2251.2159493103286</v>
      </c>
      <c r="V2999" s="10">
        <v>6.9454202834584589E-2</v>
      </c>
    </row>
    <row r="3000" spans="1:22" x14ac:dyDescent="0.25">
      <c r="A3000" s="6">
        <v>44742</v>
      </c>
      <c r="B3000" s="7" t="str">
        <f t="shared" si="46"/>
        <v>6</v>
      </c>
      <c r="C3000" s="17">
        <f>_xlfn.ISOWEEKNUM(Table3[[#This Row],[dt]])</f>
        <v>26</v>
      </c>
      <c r="D3000" s="1">
        <v>17870</v>
      </c>
      <c r="E3000" s="1" t="s">
        <v>10</v>
      </c>
      <c r="F3000" s="1" t="s">
        <v>91</v>
      </c>
      <c r="G3000" s="1" t="s">
        <v>48</v>
      </c>
      <c r="H3000" s="1" t="s">
        <v>11</v>
      </c>
      <c r="I3000" s="1" t="s">
        <v>12</v>
      </c>
      <c r="J3000" s="1" t="s">
        <v>13</v>
      </c>
      <c r="K3000" s="1" t="s">
        <v>14</v>
      </c>
      <c r="L3000" s="1" t="s">
        <v>78</v>
      </c>
      <c r="M3000" s="1">
        <v>151570</v>
      </c>
      <c r="N3000" s="17">
        <v>823.15043950506686</v>
      </c>
      <c r="O3000" s="8">
        <v>4405.7008054302487</v>
      </c>
      <c r="P3000" s="8">
        <v>6231.1933922985163</v>
      </c>
      <c r="Q3000" s="8">
        <f>P3000-Table3[[#This Row],[paid]]</f>
        <v>1825.4925868682676</v>
      </c>
      <c r="R3000" s="8">
        <v>7.5699326553784347</v>
      </c>
      <c r="S3000" s="8">
        <v>7800</v>
      </c>
      <c r="T3000" s="10">
        <v>0.12</v>
      </c>
      <c r="U3000" s="8">
        <v>4435.7853167982266</v>
      </c>
      <c r="V3000" s="10">
        <v>0.11864461689047302</v>
      </c>
    </row>
    <row r="3001" spans="1:22" x14ac:dyDescent="0.25">
      <c r="A3001" s="6">
        <v>44742</v>
      </c>
      <c r="B3001" s="7" t="str">
        <f t="shared" si="46"/>
        <v>6</v>
      </c>
      <c r="C3001" s="17">
        <f>_xlfn.ISOWEEKNUM(Table3[[#This Row],[dt]])</f>
        <v>26</v>
      </c>
      <c r="D3001" s="1">
        <v>12780</v>
      </c>
      <c r="E3001" s="1" t="s">
        <v>10</v>
      </c>
      <c r="F3001" s="1" t="s">
        <v>90</v>
      </c>
      <c r="G3001" s="1" t="s">
        <v>27</v>
      </c>
      <c r="H3001" s="1" t="s">
        <v>19</v>
      </c>
      <c r="I3001" s="1" t="s">
        <v>18</v>
      </c>
      <c r="J3001" s="1" t="s">
        <v>16</v>
      </c>
      <c r="K3001" s="1" t="s">
        <v>15</v>
      </c>
      <c r="L3001" s="1" t="s">
        <v>76</v>
      </c>
      <c r="M3001" s="1">
        <v>125680</v>
      </c>
      <c r="N3001" s="17">
        <v>153.74875755027142</v>
      </c>
      <c r="O3001" s="8">
        <v>2826.4534351182538</v>
      </c>
      <c r="P3001" s="8">
        <v>4526.7052491992526</v>
      </c>
      <c r="Q3001" s="8">
        <f>P3001-Table3[[#This Row],[paid]]</f>
        <v>1700.2518140809989</v>
      </c>
      <c r="R3001" s="8">
        <v>29.442223282481812</v>
      </c>
      <c r="S3001" s="8">
        <v>2600</v>
      </c>
      <c r="T3001" s="10">
        <v>5.7000000000000002E-2</v>
      </c>
      <c r="U3001" s="8">
        <v>1311.0762076063629</v>
      </c>
      <c r="V3001" s="10">
        <v>4.8271908427521486E-2</v>
      </c>
    </row>
    <row r="3002" spans="1:22" x14ac:dyDescent="0.25">
      <c r="A3002" s="6">
        <v>44742</v>
      </c>
      <c r="B3002" s="7" t="str">
        <f t="shared" si="46"/>
        <v>6</v>
      </c>
      <c r="C3002" s="17">
        <f>_xlfn.ISOWEEKNUM(Table3[[#This Row],[dt]])</f>
        <v>26</v>
      </c>
      <c r="D3002" s="1">
        <v>13948</v>
      </c>
      <c r="E3002" s="1" t="s">
        <v>10</v>
      </c>
      <c r="F3002" s="1" t="s">
        <v>95</v>
      </c>
      <c r="G3002" s="1" t="s">
        <v>71</v>
      </c>
      <c r="H3002" s="1" t="s">
        <v>11</v>
      </c>
      <c r="I3002" s="1" t="s">
        <v>18</v>
      </c>
      <c r="J3002" s="1" t="s">
        <v>13</v>
      </c>
      <c r="K3002" s="1" t="s">
        <v>14</v>
      </c>
      <c r="L3002" s="1" t="s">
        <v>78</v>
      </c>
      <c r="M3002" s="1">
        <v>169790</v>
      </c>
      <c r="N3002" s="17">
        <v>576.80853071624051</v>
      </c>
      <c r="O3002" s="8">
        <v>4939.989601455427</v>
      </c>
      <c r="P3002" s="8">
        <v>6595.8984809467847</v>
      </c>
      <c r="Q3002" s="8">
        <f>P3002-Table3[[#This Row],[paid]]</f>
        <v>1655.9088794913578</v>
      </c>
      <c r="R3002" s="8">
        <v>11.435161114480154</v>
      </c>
      <c r="S3002" s="8">
        <v>7200</v>
      </c>
      <c r="T3002" s="10">
        <v>0.1</v>
      </c>
      <c r="U3002" s="8">
        <v>1552.7155548293308</v>
      </c>
      <c r="V3002" s="10">
        <v>3.9234370655101707E-2</v>
      </c>
    </row>
    <row r="3003" spans="1:22" x14ac:dyDescent="0.25">
      <c r="A3003" s="6">
        <v>44742</v>
      </c>
      <c r="B3003" s="7" t="str">
        <f t="shared" si="46"/>
        <v>6</v>
      </c>
      <c r="C3003" s="17">
        <f>_xlfn.ISOWEEKNUM(Table3[[#This Row],[dt]])</f>
        <v>26</v>
      </c>
      <c r="D3003" s="1">
        <v>2406</v>
      </c>
      <c r="E3003" s="1" t="s">
        <v>10</v>
      </c>
      <c r="F3003" s="1" t="s">
        <v>95</v>
      </c>
      <c r="G3003" s="1" t="s">
        <v>42</v>
      </c>
      <c r="H3003" s="1" t="s">
        <v>17</v>
      </c>
      <c r="I3003" s="1" t="s">
        <v>18</v>
      </c>
      <c r="J3003" s="1" t="s">
        <v>16</v>
      </c>
      <c r="K3003" s="1" t="s">
        <v>14</v>
      </c>
      <c r="L3003" s="1" t="s">
        <v>78</v>
      </c>
      <c r="M3003" s="1">
        <v>116700</v>
      </c>
      <c r="N3003" s="17">
        <v>623.1789737171465</v>
      </c>
      <c r="O3003" s="8">
        <v>2318.2714644246544</v>
      </c>
      <c r="P3003" s="8">
        <v>3762.2344583278705</v>
      </c>
      <c r="Q3003" s="8">
        <f>P3003-Table3[[#This Row],[paid]]</f>
        <v>1443.9629939032161</v>
      </c>
      <c r="R3003" s="8">
        <v>6.0371652719392035</v>
      </c>
      <c r="S3003" s="8">
        <v>5000</v>
      </c>
      <c r="T3003" s="10">
        <v>0.05</v>
      </c>
      <c r="U3003" s="8">
        <v>282.9218995467179</v>
      </c>
      <c r="V3003" s="10">
        <v>1.2533416097998974E-2</v>
      </c>
    </row>
    <row r="3004" spans="1:22" x14ac:dyDescent="0.25">
      <c r="A3004" s="6">
        <v>44742</v>
      </c>
      <c r="B3004" s="7" t="str">
        <f t="shared" si="46"/>
        <v>6</v>
      </c>
      <c r="C3004" s="17">
        <f>_xlfn.ISOWEEKNUM(Table3[[#This Row],[dt]])</f>
        <v>26</v>
      </c>
      <c r="D3004" s="1">
        <v>5638</v>
      </c>
      <c r="E3004" s="1" t="s">
        <v>10</v>
      </c>
      <c r="F3004" s="1" t="s">
        <v>89</v>
      </c>
      <c r="G3004" s="1" t="s">
        <v>50</v>
      </c>
      <c r="H3004" s="1" t="s">
        <v>11</v>
      </c>
      <c r="I3004" s="1" t="s">
        <v>12</v>
      </c>
      <c r="J3004" s="1" t="s">
        <v>16</v>
      </c>
      <c r="K3004" s="1" t="s">
        <v>15</v>
      </c>
      <c r="L3004" s="1" t="s">
        <v>75</v>
      </c>
      <c r="M3004" s="1">
        <v>570260</v>
      </c>
      <c r="N3004" s="17">
        <v>1540.1203396643552</v>
      </c>
      <c r="O3004" s="8">
        <v>6906.8286152456458</v>
      </c>
      <c r="P3004" s="8">
        <v>8246.005606911327</v>
      </c>
      <c r="Q3004" s="8">
        <f>P3004-Table3[[#This Row],[paid]]</f>
        <v>1339.1769916656813</v>
      </c>
      <c r="R3004" s="8">
        <v>5.3541307094927486</v>
      </c>
      <c r="S3004" s="8">
        <v>6400</v>
      </c>
      <c r="T3004" s="10">
        <v>0.04</v>
      </c>
      <c r="U3004" s="8">
        <v>123.66973906972389</v>
      </c>
      <c r="V3004" s="10">
        <v>2.4995887901181923E-3</v>
      </c>
    </row>
    <row r="3005" spans="1:22" x14ac:dyDescent="0.25">
      <c r="A3005" s="6">
        <v>44742</v>
      </c>
      <c r="B3005" s="7" t="str">
        <f t="shared" si="46"/>
        <v>6</v>
      </c>
      <c r="C3005" s="17">
        <f>_xlfn.ISOWEEKNUM(Table3[[#This Row],[dt]])</f>
        <v>26</v>
      </c>
      <c r="D3005" s="1">
        <v>12790</v>
      </c>
      <c r="E3005" s="1" t="s">
        <v>10</v>
      </c>
      <c r="F3005" s="1" t="s">
        <v>92</v>
      </c>
      <c r="G3005" s="1" t="s">
        <v>44</v>
      </c>
      <c r="H3005" s="1" t="s">
        <v>19</v>
      </c>
      <c r="I3005" s="1" t="s">
        <v>21</v>
      </c>
      <c r="J3005" s="1" t="s">
        <v>16</v>
      </c>
      <c r="K3005" s="1" t="s">
        <v>14</v>
      </c>
      <c r="L3005" s="1" t="s">
        <v>79</v>
      </c>
      <c r="M3005" s="1">
        <v>64040</v>
      </c>
      <c r="N3005" s="17">
        <v>131.24871907480602</v>
      </c>
      <c r="O3005" s="8">
        <v>2230.3388264474029</v>
      </c>
      <c r="P3005" s="8">
        <v>3484.8704056431875</v>
      </c>
      <c r="Q3005" s="8">
        <f>P3005-Table3[[#This Row],[paid]]</f>
        <v>1254.5315791957846</v>
      </c>
      <c r="R3005" s="8">
        <v>26.551652695802417</v>
      </c>
      <c r="S3005" s="8">
        <v>3800</v>
      </c>
      <c r="T3005" s="10">
        <v>0.04</v>
      </c>
      <c r="U3005" s="8">
        <v>810.47258356297095</v>
      </c>
      <c r="V3005" s="10">
        <v>3.8761488435387285E-2</v>
      </c>
    </row>
    <row r="3006" spans="1:22" x14ac:dyDescent="0.25">
      <c r="A3006" s="6">
        <v>44742</v>
      </c>
      <c r="B3006" s="7" t="str">
        <f t="shared" si="46"/>
        <v>6</v>
      </c>
      <c r="C3006" s="17">
        <f>_xlfn.ISOWEEKNUM(Table3[[#This Row],[dt]])</f>
        <v>26</v>
      </c>
      <c r="D3006" s="1">
        <v>9121</v>
      </c>
      <c r="E3006" s="1" t="s">
        <v>10</v>
      </c>
      <c r="F3006" s="1" t="s">
        <v>91</v>
      </c>
      <c r="G3006" s="1" t="s">
        <v>57</v>
      </c>
      <c r="H3006" s="1" t="s">
        <v>11</v>
      </c>
      <c r="I3006" s="1" t="s">
        <v>12</v>
      </c>
      <c r="J3006" s="1" t="s">
        <v>13</v>
      </c>
      <c r="K3006" s="1" t="s">
        <v>14</v>
      </c>
      <c r="L3006" s="1" t="s">
        <v>75</v>
      </c>
      <c r="M3006" s="1">
        <v>97880</v>
      </c>
      <c r="N3006" s="17">
        <v>288.90200708382525</v>
      </c>
      <c r="O3006" s="8">
        <v>2057.0054415067925</v>
      </c>
      <c r="P3006" s="8">
        <v>3301.5166701870135</v>
      </c>
      <c r="Q3006" s="8">
        <f>P3006-Table3[[#This Row],[paid]]</f>
        <v>1244.5112286802209</v>
      </c>
      <c r="R3006" s="8">
        <v>11.427808008371068</v>
      </c>
      <c r="S3006" s="8">
        <v>800</v>
      </c>
      <c r="T3006" s="10">
        <v>0.125</v>
      </c>
      <c r="U3006" s="8">
        <v>1985.8542357837146</v>
      </c>
      <c r="V3006" s="10">
        <v>0.10024959405860107</v>
      </c>
    </row>
    <row r="3007" spans="1:22" x14ac:dyDescent="0.25">
      <c r="A3007" s="6">
        <v>44742</v>
      </c>
      <c r="B3007" s="7" t="str">
        <f t="shared" si="46"/>
        <v>6</v>
      </c>
      <c r="C3007" s="17">
        <f>_xlfn.ISOWEEKNUM(Table3[[#This Row],[dt]])</f>
        <v>26</v>
      </c>
      <c r="D3007" s="1">
        <v>15909</v>
      </c>
      <c r="E3007" s="1" t="s">
        <v>10</v>
      </c>
      <c r="F3007" s="1" t="s">
        <v>92</v>
      </c>
      <c r="G3007" s="1" t="s">
        <v>33</v>
      </c>
      <c r="H3007" s="1" t="s">
        <v>11</v>
      </c>
      <c r="I3007" s="1" t="s">
        <v>18</v>
      </c>
      <c r="J3007" s="1" t="s">
        <v>13</v>
      </c>
      <c r="K3007" s="1" t="s">
        <v>14</v>
      </c>
      <c r="L3007" s="1" t="s">
        <v>81</v>
      </c>
      <c r="M3007" s="1">
        <v>301400</v>
      </c>
      <c r="N3007" s="17">
        <v>485.39664398150552</v>
      </c>
      <c r="O3007" s="8">
        <v>4062.1694922675024</v>
      </c>
      <c r="P3007" s="8">
        <v>5300.4393516954351</v>
      </c>
      <c r="Q3007" s="8">
        <f>P3007-Table3[[#This Row],[paid]]</f>
        <v>1238.2698594279327</v>
      </c>
      <c r="R3007" s="8">
        <v>10.919810463084684</v>
      </c>
      <c r="S3007" s="8">
        <v>4400</v>
      </c>
      <c r="T3007" s="10">
        <v>0.06</v>
      </c>
      <c r="U3007" s="8">
        <v>1796.6662666907971</v>
      </c>
      <c r="V3007" s="10">
        <v>5.649425602540234E-2</v>
      </c>
    </row>
    <row r="3008" spans="1:22" x14ac:dyDescent="0.25">
      <c r="A3008" s="6">
        <v>44742</v>
      </c>
      <c r="B3008" s="7" t="str">
        <f t="shared" si="46"/>
        <v>6</v>
      </c>
      <c r="C3008" s="17">
        <f>_xlfn.ISOWEEKNUM(Table3[[#This Row],[dt]])</f>
        <v>26</v>
      </c>
      <c r="D3008" s="1">
        <v>17933</v>
      </c>
      <c r="E3008" s="1" t="s">
        <v>10</v>
      </c>
      <c r="F3008" s="1" t="s">
        <v>89</v>
      </c>
      <c r="G3008" s="1" t="s">
        <v>27</v>
      </c>
      <c r="H3008" s="1" t="s">
        <v>11</v>
      </c>
      <c r="I3008" s="1" t="s">
        <v>18</v>
      </c>
      <c r="J3008" s="1" t="s">
        <v>16</v>
      </c>
      <c r="K3008" s="1" t="s">
        <v>15</v>
      </c>
      <c r="L3008" s="1" t="s">
        <v>79</v>
      </c>
      <c r="M3008" s="1">
        <v>95840</v>
      </c>
      <c r="N3008" s="17">
        <v>1024.4659540442724</v>
      </c>
      <c r="O3008" s="8">
        <v>3591.2044949198512</v>
      </c>
      <c r="P3008" s="8">
        <v>4828.1715735644939</v>
      </c>
      <c r="Q3008" s="8">
        <f>P3008-Table3[[#This Row],[paid]]</f>
        <v>1236.9670786446427</v>
      </c>
      <c r="R3008" s="8">
        <v>4.7128667912333997</v>
      </c>
      <c r="S3008" s="8">
        <v>7400</v>
      </c>
      <c r="T3008" s="10">
        <v>0.1</v>
      </c>
      <c r="U3008" s="8">
        <v>164.53128235225054</v>
      </c>
      <c r="V3008" s="10">
        <v>5.6795579805373423E-3</v>
      </c>
    </row>
    <row r="3009" spans="1:22" x14ac:dyDescent="0.25">
      <c r="A3009" s="6">
        <v>44742</v>
      </c>
      <c r="B3009" s="7" t="str">
        <f t="shared" si="46"/>
        <v>6</v>
      </c>
      <c r="C3009" s="17">
        <f>_xlfn.ISOWEEKNUM(Table3[[#This Row],[dt]])</f>
        <v>26</v>
      </c>
      <c r="D3009" s="1">
        <v>17047</v>
      </c>
      <c r="E3009" s="1" t="s">
        <v>10</v>
      </c>
      <c r="F3009" s="1" t="s">
        <v>95</v>
      </c>
      <c r="G3009" s="1" t="s">
        <v>27</v>
      </c>
      <c r="H3009" s="1" t="s">
        <v>17</v>
      </c>
      <c r="I3009" s="1" t="s">
        <v>12</v>
      </c>
      <c r="J3009" s="1" t="s">
        <v>16</v>
      </c>
      <c r="K3009" s="1" t="s">
        <v>20</v>
      </c>
      <c r="L3009" s="1" t="s">
        <v>81</v>
      </c>
      <c r="M3009" s="1">
        <v>126540</v>
      </c>
      <c r="N3009" s="17">
        <v>127.34652801073464</v>
      </c>
      <c r="O3009" s="8">
        <v>2861.5182944233406</v>
      </c>
      <c r="P3009" s="8">
        <v>4048.9379959334619</v>
      </c>
      <c r="Q3009" s="8">
        <f>P3009-Table3[[#This Row],[paid]]</f>
        <v>1187.4197015101213</v>
      </c>
      <c r="R3009" s="8">
        <v>31.794647715814897</v>
      </c>
      <c r="S3009" s="8">
        <v>2000</v>
      </c>
      <c r="T3009" s="10">
        <v>7.4999999999999997E-2</v>
      </c>
      <c r="U3009" s="8">
        <v>572.51036512131122</v>
      </c>
      <c r="V3009" s="10">
        <v>2.3566276955270336E-2</v>
      </c>
    </row>
    <row r="3010" spans="1:22" x14ac:dyDescent="0.25">
      <c r="A3010" s="6">
        <v>44742</v>
      </c>
      <c r="B3010" s="7" t="str">
        <f t="shared" ref="B3010:B3073" si="47">TEXT(A3010,"M")</f>
        <v>6</v>
      </c>
      <c r="C3010" s="17">
        <f>_xlfn.ISOWEEKNUM(Table3[[#This Row],[dt]])</f>
        <v>26</v>
      </c>
      <c r="D3010" s="1">
        <v>17644</v>
      </c>
      <c r="E3010" s="1" t="s">
        <v>10</v>
      </c>
      <c r="F3010" s="1" t="s">
        <v>93</v>
      </c>
      <c r="G3010" s="1" t="s">
        <v>45</v>
      </c>
      <c r="H3010" s="1" t="s">
        <v>17</v>
      </c>
      <c r="I3010" s="1" t="s">
        <v>18</v>
      </c>
      <c r="J3010" s="1" t="s">
        <v>13</v>
      </c>
      <c r="K3010" s="1" t="s">
        <v>14</v>
      </c>
      <c r="L3010" s="1" t="s">
        <v>81</v>
      </c>
      <c r="M3010" s="1">
        <v>83450</v>
      </c>
      <c r="N3010" s="17">
        <v>180.32224727546034</v>
      </c>
      <c r="O3010" s="8">
        <v>3542.7847262431296</v>
      </c>
      <c r="P3010" s="8">
        <v>4629.2964018067951</v>
      </c>
      <c r="Q3010" s="8">
        <f>P3010-Table3[[#This Row],[paid]]</f>
        <v>1086.5116755636654</v>
      </c>
      <c r="R3010" s="8">
        <v>25.672353088718332</v>
      </c>
      <c r="S3010" s="8">
        <v>3200</v>
      </c>
      <c r="T3010" s="10">
        <v>0.1</v>
      </c>
      <c r="U3010" s="8">
        <v>2614.7700915171386</v>
      </c>
      <c r="V3010" s="10">
        <v>9.4138499121112121E-2</v>
      </c>
    </row>
    <row r="3011" spans="1:22" x14ac:dyDescent="0.25">
      <c r="A3011" s="6">
        <v>44742</v>
      </c>
      <c r="B3011" s="7" t="str">
        <f t="shared" si="47"/>
        <v>6</v>
      </c>
      <c r="C3011" s="17">
        <f>_xlfn.ISOWEEKNUM(Table3[[#This Row],[dt]])</f>
        <v>26</v>
      </c>
      <c r="D3011" s="1">
        <v>17673</v>
      </c>
      <c r="E3011" s="1" t="s">
        <v>10</v>
      </c>
      <c r="F3011" s="1" t="s">
        <v>92</v>
      </c>
      <c r="G3011" s="1" t="s">
        <v>27</v>
      </c>
      <c r="H3011" s="1" t="s">
        <v>11</v>
      </c>
      <c r="I3011" s="1" t="s">
        <v>18</v>
      </c>
      <c r="J3011" s="1" t="s">
        <v>16</v>
      </c>
      <c r="K3011" s="1" t="s">
        <v>14</v>
      </c>
      <c r="L3011" s="1" t="s">
        <v>75</v>
      </c>
      <c r="M3011" s="1">
        <v>276800</v>
      </c>
      <c r="N3011" s="17">
        <v>888.62812387568158</v>
      </c>
      <c r="O3011" s="8">
        <v>3663.9402781952112</v>
      </c>
      <c r="P3011" s="8">
        <v>4677.9890451223464</v>
      </c>
      <c r="Q3011" s="8">
        <f>P3011-Table3[[#This Row],[paid]]</f>
        <v>1014.0487669271351</v>
      </c>
      <c r="R3011" s="8">
        <v>5.2642820089011648</v>
      </c>
      <c r="S3011" s="8">
        <v>8000</v>
      </c>
      <c r="T3011" s="10">
        <v>0.1</v>
      </c>
      <c r="U3011" s="8">
        <v>2161.7187579821939</v>
      </c>
      <c r="V3011" s="10">
        <v>7.70173799443509E-2</v>
      </c>
    </row>
    <row r="3012" spans="1:22" x14ac:dyDescent="0.25">
      <c r="A3012" s="6">
        <v>44742</v>
      </c>
      <c r="B3012" s="7" t="str">
        <f t="shared" si="47"/>
        <v>6</v>
      </c>
      <c r="C3012" s="17">
        <f>_xlfn.ISOWEEKNUM(Table3[[#This Row],[dt]])</f>
        <v>26</v>
      </c>
      <c r="D3012" s="1">
        <v>3016</v>
      </c>
      <c r="E3012" s="1" t="s">
        <v>10</v>
      </c>
      <c r="F3012" s="1" t="s">
        <v>94</v>
      </c>
      <c r="G3012" s="1" t="s">
        <v>47</v>
      </c>
      <c r="H3012" s="1" t="s">
        <v>11</v>
      </c>
      <c r="I3012" s="1" t="s">
        <v>12</v>
      </c>
      <c r="J3012" s="1" t="s">
        <v>16</v>
      </c>
      <c r="K3012" s="1" t="s">
        <v>15</v>
      </c>
      <c r="L3012" s="1" t="s">
        <v>76</v>
      </c>
      <c r="M3012" s="1">
        <v>846880</v>
      </c>
      <c r="N3012" s="17">
        <v>4233.9817495232237</v>
      </c>
      <c r="O3012" s="8">
        <v>13887.766570974545</v>
      </c>
      <c r="P3012" s="8">
        <v>14893.756383775317</v>
      </c>
      <c r="Q3012" s="8">
        <f>P3012-Table3[[#This Row],[paid]]</f>
        <v>1005.9898128007717</v>
      </c>
      <c r="R3012" s="8">
        <v>3.5176713705609286</v>
      </c>
      <c r="S3012" s="8">
        <v>9600</v>
      </c>
      <c r="T3012" s="10">
        <v>7.0000000000000007E-2</v>
      </c>
      <c r="U3012" s="8">
        <v>4141.9377568620894</v>
      </c>
      <c r="V3012" s="10">
        <v>4.6349822146213304E-2</v>
      </c>
    </row>
    <row r="3013" spans="1:22" x14ac:dyDescent="0.25">
      <c r="A3013" s="6">
        <v>44742</v>
      </c>
      <c r="B3013" s="7" t="str">
        <f t="shared" si="47"/>
        <v>6</v>
      </c>
      <c r="C3013" s="17">
        <f>_xlfn.ISOWEEKNUM(Table3[[#This Row],[dt]])</f>
        <v>26</v>
      </c>
      <c r="D3013" s="1">
        <v>16537</v>
      </c>
      <c r="E3013" s="1" t="s">
        <v>10</v>
      </c>
      <c r="F3013" s="1" t="s">
        <v>90</v>
      </c>
      <c r="G3013" s="1" t="s">
        <v>28</v>
      </c>
      <c r="H3013" s="1" t="s">
        <v>17</v>
      </c>
      <c r="I3013" s="1" t="s">
        <v>18</v>
      </c>
      <c r="J3013" s="1" t="s">
        <v>16</v>
      </c>
      <c r="K3013" s="1" t="s">
        <v>15</v>
      </c>
      <c r="L3013" s="1" t="s">
        <v>79</v>
      </c>
      <c r="M3013" s="1">
        <v>151720</v>
      </c>
      <c r="N3013" s="17">
        <v>470.46119013633898</v>
      </c>
      <c r="O3013" s="8">
        <v>3688.0460372608704</v>
      </c>
      <c r="P3013" s="8">
        <v>4590.1654179030638</v>
      </c>
      <c r="Q3013" s="8">
        <f>P3013-Table3[[#This Row],[paid]]</f>
        <v>902.11938064219339</v>
      </c>
      <c r="R3013" s="8">
        <v>9.756735548309182</v>
      </c>
      <c r="S3013" s="8">
        <v>2800</v>
      </c>
      <c r="T3013" s="10">
        <v>0.1</v>
      </c>
      <c r="U3013" s="8">
        <v>1645.7182903456933</v>
      </c>
      <c r="V3013" s="10">
        <v>5.9755228135021134E-2</v>
      </c>
    </row>
    <row r="3014" spans="1:22" x14ac:dyDescent="0.25">
      <c r="A3014" s="6">
        <v>44742</v>
      </c>
      <c r="B3014" s="7" t="str">
        <f t="shared" si="47"/>
        <v>6</v>
      </c>
      <c r="C3014" s="17">
        <f>_xlfn.ISOWEEKNUM(Table3[[#This Row],[dt]])</f>
        <v>26</v>
      </c>
      <c r="D3014" s="1">
        <v>2480</v>
      </c>
      <c r="E3014" s="1" t="s">
        <v>10</v>
      </c>
      <c r="F3014" s="1" t="s">
        <v>90</v>
      </c>
      <c r="G3014" s="1" t="s">
        <v>64</v>
      </c>
      <c r="H3014" s="1" t="s">
        <v>17</v>
      </c>
      <c r="I3014" s="1" t="s">
        <v>12</v>
      </c>
      <c r="J3014" s="1" t="s">
        <v>13</v>
      </c>
      <c r="K3014" s="1" t="s">
        <v>14</v>
      </c>
      <c r="L3014" s="1" t="s">
        <v>77</v>
      </c>
      <c r="M3014" s="1">
        <v>752540</v>
      </c>
      <c r="N3014" s="17">
        <v>1310.5646196150321</v>
      </c>
      <c r="O3014" s="8">
        <v>19534.706508117997</v>
      </c>
      <c r="P3014" s="8">
        <v>20415.865394021494</v>
      </c>
      <c r="Q3014" s="8">
        <f>P3014-Table3[[#This Row],[paid]]</f>
        <v>881.15888590349641</v>
      </c>
      <c r="R3014" s="8">
        <v>15.577915875692181</v>
      </c>
      <c r="S3014" s="8">
        <v>50000</v>
      </c>
      <c r="T3014" s="10">
        <v>0.06</v>
      </c>
      <c r="U3014" s="8">
        <v>2629.3658916419108</v>
      </c>
      <c r="V3014" s="10">
        <v>2.1465053777995329E-2</v>
      </c>
    </row>
    <row r="3015" spans="1:22" x14ac:dyDescent="0.25">
      <c r="A3015" s="6">
        <v>44742</v>
      </c>
      <c r="B3015" s="7" t="str">
        <f t="shared" si="47"/>
        <v>6</v>
      </c>
      <c r="C3015" s="17">
        <f>_xlfn.ISOWEEKNUM(Table3[[#This Row],[dt]])</f>
        <v>26</v>
      </c>
      <c r="D3015" s="1">
        <v>17456</v>
      </c>
      <c r="E3015" s="1" t="s">
        <v>10</v>
      </c>
      <c r="F3015" s="1" t="s">
        <v>89</v>
      </c>
      <c r="G3015" s="1" t="s">
        <v>66</v>
      </c>
      <c r="H3015" s="1" t="s">
        <v>17</v>
      </c>
      <c r="I3015" s="1" t="s">
        <v>18</v>
      </c>
      <c r="J3015" s="1" t="s">
        <v>16</v>
      </c>
      <c r="K3015" s="1" t="s">
        <v>15</v>
      </c>
      <c r="L3015" s="1" t="s">
        <v>79</v>
      </c>
      <c r="M3015" s="1">
        <v>98370</v>
      </c>
      <c r="N3015" s="17">
        <v>168.49673735725938</v>
      </c>
      <c r="O3015" s="8">
        <v>2433.164627560654</v>
      </c>
      <c r="P3015" s="8">
        <v>3253.8119142623914</v>
      </c>
      <c r="Q3015" s="8">
        <f>P3015-Table3[[#This Row],[paid]]</f>
        <v>820.64728670173736</v>
      </c>
      <c r="R3015" s="8">
        <v>19.310830377465507</v>
      </c>
      <c r="S3015" s="8">
        <v>4800</v>
      </c>
      <c r="T3015" s="10">
        <v>0.05</v>
      </c>
      <c r="U3015" s="8">
        <v>130.34714909052732</v>
      </c>
      <c r="V3015" s="10">
        <v>6.6766381772702943E-3</v>
      </c>
    </row>
    <row r="3016" spans="1:22" x14ac:dyDescent="0.25">
      <c r="A3016" s="6">
        <v>44742</v>
      </c>
      <c r="B3016" s="7" t="str">
        <f t="shared" si="47"/>
        <v>6</v>
      </c>
      <c r="C3016" s="17">
        <f>_xlfn.ISOWEEKNUM(Table3[[#This Row],[dt]])</f>
        <v>26</v>
      </c>
      <c r="D3016" s="1">
        <v>17947</v>
      </c>
      <c r="E3016" s="1" t="s">
        <v>10</v>
      </c>
      <c r="F3016" s="1" t="s">
        <v>92</v>
      </c>
      <c r="G3016" s="1" t="s">
        <v>51</v>
      </c>
      <c r="H3016" s="1" t="s">
        <v>19</v>
      </c>
      <c r="I3016" s="1" t="s">
        <v>12</v>
      </c>
      <c r="J3016" s="1" t="s">
        <v>16</v>
      </c>
      <c r="K3016" s="1" t="s">
        <v>14</v>
      </c>
      <c r="L3016" s="1" t="s">
        <v>81</v>
      </c>
      <c r="M3016" s="1">
        <v>276300</v>
      </c>
      <c r="N3016" s="17">
        <v>170.67671495197209</v>
      </c>
      <c r="O3016" s="8">
        <v>1921.1737612448765</v>
      </c>
      <c r="P3016" s="8">
        <v>2732.496886843332</v>
      </c>
      <c r="Q3016" s="8">
        <f>P3016-Table3[[#This Row],[paid]]</f>
        <v>811.32312559845559</v>
      </c>
      <c r="R3016" s="8">
        <v>16.009781343707303</v>
      </c>
      <c r="S3016" s="8">
        <v>1000</v>
      </c>
      <c r="T3016" s="10">
        <v>0.15</v>
      </c>
      <c r="U3016" s="8">
        <v>1042.4800181499786</v>
      </c>
      <c r="V3016" s="10">
        <v>6.3585312952499209E-2</v>
      </c>
    </row>
    <row r="3017" spans="1:22" x14ac:dyDescent="0.25">
      <c r="A3017" s="6">
        <v>44742</v>
      </c>
      <c r="B3017" s="7" t="str">
        <f t="shared" si="47"/>
        <v>6</v>
      </c>
      <c r="C3017" s="17">
        <f>_xlfn.ISOWEEKNUM(Table3[[#This Row],[dt]])</f>
        <v>26</v>
      </c>
      <c r="D3017" s="1">
        <v>2865</v>
      </c>
      <c r="E3017" s="1" t="s">
        <v>10</v>
      </c>
      <c r="F3017" s="1" t="s">
        <v>94</v>
      </c>
      <c r="G3017" s="1" t="s">
        <v>57</v>
      </c>
      <c r="H3017" s="1" t="s">
        <v>17</v>
      </c>
      <c r="I3017" s="1" t="s">
        <v>12</v>
      </c>
      <c r="J3017" s="1" t="s">
        <v>16</v>
      </c>
      <c r="K3017" s="1" t="s">
        <v>15</v>
      </c>
      <c r="L3017" s="1" t="s">
        <v>80</v>
      </c>
      <c r="M3017" s="1">
        <v>189820</v>
      </c>
      <c r="N3017" s="17">
        <v>408.15121779584814</v>
      </c>
      <c r="O3017" s="8">
        <v>3265.0827022648627</v>
      </c>
      <c r="P3017" s="8">
        <v>4038.3257004047341</v>
      </c>
      <c r="Q3017" s="8">
        <f>P3017-Table3[[#This Row],[paid]]</f>
        <v>773.24299813987136</v>
      </c>
      <c r="R3017" s="8">
        <v>9.8941900068632194</v>
      </c>
      <c r="S3017" s="8">
        <v>4000</v>
      </c>
      <c r="T3017" s="10">
        <v>0.12</v>
      </c>
      <c r="U3017" s="8">
        <v>2457.0338160953515</v>
      </c>
      <c r="V3017" s="10">
        <v>0.10140480644610957</v>
      </c>
    </row>
    <row r="3018" spans="1:22" x14ac:dyDescent="0.25">
      <c r="A3018" s="6">
        <v>44742</v>
      </c>
      <c r="B3018" s="7" t="str">
        <f t="shared" si="47"/>
        <v>6</v>
      </c>
      <c r="C3018" s="17">
        <f>_xlfn.ISOWEEKNUM(Table3[[#This Row],[dt]])</f>
        <v>26</v>
      </c>
      <c r="D3018" s="1">
        <v>16842</v>
      </c>
      <c r="E3018" s="1" t="s">
        <v>10</v>
      </c>
      <c r="F3018" s="1" t="s">
        <v>95</v>
      </c>
      <c r="G3018" s="1" t="s">
        <v>52</v>
      </c>
      <c r="H3018" s="1" t="s">
        <v>11</v>
      </c>
      <c r="I3018" s="1" t="s">
        <v>12</v>
      </c>
      <c r="J3018" s="1" t="s">
        <v>16</v>
      </c>
      <c r="K3018" s="1" t="s">
        <v>14</v>
      </c>
      <c r="L3018" s="1" t="s">
        <v>80</v>
      </c>
      <c r="M3018" s="1">
        <v>411570</v>
      </c>
      <c r="N3018" s="17">
        <v>1313.3494308970837</v>
      </c>
      <c r="O3018" s="8">
        <v>4509.7688497087875</v>
      </c>
      <c r="P3018" s="8">
        <v>5278.8791018203492</v>
      </c>
      <c r="Q3018" s="8">
        <f>P3018-Table3[[#This Row],[paid]]</f>
        <v>769.11025211156175</v>
      </c>
      <c r="R3018" s="8">
        <v>4.0194018268349261</v>
      </c>
      <c r="S3018" s="8">
        <v>6600</v>
      </c>
      <c r="T3018" s="10">
        <v>0.14000000000000001</v>
      </c>
      <c r="U3018" s="8">
        <v>2019.2008616010885</v>
      </c>
      <c r="V3018" s="10">
        <v>6.3750934704578821E-2</v>
      </c>
    </row>
    <row r="3019" spans="1:22" x14ac:dyDescent="0.25">
      <c r="A3019" s="6">
        <v>44742</v>
      </c>
      <c r="B3019" s="7" t="str">
        <f t="shared" si="47"/>
        <v>6</v>
      </c>
      <c r="C3019" s="17">
        <f>_xlfn.ISOWEEKNUM(Table3[[#This Row],[dt]])</f>
        <v>26</v>
      </c>
      <c r="D3019" s="1">
        <v>18006</v>
      </c>
      <c r="E3019" s="1" t="s">
        <v>10</v>
      </c>
      <c r="F3019" s="1" t="s">
        <v>90</v>
      </c>
      <c r="G3019" s="1" t="s">
        <v>32</v>
      </c>
      <c r="H3019" s="1" t="s">
        <v>11</v>
      </c>
      <c r="I3019" s="1" t="s">
        <v>12</v>
      </c>
      <c r="J3019" s="1" t="s">
        <v>16</v>
      </c>
      <c r="K3019" s="1" t="s">
        <v>14</v>
      </c>
      <c r="L3019" s="1" t="s">
        <v>77</v>
      </c>
      <c r="M3019" s="1">
        <v>158530</v>
      </c>
      <c r="N3019" s="17">
        <v>422.98003496181798</v>
      </c>
      <c r="O3019" s="8">
        <v>3232.4355844790252</v>
      </c>
      <c r="P3019" s="8">
        <v>3928.8957371688589</v>
      </c>
      <c r="Q3019" s="8">
        <f>P3019-Table3[[#This Row],[paid]]</f>
        <v>696.46015268983365</v>
      </c>
      <c r="R3019" s="8">
        <v>9.2886080013765113</v>
      </c>
      <c r="S3019" s="8">
        <v>4400</v>
      </c>
      <c r="T3019" s="10">
        <v>0.08</v>
      </c>
      <c r="U3019" s="8">
        <v>632.39614161218094</v>
      </c>
      <c r="V3019" s="10">
        <v>2.6826712640461593E-2</v>
      </c>
    </row>
    <row r="3020" spans="1:22" x14ac:dyDescent="0.25">
      <c r="A3020" s="6">
        <v>44742</v>
      </c>
      <c r="B3020" s="7" t="str">
        <f t="shared" si="47"/>
        <v>6</v>
      </c>
      <c r="C3020" s="17">
        <f>_xlfn.ISOWEEKNUM(Table3[[#This Row],[dt]])</f>
        <v>26</v>
      </c>
      <c r="D3020" s="1">
        <v>17267</v>
      </c>
      <c r="E3020" s="1" t="s">
        <v>10</v>
      </c>
      <c r="F3020" s="1" t="s">
        <v>94</v>
      </c>
      <c r="G3020" s="1" t="s">
        <v>34</v>
      </c>
      <c r="H3020" s="1" t="s">
        <v>11</v>
      </c>
      <c r="I3020" s="1" t="s">
        <v>12</v>
      </c>
      <c r="J3020" s="1" t="s">
        <v>13</v>
      </c>
      <c r="K3020" s="1" t="s">
        <v>15</v>
      </c>
      <c r="L3020" s="1" t="s">
        <v>76</v>
      </c>
      <c r="M3020" s="1">
        <v>206820</v>
      </c>
      <c r="N3020" s="17">
        <v>890.09529664924673</v>
      </c>
      <c r="O3020" s="8">
        <v>1763.8041680906301</v>
      </c>
      <c r="P3020" s="8">
        <v>2336.2407652199518</v>
      </c>
      <c r="Q3020" s="8">
        <f>P3020-Table3[[#This Row],[paid]]</f>
        <v>572.43659712932163</v>
      </c>
      <c r="R3020" s="8">
        <v>2.6247085834682</v>
      </c>
      <c r="S3020" s="8">
        <v>2200</v>
      </c>
      <c r="T3020" s="10">
        <v>0.08</v>
      </c>
      <c r="U3020" s="8">
        <v>1079.5808620417254</v>
      </c>
      <c r="V3020" s="10">
        <v>7.7016952341673953E-2</v>
      </c>
    </row>
    <row r="3021" spans="1:22" x14ac:dyDescent="0.25">
      <c r="A3021" s="6">
        <v>44742</v>
      </c>
      <c r="B3021" s="7" t="str">
        <f t="shared" si="47"/>
        <v>6</v>
      </c>
      <c r="C3021" s="17">
        <f>_xlfn.ISOWEEKNUM(Table3[[#This Row],[dt]])</f>
        <v>26</v>
      </c>
      <c r="D3021" s="1">
        <v>2973</v>
      </c>
      <c r="E3021" s="1" t="s">
        <v>10</v>
      </c>
      <c r="F3021" s="1" t="s">
        <v>89</v>
      </c>
      <c r="G3021" s="1" t="s">
        <v>73</v>
      </c>
      <c r="H3021" s="1" t="s">
        <v>11</v>
      </c>
      <c r="I3021" s="1" t="s">
        <v>21</v>
      </c>
      <c r="J3021" s="1" t="s">
        <v>16</v>
      </c>
      <c r="K3021" s="1" t="s">
        <v>14</v>
      </c>
      <c r="L3021" s="1" t="s">
        <v>77</v>
      </c>
      <c r="M3021" s="1">
        <v>60040</v>
      </c>
      <c r="N3021" s="17">
        <v>138.43214756258234</v>
      </c>
      <c r="O3021" s="8">
        <v>709.5184839691201</v>
      </c>
      <c r="P3021" s="8">
        <v>1169.2877079903922</v>
      </c>
      <c r="Q3021" s="8">
        <f>P3021-Table3[[#This Row],[paid]]</f>
        <v>459.76922402127207</v>
      </c>
      <c r="R3021" s="8">
        <v>8.4466486186800012</v>
      </c>
      <c r="S3021" s="8">
        <v>400</v>
      </c>
      <c r="T3021" s="10">
        <v>0.05</v>
      </c>
      <c r="U3021" s="8">
        <v>131.85494133800935</v>
      </c>
      <c r="V3021" s="10">
        <v>1.8794197019400688E-2</v>
      </c>
    </row>
    <row r="3022" spans="1:22" x14ac:dyDescent="0.25">
      <c r="A3022" s="6">
        <v>44742</v>
      </c>
      <c r="B3022" s="7" t="str">
        <f t="shared" si="47"/>
        <v>6</v>
      </c>
      <c r="C3022" s="17">
        <f>_xlfn.ISOWEEKNUM(Table3[[#This Row],[dt]])</f>
        <v>26</v>
      </c>
      <c r="D3022" s="1">
        <v>15673</v>
      </c>
      <c r="E3022" s="1" t="s">
        <v>10</v>
      </c>
      <c r="F3022" s="1" t="s">
        <v>92</v>
      </c>
      <c r="G3022" s="1" t="s">
        <v>40</v>
      </c>
      <c r="H3022" s="1" t="s">
        <v>19</v>
      </c>
      <c r="I3022" s="1" t="s">
        <v>21</v>
      </c>
      <c r="J3022" s="1" t="s">
        <v>16</v>
      </c>
      <c r="K3022" s="1" t="s">
        <v>15</v>
      </c>
      <c r="L3022" s="1" t="s">
        <v>76</v>
      </c>
      <c r="M3022" s="1">
        <v>242310</v>
      </c>
      <c r="N3022" s="17">
        <v>202.3319896343219</v>
      </c>
      <c r="O3022" s="8">
        <v>2774.7148699800491</v>
      </c>
      <c r="P3022" s="8">
        <v>3226.5148293735751</v>
      </c>
      <c r="Q3022" s="8">
        <f>P3022-Table3[[#This Row],[paid]]</f>
        <v>451.79995939352602</v>
      </c>
      <c r="R3022" s="8">
        <v>15.946637183793383</v>
      </c>
      <c r="S3022" s="8">
        <v>3400</v>
      </c>
      <c r="T3022" s="10">
        <v>0.06</v>
      </c>
      <c r="U3022" s="8">
        <v>30.271139048617904</v>
      </c>
      <c r="V3022" s="10">
        <v>1.5636654744326205E-3</v>
      </c>
    </row>
    <row r="3023" spans="1:22" x14ac:dyDescent="0.25">
      <c r="A3023" s="6">
        <v>44742</v>
      </c>
      <c r="B3023" s="7" t="str">
        <f t="shared" si="47"/>
        <v>6</v>
      </c>
      <c r="C3023" s="17">
        <f>_xlfn.ISOWEEKNUM(Table3[[#This Row],[dt]])</f>
        <v>26</v>
      </c>
      <c r="D3023" s="1">
        <v>10601</v>
      </c>
      <c r="E3023" s="1" t="s">
        <v>10</v>
      </c>
      <c r="F3023" s="1" t="s">
        <v>90</v>
      </c>
      <c r="G3023" s="1" t="s">
        <v>28</v>
      </c>
      <c r="H3023" s="1" t="s">
        <v>11</v>
      </c>
      <c r="I3023" s="1" t="s">
        <v>21</v>
      </c>
      <c r="J3023" s="1" t="s">
        <v>16</v>
      </c>
      <c r="K3023" s="1" t="s">
        <v>14</v>
      </c>
      <c r="L3023" s="1" t="s">
        <v>76</v>
      </c>
      <c r="M3023" s="1">
        <v>86590</v>
      </c>
      <c r="N3023" s="17">
        <v>498.80697946234767</v>
      </c>
      <c r="O3023" s="8">
        <v>2192.4519857996611</v>
      </c>
      <c r="P3023" s="8">
        <v>2641.5709001279101</v>
      </c>
      <c r="Q3023" s="8">
        <f>P3023-Table3[[#This Row],[paid]]</f>
        <v>449.11891432824905</v>
      </c>
      <c r="R3023" s="8">
        <v>5.2957777434774416</v>
      </c>
      <c r="S3023" s="8">
        <v>3200</v>
      </c>
      <c r="T3023" s="10">
        <v>0.08</v>
      </c>
      <c r="U3023" s="8">
        <v>561.22556029200678</v>
      </c>
      <c r="V3023" s="10">
        <v>3.5409836388442896E-2</v>
      </c>
    </row>
    <row r="3024" spans="1:22" x14ac:dyDescent="0.25">
      <c r="A3024" s="6">
        <v>44742</v>
      </c>
      <c r="B3024" s="7" t="str">
        <f t="shared" si="47"/>
        <v>6</v>
      </c>
      <c r="C3024" s="17">
        <f>_xlfn.ISOWEEKNUM(Table3[[#This Row],[dt]])</f>
        <v>26</v>
      </c>
      <c r="D3024" s="1">
        <v>17962</v>
      </c>
      <c r="E3024" s="1" t="s">
        <v>10</v>
      </c>
      <c r="F3024" s="1" t="s">
        <v>94</v>
      </c>
      <c r="G3024" s="1" t="s">
        <v>63</v>
      </c>
      <c r="H3024" s="1" t="s">
        <v>11</v>
      </c>
      <c r="I3024" s="1" t="s">
        <v>12</v>
      </c>
      <c r="J3024" s="1" t="s">
        <v>23</v>
      </c>
      <c r="K3024" s="1" t="s">
        <v>15</v>
      </c>
      <c r="L3024" s="1" t="s">
        <v>80</v>
      </c>
      <c r="M3024" s="1">
        <v>115320</v>
      </c>
      <c r="N3024" s="17">
        <v>960.49973971889642</v>
      </c>
      <c r="O3024" s="8">
        <v>1782.195958184238</v>
      </c>
      <c r="P3024" s="8">
        <v>2228.9046275573305</v>
      </c>
      <c r="Q3024" s="8">
        <f>P3024-Table3[[#This Row],[paid]]</f>
        <v>446.70866937309256</v>
      </c>
      <c r="R3024" s="8">
        <v>2.3205676538857265</v>
      </c>
      <c r="S3024" s="8">
        <v>1200</v>
      </c>
      <c r="T3024" s="10">
        <v>0.06</v>
      </c>
      <c r="U3024" s="8">
        <v>302.2629313864615</v>
      </c>
      <c r="V3024" s="10">
        <v>2.2601754515753119E-2</v>
      </c>
    </row>
    <row r="3025" spans="1:22" x14ac:dyDescent="0.25">
      <c r="A3025" s="6">
        <v>44742</v>
      </c>
      <c r="B3025" s="7" t="str">
        <f t="shared" si="47"/>
        <v>6</v>
      </c>
      <c r="C3025" s="17">
        <f>_xlfn.ISOWEEKNUM(Table3[[#This Row],[dt]])</f>
        <v>26</v>
      </c>
      <c r="D3025" s="1">
        <v>10778</v>
      </c>
      <c r="E3025" s="1" t="s">
        <v>10</v>
      </c>
      <c r="F3025" s="1" t="s">
        <v>95</v>
      </c>
      <c r="G3025" s="1" t="s">
        <v>34</v>
      </c>
      <c r="H3025" s="1" t="s">
        <v>17</v>
      </c>
      <c r="I3025" s="1" t="s">
        <v>12</v>
      </c>
      <c r="J3025" s="1" t="s">
        <v>16</v>
      </c>
      <c r="K3025" s="1" t="s">
        <v>20</v>
      </c>
      <c r="L3025" s="1" t="s">
        <v>78</v>
      </c>
      <c r="M3025" s="1">
        <v>217270</v>
      </c>
      <c r="N3025" s="17">
        <v>521.30559456928836</v>
      </c>
      <c r="O3025" s="8">
        <v>7199.5326528679616</v>
      </c>
      <c r="P3025" s="8">
        <v>7628.3671752527216</v>
      </c>
      <c r="Q3025" s="8">
        <f>P3025-Table3[[#This Row],[paid]]</f>
        <v>428.83452238476002</v>
      </c>
      <c r="R3025" s="8">
        <v>14.633196448918623</v>
      </c>
      <c r="S3025" s="8">
        <v>7200</v>
      </c>
      <c r="T3025" s="10">
        <v>0.09</v>
      </c>
      <c r="U3025" s="8">
        <v>2283.4089706002901</v>
      </c>
      <c r="V3025" s="10">
        <v>4.9888547971487375E-2</v>
      </c>
    </row>
    <row r="3026" spans="1:22" x14ac:dyDescent="0.25">
      <c r="A3026" s="6">
        <v>44742</v>
      </c>
      <c r="B3026" s="7" t="str">
        <f t="shared" si="47"/>
        <v>6</v>
      </c>
      <c r="C3026" s="17">
        <f>_xlfn.ISOWEEKNUM(Table3[[#This Row],[dt]])</f>
        <v>26</v>
      </c>
      <c r="D3026" s="1">
        <v>17872</v>
      </c>
      <c r="E3026" s="1" t="s">
        <v>24</v>
      </c>
      <c r="F3026" s="1" t="s">
        <v>92</v>
      </c>
      <c r="G3026" s="1" t="s">
        <v>68</v>
      </c>
      <c r="H3026" s="1" t="s">
        <v>11</v>
      </c>
      <c r="I3026" s="1" t="s">
        <v>18</v>
      </c>
      <c r="J3026" s="1" t="s">
        <v>13</v>
      </c>
      <c r="K3026" s="1" t="s">
        <v>15</v>
      </c>
      <c r="L3026" s="1" t="s">
        <v>80</v>
      </c>
      <c r="M3026" s="1">
        <v>78010</v>
      </c>
      <c r="N3026" s="17">
        <v>366.84165067178503</v>
      </c>
      <c r="O3026" s="8">
        <v>1677.7951170126407</v>
      </c>
      <c r="P3026" s="8">
        <v>2093.4868374625098</v>
      </c>
      <c r="Q3026" s="8">
        <f>P3026-Table3[[#This Row],[paid]]</f>
        <v>415.69172044986908</v>
      </c>
      <c r="R3026" s="8">
        <v>5.7067861122878938</v>
      </c>
      <c r="S3026" s="8">
        <v>5000</v>
      </c>
      <c r="T3026" s="10">
        <v>7.0000000000000007E-2</v>
      </c>
      <c r="U3026" s="8">
        <v>864.5887884606118</v>
      </c>
      <c r="V3026" s="10">
        <v>6.8831639555356164E-2</v>
      </c>
    </row>
    <row r="3027" spans="1:22" x14ac:dyDescent="0.25">
      <c r="A3027" s="6">
        <v>44742</v>
      </c>
      <c r="B3027" s="7" t="str">
        <f t="shared" si="47"/>
        <v>6</v>
      </c>
      <c r="C3027" s="17">
        <f>_xlfn.ISOWEEKNUM(Table3[[#This Row],[dt]])</f>
        <v>26</v>
      </c>
      <c r="D3027" s="1">
        <v>17848</v>
      </c>
      <c r="E3027" s="1" t="s">
        <v>10</v>
      </c>
      <c r="F3027" s="1" t="s">
        <v>93</v>
      </c>
      <c r="G3027" s="1" t="s">
        <v>35</v>
      </c>
      <c r="H3027" s="1" t="s">
        <v>11</v>
      </c>
      <c r="I3027" s="1" t="s">
        <v>12</v>
      </c>
      <c r="J3027" s="1" t="s">
        <v>16</v>
      </c>
      <c r="K3027" s="1" t="s">
        <v>14</v>
      </c>
      <c r="L3027" s="1" t="s">
        <v>75</v>
      </c>
      <c r="M3027" s="1">
        <v>117040</v>
      </c>
      <c r="N3027" s="17">
        <v>524.71920717319483</v>
      </c>
      <c r="O3027" s="8">
        <v>2432.3210087603843</v>
      </c>
      <c r="P3027" s="8">
        <v>2798.8718230426634</v>
      </c>
      <c r="Q3027" s="8">
        <f>P3027-Table3[[#This Row],[paid]]</f>
        <v>366.55081428227913</v>
      </c>
      <c r="R3027" s="8">
        <v>5.334037299913124</v>
      </c>
      <c r="S3027" s="8">
        <v>4200</v>
      </c>
      <c r="T3027" s="10">
        <v>7.0000000000000007E-2</v>
      </c>
      <c r="U3027" s="8">
        <v>57.666684440383335</v>
      </c>
      <c r="V3027" s="10">
        <v>3.4339243384675427E-3</v>
      </c>
    </row>
    <row r="3028" spans="1:22" x14ac:dyDescent="0.25">
      <c r="A3028" s="6">
        <v>44742</v>
      </c>
      <c r="B3028" s="7" t="str">
        <f t="shared" si="47"/>
        <v>6</v>
      </c>
      <c r="C3028" s="17">
        <f>_xlfn.ISOWEEKNUM(Table3[[#This Row],[dt]])</f>
        <v>26</v>
      </c>
      <c r="D3028" s="1">
        <v>15031</v>
      </c>
      <c r="E3028" s="1" t="s">
        <v>10</v>
      </c>
      <c r="F3028" s="1" t="s">
        <v>94</v>
      </c>
      <c r="G3028" s="1" t="s">
        <v>33</v>
      </c>
      <c r="H3028" s="1" t="s">
        <v>19</v>
      </c>
      <c r="I3028" s="1" t="s">
        <v>12</v>
      </c>
      <c r="J3028" s="1" t="s">
        <v>13</v>
      </c>
      <c r="K3028" s="1" t="s">
        <v>14</v>
      </c>
      <c r="L3028" s="1" t="s">
        <v>75</v>
      </c>
      <c r="M3028" s="1">
        <v>89640</v>
      </c>
      <c r="N3028" s="17">
        <v>216.85506927644602</v>
      </c>
      <c r="O3028" s="8">
        <v>3381.6713293733296</v>
      </c>
      <c r="P3028" s="8">
        <v>3703.699850512246</v>
      </c>
      <c r="Q3028" s="8">
        <f>P3028-Table3[[#This Row],[paid]]</f>
        <v>322.0285211389164</v>
      </c>
      <c r="R3028" s="8">
        <v>17.07914812814813</v>
      </c>
      <c r="S3028" s="8">
        <v>2600</v>
      </c>
      <c r="T3028" s="10">
        <v>0.11</v>
      </c>
      <c r="U3028" s="8">
        <v>2376.799541780314</v>
      </c>
      <c r="V3028" s="10">
        <v>0.10695609065313375</v>
      </c>
    </row>
    <row r="3029" spans="1:22" x14ac:dyDescent="0.25">
      <c r="A3029" s="6">
        <v>44742</v>
      </c>
      <c r="B3029" s="7" t="str">
        <f t="shared" si="47"/>
        <v>6</v>
      </c>
      <c r="C3029" s="17">
        <f>_xlfn.ISOWEEKNUM(Table3[[#This Row],[dt]])</f>
        <v>26</v>
      </c>
      <c r="D3029" s="1">
        <v>17871</v>
      </c>
      <c r="E3029" s="1" t="s">
        <v>10</v>
      </c>
      <c r="F3029" s="1" t="s">
        <v>94</v>
      </c>
      <c r="G3029" s="1" t="s">
        <v>68</v>
      </c>
      <c r="H3029" s="1" t="s">
        <v>17</v>
      </c>
      <c r="I3029" s="1" t="s">
        <v>12</v>
      </c>
      <c r="J3029" s="1" t="s">
        <v>16</v>
      </c>
      <c r="K3029" s="1" t="s">
        <v>14</v>
      </c>
      <c r="L3029" s="1" t="s">
        <v>79</v>
      </c>
      <c r="M3029" s="1">
        <v>246220</v>
      </c>
      <c r="N3029" s="17">
        <v>87.531921196859727</v>
      </c>
      <c r="O3029" s="8">
        <v>1487.0206405467545</v>
      </c>
      <c r="P3029" s="8">
        <v>1807.8024100894775</v>
      </c>
      <c r="Q3029" s="8">
        <f>P3029-Table3[[#This Row],[paid]]</f>
        <v>320.78176954272294</v>
      </c>
      <c r="R3029" s="8">
        <v>20.653064452038254</v>
      </c>
      <c r="S3029" s="8">
        <v>600</v>
      </c>
      <c r="T3029" s="10">
        <v>0.04</v>
      </c>
      <c r="U3029" s="8">
        <v>276.78731424867175</v>
      </c>
      <c r="V3029" s="10">
        <v>2.5517843534217891E-2</v>
      </c>
    </row>
    <row r="3030" spans="1:22" x14ac:dyDescent="0.25">
      <c r="A3030" s="6">
        <v>44742</v>
      </c>
      <c r="B3030" s="7" t="str">
        <f t="shared" si="47"/>
        <v>6</v>
      </c>
      <c r="C3030" s="17">
        <f>_xlfn.ISOWEEKNUM(Table3[[#This Row],[dt]])</f>
        <v>26</v>
      </c>
      <c r="D3030" s="1">
        <v>16656</v>
      </c>
      <c r="E3030" s="1" t="s">
        <v>10</v>
      </c>
      <c r="F3030" s="1" t="s">
        <v>94</v>
      </c>
      <c r="G3030" s="1" t="s">
        <v>28</v>
      </c>
      <c r="H3030" s="1" t="s">
        <v>11</v>
      </c>
      <c r="I3030" s="1" t="s">
        <v>18</v>
      </c>
      <c r="J3030" s="1" t="s">
        <v>13</v>
      </c>
      <c r="K3030" s="1" t="s">
        <v>14</v>
      </c>
      <c r="L3030" s="1" t="s">
        <v>80</v>
      </c>
      <c r="M3030" s="1">
        <v>147950</v>
      </c>
      <c r="N3030" s="17">
        <v>662.33155177927006</v>
      </c>
      <c r="O3030" s="8">
        <v>2394.9769485270963</v>
      </c>
      <c r="P3030" s="8">
        <v>2697.7360523699531</v>
      </c>
      <c r="Q3030" s="8">
        <f>P3030-Table3[[#This Row],[paid]]</f>
        <v>302.7591038428568</v>
      </c>
      <c r="R3030" s="8">
        <v>4.0730900485154695</v>
      </c>
      <c r="S3030" s="8">
        <v>3200</v>
      </c>
      <c r="T3030" s="10">
        <v>0.11</v>
      </c>
      <c r="U3030" s="8">
        <v>202.85373162704727</v>
      </c>
      <c r="V3030" s="10">
        <v>1.2532343644765942E-2</v>
      </c>
    </row>
    <row r="3031" spans="1:22" x14ac:dyDescent="0.25">
      <c r="A3031" s="6">
        <v>44742</v>
      </c>
      <c r="B3031" s="7" t="str">
        <f t="shared" si="47"/>
        <v>6</v>
      </c>
      <c r="C3031" s="17">
        <f>_xlfn.ISOWEEKNUM(Table3[[#This Row],[dt]])</f>
        <v>26</v>
      </c>
      <c r="D3031" s="1">
        <v>16483</v>
      </c>
      <c r="E3031" s="1" t="s">
        <v>10</v>
      </c>
      <c r="F3031" s="1" t="s">
        <v>92</v>
      </c>
      <c r="G3031" s="1" t="s">
        <v>51</v>
      </c>
      <c r="H3031" s="1" t="s">
        <v>17</v>
      </c>
      <c r="I3031" s="1" t="s">
        <v>12</v>
      </c>
      <c r="J3031" s="1" t="s">
        <v>13</v>
      </c>
      <c r="K3031" s="1" t="s">
        <v>15</v>
      </c>
      <c r="L3031" s="1" t="s">
        <v>80</v>
      </c>
      <c r="M3031" s="1">
        <v>56570</v>
      </c>
      <c r="N3031" s="17">
        <v>114.01185536455247</v>
      </c>
      <c r="O3031" s="8">
        <v>1220.9525008453543</v>
      </c>
      <c r="P3031" s="8">
        <v>1364.7358816996973</v>
      </c>
      <c r="Q3031" s="8">
        <f>P3031-Table3[[#This Row],[paid]]</f>
        <v>143.78338085434302</v>
      </c>
      <c r="R3031" s="8">
        <v>11.970122557307391</v>
      </c>
      <c r="S3031" s="8">
        <v>200</v>
      </c>
      <c r="T3031" s="10">
        <v>0.06</v>
      </c>
      <c r="U3031" s="8">
        <v>96.640430218831852</v>
      </c>
      <c r="V3031" s="10">
        <v>1.180209195477833E-2</v>
      </c>
    </row>
    <row r="3032" spans="1:22" x14ac:dyDescent="0.25">
      <c r="A3032" s="6">
        <v>44742</v>
      </c>
      <c r="B3032" s="7" t="str">
        <f t="shared" si="47"/>
        <v>6</v>
      </c>
      <c r="C3032" s="17">
        <f>_xlfn.ISOWEEKNUM(Table3[[#This Row],[dt]])</f>
        <v>26</v>
      </c>
      <c r="D3032" s="1">
        <v>17247</v>
      </c>
      <c r="E3032" s="1" t="s">
        <v>10</v>
      </c>
      <c r="F3032" s="1" t="s">
        <v>92</v>
      </c>
      <c r="G3032" s="1" t="s">
        <v>30</v>
      </c>
      <c r="H3032" s="1" t="s">
        <v>11</v>
      </c>
      <c r="I3032" s="1" t="s">
        <v>22</v>
      </c>
      <c r="J3032" s="1" t="s">
        <v>16</v>
      </c>
      <c r="K3032" s="1" t="s">
        <v>15</v>
      </c>
      <c r="L3032" s="1" t="s">
        <v>77</v>
      </c>
      <c r="M3032" s="1">
        <v>187980</v>
      </c>
      <c r="N3032" s="17">
        <v>747.17758360160303</v>
      </c>
      <c r="O3032" s="8">
        <v>4130.3185214894966</v>
      </c>
      <c r="P3032" s="8">
        <v>4250.8008435144184</v>
      </c>
      <c r="Q3032" s="8">
        <f>P3032-Table3[[#This Row],[paid]]</f>
        <v>120.48232202492181</v>
      </c>
      <c r="R3032" s="8">
        <v>5.6891439689937968</v>
      </c>
      <c r="S3032" s="8">
        <v>4400</v>
      </c>
      <c r="T3032" s="10">
        <v>7.0000000000000007E-2</v>
      </c>
      <c r="U3032" s="8">
        <v>1593.5286806661102</v>
      </c>
      <c r="V3032" s="10">
        <v>6.2479547553861037E-2</v>
      </c>
    </row>
    <row r="3033" spans="1:22" x14ac:dyDescent="0.25">
      <c r="A3033" s="6">
        <v>44742</v>
      </c>
      <c r="B3033" s="7" t="str">
        <f t="shared" si="47"/>
        <v>6</v>
      </c>
      <c r="C3033" s="17">
        <f>_xlfn.ISOWEEKNUM(Table3[[#This Row],[dt]])</f>
        <v>26</v>
      </c>
      <c r="D3033" s="1">
        <v>15372</v>
      </c>
      <c r="E3033" s="1" t="s">
        <v>10</v>
      </c>
      <c r="F3033" s="1" t="s">
        <v>93</v>
      </c>
      <c r="G3033" s="1" t="s">
        <v>61</v>
      </c>
      <c r="H3033" s="1" t="s">
        <v>11</v>
      </c>
      <c r="I3033" s="1" t="s">
        <v>12</v>
      </c>
      <c r="J3033" s="1" t="s">
        <v>16</v>
      </c>
      <c r="K3033" s="1" t="s">
        <v>15</v>
      </c>
      <c r="L3033" s="1" t="s">
        <v>77</v>
      </c>
      <c r="M3033" s="1">
        <v>300550</v>
      </c>
      <c r="N3033" s="17">
        <v>2564.7400407942387</v>
      </c>
      <c r="O3033" s="8">
        <v>2751.3327284700135</v>
      </c>
      <c r="P3033" s="8">
        <v>2868.4769163637015</v>
      </c>
      <c r="Q3033" s="8">
        <f>P3033-Table3[[#This Row],[paid]]</f>
        <v>117.14418789368801</v>
      </c>
      <c r="R3033" s="8">
        <v>1.1184279384024445</v>
      </c>
      <c r="S3033" s="8">
        <v>2200</v>
      </c>
      <c r="T3033" s="10">
        <v>0.105</v>
      </c>
      <c r="U3033" s="8">
        <v>548.29570754669942</v>
      </c>
      <c r="V3033" s="10">
        <v>3.1857539938056539E-2</v>
      </c>
    </row>
    <row r="3034" spans="1:22" x14ac:dyDescent="0.25">
      <c r="A3034" s="6">
        <v>44742</v>
      </c>
      <c r="B3034" s="7" t="str">
        <f t="shared" si="47"/>
        <v>6</v>
      </c>
      <c r="C3034" s="17">
        <f>_xlfn.ISOWEEKNUM(Table3[[#This Row],[dt]])</f>
        <v>26</v>
      </c>
      <c r="D3034" s="1">
        <v>8767</v>
      </c>
      <c r="E3034" s="1" t="s">
        <v>10</v>
      </c>
      <c r="F3034" s="1" t="s">
        <v>91</v>
      </c>
      <c r="G3034" s="1" t="s">
        <v>55</v>
      </c>
      <c r="H3034" s="1" t="s">
        <v>17</v>
      </c>
      <c r="I3034" s="1" t="s">
        <v>18</v>
      </c>
      <c r="J3034" s="1" t="s">
        <v>13</v>
      </c>
      <c r="K3034" s="1" t="s">
        <v>14</v>
      </c>
      <c r="L3034" s="1" t="s">
        <v>79</v>
      </c>
      <c r="M3034" s="1">
        <v>172350</v>
      </c>
      <c r="N3034" s="17">
        <v>244.32945846328323</v>
      </c>
      <c r="O3034" s="8">
        <v>3813.7412826183477</v>
      </c>
      <c r="P3034" s="8">
        <v>3882.5389262550339</v>
      </c>
      <c r="Q3034" s="8">
        <f>P3034-Table3[[#This Row],[paid]]</f>
        <v>68.797643636686189</v>
      </c>
      <c r="R3034" s="8">
        <v>15.890588677576449</v>
      </c>
      <c r="S3034" s="8">
        <v>2800</v>
      </c>
      <c r="T3034" s="10">
        <v>0.12</v>
      </c>
      <c r="U3034" s="8">
        <v>1032.3541783800915</v>
      </c>
      <c r="V3034" s="10">
        <v>4.4316111956146591E-2</v>
      </c>
    </row>
    <row r="3035" spans="1:22" x14ac:dyDescent="0.25">
      <c r="A3035" s="6">
        <v>44742</v>
      </c>
      <c r="B3035" s="7" t="str">
        <f t="shared" si="47"/>
        <v>6</v>
      </c>
      <c r="C3035" s="17">
        <f>_xlfn.ISOWEEKNUM(Table3[[#This Row],[dt]])</f>
        <v>26</v>
      </c>
      <c r="D3035" s="1">
        <v>17849</v>
      </c>
      <c r="E3035" s="1" t="s">
        <v>10</v>
      </c>
      <c r="F3035" s="1" t="s">
        <v>91</v>
      </c>
      <c r="G3035" s="1" t="s">
        <v>66</v>
      </c>
      <c r="H3035" s="1" t="s">
        <v>11</v>
      </c>
      <c r="I3035" s="1" t="s">
        <v>12</v>
      </c>
      <c r="J3035" s="1" t="s">
        <v>16</v>
      </c>
      <c r="K3035" s="1" t="s">
        <v>15</v>
      </c>
      <c r="L3035" s="1" t="s">
        <v>81</v>
      </c>
      <c r="M3035" s="1">
        <v>120640</v>
      </c>
      <c r="N3035" s="17">
        <v>392.23409196470044</v>
      </c>
      <c r="O3035" s="8">
        <v>1319.3761580440521</v>
      </c>
      <c r="P3035" s="8">
        <v>1369.0590193393753</v>
      </c>
      <c r="Q3035" s="8">
        <f>P3035-Table3[[#This Row],[paid]]</f>
        <v>49.682861295323164</v>
      </c>
      <c r="R3035" s="8">
        <v>3.4904131165186563</v>
      </c>
      <c r="S3035" s="8">
        <v>1400</v>
      </c>
      <c r="T3035" s="10">
        <v>0.08</v>
      </c>
      <c r="U3035" s="8">
        <v>166.58039183576722</v>
      </c>
      <c r="V3035" s="10">
        <v>2.0279183181373339E-2</v>
      </c>
    </row>
    <row r="3036" spans="1:22" x14ac:dyDescent="0.25">
      <c r="A3036" s="6">
        <v>44742</v>
      </c>
      <c r="B3036" s="7" t="str">
        <f t="shared" si="47"/>
        <v>6</v>
      </c>
      <c r="C3036" s="17">
        <f>_xlfn.ISOWEEKNUM(Table3[[#This Row],[dt]])</f>
        <v>26</v>
      </c>
      <c r="D3036" s="1">
        <v>3010</v>
      </c>
      <c r="E3036" s="1" t="s">
        <v>24</v>
      </c>
      <c r="F3036" s="1" t="s">
        <v>92</v>
      </c>
      <c r="G3036" s="1" t="s">
        <v>66</v>
      </c>
      <c r="H3036" s="1" t="s">
        <v>11</v>
      </c>
      <c r="I3036" s="1" t="s">
        <v>21</v>
      </c>
      <c r="J3036" s="1" t="s">
        <v>13</v>
      </c>
      <c r="K3036" s="1" t="s">
        <v>15</v>
      </c>
      <c r="L3036" s="1" t="s">
        <v>80</v>
      </c>
      <c r="M3036" s="1">
        <v>50</v>
      </c>
      <c r="N3036" s="17">
        <v>0</v>
      </c>
      <c r="O3036" s="8">
        <v>1.1609571428571357</v>
      </c>
      <c r="P3036" s="8">
        <v>1.3820918367346853</v>
      </c>
      <c r="Q3036" s="8">
        <f>P3036-Table3[[#This Row],[paid]]</f>
        <v>0.22113469387754958</v>
      </c>
      <c r="R3036" s="8">
        <v>1</v>
      </c>
      <c r="S3036" s="8">
        <v>500</v>
      </c>
      <c r="T3036" s="10">
        <v>0.06</v>
      </c>
      <c r="U3036" s="8">
        <v>0.12350453935261582</v>
      </c>
      <c r="V3036" s="10">
        <v>1.489343135166356E-2</v>
      </c>
    </row>
    <row r="3037" spans="1:22" x14ac:dyDescent="0.25">
      <c r="A3037" s="6">
        <v>44742</v>
      </c>
      <c r="B3037" s="7" t="str">
        <f t="shared" si="47"/>
        <v>6</v>
      </c>
      <c r="C3037" s="17">
        <f>_xlfn.ISOWEEKNUM(Table3[[#This Row],[dt]])</f>
        <v>26</v>
      </c>
      <c r="D3037" s="1">
        <v>13250</v>
      </c>
      <c r="E3037" s="1" t="s">
        <v>10</v>
      </c>
      <c r="F3037" s="1" t="s">
        <v>94</v>
      </c>
      <c r="G3037" s="1" t="s">
        <v>72</v>
      </c>
      <c r="H3037" s="1" t="s">
        <v>11</v>
      </c>
      <c r="I3037" s="1" t="s">
        <v>18</v>
      </c>
      <c r="J3037" s="1" t="s">
        <v>13</v>
      </c>
      <c r="K3037" s="1" t="s">
        <v>15</v>
      </c>
      <c r="L3037" s="1" t="s">
        <v>75</v>
      </c>
      <c r="M3037" s="1">
        <v>10</v>
      </c>
      <c r="N3037" s="17">
        <v>0</v>
      </c>
      <c r="O3037" s="8">
        <v>4.2714997758477168E-2</v>
      </c>
      <c r="P3037" s="8">
        <v>1.1865277155132546E-2</v>
      </c>
      <c r="Q3037" s="8">
        <f>P3037-Table3[[#This Row],[paid]]</f>
        <v>-3.0849720603344621E-2</v>
      </c>
      <c r="R3037" s="8">
        <v>23</v>
      </c>
      <c r="S3037" s="8">
        <v>500</v>
      </c>
      <c r="T3037" s="10">
        <v>7.0000000000000007E-2</v>
      </c>
      <c r="U3037" s="8">
        <v>1.9550515771713461E-3</v>
      </c>
      <c r="V3037" s="10">
        <v>2.7461805170527237E-2</v>
      </c>
    </row>
    <row r="3038" spans="1:22" x14ac:dyDescent="0.25">
      <c r="A3038" s="6">
        <v>44742</v>
      </c>
      <c r="B3038" s="7" t="str">
        <f t="shared" si="47"/>
        <v>6</v>
      </c>
      <c r="C3038" s="17">
        <f>_xlfn.ISOWEEKNUM(Table3[[#This Row],[dt]])</f>
        <v>26</v>
      </c>
      <c r="D3038" s="1">
        <v>15102</v>
      </c>
      <c r="E3038" s="1" t="s">
        <v>10</v>
      </c>
      <c r="F3038" s="1" t="s">
        <v>94</v>
      </c>
      <c r="G3038" s="1" t="s">
        <v>37</v>
      </c>
      <c r="H3038" s="1" t="s">
        <v>17</v>
      </c>
      <c r="I3038" s="1" t="s">
        <v>18</v>
      </c>
      <c r="J3038" s="1" t="s">
        <v>13</v>
      </c>
      <c r="K3038" s="1" t="s">
        <v>15</v>
      </c>
      <c r="L3038" s="1" t="s">
        <v>79</v>
      </c>
      <c r="M3038" s="1">
        <v>140</v>
      </c>
      <c r="N3038" s="17">
        <v>0</v>
      </c>
      <c r="O3038" s="8">
        <v>1.6494086268198525</v>
      </c>
      <c r="P3038" s="8">
        <v>1.6035917205193009</v>
      </c>
      <c r="Q3038" s="8">
        <f>P3038-Table3[[#This Row],[paid]]</f>
        <v>-4.5816906300551574E-2</v>
      </c>
      <c r="R3038" s="8">
        <v>8</v>
      </c>
      <c r="S3038" s="8">
        <v>500</v>
      </c>
      <c r="T3038" s="10">
        <v>6.5000000000000002E-2</v>
      </c>
      <c r="U3038" s="8">
        <v>9.8356517787294886E-2</v>
      </c>
      <c r="V3038" s="10">
        <v>1.022252282472535E-2</v>
      </c>
    </row>
    <row r="3039" spans="1:22" x14ac:dyDescent="0.25">
      <c r="A3039" s="6">
        <v>44742</v>
      </c>
      <c r="B3039" s="7" t="str">
        <f t="shared" si="47"/>
        <v>6</v>
      </c>
      <c r="C3039" s="17">
        <f>_xlfn.ISOWEEKNUM(Table3[[#This Row],[dt]])</f>
        <v>26</v>
      </c>
      <c r="D3039" s="1">
        <v>14389</v>
      </c>
      <c r="E3039" s="1" t="s">
        <v>10</v>
      </c>
      <c r="F3039" s="1" t="s">
        <v>91</v>
      </c>
      <c r="G3039" s="1" t="s">
        <v>35</v>
      </c>
      <c r="H3039" s="1" t="s">
        <v>19</v>
      </c>
      <c r="I3039" s="1" t="s">
        <v>18</v>
      </c>
      <c r="J3039" s="1" t="s">
        <v>16</v>
      </c>
      <c r="K3039" s="1" t="s">
        <v>20</v>
      </c>
      <c r="L3039" s="1" t="s">
        <v>77</v>
      </c>
      <c r="M3039" s="1">
        <v>1940</v>
      </c>
      <c r="N3039" s="17">
        <v>1.3001373856515765</v>
      </c>
      <c r="O3039" s="8">
        <v>50.531286719658723</v>
      </c>
      <c r="P3039" s="8">
        <v>0.54748012507756105</v>
      </c>
      <c r="Q3039" s="8">
        <f>P3039-Table3[[#This Row],[paid]]</f>
        <v>-49.983806594581161</v>
      </c>
      <c r="R3039" s="8">
        <v>0.42109405599715605</v>
      </c>
      <c r="S3039" s="8">
        <v>200</v>
      </c>
      <c r="T3039" s="10">
        <v>5.5E-2</v>
      </c>
      <c r="U3039" s="8">
        <v>2.7784831804774306E-2</v>
      </c>
      <c r="V3039" s="10">
        <v>8.4583989238690184E-3</v>
      </c>
    </row>
    <row r="3040" spans="1:22" x14ac:dyDescent="0.25">
      <c r="A3040" s="6">
        <v>44742</v>
      </c>
      <c r="B3040" s="7" t="str">
        <f t="shared" si="47"/>
        <v>6</v>
      </c>
      <c r="C3040" s="17">
        <f>_xlfn.ISOWEEKNUM(Table3[[#This Row],[dt]])</f>
        <v>26</v>
      </c>
      <c r="D3040" s="1">
        <v>17957</v>
      </c>
      <c r="E3040" s="1" t="s">
        <v>10</v>
      </c>
      <c r="F3040" s="1" t="s">
        <v>90</v>
      </c>
      <c r="G3040" s="1" t="s">
        <v>73</v>
      </c>
      <c r="H3040" s="1" t="s">
        <v>17</v>
      </c>
      <c r="I3040" s="1" t="s">
        <v>18</v>
      </c>
      <c r="J3040" s="1" t="s">
        <v>16</v>
      </c>
      <c r="K3040" s="1" t="s">
        <v>15</v>
      </c>
      <c r="L3040" s="1" t="s">
        <v>80</v>
      </c>
      <c r="M3040" s="1">
        <v>114310</v>
      </c>
      <c r="N3040" s="17">
        <v>736.55341774433384</v>
      </c>
      <c r="O3040" s="8">
        <v>573.77345719785251</v>
      </c>
      <c r="P3040" s="8">
        <v>492.55804301871848</v>
      </c>
      <c r="Q3040" s="8">
        <f>P3040-Table3[[#This Row],[paid]]</f>
        <v>-81.215414179134029</v>
      </c>
      <c r="R3040" s="8">
        <v>0.66873363309773015</v>
      </c>
      <c r="S3040" s="8">
        <v>200</v>
      </c>
      <c r="T3040" s="10">
        <v>8.5000000000000006E-2</v>
      </c>
      <c r="U3040" s="8">
        <v>69.623592425935229</v>
      </c>
      <c r="V3040" s="10">
        <v>2.3558506932244382E-2</v>
      </c>
    </row>
    <row r="3041" spans="1:22" x14ac:dyDescent="0.25">
      <c r="A3041" s="6">
        <v>44742</v>
      </c>
      <c r="B3041" s="7" t="str">
        <f t="shared" si="47"/>
        <v>6</v>
      </c>
      <c r="C3041" s="17">
        <f>_xlfn.ISOWEEKNUM(Table3[[#This Row],[dt]])</f>
        <v>26</v>
      </c>
      <c r="D3041" s="1">
        <v>17282</v>
      </c>
      <c r="E3041" s="1" t="s">
        <v>10</v>
      </c>
      <c r="F3041" s="1" t="s">
        <v>91</v>
      </c>
      <c r="G3041" s="1" t="s">
        <v>47</v>
      </c>
      <c r="H3041" s="1" t="s">
        <v>17</v>
      </c>
      <c r="I3041" s="1" t="s">
        <v>12</v>
      </c>
      <c r="J3041" s="1" t="s">
        <v>13</v>
      </c>
      <c r="K3041" s="1" t="s">
        <v>14</v>
      </c>
      <c r="L3041" s="1" t="s">
        <v>77</v>
      </c>
      <c r="M3041" s="1">
        <v>2410</v>
      </c>
      <c r="N3041" s="17">
        <v>5.1011768690204047</v>
      </c>
      <c r="O3041" s="8">
        <v>88.741184073135457</v>
      </c>
      <c r="P3041" s="8">
        <v>3.0178965034890699</v>
      </c>
      <c r="Q3041" s="8">
        <f>P3041-Table3[[#This Row],[paid]]</f>
        <v>-85.723287569646388</v>
      </c>
      <c r="R3041" s="8">
        <v>0.59160789382090295</v>
      </c>
      <c r="S3041" s="8">
        <v>200</v>
      </c>
      <c r="T3041" s="10">
        <v>7.0000000000000007E-2</v>
      </c>
      <c r="U3041" s="8">
        <v>1.2519402772813173</v>
      </c>
      <c r="V3041" s="10">
        <v>6.9139784163898932E-2</v>
      </c>
    </row>
    <row r="3042" spans="1:22" x14ac:dyDescent="0.25">
      <c r="A3042" s="6">
        <v>44742</v>
      </c>
      <c r="B3042" s="7" t="str">
        <f t="shared" si="47"/>
        <v>6</v>
      </c>
      <c r="C3042" s="17">
        <f>_xlfn.ISOWEEKNUM(Table3[[#This Row],[dt]])</f>
        <v>26</v>
      </c>
      <c r="D3042" s="1">
        <v>16966</v>
      </c>
      <c r="E3042" s="1" t="s">
        <v>10</v>
      </c>
      <c r="F3042" s="1" t="s">
        <v>90</v>
      </c>
      <c r="G3042" s="1" t="s">
        <v>37</v>
      </c>
      <c r="H3042" s="1" t="s">
        <v>11</v>
      </c>
      <c r="I3042" s="1" t="s">
        <v>12</v>
      </c>
      <c r="J3042" s="1" t="s">
        <v>16</v>
      </c>
      <c r="K3042" s="1" t="s">
        <v>15</v>
      </c>
      <c r="L3042" s="1" t="s">
        <v>80</v>
      </c>
      <c r="M3042" s="1">
        <v>11580</v>
      </c>
      <c r="N3042" s="17">
        <v>33.993804704102587</v>
      </c>
      <c r="O3042" s="8">
        <v>115.01348108947845</v>
      </c>
      <c r="P3042" s="8">
        <v>3.9976951068453235</v>
      </c>
      <c r="Q3042" s="8">
        <f>P3042-Table3[[#This Row],[paid]]</f>
        <v>-111.01578598263312</v>
      </c>
      <c r="R3042" s="8">
        <v>0.11760069641050966</v>
      </c>
      <c r="S3042" s="8">
        <v>200</v>
      </c>
      <c r="T3042" s="10">
        <v>0.2</v>
      </c>
      <c r="U3042" s="8">
        <v>1.8899056886110197</v>
      </c>
      <c r="V3042" s="10">
        <v>7.8791471839815108E-2</v>
      </c>
    </row>
    <row r="3043" spans="1:22" x14ac:dyDescent="0.25">
      <c r="A3043" s="6">
        <v>44742</v>
      </c>
      <c r="B3043" s="7" t="str">
        <f t="shared" si="47"/>
        <v>6</v>
      </c>
      <c r="C3043" s="17">
        <f>_xlfn.ISOWEEKNUM(Table3[[#This Row],[dt]])</f>
        <v>26</v>
      </c>
      <c r="D3043" s="1">
        <v>17100</v>
      </c>
      <c r="E3043" s="1" t="s">
        <v>10</v>
      </c>
      <c r="F3043" s="1" t="s">
        <v>89</v>
      </c>
      <c r="G3043" s="1" t="s">
        <v>53</v>
      </c>
      <c r="H3043" s="1" t="s">
        <v>11</v>
      </c>
      <c r="I3043" s="1" t="s">
        <v>21</v>
      </c>
      <c r="J3043" s="1" t="s">
        <v>13</v>
      </c>
      <c r="K3043" s="1" t="s">
        <v>15</v>
      </c>
      <c r="L3043" s="1" t="s">
        <v>75</v>
      </c>
      <c r="M3043" s="1">
        <v>46350</v>
      </c>
      <c r="N3043" s="17">
        <v>239.84476067270379</v>
      </c>
      <c r="O3043" s="8">
        <v>777.31427703137649</v>
      </c>
      <c r="P3043" s="8">
        <v>647.34290535439663</v>
      </c>
      <c r="Q3043" s="8">
        <f>P3043-Table3[[#This Row],[paid]]</f>
        <v>-129.97137167697986</v>
      </c>
      <c r="R3043" s="8">
        <v>2.6990079063589456</v>
      </c>
      <c r="S3043" s="8">
        <v>600</v>
      </c>
      <c r="T3043" s="10">
        <v>7.0000000000000007E-2</v>
      </c>
      <c r="U3043" s="8">
        <v>23.481727524775629</v>
      </c>
      <c r="V3043" s="10">
        <v>6.0456694925646965E-3</v>
      </c>
    </row>
    <row r="3044" spans="1:22" x14ac:dyDescent="0.25">
      <c r="A3044" s="6">
        <v>44742</v>
      </c>
      <c r="B3044" s="7" t="str">
        <f t="shared" si="47"/>
        <v>6</v>
      </c>
      <c r="C3044" s="17">
        <f>_xlfn.ISOWEEKNUM(Table3[[#This Row],[dt]])</f>
        <v>26</v>
      </c>
      <c r="D3044" s="1">
        <v>15242</v>
      </c>
      <c r="E3044" s="1" t="s">
        <v>10</v>
      </c>
      <c r="F3044" s="1" t="s">
        <v>95</v>
      </c>
      <c r="G3044" s="1" t="s">
        <v>48</v>
      </c>
      <c r="H3044" s="1" t="s">
        <v>11</v>
      </c>
      <c r="I3044" s="1" t="s">
        <v>18</v>
      </c>
      <c r="J3044" s="1" t="s">
        <v>13</v>
      </c>
      <c r="K3044" s="1" t="s">
        <v>14</v>
      </c>
      <c r="L3044" s="1" t="s">
        <v>79</v>
      </c>
      <c r="M3044" s="1">
        <v>86720</v>
      </c>
      <c r="N3044" s="17">
        <v>366.16082682127558</v>
      </c>
      <c r="O3044" s="8">
        <v>1894.4758702597962</v>
      </c>
      <c r="P3044" s="8">
        <v>1725.5792314609016</v>
      </c>
      <c r="Q3044" s="8">
        <f>P3044-Table3[[#This Row],[paid]]</f>
        <v>-168.89663879889463</v>
      </c>
      <c r="R3044" s="8">
        <v>4.7126265429348155</v>
      </c>
      <c r="S3044" s="8">
        <v>2000</v>
      </c>
      <c r="T3044" s="10">
        <v>0.14000000000000001</v>
      </c>
      <c r="U3044" s="8">
        <v>1264.5361214179452</v>
      </c>
      <c r="V3044" s="10">
        <v>0.12213639130200643</v>
      </c>
    </row>
    <row r="3045" spans="1:22" x14ac:dyDescent="0.25">
      <c r="A3045" s="6">
        <v>44742</v>
      </c>
      <c r="B3045" s="7" t="str">
        <f t="shared" si="47"/>
        <v>6</v>
      </c>
      <c r="C3045" s="17">
        <f>_xlfn.ISOWEEKNUM(Table3[[#This Row],[dt]])</f>
        <v>26</v>
      </c>
      <c r="D3045" s="1">
        <v>17956</v>
      </c>
      <c r="E3045" s="1" t="s">
        <v>10</v>
      </c>
      <c r="F3045" s="1" t="s">
        <v>90</v>
      </c>
      <c r="G3045" s="1" t="s">
        <v>26</v>
      </c>
      <c r="H3045" s="1" t="s">
        <v>11</v>
      </c>
      <c r="I3045" s="1" t="s">
        <v>18</v>
      </c>
      <c r="J3045" s="1" t="s">
        <v>13</v>
      </c>
      <c r="K3045" s="1" t="s">
        <v>14</v>
      </c>
      <c r="L3045" s="1" t="s">
        <v>80</v>
      </c>
      <c r="M3045" s="1">
        <v>171170</v>
      </c>
      <c r="N3045" s="17">
        <v>326.58878358512402</v>
      </c>
      <c r="O3045" s="8">
        <v>1644.2938348073878</v>
      </c>
      <c r="P3045" s="8">
        <v>1467.2347632958024</v>
      </c>
      <c r="Q3045" s="8">
        <f>P3045-Table3[[#This Row],[paid]]</f>
        <v>-177.05907151158544</v>
      </c>
      <c r="R3045" s="8">
        <v>4.4926061060311149</v>
      </c>
      <c r="S3045" s="8">
        <v>1000</v>
      </c>
      <c r="T3045" s="10">
        <v>0.08</v>
      </c>
      <c r="U3045" s="8">
        <v>210.89520971676924</v>
      </c>
      <c r="V3045" s="10">
        <v>2.3956085623616917E-2</v>
      </c>
    </row>
    <row r="3046" spans="1:22" x14ac:dyDescent="0.25">
      <c r="A3046" s="6">
        <v>44742</v>
      </c>
      <c r="B3046" s="7" t="str">
        <f t="shared" si="47"/>
        <v>6</v>
      </c>
      <c r="C3046" s="17">
        <f>_xlfn.ISOWEEKNUM(Table3[[#This Row],[dt]])</f>
        <v>26</v>
      </c>
      <c r="D3046" s="1">
        <v>7797</v>
      </c>
      <c r="E3046" s="1" t="s">
        <v>10</v>
      </c>
      <c r="F3046" s="1" t="s">
        <v>94</v>
      </c>
      <c r="G3046" s="1" t="s">
        <v>39</v>
      </c>
      <c r="H3046" s="1" t="s">
        <v>19</v>
      </c>
      <c r="I3046" s="1" t="s">
        <v>18</v>
      </c>
      <c r="J3046" s="1" t="s">
        <v>13</v>
      </c>
      <c r="K3046" s="1" t="s">
        <v>14</v>
      </c>
      <c r="L3046" s="1" t="s">
        <v>77</v>
      </c>
      <c r="M3046" s="1">
        <v>6640</v>
      </c>
      <c r="N3046" s="17">
        <v>20.732661946435638</v>
      </c>
      <c r="O3046" s="8">
        <v>216.03744205076262</v>
      </c>
      <c r="P3046" s="8">
        <v>10.514157872796105</v>
      </c>
      <c r="Q3046" s="8">
        <f>P3046-Table3[[#This Row],[paid]]</f>
        <v>-205.5232841779665</v>
      </c>
      <c r="R3046" s="8">
        <v>0.50713014565906722</v>
      </c>
      <c r="S3046" s="8">
        <v>200</v>
      </c>
      <c r="T3046" s="10">
        <v>0.125</v>
      </c>
      <c r="U3046" s="8">
        <v>5.1612309065814514</v>
      </c>
      <c r="V3046" s="10">
        <v>8.1813984677038917E-2</v>
      </c>
    </row>
    <row r="3047" spans="1:22" x14ac:dyDescent="0.25">
      <c r="A3047" s="6">
        <v>44742</v>
      </c>
      <c r="B3047" s="7" t="str">
        <f t="shared" si="47"/>
        <v>6</v>
      </c>
      <c r="C3047" s="17">
        <f>_xlfn.ISOWEEKNUM(Table3[[#This Row],[dt]])</f>
        <v>26</v>
      </c>
      <c r="D3047" s="1">
        <v>16857</v>
      </c>
      <c r="E3047" s="1" t="s">
        <v>10</v>
      </c>
      <c r="F3047" s="1" t="s">
        <v>92</v>
      </c>
      <c r="G3047" s="1" t="s">
        <v>52</v>
      </c>
      <c r="H3047" s="1" t="s">
        <v>11</v>
      </c>
      <c r="I3047" s="1" t="s">
        <v>12</v>
      </c>
      <c r="J3047" s="1" t="s">
        <v>13</v>
      </c>
      <c r="K3047" s="1" t="s">
        <v>15</v>
      </c>
      <c r="L3047" s="1" t="s">
        <v>79</v>
      </c>
      <c r="M3047" s="1">
        <v>186820</v>
      </c>
      <c r="N3047" s="17">
        <v>443.75296912114015</v>
      </c>
      <c r="O3047" s="8">
        <v>2120.9263433823767</v>
      </c>
      <c r="P3047" s="8">
        <v>1867.3955598475643</v>
      </c>
      <c r="Q3047" s="8">
        <f>P3047-Table3[[#This Row],[paid]]</f>
        <v>-253.53078353481237</v>
      </c>
      <c r="R3047" s="8">
        <v>4.2081871892507472</v>
      </c>
      <c r="S3047" s="8">
        <v>1600</v>
      </c>
      <c r="T3047" s="10">
        <v>0.08</v>
      </c>
      <c r="U3047" s="8">
        <v>499.70445557389195</v>
      </c>
      <c r="V3047" s="10">
        <v>4.4599054276310092E-2</v>
      </c>
    </row>
    <row r="3048" spans="1:22" x14ac:dyDescent="0.25">
      <c r="A3048" s="6">
        <v>44742</v>
      </c>
      <c r="B3048" s="7" t="str">
        <f t="shared" si="47"/>
        <v>6</v>
      </c>
      <c r="C3048" s="17">
        <f>_xlfn.ISOWEEKNUM(Table3[[#This Row],[dt]])</f>
        <v>26</v>
      </c>
      <c r="D3048" s="1">
        <v>2917</v>
      </c>
      <c r="E3048" s="1" t="s">
        <v>10</v>
      </c>
      <c r="F3048" s="1" t="s">
        <v>95</v>
      </c>
      <c r="G3048" s="1" t="s">
        <v>30</v>
      </c>
      <c r="H3048" s="1" t="s">
        <v>17</v>
      </c>
      <c r="I3048" s="1" t="s">
        <v>12</v>
      </c>
      <c r="J3048" s="1" t="s">
        <v>13</v>
      </c>
      <c r="K3048" s="1" t="s">
        <v>15</v>
      </c>
      <c r="L3048" s="1" t="s">
        <v>77</v>
      </c>
      <c r="M3048" s="1">
        <v>63030</v>
      </c>
      <c r="N3048" s="17">
        <v>323.33280719753765</v>
      </c>
      <c r="O3048" s="8">
        <v>1630.5244088075206</v>
      </c>
      <c r="P3048" s="8">
        <v>1351.8000879585672</v>
      </c>
      <c r="Q3048" s="8">
        <f>P3048-Table3[[#This Row],[paid]]</f>
        <v>-278.72432084895331</v>
      </c>
      <c r="R3048" s="8">
        <v>4.1808318174551822</v>
      </c>
      <c r="S3048" s="8">
        <v>800</v>
      </c>
      <c r="T3048" s="10">
        <v>7.0000000000000007E-2</v>
      </c>
      <c r="U3048" s="8">
        <v>440.52389954420454</v>
      </c>
      <c r="V3048" s="10">
        <v>5.4313245411095459E-2</v>
      </c>
    </row>
    <row r="3049" spans="1:22" x14ac:dyDescent="0.25">
      <c r="A3049" s="6">
        <v>44742</v>
      </c>
      <c r="B3049" s="7" t="str">
        <f t="shared" si="47"/>
        <v>6</v>
      </c>
      <c r="C3049" s="17">
        <f>_xlfn.ISOWEEKNUM(Table3[[#This Row],[dt]])</f>
        <v>26</v>
      </c>
      <c r="D3049" s="1">
        <v>17268</v>
      </c>
      <c r="E3049" s="1" t="s">
        <v>10</v>
      </c>
      <c r="F3049" s="1" t="s">
        <v>90</v>
      </c>
      <c r="G3049" s="1" t="s">
        <v>50</v>
      </c>
      <c r="H3049" s="1" t="s">
        <v>11</v>
      </c>
      <c r="I3049" s="1" t="s">
        <v>21</v>
      </c>
      <c r="J3049" s="1" t="s">
        <v>16</v>
      </c>
      <c r="K3049" s="1" t="s">
        <v>14</v>
      </c>
      <c r="L3049" s="1" t="s">
        <v>77</v>
      </c>
      <c r="M3049" s="1">
        <v>76830</v>
      </c>
      <c r="N3049" s="17">
        <v>209.33178938764388</v>
      </c>
      <c r="O3049" s="8">
        <v>2184.626681150733</v>
      </c>
      <c r="P3049" s="8">
        <v>1905.4658846219697</v>
      </c>
      <c r="Q3049" s="8">
        <f>P3049-Table3[[#This Row],[paid]]</f>
        <v>-279.16079652876329</v>
      </c>
      <c r="R3049" s="8">
        <v>9.1026111714613887</v>
      </c>
      <c r="S3049" s="8">
        <v>1200</v>
      </c>
      <c r="T3049" s="10">
        <v>0.15</v>
      </c>
      <c r="U3049" s="8">
        <v>252.51678194833443</v>
      </c>
      <c r="V3049" s="10">
        <v>2.2087055278385097E-2</v>
      </c>
    </row>
    <row r="3050" spans="1:22" x14ac:dyDescent="0.25">
      <c r="A3050" s="6">
        <v>44742</v>
      </c>
      <c r="B3050" s="7" t="str">
        <f t="shared" si="47"/>
        <v>6</v>
      </c>
      <c r="C3050" s="17">
        <f>_xlfn.ISOWEEKNUM(Table3[[#This Row],[dt]])</f>
        <v>26</v>
      </c>
      <c r="D3050" s="1">
        <v>7576</v>
      </c>
      <c r="E3050" s="1" t="s">
        <v>10</v>
      </c>
      <c r="F3050" s="1" t="s">
        <v>89</v>
      </c>
      <c r="G3050" s="1" t="s">
        <v>32</v>
      </c>
      <c r="H3050" s="1" t="s">
        <v>17</v>
      </c>
      <c r="I3050" s="1" t="s">
        <v>12</v>
      </c>
      <c r="J3050" s="1" t="s">
        <v>16</v>
      </c>
      <c r="K3050" s="1" t="s">
        <v>14</v>
      </c>
      <c r="L3050" s="1" t="s">
        <v>78</v>
      </c>
      <c r="M3050" s="1">
        <v>149810</v>
      </c>
      <c r="N3050" s="17">
        <v>330.12340237990304</v>
      </c>
      <c r="O3050" s="8">
        <v>3548.7089463186571</v>
      </c>
      <c r="P3050" s="8">
        <v>3254.1996428186544</v>
      </c>
      <c r="Q3050" s="8">
        <f>P3050-Table3[[#This Row],[paid]]</f>
        <v>-294.50930350000272</v>
      </c>
      <c r="R3050" s="8">
        <v>9.8575248508851576</v>
      </c>
      <c r="S3050" s="8">
        <v>3800</v>
      </c>
      <c r="T3050" s="10">
        <v>0.1</v>
      </c>
      <c r="U3050" s="8">
        <v>659.99036144848912</v>
      </c>
      <c r="V3050" s="10">
        <v>3.3801980716669268E-2</v>
      </c>
    </row>
    <row r="3051" spans="1:22" x14ac:dyDescent="0.25">
      <c r="A3051" s="6">
        <v>44742</v>
      </c>
      <c r="B3051" s="7" t="str">
        <f t="shared" si="47"/>
        <v>6</v>
      </c>
      <c r="C3051" s="17">
        <f>_xlfn.ISOWEEKNUM(Table3[[#This Row],[dt]])</f>
        <v>26</v>
      </c>
      <c r="D3051" s="1">
        <v>5435</v>
      </c>
      <c r="E3051" s="1" t="s">
        <v>10</v>
      </c>
      <c r="F3051" s="1" t="s">
        <v>93</v>
      </c>
      <c r="G3051" s="1" t="s">
        <v>31</v>
      </c>
      <c r="H3051" s="1" t="s">
        <v>17</v>
      </c>
      <c r="I3051" s="1" t="s">
        <v>21</v>
      </c>
      <c r="J3051" s="1" t="s">
        <v>16</v>
      </c>
      <c r="K3051" s="1" t="s">
        <v>15</v>
      </c>
      <c r="L3051" s="1" t="s">
        <v>76</v>
      </c>
      <c r="M3051" s="1">
        <v>48980</v>
      </c>
      <c r="N3051" s="17">
        <v>62.70623379181302</v>
      </c>
      <c r="O3051" s="8">
        <v>402.60960663929848</v>
      </c>
      <c r="P3051" s="8">
        <v>107.88945350749457</v>
      </c>
      <c r="Q3051" s="8">
        <f>P3051-Table3[[#This Row],[paid]]</f>
        <v>-294.7201531318039</v>
      </c>
      <c r="R3051" s="8">
        <v>1.7205538745269167</v>
      </c>
      <c r="S3051" s="8">
        <v>200</v>
      </c>
      <c r="T3051" s="10">
        <v>0.08</v>
      </c>
      <c r="U3051" s="8">
        <v>44.684643712362913</v>
      </c>
      <c r="V3051" s="10">
        <v>6.9028439542608441E-2</v>
      </c>
    </row>
    <row r="3052" spans="1:22" x14ac:dyDescent="0.25">
      <c r="A3052" s="6">
        <v>44742</v>
      </c>
      <c r="B3052" s="7" t="str">
        <f t="shared" si="47"/>
        <v>6</v>
      </c>
      <c r="C3052" s="17">
        <f>_xlfn.ISOWEEKNUM(Table3[[#This Row],[dt]])</f>
        <v>26</v>
      </c>
      <c r="D3052" s="1">
        <v>15169</v>
      </c>
      <c r="E3052" s="1" t="s">
        <v>10</v>
      </c>
      <c r="F3052" s="1" t="s">
        <v>94</v>
      </c>
      <c r="G3052" s="1" t="s">
        <v>42</v>
      </c>
      <c r="H3052" s="1" t="s">
        <v>11</v>
      </c>
      <c r="I3052" s="1" t="s">
        <v>12</v>
      </c>
      <c r="J3052" s="1" t="s">
        <v>13</v>
      </c>
      <c r="K3052" s="1" t="s">
        <v>14</v>
      </c>
      <c r="L3052" s="1" t="s">
        <v>77</v>
      </c>
      <c r="M3052" s="1">
        <v>78800</v>
      </c>
      <c r="N3052" s="17">
        <v>577.28937728937728</v>
      </c>
      <c r="O3052" s="8">
        <v>2122.541032690463</v>
      </c>
      <c r="P3052" s="8">
        <v>1791.404080457645</v>
      </c>
      <c r="Q3052" s="8">
        <f>P3052-Table3[[#This Row],[paid]]</f>
        <v>-331.13695223281798</v>
      </c>
      <c r="R3052" s="8">
        <v>3.1031301647521388</v>
      </c>
      <c r="S3052" s="8">
        <v>1400</v>
      </c>
      <c r="T3052" s="10">
        <v>0.09</v>
      </c>
      <c r="U3052" s="8">
        <v>218.05440666716834</v>
      </c>
      <c r="V3052" s="10">
        <v>2.0287104125558557E-2</v>
      </c>
    </row>
    <row r="3053" spans="1:22" x14ac:dyDescent="0.25">
      <c r="A3053" s="6">
        <v>44742</v>
      </c>
      <c r="B3053" s="7" t="str">
        <f t="shared" si="47"/>
        <v>6</v>
      </c>
      <c r="C3053" s="17">
        <f>_xlfn.ISOWEEKNUM(Table3[[#This Row],[dt]])</f>
        <v>26</v>
      </c>
      <c r="D3053" s="1">
        <v>15910</v>
      </c>
      <c r="E3053" s="1" t="s">
        <v>10</v>
      </c>
      <c r="F3053" s="1" t="s">
        <v>89</v>
      </c>
      <c r="G3053" s="1" t="s">
        <v>65</v>
      </c>
      <c r="H3053" s="1" t="s">
        <v>11</v>
      </c>
      <c r="I3053" s="1" t="s">
        <v>12</v>
      </c>
      <c r="J3053" s="1" t="s">
        <v>16</v>
      </c>
      <c r="K3053" s="1" t="s">
        <v>14</v>
      </c>
      <c r="L3053" s="1" t="s">
        <v>78</v>
      </c>
      <c r="M3053" s="1">
        <v>192890</v>
      </c>
      <c r="N3053" s="17">
        <v>500.24781719159728</v>
      </c>
      <c r="O3053" s="8">
        <v>4524.1706134586284</v>
      </c>
      <c r="P3053" s="8">
        <v>4191.1230999723111</v>
      </c>
      <c r="Q3053" s="8">
        <f>P3053-Table3[[#This Row],[paid]]</f>
        <v>-333.04751348631726</v>
      </c>
      <c r="R3053" s="8">
        <v>8.3780937286270873</v>
      </c>
      <c r="S3053" s="8">
        <v>1400</v>
      </c>
      <c r="T3053" s="10">
        <v>0.12</v>
      </c>
      <c r="U3053" s="8">
        <v>923.69123864200969</v>
      </c>
      <c r="V3053" s="10">
        <v>3.6732049167127863E-2</v>
      </c>
    </row>
    <row r="3054" spans="1:22" x14ac:dyDescent="0.25">
      <c r="A3054" s="6">
        <v>44742</v>
      </c>
      <c r="B3054" s="7" t="str">
        <f t="shared" si="47"/>
        <v>6</v>
      </c>
      <c r="C3054" s="17">
        <f>_xlfn.ISOWEEKNUM(Table3[[#This Row],[dt]])</f>
        <v>26</v>
      </c>
      <c r="D3054" s="1">
        <v>2612</v>
      </c>
      <c r="E3054" s="1" t="s">
        <v>10</v>
      </c>
      <c r="F3054" s="1" t="s">
        <v>91</v>
      </c>
      <c r="G3054" s="1" t="s">
        <v>70</v>
      </c>
      <c r="H3054" s="1" t="s">
        <v>17</v>
      </c>
      <c r="I3054" s="1" t="s">
        <v>12</v>
      </c>
      <c r="J3054" s="1" t="s">
        <v>16</v>
      </c>
      <c r="K3054" s="1" t="s">
        <v>20</v>
      </c>
      <c r="L3054" s="1" t="s">
        <v>78</v>
      </c>
      <c r="M3054" s="1">
        <v>87070</v>
      </c>
      <c r="N3054" s="17">
        <v>202.60890740840955</v>
      </c>
      <c r="O3054" s="8">
        <v>1663.5746964544371</v>
      </c>
      <c r="P3054" s="8">
        <v>1306.4149288407368</v>
      </c>
      <c r="Q3054" s="8">
        <f>P3054-Table3[[#This Row],[paid]]</f>
        <v>-357.1597676137003</v>
      </c>
      <c r="R3054" s="8">
        <v>6.4479639397458808</v>
      </c>
      <c r="S3054" s="8">
        <v>1400</v>
      </c>
      <c r="T3054" s="10">
        <v>7.0000000000000007E-2</v>
      </c>
      <c r="U3054" s="8">
        <v>467.29586672930282</v>
      </c>
      <c r="V3054" s="10">
        <v>5.9615549957006325E-2</v>
      </c>
    </row>
    <row r="3055" spans="1:22" x14ac:dyDescent="0.25">
      <c r="A3055" s="6">
        <v>44742</v>
      </c>
      <c r="B3055" s="7" t="str">
        <f t="shared" si="47"/>
        <v>6</v>
      </c>
      <c r="C3055" s="17">
        <f>_xlfn.ISOWEEKNUM(Table3[[#This Row],[dt]])</f>
        <v>26</v>
      </c>
      <c r="D3055" s="1">
        <v>17365</v>
      </c>
      <c r="E3055" s="1" t="s">
        <v>10</v>
      </c>
      <c r="F3055" s="1" t="s">
        <v>94</v>
      </c>
      <c r="G3055" s="1" t="s">
        <v>46</v>
      </c>
      <c r="H3055" s="1" t="s">
        <v>17</v>
      </c>
      <c r="I3055" s="1" t="s">
        <v>12</v>
      </c>
      <c r="J3055" s="1" t="s">
        <v>16</v>
      </c>
      <c r="K3055" s="1" t="s">
        <v>15</v>
      </c>
      <c r="L3055" s="1" t="s">
        <v>80</v>
      </c>
      <c r="M3055" s="1">
        <v>32700</v>
      </c>
      <c r="N3055" s="17">
        <v>60.344139650872819</v>
      </c>
      <c r="O3055" s="8">
        <v>504.5028515896841</v>
      </c>
      <c r="P3055" s="8">
        <v>137.13419157924082</v>
      </c>
      <c r="Q3055" s="8">
        <f>P3055-Table3[[#This Row],[paid]]</f>
        <v>-367.36866001044325</v>
      </c>
      <c r="R3055" s="8">
        <v>2.2725353675210997</v>
      </c>
      <c r="S3055" s="8">
        <v>200</v>
      </c>
      <c r="T3055" s="10">
        <v>0.11</v>
      </c>
      <c r="U3055" s="8">
        <v>44.22410579505209</v>
      </c>
      <c r="V3055" s="10">
        <v>5.3747969155572083E-2</v>
      </c>
    </row>
    <row r="3056" spans="1:22" x14ac:dyDescent="0.25">
      <c r="A3056" s="6">
        <v>44742</v>
      </c>
      <c r="B3056" s="7" t="str">
        <f t="shared" si="47"/>
        <v>6</v>
      </c>
      <c r="C3056" s="17">
        <f>_xlfn.ISOWEEKNUM(Table3[[#This Row],[dt]])</f>
        <v>26</v>
      </c>
      <c r="D3056" s="1">
        <v>16256</v>
      </c>
      <c r="E3056" s="1" t="s">
        <v>10</v>
      </c>
      <c r="F3056" s="1" t="s">
        <v>95</v>
      </c>
      <c r="G3056" s="1" t="s">
        <v>69</v>
      </c>
      <c r="H3056" s="1" t="s">
        <v>17</v>
      </c>
      <c r="I3056" s="1" t="s">
        <v>12</v>
      </c>
      <c r="J3056" s="1" t="s">
        <v>16</v>
      </c>
      <c r="K3056" s="1" t="s">
        <v>14</v>
      </c>
      <c r="L3056" s="1" t="s">
        <v>77</v>
      </c>
      <c r="M3056" s="1">
        <v>24150</v>
      </c>
      <c r="N3056" s="17">
        <v>100.91543531641753</v>
      </c>
      <c r="O3056" s="8">
        <v>448.20837978292133</v>
      </c>
      <c r="P3056" s="8">
        <v>77.716741852679888</v>
      </c>
      <c r="Q3056" s="8">
        <f>P3056-Table3[[#This Row],[paid]]</f>
        <v>-370.49163793024144</v>
      </c>
      <c r="R3056" s="8">
        <v>0.77011749103594718</v>
      </c>
      <c r="S3056" s="8">
        <v>500</v>
      </c>
      <c r="T3056" s="10">
        <v>0.1</v>
      </c>
      <c r="U3056" s="8">
        <v>29.518478309934089</v>
      </c>
      <c r="V3056" s="10">
        <v>6.3303559409565863E-2</v>
      </c>
    </row>
    <row r="3057" spans="1:22" x14ac:dyDescent="0.25">
      <c r="A3057" s="6">
        <v>44742</v>
      </c>
      <c r="B3057" s="7" t="str">
        <f t="shared" si="47"/>
        <v>6</v>
      </c>
      <c r="C3057" s="17">
        <f>_xlfn.ISOWEEKNUM(Table3[[#This Row],[dt]])</f>
        <v>26</v>
      </c>
      <c r="D3057" s="1">
        <v>16602</v>
      </c>
      <c r="E3057" s="1" t="s">
        <v>10</v>
      </c>
      <c r="F3057" s="1" t="s">
        <v>91</v>
      </c>
      <c r="G3057" s="1" t="s">
        <v>52</v>
      </c>
      <c r="H3057" s="1" t="s">
        <v>11</v>
      </c>
      <c r="I3057" s="1" t="s">
        <v>12</v>
      </c>
      <c r="J3057" s="1" t="s">
        <v>16</v>
      </c>
      <c r="K3057" s="1" t="s">
        <v>15</v>
      </c>
      <c r="L3057" s="1" t="s">
        <v>79</v>
      </c>
      <c r="M3057" s="1">
        <v>23020</v>
      </c>
      <c r="N3057" s="17">
        <v>113.10337912363381</v>
      </c>
      <c r="O3057" s="8">
        <v>462.27255898621229</v>
      </c>
      <c r="P3057" s="8">
        <v>88.919368192976094</v>
      </c>
      <c r="Q3057" s="8">
        <f>P3057-Table3[[#This Row],[paid]]</f>
        <v>-373.35319079323619</v>
      </c>
      <c r="R3057" s="8">
        <v>0.78617782140512293</v>
      </c>
      <c r="S3057" s="8">
        <v>200</v>
      </c>
      <c r="T3057" s="10">
        <v>0.08</v>
      </c>
      <c r="U3057" s="8">
        <v>33.93439579290898</v>
      </c>
      <c r="V3057" s="10">
        <v>6.3605182392628079E-2</v>
      </c>
    </row>
    <row r="3058" spans="1:22" x14ac:dyDescent="0.25">
      <c r="A3058" s="6">
        <v>44742</v>
      </c>
      <c r="B3058" s="7" t="str">
        <f t="shared" si="47"/>
        <v>6</v>
      </c>
      <c r="C3058" s="17">
        <f>_xlfn.ISOWEEKNUM(Table3[[#This Row],[dt]])</f>
        <v>26</v>
      </c>
      <c r="D3058" s="1">
        <v>2575</v>
      </c>
      <c r="E3058" s="1" t="s">
        <v>10</v>
      </c>
      <c r="F3058" s="1" t="s">
        <v>90</v>
      </c>
      <c r="G3058" s="1" t="s">
        <v>37</v>
      </c>
      <c r="H3058" s="1" t="s">
        <v>17</v>
      </c>
      <c r="I3058" s="1" t="s">
        <v>18</v>
      </c>
      <c r="J3058" s="1" t="s">
        <v>16</v>
      </c>
      <c r="K3058" s="1" t="s">
        <v>20</v>
      </c>
      <c r="L3058" s="1" t="s">
        <v>81</v>
      </c>
      <c r="M3058" s="1">
        <v>18820</v>
      </c>
      <c r="N3058" s="17">
        <v>23.356603062739623</v>
      </c>
      <c r="O3058" s="8">
        <v>402.73750780637903</v>
      </c>
      <c r="P3058" s="8">
        <v>27.995774131876772</v>
      </c>
      <c r="Q3058" s="8">
        <f>P3058-Table3[[#This Row],[paid]]</f>
        <v>-374.74173367450226</v>
      </c>
      <c r="R3058" s="8">
        <v>1.1986235351380328</v>
      </c>
      <c r="S3058" s="8">
        <v>10000</v>
      </c>
      <c r="T3058" s="10">
        <v>7.4999999999999997E-2</v>
      </c>
      <c r="U3058" s="8">
        <v>8.6815810175490782</v>
      </c>
      <c r="V3058" s="10">
        <v>5.1683877815830705E-2</v>
      </c>
    </row>
    <row r="3059" spans="1:22" x14ac:dyDescent="0.25">
      <c r="A3059" s="6">
        <v>44742</v>
      </c>
      <c r="B3059" s="7" t="str">
        <f t="shared" si="47"/>
        <v>6</v>
      </c>
      <c r="C3059" s="17">
        <f>_xlfn.ISOWEEKNUM(Table3[[#This Row],[dt]])</f>
        <v>26</v>
      </c>
      <c r="D3059" s="1">
        <v>10777</v>
      </c>
      <c r="E3059" s="1" t="s">
        <v>10</v>
      </c>
      <c r="F3059" s="1" t="s">
        <v>90</v>
      </c>
      <c r="G3059" s="1" t="s">
        <v>30</v>
      </c>
      <c r="H3059" s="1" t="s">
        <v>11</v>
      </c>
      <c r="I3059" s="1" t="s">
        <v>18</v>
      </c>
      <c r="J3059" s="1" t="s">
        <v>16</v>
      </c>
      <c r="K3059" s="1" t="s">
        <v>15</v>
      </c>
      <c r="L3059" s="1" t="s">
        <v>77</v>
      </c>
      <c r="M3059" s="1">
        <v>91080</v>
      </c>
      <c r="N3059" s="17">
        <v>434.73800157356413</v>
      </c>
      <c r="O3059" s="8">
        <v>2015.9586742398064</v>
      </c>
      <c r="P3059" s="8">
        <v>1605.1535628093504</v>
      </c>
      <c r="Q3059" s="8">
        <f>P3059-Table3[[#This Row],[paid]]</f>
        <v>-410.80511143045601</v>
      </c>
      <c r="R3059" s="8">
        <v>3.6922320041022099</v>
      </c>
      <c r="S3059" s="8">
        <v>600</v>
      </c>
      <c r="T3059" s="10">
        <v>0.17</v>
      </c>
      <c r="U3059" s="8">
        <v>635.70724645028372</v>
      </c>
      <c r="V3059" s="10">
        <v>6.6006898153892171E-2</v>
      </c>
    </row>
    <row r="3060" spans="1:22" x14ac:dyDescent="0.25">
      <c r="A3060" s="6">
        <v>44742</v>
      </c>
      <c r="B3060" s="7" t="str">
        <f t="shared" si="47"/>
        <v>6</v>
      </c>
      <c r="C3060" s="17">
        <f>_xlfn.ISOWEEKNUM(Table3[[#This Row],[dt]])</f>
        <v>26</v>
      </c>
      <c r="D3060" s="1">
        <v>7799</v>
      </c>
      <c r="E3060" s="1" t="s">
        <v>10</v>
      </c>
      <c r="F3060" s="1" t="s">
        <v>89</v>
      </c>
      <c r="G3060" s="1" t="s">
        <v>71</v>
      </c>
      <c r="H3060" s="1" t="s">
        <v>19</v>
      </c>
      <c r="I3060" s="1" t="s">
        <v>18</v>
      </c>
      <c r="J3060" s="1" t="s">
        <v>16</v>
      </c>
      <c r="K3060" s="1" t="s">
        <v>14</v>
      </c>
      <c r="L3060" s="1" t="s">
        <v>76</v>
      </c>
      <c r="M3060" s="1">
        <v>20360</v>
      </c>
      <c r="N3060" s="17">
        <v>51.345497700637885</v>
      </c>
      <c r="O3060" s="8">
        <v>872.12199996411368</v>
      </c>
      <c r="P3060" s="8">
        <v>439.01507984150112</v>
      </c>
      <c r="Q3060" s="8">
        <f>P3060-Table3[[#This Row],[paid]]</f>
        <v>-433.10692012261256</v>
      </c>
      <c r="R3060" s="8">
        <v>8.5502156859226837</v>
      </c>
      <c r="S3060" s="8">
        <v>400</v>
      </c>
      <c r="T3060" s="10">
        <v>0.05</v>
      </c>
      <c r="U3060" s="8">
        <v>11.004229289761659</v>
      </c>
      <c r="V3060" s="10">
        <v>4.17762008453656E-3</v>
      </c>
    </row>
    <row r="3061" spans="1:22" x14ac:dyDescent="0.25">
      <c r="A3061" s="6">
        <v>44742</v>
      </c>
      <c r="B3061" s="7" t="str">
        <f t="shared" si="47"/>
        <v>6</v>
      </c>
      <c r="C3061" s="17">
        <f>_xlfn.ISOWEEKNUM(Table3[[#This Row],[dt]])</f>
        <v>26</v>
      </c>
      <c r="D3061" s="1">
        <v>15605</v>
      </c>
      <c r="E3061" s="1" t="s">
        <v>10</v>
      </c>
      <c r="F3061" s="1" t="s">
        <v>93</v>
      </c>
      <c r="G3061" s="1" t="s">
        <v>40</v>
      </c>
      <c r="H3061" s="1" t="s">
        <v>11</v>
      </c>
      <c r="I3061" s="1" t="s">
        <v>12</v>
      </c>
      <c r="J3061" s="1" t="s">
        <v>13</v>
      </c>
      <c r="K3061" s="1" t="s">
        <v>14</v>
      </c>
      <c r="L3061" s="1" t="s">
        <v>76</v>
      </c>
      <c r="M3061" s="1">
        <v>91920</v>
      </c>
      <c r="N3061" s="17">
        <v>646.72836499431719</v>
      </c>
      <c r="O3061" s="8">
        <v>2559.3799074463086</v>
      </c>
      <c r="P3061" s="8">
        <v>2122.0815165923823</v>
      </c>
      <c r="Q3061" s="8">
        <f>P3061-Table3[[#This Row],[paid]]</f>
        <v>-437.29839085392632</v>
      </c>
      <c r="R3061" s="8">
        <v>3.2812562915978321</v>
      </c>
      <c r="S3061" s="8">
        <v>2200</v>
      </c>
      <c r="T3061" s="10">
        <v>0.32</v>
      </c>
      <c r="U3061" s="8">
        <v>3869.058070878164</v>
      </c>
      <c r="V3061" s="10">
        <v>0.30387287517988937</v>
      </c>
    </row>
    <row r="3062" spans="1:22" x14ac:dyDescent="0.25">
      <c r="A3062" s="6">
        <v>44742</v>
      </c>
      <c r="B3062" s="7" t="str">
        <f t="shared" si="47"/>
        <v>6</v>
      </c>
      <c r="C3062" s="17">
        <f>_xlfn.ISOWEEKNUM(Table3[[#This Row],[dt]])</f>
        <v>26</v>
      </c>
      <c r="D3062" s="1">
        <v>17783</v>
      </c>
      <c r="E3062" s="1" t="s">
        <v>10</v>
      </c>
      <c r="F3062" s="1" t="s">
        <v>92</v>
      </c>
      <c r="G3062" s="1" t="s">
        <v>57</v>
      </c>
      <c r="H3062" s="1" t="s">
        <v>11</v>
      </c>
      <c r="I3062" s="1" t="s">
        <v>12</v>
      </c>
      <c r="J3062" s="1" t="s">
        <v>16</v>
      </c>
      <c r="K3062" s="1" t="s">
        <v>14</v>
      </c>
      <c r="L3062" s="1" t="s">
        <v>78</v>
      </c>
      <c r="M3062" s="1">
        <v>59350</v>
      </c>
      <c r="N3062" s="17">
        <v>228.00078400627206</v>
      </c>
      <c r="O3062" s="8">
        <v>1950.3195076551608</v>
      </c>
      <c r="P3062" s="8">
        <v>1512.4978802996709</v>
      </c>
      <c r="Q3062" s="8">
        <f>P3062-Table3[[#This Row],[paid]]</f>
        <v>-437.82162735548991</v>
      </c>
      <c r="R3062" s="8">
        <v>6.6337398219563299</v>
      </c>
      <c r="S3062" s="8">
        <v>1800</v>
      </c>
      <c r="T3062" s="10">
        <v>0.15</v>
      </c>
      <c r="U3062" s="8">
        <v>688.41175195564358</v>
      </c>
      <c r="V3062" s="10">
        <v>7.5858150604399391E-2</v>
      </c>
    </row>
    <row r="3063" spans="1:22" x14ac:dyDescent="0.25">
      <c r="A3063" s="6">
        <v>44742</v>
      </c>
      <c r="B3063" s="7" t="str">
        <f t="shared" si="47"/>
        <v>6</v>
      </c>
      <c r="C3063" s="17">
        <f>_xlfn.ISOWEEKNUM(Table3[[#This Row],[dt]])</f>
        <v>26</v>
      </c>
      <c r="D3063" s="1">
        <v>16053</v>
      </c>
      <c r="E3063" s="1" t="s">
        <v>10</v>
      </c>
      <c r="F3063" s="1" t="s">
        <v>91</v>
      </c>
      <c r="G3063" s="1" t="s">
        <v>48</v>
      </c>
      <c r="H3063" s="1" t="s">
        <v>11</v>
      </c>
      <c r="I3063" s="1" t="s">
        <v>12</v>
      </c>
      <c r="J3063" s="1" t="s">
        <v>16</v>
      </c>
      <c r="K3063" s="1" t="s">
        <v>15</v>
      </c>
      <c r="L3063" s="1" t="s">
        <v>81</v>
      </c>
      <c r="M3063" s="1">
        <v>88140</v>
      </c>
      <c r="N3063" s="17">
        <v>508.5</v>
      </c>
      <c r="O3063" s="8">
        <v>785.86329852857284</v>
      </c>
      <c r="P3063" s="8">
        <v>331.35280870794298</v>
      </c>
      <c r="Q3063" s="8">
        <f>P3063-Table3[[#This Row],[paid]]</f>
        <v>-454.51048982062986</v>
      </c>
      <c r="R3063" s="8">
        <v>0.65162794239516808</v>
      </c>
      <c r="S3063" s="8">
        <v>200</v>
      </c>
      <c r="T3063" s="10">
        <v>0.08</v>
      </c>
      <c r="U3063" s="8">
        <v>132.68072249041239</v>
      </c>
      <c r="V3063" s="10">
        <v>6.6736883368002597E-2</v>
      </c>
    </row>
    <row r="3064" spans="1:22" x14ac:dyDescent="0.25">
      <c r="A3064" s="6">
        <v>44742</v>
      </c>
      <c r="B3064" s="7" t="str">
        <f t="shared" si="47"/>
        <v>6</v>
      </c>
      <c r="C3064" s="17">
        <f>_xlfn.ISOWEEKNUM(Table3[[#This Row],[dt]])</f>
        <v>26</v>
      </c>
      <c r="D3064" s="1">
        <v>18007</v>
      </c>
      <c r="E3064" s="1" t="s">
        <v>10</v>
      </c>
      <c r="F3064" s="1" t="s">
        <v>89</v>
      </c>
      <c r="G3064" s="1" t="s">
        <v>49</v>
      </c>
      <c r="H3064" s="1" t="s">
        <v>11</v>
      </c>
      <c r="I3064" s="1" t="s">
        <v>21</v>
      </c>
      <c r="J3064" s="1" t="s">
        <v>13</v>
      </c>
      <c r="K3064" s="1" t="s">
        <v>15</v>
      </c>
      <c r="L3064" s="1" t="s">
        <v>78</v>
      </c>
      <c r="M3064" s="1">
        <v>320590</v>
      </c>
      <c r="N3064" s="17">
        <v>812.39323798023781</v>
      </c>
      <c r="O3064" s="8">
        <v>4979.8839807106506</v>
      </c>
      <c r="P3064" s="8">
        <v>4525.3065680709633</v>
      </c>
      <c r="Q3064" s="8">
        <f>P3064-Table3[[#This Row],[paid]]</f>
        <v>-454.57741263968728</v>
      </c>
      <c r="R3064" s="8">
        <v>5.570340023166275</v>
      </c>
      <c r="S3064" s="8">
        <v>4200</v>
      </c>
      <c r="T3064" s="10">
        <v>0.15</v>
      </c>
      <c r="U3064" s="8">
        <v>3964.0483508797706</v>
      </c>
      <c r="V3064" s="10">
        <v>0.14599557294264359</v>
      </c>
    </row>
    <row r="3065" spans="1:22" x14ac:dyDescent="0.25">
      <c r="A3065" s="6">
        <v>44742</v>
      </c>
      <c r="B3065" s="7" t="str">
        <f t="shared" si="47"/>
        <v>6</v>
      </c>
      <c r="C3065" s="17">
        <f>_xlfn.ISOWEEKNUM(Table3[[#This Row],[dt]])</f>
        <v>26</v>
      </c>
      <c r="D3065" s="1">
        <v>2647</v>
      </c>
      <c r="E3065" s="1" t="s">
        <v>10</v>
      </c>
      <c r="F3065" s="1" t="s">
        <v>92</v>
      </c>
      <c r="G3065" s="1" t="s">
        <v>30</v>
      </c>
      <c r="H3065" s="1" t="s">
        <v>11</v>
      </c>
      <c r="I3065" s="1" t="s">
        <v>18</v>
      </c>
      <c r="J3065" s="1" t="s">
        <v>13</v>
      </c>
      <c r="K3065" s="1" t="s">
        <v>14</v>
      </c>
      <c r="L3065" s="1" t="s">
        <v>77</v>
      </c>
      <c r="M3065" s="1">
        <v>60810</v>
      </c>
      <c r="N3065" s="17">
        <v>257.75617304716405</v>
      </c>
      <c r="O3065" s="8">
        <v>1492.7494005147514</v>
      </c>
      <c r="P3065" s="8">
        <v>1017.8978116273298</v>
      </c>
      <c r="Q3065" s="8">
        <f>P3065-Table3[[#This Row],[paid]]</f>
        <v>-474.8515888874216</v>
      </c>
      <c r="R3065" s="8">
        <v>3.9490724881342629</v>
      </c>
      <c r="S3065" s="8">
        <v>1000</v>
      </c>
      <c r="T3065" s="10">
        <v>0.08</v>
      </c>
      <c r="U3065" s="8">
        <v>444.01086749816272</v>
      </c>
      <c r="V3065" s="10">
        <v>7.2700629085139579E-2</v>
      </c>
    </row>
    <row r="3066" spans="1:22" x14ac:dyDescent="0.25">
      <c r="A3066" s="6">
        <v>44742</v>
      </c>
      <c r="B3066" s="7" t="str">
        <f t="shared" si="47"/>
        <v>6</v>
      </c>
      <c r="C3066" s="17">
        <f>_xlfn.ISOWEEKNUM(Table3[[#This Row],[dt]])</f>
        <v>26</v>
      </c>
      <c r="D3066" s="1">
        <v>16861</v>
      </c>
      <c r="E3066" s="1" t="s">
        <v>10</v>
      </c>
      <c r="F3066" s="1" t="s">
        <v>94</v>
      </c>
      <c r="G3066" s="1" t="s">
        <v>52</v>
      </c>
      <c r="H3066" s="1" t="s">
        <v>11</v>
      </c>
      <c r="I3066" s="1" t="s">
        <v>18</v>
      </c>
      <c r="J3066" s="1" t="s">
        <v>13</v>
      </c>
      <c r="K3066" s="1" t="s">
        <v>15</v>
      </c>
      <c r="L3066" s="1" t="s">
        <v>75</v>
      </c>
      <c r="M3066" s="1">
        <v>285170</v>
      </c>
      <c r="N3066" s="17">
        <v>1920.2062755903985</v>
      </c>
      <c r="O3066" s="8">
        <v>6420.5874885981184</v>
      </c>
      <c r="P3066" s="8">
        <v>5921.6389954770902</v>
      </c>
      <c r="Q3066" s="8">
        <f>P3066-Table3[[#This Row],[paid]]</f>
        <v>-498.94849312102815</v>
      </c>
      <c r="R3066" s="8">
        <v>3.083855662150873</v>
      </c>
      <c r="S3066" s="8">
        <v>5800</v>
      </c>
      <c r="T3066" s="10">
        <v>7.0000000000000007E-2</v>
      </c>
      <c r="U3066" s="8">
        <v>1676.5015414905386</v>
      </c>
      <c r="V3066" s="10">
        <v>4.7185740940164242E-2</v>
      </c>
    </row>
    <row r="3067" spans="1:22" x14ac:dyDescent="0.25">
      <c r="A3067" s="6">
        <v>44742</v>
      </c>
      <c r="B3067" s="7" t="str">
        <f t="shared" si="47"/>
        <v>6</v>
      </c>
      <c r="C3067" s="17">
        <f>_xlfn.ISOWEEKNUM(Table3[[#This Row],[dt]])</f>
        <v>26</v>
      </c>
      <c r="D3067" s="1">
        <v>15974</v>
      </c>
      <c r="E3067" s="1" t="s">
        <v>10</v>
      </c>
      <c r="F3067" s="1" t="s">
        <v>91</v>
      </c>
      <c r="G3067" s="1" t="s">
        <v>72</v>
      </c>
      <c r="H3067" s="1" t="s">
        <v>11</v>
      </c>
      <c r="I3067" s="1" t="s">
        <v>12</v>
      </c>
      <c r="J3067" s="1" t="s">
        <v>16</v>
      </c>
      <c r="K3067" s="1" t="s">
        <v>14</v>
      </c>
      <c r="L3067" s="1" t="s">
        <v>81</v>
      </c>
      <c r="M3067" s="1">
        <v>142960</v>
      </c>
      <c r="N3067" s="17">
        <v>489.23364098309656</v>
      </c>
      <c r="O3067" s="8">
        <v>2915.95002132015</v>
      </c>
      <c r="P3067" s="8">
        <v>2401.6512556484763</v>
      </c>
      <c r="Q3067" s="8">
        <f>P3067-Table3[[#This Row],[paid]]</f>
        <v>-514.29876567167366</v>
      </c>
      <c r="R3067" s="8">
        <v>4.9090067698992419</v>
      </c>
      <c r="S3067" s="8">
        <v>2800</v>
      </c>
      <c r="T3067" s="10">
        <v>0.09</v>
      </c>
      <c r="U3067" s="8">
        <v>296.73454079139901</v>
      </c>
      <c r="V3067" s="10">
        <v>2.0592397285930184E-2</v>
      </c>
    </row>
    <row r="3068" spans="1:22" x14ac:dyDescent="0.25">
      <c r="A3068" s="6">
        <v>44742</v>
      </c>
      <c r="B3068" s="7" t="str">
        <f t="shared" si="47"/>
        <v>6</v>
      </c>
      <c r="C3068" s="17">
        <f>_xlfn.ISOWEEKNUM(Table3[[#This Row],[dt]])</f>
        <v>26</v>
      </c>
      <c r="D3068" s="1">
        <v>17473</v>
      </c>
      <c r="E3068" s="1" t="s">
        <v>10</v>
      </c>
      <c r="F3068" s="1" t="s">
        <v>95</v>
      </c>
      <c r="G3068" s="1" t="s">
        <v>60</v>
      </c>
      <c r="H3068" s="1" t="s">
        <v>17</v>
      </c>
      <c r="I3068" s="1" t="s">
        <v>18</v>
      </c>
      <c r="J3068" s="1" t="s">
        <v>16</v>
      </c>
      <c r="K3068" s="1" t="s">
        <v>15</v>
      </c>
      <c r="L3068" s="1" t="s">
        <v>75</v>
      </c>
      <c r="M3068" s="1">
        <v>87920</v>
      </c>
      <c r="N3068" s="17">
        <v>388.9309412632096</v>
      </c>
      <c r="O3068" s="8">
        <v>1862.1316551601071</v>
      </c>
      <c r="P3068" s="8">
        <v>1341.1863285137758</v>
      </c>
      <c r="Q3068" s="8">
        <f>P3068-Table3[[#This Row],[paid]]</f>
        <v>-520.9453266463313</v>
      </c>
      <c r="R3068" s="8">
        <v>3.4483919540001984</v>
      </c>
      <c r="S3068" s="8">
        <v>1000</v>
      </c>
      <c r="T3068" s="10">
        <v>7.0000000000000007E-2</v>
      </c>
      <c r="U3068" s="8">
        <v>347.57137161372719</v>
      </c>
      <c r="V3068" s="10">
        <v>4.3192031341248639E-2</v>
      </c>
    </row>
    <row r="3069" spans="1:22" x14ac:dyDescent="0.25">
      <c r="A3069" s="6">
        <v>44742</v>
      </c>
      <c r="B3069" s="7" t="str">
        <f t="shared" si="47"/>
        <v>6</v>
      </c>
      <c r="C3069" s="17">
        <f>_xlfn.ISOWEEKNUM(Table3[[#This Row],[dt]])</f>
        <v>26</v>
      </c>
      <c r="D3069" s="1">
        <v>15810</v>
      </c>
      <c r="E3069" s="1" t="s">
        <v>10</v>
      </c>
      <c r="F3069" s="1" t="s">
        <v>91</v>
      </c>
      <c r="G3069" s="1" t="s">
        <v>33</v>
      </c>
      <c r="H3069" s="1" t="s">
        <v>11</v>
      </c>
      <c r="I3069" s="1" t="s">
        <v>12</v>
      </c>
      <c r="J3069" s="1" t="s">
        <v>16</v>
      </c>
      <c r="K3069" s="1" t="s">
        <v>14</v>
      </c>
      <c r="L3069" s="1" t="s">
        <v>76</v>
      </c>
      <c r="M3069" s="1">
        <v>51840</v>
      </c>
      <c r="N3069" s="17">
        <v>133.55698075974345</v>
      </c>
      <c r="O3069" s="8">
        <v>1071.6004784552174</v>
      </c>
      <c r="P3069" s="8">
        <v>507.51675348643744</v>
      </c>
      <c r="Q3069" s="8">
        <f>P3069-Table3[[#This Row],[paid]]</f>
        <v>-564.08372496877996</v>
      </c>
      <c r="R3069" s="8">
        <v>3.8000016966497072</v>
      </c>
      <c r="S3069" s="8">
        <v>200</v>
      </c>
      <c r="T3069" s="10">
        <v>0.09</v>
      </c>
      <c r="U3069" s="8">
        <v>218.26487020777873</v>
      </c>
      <c r="V3069" s="10">
        <v>7.1677394131453534E-2</v>
      </c>
    </row>
    <row r="3070" spans="1:22" x14ac:dyDescent="0.25">
      <c r="A3070" s="6">
        <v>44742</v>
      </c>
      <c r="B3070" s="7" t="str">
        <f t="shared" si="47"/>
        <v>6</v>
      </c>
      <c r="C3070" s="17">
        <f>_xlfn.ISOWEEKNUM(Table3[[#This Row],[dt]])</f>
        <v>26</v>
      </c>
      <c r="D3070" s="1">
        <v>16205</v>
      </c>
      <c r="E3070" s="1" t="s">
        <v>10</v>
      </c>
      <c r="F3070" s="1" t="s">
        <v>94</v>
      </c>
      <c r="G3070" s="1" t="s">
        <v>41</v>
      </c>
      <c r="H3070" s="1" t="s">
        <v>17</v>
      </c>
      <c r="I3070" s="1" t="s">
        <v>12</v>
      </c>
      <c r="J3070" s="1" t="s">
        <v>13</v>
      </c>
      <c r="K3070" s="1" t="s">
        <v>14</v>
      </c>
      <c r="L3070" s="1" t="s">
        <v>80</v>
      </c>
      <c r="M3070" s="1">
        <v>309240</v>
      </c>
      <c r="N3070" s="17">
        <v>1147.6785257230611</v>
      </c>
      <c r="O3070" s="8">
        <v>10182.806633259223</v>
      </c>
      <c r="P3070" s="8">
        <v>9594.900250067285</v>
      </c>
      <c r="Q3070" s="8">
        <f>P3070-Table3[[#This Row],[paid]]</f>
        <v>-587.90638319193749</v>
      </c>
      <c r="R3070" s="8">
        <v>8.3602681718056022</v>
      </c>
      <c r="S3070" s="8">
        <v>9600</v>
      </c>
      <c r="T3070" s="10">
        <v>0.09</v>
      </c>
      <c r="U3070" s="8">
        <v>251.04662049331702</v>
      </c>
      <c r="V3070" s="10">
        <v>4.3607648151693318E-3</v>
      </c>
    </row>
    <row r="3071" spans="1:22" x14ac:dyDescent="0.25">
      <c r="A3071" s="6">
        <v>44742</v>
      </c>
      <c r="B3071" s="7" t="str">
        <f t="shared" si="47"/>
        <v>6</v>
      </c>
      <c r="C3071" s="17">
        <f>_xlfn.ISOWEEKNUM(Table3[[#This Row],[dt]])</f>
        <v>26</v>
      </c>
      <c r="D3071" s="1">
        <v>9363</v>
      </c>
      <c r="E3071" s="1" t="s">
        <v>10</v>
      </c>
      <c r="F3071" s="1" t="s">
        <v>92</v>
      </c>
      <c r="G3071" s="1" t="s">
        <v>44</v>
      </c>
      <c r="H3071" s="1" t="s">
        <v>11</v>
      </c>
      <c r="I3071" s="1" t="s">
        <v>18</v>
      </c>
      <c r="J3071" s="1" t="s">
        <v>13</v>
      </c>
      <c r="K3071" s="1" t="s">
        <v>14</v>
      </c>
      <c r="L3071" s="1" t="s">
        <v>81</v>
      </c>
      <c r="M3071" s="1">
        <v>59400</v>
      </c>
      <c r="N3071" s="17">
        <v>315.69143338244578</v>
      </c>
      <c r="O3071" s="8">
        <v>1243.9056377568072</v>
      </c>
      <c r="P3071" s="8">
        <v>648.00388411873234</v>
      </c>
      <c r="Q3071" s="8">
        <f>P3071-Table3[[#This Row],[paid]]</f>
        <v>-595.90175363807487</v>
      </c>
      <c r="R3071" s="8">
        <v>2.0526495672554574</v>
      </c>
      <c r="S3071" s="8">
        <v>1000</v>
      </c>
      <c r="T3071" s="10">
        <v>0.12</v>
      </c>
      <c r="U3071" s="8">
        <v>14.607016026818425</v>
      </c>
      <c r="V3071" s="10">
        <v>3.7569260475147637E-3</v>
      </c>
    </row>
    <row r="3072" spans="1:22" x14ac:dyDescent="0.25">
      <c r="A3072" s="6">
        <v>44742</v>
      </c>
      <c r="B3072" s="7" t="str">
        <f t="shared" si="47"/>
        <v>6</v>
      </c>
      <c r="C3072" s="17">
        <f>_xlfn.ISOWEEKNUM(Table3[[#This Row],[dt]])</f>
        <v>26</v>
      </c>
      <c r="D3072" s="1">
        <v>17246</v>
      </c>
      <c r="E3072" s="1" t="s">
        <v>10</v>
      </c>
      <c r="F3072" s="1" t="s">
        <v>92</v>
      </c>
      <c r="G3072" s="1" t="s">
        <v>39</v>
      </c>
      <c r="H3072" s="1" t="s">
        <v>11</v>
      </c>
      <c r="I3072" s="1" t="s">
        <v>12</v>
      </c>
      <c r="J3072" s="1" t="s">
        <v>16</v>
      </c>
      <c r="K3072" s="1" t="s">
        <v>14</v>
      </c>
      <c r="L3072" s="1" t="s">
        <v>78</v>
      </c>
      <c r="M3072" s="1">
        <v>51320</v>
      </c>
      <c r="N3072" s="17">
        <v>166.33112178753908</v>
      </c>
      <c r="O3072" s="8">
        <v>970.12034404489407</v>
      </c>
      <c r="P3072" s="8">
        <v>316.39451979196195</v>
      </c>
      <c r="Q3072" s="8">
        <f>P3072-Table3[[#This Row],[paid]]</f>
        <v>-653.72582425293217</v>
      </c>
      <c r="R3072" s="8">
        <v>1.9021967530292043</v>
      </c>
      <c r="S3072" s="8">
        <v>600</v>
      </c>
      <c r="T3072" s="10">
        <v>0.15</v>
      </c>
      <c r="U3072" s="8">
        <v>104.09831210793983</v>
      </c>
      <c r="V3072" s="10">
        <v>5.4835711743884033E-2</v>
      </c>
    </row>
    <row r="3073" spans="1:22" x14ac:dyDescent="0.25">
      <c r="A3073" s="6">
        <v>44742</v>
      </c>
      <c r="B3073" s="7" t="str">
        <f t="shared" si="47"/>
        <v>6</v>
      </c>
      <c r="C3073" s="17">
        <f>_xlfn.ISOWEEKNUM(Table3[[#This Row],[dt]])</f>
        <v>26</v>
      </c>
      <c r="D3073" s="1">
        <v>7282</v>
      </c>
      <c r="E3073" s="1" t="s">
        <v>10</v>
      </c>
      <c r="F3073" s="1" t="s">
        <v>90</v>
      </c>
      <c r="G3073" s="1" t="s">
        <v>36</v>
      </c>
      <c r="H3073" s="1" t="s">
        <v>19</v>
      </c>
      <c r="I3073" s="1" t="s">
        <v>18</v>
      </c>
      <c r="J3073" s="1" t="s">
        <v>13</v>
      </c>
      <c r="K3073" s="1" t="s">
        <v>15</v>
      </c>
      <c r="L3073" s="1" t="s">
        <v>78</v>
      </c>
      <c r="M3073" s="1">
        <v>75040</v>
      </c>
      <c r="N3073" s="17">
        <v>98.033710743378236</v>
      </c>
      <c r="O3073" s="8">
        <v>970.95201069765835</v>
      </c>
      <c r="P3073" s="8">
        <v>311.06545281841744</v>
      </c>
      <c r="Q3073" s="8">
        <f>P3073-Table3[[#This Row],[paid]]</f>
        <v>-659.88655787924085</v>
      </c>
      <c r="R3073" s="8">
        <v>3.1730457865936548</v>
      </c>
      <c r="S3073" s="8">
        <v>600</v>
      </c>
      <c r="T3073" s="10">
        <v>0.02</v>
      </c>
      <c r="U3073" s="8">
        <v>9.832427812722413</v>
      </c>
      <c r="V3073" s="10">
        <v>5.2681451891852232E-3</v>
      </c>
    </row>
    <row r="3074" spans="1:22" x14ac:dyDescent="0.25">
      <c r="A3074" s="6">
        <v>44742</v>
      </c>
      <c r="B3074" s="7" t="str">
        <f t="shared" ref="B3074:B3137" si="48">TEXT(A3074,"M")</f>
        <v>6</v>
      </c>
      <c r="C3074" s="17">
        <f>_xlfn.ISOWEEKNUM(Table3[[#This Row],[dt]])</f>
        <v>26</v>
      </c>
      <c r="D3074" s="1">
        <v>16862</v>
      </c>
      <c r="E3074" s="1" t="s">
        <v>10</v>
      </c>
      <c r="F3074" s="1" t="s">
        <v>89</v>
      </c>
      <c r="G3074" s="1" t="s">
        <v>36</v>
      </c>
      <c r="H3074" s="1" t="s">
        <v>17</v>
      </c>
      <c r="I3074" s="1" t="s">
        <v>12</v>
      </c>
      <c r="J3074" s="1" t="s">
        <v>13</v>
      </c>
      <c r="K3074" s="1" t="s">
        <v>14</v>
      </c>
      <c r="L3074" s="1" t="s">
        <v>75</v>
      </c>
      <c r="M3074" s="1">
        <v>46980</v>
      </c>
      <c r="N3074" s="17">
        <v>155.85781990521326</v>
      </c>
      <c r="O3074" s="8">
        <v>1441.9540911817915</v>
      </c>
      <c r="P3074" s="8">
        <v>764.4211600510107</v>
      </c>
      <c r="Q3074" s="8">
        <f>P3074-Table3[[#This Row],[paid]]</f>
        <v>-677.53293113078075</v>
      </c>
      <c r="R3074" s="8">
        <v>4.9046057523190196</v>
      </c>
      <c r="S3074" s="8">
        <v>800</v>
      </c>
      <c r="T3074" s="10">
        <v>0.09</v>
      </c>
      <c r="U3074" s="8">
        <v>319.55942961946118</v>
      </c>
      <c r="V3074" s="10">
        <v>6.9673509473524742E-2</v>
      </c>
    </row>
    <row r="3075" spans="1:22" x14ac:dyDescent="0.25">
      <c r="A3075" s="6">
        <v>44742</v>
      </c>
      <c r="B3075" s="7" t="str">
        <f t="shared" si="48"/>
        <v>6</v>
      </c>
      <c r="C3075" s="17">
        <f>_xlfn.ISOWEEKNUM(Table3[[#This Row],[dt]])</f>
        <v>26</v>
      </c>
      <c r="D3075" s="1">
        <v>3534</v>
      </c>
      <c r="E3075" s="1" t="s">
        <v>10</v>
      </c>
      <c r="F3075" s="1" t="s">
        <v>92</v>
      </c>
      <c r="G3075" s="1" t="s">
        <v>42</v>
      </c>
      <c r="H3075" s="1" t="s">
        <v>11</v>
      </c>
      <c r="I3075" s="1" t="s">
        <v>18</v>
      </c>
      <c r="J3075" s="1" t="s">
        <v>13</v>
      </c>
      <c r="K3075" s="1" t="s">
        <v>14</v>
      </c>
      <c r="L3075" s="1" t="s">
        <v>76</v>
      </c>
      <c r="M3075" s="1">
        <v>140510</v>
      </c>
      <c r="N3075" s="17">
        <v>233.29026902223259</v>
      </c>
      <c r="O3075" s="8">
        <v>1844.7845494367107</v>
      </c>
      <c r="P3075" s="8">
        <v>1120.7559474639281</v>
      </c>
      <c r="Q3075" s="8">
        <f>P3075-Table3[[#This Row],[paid]]</f>
        <v>-724.02860197278255</v>
      </c>
      <c r="R3075" s="8">
        <v>4.804126430824768</v>
      </c>
      <c r="S3075" s="8">
        <v>1200</v>
      </c>
      <c r="T3075" s="10">
        <v>0.08</v>
      </c>
      <c r="U3075" s="8">
        <v>128.32490792943128</v>
      </c>
      <c r="V3075" s="10">
        <v>1.9083088252443627E-2</v>
      </c>
    </row>
    <row r="3076" spans="1:22" x14ac:dyDescent="0.25">
      <c r="A3076" s="6">
        <v>44742</v>
      </c>
      <c r="B3076" s="7" t="str">
        <f t="shared" si="48"/>
        <v>6</v>
      </c>
      <c r="C3076" s="17">
        <f>_xlfn.ISOWEEKNUM(Table3[[#This Row],[dt]])</f>
        <v>26</v>
      </c>
      <c r="D3076" s="1">
        <v>14315</v>
      </c>
      <c r="E3076" s="1" t="s">
        <v>10</v>
      </c>
      <c r="F3076" s="1" t="s">
        <v>95</v>
      </c>
      <c r="G3076" s="1" t="s">
        <v>31</v>
      </c>
      <c r="H3076" s="1" t="s">
        <v>11</v>
      </c>
      <c r="I3076" s="1" t="s">
        <v>12</v>
      </c>
      <c r="J3076" s="1" t="s">
        <v>16</v>
      </c>
      <c r="K3076" s="1" t="s">
        <v>14</v>
      </c>
      <c r="L3076" s="1" t="s">
        <v>76</v>
      </c>
      <c r="M3076" s="1">
        <v>44480</v>
      </c>
      <c r="N3076" s="17">
        <v>146.46819663317766</v>
      </c>
      <c r="O3076" s="8">
        <v>984.96957419246121</v>
      </c>
      <c r="P3076" s="8">
        <v>81.783853327958425</v>
      </c>
      <c r="Q3076" s="8">
        <f>P3076-Table3[[#This Row],[paid]]</f>
        <v>-903.18572086450274</v>
      </c>
      <c r="R3076" s="8">
        <v>0.55837277448552214</v>
      </c>
      <c r="S3076" s="8">
        <v>200</v>
      </c>
      <c r="T3076" s="10">
        <v>0.12</v>
      </c>
      <c r="U3076" s="8">
        <v>32.47913433905407</v>
      </c>
      <c r="V3076" s="10">
        <v>6.6188970514776069E-2</v>
      </c>
    </row>
    <row r="3077" spans="1:22" x14ac:dyDescent="0.25">
      <c r="A3077" s="6">
        <v>44742</v>
      </c>
      <c r="B3077" s="7" t="str">
        <f t="shared" si="48"/>
        <v>6</v>
      </c>
      <c r="C3077" s="17">
        <f>_xlfn.ISOWEEKNUM(Table3[[#This Row],[dt]])</f>
        <v>26</v>
      </c>
      <c r="D3077" s="1">
        <v>5351</v>
      </c>
      <c r="E3077" s="1" t="s">
        <v>10</v>
      </c>
      <c r="F3077" s="1" t="s">
        <v>92</v>
      </c>
      <c r="G3077" s="1" t="s">
        <v>38</v>
      </c>
      <c r="H3077" s="1" t="s">
        <v>17</v>
      </c>
      <c r="I3077" s="1" t="s">
        <v>12</v>
      </c>
      <c r="J3077" s="1" t="s">
        <v>13</v>
      </c>
      <c r="K3077" s="1" t="s">
        <v>14</v>
      </c>
      <c r="L3077" s="1" t="s">
        <v>81</v>
      </c>
      <c r="M3077" s="1">
        <v>383430</v>
      </c>
      <c r="N3077" s="17">
        <v>902.25217945991926</v>
      </c>
      <c r="O3077" s="8">
        <v>10396.9417560489</v>
      </c>
      <c r="P3077" s="8">
        <v>9418.3367059367065</v>
      </c>
      <c r="Q3077" s="8">
        <f>P3077-Table3[[#This Row],[paid]]</f>
        <v>-978.60505011219357</v>
      </c>
      <c r="R3077" s="8">
        <v>10.438696542217771</v>
      </c>
      <c r="S3077" s="8">
        <v>11200</v>
      </c>
      <c r="T3077" s="10">
        <v>0.06</v>
      </c>
      <c r="U3077" s="8">
        <v>140.86069090163679</v>
      </c>
      <c r="V3077" s="10">
        <v>2.4926675006364161E-3</v>
      </c>
    </row>
    <row r="3078" spans="1:22" x14ac:dyDescent="0.25">
      <c r="A3078" s="6">
        <v>44742</v>
      </c>
      <c r="B3078" s="7" t="str">
        <f t="shared" si="48"/>
        <v>6</v>
      </c>
      <c r="C3078" s="17">
        <f>_xlfn.ISOWEEKNUM(Table3[[#This Row],[dt]])</f>
        <v>26</v>
      </c>
      <c r="D3078" s="1">
        <v>15101</v>
      </c>
      <c r="E3078" s="1" t="s">
        <v>10</v>
      </c>
      <c r="F3078" s="1" t="s">
        <v>92</v>
      </c>
      <c r="G3078" s="1" t="s">
        <v>51</v>
      </c>
      <c r="H3078" s="1" t="s">
        <v>17</v>
      </c>
      <c r="I3078" s="1" t="s">
        <v>12</v>
      </c>
      <c r="J3078" s="1" t="s">
        <v>16</v>
      </c>
      <c r="K3078" s="1" t="s">
        <v>14</v>
      </c>
      <c r="L3078" s="1" t="s">
        <v>81</v>
      </c>
      <c r="M3078" s="1">
        <v>18200</v>
      </c>
      <c r="N3078" s="17">
        <v>80.680261142903205</v>
      </c>
      <c r="O3078" s="8">
        <v>1138.1796360389271</v>
      </c>
      <c r="P3078" s="8">
        <v>139.13428827750781</v>
      </c>
      <c r="Q3078" s="8">
        <f>P3078-Table3[[#This Row],[paid]]</f>
        <v>-999.04534776141929</v>
      </c>
      <c r="R3078" s="8">
        <v>1.7245146000589802</v>
      </c>
      <c r="S3078" s="8">
        <v>200</v>
      </c>
      <c r="T3078" s="10">
        <v>0.1</v>
      </c>
      <c r="U3078" s="8">
        <v>62.384679349383482</v>
      </c>
      <c r="V3078" s="10">
        <v>7.4729577352582843E-2</v>
      </c>
    </row>
    <row r="3079" spans="1:22" x14ac:dyDescent="0.25">
      <c r="A3079" s="6">
        <v>44742</v>
      </c>
      <c r="B3079" s="7" t="str">
        <f t="shared" si="48"/>
        <v>6</v>
      </c>
      <c r="C3079" s="17">
        <f>_xlfn.ISOWEEKNUM(Table3[[#This Row],[dt]])</f>
        <v>26</v>
      </c>
      <c r="D3079" s="1">
        <v>9288</v>
      </c>
      <c r="E3079" s="1" t="s">
        <v>10</v>
      </c>
      <c r="F3079" s="1" t="s">
        <v>94</v>
      </c>
      <c r="G3079" s="1" t="s">
        <v>30</v>
      </c>
      <c r="H3079" s="1" t="s">
        <v>19</v>
      </c>
      <c r="I3079" s="1" t="s">
        <v>21</v>
      </c>
      <c r="J3079" s="1" t="s">
        <v>13</v>
      </c>
      <c r="K3079" s="1" t="s">
        <v>14</v>
      </c>
      <c r="L3079" s="1" t="s">
        <v>76</v>
      </c>
      <c r="M3079" s="1">
        <v>44430</v>
      </c>
      <c r="N3079" s="17">
        <v>79.680774748923966</v>
      </c>
      <c r="O3079" s="8">
        <v>1468.5372848719078</v>
      </c>
      <c r="P3079" s="8">
        <v>433.38588372694386</v>
      </c>
      <c r="Q3079" s="8">
        <f>P3079-Table3[[#This Row],[paid]]</f>
        <v>-1035.151401144964</v>
      </c>
      <c r="R3079" s="8">
        <v>5.4390269810070642</v>
      </c>
      <c r="S3079" s="8">
        <v>600</v>
      </c>
      <c r="T3079" s="10">
        <v>6.5000000000000002E-2</v>
      </c>
      <c r="U3079" s="8">
        <v>67.367206035063305</v>
      </c>
      <c r="V3079" s="10">
        <v>2.5907322075087946E-2</v>
      </c>
    </row>
    <row r="3080" spans="1:22" x14ac:dyDescent="0.25">
      <c r="A3080" s="6">
        <v>44742</v>
      </c>
      <c r="B3080" s="7" t="str">
        <f t="shared" si="48"/>
        <v>6</v>
      </c>
      <c r="C3080" s="17">
        <f>_xlfn.ISOWEEKNUM(Table3[[#This Row],[dt]])</f>
        <v>26</v>
      </c>
      <c r="D3080" s="1">
        <v>16911</v>
      </c>
      <c r="E3080" s="1" t="s">
        <v>10</v>
      </c>
      <c r="F3080" s="1" t="s">
        <v>95</v>
      </c>
      <c r="G3080" s="1" t="s">
        <v>52</v>
      </c>
      <c r="H3080" s="1" t="s">
        <v>11</v>
      </c>
      <c r="I3080" s="1" t="s">
        <v>18</v>
      </c>
      <c r="J3080" s="1" t="s">
        <v>16</v>
      </c>
      <c r="K3080" s="1" t="s">
        <v>15</v>
      </c>
      <c r="L3080" s="1" t="s">
        <v>76</v>
      </c>
      <c r="M3080" s="1">
        <v>119900</v>
      </c>
      <c r="N3080" s="17">
        <v>357.55022924665451</v>
      </c>
      <c r="O3080" s="8">
        <v>4136.1028455123624</v>
      </c>
      <c r="P3080" s="8">
        <v>3080.9677512514277</v>
      </c>
      <c r="Q3080" s="8">
        <f>P3080-Table3[[#This Row],[paid]]</f>
        <v>-1055.1350942609347</v>
      </c>
      <c r="R3080" s="8">
        <v>8.6168809281507546</v>
      </c>
      <c r="S3080" s="8">
        <v>2400</v>
      </c>
      <c r="T3080" s="10">
        <v>0.12</v>
      </c>
      <c r="U3080" s="8">
        <v>234.23464453090887</v>
      </c>
      <c r="V3080" s="10">
        <v>1.2671053569438121E-2</v>
      </c>
    </row>
    <row r="3081" spans="1:22" x14ac:dyDescent="0.25">
      <c r="A3081" s="6">
        <v>44742</v>
      </c>
      <c r="B3081" s="7" t="str">
        <f t="shared" si="48"/>
        <v>6</v>
      </c>
      <c r="C3081" s="17">
        <f>_xlfn.ISOWEEKNUM(Table3[[#This Row],[dt]])</f>
        <v>26</v>
      </c>
      <c r="D3081" s="1">
        <v>2789</v>
      </c>
      <c r="E3081" s="1" t="s">
        <v>10</v>
      </c>
      <c r="F3081" s="1" t="s">
        <v>93</v>
      </c>
      <c r="G3081" s="1" t="s">
        <v>31</v>
      </c>
      <c r="H3081" s="1" t="s">
        <v>17</v>
      </c>
      <c r="I3081" s="1" t="s">
        <v>12</v>
      </c>
      <c r="J3081" s="1" t="s">
        <v>13</v>
      </c>
      <c r="K3081" s="1" t="s">
        <v>14</v>
      </c>
      <c r="L3081" s="1" t="s">
        <v>79</v>
      </c>
      <c r="M3081" s="1">
        <v>19390</v>
      </c>
      <c r="N3081" s="17">
        <v>99.561219250338425</v>
      </c>
      <c r="O3081" s="8">
        <v>1247.9859920191516</v>
      </c>
      <c r="P3081" s="8">
        <v>188.25910147389371</v>
      </c>
      <c r="Q3081" s="8">
        <f>P3081-Table3[[#This Row],[paid]]</f>
        <v>-1059.7268905452579</v>
      </c>
      <c r="R3081" s="8">
        <v>1.8908878666956841</v>
      </c>
      <c r="S3081" s="8">
        <v>400</v>
      </c>
      <c r="T3081" s="10">
        <v>0.14000000000000001</v>
      </c>
      <c r="U3081" s="8">
        <v>157.8037524029281</v>
      </c>
      <c r="V3081" s="10">
        <v>0.13970440310496848</v>
      </c>
    </row>
    <row r="3082" spans="1:22" x14ac:dyDescent="0.25">
      <c r="A3082" s="6">
        <v>44742</v>
      </c>
      <c r="B3082" s="7" t="str">
        <f t="shared" si="48"/>
        <v>6</v>
      </c>
      <c r="C3082" s="17">
        <f>_xlfn.ISOWEEKNUM(Table3[[#This Row],[dt]])</f>
        <v>26</v>
      </c>
      <c r="D3082" s="1">
        <v>14706</v>
      </c>
      <c r="E3082" s="1" t="s">
        <v>10</v>
      </c>
      <c r="F3082" s="1" t="s">
        <v>95</v>
      </c>
      <c r="G3082" s="1" t="s">
        <v>44</v>
      </c>
      <c r="H3082" s="1" t="s">
        <v>17</v>
      </c>
      <c r="I3082" s="1" t="s">
        <v>18</v>
      </c>
      <c r="J3082" s="1" t="s">
        <v>13</v>
      </c>
      <c r="K3082" s="1" t="s">
        <v>15</v>
      </c>
      <c r="L3082" s="1" t="s">
        <v>78</v>
      </c>
      <c r="M3082" s="1">
        <v>69950</v>
      </c>
      <c r="N3082" s="17">
        <v>320.54265902924328</v>
      </c>
      <c r="O3082" s="8">
        <v>3723.7384986391394</v>
      </c>
      <c r="P3082" s="8">
        <v>2617.5812278143685</v>
      </c>
      <c r="Q3082" s="8">
        <f>P3082-Table3[[#This Row],[paid]]</f>
        <v>-1106.1572708247709</v>
      </c>
      <c r="R3082" s="8">
        <v>8.1660931987700422</v>
      </c>
      <c r="S3082" s="8">
        <v>2400</v>
      </c>
      <c r="T3082" s="10">
        <v>0.11</v>
      </c>
      <c r="U3082" s="8">
        <v>1098.7474747027618</v>
      </c>
      <c r="V3082" s="10">
        <v>6.9959463787120979E-2</v>
      </c>
    </row>
    <row r="3083" spans="1:22" x14ac:dyDescent="0.25">
      <c r="A3083" s="6">
        <v>44742</v>
      </c>
      <c r="B3083" s="7" t="str">
        <f t="shared" si="48"/>
        <v>6</v>
      </c>
      <c r="C3083" s="17">
        <f>_xlfn.ISOWEEKNUM(Table3[[#This Row],[dt]])</f>
        <v>26</v>
      </c>
      <c r="D3083" s="1">
        <v>2796</v>
      </c>
      <c r="E3083" s="1" t="s">
        <v>10</v>
      </c>
      <c r="F3083" s="1" t="s">
        <v>94</v>
      </c>
      <c r="G3083" s="1" t="s">
        <v>37</v>
      </c>
      <c r="H3083" s="1" t="s">
        <v>17</v>
      </c>
      <c r="I3083" s="1" t="s">
        <v>12</v>
      </c>
      <c r="J3083" s="1" t="s">
        <v>13</v>
      </c>
      <c r="K3083" s="1" t="s">
        <v>14</v>
      </c>
      <c r="L3083" s="1" t="s">
        <v>81</v>
      </c>
      <c r="M3083" s="1">
        <v>161110</v>
      </c>
      <c r="N3083" s="17">
        <v>350.34385278208163</v>
      </c>
      <c r="O3083" s="8">
        <v>4344.3482873092953</v>
      </c>
      <c r="P3083" s="8">
        <v>3170.8660766732833</v>
      </c>
      <c r="Q3083" s="8">
        <f>P3083-Table3[[#This Row],[paid]]</f>
        <v>-1173.482210636012</v>
      </c>
      <c r="R3083" s="8">
        <v>9.05072559856103</v>
      </c>
      <c r="S3083" s="8">
        <v>2600</v>
      </c>
      <c r="T3083" s="10">
        <v>0.11</v>
      </c>
      <c r="U3083" s="8">
        <v>1975.8697525318639</v>
      </c>
      <c r="V3083" s="10">
        <v>0.10385541913756095</v>
      </c>
    </row>
    <row r="3084" spans="1:22" x14ac:dyDescent="0.25">
      <c r="A3084" s="6">
        <v>44742</v>
      </c>
      <c r="B3084" s="7" t="str">
        <f t="shared" si="48"/>
        <v>6</v>
      </c>
      <c r="C3084" s="17">
        <f>_xlfn.ISOWEEKNUM(Table3[[#This Row],[dt]])</f>
        <v>26</v>
      </c>
      <c r="D3084" s="1">
        <v>17631</v>
      </c>
      <c r="E3084" s="1" t="s">
        <v>10</v>
      </c>
      <c r="F3084" s="1" t="s">
        <v>93</v>
      </c>
      <c r="G3084" s="1" t="s">
        <v>68</v>
      </c>
      <c r="H3084" s="1" t="s">
        <v>17</v>
      </c>
      <c r="I3084" s="1" t="s">
        <v>12</v>
      </c>
      <c r="J3084" s="1" t="s">
        <v>16</v>
      </c>
      <c r="K3084" s="1" t="s">
        <v>14</v>
      </c>
      <c r="L3084" s="1" t="s">
        <v>81</v>
      </c>
      <c r="M3084" s="1">
        <v>162700</v>
      </c>
      <c r="N3084" s="17">
        <v>607.75957211987429</v>
      </c>
      <c r="O3084" s="8">
        <v>5134.4923909525487</v>
      </c>
      <c r="P3084" s="8">
        <v>3940.0718416389791</v>
      </c>
      <c r="Q3084" s="8">
        <f>P3084-Table3[[#This Row],[paid]]</f>
        <v>-1194.4205493135696</v>
      </c>
      <c r="R3084" s="8">
        <v>6.4829449380713999</v>
      </c>
      <c r="S3084" s="8">
        <v>6000</v>
      </c>
      <c r="T3084" s="10">
        <v>0.17</v>
      </c>
      <c r="U3084" s="8">
        <v>389.8334976683787</v>
      </c>
      <c r="V3084" s="10">
        <v>1.649011800362744E-2</v>
      </c>
    </row>
    <row r="3085" spans="1:22" x14ac:dyDescent="0.25">
      <c r="A3085" s="6">
        <v>44742</v>
      </c>
      <c r="B3085" s="7" t="str">
        <f t="shared" si="48"/>
        <v>6</v>
      </c>
      <c r="C3085" s="17">
        <f>_xlfn.ISOWEEKNUM(Table3[[#This Row],[dt]])</f>
        <v>26</v>
      </c>
      <c r="D3085" s="1">
        <v>9559</v>
      </c>
      <c r="E3085" s="1" t="s">
        <v>10</v>
      </c>
      <c r="F3085" s="1" t="s">
        <v>90</v>
      </c>
      <c r="G3085" s="1" t="s">
        <v>50</v>
      </c>
      <c r="H3085" s="1" t="s">
        <v>17</v>
      </c>
      <c r="I3085" s="1" t="s">
        <v>18</v>
      </c>
      <c r="J3085" s="1" t="s">
        <v>16</v>
      </c>
      <c r="K3085" s="1" t="s">
        <v>14</v>
      </c>
      <c r="L3085" s="1" t="s">
        <v>75</v>
      </c>
      <c r="M3085" s="1">
        <v>82270</v>
      </c>
      <c r="N3085" s="17">
        <v>180.60216189179428</v>
      </c>
      <c r="O3085" s="8">
        <v>2123.6232206250838</v>
      </c>
      <c r="P3085" s="8">
        <v>809.13701411076988</v>
      </c>
      <c r="Q3085" s="8">
        <f>P3085-Table3[[#This Row],[paid]]</f>
        <v>-1314.4862065143138</v>
      </c>
      <c r="R3085" s="8">
        <v>4.4802177650318225</v>
      </c>
      <c r="S3085" s="8">
        <v>800</v>
      </c>
      <c r="T3085" s="10">
        <v>7.0000000000000007E-2</v>
      </c>
      <c r="U3085" s="8">
        <v>312.02466740384114</v>
      </c>
      <c r="V3085" s="10">
        <v>6.427108181563701E-2</v>
      </c>
    </row>
    <row r="3086" spans="1:22" x14ac:dyDescent="0.25">
      <c r="A3086" s="6">
        <v>44742</v>
      </c>
      <c r="B3086" s="7" t="str">
        <f t="shared" si="48"/>
        <v>6</v>
      </c>
      <c r="C3086" s="17">
        <f>_xlfn.ISOWEEKNUM(Table3[[#This Row],[dt]])</f>
        <v>26</v>
      </c>
      <c r="D3086" s="1">
        <v>5585</v>
      </c>
      <c r="E3086" s="1" t="s">
        <v>10</v>
      </c>
      <c r="F3086" s="1" t="s">
        <v>95</v>
      </c>
      <c r="G3086" s="1" t="s">
        <v>30</v>
      </c>
      <c r="H3086" s="1" t="s">
        <v>19</v>
      </c>
      <c r="I3086" s="1" t="s">
        <v>12</v>
      </c>
      <c r="J3086" s="1" t="s">
        <v>13</v>
      </c>
      <c r="K3086" s="1" t="s">
        <v>14</v>
      </c>
      <c r="L3086" s="1" t="s">
        <v>81</v>
      </c>
      <c r="M3086" s="1">
        <v>847390</v>
      </c>
      <c r="N3086" s="17">
        <v>554.13654904499845</v>
      </c>
      <c r="O3086" s="8">
        <v>15416.482244427598</v>
      </c>
      <c r="P3086" s="8">
        <v>14097.089553367327</v>
      </c>
      <c r="Q3086" s="8">
        <f>P3086-Table3[[#This Row],[paid]]</f>
        <v>-1319.3926910602713</v>
      </c>
      <c r="R3086" s="8">
        <v>25.439739677273259</v>
      </c>
      <c r="S3086" s="8">
        <v>9400</v>
      </c>
      <c r="T3086" s="10">
        <v>7.0000000000000007E-2</v>
      </c>
      <c r="U3086" s="8">
        <v>5892.9561094908286</v>
      </c>
      <c r="V3086" s="10">
        <v>6.9671072731973913E-2</v>
      </c>
    </row>
    <row r="3087" spans="1:22" x14ac:dyDescent="0.25">
      <c r="A3087" s="6">
        <v>44742</v>
      </c>
      <c r="B3087" s="7" t="str">
        <f t="shared" si="48"/>
        <v>6</v>
      </c>
      <c r="C3087" s="17">
        <f>_xlfn.ISOWEEKNUM(Table3[[#This Row],[dt]])</f>
        <v>26</v>
      </c>
      <c r="D3087" s="1">
        <v>12446</v>
      </c>
      <c r="E3087" s="1" t="s">
        <v>10</v>
      </c>
      <c r="F3087" s="1" t="s">
        <v>94</v>
      </c>
      <c r="G3087" s="1" t="s">
        <v>52</v>
      </c>
      <c r="H3087" s="1" t="s">
        <v>11</v>
      </c>
      <c r="I3087" s="1" t="s">
        <v>12</v>
      </c>
      <c r="J3087" s="1" t="s">
        <v>13</v>
      </c>
      <c r="K3087" s="1" t="s">
        <v>15</v>
      </c>
      <c r="L3087" s="1" t="s">
        <v>80</v>
      </c>
      <c r="M3087" s="1">
        <v>105180</v>
      </c>
      <c r="N3087" s="17">
        <v>416.26316729155513</v>
      </c>
      <c r="O3087" s="8">
        <v>2765.7747017967949</v>
      </c>
      <c r="P3087" s="8">
        <v>1442.7194704070052</v>
      </c>
      <c r="Q3087" s="8">
        <f>P3087-Table3[[#This Row],[paid]]</f>
        <v>-1323.0552313897897</v>
      </c>
      <c r="R3087" s="8">
        <v>3.4658830849583895</v>
      </c>
      <c r="S3087" s="8">
        <v>1200</v>
      </c>
      <c r="T3087" s="10">
        <v>0.21</v>
      </c>
      <c r="U3087" s="8">
        <v>1723.3003070158777</v>
      </c>
      <c r="V3087" s="10">
        <v>0.19908008710449646</v>
      </c>
    </row>
    <row r="3088" spans="1:22" x14ac:dyDescent="0.25">
      <c r="A3088" s="6">
        <v>44742</v>
      </c>
      <c r="B3088" s="7" t="str">
        <f t="shared" si="48"/>
        <v>6</v>
      </c>
      <c r="C3088" s="17">
        <f>_xlfn.ISOWEEKNUM(Table3[[#This Row],[dt]])</f>
        <v>26</v>
      </c>
      <c r="D3088" s="1">
        <v>15408</v>
      </c>
      <c r="E3088" s="1" t="s">
        <v>10</v>
      </c>
      <c r="F3088" s="1" t="s">
        <v>95</v>
      </c>
      <c r="G3088" s="1" t="s">
        <v>57</v>
      </c>
      <c r="H3088" s="1" t="s">
        <v>17</v>
      </c>
      <c r="I3088" s="1" t="s">
        <v>18</v>
      </c>
      <c r="J3088" s="1" t="s">
        <v>16</v>
      </c>
      <c r="K3088" s="1" t="s">
        <v>20</v>
      </c>
      <c r="L3088" s="1" t="s">
        <v>76</v>
      </c>
      <c r="M3088" s="1">
        <v>102120</v>
      </c>
      <c r="N3088" s="17">
        <v>287.1227741330834</v>
      </c>
      <c r="O3088" s="8">
        <v>3459.9316232853243</v>
      </c>
      <c r="P3088" s="8">
        <v>2044.0847036799689</v>
      </c>
      <c r="Q3088" s="8">
        <f>P3088-Table3[[#This Row],[paid]]</f>
        <v>-1415.8469196053554</v>
      </c>
      <c r="R3088" s="8">
        <v>7.1192008709574583</v>
      </c>
      <c r="S3088" s="8">
        <v>2400</v>
      </c>
      <c r="T3088" s="10">
        <v>0.1</v>
      </c>
      <c r="U3088" s="8">
        <v>896.84309227292158</v>
      </c>
      <c r="V3088" s="10">
        <v>7.3125075708974085E-2</v>
      </c>
    </row>
    <row r="3089" spans="1:22" x14ac:dyDescent="0.25">
      <c r="A3089" s="6">
        <v>44742</v>
      </c>
      <c r="B3089" s="7" t="str">
        <f t="shared" si="48"/>
        <v>6</v>
      </c>
      <c r="C3089" s="17">
        <f>_xlfn.ISOWEEKNUM(Table3[[#This Row],[dt]])</f>
        <v>26</v>
      </c>
      <c r="D3089" s="1">
        <v>12657</v>
      </c>
      <c r="E3089" s="1" t="s">
        <v>10</v>
      </c>
      <c r="F3089" s="1" t="s">
        <v>90</v>
      </c>
      <c r="G3089" s="1" t="s">
        <v>45</v>
      </c>
      <c r="H3089" s="1" t="s">
        <v>19</v>
      </c>
      <c r="I3089" s="1" t="s">
        <v>18</v>
      </c>
      <c r="J3089" s="1" t="s">
        <v>16</v>
      </c>
      <c r="K3089" s="1" t="s">
        <v>14</v>
      </c>
      <c r="L3089" s="1" t="s">
        <v>79</v>
      </c>
      <c r="M3089" s="1">
        <v>102190</v>
      </c>
      <c r="N3089" s="17">
        <v>170.24129942473385</v>
      </c>
      <c r="O3089" s="8">
        <v>2551.2432267915424</v>
      </c>
      <c r="P3089" s="8">
        <v>1131.0597970769352</v>
      </c>
      <c r="Q3089" s="8">
        <f>P3089-Table3[[#This Row],[paid]]</f>
        <v>-1420.1834297146072</v>
      </c>
      <c r="R3089" s="8">
        <v>6.6438625697696407</v>
      </c>
      <c r="S3089" s="8">
        <v>1200</v>
      </c>
      <c r="T3089" s="10">
        <v>0.08</v>
      </c>
      <c r="U3089" s="8">
        <v>171.13782498890845</v>
      </c>
      <c r="V3089" s="10">
        <v>2.5217915891978783E-2</v>
      </c>
    </row>
    <row r="3090" spans="1:22" x14ac:dyDescent="0.25">
      <c r="A3090" s="6">
        <v>44742</v>
      </c>
      <c r="B3090" s="7" t="str">
        <f t="shared" si="48"/>
        <v>6</v>
      </c>
      <c r="C3090" s="17">
        <f>_xlfn.ISOWEEKNUM(Table3[[#This Row],[dt]])</f>
        <v>26</v>
      </c>
      <c r="D3090" s="1">
        <v>9315</v>
      </c>
      <c r="E3090" s="1" t="s">
        <v>10</v>
      </c>
      <c r="F3090" s="1" t="s">
        <v>89</v>
      </c>
      <c r="G3090" s="1" t="s">
        <v>37</v>
      </c>
      <c r="H3090" s="1" t="s">
        <v>17</v>
      </c>
      <c r="I3090" s="1" t="s">
        <v>18</v>
      </c>
      <c r="J3090" s="1" t="s">
        <v>16</v>
      </c>
      <c r="K3090" s="1" t="s">
        <v>14</v>
      </c>
      <c r="L3090" s="1" t="s">
        <v>79</v>
      </c>
      <c r="M3090" s="1">
        <v>63260</v>
      </c>
      <c r="N3090" s="17">
        <v>201.20391094357404</v>
      </c>
      <c r="O3090" s="8">
        <v>2468.0164569944327</v>
      </c>
      <c r="P3090" s="8">
        <v>1021.7583609472899</v>
      </c>
      <c r="Q3090" s="8">
        <f>P3090-Table3[[#This Row],[paid]]</f>
        <v>-1446.2580960471428</v>
      </c>
      <c r="R3090" s="8">
        <v>5.0782231625399845</v>
      </c>
      <c r="S3090" s="8">
        <v>1200</v>
      </c>
      <c r="T3090" s="10">
        <v>7.0000000000000007E-2</v>
      </c>
      <c r="U3090" s="8">
        <v>319.96676875345423</v>
      </c>
      <c r="V3090" s="10">
        <v>5.2192178533093915E-2</v>
      </c>
    </row>
    <row r="3091" spans="1:22" x14ac:dyDescent="0.25">
      <c r="A3091" s="6">
        <v>44742</v>
      </c>
      <c r="B3091" s="7" t="str">
        <f t="shared" si="48"/>
        <v>6</v>
      </c>
      <c r="C3091" s="17">
        <f>_xlfn.ISOWEEKNUM(Table3[[#This Row],[dt]])</f>
        <v>26</v>
      </c>
      <c r="D3091" s="1">
        <v>5247</v>
      </c>
      <c r="E3091" s="1" t="s">
        <v>10</v>
      </c>
      <c r="F3091" s="1" t="s">
        <v>91</v>
      </c>
      <c r="G3091" s="1" t="s">
        <v>66</v>
      </c>
      <c r="H3091" s="1" t="s">
        <v>11</v>
      </c>
      <c r="I3091" s="1" t="s">
        <v>12</v>
      </c>
      <c r="J3091" s="1" t="s">
        <v>13</v>
      </c>
      <c r="K3091" s="1" t="s">
        <v>15</v>
      </c>
      <c r="L3091" s="1" t="s">
        <v>75</v>
      </c>
      <c r="M3091" s="1">
        <v>180030</v>
      </c>
      <c r="N3091" s="17">
        <v>459.50272839288857</v>
      </c>
      <c r="O3091" s="8">
        <v>2570.3104667318416</v>
      </c>
      <c r="P3091" s="8">
        <v>969.67542880137944</v>
      </c>
      <c r="Q3091" s="8">
        <f>P3091-Table3[[#This Row],[paid]]</f>
        <v>-1600.6350379304622</v>
      </c>
      <c r="R3091" s="8">
        <v>2.1102713191558635</v>
      </c>
      <c r="S3091" s="8">
        <v>2000</v>
      </c>
      <c r="T3091" s="10">
        <v>7.0000000000000007E-2</v>
      </c>
      <c r="U3091" s="8">
        <v>364.65604148185338</v>
      </c>
      <c r="V3091" s="10">
        <v>6.2676649431828699E-2</v>
      </c>
    </row>
    <row r="3092" spans="1:22" x14ac:dyDescent="0.25">
      <c r="A3092" s="6">
        <v>44742</v>
      </c>
      <c r="B3092" s="7" t="str">
        <f t="shared" si="48"/>
        <v>6</v>
      </c>
      <c r="C3092" s="17">
        <f>_xlfn.ISOWEEKNUM(Table3[[#This Row],[dt]])</f>
        <v>26</v>
      </c>
      <c r="D3092" s="1">
        <v>16845</v>
      </c>
      <c r="E3092" s="1" t="s">
        <v>10</v>
      </c>
      <c r="F3092" s="1" t="s">
        <v>92</v>
      </c>
      <c r="G3092" s="1" t="s">
        <v>69</v>
      </c>
      <c r="H3092" s="1" t="s">
        <v>11</v>
      </c>
      <c r="I3092" s="1" t="s">
        <v>12</v>
      </c>
      <c r="J3092" s="1" t="s">
        <v>13</v>
      </c>
      <c r="K3092" s="1" t="s">
        <v>15</v>
      </c>
      <c r="L3092" s="1" t="s">
        <v>77</v>
      </c>
      <c r="M3092" s="1">
        <v>167430</v>
      </c>
      <c r="N3092" s="17">
        <v>945.22461998786218</v>
      </c>
      <c r="O3092" s="8">
        <v>2649.7133220080564</v>
      </c>
      <c r="P3092" s="8">
        <v>1043.5726116132671</v>
      </c>
      <c r="Q3092" s="8">
        <f>P3092-Table3[[#This Row],[paid]]</f>
        <v>-1606.1407103947893</v>
      </c>
      <c r="R3092" s="8">
        <v>1.1040472175033569</v>
      </c>
      <c r="S3092" s="8">
        <v>1400</v>
      </c>
      <c r="T3092" s="10">
        <v>0.06</v>
      </c>
      <c r="U3092" s="8">
        <v>313.15567087512261</v>
      </c>
      <c r="V3092" s="10">
        <v>5.0013397469137744E-2</v>
      </c>
    </row>
    <row r="3093" spans="1:22" x14ac:dyDescent="0.25">
      <c r="A3093" s="6">
        <v>44742</v>
      </c>
      <c r="B3093" s="7" t="str">
        <f t="shared" si="48"/>
        <v>6</v>
      </c>
      <c r="C3093" s="17">
        <f>_xlfn.ISOWEEKNUM(Table3[[#This Row],[dt]])</f>
        <v>26</v>
      </c>
      <c r="D3093" s="1">
        <v>16846</v>
      </c>
      <c r="E3093" s="1" t="s">
        <v>10</v>
      </c>
      <c r="F3093" s="1" t="s">
        <v>95</v>
      </c>
      <c r="G3093" s="1" t="s">
        <v>42</v>
      </c>
      <c r="H3093" s="1" t="s">
        <v>11</v>
      </c>
      <c r="I3093" s="1" t="s">
        <v>18</v>
      </c>
      <c r="J3093" s="1" t="s">
        <v>13</v>
      </c>
      <c r="K3093" s="1" t="s">
        <v>15</v>
      </c>
      <c r="L3093" s="1" t="s">
        <v>76</v>
      </c>
      <c r="M3093" s="1">
        <v>725630</v>
      </c>
      <c r="N3093" s="17">
        <v>1860.2056851399311</v>
      </c>
      <c r="O3093" s="8">
        <v>8445.0773616719962</v>
      </c>
      <c r="P3093" s="8">
        <v>6800.6843807916784</v>
      </c>
      <c r="Q3093" s="8">
        <f>P3093-Table3[[#This Row],[paid]]</f>
        <v>-1644.3929808803177</v>
      </c>
      <c r="R3093" s="8">
        <v>3.6558776457454529</v>
      </c>
      <c r="S3093" s="8">
        <v>5200</v>
      </c>
      <c r="T3093" s="10">
        <v>0.06</v>
      </c>
      <c r="U3093" s="8">
        <v>251.80702338180245</v>
      </c>
      <c r="V3093" s="10">
        <v>6.1711196815481184E-3</v>
      </c>
    </row>
    <row r="3094" spans="1:22" x14ac:dyDescent="0.25">
      <c r="A3094" s="6">
        <v>44742</v>
      </c>
      <c r="B3094" s="7" t="str">
        <f t="shared" si="48"/>
        <v>6</v>
      </c>
      <c r="C3094" s="17">
        <f>_xlfn.ISOWEEKNUM(Table3[[#This Row],[dt]])</f>
        <v>26</v>
      </c>
      <c r="D3094" s="1">
        <v>14988</v>
      </c>
      <c r="E3094" s="1" t="s">
        <v>10</v>
      </c>
      <c r="F3094" s="1" t="s">
        <v>90</v>
      </c>
      <c r="G3094" s="1" t="s">
        <v>49</v>
      </c>
      <c r="H3094" s="1" t="s">
        <v>11</v>
      </c>
      <c r="I3094" s="1" t="s">
        <v>12</v>
      </c>
      <c r="J3094" s="1" t="s">
        <v>16</v>
      </c>
      <c r="K3094" s="1" t="s">
        <v>14</v>
      </c>
      <c r="L3094" s="1" t="s">
        <v>75</v>
      </c>
      <c r="M3094" s="1">
        <v>118270</v>
      </c>
      <c r="N3094" s="17">
        <v>412.85830559976847</v>
      </c>
      <c r="O3094" s="8">
        <v>2729.1213617545454</v>
      </c>
      <c r="P3094" s="8">
        <v>973.00554506918343</v>
      </c>
      <c r="Q3094" s="8">
        <f>P3094-Table3[[#This Row],[paid]]</f>
        <v>-1756.115816685362</v>
      </c>
      <c r="R3094" s="8">
        <v>2.3567541984063434</v>
      </c>
      <c r="S3094" s="8">
        <v>800</v>
      </c>
      <c r="T3094" s="10">
        <v>0.14000000000000001</v>
      </c>
      <c r="U3094" s="8">
        <v>99.17474740093283</v>
      </c>
      <c r="V3094" s="10">
        <v>1.6987698220822443E-2</v>
      </c>
    </row>
    <row r="3095" spans="1:22" x14ac:dyDescent="0.25">
      <c r="A3095" s="6">
        <v>44742</v>
      </c>
      <c r="B3095" s="7" t="str">
        <f t="shared" si="48"/>
        <v>6</v>
      </c>
      <c r="C3095" s="17">
        <f>_xlfn.ISOWEEKNUM(Table3[[#This Row],[dt]])</f>
        <v>26</v>
      </c>
      <c r="D3095" s="1">
        <v>2370</v>
      </c>
      <c r="E3095" s="1" t="s">
        <v>10</v>
      </c>
      <c r="F3095" s="1" t="s">
        <v>92</v>
      </c>
      <c r="G3095" s="1" t="s">
        <v>69</v>
      </c>
      <c r="H3095" s="1" t="s">
        <v>17</v>
      </c>
      <c r="I3095" s="1" t="s">
        <v>12</v>
      </c>
      <c r="J3095" s="1" t="s">
        <v>13</v>
      </c>
      <c r="K3095" s="1" t="s">
        <v>14</v>
      </c>
      <c r="L3095" s="1" t="s">
        <v>77</v>
      </c>
      <c r="M3095" s="1">
        <v>103250</v>
      </c>
      <c r="N3095" s="17">
        <v>224.16413373860183</v>
      </c>
      <c r="O3095" s="8">
        <v>5616.8913252544535</v>
      </c>
      <c r="P3095" s="8">
        <v>3815.4714491803993</v>
      </c>
      <c r="Q3095" s="8">
        <f>P3095-Table3[[#This Row],[paid]]</f>
        <v>-1801.4198760740542</v>
      </c>
      <c r="R3095" s="8">
        <v>17.020882803801374</v>
      </c>
      <c r="S3095" s="8">
        <v>30000</v>
      </c>
      <c r="T3095" s="10">
        <v>8.5000000000000006E-2</v>
      </c>
      <c r="U3095" s="8">
        <v>1271.6853803905651</v>
      </c>
      <c r="V3095" s="10">
        <v>5.55495084215493E-2</v>
      </c>
    </row>
    <row r="3096" spans="1:22" x14ac:dyDescent="0.25">
      <c r="A3096" s="6">
        <v>44742</v>
      </c>
      <c r="B3096" s="7" t="str">
        <f t="shared" si="48"/>
        <v>6</v>
      </c>
      <c r="C3096" s="17">
        <f>_xlfn.ISOWEEKNUM(Table3[[#This Row],[dt]])</f>
        <v>26</v>
      </c>
      <c r="D3096" s="1">
        <v>3015</v>
      </c>
      <c r="E3096" s="1" t="s">
        <v>10</v>
      </c>
      <c r="F3096" s="1" t="s">
        <v>89</v>
      </c>
      <c r="G3096" s="1" t="s">
        <v>32</v>
      </c>
      <c r="H3096" s="1" t="s">
        <v>11</v>
      </c>
      <c r="I3096" s="1" t="s">
        <v>12</v>
      </c>
      <c r="J3096" s="1" t="s">
        <v>16</v>
      </c>
      <c r="K3096" s="1" t="s">
        <v>15</v>
      </c>
      <c r="L3096" s="1" t="s">
        <v>77</v>
      </c>
      <c r="M3096" s="1">
        <v>263790</v>
      </c>
      <c r="N3096" s="17">
        <v>2301.621722846442</v>
      </c>
      <c r="O3096" s="8">
        <v>4890.4273589092145</v>
      </c>
      <c r="P3096" s="8">
        <v>2982.4890946656069</v>
      </c>
      <c r="Q3096" s="8">
        <f>P3096-Table3[[#This Row],[paid]]</f>
        <v>-1907.9382642436076</v>
      </c>
      <c r="R3096" s="8">
        <v>1.29582070983286</v>
      </c>
      <c r="S3096" s="8">
        <v>1800</v>
      </c>
      <c r="T3096" s="10">
        <v>0.13</v>
      </c>
      <c r="U3096" s="8">
        <v>1802.6848865582017</v>
      </c>
      <c r="V3096" s="10">
        <v>0.10073715998841545</v>
      </c>
    </row>
    <row r="3097" spans="1:22" x14ac:dyDescent="0.25">
      <c r="A3097" s="6">
        <v>44742</v>
      </c>
      <c r="B3097" s="7" t="str">
        <f t="shared" si="48"/>
        <v>6</v>
      </c>
      <c r="C3097" s="17">
        <f>_xlfn.ISOWEEKNUM(Table3[[#This Row],[dt]])</f>
        <v>26</v>
      </c>
      <c r="D3097" s="1">
        <v>10509</v>
      </c>
      <c r="E3097" s="1" t="s">
        <v>10</v>
      </c>
      <c r="F3097" s="1" t="s">
        <v>95</v>
      </c>
      <c r="G3097" s="1" t="s">
        <v>29</v>
      </c>
      <c r="H3097" s="1" t="s">
        <v>17</v>
      </c>
      <c r="I3097" s="1" t="s">
        <v>12</v>
      </c>
      <c r="J3097" s="1" t="s">
        <v>13</v>
      </c>
      <c r="K3097" s="1" t="s">
        <v>14</v>
      </c>
      <c r="L3097" s="1" t="s">
        <v>80</v>
      </c>
      <c r="M3097" s="1">
        <v>104510</v>
      </c>
      <c r="N3097" s="17">
        <v>246.04579074375627</v>
      </c>
      <c r="O3097" s="8">
        <v>4905.5914359471863</v>
      </c>
      <c r="P3097" s="8">
        <v>1676.3890610047556</v>
      </c>
      <c r="Q3097" s="8">
        <f>P3097-Table3[[#This Row],[paid]]</f>
        <v>-3229.2023749424307</v>
      </c>
      <c r="R3097" s="8">
        <v>6.8133214388155352</v>
      </c>
      <c r="S3097" s="8">
        <v>1400</v>
      </c>
      <c r="T3097" s="10">
        <v>0.108</v>
      </c>
      <c r="U3097" s="8">
        <v>723.47327033758347</v>
      </c>
      <c r="V3097" s="10">
        <v>7.1927741115971874E-2</v>
      </c>
    </row>
    <row r="3098" spans="1:22" x14ac:dyDescent="0.25">
      <c r="A3098" s="6">
        <v>44742</v>
      </c>
      <c r="B3098" s="7" t="str">
        <f t="shared" si="48"/>
        <v>6</v>
      </c>
      <c r="C3098" s="17">
        <f>_xlfn.ISOWEEKNUM(Table3[[#This Row],[dt]])</f>
        <v>26</v>
      </c>
      <c r="D3098" s="1">
        <v>12394</v>
      </c>
      <c r="E3098" s="1" t="s">
        <v>10</v>
      </c>
      <c r="F3098" s="1" t="s">
        <v>91</v>
      </c>
      <c r="G3098" s="1" t="s">
        <v>43</v>
      </c>
      <c r="H3098" s="1" t="s">
        <v>17</v>
      </c>
      <c r="I3098" s="1" t="s">
        <v>12</v>
      </c>
      <c r="J3098" s="1" t="s">
        <v>13</v>
      </c>
      <c r="K3098" s="1" t="s">
        <v>14</v>
      </c>
      <c r="L3098" s="1" t="s">
        <v>81</v>
      </c>
      <c r="M3098" s="1">
        <v>146150</v>
      </c>
      <c r="N3098" s="17">
        <v>435.42126093496711</v>
      </c>
      <c r="O3098" s="8">
        <v>5144.1628330101894</v>
      </c>
      <c r="P3098" s="8">
        <v>1829.9655777811186</v>
      </c>
      <c r="Q3098" s="8">
        <f>P3098-Table3[[#This Row],[paid]]</f>
        <v>-3314.1972552290708</v>
      </c>
      <c r="R3098" s="8">
        <v>4.2027474125900239</v>
      </c>
      <c r="S3098" s="8">
        <v>2400</v>
      </c>
      <c r="T3098" s="10">
        <v>7.0000000000000007E-2</v>
      </c>
      <c r="U3098" s="8">
        <v>151.246047609409</v>
      </c>
      <c r="V3098" s="10">
        <v>1.3774944680726256E-2</v>
      </c>
    </row>
    <row r="3099" spans="1:22" x14ac:dyDescent="0.25">
      <c r="A3099" s="6">
        <v>44742</v>
      </c>
      <c r="B3099" s="7" t="str">
        <f t="shared" si="48"/>
        <v>6</v>
      </c>
      <c r="C3099" s="17">
        <f>_xlfn.ISOWEEKNUM(Table3[[#This Row],[dt]])</f>
        <v>26</v>
      </c>
      <c r="D3099" s="1">
        <v>13549</v>
      </c>
      <c r="E3099" s="1" t="s">
        <v>10</v>
      </c>
      <c r="F3099" s="1" t="s">
        <v>91</v>
      </c>
      <c r="G3099" s="1" t="s">
        <v>56</v>
      </c>
      <c r="H3099" s="1" t="s">
        <v>19</v>
      </c>
      <c r="I3099" s="1" t="s">
        <v>12</v>
      </c>
      <c r="J3099" s="1" t="s">
        <v>13</v>
      </c>
      <c r="K3099" s="1" t="s">
        <v>14</v>
      </c>
      <c r="L3099" s="1" t="s">
        <v>81</v>
      </c>
      <c r="M3099" s="1">
        <v>499550</v>
      </c>
      <c r="N3099" s="17">
        <v>421.24152672554106</v>
      </c>
      <c r="O3099" s="8">
        <v>9689.4725389994201</v>
      </c>
      <c r="P3099" s="8">
        <v>5273.3956143324558</v>
      </c>
      <c r="Q3099" s="8">
        <f>P3099-Table3[[#This Row],[paid]]</f>
        <v>-4416.0769246669643</v>
      </c>
      <c r="R3099" s="8">
        <v>12.518698370800285</v>
      </c>
      <c r="S3099" s="8">
        <v>6000</v>
      </c>
      <c r="T3099" s="10">
        <v>7.0000000000000007E-2</v>
      </c>
      <c r="U3099" s="8">
        <v>88.364147294150143</v>
      </c>
      <c r="V3099" s="10">
        <v>2.7927656029316608E-3</v>
      </c>
    </row>
    <row r="3100" spans="1:22" x14ac:dyDescent="0.25">
      <c r="A3100" s="6">
        <v>44743</v>
      </c>
      <c r="B3100" s="7" t="str">
        <f t="shared" si="48"/>
        <v>7</v>
      </c>
      <c r="C3100" s="17">
        <f>_xlfn.ISOWEEKNUM(Table3[[#This Row],[dt]])</f>
        <v>26</v>
      </c>
      <c r="D3100" s="1">
        <v>16205</v>
      </c>
      <c r="E3100" s="1" t="s">
        <v>10</v>
      </c>
      <c r="F3100" s="1" t="s">
        <v>89</v>
      </c>
      <c r="G3100" s="1" t="s">
        <v>42</v>
      </c>
      <c r="H3100" s="1" t="s">
        <v>17</v>
      </c>
      <c r="I3100" s="1" t="s">
        <v>12</v>
      </c>
      <c r="J3100" s="1" t="s">
        <v>13</v>
      </c>
      <c r="K3100" s="1" t="s">
        <v>14</v>
      </c>
      <c r="L3100" s="1" t="s">
        <v>81</v>
      </c>
      <c r="M3100" s="1">
        <v>759470</v>
      </c>
      <c r="N3100" s="17">
        <v>2442.5576597816616</v>
      </c>
      <c r="O3100" s="8">
        <v>25853.132713743587</v>
      </c>
      <c r="P3100" s="8">
        <v>41930.788405913852</v>
      </c>
      <c r="Q3100" s="8">
        <f>P3100-Table3[[#This Row],[paid]]</f>
        <v>16077.655692170265</v>
      </c>
      <c r="R3100" s="8">
        <v>17.166754790002383</v>
      </c>
      <c r="S3100" s="8">
        <v>56000</v>
      </c>
      <c r="T3100" s="10">
        <v>0.09</v>
      </c>
      <c r="U3100" s="8">
        <v>14666.294335704464</v>
      </c>
      <c r="V3100" s="10">
        <v>5.8295645806157217E-2</v>
      </c>
    </row>
    <row r="3101" spans="1:22" x14ac:dyDescent="0.25">
      <c r="A3101" s="6">
        <v>44743</v>
      </c>
      <c r="B3101" s="7" t="str">
        <f t="shared" si="48"/>
        <v>7</v>
      </c>
      <c r="C3101" s="17">
        <f>_xlfn.ISOWEEKNUM(Table3[[#This Row],[dt]])</f>
        <v>26</v>
      </c>
      <c r="D3101" s="1">
        <v>12394</v>
      </c>
      <c r="E3101" s="1" t="s">
        <v>10</v>
      </c>
      <c r="F3101" s="1" t="s">
        <v>95</v>
      </c>
      <c r="G3101" s="1" t="s">
        <v>60</v>
      </c>
      <c r="H3101" s="1" t="s">
        <v>17</v>
      </c>
      <c r="I3101" s="1" t="s">
        <v>12</v>
      </c>
      <c r="J3101" s="1" t="s">
        <v>13</v>
      </c>
      <c r="K3101" s="1" t="s">
        <v>14</v>
      </c>
      <c r="L3101" s="1" t="s">
        <v>75</v>
      </c>
      <c r="M3101" s="1">
        <v>650210</v>
      </c>
      <c r="N3101" s="17">
        <v>1775.9936038212365</v>
      </c>
      <c r="O3101" s="8">
        <v>22515.659062498173</v>
      </c>
      <c r="P3101" s="8">
        <v>33490.507940382253</v>
      </c>
      <c r="Q3101" s="8">
        <f>P3101-Table3[[#This Row],[paid]]</f>
        <v>10974.84887788408</v>
      </c>
      <c r="R3101" s="8">
        <v>18.857335898239672</v>
      </c>
      <c r="S3101" s="8">
        <v>42800</v>
      </c>
      <c r="T3101" s="10">
        <v>7.0000000000000007E-2</v>
      </c>
      <c r="U3101" s="8">
        <v>9057.3070864996062</v>
      </c>
      <c r="V3101" s="10">
        <v>4.5074000781668587E-2</v>
      </c>
    </row>
    <row r="3102" spans="1:22" x14ac:dyDescent="0.25">
      <c r="A3102" s="6">
        <v>44743</v>
      </c>
      <c r="B3102" s="7" t="str">
        <f t="shared" si="48"/>
        <v>7</v>
      </c>
      <c r="C3102" s="17">
        <f>_xlfn.ISOWEEKNUM(Table3[[#This Row],[dt]])</f>
        <v>26</v>
      </c>
      <c r="D3102" s="1">
        <v>5289</v>
      </c>
      <c r="E3102" s="1" t="s">
        <v>10</v>
      </c>
      <c r="F3102" s="1" t="s">
        <v>94</v>
      </c>
      <c r="G3102" s="1" t="s">
        <v>48</v>
      </c>
      <c r="H3102" s="1" t="s">
        <v>17</v>
      </c>
      <c r="I3102" s="1" t="s">
        <v>12</v>
      </c>
      <c r="J3102" s="1" t="s">
        <v>16</v>
      </c>
      <c r="K3102" s="1" t="s">
        <v>14</v>
      </c>
      <c r="L3102" s="1" t="s">
        <v>81</v>
      </c>
      <c r="M3102" s="1">
        <v>996410</v>
      </c>
      <c r="N3102" s="17">
        <v>2483.9570132260023</v>
      </c>
      <c r="O3102" s="8">
        <v>20135.156082185014</v>
      </c>
      <c r="P3102" s="8">
        <v>30312.0376743901</v>
      </c>
      <c r="Q3102" s="8">
        <f>P3102-Table3[[#This Row],[paid]]</f>
        <v>10176.881592205085</v>
      </c>
      <c r="R3102" s="8">
        <v>12.203124898293948</v>
      </c>
      <c r="S3102" s="8">
        <v>32600</v>
      </c>
      <c r="T3102" s="10">
        <v>0.04</v>
      </c>
      <c r="U3102" s="8">
        <v>3597.0948482680124</v>
      </c>
      <c r="V3102" s="10">
        <v>1.9778142745948912E-2</v>
      </c>
    </row>
    <row r="3103" spans="1:22" x14ac:dyDescent="0.25">
      <c r="A3103" s="6">
        <v>44743</v>
      </c>
      <c r="B3103" s="7" t="str">
        <f t="shared" si="48"/>
        <v>7</v>
      </c>
      <c r="C3103" s="17">
        <f>_xlfn.ISOWEEKNUM(Table3[[#This Row],[dt]])</f>
        <v>26</v>
      </c>
      <c r="D3103" s="1">
        <v>10778</v>
      </c>
      <c r="E3103" s="1" t="s">
        <v>10</v>
      </c>
      <c r="F3103" s="1" t="s">
        <v>94</v>
      </c>
      <c r="G3103" s="1" t="s">
        <v>64</v>
      </c>
      <c r="H3103" s="1" t="s">
        <v>17</v>
      </c>
      <c r="I3103" s="1" t="s">
        <v>12</v>
      </c>
      <c r="J3103" s="1" t="s">
        <v>16</v>
      </c>
      <c r="K3103" s="1" t="s">
        <v>20</v>
      </c>
      <c r="L3103" s="1" t="s">
        <v>80</v>
      </c>
      <c r="M3103" s="1">
        <v>494910</v>
      </c>
      <c r="N3103" s="17">
        <v>1070.9572968573186</v>
      </c>
      <c r="O3103" s="8">
        <v>15378.321735604526</v>
      </c>
      <c r="P3103" s="8">
        <v>25182.761278540023</v>
      </c>
      <c r="Q3103" s="8">
        <f>P3103-Table3[[#This Row],[paid]]</f>
        <v>9804.4395429354972</v>
      </c>
      <c r="R3103" s="8">
        <v>23.514253418355551</v>
      </c>
      <c r="S3103" s="8">
        <v>31400</v>
      </c>
      <c r="T3103" s="10">
        <v>0.09</v>
      </c>
      <c r="U3103" s="8">
        <v>6988.6671395208741</v>
      </c>
      <c r="V3103" s="10">
        <v>4.6252984083179169E-2</v>
      </c>
    </row>
    <row r="3104" spans="1:22" x14ac:dyDescent="0.25">
      <c r="A3104" s="6">
        <v>44743</v>
      </c>
      <c r="B3104" s="7" t="str">
        <f t="shared" si="48"/>
        <v>7</v>
      </c>
      <c r="C3104" s="17">
        <f>_xlfn.ISOWEEKNUM(Table3[[#This Row],[dt]])</f>
        <v>26</v>
      </c>
      <c r="D3104" s="1">
        <v>15839</v>
      </c>
      <c r="E3104" s="1" t="s">
        <v>10</v>
      </c>
      <c r="F3104" s="1" t="s">
        <v>90</v>
      </c>
      <c r="G3104" s="1" t="s">
        <v>53</v>
      </c>
      <c r="H3104" s="1" t="s">
        <v>19</v>
      </c>
      <c r="I3104" s="1" t="s">
        <v>12</v>
      </c>
      <c r="J3104" s="1" t="s">
        <v>16</v>
      </c>
      <c r="K3104" s="1" t="s">
        <v>14</v>
      </c>
      <c r="L3104" s="1" t="s">
        <v>81</v>
      </c>
      <c r="M3104" s="1">
        <v>659460</v>
      </c>
      <c r="N3104" s="17">
        <v>513.1984435797666</v>
      </c>
      <c r="O3104" s="8">
        <v>13225.97307340264</v>
      </c>
      <c r="P3104" s="8">
        <v>21754.964090058129</v>
      </c>
      <c r="Q3104" s="8">
        <f>P3104-Table3[[#This Row],[paid]]</f>
        <v>8528.9910166554891</v>
      </c>
      <c r="R3104" s="8">
        <v>42.390939337828968</v>
      </c>
      <c r="S3104" s="8">
        <v>19600</v>
      </c>
      <c r="T3104" s="10">
        <v>7.4999999999999997E-2</v>
      </c>
      <c r="U3104" s="8">
        <v>4487.9347712768185</v>
      </c>
      <c r="V3104" s="10">
        <v>3.4382457514051348E-2</v>
      </c>
    </row>
    <row r="3105" spans="1:22" x14ac:dyDescent="0.25">
      <c r="A3105" s="6">
        <v>44743</v>
      </c>
      <c r="B3105" s="7" t="str">
        <f t="shared" si="48"/>
        <v>7</v>
      </c>
      <c r="C3105" s="17">
        <f>_xlfn.ISOWEEKNUM(Table3[[#This Row],[dt]])</f>
        <v>26</v>
      </c>
      <c r="D3105" s="1">
        <v>5351</v>
      </c>
      <c r="E3105" s="1" t="s">
        <v>10</v>
      </c>
      <c r="F3105" s="1" t="s">
        <v>92</v>
      </c>
      <c r="G3105" s="1" t="s">
        <v>59</v>
      </c>
      <c r="H3105" s="1" t="s">
        <v>17</v>
      </c>
      <c r="I3105" s="1" t="s">
        <v>12</v>
      </c>
      <c r="J3105" s="1" t="s">
        <v>13</v>
      </c>
      <c r="K3105" s="1" t="s">
        <v>14</v>
      </c>
      <c r="L3105" s="1" t="s">
        <v>75</v>
      </c>
      <c r="M3105" s="1">
        <v>874280</v>
      </c>
      <c r="N3105" s="17">
        <v>1208.0261962447</v>
      </c>
      <c r="O3105" s="8">
        <v>21475.70359000091</v>
      </c>
      <c r="P3105" s="8">
        <v>29615.539405830423</v>
      </c>
      <c r="Q3105" s="8">
        <f>P3105-Table3[[#This Row],[paid]]</f>
        <v>8139.8358158295123</v>
      </c>
      <c r="R3105" s="8">
        <v>24.51564336758095</v>
      </c>
      <c r="S3105" s="8">
        <v>30200</v>
      </c>
      <c r="T3105" s="10">
        <v>0.06</v>
      </c>
      <c r="U3105" s="8">
        <v>8965.0605650169273</v>
      </c>
      <c r="V3105" s="10">
        <v>5.0452458095090288E-2</v>
      </c>
    </row>
    <row r="3106" spans="1:22" x14ac:dyDescent="0.25">
      <c r="A3106" s="6">
        <v>44743</v>
      </c>
      <c r="B3106" s="7" t="str">
        <f t="shared" si="48"/>
        <v>7</v>
      </c>
      <c r="C3106" s="17">
        <f>_xlfn.ISOWEEKNUM(Table3[[#This Row],[dt]])</f>
        <v>26</v>
      </c>
      <c r="D3106" s="1">
        <v>10543</v>
      </c>
      <c r="E3106" s="1" t="s">
        <v>10</v>
      </c>
      <c r="F3106" s="1" t="s">
        <v>90</v>
      </c>
      <c r="G3106" s="1" t="s">
        <v>59</v>
      </c>
      <c r="H3106" s="1" t="s">
        <v>19</v>
      </c>
      <c r="I3106" s="1" t="s">
        <v>18</v>
      </c>
      <c r="J3106" s="1" t="s">
        <v>13</v>
      </c>
      <c r="K3106" s="1" t="s">
        <v>14</v>
      </c>
      <c r="L3106" s="1" t="s">
        <v>79</v>
      </c>
      <c r="M3106" s="1">
        <v>697340</v>
      </c>
      <c r="N3106" s="17">
        <v>635.48305690692166</v>
      </c>
      <c r="O3106" s="8">
        <v>12626.537589026191</v>
      </c>
      <c r="P3106" s="8">
        <v>20574.232577498758</v>
      </c>
      <c r="Q3106" s="8">
        <f>P3106-Table3[[#This Row],[paid]]</f>
        <v>7947.6949884725673</v>
      </c>
      <c r="R3106" s="8">
        <v>32.375737407759459</v>
      </c>
      <c r="S3106" s="8">
        <v>26800</v>
      </c>
      <c r="T3106" s="10">
        <v>8.5000000000000006E-2</v>
      </c>
      <c r="U3106" s="8">
        <v>3.8368416284885782</v>
      </c>
      <c r="V3106" s="10">
        <v>3.1081285891920166E-5</v>
      </c>
    </row>
    <row r="3107" spans="1:22" x14ac:dyDescent="0.25">
      <c r="A3107" s="6">
        <v>44743</v>
      </c>
      <c r="B3107" s="7" t="str">
        <f t="shared" si="48"/>
        <v>7</v>
      </c>
      <c r="C3107" s="17">
        <f>_xlfn.ISOWEEKNUM(Table3[[#This Row],[dt]])</f>
        <v>26</v>
      </c>
      <c r="D3107" s="1">
        <v>16861</v>
      </c>
      <c r="E3107" s="1" t="s">
        <v>10</v>
      </c>
      <c r="F3107" s="1" t="s">
        <v>92</v>
      </c>
      <c r="G3107" s="1" t="s">
        <v>27</v>
      </c>
      <c r="H3107" s="1" t="s">
        <v>11</v>
      </c>
      <c r="I3107" s="1" t="s">
        <v>18</v>
      </c>
      <c r="J3107" s="1" t="s">
        <v>13</v>
      </c>
      <c r="K3107" s="1" t="s">
        <v>15</v>
      </c>
      <c r="L3107" s="1" t="s">
        <v>80</v>
      </c>
      <c r="M3107" s="1">
        <v>443260</v>
      </c>
      <c r="N3107" s="17">
        <v>3282.6964053702904</v>
      </c>
      <c r="O3107" s="8">
        <v>10061.312591527108</v>
      </c>
      <c r="P3107" s="8">
        <v>16095.630934460467</v>
      </c>
      <c r="Q3107" s="8">
        <f>P3107-Table3[[#This Row],[paid]]</f>
        <v>6034.3183429333585</v>
      </c>
      <c r="R3107" s="8">
        <v>4.9031737775473232</v>
      </c>
      <c r="S3107" s="8">
        <v>15600</v>
      </c>
      <c r="T3107" s="10">
        <v>7.0000000000000007E-2</v>
      </c>
      <c r="U3107" s="8">
        <v>6111.815074595379</v>
      </c>
      <c r="V3107" s="10">
        <v>6.3286481276419851E-2</v>
      </c>
    </row>
    <row r="3108" spans="1:22" x14ac:dyDescent="0.25">
      <c r="A3108" s="6">
        <v>44743</v>
      </c>
      <c r="B3108" s="7" t="str">
        <f t="shared" si="48"/>
        <v>7</v>
      </c>
      <c r="C3108" s="17">
        <f>_xlfn.ISOWEEKNUM(Table3[[#This Row],[dt]])</f>
        <v>26</v>
      </c>
      <c r="D3108" s="1">
        <v>16911</v>
      </c>
      <c r="E3108" s="1" t="s">
        <v>10</v>
      </c>
      <c r="F3108" s="1" t="s">
        <v>90</v>
      </c>
      <c r="G3108" s="1" t="s">
        <v>67</v>
      </c>
      <c r="H3108" s="1" t="s">
        <v>11</v>
      </c>
      <c r="I3108" s="1" t="s">
        <v>18</v>
      </c>
      <c r="J3108" s="1" t="s">
        <v>16</v>
      </c>
      <c r="K3108" s="1" t="s">
        <v>15</v>
      </c>
      <c r="L3108" s="1" t="s">
        <v>80</v>
      </c>
      <c r="M3108" s="1">
        <v>327150</v>
      </c>
      <c r="N3108" s="17">
        <v>963.3841623418275</v>
      </c>
      <c r="O3108" s="8">
        <v>9264.6785201196963</v>
      </c>
      <c r="P3108" s="8">
        <v>14728.456362164747</v>
      </c>
      <c r="Q3108" s="8">
        <f>P3108-Table3[[#This Row],[paid]]</f>
        <v>5463.7778420450504</v>
      </c>
      <c r="R3108" s="8">
        <v>15.288248383035803</v>
      </c>
      <c r="S3108" s="8">
        <v>13800</v>
      </c>
      <c r="T3108" s="10">
        <v>0.12</v>
      </c>
      <c r="U3108" s="8">
        <v>2023.9081896255832</v>
      </c>
      <c r="V3108" s="10">
        <v>2.2902470110227207E-2</v>
      </c>
    </row>
    <row r="3109" spans="1:22" x14ac:dyDescent="0.25">
      <c r="A3109" s="6">
        <v>44743</v>
      </c>
      <c r="B3109" s="7" t="str">
        <f t="shared" si="48"/>
        <v>7</v>
      </c>
      <c r="C3109" s="17">
        <f>_xlfn.ISOWEEKNUM(Table3[[#This Row],[dt]])</f>
        <v>26</v>
      </c>
      <c r="D3109" s="1">
        <v>7797</v>
      </c>
      <c r="E3109" s="1" t="s">
        <v>10</v>
      </c>
      <c r="F3109" s="1" t="s">
        <v>91</v>
      </c>
      <c r="G3109" s="1" t="s">
        <v>71</v>
      </c>
      <c r="H3109" s="1" t="s">
        <v>19</v>
      </c>
      <c r="I3109" s="1" t="s">
        <v>18</v>
      </c>
      <c r="J3109" s="1" t="s">
        <v>13</v>
      </c>
      <c r="K3109" s="1" t="s">
        <v>14</v>
      </c>
      <c r="L3109" s="1" t="s">
        <v>76</v>
      </c>
      <c r="M3109" s="1">
        <v>293400</v>
      </c>
      <c r="N3109" s="17">
        <v>522.66684260878174</v>
      </c>
      <c r="O3109" s="8">
        <v>8248.3519151957644</v>
      </c>
      <c r="P3109" s="8">
        <v>13305.987815560087</v>
      </c>
      <c r="Q3109" s="8">
        <f>P3109-Table3[[#This Row],[paid]]</f>
        <v>5057.6359003643229</v>
      </c>
      <c r="R3109" s="8">
        <v>25.457876281468412</v>
      </c>
      <c r="S3109" s="8">
        <v>13800</v>
      </c>
      <c r="T3109" s="10">
        <v>0.125</v>
      </c>
      <c r="U3109" s="8">
        <v>9952.1415899270614</v>
      </c>
      <c r="V3109" s="10">
        <v>0.12465743152478789</v>
      </c>
    </row>
    <row r="3110" spans="1:22" x14ac:dyDescent="0.25">
      <c r="A3110" s="6">
        <v>44743</v>
      </c>
      <c r="B3110" s="7" t="str">
        <f t="shared" si="48"/>
        <v>7</v>
      </c>
      <c r="C3110" s="17">
        <f>_xlfn.ISOWEEKNUM(Table3[[#This Row],[dt]])</f>
        <v>26</v>
      </c>
      <c r="D3110" s="1">
        <v>2796</v>
      </c>
      <c r="E3110" s="1" t="s">
        <v>10</v>
      </c>
      <c r="F3110" s="1" t="s">
        <v>89</v>
      </c>
      <c r="G3110" s="1" t="s">
        <v>41</v>
      </c>
      <c r="H3110" s="1" t="s">
        <v>17</v>
      </c>
      <c r="I3110" s="1" t="s">
        <v>12</v>
      </c>
      <c r="J3110" s="1" t="s">
        <v>13</v>
      </c>
      <c r="K3110" s="1" t="s">
        <v>14</v>
      </c>
      <c r="L3110" s="1" t="s">
        <v>80</v>
      </c>
      <c r="M3110" s="1">
        <v>326570</v>
      </c>
      <c r="N3110" s="17">
        <v>827.58882846734593</v>
      </c>
      <c r="O3110" s="8">
        <v>11191.06429209518</v>
      </c>
      <c r="P3110" s="8">
        <v>16079.166296523954</v>
      </c>
      <c r="Q3110" s="8">
        <f>P3110-Table3[[#This Row],[paid]]</f>
        <v>4888.1020044287743</v>
      </c>
      <c r="R3110" s="8">
        <v>19.428931062665242</v>
      </c>
      <c r="S3110" s="8">
        <v>18800</v>
      </c>
      <c r="T3110" s="10">
        <v>0.11</v>
      </c>
      <c r="U3110" s="8">
        <v>5930.4576579457243</v>
      </c>
      <c r="V3110" s="10">
        <v>6.1471446431354979E-2</v>
      </c>
    </row>
    <row r="3111" spans="1:22" x14ac:dyDescent="0.25">
      <c r="A3111" s="6">
        <v>44743</v>
      </c>
      <c r="B3111" s="7" t="str">
        <f t="shared" si="48"/>
        <v>7</v>
      </c>
      <c r="C3111" s="17">
        <f>_xlfn.ISOWEEKNUM(Table3[[#This Row],[dt]])</f>
        <v>26</v>
      </c>
      <c r="D3111" s="1">
        <v>15031</v>
      </c>
      <c r="E3111" s="1" t="s">
        <v>10</v>
      </c>
      <c r="F3111" s="1" t="s">
        <v>90</v>
      </c>
      <c r="G3111" s="1" t="s">
        <v>66</v>
      </c>
      <c r="H3111" s="1" t="s">
        <v>19</v>
      </c>
      <c r="I3111" s="1" t="s">
        <v>12</v>
      </c>
      <c r="J3111" s="1" t="s">
        <v>13</v>
      </c>
      <c r="K3111" s="1" t="s">
        <v>14</v>
      </c>
      <c r="L3111" s="1" t="s">
        <v>75</v>
      </c>
      <c r="M3111" s="1">
        <v>267600</v>
      </c>
      <c r="N3111" s="17">
        <v>427.05510848528064</v>
      </c>
      <c r="O3111" s="8">
        <v>8831.1493589007896</v>
      </c>
      <c r="P3111" s="8">
        <v>13373.714352890403</v>
      </c>
      <c r="Q3111" s="8">
        <f>P3111-Table3[[#This Row],[paid]]</f>
        <v>4542.5649939896139</v>
      </c>
      <c r="R3111" s="8">
        <v>31.3161324783716</v>
      </c>
      <c r="S3111" s="8">
        <v>13800</v>
      </c>
      <c r="T3111" s="10">
        <v>0.11</v>
      </c>
      <c r="U3111" s="8">
        <v>710.35771549725939</v>
      </c>
      <c r="V3111" s="10">
        <v>8.8526604845039786E-3</v>
      </c>
    </row>
    <row r="3112" spans="1:22" x14ac:dyDescent="0.25">
      <c r="A3112" s="6">
        <v>44743</v>
      </c>
      <c r="B3112" s="7" t="str">
        <f t="shared" si="48"/>
        <v>7</v>
      </c>
      <c r="C3112" s="17">
        <f>_xlfn.ISOWEEKNUM(Table3[[#This Row],[dt]])</f>
        <v>26</v>
      </c>
      <c r="D3112" s="1">
        <v>17631</v>
      </c>
      <c r="E3112" s="1" t="s">
        <v>10</v>
      </c>
      <c r="F3112" s="1" t="s">
        <v>94</v>
      </c>
      <c r="G3112" s="1" t="s">
        <v>47</v>
      </c>
      <c r="H3112" s="1" t="s">
        <v>17</v>
      </c>
      <c r="I3112" s="1" t="s">
        <v>12</v>
      </c>
      <c r="J3112" s="1" t="s">
        <v>16</v>
      </c>
      <c r="K3112" s="1" t="s">
        <v>14</v>
      </c>
      <c r="L3112" s="1" t="s">
        <v>78</v>
      </c>
      <c r="M3112" s="1">
        <v>227690</v>
      </c>
      <c r="N3112" s="17">
        <v>894.35711002465428</v>
      </c>
      <c r="O3112" s="8">
        <v>6941.5505410399683</v>
      </c>
      <c r="P3112" s="8">
        <v>11007.491278323725</v>
      </c>
      <c r="Q3112" s="8">
        <f>P3112-Table3[[#This Row],[paid]]</f>
        <v>4065.9407372837568</v>
      </c>
      <c r="R3112" s="8">
        <v>12.307713725248171</v>
      </c>
      <c r="S3112" s="8">
        <v>15600</v>
      </c>
      <c r="T3112" s="10">
        <v>0.17</v>
      </c>
      <c r="U3112" s="8">
        <v>5243.8771072850368</v>
      </c>
      <c r="V3112" s="10">
        <v>7.9398610980678727E-2</v>
      </c>
    </row>
    <row r="3113" spans="1:22" x14ac:dyDescent="0.25">
      <c r="A3113" s="6">
        <v>44743</v>
      </c>
      <c r="B3113" s="7" t="str">
        <f t="shared" si="48"/>
        <v>7</v>
      </c>
      <c r="C3113" s="17">
        <f>_xlfn.ISOWEEKNUM(Table3[[#This Row],[dt]])</f>
        <v>26</v>
      </c>
      <c r="D3113" s="1">
        <v>12657</v>
      </c>
      <c r="E3113" s="1" t="s">
        <v>10</v>
      </c>
      <c r="F3113" s="1" t="s">
        <v>93</v>
      </c>
      <c r="G3113" s="1" t="s">
        <v>41</v>
      </c>
      <c r="H3113" s="1" t="s">
        <v>19</v>
      </c>
      <c r="I3113" s="1" t="s">
        <v>18</v>
      </c>
      <c r="J3113" s="1" t="s">
        <v>16</v>
      </c>
      <c r="K3113" s="1" t="s">
        <v>14</v>
      </c>
      <c r="L3113" s="1" t="s">
        <v>77</v>
      </c>
      <c r="M3113" s="1">
        <v>303610</v>
      </c>
      <c r="N3113" s="17">
        <v>528.74097125074945</v>
      </c>
      <c r="O3113" s="8">
        <v>8760.5030964902089</v>
      </c>
      <c r="P3113" s="8">
        <v>12655.838567987515</v>
      </c>
      <c r="Q3113" s="8">
        <f>P3113-Table3[[#This Row],[paid]]</f>
        <v>3895.3354714973066</v>
      </c>
      <c r="R3113" s="8">
        <v>23.935800810082537</v>
      </c>
      <c r="S3113" s="8">
        <v>11600</v>
      </c>
      <c r="T3113" s="10">
        <v>0.08</v>
      </c>
      <c r="U3113" s="8">
        <v>3253.0075573382392</v>
      </c>
      <c r="V3113" s="10">
        <v>4.2839352233397944E-2</v>
      </c>
    </row>
    <row r="3114" spans="1:22" x14ac:dyDescent="0.25">
      <c r="A3114" s="6">
        <v>44743</v>
      </c>
      <c r="B3114" s="7" t="str">
        <f t="shared" si="48"/>
        <v>7</v>
      </c>
      <c r="C3114" s="17">
        <f>_xlfn.ISOWEEKNUM(Table3[[#This Row],[dt]])</f>
        <v>26</v>
      </c>
      <c r="D3114" s="1">
        <v>16862</v>
      </c>
      <c r="E3114" s="1" t="s">
        <v>10</v>
      </c>
      <c r="F3114" s="1" t="s">
        <v>92</v>
      </c>
      <c r="G3114" s="1" t="s">
        <v>45</v>
      </c>
      <c r="H3114" s="1" t="s">
        <v>17</v>
      </c>
      <c r="I3114" s="1" t="s">
        <v>12</v>
      </c>
      <c r="J3114" s="1" t="s">
        <v>13</v>
      </c>
      <c r="K3114" s="1" t="s">
        <v>14</v>
      </c>
      <c r="L3114" s="1" t="s">
        <v>79</v>
      </c>
      <c r="M3114" s="1">
        <v>243650</v>
      </c>
      <c r="N3114" s="17">
        <v>670.97102490421446</v>
      </c>
      <c r="O3114" s="8">
        <v>6128.8227184358911</v>
      </c>
      <c r="P3114" s="8">
        <v>9933.0011131525698</v>
      </c>
      <c r="Q3114" s="8">
        <f>P3114-Table3[[#This Row],[paid]]</f>
        <v>3804.1783947166787</v>
      </c>
      <c r="R3114" s="8">
        <v>14.803919609748529</v>
      </c>
      <c r="S3114" s="8">
        <v>15800</v>
      </c>
      <c r="T3114" s="10">
        <v>0.09</v>
      </c>
      <c r="U3114" s="8">
        <v>3716.3435651377599</v>
      </c>
      <c r="V3114" s="10">
        <v>6.235684332799217E-2</v>
      </c>
    </row>
    <row r="3115" spans="1:22" x14ac:dyDescent="0.25">
      <c r="A3115" s="6">
        <v>44743</v>
      </c>
      <c r="B3115" s="7" t="str">
        <f t="shared" si="48"/>
        <v>7</v>
      </c>
      <c r="C3115" s="17">
        <f>_xlfn.ISOWEEKNUM(Table3[[#This Row],[dt]])</f>
        <v>26</v>
      </c>
      <c r="D3115" s="1">
        <v>12780</v>
      </c>
      <c r="E3115" s="1" t="s">
        <v>10</v>
      </c>
      <c r="F3115" s="1" t="s">
        <v>89</v>
      </c>
      <c r="G3115" s="1" t="s">
        <v>71</v>
      </c>
      <c r="H3115" s="1" t="s">
        <v>19</v>
      </c>
      <c r="I3115" s="1" t="s">
        <v>18</v>
      </c>
      <c r="J3115" s="1" t="s">
        <v>16</v>
      </c>
      <c r="K3115" s="1" t="s">
        <v>15</v>
      </c>
      <c r="L3115" s="1" t="s">
        <v>79</v>
      </c>
      <c r="M3115" s="1">
        <v>268400</v>
      </c>
      <c r="N3115" s="17">
        <v>213.1773710242247</v>
      </c>
      <c r="O3115" s="8">
        <v>6175.8221206492326</v>
      </c>
      <c r="P3115" s="8">
        <v>9973.8297241913297</v>
      </c>
      <c r="Q3115" s="8">
        <f>P3115-Table3[[#This Row],[paid]]</f>
        <v>3798.0076035420971</v>
      </c>
      <c r="R3115" s="8">
        <v>46.786531217039638</v>
      </c>
      <c r="S3115" s="8">
        <v>7200</v>
      </c>
      <c r="T3115" s="10">
        <v>5.7000000000000002E-2</v>
      </c>
      <c r="U3115" s="8">
        <v>1318.2184011639631</v>
      </c>
      <c r="V3115" s="10">
        <v>2.2027954450412862E-2</v>
      </c>
    </row>
    <row r="3116" spans="1:22" x14ac:dyDescent="0.25">
      <c r="A3116" s="6">
        <v>44743</v>
      </c>
      <c r="B3116" s="7" t="str">
        <f t="shared" si="48"/>
        <v>7</v>
      </c>
      <c r="C3116" s="17">
        <f>_xlfn.ISOWEEKNUM(Table3[[#This Row],[dt]])</f>
        <v>26</v>
      </c>
      <c r="D3116" s="1">
        <v>16842</v>
      </c>
      <c r="E3116" s="1" t="s">
        <v>10</v>
      </c>
      <c r="F3116" s="1" t="s">
        <v>95</v>
      </c>
      <c r="G3116" s="1" t="s">
        <v>69</v>
      </c>
      <c r="H3116" s="1" t="s">
        <v>11</v>
      </c>
      <c r="I3116" s="1" t="s">
        <v>12</v>
      </c>
      <c r="J3116" s="1" t="s">
        <v>16</v>
      </c>
      <c r="K3116" s="1" t="s">
        <v>14</v>
      </c>
      <c r="L3116" s="1" t="s">
        <v>75</v>
      </c>
      <c r="M3116" s="1">
        <v>555400</v>
      </c>
      <c r="N3116" s="17">
        <v>1841.2481050194081</v>
      </c>
      <c r="O3116" s="8">
        <v>6377.8264965339267</v>
      </c>
      <c r="P3116" s="8">
        <v>9835.1431749461171</v>
      </c>
      <c r="Q3116" s="8">
        <f>P3116-Table3[[#This Row],[paid]]</f>
        <v>3457.3166784121904</v>
      </c>
      <c r="R3116" s="8">
        <v>5.3415632299279121</v>
      </c>
      <c r="S3116" s="8">
        <v>13000</v>
      </c>
      <c r="T3116" s="10">
        <v>0.14000000000000001</v>
      </c>
      <c r="U3116" s="8">
        <v>7096.0450658036498</v>
      </c>
      <c r="V3116" s="10">
        <v>0.12024981808568548</v>
      </c>
    </row>
    <row r="3117" spans="1:22" x14ac:dyDescent="0.25">
      <c r="A3117" s="6">
        <v>44743</v>
      </c>
      <c r="B3117" s="7" t="str">
        <f t="shared" si="48"/>
        <v>7</v>
      </c>
      <c r="C3117" s="17">
        <f>_xlfn.ISOWEEKNUM(Table3[[#This Row],[dt]])</f>
        <v>26</v>
      </c>
      <c r="D3117" s="1">
        <v>16205</v>
      </c>
      <c r="E3117" s="1" t="s">
        <v>10</v>
      </c>
      <c r="F3117" s="1" t="s">
        <v>91</v>
      </c>
      <c r="G3117" s="1" t="s">
        <v>53</v>
      </c>
      <c r="H3117" s="1" t="s">
        <v>17</v>
      </c>
      <c r="I3117" s="1" t="s">
        <v>12</v>
      </c>
      <c r="J3117" s="1" t="s">
        <v>13</v>
      </c>
      <c r="K3117" s="1" t="s">
        <v>14</v>
      </c>
      <c r="L3117" s="1" t="s">
        <v>80</v>
      </c>
      <c r="M3117" s="1">
        <v>523270</v>
      </c>
      <c r="N3117" s="17">
        <v>1821.441414279841</v>
      </c>
      <c r="O3117" s="8">
        <v>17394.921864702264</v>
      </c>
      <c r="P3117" s="8">
        <v>20789.91540848466</v>
      </c>
      <c r="Q3117" s="8">
        <f>P3117-Table3[[#This Row],[paid]]</f>
        <v>3394.9935437823951</v>
      </c>
      <c r="R3117" s="8">
        <v>11.413990724870253</v>
      </c>
      <c r="S3117" s="8">
        <v>28200</v>
      </c>
      <c r="T3117" s="10">
        <v>0.09</v>
      </c>
      <c r="U3117" s="8">
        <v>10120.805137336996</v>
      </c>
      <c r="V3117" s="10">
        <v>8.1135532448315076E-2</v>
      </c>
    </row>
    <row r="3118" spans="1:22" x14ac:dyDescent="0.25">
      <c r="A3118" s="6">
        <v>44743</v>
      </c>
      <c r="B3118" s="7" t="str">
        <f t="shared" si="48"/>
        <v>7</v>
      </c>
      <c r="C3118" s="17">
        <f>_xlfn.ISOWEEKNUM(Table3[[#This Row],[dt]])</f>
        <v>26</v>
      </c>
      <c r="D3118" s="1">
        <v>9559</v>
      </c>
      <c r="E3118" s="1" t="s">
        <v>10</v>
      </c>
      <c r="F3118" s="1" t="s">
        <v>92</v>
      </c>
      <c r="G3118" s="1" t="s">
        <v>46</v>
      </c>
      <c r="H3118" s="1" t="s">
        <v>17</v>
      </c>
      <c r="I3118" s="1" t="s">
        <v>12</v>
      </c>
      <c r="J3118" s="1" t="s">
        <v>16</v>
      </c>
      <c r="K3118" s="1" t="s">
        <v>14</v>
      </c>
      <c r="L3118" s="1" t="s">
        <v>75</v>
      </c>
      <c r="M3118" s="1">
        <v>329060</v>
      </c>
      <c r="N3118" s="17">
        <v>523.72207891992753</v>
      </c>
      <c r="O3118" s="8">
        <v>6631.1961109279018</v>
      </c>
      <c r="P3118" s="8">
        <v>9979.6086578761478</v>
      </c>
      <c r="Q3118" s="8">
        <f>P3118-Table3[[#This Row],[paid]]</f>
        <v>3348.412546948246</v>
      </c>
      <c r="R3118" s="8">
        <v>19.05516123829857</v>
      </c>
      <c r="S3118" s="8">
        <v>6200</v>
      </c>
      <c r="T3118" s="10">
        <v>7.0000000000000007E-2</v>
      </c>
      <c r="U3118" s="8">
        <v>38.592007986734664</v>
      </c>
      <c r="V3118" s="10">
        <v>6.4451438444393838E-4</v>
      </c>
    </row>
    <row r="3119" spans="1:22" x14ac:dyDescent="0.25">
      <c r="A3119" s="6">
        <v>44743</v>
      </c>
      <c r="B3119" s="7" t="str">
        <f t="shared" si="48"/>
        <v>7</v>
      </c>
      <c r="C3119" s="17">
        <f>_xlfn.ISOWEEKNUM(Table3[[#This Row],[dt]])</f>
        <v>26</v>
      </c>
      <c r="D3119" s="1">
        <v>16845</v>
      </c>
      <c r="E3119" s="1" t="s">
        <v>10</v>
      </c>
      <c r="F3119" s="1" t="s">
        <v>89</v>
      </c>
      <c r="G3119" s="1" t="s">
        <v>63</v>
      </c>
      <c r="H3119" s="1" t="s">
        <v>11</v>
      </c>
      <c r="I3119" s="1" t="s">
        <v>12</v>
      </c>
      <c r="J3119" s="1" t="s">
        <v>13</v>
      </c>
      <c r="K3119" s="1" t="s">
        <v>15</v>
      </c>
      <c r="L3119" s="1" t="s">
        <v>80</v>
      </c>
      <c r="M3119" s="1">
        <v>565960</v>
      </c>
      <c r="N3119" s="17">
        <v>2985.6873288018664</v>
      </c>
      <c r="O3119" s="8">
        <v>8366.4122763353225</v>
      </c>
      <c r="P3119" s="8">
        <v>11437.495934517743</v>
      </c>
      <c r="Q3119" s="8">
        <f>P3119-Table3[[#This Row],[paid]]</f>
        <v>3071.0836581824205</v>
      </c>
      <c r="R3119" s="8">
        <v>3.8307748518018876</v>
      </c>
      <c r="S3119" s="8">
        <v>11600</v>
      </c>
      <c r="T3119" s="10">
        <v>0.06</v>
      </c>
      <c r="U3119" s="8">
        <v>2467.3155863585384</v>
      </c>
      <c r="V3119" s="10">
        <v>3.5953609666610001E-2</v>
      </c>
    </row>
    <row r="3120" spans="1:22" x14ac:dyDescent="0.25">
      <c r="A3120" s="6">
        <v>44743</v>
      </c>
      <c r="B3120" s="7" t="str">
        <f t="shared" si="48"/>
        <v>7</v>
      </c>
      <c r="C3120" s="17">
        <f>_xlfn.ISOWEEKNUM(Table3[[#This Row],[dt]])</f>
        <v>26</v>
      </c>
      <c r="D3120" s="1">
        <v>16846</v>
      </c>
      <c r="E3120" s="1" t="s">
        <v>10</v>
      </c>
      <c r="F3120" s="1" t="s">
        <v>92</v>
      </c>
      <c r="G3120" s="1" t="s">
        <v>40</v>
      </c>
      <c r="H3120" s="1" t="s">
        <v>11</v>
      </c>
      <c r="I3120" s="1" t="s">
        <v>12</v>
      </c>
      <c r="J3120" s="1" t="s">
        <v>13</v>
      </c>
      <c r="K3120" s="1" t="s">
        <v>15</v>
      </c>
      <c r="L3120" s="1" t="s">
        <v>75</v>
      </c>
      <c r="M3120" s="1">
        <v>836280</v>
      </c>
      <c r="N3120" s="17">
        <v>2615.9103478915254</v>
      </c>
      <c r="O3120" s="8">
        <v>11512.618795236212</v>
      </c>
      <c r="P3120" s="8">
        <v>14548.781950622644</v>
      </c>
      <c r="Q3120" s="8">
        <f>P3120-Table3[[#This Row],[paid]]</f>
        <v>3036.1631553864318</v>
      </c>
      <c r="R3120" s="8">
        <v>5.5616515919015521</v>
      </c>
      <c r="S3120" s="8">
        <v>9200</v>
      </c>
      <c r="T3120" s="10">
        <v>0.06</v>
      </c>
      <c r="U3120" s="8">
        <v>2454.446926742894</v>
      </c>
      <c r="V3120" s="10">
        <v>2.8117438915425848E-2</v>
      </c>
    </row>
    <row r="3121" spans="1:22" x14ac:dyDescent="0.25">
      <c r="A3121" s="6">
        <v>44743</v>
      </c>
      <c r="B3121" s="7" t="str">
        <f t="shared" si="48"/>
        <v>7</v>
      </c>
      <c r="C3121" s="17">
        <f>_xlfn.ISOWEEKNUM(Table3[[#This Row],[dt]])</f>
        <v>26</v>
      </c>
      <c r="D3121" s="1">
        <v>3016</v>
      </c>
      <c r="E3121" s="1" t="s">
        <v>10</v>
      </c>
      <c r="F3121" s="1" t="s">
        <v>90</v>
      </c>
      <c r="G3121" s="1" t="s">
        <v>25</v>
      </c>
      <c r="H3121" s="1" t="s">
        <v>11</v>
      </c>
      <c r="I3121" s="1" t="s">
        <v>12</v>
      </c>
      <c r="J3121" s="1" t="s">
        <v>16</v>
      </c>
      <c r="K3121" s="1" t="s">
        <v>15</v>
      </c>
      <c r="L3121" s="1" t="s">
        <v>75</v>
      </c>
      <c r="M3121" s="1">
        <v>883530</v>
      </c>
      <c r="N3121" s="17">
        <v>5093.3368796080958</v>
      </c>
      <c r="O3121" s="8">
        <v>13972.341605877942</v>
      </c>
      <c r="P3121" s="8">
        <v>16968.488983238134</v>
      </c>
      <c r="Q3121" s="8">
        <f>P3121-Table3[[#This Row],[paid]]</f>
        <v>2996.147377360192</v>
      </c>
      <c r="R3121" s="8">
        <v>3.3315072975388516</v>
      </c>
      <c r="S3121" s="8">
        <v>10600</v>
      </c>
      <c r="T3121" s="10">
        <v>7.0000000000000007E-2</v>
      </c>
      <c r="U3121" s="8">
        <v>3419.9499354109616</v>
      </c>
      <c r="V3121" s="10">
        <v>3.3591185194207798E-2</v>
      </c>
    </row>
    <row r="3122" spans="1:22" x14ac:dyDescent="0.25">
      <c r="A3122" s="6">
        <v>44743</v>
      </c>
      <c r="B3122" s="7" t="str">
        <f t="shared" si="48"/>
        <v>7</v>
      </c>
      <c r="C3122" s="17">
        <f>_xlfn.ISOWEEKNUM(Table3[[#This Row],[dt]])</f>
        <v>26</v>
      </c>
      <c r="D3122" s="1">
        <v>16857</v>
      </c>
      <c r="E3122" s="1" t="s">
        <v>10</v>
      </c>
      <c r="F3122" s="1" t="s">
        <v>93</v>
      </c>
      <c r="G3122" s="1" t="s">
        <v>37</v>
      </c>
      <c r="H3122" s="1" t="s">
        <v>11</v>
      </c>
      <c r="I3122" s="1" t="s">
        <v>12</v>
      </c>
      <c r="J3122" s="1" t="s">
        <v>13</v>
      </c>
      <c r="K3122" s="1" t="s">
        <v>15</v>
      </c>
      <c r="L3122" s="1" t="s">
        <v>80</v>
      </c>
      <c r="M3122" s="1">
        <v>510530</v>
      </c>
      <c r="N3122" s="17">
        <v>1160.6279491833031</v>
      </c>
      <c r="O3122" s="8">
        <v>4755.1829730710133</v>
      </c>
      <c r="P3122" s="8">
        <v>7729.6894426145263</v>
      </c>
      <c r="Q3122" s="8">
        <f>P3122-Table3[[#This Row],[paid]]</f>
        <v>2974.506469543513</v>
      </c>
      <c r="R3122" s="8">
        <v>6.6599201303515585</v>
      </c>
      <c r="S3122" s="8">
        <v>9000</v>
      </c>
      <c r="T3122" s="10">
        <v>0.08</v>
      </c>
      <c r="U3122" s="8">
        <v>1362.2604289041237</v>
      </c>
      <c r="V3122" s="10">
        <v>2.9372901266335707E-2</v>
      </c>
    </row>
    <row r="3123" spans="1:22" x14ac:dyDescent="0.25">
      <c r="A3123" s="6">
        <v>44743</v>
      </c>
      <c r="B3123" s="7" t="str">
        <f t="shared" si="48"/>
        <v>7</v>
      </c>
      <c r="C3123" s="17">
        <f>_xlfn.ISOWEEKNUM(Table3[[#This Row],[dt]])</f>
        <v>26</v>
      </c>
      <c r="D3123" s="1">
        <v>2612</v>
      </c>
      <c r="E3123" s="1" t="s">
        <v>10</v>
      </c>
      <c r="F3123" s="1" t="s">
        <v>94</v>
      </c>
      <c r="G3123" s="1" t="s">
        <v>32</v>
      </c>
      <c r="H3123" s="1" t="s">
        <v>17</v>
      </c>
      <c r="I3123" s="1" t="s">
        <v>12</v>
      </c>
      <c r="J3123" s="1" t="s">
        <v>16</v>
      </c>
      <c r="K3123" s="1" t="s">
        <v>20</v>
      </c>
      <c r="L3123" s="1" t="s">
        <v>81</v>
      </c>
      <c r="M3123" s="1">
        <v>261790</v>
      </c>
      <c r="N3123" s="17">
        <v>460.47632449166258</v>
      </c>
      <c r="O3123" s="8">
        <v>5538.0509757142245</v>
      </c>
      <c r="P3123" s="8">
        <v>8500.4711938145065</v>
      </c>
      <c r="Q3123" s="8">
        <f>P3123-Table3[[#This Row],[paid]]</f>
        <v>2962.420218100282</v>
      </c>
      <c r="R3123" s="8">
        <v>18.460169919047416</v>
      </c>
      <c r="S3123" s="8">
        <v>9400</v>
      </c>
      <c r="T3123" s="10">
        <v>7.0000000000000007E-2</v>
      </c>
      <c r="U3123" s="8">
        <v>16.479217293512868</v>
      </c>
      <c r="V3123" s="10">
        <v>3.2310399658598169E-4</v>
      </c>
    </row>
    <row r="3124" spans="1:22" x14ac:dyDescent="0.25">
      <c r="A3124" s="6">
        <v>44743</v>
      </c>
      <c r="B3124" s="7" t="str">
        <f t="shared" si="48"/>
        <v>7</v>
      </c>
      <c r="C3124" s="17">
        <f>_xlfn.ISOWEEKNUM(Table3[[#This Row],[dt]])</f>
        <v>26</v>
      </c>
      <c r="D3124" s="1">
        <v>17644</v>
      </c>
      <c r="E3124" s="1" t="s">
        <v>10</v>
      </c>
      <c r="F3124" s="1" t="s">
        <v>89</v>
      </c>
      <c r="G3124" s="1" t="s">
        <v>47</v>
      </c>
      <c r="H3124" s="1" t="s">
        <v>17</v>
      </c>
      <c r="I3124" s="1" t="s">
        <v>18</v>
      </c>
      <c r="J3124" s="1" t="s">
        <v>13</v>
      </c>
      <c r="K3124" s="1" t="s">
        <v>14</v>
      </c>
      <c r="L3124" s="1" t="s">
        <v>76</v>
      </c>
      <c r="M3124" s="1">
        <v>120480</v>
      </c>
      <c r="N3124" s="17">
        <v>458.97142857142859</v>
      </c>
      <c r="O3124" s="8">
        <v>4736.2776074575168</v>
      </c>
      <c r="P3124" s="8">
        <v>7547.9725680751535</v>
      </c>
      <c r="Q3124" s="8">
        <f>P3124-Table3[[#This Row],[paid]]</f>
        <v>2811.6949606176368</v>
      </c>
      <c r="R3124" s="8">
        <v>16.445408359227489</v>
      </c>
      <c r="S3124" s="8">
        <v>10800</v>
      </c>
      <c r="T3124" s="10">
        <v>0.1</v>
      </c>
      <c r="U3124" s="8">
        <v>12.621747030487036</v>
      </c>
      <c r="V3124" s="10">
        <v>2.7870060285839493E-4</v>
      </c>
    </row>
    <row r="3125" spans="1:22" x14ac:dyDescent="0.25">
      <c r="A3125" s="6">
        <v>44743</v>
      </c>
      <c r="B3125" s="7" t="str">
        <f t="shared" si="48"/>
        <v>7</v>
      </c>
      <c r="C3125" s="17">
        <f>_xlfn.ISOWEEKNUM(Table3[[#This Row],[dt]])</f>
        <v>26</v>
      </c>
      <c r="D3125" s="1">
        <v>15408</v>
      </c>
      <c r="E3125" s="1" t="s">
        <v>10</v>
      </c>
      <c r="F3125" s="1" t="s">
        <v>94</v>
      </c>
      <c r="G3125" s="1" t="s">
        <v>26</v>
      </c>
      <c r="H3125" s="1" t="s">
        <v>17</v>
      </c>
      <c r="I3125" s="1" t="s">
        <v>18</v>
      </c>
      <c r="J3125" s="1" t="s">
        <v>16</v>
      </c>
      <c r="K3125" s="1" t="s">
        <v>20</v>
      </c>
      <c r="L3125" s="1" t="s">
        <v>80</v>
      </c>
      <c r="M3125" s="1">
        <v>262770</v>
      </c>
      <c r="N3125" s="17">
        <v>549.84306340238538</v>
      </c>
      <c r="O3125" s="8">
        <v>8875.0413526638695</v>
      </c>
      <c r="P3125" s="8">
        <v>11618.761726598934</v>
      </c>
      <c r="Q3125" s="8">
        <f>P3125-Table3[[#This Row],[paid]]</f>
        <v>2743.7203739350643</v>
      </c>
      <c r="R3125" s="8">
        <v>21.131050839675879</v>
      </c>
      <c r="S3125" s="8">
        <v>11800</v>
      </c>
      <c r="T3125" s="10">
        <v>0.1</v>
      </c>
      <c r="U3125" s="8">
        <v>4877.5578419017975</v>
      </c>
      <c r="V3125" s="10">
        <v>6.9966690608913473E-2</v>
      </c>
    </row>
    <row r="3126" spans="1:22" x14ac:dyDescent="0.25">
      <c r="A3126" s="6">
        <v>44743</v>
      </c>
      <c r="B3126" s="7" t="str">
        <f t="shared" si="48"/>
        <v>7</v>
      </c>
      <c r="C3126" s="17">
        <f>_xlfn.ISOWEEKNUM(Table3[[#This Row],[dt]])</f>
        <v>26</v>
      </c>
      <c r="D3126" s="1">
        <v>3015</v>
      </c>
      <c r="E3126" s="1" t="s">
        <v>10</v>
      </c>
      <c r="F3126" s="1" t="s">
        <v>89</v>
      </c>
      <c r="G3126" s="1" t="s">
        <v>29</v>
      </c>
      <c r="H3126" s="1" t="s">
        <v>11</v>
      </c>
      <c r="I3126" s="1" t="s">
        <v>12</v>
      </c>
      <c r="J3126" s="1" t="s">
        <v>16</v>
      </c>
      <c r="K3126" s="1" t="s">
        <v>15</v>
      </c>
      <c r="L3126" s="1" t="s">
        <v>80</v>
      </c>
      <c r="M3126" s="1">
        <v>573230</v>
      </c>
      <c r="N3126" s="17">
        <v>5385.0469710846528</v>
      </c>
      <c r="O3126" s="8">
        <v>10662.986846585542</v>
      </c>
      <c r="P3126" s="8">
        <v>13328.849819155284</v>
      </c>
      <c r="Q3126" s="8">
        <f>P3126-Table3[[#This Row],[paid]]</f>
        <v>2665.8629725697429</v>
      </c>
      <c r="R3126" s="8">
        <v>2.4751594351405624</v>
      </c>
      <c r="S3126" s="8">
        <v>8400</v>
      </c>
      <c r="T3126" s="10">
        <v>0.13</v>
      </c>
      <c r="U3126" s="8">
        <v>4608.5583409845758</v>
      </c>
      <c r="V3126" s="10">
        <v>5.7626356906423641E-2</v>
      </c>
    </row>
    <row r="3127" spans="1:22" x14ac:dyDescent="0.25">
      <c r="A3127" s="6">
        <v>44743</v>
      </c>
      <c r="B3127" s="7" t="str">
        <f t="shared" si="48"/>
        <v>7</v>
      </c>
      <c r="C3127" s="17">
        <f>_xlfn.ISOWEEKNUM(Table3[[#This Row],[dt]])</f>
        <v>26</v>
      </c>
      <c r="D3127" s="1">
        <v>2917</v>
      </c>
      <c r="E3127" s="1" t="s">
        <v>10</v>
      </c>
      <c r="F3127" s="1" t="s">
        <v>95</v>
      </c>
      <c r="G3127" s="1" t="s">
        <v>70</v>
      </c>
      <c r="H3127" s="1" t="s">
        <v>17</v>
      </c>
      <c r="I3127" s="1" t="s">
        <v>18</v>
      </c>
      <c r="J3127" s="1" t="s">
        <v>13</v>
      </c>
      <c r="K3127" s="1" t="s">
        <v>15</v>
      </c>
      <c r="L3127" s="1" t="s">
        <v>78</v>
      </c>
      <c r="M3127" s="1">
        <v>151810</v>
      </c>
      <c r="N3127" s="17">
        <v>618.37067209775967</v>
      </c>
      <c r="O3127" s="8">
        <v>4612.9192914503292</v>
      </c>
      <c r="P3127" s="8">
        <v>7203.2676833001542</v>
      </c>
      <c r="Q3127" s="8">
        <f>P3127-Table3[[#This Row],[paid]]</f>
        <v>2590.348391849825</v>
      </c>
      <c r="R3127" s="8">
        <v>11.648786089521032</v>
      </c>
      <c r="S3127" s="8">
        <v>3800</v>
      </c>
      <c r="T3127" s="10">
        <v>7.0000000000000007E-2</v>
      </c>
      <c r="U3127" s="8">
        <v>1014.1853556744343</v>
      </c>
      <c r="V3127" s="10">
        <v>2.3465863000521555E-2</v>
      </c>
    </row>
    <row r="3128" spans="1:22" x14ac:dyDescent="0.25">
      <c r="A3128" s="6">
        <v>44743</v>
      </c>
      <c r="B3128" s="7" t="str">
        <f t="shared" si="48"/>
        <v>7</v>
      </c>
      <c r="C3128" s="17">
        <f>_xlfn.ISOWEEKNUM(Table3[[#This Row],[dt]])</f>
        <v>26</v>
      </c>
      <c r="D3128" s="1">
        <v>18007</v>
      </c>
      <c r="E3128" s="1" t="s">
        <v>10</v>
      </c>
      <c r="F3128" s="1" t="s">
        <v>94</v>
      </c>
      <c r="G3128" s="1" t="s">
        <v>49</v>
      </c>
      <c r="H3128" s="1" t="s">
        <v>11</v>
      </c>
      <c r="I3128" s="1" t="s">
        <v>12</v>
      </c>
      <c r="J3128" s="1" t="s">
        <v>13</v>
      </c>
      <c r="K3128" s="1" t="s">
        <v>15</v>
      </c>
      <c r="L3128" s="1" t="s">
        <v>81</v>
      </c>
      <c r="M3128" s="1">
        <v>345430</v>
      </c>
      <c r="N3128" s="17">
        <v>1225.2831130612997</v>
      </c>
      <c r="O3128" s="8">
        <v>5049.4485237822018</v>
      </c>
      <c r="P3128" s="8">
        <v>7638.2765511884436</v>
      </c>
      <c r="Q3128" s="8">
        <f>P3128-Table3[[#This Row],[paid]]</f>
        <v>2588.8280274062417</v>
      </c>
      <c r="R3128" s="8">
        <v>6.233887066397779</v>
      </c>
      <c r="S3128" s="8">
        <v>6600</v>
      </c>
      <c r="T3128" s="10">
        <v>0.15</v>
      </c>
      <c r="U3128" s="8">
        <v>836.59160877916656</v>
      </c>
      <c r="V3128" s="10">
        <v>1.825437110873309E-2</v>
      </c>
    </row>
    <row r="3129" spans="1:22" x14ac:dyDescent="0.25">
      <c r="A3129" s="6">
        <v>44743</v>
      </c>
      <c r="B3129" s="7" t="str">
        <f t="shared" si="48"/>
        <v>7</v>
      </c>
      <c r="C3129" s="17">
        <f>_xlfn.ISOWEEKNUM(Table3[[#This Row],[dt]])</f>
        <v>26</v>
      </c>
      <c r="D3129" s="1">
        <v>17246</v>
      </c>
      <c r="E3129" s="1" t="s">
        <v>10</v>
      </c>
      <c r="F3129" s="1" t="s">
        <v>89</v>
      </c>
      <c r="G3129" s="1" t="s">
        <v>71</v>
      </c>
      <c r="H3129" s="1" t="s">
        <v>11</v>
      </c>
      <c r="I3129" s="1" t="s">
        <v>12</v>
      </c>
      <c r="J3129" s="1" t="s">
        <v>16</v>
      </c>
      <c r="K3129" s="1" t="s">
        <v>14</v>
      </c>
      <c r="L3129" s="1" t="s">
        <v>77</v>
      </c>
      <c r="M3129" s="1">
        <v>263010</v>
      </c>
      <c r="N3129" s="17">
        <v>872.38707513416819</v>
      </c>
      <c r="O3129" s="8">
        <v>3859.8089209029031</v>
      </c>
      <c r="P3129" s="8">
        <v>6305.7067698188257</v>
      </c>
      <c r="Q3129" s="8">
        <f>P3129-Table3[[#This Row],[paid]]</f>
        <v>2445.8978489159226</v>
      </c>
      <c r="R3129" s="8">
        <v>7.2281065934511277</v>
      </c>
      <c r="S3129" s="8">
        <v>8600</v>
      </c>
      <c r="T3129" s="10">
        <v>0.15</v>
      </c>
      <c r="U3129" s="8">
        <v>3731.281722142814</v>
      </c>
      <c r="V3129" s="10">
        <v>9.8621821426953235E-2</v>
      </c>
    </row>
    <row r="3130" spans="1:22" x14ac:dyDescent="0.25">
      <c r="A3130" s="6">
        <v>44743</v>
      </c>
      <c r="B3130" s="7" t="str">
        <f t="shared" si="48"/>
        <v>7</v>
      </c>
      <c r="C3130" s="17">
        <f>_xlfn.ISOWEEKNUM(Table3[[#This Row],[dt]])</f>
        <v>26</v>
      </c>
      <c r="D3130" s="1">
        <v>2575</v>
      </c>
      <c r="E3130" s="1" t="s">
        <v>10</v>
      </c>
      <c r="F3130" s="1" t="s">
        <v>93</v>
      </c>
      <c r="G3130" s="1" t="s">
        <v>52</v>
      </c>
      <c r="H3130" s="1" t="s">
        <v>17</v>
      </c>
      <c r="I3130" s="1" t="s">
        <v>18</v>
      </c>
      <c r="J3130" s="1" t="s">
        <v>16</v>
      </c>
      <c r="K3130" s="1" t="s">
        <v>20</v>
      </c>
      <c r="L3130" s="1" t="s">
        <v>80</v>
      </c>
      <c r="M3130" s="1">
        <v>357080</v>
      </c>
      <c r="N3130" s="17">
        <v>380.21904472163067</v>
      </c>
      <c r="O3130" s="8">
        <v>7506.9394963323184</v>
      </c>
      <c r="P3130" s="8">
        <v>9708.4400138726305</v>
      </c>
      <c r="Q3130" s="8">
        <f>P3130-Table3[[#This Row],[paid]]</f>
        <v>2201.5005175403121</v>
      </c>
      <c r="R3130" s="8">
        <v>25.533807810654146</v>
      </c>
      <c r="S3130" s="8">
        <v>10000</v>
      </c>
      <c r="T3130" s="10">
        <v>7.4999999999999997E-2</v>
      </c>
      <c r="U3130" s="8">
        <v>1603.9975577586388</v>
      </c>
      <c r="V3130" s="10">
        <v>2.753613617750203E-2</v>
      </c>
    </row>
    <row r="3131" spans="1:22" x14ac:dyDescent="0.25">
      <c r="A3131" s="6">
        <v>44743</v>
      </c>
      <c r="B3131" s="7" t="str">
        <f t="shared" si="48"/>
        <v>7</v>
      </c>
      <c r="C3131" s="17">
        <f>_xlfn.ISOWEEKNUM(Table3[[#This Row],[dt]])</f>
        <v>26</v>
      </c>
      <c r="D3131" s="1">
        <v>16656</v>
      </c>
      <c r="E3131" s="1" t="s">
        <v>10</v>
      </c>
      <c r="F3131" s="1" t="s">
        <v>93</v>
      </c>
      <c r="G3131" s="1" t="s">
        <v>68</v>
      </c>
      <c r="H3131" s="1" t="s">
        <v>11</v>
      </c>
      <c r="I3131" s="1" t="s">
        <v>18</v>
      </c>
      <c r="J3131" s="1" t="s">
        <v>13</v>
      </c>
      <c r="K3131" s="1" t="s">
        <v>14</v>
      </c>
      <c r="L3131" s="1" t="s">
        <v>81</v>
      </c>
      <c r="M3131" s="1">
        <v>305120</v>
      </c>
      <c r="N3131" s="17">
        <v>1022.5264529742142</v>
      </c>
      <c r="O3131" s="8">
        <v>3747.8340913293669</v>
      </c>
      <c r="P3131" s="8">
        <v>5913.9807094797143</v>
      </c>
      <c r="Q3131" s="8">
        <f>P3131-Table3[[#This Row],[paid]]</f>
        <v>2166.1466181503474</v>
      </c>
      <c r="R3131" s="8">
        <v>5.7836945853848256</v>
      </c>
      <c r="S3131" s="8">
        <v>7800</v>
      </c>
      <c r="T3131" s="10">
        <v>0.11</v>
      </c>
      <c r="U3131" s="8">
        <v>13.188427459569992</v>
      </c>
      <c r="V3131" s="10">
        <v>3.716737255734204E-4</v>
      </c>
    </row>
    <row r="3132" spans="1:22" x14ac:dyDescent="0.25">
      <c r="A3132" s="6">
        <v>44743</v>
      </c>
      <c r="B3132" s="7" t="str">
        <f t="shared" si="48"/>
        <v>7</v>
      </c>
      <c r="C3132" s="17">
        <f>_xlfn.ISOWEEKNUM(Table3[[#This Row],[dt]])</f>
        <v>26</v>
      </c>
      <c r="D3132" s="1">
        <v>14389</v>
      </c>
      <c r="E3132" s="1" t="s">
        <v>10</v>
      </c>
      <c r="F3132" s="1" t="s">
        <v>89</v>
      </c>
      <c r="G3132" s="1" t="s">
        <v>66</v>
      </c>
      <c r="H3132" s="1" t="s">
        <v>19</v>
      </c>
      <c r="I3132" s="1" t="s">
        <v>18</v>
      </c>
      <c r="J3132" s="1" t="s">
        <v>16</v>
      </c>
      <c r="K3132" s="1" t="s">
        <v>20</v>
      </c>
      <c r="L3132" s="1" t="s">
        <v>75</v>
      </c>
      <c r="M3132" s="1">
        <v>246190</v>
      </c>
      <c r="N3132" s="17">
        <v>150.73019044243225</v>
      </c>
      <c r="O3132" s="8">
        <v>6688.7607126869152</v>
      </c>
      <c r="P3132" s="8">
        <v>8843.8436495364713</v>
      </c>
      <c r="Q3132" s="8">
        <f>P3132-Table3[[#This Row],[paid]]</f>
        <v>2155.0829368495561</v>
      </c>
      <c r="R3132" s="8">
        <v>58.67333958497295</v>
      </c>
      <c r="S3132" s="8">
        <v>8200</v>
      </c>
      <c r="T3132" s="10">
        <v>5.5E-2</v>
      </c>
      <c r="U3132" s="8">
        <v>894.06618725073338</v>
      </c>
      <c r="V3132" s="10">
        <v>1.6849125460994058E-2</v>
      </c>
    </row>
    <row r="3133" spans="1:22" x14ac:dyDescent="0.25">
      <c r="A3133" s="6">
        <v>44743</v>
      </c>
      <c r="B3133" s="7" t="str">
        <f t="shared" si="48"/>
        <v>7</v>
      </c>
      <c r="C3133" s="17">
        <f>_xlfn.ISOWEEKNUM(Table3[[#This Row],[dt]])</f>
        <v>26</v>
      </c>
      <c r="D3133" s="1">
        <v>16656</v>
      </c>
      <c r="E3133" s="1" t="s">
        <v>10</v>
      </c>
      <c r="F3133" s="1" t="s">
        <v>94</v>
      </c>
      <c r="G3133" s="1" t="s">
        <v>51</v>
      </c>
      <c r="H3133" s="1" t="s">
        <v>11</v>
      </c>
      <c r="I3133" s="1" t="s">
        <v>18</v>
      </c>
      <c r="J3133" s="1" t="s">
        <v>13</v>
      </c>
      <c r="K3133" s="1" t="s">
        <v>14</v>
      </c>
      <c r="L3133" s="1" t="s">
        <v>81</v>
      </c>
      <c r="M3133" s="1">
        <v>291430</v>
      </c>
      <c r="N3133" s="17">
        <v>1114.652074695465</v>
      </c>
      <c r="O3133" s="8">
        <v>3805.0590913397114</v>
      </c>
      <c r="P3133" s="8">
        <v>5940.2199026619746</v>
      </c>
      <c r="Q3133" s="8">
        <f>P3133-Table3[[#This Row],[paid]]</f>
        <v>2135.1608113222633</v>
      </c>
      <c r="R3133" s="8">
        <v>5.3292144136410524</v>
      </c>
      <c r="S3133" s="8">
        <v>8800</v>
      </c>
      <c r="T3133" s="10">
        <v>0.11</v>
      </c>
      <c r="U3133" s="8">
        <v>1587.2072228121665</v>
      </c>
      <c r="V3133" s="10">
        <v>4.453278522850912E-2</v>
      </c>
    </row>
    <row r="3134" spans="1:22" x14ac:dyDescent="0.25">
      <c r="A3134" s="6">
        <v>44743</v>
      </c>
      <c r="B3134" s="7" t="str">
        <f t="shared" si="48"/>
        <v>7</v>
      </c>
      <c r="C3134" s="17">
        <f>_xlfn.ISOWEEKNUM(Table3[[#This Row],[dt]])</f>
        <v>26</v>
      </c>
      <c r="D3134" s="1">
        <v>5247</v>
      </c>
      <c r="E3134" s="1" t="s">
        <v>10</v>
      </c>
      <c r="F3134" s="1" t="s">
        <v>90</v>
      </c>
      <c r="G3134" s="1" t="s">
        <v>50</v>
      </c>
      <c r="H3134" s="1" t="s">
        <v>11</v>
      </c>
      <c r="I3134" s="1" t="s">
        <v>12</v>
      </c>
      <c r="J3134" s="1" t="s">
        <v>13</v>
      </c>
      <c r="K3134" s="1" t="s">
        <v>15</v>
      </c>
      <c r="L3134" s="1" t="s">
        <v>81</v>
      </c>
      <c r="M3134" s="1">
        <v>452440</v>
      </c>
      <c r="N3134" s="17">
        <v>1096.7777589421935</v>
      </c>
      <c r="O3134" s="8">
        <v>7603.0466258208953</v>
      </c>
      <c r="P3134" s="8">
        <v>9718.9422370639259</v>
      </c>
      <c r="Q3134" s="8">
        <f>P3134-Table3[[#This Row],[paid]]</f>
        <v>2115.8956112430305</v>
      </c>
      <c r="R3134" s="8">
        <v>8.8613597037539584</v>
      </c>
      <c r="S3134" s="8">
        <v>14400</v>
      </c>
      <c r="T3134" s="10">
        <v>7.0000000000000007E-2</v>
      </c>
      <c r="U3134" s="8">
        <v>971.00878714176883</v>
      </c>
      <c r="V3134" s="10">
        <v>1.66514826314938E-2</v>
      </c>
    </row>
    <row r="3135" spans="1:22" x14ac:dyDescent="0.25">
      <c r="A3135" s="6">
        <v>44743</v>
      </c>
      <c r="B3135" s="7" t="str">
        <f t="shared" si="48"/>
        <v>7</v>
      </c>
      <c r="C3135" s="17">
        <f>_xlfn.ISOWEEKNUM(Table3[[#This Row],[dt]])</f>
        <v>26</v>
      </c>
      <c r="D3135" s="1">
        <v>9121</v>
      </c>
      <c r="E3135" s="1" t="s">
        <v>10</v>
      </c>
      <c r="F3135" s="1" t="s">
        <v>90</v>
      </c>
      <c r="G3135" s="1" t="s">
        <v>53</v>
      </c>
      <c r="H3135" s="1" t="s">
        <v>11</v>
      </c>
      <c r="I3135" s="1" t="s">
        <v>12</v>
      </c>
      <c r="J3135" s="1" t="s">
        <v>13</v>
      </c>
      <c r="K3135" s="1" t="s">
        <v>14</v>
      </c>
      <c r="L3135" s="1" t="s">
        <v>75</v>
      </c>
      <c r="M3135" s="1">
        <v>305960</v>
      </c>
      <c r="N3135" s="17">
        <v>1027.6574621763814</v>
      </c>
      <c r="O3135" s="8">
        <v>3861.3053691330097</v>
      </c>
      <c r="P3135" s="8">
        <v>5852.6537998986205</v>
      </c>
      <c r="Q3135" s="8">
        <f>P3135-Table3[[#This Row],[paid]]</f>
        <v>1991.3484307656108</v>
      </c>
      <c r="R3135" s="8">
        <v>5.6951406624380683</v>
      </c>
      <c r="S3135" s="8">
        <v>4000</v>
      </c>
      <c r="T3135" s="10">
        <v>0.125</v>
      </c>
      <c r="U3135" s="8">
        <v>3014.1097728143568</v>
      </c>
      <c r="V3135" s="10">
        <v>8.5833135869252092E-2</v>
      </c>
    </row>
    <row r="3136" spans="1:22" x14ac:dyDescent="0.25">
      <c r="A3136" s="6">
        <v>44743</v>
      </c>
      <c r="B3136" s="7" t="str">
        <f t="shared" si="48"/>
        <v>7</v>
      </c>
      <c r="C3136" s="17">
        <f>_xlfn.ISOWEEKNUM(Table3[[#This Row],[dt]])</f>
        <v>26</v>
      </c>
      <c r="D3136" s="1">
        <v>17872</v>
      </c>
      <c r="E3136" s="1" t="s">
        <v>24</v>
      </c>
      <c r="F3136" s="1" t="s">
        <v>95</v>
      </c>
      <c r="G3136" s="1" t="s">
        <v>46</v>
      </c>
      <c r="H3136" s="1" t="s">
        <v>11</v>
      </c>
      <c r="I3136" s="1" t="s">
        <v>18</v>
      </c>
      <c r="J3136" s="1" t="s">
        <v>13</v>
      </c>
      <c r="K3136" s="1" t="s">
        <v>15</v>
      </c>
      <c r="L3136" s="1" t="s">
        <v>78</v>
      </c>
      <c r="M3136" s="1">
        <v>106050</v>
      </c>
      <c r="N3136" s="17">
        <v>419.68340714218408</v>
      </c>
      <c r="O3136" s="8">
        <v>2969.3126203525312</v>
      </c>
      <c r="P3136" s="8">
        <v>4945.1239578564964</v>
      </c>
      <c r="Q3136" s="8">
        <f>P3136-Table3[[#This Row],[paid]]</f>
        <v>1975.8113375039652</v>
      </c>
      <c r="R3136" s="8">
        <v>11.782986588700524</v>
      </c>
      <c r="S3136" s="8">
        <v>10000</v>
      </c>
      <c r="T3136" s="10">
        <v>7.0000000000000007E-2</v>
      </c>
      <c r="U3136" s="8">
        <v>546.55413713431744</v>
      </c>
      <c r="V3136" s="10">
        <v>1.8420641618969166E-2</v>
      </c>
    </row>
    <row r="3137" spans="1:22" x14ac:dyDescent="0.25">
      <c r="A3137" s="6">
        <v>44743</v>
      </c>
      <c r="B3137" s="7" t="str">
        <f t="shared" si="48"/>
        <v>7</v>
      </c>
      <c r="C3137" s="17">
        <f>_xlfn.ISOWEEKNUM(Table3[[#This Row],[dt]])</f>
        <v>26</v>
      </c>
      <c r="D3137" s="1">
        <v>3010</v>
      </c>
      <c r="E3137" s="1" t="s">
        <v>24</v>
      </c>
      <c r="F3137" s="1" t="s">
        <v>89</v>
      </c>
      <c r="G3137" s="1" t="s">
        <v>73</v>
      </c>
      <c r="H3137" s="1" t="s">
        <v>11</v>
      </c>
      <c r="I3137" s="1" t="s">
        <v>18</v>
      </c>
      <c r="J3137" s="1" t="s">
        <v>13</v>
      </c>
      <c r="K3137" s="1" t="s">
        <v>15</v>
      </c>
      <c r="L3137" s="1" t="s">
        <v>76</v>
      </c>
      <c r="M3137" s="1">
        <v>181590</v>
      </c>
      <c r="N3137" s="17">
        <v>634.37554585152839</v>
      </c>
      <c r="O3137" s="8">
        <v>4097.0479125861293</v>
      </c>
      <c r="P3137" s="8">
        <v>6016.3588100154884</v>
      </c>
      <c r="Q3137" s="8">
        <f>P3137-Table3[[#This Row],[paid]]</f>
        <v>1919.3108974293591</v>
      </c>
      <c r="R3137" s="8">
        <v>9.4839072050604862</v>
      </c>
      <c r="S3137" s="8">
        <v>8800</v>
      </c>
      <c r="T3137" s="10">
        <v>0.06</v>
      </c>
      <c r="U3137" s="8">
        <v>157.58492485437745</v>
      </c>
      <c r="V3137" s="10">
        <v>4.3654567441479821E-3</v>
      </c>
    </row>
    <row r="3138" spans="1:22" x14ac:dyDescent="0.25">
      <c r="A3138" s="6">
        <v>44743</v>
      </c>
      <c r="B3138" s="7" t="str">
        <f t="shared" ref="B3138:B3201" si="49">TEXT(A3138,"M")</f>
        <v>7</v>
      </c>
      <c r="C3138" s="17">
        <f>_xlfn.ISOWEEKNUM(Table3[[#This Row],[dt]])</f>
        <v>26</v>
      </c>
      <c r="D3138" s="1">
        <v>2406</v>
      </c>
      <c r="E3138" s="1" t="s">
        <v>10</v>
      </c>
      <c r="F3138" s="1" t="s">
        <v>91</v>
      </c>
      <c r="G3138" s="1" t="s">
        <v>56</v>
      </c>
      <c r="H3138" s="1" t="s">
        <v>17</v>
      </c>
      <c r="I3138" s="1" t="s">
        <v>18</v>
      </c>
      <c r="J3138" s="1" t="s">
        <v>16</v>
      </c>
      <c r="K3138" s="1" t="s">
        <v>14</v>
      </c>
      <c r="L3138" s="1" t="s">
        <v>77</v>
      </c>
      <c r="M3138" s="1">
        <v>108720</v>
      </c>
      <c r="N3138" s="17">
        <v>403.28598570523843</v>
      </c>
      <c r="O3138" s="8">
        <v>3000.3798600276082</v>
      </c>
      <c r="P3138" s="8">
        <v>4918.7445095178018</v>
      </c>
      <c r="Q3138" s="8">
        <f>P3138-Table3[[#This Row],[paid]]</f>
        <v>1918.3646494901936</v>
      </c>
      <c r="R3138" s="8">
        <v>12.196666097673203</v>
      </c>
      <c r="S3138" s="8">
        <v>5000</v>
      </c>
      <c r="T3138" s="10">
        <v>0.05</v>
      </c>
      <c r="U3138" s="8">
        <v>509.35856432685364</v>
      </c>
      <c r="V3138" s="10">
        <v>1.7259098107292814E-2</v>
      </c>
    </row>
    <row r="3139" spans="1:22" x14ac:dyDescent="0.25">
      <c r="A3139" s="6">
        <v>44743</v>
      </c>
      <c r="B3139" s="7" t="str">
        <f t="shared" si="49"/>
        <v>7</v>
      </c>
      <c r="C3139" s="17">
        <f>_xlfn.ISOWEEKNUM(Table3[[#This Row],[dt]])</f>
        <v>26</v>
      </c>
      <c r="D3139" s="1">
        <v>17268</v>
      </c>
      <c r="E3139" s="1" t="s">
        <v>10</v>
      </c>
      <c r="F3139" s="1" t="s">
        <v>94</v>
      </c>
      <c r="G3139" s="1" t="s">
        <v>28</v>
      </c>
      <c r="H3139" s="1" t="s">
        <v>11</v>
      </c>
      <c r="I3139" s="1" t="s">
        <v>21</v>
      </c>
      <c r="J3139" s="1" t="s">
        <v>16</v>
      </c>
      <c r="K3139" s="1" t="s">
        <v>14</v>
      </c>
      <c r="L3139" s="1" t="s">
        <v>76</v>
      </c>
      <c r="M3139" s="1">
        <v>130600</v>
      </c>
      <c r="N3139" s="17">
        <v>462.02830188679246</v>
      </c>
      <c r="O3139" s="8">
        <v>3657.6558870131571</v>
      </c>
      <c r="P3139" s="8">
        <v>5522.6814979180344</v>
      </c>
      <c r="Q3139" s="8">
        <f>P3139-Table3[[#This Row],[paid]]</f>
        <v>1865.0256109048773</v>
      </c>
      <c r="R3139" s="8">
        <v>11.953123813768487</v>
      </c>
      <c r="S3139" s="8">
        <v>4200</v>
      </c>
      <c r="T3139" s="10">
        <v>0.15</v>
      </c>
      <c r="U3139" s="8">
        <v>813.89801477590038</v>
      </c>
      <c r="V3139" s="10">
        <v>2.4562283590037658E-2</v>
      </c>
    </row>
    <row r="3140" spans="1:22" x14ac:dyDescent="0.25">
      <c r="A3140" s="6">
        <v>44743</v>
      </c>
      <c r="B3140" s="7" t="str">
        <f t="shared" si="49"/>
        <v>7</v>
      </c>
      <c r="C3140" s="17">
        <f>_xlfn.ISOWEEKNUM(Table3[[#This Row],[dt]])</f>
        <v>26</v>
      </c>
      <c r="D3140" s="1">
        <v>17631</v>
      </c>
      <c r="E3140" s="1" t="s">
        <v>10</v>
      </c>
      <c r="F3140" s="1" t="s">
        <v>91</v>
      </c>
      <c r="G3140" s="1" t="s">
        <v>39</v>
      </c>
      <c r="H3140" s="1" t="s">
        <v>17</v>
      </c>
      <c r="I3140" s="1" t="s">
        <v>12</v>
      </c>
      <c r="J3140" s="1" t="s">
        <v>16</v>
      </c>
      <c r="K3140" s="1" t="s">
        <v>14</v>
      </c>
      <c r="L3140" s="1" t="s">
        <v>76</v>
      </c>
      <c r="M3140" s="1">
        <v>180210</v>
      </c>
      <c r="N3140" s="17">
        <v>891.50417697297803</v>
      </c>
      <c r="O3140" s="8">
        <v>4516.3612285980953</v>
      </c>
      <c r="P3140" s="8">
        <v>6330.7466981352409</v>
      </c>
      <c r="Q3140" s="8">
        <f>P3140-Table3[[#This Row],[paid]]</f>
        <v>1814.3854695371456</v>
      </c>
      <c r="R3140" s="8">
        <v>7.1011969003114714</v>
      </c>
      <c r="S3140" s="8">
        <v>11200</v>
      </c>
      <c r="T3140" s="10">
        <v>0.17</v>
      </c>
      <c r="U3140" s="8">
        <v>3407.3542114031175</v>
      </c>
      <c r="V3140" s="10">
        <v>8.9703852585740373E-2</v>
      </c>
    </row>
    <row r="3141" spans="1:22" x14ac:dyDescent="0.25">
      <c r="A3141" s="6">
        <v>44743</v>
      </c>
      <c r="B3141" s="7" t="str">
        <f t="shared" si="49"/>
        <v>7</v>
      </c>
      <c r="C3141" s="17">
        <f>_xlfn.ISOWEEKNUM(Table3[[#This Row],[dt]])</f>
        <v>26</v>
      </c>
      <c r="D3141" s="1">
        <v>16602</v>
      </c>
      <c r="E3141" s="1" t="s">
        <v>10</v>
      </c>
      <c r="F3141" s="1" t="s">
        <v>94</v>
      </c>
      <c r="G3141" s="1" t="s">
        <v>64</v>
      </c>
      <c r="H3141" s="1" t="s">
        <v>11</v>
      </c>
      <c r="I3141" s="1" t="s">
        <v>18</v>
      </c>
      <c r="J3141" s="1" t="s">
        <v>16</v>
      </c>
      <c r="K3141" s="1" t="s">
        <v>15</v>
      </c>
      <c r="L3141" s="1" t="s">
        <v>80</v>
      </c>
      <c r="M3141" s="1">
        <v>139920</v>
      </c>
      <c r="N3141" s="17">
        <v>527.66813324952864</v>
      </c>
      <c r="O3141" s="8">
        <v>2591.6730179892643</v>
      </c>
      <c r="P3141" s="8">
        <v>4220.8125413443431</v>
      </c>
      <c r="Q3141" s="8">
        <f>P3141-Table3[[#This Row],[paid]]</f>
        <v>1629.1395233550788</v>
      </c>
      <c r="R3141" s="8">
        <v>7.9989907962631612</v>
      </c>
      <c r="S3141" s="8">
        <v>3200</v>
      </c>
      <c r="T3141" s="10">
        <v>0.08</v>
      </c>
      <c r="U3141" s="8">
        <v>1046.7666488229988</v>
      </c>
      <c r="V3141" s="10">
        <v>4.1333536239351681E-2</v>
      </c>
    </row>
    <row r="3142" spans="1:22" x14ac:dyDescent="0.25">
      <c r="A3142" s="6">
        <v>44743</v>
      </c>
      <c r="B3142" s="7" t="str">
        <f t="shared" si="49"/>
        <v>7</v>
      </c>
      <c r="C3142" s="17">
        <f>_xlfn.ISOWEEKNUM(Table3[[#This Row],[dt]])</f>
        <v>26</v>
      </c>
      <c r="D3142" s="1">
        <v>14706</v>
      </c>
      <c r="E3142" s="1" t="s">
        <v>10</v>
      </c>
      <c r="F3142" s="1" t="s">
        <v>90</v>
      </c>
      <c r="G3142" s="1" t="s">
        <v>27</v>
      </c>
      <c r="H3142" s="1" t="s">
        <v>17</v>
      </c>
      <c r="I3142" s="1" t="s">
        <v>12</v>
      </c>
      <c r="J3142" s="1" t="s">
        <v>13</v>
      </c>
      <c r="K3142" s="1" t="s">
        <v>15</v>
      </c>
      <c r="L3142" s="1" t="s">
        <v>75</v>
      </c>
      <c r="M3142" s="1">
        <v>125280</v>
      </c>
      <c r="N3142" s="17">
        <v>529.91187874515333</v>
      </c>
      <c r="O3142" s="8">
        <v>7185.7981816819693</v>
      </c>
      <c r="P3142" s="8">
        <v>8814.4440155986085</v>
      </c>
      <c r="Q3142" s="8">
        <f>P3142-Table3[[#This Row],[paid]]</f>
        <v>1628.6458339166393</v>
      </c>
      <c r="R3142" s="8">
        <v>16.63379208722678</v>
      </c>
      <c r="S3142" s="8">
        <v>7800</v>
      </c>
      <c r="T3142" s="10">
        <v>0.11</v>
      </c>
      <c r="U3142" s="8">
        <v>1244.8881731277197</v>
      </c>
      <c r="V3142" s="10">
        <v>2.353879176279081E-2</v>
      </c>
    </row>
    <row r="3143" spans="1:22" x14ac:dyDescent="0.25">
      <c r="A3143" s="6">
        <v>44743</v>
      </c>
      <c r="B3143" s="7" t="str">
        <f t="shared" si="49"/>
        <v>7</v>
      </c>
      <c r="C3143" s="17">
        <f>_xlfn.ISOWEEKNUM(Table3[[#This Row],[dt]])</f>
        <v>26</v>
      </c>
      <c r="D3143" s="1">
        <v>16842</v>
      </c>
      <c r="E3143" s="1" t="s">
        <v>10</v>
      </c>
      <c r="F3143" s="1" t="s">
        <v>91</v>
      </c>
      <c r="G3143" s="1" t="s">
        <v>43</v>
      </c>
      <c r="H3143" s="1" t="s">
        <v>11</v>
      </c>
      <c r="I3143" s="1" t="s">
        <v>12</v>
      </c>
      <c r="J3143" s="1" t="s">
        <v>16</v>
      </c>
      <c r="K3143" s="1" t="s">
        <v>14</v>
      </c>
      <c r="L3143" s="1" t="s">
        <v>75</v>
      </c>
      <c r="M3143" s="1">
        <v>200990</v>
      </c>
      <c r="N3143" s="17">
        <v>1191.5543727552035</v>
      </c>
      <c r="O3143" s="8">
        <v>3586.7340536067859</v>
      </c>
      <c r="P3143" s="8">
        <v>5199.2562597143105</v>
      </c>
      <c r="Q3143" s="8">
        <f>P3143-Table3[[#This Row],[paid]]</f>
        <v>1612.5222061075247</v>
      </c>
      <c r="R3143" s="8">
        <v>4.3634234228793023</v>
      </c>
      <c r="S3143" s="8">
        <v>4800</v>
      </c>
      <c r="T3143" s="10">
        <v>0.14000000000000001</v>
      </c>
      <c r="U3143" s="8">
        <v>4180.6179710225861</v>
      </c>
      <c r="V3143" s="10">
        <v>0.13401333325997358</v>
      </c>
    </row>
    <row r="3144" spans="1:22" x14ac:dyDescent="0.25">
      <c r="A3144" s="6">
        <v>44743</v>
      </c>
      <c r="B3144" s="7" t="str">
        <f t="shared" si="49"/>
        <v>7</v>
      </c>
      <c r="C3144" s="17">
        <f>_xlfn.ISOWEEKNUM(Table3[[#This Row],[dt]])</f>
        <v>26</v>
      </c>
      <c r="D3144" s="1">
        <v>15242</v>
      </c>
      <c r="E3144" s="1" t="s">
        <v>10</v>
      </c>
      <c r="F3144" s="1" t="s">
        <v>93</v>
      </c>
      <c r="G3144" s="1" t="s">
        <v>69</v>
      </c>
      <c r="H3144" s="1" t="s">
        <v>11</v>
      </c>
      <c r="I3144" s="1" t="s">
        <v>18</v>
      </c>
      <c r="J3144" s="1" t="s">
        <v>13</v>
      </c>
      <c r="K3144" s="1" t="s">
        <v>14</v>
      </c>
      <c r="L3144" s="1" t="s">
        <v>79</v>
      </c>
      <c r="M3144" s="1">
        <v>162000</v>
      </c>
      <c r="N3144" s="17">
        <v>452.10889368648304</v>
      </c>
      <c r="O3144" s="8">
        <v>3767.6155394064822</v>
      </c>
      <c r="P3144" s="8">
        <v>5356.5172747077568</v>
      </c>
      <c r="Q3144" s="8">
        <f>P3144-Table3[[#This Row],[paid]]</f>
        <v>1588.9017353012746</v>
      </c>
      <c r="R3144" s="8">
        <v>11.847847608196485</v>
      </c>
      <c r="S3144" s="8">
        <v>4800</v>
      </c>
      <c r="T3144" s="10">
        <v>0.14000000000000001</v>
      </c>
      <c r="U3144" s="8">
        <v>3425.6211972756942</v>
      </c>
      <c r="V3144" s="10">
        <v>0.1065873284696473</v>
      </c>
    </row>
    <row r="3145" spans="1:22" x14ac:dyDescent="0.25">
      <c r="A3145" s="6">
        <v>44743</v>
      </c>
      <c r="B3145" s="7" t="str">
        <f t="shared" si="49"/>
        <v>7</v>
      </c>
      <c r="C3145" s="17">
        <f>_xlfn.ISOWEEKNUM(Table3[[#This Row],[dt]])</f>
        <v>26</v>
      </c>
      <c r="D3145" s="1">
        <v>16053</v>
      </c>
      <c r="E3145" s="1" t="s">
        <v>10</v>
      </c>
      <c r="F3145" s="1" t="s">
        <v>91</v>
      </c>
      <c r="G3145" s="1" t="s">
        <v>62</v>
      </c>
      <c r="H3145" s="1" t="s">
        <v>11</v>
      </c>
      <c r="I3145" s="1" t="s">
        <v>12</v>
      </c>
      <c r="J3145" s="1" t="s">
        <v>16</v>
      </c>
      <c r="K3145" s="1" t="s">
        <v>15</v>
      </c>
      <c r="L3145" s="1" t="s">
        <v>76</v>
      </c>
      <c r="M3145" s="1">
        <v>271190</v>
      </c>
      <c r="N3145" s="17">
        <v>2072.7655844611177</v>
      </c>
      <c r="O3145" s="8">
        <v>2658.6820711599553</v>
      </c>
      <c r="P3145" s="8">
        <v>4213.1687286881961</v>
      </c>
      <c r="Q3145" s="8">
        <f>P3145-Table3[[#This Row],[paid]]</f>
        <v>1554.4866575282408</v>
      </c>
      <c r="R3145" s="8">
        <v>2.0326315528745837</v>
      </c>
      <c r="S3145" s="8">
        <v>2400</v>
      </c>
      <c r="T3145" s="10">
        <v>0.08</v>
      </c>
      <c r="U3145" s="8">
        <v>1546.7676938765846</v>
      </c>
      <c r="V3145" s="10">
        <v>6.1187821387434414E-2</v>
      </c>
    </row>
    <row r="3146" spans="1:22" x14ac:dyDescent="0.25">
      <c r="A3146" s="6">
        <v>44743</v>
      </c>
      <c r="B3146" s="7" t="str">
        <f t="shared" si="49"/>
        <v>7</v>
      </c>
      <c r="C3146" s="17">
        <f>_xlfn.ISOWEEKNUM(Table3[[#This Row],[dt]])</f>
        <v>26</v>
      </c>
      <c r="D3146" s="1">
        <v>17962</v>
      </c>
      <c r="E3146" s="1" t="s">
        <v>10</v>
      </c>
      <c r="F3146" s="1" t="s">
        <v>93</v>
      </c>
      <c r="G3146" s="1" t="s">
        <v>40</v>
      </c>
      <c r="H3146" s="1" t="s">
        <v>11</v>
      </c>
      <c r="I3146" s="1" t="s">
        <v>12</v>
      </c>
      <c r="J3146" s="1" t="s">
        <v>23</v>
      </c>
      <c r="K3146" s="1" t="s">
        <v>15</v>
      </c>
      <c r="L3146" s="1" t="s">
        <v>80</v>
      </c>
      <c r="M3146" s="1">
        <v>178670</v>
      </c>
      <c r="N3146" s="17">
        <v>2447.5342465753424</v>
      </c>
      <c r="O3146" s="8">
        <v>2777.7724377641184</v>
      </c>
      <c r="P3146" s="8">
        <v>4308.424062497309</v>
      </c>
      <c r="Q3146" s="8">
        <f>P3146-Table3[[#This Row],[paid]]</f>
        <v>1530.6516247331906</v>
      </c>
      <c r="R3146" s="8">
        <v>1.7603120644893018</v>
      </c>
      <c r="S3146" s="8">
        <v>6400</v>
      </c>
      <c r="T3146" s="10">
        <v>0.06</v>
      </c>
      <c r="U3146" s="8">
        <v>1036.3912811935772</v>
      </c>
      <c r="V3146" s="10">
        <v>4.0091661752257569E-2</v>
      </c>
    </row>
    <row r="3147" spans="1:22" x14ac:dyDescent="0.25">
      <c r="A3147" s="6">
        <v>44743</v>
      </c>
      <c r="B3147" s="7" t="str">
        <f t="shared" si="49"/>
        <v>7</v>
      </c>
      <c r="C3147" s="17">
        <f>_xlfn.ISOWEEKNUM(Table3[[#This Row],[dt]])</f>
        <v>26</v>
      </c>
      <c r="D3147" s="1">
        <v>2789</v>
      </c>
      <c r="E3147" s="1" t="s">
        <v>10</v>
      </c>
      <c r="F3147" s="1" t="s">
        <v>92</v>
      </c>
      <c r="G3147" s="1" t="s">
        <v>34</v>
      </c>
      <c r="H3147" s="1" t="s">
        <v>17</v>
      </c>
      <c r="I3147" s="1" t="s">
        <v>12</v>
      </c>
      <c r="J3147" s="1" t="s">
        <v>13</v>
      </c>
      <c r="K3147" s="1" t="s">
        <v>14</v>
      </c>
      <c r="L3147" s="1" t="s">
        <v>76</v>
      </c>
      <c r="M3147" s="1">
        <v>90110</v>
      </c>
      <c r="N3147" s="17">
        <v>458.83231207387587</v>
      </c>
      <c r="O3147" s="8">
        <v>4894.3407386140871</v>
      </c>
      <c r="P3147" s="8">
        <v>6343.733551343681</v>
      </c>
      <c r="Q3147" s="8">
        <f>P3147-Table3[[#This Row],[paid]]</f>
        <v>1449.392812729594</v>
      </c>
      <c r="R3147" s="8">
        <v>13.82582129552002</v>
      </c>
      <c r="S3147" s="8">
        <v>8600</v>
      </c>
      <c r="T3147" s="10">
        <v>0.14000000000000001</v>
      </c>
      <c r="U3147" s="8">
        <v>2111.1982284820701</v>
      </c>
      <c r="V3147" s="10">
        <v>5.5466763943632015E-2</v>
      </c>
    </row>
    <row r="3148" spans="1:22" x14ac:dyDescent="0.25">
      <c r="A3148" s="6">
        <v>44743</v>
      </c>
      <c r="B3148" s="7" t="str">
        <f t="shared" si="49"/>
        <v>7</v>
      </c>
      <c r="C3148" s="17">
        <f>_xlfn.ISOWEEKNUM(Table3[[#This Row],[dt]])</f>
        <v>26</v>
      </c>
      <c r="D3148" s="1">
        <v>17947</v>
      </c>
      <c r="E3148" s="1" t="s">
        <v>10</v>
      </c>
      <c r="F3148" s="1" t="s">
        <v>90</v>
      </c>
      <c r="G3148" s="1" t="s">
        <v>59</v>
      </c>
      <c r="H3148" s="1" t="s">
        <v>19</v>
      </c>
      <c r="I3148" s="1" t="s">
        <v>12</v>
      </c>
      <c r="J3148" s="1" t="s">
        <v>16</v>
      </c>
      <c r="K3148" s="1" t="s">
        <v>14</v>
      </c>
      <c r="L3148" s="1" t="s">
        <v>76</v>
      </c>
      <c r="M3148" s="1">
        <v>443550</v>
      </c>
      <c r="N3148" s="17">
        <v>378.03777239709444</v>
      </c>
      <c r="O3148" s="8">
        <v>3252.8246276558207</v>
      </c>
      <c r="P3148" s="8">
        <v>4657.9188493841457</v>
      </c>
      <c r="Q3148" s="8">
        <f>P3148-Table3[[#This Row],[paid]]</f>
        <v>1405.094221728325</v>
      </c>
      <c r="R3148" s="8">
        <v>12.321305407787198</v>
      </c>
      <c r="S3148" s="8">
        <v>3600</v>
      </c>
      <c r="T3148" s="10">
        <v>0.15</v>
      </c>
      <c r="U3148" s="8">
        <v>2986.0270483162481</v>
      </c>
      <c r="V3148" s="10">
        <v>0.10684410587899681</v>
      </c>
    </row>
    <row r="3149" spans="1:22" x14ac:dyDescent="0.25">
      <c r="A3149" s="6">
        <v>44743</v>
      </c>
      <c r="B3149" s="7" t="str">
        <f t="shared" si="49"/>
        <v>7</v>
      </c>
      <c r="C3149" s="17">
        <f>_xlfn.ISOWEEKNUM(Table3[[#This Row],[dt]])</f>
        <v>26</v>
      </c>
      <c r="D3149" s="1">
        <v>15910</v>
      </c>
      <c r="E3149" s="1" t="s">
        <v>10</v>
      </c>
      <c r="F3149" s="1" t="s">
        <v>95</v>
      </c>
      <c r="G3149" s="1" t="s">
        <v>62</v>
      </c>
      <c r="H3149" s="1" t="s">
        <v>11</v>
      </c>
      <c r="I3149" s="1" t="s">
        <v>12</v>
      </c>
      <c r="J3149" s="1" t="s">
        <v>16</v>
      </c>
      <c r="K3149" s="1" t="s">
        <v>14</v>
      </c>
      <c r="L3149" s="1" t="s">
        <v>75</v>
      </c>
      <c r="M3149" s="1">
        <v>267990</v>
      </c>
      <c r="N3149" s="17">
        <v>780.11845745907306</v>
      </c>
      <c r="O3149" s="8">
        <v>4833.9612704716073</v>
      </c>
      <c r="P3149" s="8">
        <v>6222.8752635927585</v>
      </c>
      <c r="Q3149" s="8">
        <f>P3149-Table3[[#This Row],[paid]]</f>
        <v>1388.9139931211512</v>
      </c>
      <c r="R3149" s="8">
        <v>7.9768337796561184</v>
      </c>
      <c r="S3149" s="8">
        <v>12200</v>
      </c>
      <c r="T3149" s="10">
        <v>0.15</v>
      </c>
      <c r="U3149" s="8">
        <v>5453.6923560830473</v>
      </c>
      <c r="V3149" s="10">
        <v>0.14606571520590989</v>
      </c>
    </row>
    <row r="3150" spans="1:22" x14ac:dyDescent="0.25">
      <c r="A3150" s="6">
        <v>44743</v>
      </c>
      <c r="B3150" s="7" t="str">
        <f t="shared" si="49"/>
        <v>7</v>
      </c>
      <c r="C3150" s="17">
        <f>_xlfn.ISOWEEKNUM(Table3[[#This Row],[dt]])</f>
        <v>26</v>
      </c>
      <c r="D3150" s="1">
        <v>9363</v>
      </c>
      <c r="E3150" s="1" t="s">
        <v>10</v>
      </c>
      <c r="F3150" s="1" t="s">
        <v>93</v>
      </c>
      <c r="G3150" s="1" t="s">
        <v>67</v>
      </c>
      <c r="H3150" s="1" t="s">
        <v>11</v>
      </c>
      <c r="I3150" s="1" t="s">
        <v>18</v>
      </c>
      <c r="J3150" s="1" t="s">
        <v>13</v>
      </c>
      <c r="K3150" s="1" t="s">
        <v>14</v>
      </c>
      <c r="L3150" s="1" t="s">
        <v>76</v>
      </c>
      <c r="M3150" s="1">
        <v>156420</v>
      </c>
      <c r="N3150" s="17">
        <v>816.81462140992164</v>
      </c>
      <c r="O3150" s="8">
        <v>3800.2383319897699</v>
      </c>
      <c r="P3150" s="8">
        <v>5173.4837240194929</v>
      </c>
      <c r="Q3150" s="8">
        <f>P3150-Table3[[#This Row],[paid]]</f>
        <v>1373.245392029723</v>
      </c>
      <c r="R3150" s="8">
        <v>6.3337305533162827</v>
      </c>
      <c r="S3150" s="8">
        <v>7000</v>
      </c>
      <c r="T3150" s="10">
        <v>0.12</v>
      </c>
      <c r="U3150" s="8">
        <v>247.42750330281993</v>
      </c>
      <c r="V3150" s="10">
        <v>7.9710151644387921E-3</v>
      </c>
    </row>
    <row r="3151" spans="1:22" x14ac:dyDescent="0.25">
      <c r="A3151" s="6">
        <v>44743</v>
      </c>
      <c r="B3151" s="7" t="str">
        <f t="shared" si="49"/>
        <v>7</v>
      </c>
      <c r="C3151" s="17">
        <f>_xlfn.ISOWEEKNUM(Table3[[#This Row],[dt]])</f>
        <v>26</v>
      </c>
      <c r="D3151" s="1">
        <v>12780</v>
      </c>
      <c r="E3151" s="1" t="s">
        <v>10</v>
      </c>
      <c r="F3151" s="1" t="s">
        <v>91</v>
      </c>
      <c r="G3151" s="1" t="s">
        <v>35</v>
      </c>
      <c r="H3151" s="1" t="s">
        <v>19</v>
      </c>
      <c r="I3151" s="1" t="s">
        <v>18</v>
      </c>
      <c r="J3151" s="1" t="s">
        <v>16</v>
      </c>
      <c r="K3151" s="1" t="s">
        <v>15</v>
      </c>
      <c r="L3151" s="1" t="s">
        <v>79</v>
      </c>
      <c r="M3151" s="1">
        <v>181300</v>
      </c>
      <c r="N3151" s="17">
        <v>195.19985644430486</v>
      </c>
      <c r="O3151" s="8">
        <v>3723.339101410651</v>
      </c>
      <c r="P3151" s="8">
        <v>5047.189292283515</v>
      </c>
      <c r="Q3151" s="8">
        <f>P3151-Table3[[#This Row],[paid]]</f>
        <v>1323.850190872864</v>
      </c>
      <c r="R3151" s="8">
        <v>25.856521537573968</v>
      </c>
      <c r="S3151" s="8">
        <v>4000</v>
      </c>
      <c r="T3151" s="10">
        <v>5.7000000000000002E-2</v>
      </c>
      <c r="U3151" s="8">
        <v>474.7367806626965</v>
      </c>
      <c r="V3151" s="10">
        <v>1.5676605769092983E-2</v>
      </c>
    </row>
    <row r="3152" spans="1:22" x14ac:dyDescent="0.25">
      <c r="A3152" s="6">
        <v>44743</v>
      </c>
      <c r="B3152" s="7" t="str">
        <f t="shared" si="49"/>
        <v>7</v>
      </c>
      <c r="C3152" s="17">
        <f>_xlfn.ISOWEEKNUM(Table3[[#This Row],[dt]])</f>
        <v>26</v>
      </c>
      <c r="D3152" s="1">
        <v>15169</v>
      </c>
      <c r="E3152" s="1" t="s">
        <v>10</v>
      </c>
      <c r="F3152" s="1" t="s">
        <v>94</v>
      </c>
      <c r="G3152" s="1" t="s">
        <v>66</v>
      </c>
      <c r="H3152" s="1" t="s">
        <v>11</v>
      </c>
      <c r="I3152" s="1" t="s">
        <v>18</v>
      </c>
      <c r="J3152" s="1" t="s">
        <v>13</v>
      </c>
      <c r="K3152" s="1" t="s">
        <v>14</v>
      </c>
      <c r="L3152" s="1" t="s">
        <v>75</v>
      </c>
      <c r="M3152" s="1">
        <v>180880</v>
      </c>
      <c r="N3152" s="17">
        <v>814.98656962134999</v>
      </c>
      <c r="O3152" s="8">
        <v>4226.5484272440162</v>
      </c>
      <c r="P3152" s="8">
        <v>5520.1605834264628</v>
      </c>
      <c r="Q3152" s="8">
        <f>P3152-Table3[[#This Row],[paid]]</f>
        <v>1293.6121561824466</v>
      </c>
      <c r="R3152" s="8">
        <v>6.7733147872500261</v>
      </c>
      <c r="S3152" s="8">
        <v>3800</v>
      </c>
      <c r="T3152" s="10">
        <v>0.09</v>
      </c>
      <c r="U3152" s="8">
        <v>1799.6561933893695</v>
      </c>
      <c r="V3152" s="10">
        <v>5.4335864757044515E-2</v>
      </c>
    </row>
    <row r="3153" spans="1:22" x14ac:dyDescent="0.25">
      <c r="A3153" s="6">
        <v>44743</v>
      </c>
      <c r="B3153" s="7" t="str">
        <f t="shared" si="49"/>
        <v>7</v>
      </c>
      <c r="C3153" s="17">
        <f>_xlfn.ISOWEEKNUM(Table3[[#This Row],[dt]])</f>
        <v>26</v>
      </c>
      <c r="D3153" s="1">
        <v>17456</v>
      </c>
      <c r="E3153" s="1" t="s">
        <v>10</v>
      </c>
      <c r="F3153" s="1" t="s">
        <v>89</v>
      </c>
      <c r="G3153" s="1" t="s">
        <v>26</v>
      </c>
      <c r="H3153" s="1" t="s">
        <v>17</v>
      </c>
      <c r="I3153" s="1" t="s">
        <v>18</v>
      </c>
      <c r="J3153" s="1" t="s">
        <v>16</v>
      </c>
      <c r="K3153" s="1" t="s">
        <v>15</v>
      </c>
      <c r="L3153" s="1" t="s">
        <v>75</v>
      </c>
      <c r="M3153" s="1">
        <v>91020</v>
      </c>
      <c r="N3153" s="17">
        <v>138.35630320226994</v>
      </c>
      <c r="O3153" s="8">
        <v>2272.1564735309889</v>
      </c>
      <c r="P3153" s="8">
        <v>3492.9685552761553</v>
      </c>
      <c r="Q3153" s="8">
        <f>P3153-Table3[[#This Row],[paid]]</f>
        <v>1220.8120817451663</v>
      </c>
      <c r="R3153" s="8">
        <v>25.246183039233212</v>
      </c>
      <c r="S3153" s="8">
        <v>3600</v>
      </c>
      <c r="T3153" s="10">
        <v>0.05</v>
      </c>
      <c r="U3153" s="8">
        <v>117.59874395619289</v>
      </c>
      <c r="V3153" s="10">
        <v>5.6112130267419241E-3</v>
      </c>
    </row>
    <row r="3154" spans="1:22" x14ac:dyDescent="0.25">
      <c r="A3154" s="6">
        <v>44743</v>
      </c>
      <c r="B3154" s="7" t="str">
        <f t="shared" si="49"/>
        <v>7</v>
      </c>
      <c r="C3154" s="17">
        <f>_xlfn.ISOWEEKNUM(Table3[[#This Row],[dt]])</f>
        <v>26</v>
      </c>
      <c r="D3154" s="1">
        <v>17783</v>
      </c>
      <c r="E3154" s="1" t="s">
        <v>10</v>
      </c>
      <c r="F3154" s="1" t="s">
        <v>89</v>
      </c>
      <c r="G3154" s="1" t="s">
        <v>73</v>
      </c>
      <c r="H3154" s="1" t="s">
        <v>11</v>
      </c>
      <c r="I3154" s="1" t="s">
        <v>12</v>
      </c>
      <c r="J3154" s="1" t="s">
        <v>16</v>
      </c>
      <c r="K3154" s="1" t="s">
        <v>14</v>
      </c>
      <c r="L3154" s="1" t="s">
        <v>76</v>
      </c>
      <c r="M3154" s="1">
        <v>108290</v>
      </c>
      <c r="N3154" s="17">
        <v>349.77928170422211</v>
      </c>
      <c r="O3154" s="8">
        <v>3100.2600506137433</v>
      </c>
      <c r="P3154" s="8">
        <v>4303.2013238094069</v>
      </c>
      <c r="Q3154" s="8">
        <f>P3154-Table3[[#This Row],[paid]]</f>
        <v>1202.9412731956636</v>
      </c>
      <c r="R3154" s="8">
        <v>12.302619248467236</v>
      </c>
      <c r="S3154" s="8">
        <v>3800</v>
      </c>
      <c r="T3154" s="10">
        <v>0.15</v>
      </c>
      <c r="U3154" s="8">
        <v>1284.3191530382048</v>
      </c>
      <c r="V3154" s="10">
        <v>4.9742778937320015E-2</v>
      </c>
    </row>
    <row r="3155" spans="1:22" x14ac:dyDescent="0.25">
      <c r="A3155" s="6">
        <v>44743</v>
      </c>
      <c r="B3155" s="7" t="str">
        <f t="shared" si="49"/>
        <v>7</v>
      </c>
      <c r="C3155" s="17">
        <f>_xlfn.ISOWEEKNUM(Table3[[#This Row],[dt]])</f>
        <v>26</v>
      </c>
      <c r="D3155" s="1">
        <v>17848</v>
      </c>
      <c r="E3155" s="1" t="s">
        <v>10</v>
      </c>
      <c r="F3155" s="1" t="s">
        <v>89</v>
      </c>
      <c r="G3155" s="1" t="s">
        <v>71</v>
      </c>
      <c r="H3155" s="1" t="s">
        <v>11</v>
      </c>
      <c r="I3155" s="1" t="s">
        <v>12</v>
      </c>
      <c r="J3155" s="1" t="s">
        <v>16</v>
      </c>
      <c r="K3155" s="1" t="s">
        <v>14</v>
      </c>
      <c r="L3155" s="1" t="s">
        <v>81</v>
      </c>
      <c r="M3155" s="1">
        <v>124110</v>
      </c>
      <c r="N3155" s="17">
        <v>603.09674569282868</v>
      </c>
      <c r="O3155" s="8">
        <v>2242.2758684055598</v>
      </c>
      <c r="P3155" s="8">
        <v>3414.9224221741279</v>
      </c>
      <c r="Q3155" s="8">
        <f>P3155-Table3[[#This Row],[paid]]</f>
        <v>1172.6465537685681</v>
      </c>
      <c r="R3155" s="8">
        <v>5.6623127990039395</v>
      </c>
      <c r="S3155" s="8">
        <v>4400</v>
      </c>
      <c r="T3155" s="10">
        <v>7.0000000000000007E-2</v>
      </c>
      <c r="U3155" s="8">
        <v>1121.091854842362</v>
      </c>
      <c r="V3155" s="10">
        <v>5.4715340313578442E-2</v>
      </c>
    </row>
    <row r="3156" spans="1:22" x14ac:dyDescent="0.25">
      <c r="A3156" s="6">
        <v>44743</v>
      </c>
      <c r="B3156" s="7" t="str">
        <f t="shared" si="49"/>
        <v>7</v>
      </c>
      <c r="C3156" s="17">
        <f>_xlfn.ISOWEEKNUM(Table3[[#This Row],[dt]])</f>
        <v>26</v>
      </c>
      <c r="D3156" s="1">
        <v>17870</v>
      </c>
      <c r="E3156" s="1" t="s">
        <v>10</v>
      </c>
      <c r="F3156" s="1" t="s">
        <v>95</v>
      </c>
      <c r="G3156" s="1" t="s">
        <v>66</v>
      </c>
      <c r="H3156" s="1" t="s">
        <v>11</v>
      </c>
      <c r="I3156" s="1" t="s">
        <v>12</v>
      </c>
      <c r="J3156" s="1" t="s">
        <v>13</v>
      </c>
      <c r="K3156" s="1" t="s">
        <v>14</v>
      </c>
      <c r="L3156" s="1" t="s">
        <v>76</v>
      </c>
      <c r="M3156" s="1">
        <v>248630</v>
      </c>
      <c r="N3156" s="17">
        <v>1283.6564938044976</v>
      </c>
      <c r="O3156" s="8">
        <v>5943.2148836227834</v>
      </c>
      <c r="P3156" s="8">
        <v>7063.9318328128948</v>
      </c>
      <c r="Q3156" s="8">
        <f>P3156-Table3[[#This Row],[paid]]</f>
        <v>1120.7169491901113</v>
      </c>
      <c r="R3156" s="8">
        <v>5.5029767440951689</v>
      </c>
      <c r="S3156" s="8">
        <v>11200</v>
      </c>
      <c r="T3156" s="10">
        <v>0.12</v>
      </c>
      <c r="U3156" s="8">
        <v>4348.9096932374905</v>
      </c>
      <c r="V3156" s="10">
        <v>0.10260833475761641</v>
      </c>
    </row>
    <row r="3157" spans="1:22" x14ac:dyDescent="0.25">
      <c r="A3157" s="6">
        <v>44743</v>
      </c>
      <c r="B3157" s="7" t="str">
        <f t="shared" si="49"/>
        <v>7</v>
      </c>
      <c r="C3157" s="17">
        <f>_xlfn.ISOWEEKNUM(Table3[[#This Row],[dt]])</f>
        <v>26</v>
      </c>
      <c r="D3157" s="1">
        <v>16857</v>
      </c>
      <c r="E3157" s="1" t="s">
        <v>10</v>
      </c>
      <c r="F3157" s="1" t="s">
        <v>92</v>
      </c>
      <c r="G3157" s="1" t="s">
        <v>44</v>
      </c>
      <c r="H3157" s="1" t="s">
        <v>11</v>
      </c>
      <c r="I3157" s="1" t="s">
        <v>12</v>
      </c>
      <c r="J3157" s="1" t="s">
        <v>13</v>
      </c>
      <c r="K3157" s="1" t="s">
        <v>15</v>
      </c>
      <c r="L3157" s="1" t="s">
        <v>77</v>
      </c>
      <c r="M3157" s="1">
        <v>328440</v>
      </c>
      <c r="N3157" s="17">
        <v>1010.8717268810077</v>
      </c>
      <c r="O3157" s="8">
        <v>3637.898425523184</v>
      </c>
      <c r="P3157" s="8">
        <v>4714.6777738798964</v>
      </c>
      <c r="Q3157" s="8">
        <f>P3157-Table3[[#This Row],[paid]]</f>
        <v>1076.7793483567125</v>
      </c>
      <c r="R3157" s="8">
        <v>4.6639723404143378</v>
      </c>
      <c r="S3157" s="8">
        <v>6000</v>
      </c>
      <c r="T3157" s="10">
        <v>0.08</v>
      </c>
      <c r="U3157" s="8">
        <v>1907.2592288006915</v>
      </c>
      <c r="V3157" s="10">
        <v>6.7422749417688263E-2</v>
      </c>
    </row>
    <row r="3158" spans="1:22" x14ac:dyDescent="0.25">
      <c r="A3158" s="6">
        <v>44743</v>
      </c>
      <c r="B3158" s="7" t="str">
        <f t="shared" si="49"/>
        <v>7</v>
      </c>
      <c r="C3158" s="17">
        <f>_xlfn.ISOWEEKNUM(Table3[[#This Row],[dt]])</f>
        <v>26</v>
      </c>
      <c r="D3158" s="1">
        <v>10777</v>
      </c>
      <c r="E3158" s="1" t="s">
        <v>10</v>
      </c>
      <c r="F3158" s="1" t="s">
        <v>95</v>
      </c>
      <c r="G3158" s="1" t="s">
        <v>74</v>
      </c>
      <c r="H3158" s="1" t="s">
        <v>11</v>
      </c>
      <c r="I3158" s="1" t="s">
        <v>18</v>
      </c>
      <c r="J3158" s="1" t="s">
        <v>16</v>
      </c>
      <c r="K3158" s="1" t="s">
        <v>15</v>
      </c>
      <c r="L3158" s="1" t="s">
        <v>81</v>
      </c>
      <c r="M3158" s="1">
        <v>152030</v>
      </c>
      <c r="N3158" s="17">
        <v>870.75140560138721</v>
      </c>
      <c r="O3158" s="8">
        <v>3227.8433274463846</v>
      </c>
      <c r="P3158" s="8">
        <v>4297.6286153440333</v>
      </c>
      <c r="Q3158" s="8">
        <f>P3158-Table3[[#This Row],[paid]]</f>
        <v>1069.7852878976487</v>
      </c>
      <c r="R3158" s="8">
        <v>4.9355402560342263</v>
      </c>
      <c r="S3158" s="8">
        <v>1800</v>
      </c>
      <c r="T3158" s="10">
        <v>0.17</v>
      </c>
      <c r="U3158" s="8">
        <v>2.2924083944732514</v>
      </c>
      <c r="V3158" s="10">
        <v>8.8902066684269919E-5</v>
      </c>
    </row>
    <row r="3159" spans="1:22" x14ac:dyDescent="0.25">
      <c r="A3159" s="6">
        <v>44743</v>
      </c>
      <c r="B3159" s="7" t="str">
        <f t="shared" si="49"/>
        <v>7</v>
      </c>
      <c r="C3159" s="17">
        <f>_xlfn.ISOWEEKNUM(Table3[[#This Row],[dt]])</f>
        <v>26</v>
      </c>
      <c r="D3159" s="1">
        <v>17833</v>
      </c>
      <c r="E3159" s="1" t="s">
        <v>10</v>
      </c>
      <c r="F3159" s="1" t="s">
        <v>92</v>
      </c>
      <c r="G3159" s="1" t="s">
        <v>68</v>
      </c>
      <c r="H3159" s="1" t="s">
        <v>11</v>
      </c>
      <c r="I3159" s="1" t="s">
        <v>12</v>
      </c>
      <c r="J3159" s="1" t="s">
        <v>13</v>
      </c>
      <c r="K3159" s="1" t="s">
        <v>15</v>
      </c>
      <c r="L3159" s="1" t="s">
        <v>81</v>
      </c>
      <c r="M3159" s="1">
        <v>61020</v>
      </c>
      <c r="N3159" s="17">
        <v>436.27264061010487</v>
      </c>
      <c r="O3159" s="8">
        <v>1655.6414906429336</v>
      </c>
      <c r="P3159" s="8">
        <v>2675.2262408386773</v>
      </c>
      <c r="Q3159" s="8">
        <f>P3159-Table3[[#This Row],[paid]]</f>
        <v>1019.5847501957437</v>
      </c>
      <c r="R3159" s="8">
        <v>6.1320055208997539</v>
      </c>
      <c r="S3159" s="8">
        <v>1600</v>
      </c>
      <c r="T3159" s="10">
        <v>0.15</v>
      </c>
      <c r="U3159" s="8">
        <v>749.39874033858666</v>
      </c>
      <c r="V3159" s="10">
        <v>4.6687561653580109E-2</v>
      </c>
    </row>
    <row r="3160" spans="1:22" x14ac:dyDescent="0.25">
      <c r="A3160" s="6">
        <v>44743</v>
      </c>
      <c r="B3160" s="7" t="str">
        <f t="shared" si="49"/>
        <v>7</v>
      </c>
      <c r="C3160" s="17">
        <f>_xlfn.ISOWEEKNUM(Table3[[#This Row],[dt]])</f>
        <v>26</v>
      </c>
      <c r="D3160" s="1">
        <v>15101</v>
      </c>
      <c r="E3160" s="1" t="s">
        <v>10</v>
      </c>
      <c r="F3160" s="1" t="s">
        <v>95</v>
      </c>
      <c r="G3160" s="1" t="s">
        <v>37</v>
      </c>
      <c r="H3160" s="1" t="s">
        <v>17</v>
      </c>
      <c r="I3160" s="1" t="s">
        <v>12</v>
      </c>
      <c r="J3160" s="1" t="s">
        <v>16</v>
      </c>
      <c r="K3160" s="1" t="s">
        <v>14</v>
      </c>
      <c r="L3160" s="1" t="s">
        <v>77</v>
      </c>
      <c r="M3160" s="1">
        <v>172550</v>
      </c>
      <c r="N3160" s="17">
        <v>624.68605045819663</v>
      </c>
      <c r="O3160" s="8">
        <v>9634.3683477399045</v>
      </c>
      <c r="P3160" s="8">
        <v>10448.707485779692</v>
      </c>
      <c r="Q3160" s="8">
        <f>P3160-Table3[[#This Row],[paid]]</f>
        <v>814.33913803978794</v>
      </c>
      <c r="R3160" s="8">
        <v>16.726333937048445</v>
      </c>
      <c r="S3160" s="8">
        <v>12200</v>
      </c>
      <c r="T3160" s="10">
        <v>0.1</v>
      </c>
      <c r="U3160" s="8">
        <v>2796.8249079798884</v>
      </c>
      <c r="V3160" s="10">
        <v>4.4611975720222886E-2</v>
      </c>
    </row>
    <row r="3161" spans="1:22" x14ac:dyDescent="0.25">
      <c r="A3161" s="6">
        <v>44743</v>
      </c>
      <c r="B3161" s="7" t="str">
        <f t="shared" si="49"/>
        <v>7</v>
      </c>
      <c r="C3161" s="17">
        <f>_xlfn.ISOWEEKNUM(Table3[[#This Row],[dt]])</f>
        <v>26</v>
      </c>
      <c r="D3161" s="1">
        <v>17267</v>
      </c>
      <c r="E3161" s="1" t="s">
        <v>10</v>
      </c>
      <c r="F3161" s="1" t="s">
        <v>94</v>
      </c>
      <c r="G3161" s="1" t="s">
        <v>53</v>
      </c>
      <c r="H3161" s="1" t="s">
        <v>11</v>
      </c>
      <c r="I3161" s="1" t="s">
        <v>21</v>
      </c>
      <c r="J3161" s="1" t="s">
        <v>13</v>
      </c>
      <c r="K3161" s="1" t="s">
        <v>15</v>
      </c>
      <c r="L3161" s="1" t="s">
        <v>80</v>
      </c>
      <c r="M3161" s="1">
        <v>260560</v>
      </c>
      <c r="N3161" s="17">
        <v>782.92299114057369</v>
      </c>
      <c r="O3161" s="8">
        <v>2302.3418860177831</v>
      </c>
      <c r="P3161" s="8">
        <v>3097.1759381946263</v>
      </c>
      <c r="Q3161" s="8">
        <f>P3161-Table3[[#This Row],[paid]]</f>
        <v>794.83405217684322</v>
      </c>
      <c r="R3161" s="8">
        <v>3.9559138935013456</v>
      </c>
      <c r="S3161" s="8">
        <v>2600</v>
      </c>
      <c r="T3161" s="10">
        <v>0.08</v>
      </c>
      <c r="U3161" s="8">
        <v>1309.6316292956881</v>
      </c>
      <c r="V3161" s="10">
        <v>7.0474504055194495E-2</v>
      </c>
    </row>
    <row r="3162" spans="1:22" x14ac:dyDescent="0.25">
      <c r="A3162" s="6">
        <v>44743</v>
      </c>
      <c r="B3162" s="7" t="str">
        <f t="shared" si="49"/>
        <v>7</v>
      </c>
      <c r="C3162" s="17">
        <f>_xlfn.ISOWEEKNUM(Table3[[#This Row],[dt]])</f>
        <v>26</v>
      </c>
      <c r="D3162" s="1">
        <v>17365</v>
      </c>
      <c r="E3162" s="1" t="s">
        <v>10</v>
      </c>
      <c r="F3162" s="1" t="s">
        <v>95</v>
      </c>
      <c r="G3162" s="1" t="s">
        <v>53</v>
      </c>
      <c r="H3162" s="1" t="s">
        <v>17</v>
      </c>
      <c r="I3162" s="1" t="s">
        <v>12</v>
      </c>
      <c r="J3162" s="1" t="s">
        <v>16</v>
      </c>
      <c r="K3162" s="1" t="s">
        <v>15</v>
      </c>
      <c r="L3162" s="1" t="s">
        <v>76</v>
      </c>
      <c r="M3162" s="1">
        <v>264280</v>
      </c>
      <c r="N3162" s="17">
        <v>579.31650116205367</v>
      </c>
      <c r="O3162" s="8">
        <v>4867.4367363011879</v>
      </c>
      <c r="P3162" s="8">
        <v>5662.221726308534</v>
      </c>
      <c r="Q3162" s="8">
        <f>P3162-Table3[[#This Row],[paid]]</f>
        <v>794.7849900073461</v>
      </c>
      <c r="R3162" s="8">
        <v>9.7739693500023854</v>
      </c>
      <c r="S3162" s="8">
        <v>4200</v>
      </c>
      <c r="T3162" s="10">
        <v>0.11</v>
      </c>
      <c r="U3162" s="8">
        <v>33.911022241070881</v>
      </c>
      <c r="V3162" s="10">
        <v>9.9816596971436075E-4</v>
      </c>
    </row>
    <row r="3163" spans="1:22" x14ac:dyDescent="0.25">
      <c r="A3163" s="6">
        <v>44743</v>
      </c>
      <c r="B3163" s="7" t="str">
        <f t="shared" si="49"/>
        <v>7</v>
      </c>
      <c r="C3163" s="17">
        <f>_xlfn.ISOWEEKNUM(Table3[[#This Row],[dt]])</f>
        <v>26</v>
      </c>
      <c r="D3163" s="1">
        <v>9559</v>
      </c>
      <c r="E3163" s="1" t="s">
        <v>10</v>
      </c>
      <c r="F3163" s="1" t="s">
        <v>94</v>
      </c>
      <c r="G3163" s="1" t="s">
        <v>66</v>
      </c>
      <c r="H3163" s="1" t="s">
        <v>17</v>
      </c>
      <c r="I3163" s="1" t="s">
        <v>18</v>
      </c>
      <c r="J3163" s="1" t="s">
        <v>16</v>
      </c>
      <c r="K3163" s="1" t="s">
        <v>14</v>
      </c>
      <c r="L3163" s="1" t="s">
        <v>79</v>
      </c>
      <c r="M3163" s="1">
        <v>379320</v>
      </c>
      <c r="N3163" s="17">
        <v>845.43833580980674</v>
      </c>
      <c r="O3163" s="8">
        <v>7983.8242971507161</v>
      </c>
      <c r="P3163" s="8">
        <v>8720.7120506214505</v>
      </c>
      <c r="Q3163" s="8">
        <f>P3163-Table3[[#This Row],[paid]]</f>
        <v>736.88775347073442</v>
      </c>
      <c r="R3163" s="8">
        <v>10.315018471770953</v>
      </c>
      <c r="S3163" s="8">
        <v>11800</v>
      </c>
      <c r="T3163" s="10">
        <v>7.0000000000000007E-2</v>
      </c>
      <c r="U3163" s="8">
        <v>1763.2526007003894</v>
      </c>
      <c r="V3163" s="10">
        <v>3.3698559446085935E-2</v>
      </c>
    </row>
    <row r="3164" spans="1:22" x14ac:dyDescent="0.25">
      <c r="A3164" s="6">
        <v>44743</v>
      </c>
      <c r="B3164" s="7" t="str">
        <f t="shared" si="49"/>
        <v>7</v>
      </c>
      <c r="C3164" s="17">
        <f>_xlfn.ISOWEEKNUM(Table3[[#This Row],[dt]])</f>
        <v>26</v>
      </c>
      <c r="D3164" s="1">
        <v>10777</v>
      </c>
      <c r="E3164" s="1" t="s">
        <v>10</v>
      </c>
      <c r="F3164" s="1" t="s">
        <v>91</v>
      </c>
      <c r="G3164" s="1" t="s">
        <v>45</v>
      </c>
      <c r="H3164" s="1" t="s">
        <v>11</v>
      </c>
      <c r="I3164" s="1" t="s">
        <v>18</v>
      </c>
      <c r="J3164" s="1" t="s">
        <v>16</v>
      </c>
      <c r="K3164" s="1" t="s">
        <v>15</v>
      </c>
      <c r="L3164" s="1" t="s">
        <v>75</v>
      </c>
      <c r="M3164" s="1">
        <v>142730</v>
      </c>
      <c r="N3164" s="17">
        <v>1156.1708085404271</v>
      </c>
      <c r="O3164" s="8">
        <v>3179.0682249451693</v>
      </c>
      <c r="P3164" s="8">
        <v>3781.4258025103259</v>
      </c>
      <c r="Q3164" s="8">
        <f>P3164-Table3[[#This Row],[paid]]</f>
        <v>602.35757756515659</v>
      </c>
      <c r="R3164" s="8">
        <v>3.2706463219600508</v>
      </c>
      <c r="S3164" s="8">
        <v>3400</v>
      </c>
      <c r="T3164" s="10">
        <v>0.17</v>
      </c>
      <c r="U3164" s="8">
        <v>2603.3410692315656</v>
      </c>
      <c r="V3164" s="10">
        <v>0.11474248097562034</v>
      </c>
    </row>
    <row r="3165" spans="1:22" x14ac:dyDescent="0.25">
      <c r="A3165" s="6">
        <v>44743</v>
      </c>
      <c r="B3165" s="7" t="str">
        <f t="shared" si="49"/>
        <v>7</v>
      </c>
      <c r="C3165" s="17">
        <f>_xlfn.ISOWEEKNUM(Table3[[#This Row],[dt]])</f>
        <v>26</v>
      </c>
      <c r="D3165" s="1">
        <v>17849</v>
      </c>
      <c r="E3165" s="1" t="s">
        <v>10</v>
      </c>
      <c r="F3165" s="1" t="s">
        <v>94</v>
      </c>
      <c r="G3165" s="1" t="s">
        <v>56</v>
      </c>
      <c r="H3165" s="1" t="s">
        <v>11</v>
      </c>
      <c r="I3165" s="1" t="s">
        <v>18</v>
      </c>
      <c r="J3165" s="1" t="s">
        <v>16</v>
      </c>
      <c r="K3165" s="1" t="s">
        <v>15</v>
      </c>
      <c r="L3165" s="1" t="s">
        <v>79</v>
      </c>
      <c r="M3165" s="1">
        <v>176300</v>
      </c>
      <c r="N3165" s="17">
        <v>365.45171877699084</v>
      </c>
      <c r="O3165" s="8">
        <v>2101.5683934719054</v>
      </c>
      <c r="P3165" s="8">
        <v>2666.7422969503723</v>
      </c>
      <c r="Q3165" s="8">
        <f>P3165-Table3[[#This Row],[paid]]</f>
        <v>565.17390347846685</v>
      </c>
      <c r="R3165" s="8">
        <v>7.2971124773330045</v>
      </c>
      <c r="S3165" s="8">
        <v>1400</v>
      </c>
      <c r="T3165" s="10">
        <v>0.08</v>
      </c>
      <c r="U3165" s="8">
        <v>310.09172782212374</v>
      </c>
      <c r="V3165" s="10">
        <v>1.9380183340596116E-2</v>
      </c>
    </row>
    <row r="3166" spans="1:22" x14ac:dyDescent="0.25">
      <c r="A3166" s="6">
        <v>44743</v>
      </c>
      <c r="B3166" s="7" t="str">
        <f t="shared" si="49"/>
        <v>7</v>
      </c>
      <c r="C3166" s="17">
        <f>_xlfn.ISOWEEKNUM(Table3[[#This Row],[dt]])</f>
        <v>26</v>
      </c>
      <c r="D3166" s="1">
        <v>2973</v>
      </c>
      <c r="E3166" s="1" t="s">
        <v>10</v>
      </c>
      <c r="F3166" s="1" t="s">
        <v>89</v>
      </c>
      <c r="G3166" s="1" t="s">
        <v>43</v>
      </c>
      <c r="H3166" s="1" t="s">
        <v>11</v>
      </c>
      <c r="I3166" s="1" t="s">
        <v>21</v>
      </c>
      <c r="J3166" s="1" t="s">
        <v>16</v>
      </c>
      <c r="K3166" s="1" t="s">
        <v>14</v>
      </c>
      <c r="L3166" s="1" t="s">
        <v>81</v>
      </c>
      <c r="M3166" s="1">
        <v>81150</v>
      </c>
      <c r="N3166" s="17">
        <v>356.99235934244035</v>
      </c>
      <c r="O3166" s="8">
        <v>906.73788662594689</v>
      </c>
      <c r="P3166" s="8">
        <v>1419.7302519814693</v>
      </c>
      <c r="Q3166" s="8">
        <f>P3166-Table3[[#This Row],[paid]]</f>
        <v>512.99236535552245</v>
      </c>
      <c r="R3166" s="8">
        <v>3.9769205553769607</v>
      </c>
      <c r="S3166" s="8">
        <v>1000</v>
      </c>
      <c r="T3166" s="10">
        <v>0.05</v>
      </c>
      <c r="U3166" s="8">
        <v>80.483647877464406</v>
      </c>
      <c r="V3166" s="10">
        <v>9.4482323625839151E-3</v>
      </c>
    </row>
    <row r="3167" spans="1:22" x14ac:dyDescent="0.25">
      <c r="A3167" s="6">
        <v>44743</v>
      </c>
      <c r="B3167" s="7" t="str">
        <f t="shared" si="49"/>
        <v>7</v>
      </c>
      <c r="C3167" s="17">
        <f>_xlfn.ISOWEEKNUM(Table3[[#This Row],[dt]])</f>
        <v>26</v>
      </c>
      <c r="D3167" s="1">
        <v>17267</v>
      </c>
      <c r="E3167" s="1" t="s">
        <v>10</v>
      </c>
      <c r="F3167" s="1" t="s">
        <v>92</v>
      </c>
      <c r="G3167" s="1" t="s">
        <v>42</v>
      </c>
      <c r="H3167" s="1" t="s">
        <v>11</v>
      </c>
      <c r="I3167" s="1" t="s">
        <v>12</v>
      </c>
      <c r="J3167" s="1" t="s">
        <v>13</v>
      </c>
      <c r="K3167" s="1" t="s">
        <v>15</v>
      </c>
      <c r="L3167" s="1" t="s">
        <v>77</v>
      </c>
      <c r="M3167" s="1">
        <v>172260</v>
      </c>
      <c r="N3167" s="17">
        <v>552.6974377778796</v>
      </c>
      <c r="O3167" s="8">
        <v>1562.3624034498639</v>
      </c>
      <c r="P3167" s="8">
        <v>2055.9849934934041</v>
      </c>
      <c r="Q3167" s="8">
        <f>P3167-Table3[[#This Row],[paid]]</f>
        <v>493.62259004354019</v>
      </c>
      <c r="R3167" s="8">
        <v>3.7199104844044384</v>
      </c>
      <c r="S3167" s="8">
        <v>1400</v>
      </c>
      <c r="T3167" s="10">
        <v>0.08</v>
      </c>
      <c r="U3167" s="8">
        <v>206.62201973268219</v>
      </c>
      <c r="V3167" s="10">
        <v>1.6749637471948235E-2</v>
      </c>
    </row>
    <row r="3168" spans="1:22" x14ac:dyDescent="0.25">
      <c r="A3168" s="6">
        <v>44743</v>
      </c>
      <c r="B3168" s="7" t="str">
        <f t="shared" si="49"/>
        <v>7</v>
      </c>
      <c r="C3168" s="17">
        <f>_xlfn.ISOWEEKNUM(Table3[[#This Row],[dt]])</f>
        <v>26</v>
      </c>
      <c r="D3168" s="1">
        <v>3015</v>
      </c>
      <c r="E3168" s="1" t="s">
        <v>10</v>
      </c>
      <c r="F3168" s="1" t="s">
        <v>89</v>
      </c>
      <c r="G3168" s="1" t="s">
        <v>68</v>
      </c>
      <c r="H3168" s="1" t="s">
        <v>11</v>
      </c>
      <c r="I3168" s="1" t="s">
        <v>12</v>
      </c>
      <c r="J3168" s="1" t="s">
        <v>16</v>
      </c>
      <c r="K3168" s="1" t="s">
        <v>15</v>
      </c>
      <c r="L3168" s="1" t="s">
        <v>81</v>
      </c>
      <c r="M3168" s="1">
        <v>501020</v>
      </c>
      <c r="N3168" s="17">
        <v>5146.9027486811883</v>
      </c>
      <c r="O3168" s="8">
        <v>8380.0389957433144</v>
      </c>
      <c r="P3168" s="8">
        <v>8831.1313966516809</v>
      </c>
      <c r="Q3168" s="8">
        <f>P3168-Table3[[#This Row],[paid]]</f>
        <v>451.09240090836647</v>
      </c>
      <c r="R3168" s="8">
        <v>1.7158147001931439</v>
      </c>
      <c r="S3168" s="8">
        <v>7000</v>
      </c>
      <c r="T3168" s="10">
        <v>0.13</v>
      </c>
      <c r="U3168" s="8">
        <v>1971.9272147717995</v>
      </c>
      <c r="V3168" s="10">
        <v>3.72154507767724E-2</v>
      </c>
    </row>
    <row r="3169" spans="1:22" x14ac:dyDescent="0.25">
      <c r="A3169" s="6">
        <v>44743</v>
      </c>
      <c r="B3169" s="7" t="str">
        <f t="shared" si="49"/>
        <v>7</v>
      </c>
      <c r="C3169" s="17">
        <f>_xlfn.ISOWEEKNUM(Table3[[#This Row],[dt]])</f>
        <v>26</v>
      </c>
      <c r="D3169" s="1">
        <v>16602</v>
      </c>
      <c r="E3169" s="1" t="s">
        <v>10</v>
      </c>
      <c r="F3169" s="1" t="s">
        <v>94</v>
      </c>
      <c r="G3169" s="1" t="s">
        <v>33</v>
      </c>
      <c r="H3169" s="1" t="s">
        <v>11</v>
      </c>
      <c r="I3169" s="1" t="s">
        <v>12</v>
      </c>
      <c r="J3169" s="1" t="s">
        <v>16</v>
      </c>
      <c r="K3169" s="1" t="s">
        <v>15</v>
      </c>
      <c r="L3169" s="1" t="s">
        <v>79</v>
      </c>
      <c r="M3169" s="1">
        <v>112200</v>
      </c>
      <c r="N3169" s="17">
        <v>458.85239713099287</v>
      </c>
      <c r="O3169" s="8">
        <v>2372.7820894056504</v>
      </c>
      <c r="P3169" s="8">
        <v>2791.6839733160728</v>
      </c>
      <c r="Q3169" s="8">
        <f>P3169-Table3[[#This Row],[paid]]</f>
        <v>418.90188391042238</v>
      </c>
      <c r="R3169" s="8">
        <v>6.0840566395016671</v>
      </c>
      <c r="S3169" s="8">
        <v>2600</v>
      </c>
      <c r="T3169" s="10">
        <v>0.08</v>
      </c>
      <c r="U3169" s="8">
        <v>1148.4477803034601</v>
      </c>
      <c r="V3169" s="10">
        <v>6.8563621532185121E-2</v>
      </c>
    </row>
    <row r="3170" spans="1:22" x14ac:dyDescent="0.25">
      <c r="A3170" s="6">
        <v>44743</v>
      </c>
      <c r="B3170" s="7" t="str">
        <f t="shared" si="49"/>
        <v>7</v>
      </c>
      <c r="C3170" s="17">
        <f>_xlfn.ISOWEEKNUM(Table3[[#This Row],[dt]])</f>
        <v>26</v>
      </c>
      <c r="D3170" s="1">
        <v>14389</v>
      </c>
      <c r="E3170" s="1" t="s">
        <v>10</v>
      </c>
      <c r="F3170" s="1" t="s">
        <v>89</v>
      </c>
      <c r="G3170" s="1" t="s">
        <v>65</v>
      </c>
      <c r="H3170" s="1" t="s">
        <v>19</v>
      </c>
      <c r="I3170" s="1" t="s">
        <v>18</v>
      </c>
      <c r="J3170" s="1" t="s">
        <v>16</v>
      </c>
      <c r="K3170" s="1" t="s">
        <v>20</v>
      </c>
      <c r="L3170" s="1" t="s">
        <v>79</v>
      </c>
      <c r="M3170" s="1">
        <v>216810</v>
      </c>
      <c r="N3170" s="17">
        <v>172.44145285297668</v>
      </c>
      <c r="O3170" s="8">
        <v>5867.0066996717424</v>
      </c>
      <c r="P3170" s="8">
        <v>6245.155303639156</v>
      </c>
      <c r="Q3170" s="8">
        <f>P3170-Table3[[#This Row],[paid]]</f>
        <v>378.14860396741369</v>
      </c>
      <c r="R3170" s="8">
        <v>36.216090738714463</v>
      </c>
      <c r="S3170" s="8">
        <v>8200</v>
      </c>
      <c r="T3170" s="10">
        <v>5.5E-2</v>
      </c>
      <c r="U3170" s="8">
        <v>798.9143924676132</v>
      </c>
      <c r="V3170" s="10">
        <v>2.1320910733318685E-2</v>
      </c>
    </row>
    <row r="3171" spans="1:22" x14ac:dyDescent="0.25">
      <c r="A3171" s="6">
        <v>44743</v>
      </c>
      <c r="B3171" s="7" t="str">
        <f t="shared" si="49"/>
        <v>7</v>
      </c>
      <c r="C3171" s="17">
        <f>_xlfn.ISOWEEKNUM(Table3[[#This Row],[dt]])</f>
        <v>26</v>
      </c>
      <c r="D3171" s="1">
        <v>15720</v>
      </c>
      <c r="E3171" s="1" t="s">
        <v>10</v>
      </c>
      <c r="F3171" s="1" t="s">
        <v>91</v>
      </c>
      <c r="G3171" s="1" t="s">
        <v>45</v>
      </c>
      <c r="H3171" s="1" t="s">
        <v>17</v>
      </c>
      <c r="I3171" s="1" t="s">
        <v>12</v>
      </c>
      <c r="J3171" s="1" t="s">
        <v>13</v>
      </c>
      <c r="K3171" s="1" t="s">
        <v>14</v>
      </c>
      <c r="L3171" s="1" t="s">
        <v>76</v>
      </c>
      <c r="M3171" s="1">
        <v>123730</v>
      </c>
      <c r="N3171" s="17">
        <v>111.61930536761389</v>
      </c>
      <c r="O3171" s="8">
        <v>2104.6342445944342</v>
      </c>
      <c r="P3171" s="8">
        <v>2447.0605461929536</v>
      </c>
      <c r="Q3171" s="8">
        <f>P3171-Table3[[#This Row],[paid]]</f>
        <v>342.42630159851933</v>
      </c>
      <c r="R3171" s="8">
        <v>21.923273381192022</v>
      </c>
      <c r="S3171" s="8">
        <v>2200</v>
      </c>
      <c r="T3171" s="10">
        <v>7.0000000000000007E-2</v>
      </c>
      <c r="U3171" s="8">
        <v>920.62621770591363</v>
      </c>
      <c r="V3171" s="10">
        <v>6.2702863314803681E-2</v>
      </c>
    </row>
    <row r="3172" spans="1:22" x14ac:dyDescent="0.25">
      <c r="A3172" s="6">
        <v>44743</v>
      </c>
      <c r="B3172" s="7" t="str">
        <f t="shared" si="49"/>
        <v>7</v>
      </c>
      <c r="C3172" s="17">
        <f>_xlfn.ISOWEEKNUM(Table3[[#This Row],[dt]])</f>
        <v>26</v>
      </c>
      <c r="D3172" s="1">
        <v>17268</v>
      </c>
      <c r="E3172" s="1" t="s">
        <v>10</v>
      </c>
      <c r="F3172" s="1" t="s">
        <v>93</v>
      </c>
      <c r="G3172" s="1" t="s">
        <v>57</v>
      </c>
      <c r="H3172" s="1" t="s">
        <v>11</v>
      </c>
      <c r="I3172" s="1" t="s">
        <v>18</v>
      </c>
      <c r="J3172" s="1" t="s">
        <v>16</v>
      </c>
      <c r="K3172" s="1" t="s">
        <v>14</v>
      </c>
      <c r="L3172" s="1" t="s">
        <v>78</v>
      </c>
      <c r="M3172" s="1">
        <v>158950</v>
      </c>
      <c r="N3172" s="17">
        <v>683.01418439716315</v>
      </c>
      <c r="O3172" s="8">
        <v>3197.2566868701683</v>
      </c>
      <c r="P3172" s="8">
        <v>3533.6111137394887</v>
      </c>
      <c r="Q3172" s="8">
        <f>P3172-Table3[[#This Row],[paid]]</f>
        <v>336.35442686932038</v>
      </c>
      <c r="R3172" s="8">
        <v>5.1735545094986541</v>
      </c>
      <c r="S3172" s="8">
        <v>5400</v>
      </c>
      <c r="T3172" s="10">
        <v>0.15</v>
      </c>
      <c r="U3172" s="8">
        <v>2589.3890592766134</v>
      </c>
      <c r="V3172" s="10">
        <v>0.12213139174674487</v>
      </c>
    </row>
    <row r="3173" spans="1:22" x14ac:dyDescent="0.25">
      <c r="A3173" s="6">
        <v>44743</v>
      </c>
      <c r="B3173" s="7" t="str">
        <f t="shared" si="49"/>
        <v>7</v>
      </c>
      <c r="C3173" s="17">
        <f>_xlfn.ISOWEEKNUM(Table3[[#This Row],[dt]])</f>
        <v>26</v>
      </c>
      <c r="D3173" s="1">
        <v>7576</v>
      </c>
      <c r="E3173" s="1" t="s">
        <v>10</v>
      </c>
      <c r="F3173" s="1" t="s">
        <v>92</v>
      </c>
      <c r="G3173" s="1" t="s">
        <v>31</v>
      </c>
      <c r="H3173" s="1" t="s">
        <v>17</v>
      </c>
      <c r="I3173" s="1" t="s">
        <v>12</v>
      </c>
      <c r="J3173" s="1" t="s">
        <v>16</v>
      </c>
      <c r="K3173" s="1" t="s">
        <v>14</v>
      </c>
      <c r="L3173" s="1" t="s">
        <v>78</v>
      </c>
      <c r="M3173" s="1">
        <v>171180</v>
      </c>
      <c r="N3173" s="17">
        <v>397.16937354988397</v>
      </c>
      <c r="O3173" s="8">
        <v>4542.8168029341859</v>
      </c>
      <c r="P3173" s="8">
        <v>4850.1819993904764</v>
      </c>
      <c r="Q3173" s="8">
        <f>P3173-Table3[[#This Row],[paid]]</f>
        <v>307.36519645629051</v>
      </c>
      <c r="R3173" s="8">
        <v>12.211873126167166</v>
      </c>
      <c r="S3173" s="8">
        <v>5800</v>
      </c>
      <c r="T3173" s="10">
        <v>0.1</v>
      </c>
      <c r="U3173" s="8">
        <v>2264.8878553079453</v>
      </c>
      <c r="V3173" s="10">
        <v>7.7828277220407194E-2</v>
      </c>
    </row>
    <row r="3174" spans="1:22" x14ac:dyDescent="0.25">
      <c r="A3174" s="6">
        <v>44743</v>
      </c>
      <c r="B3174" s="7" t="str">
        <f t="shared" si="49"/>
        <v>7</v>
      </c>
      <c r="C3174" s="17">
        <f>_xlfn.ISOWEEKNUM(Table3[[#This Row],[dt]])</f>
        <v>26</v>
      </c>
      <c r="D3174" s="1">
        <v>15720</v>
      </c>
      <c r="E3174" s="1" t="s">
        <v>10</v>
      </c>
      <c r="F3174" s="1" t="s">
        <v>92</v>
      </c>
      <c r="G3174" s="1" t="s">
        <v>73</v>
      </c>
      <c r="H3174" s="1" t="s">
        <v>17</v>
      </c>
      <c r="I3174" s="1" t="s">
        <v>21</v>
      </c>
      <c r="J3174" s="1" t="s">
        <v>13</v>
      </c>
      <c r="K3174" s="1" t="s">
        <v>14</v>
      </c>
      <c r="L3174" s="1" t="s">
        <v>75</v>
      </c>
      <c r="M3174" s="1">
        <v>105120</v>
      </c>
      <c r="N3174" s="17">
        <v>151.41023962288855</v>
      </c>
      <c r="O3174" s="8">
        <v>1477.6479253346863</v>
      </c>
      <c r="P3174" s="8">
        <v>1694.9320185847653</v>
      </c>
      <c r="Q3174" s="8">
        <f>P3174-Table3[[#This Row],[paid]]</f>
        <v>217.28409325007897</v>
      </c>
      <c r="R3174" s="8">
        <v>11.194302464656715</v>
      </c>
      <c r="S3174" s="8">
        <v>2000</v>
      </c>
      <c r="T3174" s="10">
        <v>7.0000000000000007E-2</v>
      </c>
      <c r="U3174" s="8">
        <v>272.20319788021061</v>
      </c>
      <c r="V3174" s="10">
        <v>2.676638304619585E-2</v>
      </c>
    </row>
    <row r="3175" spans="1:22" x14ac:dyDescent="0.25">
      <c r="A3175" s="6">
        <v>44743</v>
      </c>
      <c r="B3175" s="7" t="str">
        <f t="shared" si="49"/>
        <v>7</v>
      </c>
      <c r="C3175" s="17">
        <f>_xlfn.ISOWEEKNUM(Table3[[#This Row],[dt]])</f>
        <v>26</v>
      </c>
      <c r="D3175" s="1">
        <v>15372</v>
      </c>
      <c r="E3175" s="1" t="s">
        <v>10</v>
      </c>
      <c r="F3175" s="1" t="s">
        <v>95</v>
      </c>
      <c r="G3175" s="1" t="s">
        <v>48</v>
      </c>
      <c r="H3175" s="1" t="s">
        <v>11</v>
      </c>
      <c r="I3175" s="1" t="s">
        <v>12</v>
      </c>
      <c r="J3175" s="1" t="s">
        <v>16</v>
      </c>
      <c r="K3175" s="1" t="s">
        <v>15</v>
      </c>
      <c r="L3175" s="1" t="s">
        <v>79</v>
      </c>
      <c r="M3175" s="1">
        <v>311510</v>
      </c>
      <c r="N3175" s="17">
        <v>3845.8024691358023</v>
      </c>
      <c r="O3175" s="8">
        <v>3069.0938496750291</v>
      </c>
      <c r="P3175" s="8">
        <v>3273.1915432861156</v>
      </c>
      <c r="Q3175" s="8">
        <f>P3175-Table3[[#This Row],[paid]]</f>
        <v>204.09769361108647</v>
      </c>
      <c r="R3175" s="8">
        <v>0.8511075567595755</v>
      </c>
      <c r="S3175" s="8">
        <v>3600</v>
      </c>
      <c r="T3175" s="10">
        <v>0.105</v>
      </c>
      <c r="U3175" s="8">
        <v>2012.8324468866401</v>
      </c>
      <c r="V3175" s="10">
        <v>0.1024908166982217</v>
      </c>
    </row>
    <row r="3176" spans="1:22" x14ac:dyDescent="0.25">
      <c r="A3176" s="6">
        <v>44743</v>
      </c>
      <c r="B3176" s="7" t="str">
        <f t="shared" si="49"/>
        <v>7</v>
      </c>
      <c r="C3176" s="17">
        <f>_xlfn.ISOWEEKNUM(Table3[[#This Row],[dt]])</f>
        <v>26</v>
      </c>
      <c r="D3176" s="1">
        <v>5435</v>
      </c>
      <c r="E3176" s="1" t="s">
        <v>10</v>
      </c>
      <c r="F3176" s="1" t="s">
        <v>90</v>
      </c>
      <c r="G3176" s="1" t="s">
        <v>60</v>
      </c>
      <c r="H3176" s="1" t="s">
        <v>17</v>
      </c>
      <c r="I3176" s="1" t="s">
        <v>21</v>
      </c>
      <c r="J3176" s="1" t="s">
        <v>16</v>
      </c>
      <c r="K3176" s="1" t="s">
        <v>15</v>
      </c>
      <c r="L3176" s="1" t="s">
        <v>79</v>
      </c>
      <c r="M3176" s="1">
        <v>101390</v>
      </c>
      <c r="N3176" s="17">
        <v>141.30025782175457</v>
      </c>
      <c r="O3176" s="8">
        <v>1028.2873442747405</v>
      </c>
      <c r="P3176" s="8">
        <v>1210.8105571739011</v>
      </c>
      <c r="Q3176" s="8">
        <f>P3176-Table3[[#This Row],[paid]]</f>
        <v>182.52321289916063</v>
      </c>
      <c r="R3176" s="8">
        <v>8.5690612022895039</v>
      </c>
      <c r="S3176" s="8">
        <v>600</v>
      </c>
      <c r="T3176" s="10">
        <v>0.08</v>
      </c>
      <c r="U3176" s="8">
        <v>415.37789894227308</v>
      </c>
      <c r="V3176" s="10">
        <v>5.717628526901683E-2</v>
      </c>
    </row>
    <row r="3177" spans="1:22" x14ac:dyDescent="0.25">
      <c r="A3177" s="6">
        <v>44743</v>
      </c>
      <c r="B3177" s="7" t="str">
        <f t="shared" si="49"/>
        <v>7</v>
      </c>
      <c r="C3177" s="17">
        <f>_xlfn.ISOWEEKNUM(Table3[[#This Row],[dt]])</f>
        <v>26</v>
      </c>
      <c r="D3177" s="1">
        <v>5289</v>
      </c>
      <c r="E3177" s="1" t="s">
        <v>10</v>
      </c>
      <c r="F3177" s="1" t="s">
        <v>91</v>
      </c>
      <c r="G3177" s="1" t="s">
        <v>25</v>
      </c>
      <c r="H3177" s="1" t="s">
        <v>17</v>
      </c>
      <c r="I3177" s="1" t="s">
        <v>12</v>
      </c>
      <c r="J3177" s="1" t="s">
        <v>16</v>
      </c>
      <c r="K3177" s="1" t="s">
        <v>14</v>
      </c>
      <c r="L3177" s="1" t="s">
        <v>79</v>
      </c>
      <c r="M3177" s="1">
        <v>614100</v>
      </c>
      <c r="N3177" s="17">
        <v>1707.363771702373</v>
      </c>
      <c r="O3177" s="8">
        <v>12135.526181118705</v>
      </c>
      <c r="P3177" s="8">
        <v>12245.719711694874</v>
      </c>
      <c r="Q3177" s="8">
        <f>P3177-Table3[[#This Row],[paid]]</f>
        <v>110.193530576169</v>
      </c>
      <c r="R3177" s="8">
        <v>7.1722967973514802</v>
      </c>
      <c r="S3177" s="8">
        <v>13600</v>
      </c>
      <c r="T3177" s="10">
        <v>0.04</v>
      </c>
      <c r="U3177" s="8">
        <v>371.52461970198618</v>
      </c>
      <c r="V3177" s="10">
        <v>5.056523537052349E-3</v>
      </c>
    </row>
    <row r="3178" spans="1:22" x14ac:dyDescent="0.25">
      <c r="A3178" s="6">
        <v>44743</v>
      </c>
      <c r="B3178" s="7" t="str">
        <f t="shared" si="49"/>
        <v>7</v>
      </c>
      <c r="C3178" s="17">
        <f>_xlfn.ISOWEEKNUM(Table3[[#This Row],[dt]])</f>
        <v>26</v>
      </c>
      <c r="D3178" s="1">
        <v>17282</v>
      </c>
      <c r="E3178" s="1" t="s">
        <v>10</v>
      </c>
      <c r="F3178" s="1" t="s">
        <v>89</v>
      </c>
      <c r="G3178" s="1" t="s">
        <v>55</v>
      </c>
      <c r="H3178" s="1" t="s">
        <v>17</v>
      </c>
      <c r="I3178" s="1" t="s">
        <v>12</v>
      </c>
      <c r="J3178" s="1" t="s">
        <v>13</v>
      </c>
      <c r="K3178" s="1" t="s">
        <v>14</v>
      </c>
      <c r="L3178" s="1" t="s">
        <v>78</v>
      </c>
      <c r="M3178" s="1">
        <v>106530</v>
      </c>
      <c r="N3178" s="17">
        <v>265.67625565479642</v>
      </c>
      <c r="O3178" s="8">
        <v>3567.6561298447468</v>
      </c>
      <c r="P3178" s="8">
        <v>3673.8043489962583</v>
      </c>
      <c r="Q3178" s="8">
        <f>P3178-Table3[[#This Row],[paid]]</f>
        <v>106.14821915151151</v>
      </c>
      <c r="R3178" s="8">
        <v>13.828124534281967</v>
      </c>
      <c r="S3178" s="8">
        <v>3200</v>
      </c>
      <c r="T3178" s="10">
        <v>7.0000000000000007E-2</v>
      </c>
      <c r="U3178" s="8">
        <v>1118.0908580323924</v>
      </c>
      <c r="V3178" s="10">
        <v>5.0723571163947642E-2</v>
      </c>
    </row>
    <row r="3179" spans="1:22" x14ac:dyDescent="0.25">
      <c r="A3179" s="6">
        <v>44743</v>
      </c>
      <c r="B3179" s="7" t="str">
        <f t="shared" si="49"/>
        <v>7</v>
      </c>
      <c r="C3179" s="17">
        <f>_xlfn.ISOWEEKNUM(Table3[[#This Row],[dt]])</f>
        <v>26</v>
      </c>
      <c r="D3179" s="1">
        <v>9288</v>
      </c>
      <c r="E3179" s="1" t="s">
        <v>10</v>
      </c>
      <c r="F3179" s="1" t="s">
        <v>93</v>
      </c>
      <c r="G3179" s="1" t="s">
        <v>30</v>
      </c>
      <c r="H3179" s="1" t="s">
        <v>19</v>
      </c>
      <c r="I3179" s="1" t="s">
        <v>21</v>
      </c>
      <c r="J3179" s="1" t="s">
        <v>13</v>
      </c>
      <c r="K3179" s="1" t="s">
        <v>14</v>
      </c>
      <c r="L3179" s="1" t="s">
        <v>79</v>
      </c>
      <c r="M3179" s="1">
        <v>194760</v>
      </c>
      <c r="N3179" s="17">
        <v>343.27963140480534</v>
      </c>
      <c r="O3179" s="8">
        <v>6183.4296505943285</v>
      </c>
      <c r="P3179" s="8">
        <v>6206.5656469987289</v>
      </c>
      <c r="Q3179" s="8">
        <f>P3179-Table3[[#This Row],[paid]]</f>
        <v>23.13599640440043</v>
      </c>
      <c r="R3179" s="8">
        <v>18.080203656708562</v>
      </c>
      <c r="S3179" s="8">
        <v>9000</v>
      </c>
      <c r="T3179" s="10">
        <v>6.5000000000000002E-2</v>
      </c>
      <c r="U3179" s="8">
        <v>355.32463047480149</v>
      </c>
      <c r="V3179" s="10">
        <v>9.5416330244468255E-3</v>
      </c>
    </row>
    <row r="3180" spans="1:22" x14ac:dyDescent="0.25">
      <c r="A3180" s="6">
        <v>44743</v>
      </c>
      <c r="B3180" s="7" t="str">
        <f t="shared" si="49"/>
        <v>7</v>
      </c>
      <c r="C3180" s="17">
        <f>_xlfn.ISOWEEKNUM(Table3[[#This Row],[dt]])</f>
        <v>26</v>
      </c>
      <c r="D3180" s="1">
        <v>17100</v>
      </c>
      <c r="E3180" s="1" t="s">
        <v>10</v>
      </c>
      <c r="F3180" s="1" t="s">
        <v>93</v>
      </c>
      <c r="G3180" s="1" t="s">
        <v>38</v>
      </c>
      <c r="H3180" s="1" t="s">
        <v>11</v>
      </c>
      <c r="I3180" s="1" t="s">
        <v>21</v>
      </c>
      <c r="J3180" s="1" t="s">
        <v>13</v>
      </c>
      <c r="K3180" s="1" t="s">
        <v>15</v>
      </c>
      <c r="L3180" s="1" t="s">
        <v>80</v>
      </c>
      <c r="M3180" s="1">
        <v>45390</v>
      </c>
      <c r="N3180" s="17">
        <v>250.7396928051738</v>
      </c>
      <c r="O3180" s="8">
        <v>959.98595305844356</v>
      </c>
      <c r="P3180" s="8">
        <v>978.4820445819355</v>
      </c>
      <c r="Q3180" s="8">
        <f>P3180-Table3[[#This Row],[paid]]</f>
        <v>18.496091523491941</v>
      </c>
      <c r="R3180" s="8">
        <v>3.9023819230018031</v>
      </c>
      <c r="S3180" s="8">
        <v>800</v>
      </c>
      <c r="T3180" s="10">
        <v>7.0000000000000007E-2</v>
      </c>
      <c r="U3180" s="8">
        <v>386.98921244304239</v>
      </c>
      <c r="V3180" s="10">
        <v>6.5916592369763702E-2</v>
      </c>
    </row>
    <row r="3181" spans="1:22" x14ac:dyDescent="0.25">
      <c r="A3181" s="6">
        <v>44743</v>
      </c>
      <c r="B3181" s="7" t="str">
        <f t="shared" si="49"/>
        <v>7</v>
      </c>
      <c r="C3181" s="17">
        <f>_xlfn.ISOWEEKNUM(Table3[[#This Row],[dt]])</f>
        <v>26</v>
      </c>
      <c r="D3181" s="1">
        <v>17848</v>
      </c>
      <c r="E3181" s="1" t="s">
        <v>10</v>
      </c>
      <c r="F3181" s="1" t="s">
        <v>93</v>
      </c>
      <c r="G3181" s="1" t="s">
        <v>64</v>
      </c>
      <c r="H3181" s="1" t="s">
        <v>11</v>
      </c>
      <c r="I3181" s="1" t="s">
        <v>12</v>
      </c>
      <c r="J3181" s="1" t="s">
        <v>16</v>
      </c>
      <c r="K3181" s="1" t="s">
        <v>14</v>
      </c>
      <c r="L3181" s="1" t="s">
        <v>81</v>
      </c>
      <c r="M3181" s="1">
        <v>69540</v>
      </c>
      <c r="N3181" s="17">
        <v>340.97032258064513</v>
      </c>
      <c r="O3181" s="8">
        <v>1171.2911252274043</v>
      </c>
      <c r="P3181" s="8">
        <v>1167.764657323494</v>
      </c>
      <c r="Q3181" s="8">
        <f>P3181-Table3[[#This Row],[paid]]</f>
        <v>-3.5264679039103157</v>
      </c>
      <c r="R3181" s="8">
        <v>3.4248278515421187</v>
      </c>
      <c r="S3181" s="8">
        <v>1400</v>
      </c>
      <c r="T3181" s="10">
        <v>7.0000000000000007E-2</v>
      </c>
      <c r="U3181" s="8">
        <v>28.704793379533488</v>
      </c>
      <c r="V3181" s="10">
        <v>4.0968290998696913E-3</v>
      </c>
    </row>
    <row r="3182" spans="1:22" x14ac:dyDescent="0.25">
      <c r="A3182" s="6">
        <v>44743</v>
      </c>
      <c r="B3182" s="7" t="str">
        <f t="shared" si="49"/>
        <v>7</v>
      </c>
      <c r="C3182" s="17">
        <f>_xlfn.ISOWEEKNUM(Table3[[#This Row],[dt]])</f>
        <v>26</v>
      </c>
      <c r="D3182" s="1">
        <v>17673</v>
      </c>
      <c r="E3182" s="1" t="s">
        <v>10</v>
      </c>
      <c r="F3182" s="1" t="s">
        <v>89</v>
      </c>
      <c r="G3182" s="1" t="s">
        <v>43</v>
      </c>
      <c r="H3182" s="1" t="s">
        <v>11</v>
      </c>
      <c r="I3182" s="1" t="s">
        <v>18</v>
      </c>
      <c r="J3182" s="1" t="s">
        <v>16</v>
      </c>
      <c r="K3182" s="1" t="s">
        <v>14</v>
      </c>
      <c r="L3182" s="1" t="s">
        <v>79</v>
      </c>
      <c r="M3182" s="1">
        <v>174900</v>
      </c>
      <c r="N3182" s="17">
        <v>477.80357874607296</v>
      </c>
      <c r="O3182" s="8">
        <v>2552.533991792201</v>
      </c>
      <c r="P3182" s="8">
        <v>2540.8539086444021</v>
      </c>
      <c r="Q3182" s="8">
        <f>P3182-Table3[[#This Row],[paid]]</f>
        <v>-11.680083147798996</v>
      </c>
      <c r="R3182" s="8">
        <v>5.3177791495670856</v>
      </c>
      <c r="S3182" s="8">
        <v>3000</v>
      </c>
      <c r="T3182" s="10">
        <v>0.1</v>
      </c>
      <c r="U3182" s="8">
        <v>884.48971093447619</v>
      </c>
      <c r="V3182" s="10">
        <v>5.8017877895648717E-2</v>
      </c>
    </row>
    <row r="3183" spans="1:22" x14ac:dyDescent="0.25">
      <c r="A3183" s="6">
        <v>44743</v>
      </c>
      <c r="B3183" s="7" t="str">
        <f t="shared" si="49"/>
        <v>7</v>
      </c>
      <c r="C3183" s="17">
        <f>_xlfn.ISOWEEKNUM(Table3[[#This Row],[dt]])</f>
        <v>26</v>
      </c>
      <c r="D3183" s="1">
        <v>5638</v>
      </c>
      <c r="E3183" s="1" t="s">
        <v>10</v>
      </c>
      <c r="F3183" s="1" t="s">
        <v>92</v>
      </c>
      <c r="G3183" s="1" t="s">
        <v>69</v>
      </c>
      <c r="H3183" s="1" t="s">
        <v>11</v>
      </c>
      <c r="I3183" s="1" t="s">
        <v>12</v>
      </c>
      <c r="J3183" s="1" t="s">
        <v>16</v>
      </c>
      <c r="K3183" s="1" t="s">
        <v>15</v>
      </c>
      <c r="L3183" s="1" t="s">
        <v>80</v>
      </c>
      <c r="M3183" s="1">
        <v>463790</v>
      </c>
      <c r="N3183" s="17">
        <v>1383.2144240452399</v>
      </c>
      <c r="O3183" s="8">
        <v>6384.8391763761683</v>
      </c>
      <c r="P3183" s="8">
        <v>6372.0069581332209</v>
      </c>
      <c r="Q3183" s="8">
        <f>P3183-Table3[[#This Row],[paid]]</f>
        <v>-12.83221824294742</v>
      </c>
      <c r="R3183" s="8">
        <v>4.6066660724214774</v>
      </c>
      <c r="S3183" s="8">
        <v>5400</v>
      </c>
      <c r="T3183" s="10">
        <v>0.04</v>
      </c>
      <c r="U3183" s="8">
        <v>560.6403685635803</v>
      </c>
      <c r="V3183" s="10">
        <v>1.4664149308248419E-2</v>
      </c>
    </row>
    <row r="3184" spans="1:22" x14ac:dyDescent="0.25">
      <c r="A3184" s="6">
        <v>44743</v>
      </c>
      <c r="B3184" s="7" t="str">
        <f t="shared" si="49"/>
        <v>7</v>
      </c>
      <c r="C3184" s="17">
        <f>_xlfn.ISOWEEKNUM(Table3[[#This Row],[dt]])</f>
        <v>26</v>
      </c>
      <c r="D3184" s="1">
        <v>18007</v>
      </c>
      <c r="E3184" s="1" t="s">
        <v>10</v>
      </c>
      <c r="F3184" s="1" t="s">
        <v>95</v>
      </c>
      <c r="G3184" s="1" t="s">
        <v>30</v>
      </c>
      <c r="H3184" s="1" t="s">
        <v>11</v>
      </c>
      <c r="I3184" s="1" t="s">
        <v>12</v>
      </c>
      <c r="J3184" s="1" t="s">
        <v>13</v>
      </c>
      <c r="K3184" s="1" t="s">
        <v>15</v>
      </c>
      <c r="L3184" s="1" t="s">
        <v>81</v>
      </c>
      <c r="M3184" s="1">
        <v>1310</v>
      </c>
      <c r="N3184" s="17">
        <v>9.6222455403987404</v>
      </c>
      <c r="O3184" s="8">
        <v>20.899027829599493</v>
      </c>
      <c r="P3184" s="8">
        <v>0.26599944091538746</v>
      </c>
      <c r="Q3184" s="8">
        <f>P3184-Table3[[#This Row],[paid]]</f>
        <v>-20.633028388684107</v>
      </c>
      <c r="R3184" s="8">
        <v>2.764421670581944E-2</v>
      </c>
      <c r="S3184" s="8">
        <v>200</v>
      </c>
      <c r="T3184" s="10">
        <v>0.15</v>
      </c>
      <c r="U3184" s="8">
        <v>0.20996344745386042</v>
      </c>
      <c r="V3184" s="10">
        <v>0.13155632127854003</v>
      </c>
    </row>
    <row r="3185" spans="1:22" x14ac:dyDescent="0.25">
      <c r="A3185" s="6">
        <v>44743</v>
      </c>
      <c r="B3185" s="7" t="str">
        <f t="shared" si="49"/>
        <v>7</v>
      </c>
      <c r="C3185" s="17">
        <f>_xlfn.ISOWEEKNUM(Table3[[#This Row],[dt]])</f>
        <v>26</v>
      </c>
      <c r="D3185" s="1">
        <v>17783</v>
      </c>
      <c r="E3185" s="1" t="s">
        <v>10</v>
      </c>
      <c r="F3185" s="1" t="s">
        <v>90</v>
      </c>
      <c r="G3185" s="1" t="s">
        <v>70</v>
      </c>
      <c r="H3185" s="1" t="s">
        <v>11</v>
      </c>
      <c r="I3185" s="1" t="s">
        <v>12</v>
      </c>
      <c r="J3185" s="1" t="s">
        <v>16</v>
      </c>
      <c r="K3185" s="1" t="s">
        <v>14</v>
      </c>
      <c r="L3185" s="1" t="s">
        <v>75</v>
      </c>
      <c r="M3185" s="1">
        <v>131720</v>
      </c>
      <c r="N3185" s="17">
        <v>511.18772563176896</v>
      </c>
      <c r="O3185" s="8">
        <v>2618.2097189502965</v>
      </c>
      <c r="P3185" s="8">
        <v>2593.7919989480524</v>
      </c>
      <c r="Q3185" s="8">
        <f>P3185-Table3[[#This Row],[paid]]</f>
        <v>-24.417720002244096</v>
      </c>
      <c r="R3185" s="8">
        <v>5.0740498429269314</v>
      </c>
      <c r="S3185" s="8">
        <v>5400</v>
      </c>
      <c r="T3185" s="10">
        <v>0.15</v>
      </c>
      <c r="U3185" s="8">
        <v>850.1760597817771</v>
      </c>
      <c r="V3185" s="10">
        <v>5.4628902402774106E-2</v>
      </c>
    </row>
    <row r="3186" spans="1:22" x14ac:dyDescent="0.25">
      <c r="A3186" s="6">
        <v>44743</v>
      </c>
      <c r="B3186" s="7" t="str">
        <f t="shared" si="49"/>
        <v>7</v>
      </c>
      <c r="C3186" s="17">
        <f>_xlfn.ISOWEEKNUM(Table3[[#This Row],[dt]])</f>
        <v>26</v>
      </c>
      <c r="D3186" s="1">
        <v>15605</v>
      </c>
      <c r="E3186" s="1" t="s">
        <v>10</v>
      </c>
      <c r="F3186" s="1" t="s">
        <v>92</v>
      </c>
      <c r="G3186" s="1" t="s">
        <v>59</v>
      </c>
      <c r="H3186" s="1" t="s">
        <v>11</v>
      </c>
      <c r="I3186" s="1" t="s">
        <v>12</v>
      </c>
      <c r="J3186" s="1" t="s">
        <v>13</v>
      </c>
      <c r="K3186" s="1" t="s">
        <v>14</v>
      </c>
      <c r="L3186" s="1" t="s">
        <v>77</v>
      </c>
      <c r="M3186" s="1">
        <v>1320</v>
      </c>
      <c r="N3186" s="17">
        <v>9.765197812801544</v>
      </c>
      <c r="O3186" s="8">
        <v>34.139305465917204</v>
      </c>
      <c r="P3186" s="8">
        <v>0.48315517545846154</v>
      </c>
      <c r="Q3186" s="8">
        <f>P3186-Table3[[#This Row],[paid]]</f>
        <v>-33.65615029045874</v>
      </c>
      <c r="R3186" s="8">
        <v>4.947725429843073E-2</v>
      </c>
      <c r="S3186" s="8">
        <v>200</v>
      </c>
      <c r="T3186" s="10">
        <v>0.32</v>
      </c>
      <c r="U3186" s="8">
        <v>0.14495625200729009</v>
      </c>
      <c r="V3186" s="10">
        <v>5.0003345843545481E-2</v>
      </c>
    </row>
    <row r="3187" spans="1:22" x14ac:dyDescent="0.25">
      <c r="A3187" s="6">
        <v>44743</v>
      </c>
      <c r="B3187" s="7" t="str">
        <f t="shared" si="49"/>
        <v>7</v>
      </c>
      <c r="C3187" s="17">
        <f>_xlfn.ISOWEEKNUM(Table3[[#This Row],[dt]])</f>
        <v>26</v>
      </c>
      <c r="D3187" s="1">
        <v>10601</v>
      </c>
      <c r="E3187" s="1" t="s">
        <v>10</v>
      </c>
      <c r="F3187" s="1" t="s">
        <v>93</v>
      </c>
      <c r="G3187" s="1" t="s">
        <v>37</v>
      </c>
      <c r="H3187" s="1" t="s">
        <v>11</v>
      </c>
      <c r="I3187" s="1" t="s">
        <v>21</v>
      </c>
      <c r="J3187" s="1" t="s">
        <v>16</v>
      </c>
      <c r="K3187" s="1" t="s">
        <v>14</v>
      </c>
      <c r="L3187" s="1" t="s">
        <v>76</v>
      </c>
      <c r="M3187" s="1">
        <v>60480</v>
      </c>
      <c r="N3187" s="17">
        <v>296.18590359131935</v>
      </c>
      <c r="O3187" s="8">
        <v>1433.9361767349885</v>
      </c>
      <c r="P3187" s="8">
        <v>1387.94667385142</v>
      </c>
      <c r="Q3187" s="8">
        <f>P3187-Table3[[#This Row],[paid]]</f>
        <v>-45.989502883568548</v>
      </c>
      <c r="R3187" s="8">
        <v>4.6860659370424473</v>
      </c>
      <c r="S3187" s="8">
        <v>1200</v>
      </c>
      <c r="T3187" s="10">
        <v>0.08</v>
      </c>
      <c r="U3187" s="8">
        <v>336.60587800559671</v>
      </c>
      <c r="V3187" s="10">
        <v>4.0420126165167838E-2</v>
      </c>
    </row>
    <row r="3188" spans="1:22" x14ac:dyDescent="0.25">
      <c r="A3188" s="6">
        <v>44743</v>
      </c>
      <c r="B3188" s="7" t="str">
        <f t="shared" si="49"/>
        <v>7</v>
      </c>
      <c r="C3188" s="17">
        <f>_xlfn.ISOWEEKNUM(Table3[[#This Row],[dt]])</f>
        <v>26</v>
      </c>
      <c r="D3188" s="1">
        <v>12446</v>
      </c>
      <c r="E3188" s="1" t="s">
        <v>10</v>
      </c>
      <c r="F3188" s="1" t="s">
        <v>93</v>
      </c>
      <c r="G3188" s="1" t="s">
        <v>73</v>
      </c>
      <c r="H3188" s="1" t="s">
        <v>11</v>
      </c>
      <c r="I3188" s="1" t="s">
        <v>12</v>
      </c>
      <c r="J3188" s="1" t="s">
        <v>13</v>
      </c>
      <c r="K3188" s="1" t="s">
        <v>15</v>
      </c>
      <c r="L3188" s="1" t="s">
        <v>77</v>
      </c>
      <c r="M3188" s="1">
        <v>1880</v>
      </c>
      <c r="N3188" s="17">
        <v>8.5506866089390368</v>
      </c>
      <c r="O3188" s="8">
        <v>50.073910551297736</v>
      </c>
      <c r="P3188" s="8">
        <v>0.45744264573524857</v>
      </c>
      <c r="Q3188" s="8">
        <f>P3188-Table3[[#This Row],[paid]]</f>
        <v>-49.616467905562487</v>
      </c>
      <c r="R3188" s="8">
        <v>5.34977676830104E-2</v>
      </c>
      <c r="S3188" s="8">
        <v>200</v>
      </c>
      <c r="T3188" s="10">
        <v>0.21</v>
      </c>
      <c r="U3188" s="8">
        <v>0.32711227096755918</v>
      </c>
      <c r="V3188" s="10">
        <v>0.11918152436421507</v>
      </c>
    </row>
    <row r="3189" spans="1:22" x14ac:dyDescent="0.25">
      <c r="A3189" s="6">
        <v>44743</v>
      </c>
      <c r="B3189" s="7" t="str">
        <f t="shared" si="49"/>
        <v>7</v>
      </c>
      <c r="C3189" s="17">
        <f>_xlfn.ISOWEEKNUM(Table3[[#This Row],[dt]])</f>
        <v>26</v>
      </c>
      <c r="D3189" s="1">
        <v>17246</v>
      </c>
      <c r="E3189" s="1" t="s">
        <v>10</v>
      </c>
      <c r="F3189" s="1" t="s">
        <v>91</v>
      </c>
      <c r="G3189" s="1" t="s">
        <v>58</v>
      </c>
      <c r="H3189" s="1" t="s">
        <v>11</v>
      </c>
      <c r="I3189" s="1" t="s">
        <v>12</v>
      </c>
      <c r="J3189" s="1" t="s">
        <v>16</v>
      </c>
      <c r="K3189" s="1" t="s">
        <v>14</v>
      </c>
      <c r="L3189" s="1" t="s">
        <v>80</v>
      </c>
      <c r="M3189" s="1">
        <v>3130</v>
      </c>
      <c r="N3189" s="17">
        <v>9.8887053924032458</v>
      </c>
      <c r="O3189" s="8">
        <v>51.922599984308377</v>
      </c>
      <c r="P3189" s="8">
        <v>0.97243805767505098</v>
      </c>
      <c r="Q3189" s="8">
        <f>P3189-Table3[[#This Row],[paid]]</f>
        <v>-50.950161926633328</v>
      </c>
      <c r="R3189" s="8">
        <v>9.8338257546038588E-2</v>
      </c>
      <c r="S3189" s="8">
        <v>200</v>
      </c>
      <c r="T3189" s="10">
        <v>0.15</v>
      </c>
      <c r="U3189" s="8">
        <v>0.44904260039992561</v>
      </c>
      <c r="V3189" s="10">
        <v>7.6961645843972318E-2</v>
      </c>
    </row>
    <row r="3190" spans="1:22" x14ac:dyDescent="0.25">
      <c r="A3190" s="6">
        <v>44743</v>
      </c>
      <c r="B3190" s="7" t="str">
        <f t="shared" si="49"/>
        <v>7</v>
      </c>
      <c r="C3190" s="17">
        <f>_xlfn.ISOWEEKNUM(Table3[[#This Row],[dt]])</f>
        <v>26</v>
      </c>
      <c r="D3190" s="1">
        <v>2973</v>
      </c>
      <c r="E3190" s="1" t="s">
        <v>10</v>
      </c>
      <c r="F3190" s="1" t="s">
        <v>90</v>
      </c>
      <c r="G3190" s="1" t="s">
        <v>25</v>
      </c>
      <c r="H3190" s="1" t="s">
        <v>11</v>
      </c>
      <c r="I3190" s="1" t="s">
        <v>21</v>
      </c>
      <c r="J3190" s="1" t="s">
        <v>16</v>
      </c>
      <c r="K3190" s="1" t="s">
        <v>14</v>
      </c>
      <c r="L3190" s="1" t="s">
        <v>77</v>
      </c>
      <c r="M3190" s="1">
        <v>6370</v>
      </c>
      <c r="N3190" s="17">
        <v>39.584130019120458</v>
      </c>
      <c r="O3190" s="8">
        <v>71.091604379441534</v>
      </c>
      <c r="P3190" s="8">
        <v>12.026065431725158</v>
      </c>
      <c r="Q3190" s="8">
        <f>P3190-Table3[[#This Row],[paid]]</f>
        <v>-59.065538947716377</v>
      </c>
      <c r="R3190" s="8">
        <v>0.30381027512581849</v>
      </c>
      <c r="S3190" s="8">
        <v>200</v>
      </c>
      <c r="T3190" s="10">
        <v>0.05</v>
      </c>
      <c r="U3190" s="8">
        <v>2.8592942778118786</v>
      </c>
      <c r="V3190" s="10">
        <v>3.9626347370838984E-2</v>
      </c>
    </row>
    <row r="3191" spans="1:22" x14ac:dyDescent="0.25">
      <c r="A3191" s="6">
        <v>44743</v>
      </c>
      <c r="B3191" s="7" t="str">
        <f t="shared" si="49"/>
        <v>7</v>
      </c>
      <c r="C3191" s="17">
        <f>_xlfn.ISOWEEKNUM(Table3[[#This Row],[dt]])</f>
        <v>26</v>
      </c>
      <c r="D3191" s="1">
        <v>13250</v>
      </c>
      <c r="E3191" s="1" t="s">
        <v>10</v>
      </c>
      <c r="F3191" s="1" t="s">
        <v>95</v>
      </c>
      <c r="G3191" s="1" t="s">
        <v>43</v>
      </c>
      <c r="H3191" s="1" t="s">
        <v>11</v>
      </c>
      <c r="I3191" s="1" t="s">
        <v>18</v>
      </c>
      <c r="J3191" s="1" t="s">
        <v>13</v>
      </c>
      <c r="K3191" s="1" t="s">
        <v>15</v>
      </c>
      <c r="L3191" s="1" t="s">
        <v>77</v>
      </c>
      <c r="M3191" s="1">
        <v>3650</v>
      </c>
      <c r="N3191" s="17">
        <v>13.104406740401876</v>
      </c>
      <c r="O3191" s="8">
        <v>65.508249147805756</v>
      </c>
      <c r="P3191" s="8">
        <v>2.3076525314097616</v>
      </c>
      <c r="Q3191" s="8">
        <f>P3191-Table3[[#This Row],[paid]]</f>
        <v>-63.200596616395998</v>
      </c>
      <c r="R3191" s="8">
        <v>0.17609744394571442</v>
      </c>
      <c r="S3191" s="8">
        <v>200</v>
      </c>
      <c r="T3191" s="10">
        <v>7.0000000000000007E-2</v>
      </c>
      <c r="U3191" s="8">
        <v>0.47367310273620744</v>
      </c>
      <c r="V3191" s="10">
        <v>3.4210313748782993E-2</v>
      </c>
    </row>
    <row r="3192" spans="1:22" x14ac:dyDescent="0.25">
      <c r="A3192" s="6">
        <v>44743</v>
      </c>
      <c r="B3192" s="7" t="str">
        <f t="shared" si="49"/>
        <v>7</v>
      </c>
      <c r="C3192" s="17">
        <f>_xlfn.ISOWEEKNUM(Table3[[#This Row],[dt]])</f>
        <v>26</v>
      </c>
      <c r="D3192" s="1">
        <v>17872</v>
      </c>
      <c r="E3192" s="1" t="s">
        <v>24</v>
      </c>
      <c r="F3192" s="1" t="s">
        <v>89</v>
      </c>
      <c r="G3192" s="1" t="s">
        <v>41</v>
      </c>
      <c r="H3192" s="1" t="s">
        <v>11</v>
      </c>
      <c r="I3192" s="1" t="s">
        <v>18</v>
      </c>
      <c r="J3192" s="1" t="s">
        <v>13</v>
      </c>
      <c r="K3192" s="1" t="s">
        <v>15</v>
      </c>
      <c r="L3192" s="1" t="s">
        <v>77</v>
      </c>
      <c r="M3192" s="1">
        <v>47100</v>
      </c>
      <c r="N3192" s="17">
        <v>192.10652591170825</v>
      </c>
      <c r="O3192" s="8">
        <v>1118.7434122805807</v>
      </c>
      <c r="P3192" s="8">
        <v>1053.5191682344719</v>
      </c>
      <c r="Q3192" s="8">
        <f>P3192-Table3[[#This Row],[paid]]</f>
        <v>-65.224244046108879</v>
      </c>
      <c r="R3192" s="8">
        <v>5.4840363347087289</v>
      </c>
      <c r="S3192" s="8">
        <v>1800</v>
      </c>
      <c r="T3192" s="10">
        <v>7.0000000000000007E-2</v>
      </c>
      <c r="U3192" s="8">
        <v>73.758373037455954</v>
      </c>
      <c r="V3192" s="10">
        <v>1.166857001141281E-2</v>
      </c>
    </row>
    <row r="3193" spans="1:22" x14ac:dyDescent="0.25">
      <c r="A3193" s="6">
        <v>44743</v>
      </c>
      <c r="B3193" s="7" t="str">
        <f t="shared" si="49"/>
        <v>7</v>
      </c>
      <c r="C3193" s="17">
        <f>_xlfn.ISOWEEKNUM(Table3[[#This Row],[dt]])</f>
        <v>26</v>
      </c>
      <c r="D3193" s="1">
        <v>15974</v>
      </c>
      <c r="E3193" s="1" t="s">
        <v>10</v>
      </c>
      <c r="F3193" s="1" t="s">
        <v>91</v>
      </c>
      <c r="G3193" s="1" t="s">
        <v>37</v>
      </c>
      <c r="H3193" s="1" t="s">
        <v>11</v>
      </c>
      <c r="I3193" s="1" t="s">
        <v>12</v>
      </c>
      <c r="J3193" s="1" t="s">
        <v>16</v>
      </c>
      <c r="K3193" s="1" t="s">
        <v>14</v>
      </c>
      <c r="L3193" s="1" t="s">
        <v>76</v>
      </c>
      <c r="M3193" s="1">
        <v>3600</v>
      </c>
      <c r="N3193" s="17">
        <v>12.701838860985429</v>
      </c>
      <c r="O3193" s="8">
        <v>78.752282457340883</v>
      </c>
      <c r="P3193" s="8">
        <v>1.9613701994273602</v>
      </c>
      <c r="Q3193" s="8">
        <f>P3193-Table3[[#This Row],[paid]]</f>
        <v>-76.790912257913519</v>
      </c>
      <c r="R3193" s="8">
        <v>0.15441624011243313</v>
      </c>
      <c r="S3193" s="8">
        <v>200</v>
      </c>
      <c r="T3193" s="10">
        <v>0.09</v>
      </c>
      <c r="U3193" s="8">
        <v>3.0888458330100236E-2</v>
      </c>
      <c r="V3193" s="10">
        <v>2.6247346828523585E-3</v>
      </c>
    </row>
    <row r="3194" spans="1:22" x14ac:dyDescent="0.25">
      <c r="A3194" s="6">
        <v>44743</v>
      </c>
      <c r="B3194" s="7" t="str">
        <f t="shared" si="49"/>
        <v>7</v>
      </c>
      <c r="C3194" s="17">
        <f>_xlfn.ISOWEEKNUM(Table3[[#This Row],[dt]])</f>
        <v>26</v>
      </c>
      <c r="D3194" s="1">
        <v>17849</v>
      </c>
      <c r="E3194" s="1" t="s">
        <v>10</v>
      </c>
      <c r="F3194" s="1" t="s">
        <v>94</v>
      </c>
      <c r="G3194" s="1" t="s">
        <v>40</v>
      </c>
      <c r="H3194" s="1" t="s">
        <v>11</v>
      </c>
      <c r="I3194" s="1" t="s">
        <v>12</v>
      </c>
      <c r="J3194" s="1" t="s">
        <v>16</v>
      </c>
      <c r="K3194" s="1" t="s">
        <v>15</v>
      </c>
      <c r="L3194" s="1" t="s">
        <v>81</v>
      </c>
      <c r="M3194" s="1">
        <v>10850</v>
      </c>
      <c r="N3194" s="17">
        <v>43.732833957553062</v>
      </c>
      <c r="O3194" s="8">
        <v>107.31069319179836</v>
      </c>
      <c r="P3194" s="8">
        <v>6.9218299811605277</v>
      </c>
      <c r="Q3194" s="8">
        <f>P3194-Table3[[#This Row],[paid]]</f>
        <v>-100.38886321063784</v>
      </c>
      <c r="R3194" s="8">
        <v>0.15827535868996809</v>
      </c>
      <c r="S3194" s="8">
        <v>200</v>
      </c>
      <c r="T3194" s="10">
        <v>0.08</v>
      </c>
      <c r="U3194" s="8">
        <v>3.1501622813819532</v>
      </c>
      <c r="V3194" s="10">
        <v>7.5850901903973825E-2</v>
      </c>
    </row>
    <row r="3195" spans="1:22" x14ac:dyDescent="0.25">
      <c r="A3195" s="6">
        <v>44743</v>
      </c>
      <c r="B3195" s="7" t="str">
        <f t="shared" si="49"/>
        <v>7</v>
      </c>
      <c r="C3195" s="17">
        <f>_xlfn.ISOWEEKNUM(Table3[[#This Row],[dt]])</f>
        <v>26</v>
      </c>
      <c r="D3195" s="1">
        <v>17456</v>
      </c>
      <c r="E3195" s="1" t="s">
        <v>10</v>
      </c>
      <c r="F3195" s="1" t="s">
        <v>95</v>
      </c>
      <c r="G3195" s="1" t="s">
        <v>50</v>
      </c>
      <c r="H3195" s="1" t="s">
        <v>17</v>
      </c>
      <c r="I3195" s="1" t="s">
        <v>18</v>
      </c>
      <c r="J3195" s="1" t="s">
        <v>16</v>
      </c>
      <c r="K3195" s="1" t="s">
        <v>15</v>
      </c>
      <c r="L3195" s="1" t="s">
        <v>79</v>
      </c>
      <c r="M3195" s="1">
        <v>67080</v>
      </c>
      <c r="N3195" s="17">
        <v>124.91620111731844</v>
      </c>
      <c r="O3195" s="8">
        <v>1912.3598991102972</v>
      </c>
      <c r="P3195" s="8">
        <v>1809.7328315602779</v>
      </c>
      <c r="Q3195" s="8">
        <f>P3195-Table3[[#This Row],[paid]]</f>
        <v>-102.62706755001932</v>
      </c>
      <c r="R3195" s="8">
        <v>14.487574993259827</v>
      </c>
      <c r="S3195" s="8">
        <v>2800</v>
      </c>
      <c r="T3195" s="10">
        <v>0.05</v>
      </c>
      <c r="U3195" s="8">
        <v>489.42934329432649</v>
      </c>
      <c r="V3195" s="10">
        <v>4.5073811887135523E-2</v>
      </c>
    </row>
    <row r="3196" spans="1:22" x14ac:dyDescent="0.25">
      <c r="A3196" s="6">
        <v>44743</v>
      </c>
      <c r="B3196" s="7" t="str">
        <f t="shared" si="49"/>
        <v>7</v>
      </c>
      <c r="C3196" s="17">
        <f>_xlfn.ISOWEEKNUM(Table3[[#This Row],[dt]])</f>
        <v>26</v>
      </c>
      <c r="D3196" s="1">
        <v>15810</v>
      </c>
      <c r="E3196" s="1" t="s">
        <v>10</v>
      </c>
      <c r="F3196" s="1" t="s">
        <v>92</v>
      </c>
      <c r="G3196" s="1" t="s">
        <v>68</v>
      </c>
      <c r="H3196" s="1" t="s">
        <v>11</v>
      </c>
      <c r="I3196" s="1" t="s">
        <v>18</v>
      </c>
      <c r="J3196" s="1" t="s">
        <v>16</v>
      </c>
      <c r="K3196" s="1" t="s">
        <v>14</v>
      </c>
      <c r="L3196" s="1" t="s">
        <v>79</v>
      </c>
      <c r="M3196" s="1">
        <v>7640</v>
      </c>
      <c r="N3196" s="17">
        <v>24.892230576441101</v>
      </c>
      <c r="O3196" s="8">
        <v>124.78215657037805</v>
      </c>
      <c r="P3196" s="8">
        <v>19.910937263945037</v>
      </c>
      <c r="Q3196" s="8">
        <f>P3196-Table3[[#This Row],[paid]]</f>
        <v>-104.87121930643301</v>
      </c>
      <c r="R3196" s="8">
        <v>0.79988561904088507</v>
      </c>
      <c r="S3196" s="8">
        <v>200</v>
      </c>
      <c r="T3196" s="10">
        <v>0.15</v>
      </c>
      <c r="U3196" s="8">
        <v>16.395007343747917</v>
      </c>
      <c r="V3196" s="10">
        <v>0.13723619273845195</v>
      </c>
    </row>
    <row r="3197" spans="1:22" x14ac:dyDescent="0.25">
      <c r="A3197" s="6">
        <v>44743</v>
      </c>
      <c r="B3197" s="7" t="str">
        <f t="shared" si="49"/>
        <v>7</v>
      </c>
      <c r="C3197" s="17">
        <f>_xlfn.ISOWEEKNUM(Table3[[#This Row],[dt]])</f>
        <v>26</v>
      </c>
      <c r="D3197" s="1">
        <v>17957</v>
      </c>
      <c r="E3197" s="1" t="s">
        <v>10</v>
      </c>
      <c r="F3197" s="1" t="s">
        <v>89</v>
      </c>
      <c r="G3197" s="1" t="s">
        <v>45</v>
      </c>
      <c r="H3197" s="1" t="s">
        <v>17</v>
      </c>
      <c r="I3197" s="1" t="s">
        <v>18</v>
      </c>
      <c r="J3197" s="1" t="s">
        <v>16</v>
      </c>
      <c r="K3197" s="1" t="s">
        <v>15</v>
      </c>
      <c r="L3197" s="1" t="s">
        <v>75</v>
      </c>
      <c r="M3197" s="1">
        <v>26270</v>
      </c>
      <c r="N3197" s="17">
        <v>205.52589452799134</v>
      </c>
      <c r="O3197" s="8">
        <v>117.41145445074476</v>
      </c>
      <c r="P3197" s="8">
        <v>11.590343037378398</v>
      </c>
      <c r="Q3197" s="8">
        <f>P3197-Table3[[#This Row],[paid]]</f>
        <v>-105.82111141336635</v>
      </c>
      <c r="R3197" s="8">
        <v>5.6393590033979223E-2</v>
      </c>
      <c r="S3197" s="8">
        <v>200</v>
      </c>
      <c r="T3197" s="10">
        <v>8.5000000000000006E-2</v>
      </c>
      <c r="U3197" s="8">
        <v>2.9040725729627166</v>
      </c>
      <c r="V3197" s="10">
        <v>4.1759945666221113E-2</v>
      </c>
    </row>
    <row r="3198" spans="1:22" x14ac:dyDescent="0.25">
      <c r="A3198" s="6">
        <v>44743</v>
      </c>
      <c r="B3198" s="7" t="str">
        <f t="shared" si="49"/>
        <v>7</v>
      </c>
      <c r="C3198" s="17">
        <f>_xlfn.ISOWEEKNUM(Table3[[#This Row],[dt]])</f>
        <v>26</v>
      </c>
      <c r="D3198" s="1">
        <v>17100</v>
      </c>
      <c r="E3198" s="1" t="s">
        <v>10</v>
      </c>
      <c r="F3198" s="1" t="s">
        <v>94</v>
      </c>
      <c r="G3198" s="1" t="s">
        <v>27</v>
      </c>
      <c r="H3198" s="1" t="s">
        <v>11</v>
      </c>
      <c r="I3198" s="1" t="s">
        <v>21</v>
      </c>
      <c r="J3198" s="1" t="s">
        <v>13</v>
      </c>
      <c r="K3198" s="1" t="s">
        <v>15</v>
      </c>
      <c r="L3198" s="1" t="s">
        <v>79</v>
      </c>
      <c r="M3198" s="1">
        <v>38300</v>
      </c>
      <c r="N3198" s="17">
        <v>250.13061650992685</v>
      </c>
      <c r="O3198" s="8">
        <v>688.5363514297145</v>
      </c>
      <c r="P3198" s="8">
        <v>574.08007357536712</v>
      </c>
      <c r="Q3198" s="8">
        <f>P3198-Table3[[#This Row],[paid]]</f>
        <v>-114.45627785434738</v>
      </c>
      <c r="R3198" s="8">
        <v>2.2951211714323816</v>
      </c>
      <c r="S3198" s="8">
        <v>600</v>
      </c>
      <c r="T3198" s="10">
        <v>7.0000000000000007E-2</v>
      </c>
      <c r="U3198" s="8">
        <v>227.46297089389773</v>
      </c>
      <c r="V3198" s="10">
        <v>6.6036946575895983E-2</v>
      </c>
    </row>
    <row r="3199" spans="1:22" x14ac:dyDescent="0.25">
      <c r="A3199" s="6">
        <v>44743</v>
      </c>
      <c r="B3199" s="7" t="str">
        <f t="shared" si="49"/>
        <v>7</v>
      </c>
      <c r="C3199" s="17">
        <f>_xlfn.ISOWEEKNUM(Table3[[#This Row],[dt]])</f>
        <v>26</v>
      </c>
      <c r="D3199" s="1">
        <v>16256</v>
      </c>
      <c r="E3199" s="1" t="s">
        <v>10</v>
      </c>
      <c r="F3199" s="1" t="s">
        <v>91</v>
      </c>
      <c r="G3199" s="1" t="s">
        <v>27</v>
      </c>
      <c r="H3199" s="1" t="s">
        <v>17</v>
      </c>
      <c r="I3199" s="1" t="s">
        <v>12</v>
      </c>
      <c r="J3199" s="1" t="s">
        <v>16</v>
      </c>
      <c r="K3199" s="1" t="s">
        <v>14</v>
      </c>
      <c r="L3199" s="1" t="s">
        <v>76</v>
      </c>
      <c r="M3199" s="1">
        <v>210860</v>
      </c>
      <c r="N3199" s="17">
        <v>664.02595980064632</v>
      </c>
      <c r="O3199" s="8">
        <v>3140.3619290081383</v>
      </c>
      <c r="P3199" s="8">
        <v>3022.1476000449825</v>
      </c>
      <c r="Q3199" s="8">
        <f>P3199-Table3[[#This Row],[paid]]</f>
        <v>-118.21432896315582</v>
      </c>
      <c r="R3199" s="8">
        <v>4.5512491724755622</v>
      </c>
      <c r="S3199" s="8">
        <v>3800</v>
      </c>
      <c r="T3199" s="10">
        <v>0.1</v>
      </c>
      <c r="U3199" s="8">
        <v>1145.2280679901498</v>
      </c>
      <c r="V3199" s="10">
        <v>6.3157519064318365E-2</v>
      </c>
    </row>
    <row r="3200" spans="1:22" x14ac:dyDescent="0.25">
      <c r="A3200" s="6">
        <v>44743</v>
      </c>
      <c r="B3200" s="7" t="str">
        <f t="shared" si="49"/>
        <v>7</v>
      </c>
      <c r="C3200" s="17">
        <f>_xlfn.ISOWEEKNUM(Table3[[#This Row],[dt]])</f>
        <v>26</v>
      </c>
      <c r="D3200" s="1">
        <v>2480</v>
      </c>
      <c r="E3200" s="1" t="s">
        <v>10</v>
      </c>
      <c r="F3200" s="1" t="s">
        <v>90</v>
      </c>
      <c r="G3200" s="1" t="s">
        <v>72</v>
      </c>
      <c r="H3200" s="1" t="s">
        <v>17</v>
      </c>
      <c r="I3200" s="1" t="s">
        <v>12</v>
      </c>
      <c r="J3200" s="1" t="s">
        <v>13</v>
      </c>
      <c r="K3200" s="1" t="s">
        <v>14</v>
      </c>
      <c r="L3200" s="1" t="s">
        <v>80</v>
      </c>
      <c r="M3200" s="1">
        <v>4210</v>
      </c>
      <c r="N3200" s="17">
        <v>7.4949984576741731</v>
      </c>
      <c r="O3200" s="8">
        <v>128.83018907666695</v>
      </c>
      <c r="P3200" s="8">
        <v>0.7966848749434744</v>
      </c>
      <c r="Q3200" s="8">
        <f>P3200-Table3[[#This Row],[paid]]</f>
        <v>-128.03350420172347</v>
      </c>
      <c r="R3200" s="8">
        <v>0.10629553554180442</v>
      </c>
      <c r="S3200" s="8">
        <v>50000</v>
      </c>
      <c r="T3200" s="10">
        <v>0.06</v>
      </c>
      <c r="U3200" s="8">
        <v>0.24013066071508235</v>
      </c>
      <c r="V3200" s="10">
        <v>5.0235391739659484E-2</v>
      </c>
    </row>
    <row r="3201" spans="1:22" x14ac:dyDescent="0.25">
      <c r="A3201" s="6">
        <v>44743</v>
      </c>
      <c r="B3201" s="7" t="str">
        <f t="shared" si="49"/>
        <v>7</v>
      </c>
      <c r="C3201" s="17">
        <f>_xlfn.ISOWEEKNUM(Table3[[#This Row],[dt]])</f>
        <v>26</v>
      </c>
      <c r="D3201" s="1">
        <v>17962</v>
      </c>
      <c r="E3201" s="1" t="s">
        <v>10</v>
      </c>
      <c r="F3201" s="1" t="s">
        <v>92</v>
      </c>
      <c r="G3201" s="1" t="s">
        <v>64</v>
      </c>
      <c r="H3201" s="1" t="s">
        <v>11</v>
      </c>
      <c r="I3201" s="1" t="s">
        <v>12</v>
      </c>
      <c r="J3201" s="1" t="s">
        <v>23</v>
      </c>
      <c r="K3201" s="1" t="s">
        <v>15</v>
      </c>
      <c r="L3201" s="1" t="s">
        <v>75</v>
      </c>
      <c r="M3201" s="1">
        <v>10280</v>
      </c>
      <c r="N3201" s="17">
        <v>123.92697581266368</v>
      </c>
      <c r="O3201" s="8">
        <v>138.44424135851926</v>
      </c>
      <c r="P3201" s="8">
        <v>9.1357700480510058</v>
      </c>
      <c r="Q3201" s="8">
        <f>P3201-Table3[[#This Row],[paid]]</f>
        <v>-129.30847131046826</v>
      </c>
      <c r="R3201" s="8">
        <v>7.3718978359168935E-2</v>
      </c>
      <c r="S3201" s="8">
        <v>200</v>
      </c>
      <c r="T3201" s="10">
        <v>0.06</v>
      </c>
      <c r="U3201" s="8">
        <v>2.8598245879962749</v>
      </c>
      <c r="V3201" s="10">
        <v>5.2172660741871088E-2</v>
      </c>
    </row>
    <row r="3202" spans="1:22" x14ac:dyDescent="0.25">
      <c r="A3202" s="6">
        <v>44743</v>
      </c>
      <c r="B3202" s="7" t="str">
        <f t="shared" ref="B3202:B3265" si="50">TEXT(A3202,"M")</f>
        <v>7</v>
      </c>
      <c r="C3202" s="17">
        <f>_xlfn.ISOWEEKNUM(Table3[[#This Row],[dt]])</f>
        <v>26</v>
      </c>
      <c r="D3202" s="1">
        <v>15673</v>
      </c>
      <c r="E3202" s="1" t="s">
        <v>10</v>
      </c>
      <c r="F3202" s="1" t="s">
        <v>92</v>
      </c>
      <c r="G3202" s="1" t="s">
        <v>54</v>
      </c>
      <c r="H3202" s="1" t="s">
        <v>19</v>
      </c>
      <c r="I3202" s="1" t="s">
        <v>21</v>
      </c>
      <c r="J3202" s="1" t="s">
        <v>16</v>
      </c>
      <c r="K3202" s="1" t="s">
        <v>15</v>
      </c>
      <c r="L3202" s="1" t="s">
        <v>80</v>
      </c>
      <c r="M3202" s="1">
        <v>13600</v>
      </c>
      <c r="N3202" s="17">
        <v>6.6163950377037217</v>
      </c>
      <c r="O3202" s="8">
        <v>165.39586517918454</v>
      </c>
      <c r="P3202" s="8">
        <v>22.798424617255634</v>
      </c>
      <c r="Q3202" s="8">
        <f>P3202-Table3[[#This Row],[paid]]</f>
        <v>-142.59744056192892</v>
      </c>
      <c r="R3202" s="8">
        <v>3.4457471912330115</v>
      </c>
      <c r="S3202" s="8">
        <v>200</v>
      </c>
      <c r="T3202" s="10">
        <v>0.06</v>
      </c>
      <c r="U3202" s="8">
        <v>3.0669453161210956</v>
      </c>
      <c r="V3202" s="10">
        <v>2.2420740084819948E-2</v>
      </c>
    </row>
    <row r="3203" spans="1:22" x14ac:dyDescent="0.25">
      <c r="A3203" s="6">
        <v>44743</v>
      </c>
      <c r="B3203" s="7" t="str">
        <f t="shared" si="50"/>
        <v>7</v>
      </c>
      <c r="C3203" s="17">
        <f>_xlfn.ISOWEEKNUM(Table3[[#This Row],[dt]])</f>
        <v>26</v>
      </c>
      <c r="D3203" s="1">
        <v>12790</v>
      </c>
      <c r="E3203" s="1" t="s">
        <v>10</v>
      </c>
      <c r="F3203" s="1" t="s">
        <v>93</v>
      </c>
      <c r="G3203" s="1" t="s">
        <v>31</v>
      </c>
      <c r="H3203" s="1" t="s">
        <v>19</v>
      </c>
      <c r="I3203" s="1" t="s">
        <v>21</v>
      </c>
      <c r="J3203" s="1" t="s">
        <v>16</v>
      </c>
      <c r="K3203" s="1" t="s">
        <v>14</v>
      </c>
      <c r="L3203" s="1" t="s">
        <v>77</v>
      </c>
      <c r="M3203" s="1">
        <v>25520</v>
      </c>
      <c r="N3203" s="17">
        <v>44.356894553881808</v>
      </c>
      <c r="O3203" s="8">
        <v>827.45857616030651</v>
      </c>
      <c r="P3203" s="8">
        <v>679.69431130459054</v>
      </c>
      <c r="Q3203" s="8">
        <f>P3203-Table3[[#This Row],[paid]]</f>
        <v>-147.76426485571596</v>
      </c>
      <c r="R3203" s="8">
        <v>15.3233069659316</v>
      </c>
      <c r="S3203" s="8">
        <v>600</v>
      </c>
      <c r="T3203" s="10">
        <v>0.04</v>
      </c>
      <c r="U3203" s="8">
        <v>7.0491438577292174</v>
      </c>
      <c r="V3203" s="10">
        <v>1.728508375134905E-3</v>
      </c>
    </row>
    <row r="3204" spans="1:22" x14ac:dyDescent="0.25">
      <c r="A3204" s="6">
        <v>44743</v>
      </c>
      <c r="B3204" s="7" t="str">
        <f t="shared" si="50"/>
        <v>7</v>
      </c>
      <c r="C3204" s="17">
        <f>_xlfn.ISOWEEKNUM(Table3[[#This Row],[dt]])</f>
        <v>26</v>
      </c>
      <c r="D3204" s="1">
        <v>17933</v>
      </c>
      <c r="E3204" s="1" t="s">
        <v>10</v>
      </c>
      <c r="F3204" s="1" t="s">
        <v>89</v>
      </c>
      <c r="G3204" s="1" t="s">
        <v>57</v>
      </c>
      <c r="H3204" s="1" t="s">
        <v>11</v>
      </c>
      <c r="I3204" s="1" t="s">
        <v>18</v>
      </c>
      <c r="J3204" s="1" t="s">
        <v>16</v>
      </c>
      <c r="K3204" s="1" t="s">
        <v>15</v>
      </c>
      <c r="L3204" s="1" t="s">
        <v>80</v>
      </c>
      <c r="M3204" s="1">
        <v>93760</v>
      </c>
      <c r="N3204" s="17">
        <v>1194.7954393024816</v>
      </c>
      <c r="O3204" s="8">
        <v>3278.7220590814372</v>
      </c>
      <c r="P3204" s="8">
        <v>3123.92516980139</v>
      </c>
      <c r="Q3204" s="8">
        <f>P3204-Table3[[#This Row],[paid]]</f>
        <v>-154.79688928004725</v>
      </c>
      <c r="R3204" s="8">
        <v>2.61461089240944</v>
      </c>
      <c r="S3204" s="8">
        <v>8000</v>
      </c>
      <c r="T3204" s="10">
        <v>0.1</v>
      </c>
      <c r="U3204" s="8">
        <v>1002.2080597754898</v>
      </c>
      <c r="V3204" s="10">
        <v>5.346948711958676E-2</v>
      </c>
    </row>
    <row r="3205" spans="1:22" x14ac:dyDescent="0.25">
      <c r="A3205" s="6">
        <v>44743</v>
      </c>
      <c r="B3205" s="7" t="str">
        <f t="shared" si="50"/>
        <v>7</v>
      </c>
      <c r="C3205" s="17">
        <f>_xlfn.ISOWEEKNUM(Table3[[#This Row],[dt]])</f>
        <v>26</v>
      </c>
      <c r="D3205" s="1">
        <v>9363</v>
      </c>
      <c r="E3205" s="1" t="s">
        <v>10</v>
      </c>
      <c r="F3205" s="1" t="s">
        <v>93</v>
      </c>
      <c r="G3205" s="1" t="s">
        <v>48</v>
      </c>
      <c r="H3205" s="1" t="s">
        <v>11</v>
      </c>
      <c r="I3205" s="1" t="s">
        <v>18</v>
      </c>
      <c r="J3205" s="1" t="s">
        <v>13</v>
      </c>
      <c r="K3205" s="1" t="s">
        <v>14</v>
      </c>
      <c r="L3205" s="1" t="s">
        <v>81</v>
      </c>
      <c r="M3205" s="1">
        <v>9590</v>
      </c>
      <c r="N3205" s="17">
        <v>48.274757459271463</v>
      </c>
      <c r="O3205" s="8">
        <v>212.76954306593069</v>
      </c>
      <c r="P3205" s="8">
        <v>31.125448746144908</v>
      </c>
      <c r="Q3205" s="8">
        <f>P3205-Table3[[#This Row],[paid]]</f>
        <v>-181.64409431978578</v>
      </c>
      <c r="R3205" s="8">
        <v>0.64475619110888094</v>
      </c>
      <c r="S3205" s="8">
        <v>200</v>
      </c>
      <c r="T3205" s="10">
        <v>0.12</v>
      </c>
      <c r="U3205" s="8">
        <v>5.5665928972695236</v>
      </c>
      <c r="V3205" s="10">
        <v>2.980729660943969E-2</v>
      </c>
    </row>
    <row r="3206" spans="1:22" x14ac:dyDescent="0.25">
      <c r="A3206" s="6">
        <v>44743</v>
      </c>
      <c r="B3206" s="7" t="str">
        <f t="shared" si="50"/>
        <v>7</v>
      </c>
      <c r="C3206" s="17">
        <f>_xlfn.ISOWEEKNUM(Table3[[#This Row],[dt]])</f>
        <v>26</v>
      </c>
      <c r="D3206" s="1">
        <v>17833</v>
      </c>
      <c r="E3206" s="1" t="s">
        <v>10</v>
      </c>
      <c r="F3206" s="1" t="s">
        <v>93</v>
      </c>
      <c r="G3206" s="1" t="s">
        <v>60</v>
      </c>
      <c r="H3206" s="1" t="s">
        <v>11</v>
      </c>
      <c r="I3206" s="1" t="s">
        <v>12</v>
      </c>
      <c r="J3206" s="1" t="s">
        <v>13</v>
      </c>
      <c r="K3206" s="1" t="s">
        <v>15</v>
      </c>
      <c r="L3206" s="1" t="s">
        <v>76</v>
      </c>
      <c r="M3206" s="1">
        <v>7100</v>
      </c>
      <c r="N3206" s="17">
        <v>51.070592171294749</v>
      </c>
      <c r="O3206" s="8">
        <v>213.56249161914351</v>
      </c>
      <c r="P3206" s="8">
        <v>21.137137427455098</v>
      </c>
      <c r="Q3206" s="8">
        <f>P3206-Table3[[#This Row],[paid]]</f>
        <v>-192.42535419168843</v>
      </c>
      <c r="R3206" s="8">
        <v>0.41388079771151842</v>
      </c>
      <c r="S3206" s="8">
        <v>200</v>
      </c>
      <c r="T3206" s="10">
        <v>0.15</v>
      </c>
      <c r="U3206" s="8">
        <v>6.1841903315206324</v>
      </c>
      <c r="V3206" s="10">
        <v>4.8762439669242749E-2</v>
      </c>
    </row>
    <row r="3207" spans="1:22" x14ac:dyDescent="0.25">
      <c r="A3207" s="6">
        <v>44743</v>
      </c>
      <c r="B3207" s="7" t="str">
        <f t="shared" si="50"/>
        <v>7</v>
      </c>
      <c r="C3207" s="17">
        <f>_xlfn.ISOWEEKNUM(Table3[[#This Row],[dt]])</f>
        <v>26</v>
      </c>
      <c r="D3207" s="1">
        <v>16053</v>
      </c>
      <c r="E3207" s="1" t="s">
        <v>10</v>
      </c>
      <c r="F3207" s="1" t="s">
        <v>89</v>
      </c>
      <c r="G3207" s="1" t="s">
        <v>33</v>
      </c>
      <c r="H3207" s="1" t="s">
        <v>11</v>
      </c>
      <c r="I3207" s="1" t="s">
        <v>12</v>
      </c>
      <c r="J3207" s="1" t="s">
        <v>16</v>
      </c>
      <c r="K3207" s="1" t="s">
        <v>15</v>
      </c>
      <c r="L3207" s="1" t="s">
        <v>80</v>
      </c>
      <c r="M3207" s="1">
        <v>23770</v>
      </c>
      <c r="N3207" s="17">
        <v>149.44062332079528</v>
      </c>
      <c r="O3207" s="8">
        <v>216.87362630306885</v>
      </c>
      <c r="P3207" s="8">
        <v>23.083853202686488</v>
      </c>
      <c r="Q3207" s="8">
        <f>P3207-Table3[[#This Row],[paid]]</f>
        <v>-193.78977310038235</v>
      </c>
      <c r="R3207" s="8">
        <v>0.15446839480275557</v>
      </c>
      <c r="S3207" s="8">
        <v>200</v>
      </c>
      <c r="T3207" s="10">
        <v>0.08</v>
      </c>
      <c r="U3207" s="8">
        <v>10.618063880809599</v>
      </c>
      <c r="V3207" s="10">
        <v>7.6662994601885276E-2</v>
      </c>
    </row>
    <row r="3208" spans="1:22" x14ac:dyDescent="0.25">
      <c r="A3208" s="6">
        <v>44743</v>
      </c>
      <c r="B3208" s="7" t="str">
        <f t="shared" si="50"/>
        <v>7</v>
      </c>
      <c r="C3208" s="17">
        <f>_xlfn.ISOWEEKNUM(Table3[[#This Row],[dt]])</f>
        <v>26</v>
      </c>
      <c r="D3208" s="1">
        <v>2865</v>
      </c>
      <c r="E3208" s="1" t="s">
        <v>10</v>
      </c>
      <c r="F3208" s="1" t="s">
        <v>94</v>
      </c>
      <c r="G3208" s="1" t="s">
        <v>46</v>
      </c>
      <c r="H3208" s="1" t="s">
        <v>17</v>
      </c>
      <c r="I3208" s="1" t="s">
        <v>12</v>
      </c>
      <c r="J3208" s="1" t="s">
        <v>16</v>
      </c>
      <c r="K3208" s="1" t="s">
        <v>15</v>
      </c>
      <c r="L3208" s="1" t="s">
        <v>80</v>
      </c>
      <c r="M3208" s="1">
        <v>148690</v>
      </c>
      <c r="N3208" s="17">
        <v>359.02117384843984</v>
      </c>
      <c r="O3208" s="8">
        <v>2747.6096711778446</v>
      </c>
      <c r="P3208" s="8">
        <v>2529.3591010861423</v>
      </c>
      <c r="Q3208" s="8">
        <f>P3208-Table3[[#This Row],[paid]]</f>
        <v>-218.25057009170223</v>
      </c>
      <c r="R3208" s="8">
        <v>7.0451530030201139</v>
      </c>
      <c r="S3208" s="8">
        <v>3000</v>
      </c>
      <c r="T3208" s="10">
        <v>0.12</v>
      </c>
      <c r="U3208" s="8">
        <v>1102.5759337638829</v>
      </c>
      <c r="V3208" s="10">
        <v>7.2651864872964683E-2</v>
      </c>
    </row>
    <row r="3209" spans="1:22" x14ac:dyDescent="0.25">
      <c r="A3209" s="6">
        <v>44743</v>
      </c>
      <c r="B3209" s="7" t="str">
        <f t="shared" si="50"/>
        <v>7</v>
      </c>
      <c r="C3209" s="17">
        <f>_xlfn.ISOWEEKNUM(Table3[[#This Row],[dt]])</f>
        <v>26</v>
      </c>
      <c r="D3209" s="1">
        <v>17673</v>
      </c>
      <c r="E3209" s="1" t="s">
        <v>10</v>
      </c>
      <c r="F3209" s="1" t="s">
        <v>93</v>
      </c>
      <c r="G3209" s="1" t="s">
        <v>36</v>
      </c>
      <c r="H3209" s="1" t="s">
        <v>11</v>
      </c>
      <c r="I3209" s="1" t="s">
        <v>18</v>
      </c>
      <c r="J3209" s="1" t="s">
        <v>16</v>
      </c>
      <c r="K3209" s="1" t="s">
        <v>14</v>
      </c>
      <c r="L3209" s="1" t="s">
        <v>77</v>
      </c>
      <c r="M3209" s="1">
        <v>19950</v>
      </c>
      <c r="N3209" s="17">
        <v>56.912888436067242</v>
      </c>
      <c r="O3209" s="8">
        <v>262.56098444521513</v>
      </c>
      <c r="P3209" s="8">
        <v>29.649015903560542</v>
      </c>
      <c r="Q3209" s="8">
        <f>P3209-Table3[[#This Row],[paid]]</f>
        <v>-232.91196854165457</v>
      </c>
      <c r="R3209" s="8">
        <v>0.52095433421669668</v>
      </c>
      <c r="S3209" s="8">
        <v>200</v>
      </c>
      <c r="T3209" s="10">
        <v>0.1</v>
      </c>
      <c r="U3209" s="8">
        <v>16.941237607808983</v>
      </c>
      <c r="V3209" s="10">
        <v>9.5232152408890533E-2</v>
      </c>
    </row>
    <row r="3210" spans="1:22" x14ac:dyDescent="0.25">
      <c r="A3210" s="6">
        <v>44743</v>
      </c>
      <c r="B3210" s="7" t="str">
        <f t="shared" si="50"/>
        <v>7</v>
      </c>
      <c r="C3210" s="17">
        <f>_xlfn.ISOWEEKNUM(Table3[[#This Row],[dt]])</f>
        <v>26</v>
      </c>
      <c r="D3210" s="1">
        <v>17282</v>
      </c>
      <c r="E3210" s="1" t="s">
        <v>10</v>
      </c>
      <c r="F3210" s="1" t="s">
        <v>89</v>
      </c>
      <c r="G3210" s="1" t="s">
        <v>57</v>
      </c>
      <c r="H3210" s="1" t="s">
        <v>17</v>
      </c>
      <c r="I3210" s="1" t="s">
        <v>18</v>
      </c>
      <c r="J3210" s="1" t="s">
        <v>13</v>
      </c>
      <c r="K3210" s="1" t="s">
        <v>14</v>
      </c>
      <c r="L3210" s="1" t="s">
        <v>81</v>
      </c>
      <c r="M3210" s="1">
        <v>90360</v>
      </c>
      <c r="N3210" s="17">
        <v>183.73775340439954</v>
      </c>
      <c r="O3210" s="8">
        <v>3318.1361984534997</v>
      </c>
      <c r="P3210" s="8">
        <v>3079.1257100689941</v>
      </c>
      <c r="Q3210" s="8">
        <f>P3210-Table3[[#This Row],[paid]]</f>
        <v>-239.01048838450561</v>
      </c>
      <c r="R3210" s="8">
        <v>16.758263628553028</v>
      </c>
      <c r="S3210" s="8">
        <v>2200</v>
      </c>
      <c r="T3210" s="10">
        <v>7.0000000000000007E-2</v>
      </c>
      <c r="U3210" s="8">
        <v>389.04760425152841</v>
      </c>
      <c r="V3210" s="10">
        <v>2.105833716474078E-2</v>
      </c>
    </row>
    <row r="3211" spans="1:22" x14ac:dyDescent="0.25">
      <c r="A3211" s="6">
        <v>44743</v>
      </c>
      <c r="B3211" s="7" t="str">
        <f t="shared" si="50"/>
        <v>7</v>
      </c>
      <c r="C3211" s="17">
        <f>_xlfn.ISOWEEKNUM(Table3[[#This Row],[dt]])</f>
        <v>26</v>
      </c>
      <c r="D3211" s="1">
        <v>2917</v>
      </c>
      <c r="E3211" s="1" t="s">
        <v>10</v>
      </c>
      <c r="F3211" s="1" t="s">
        <v>95</v>
      </c>
      <c r="G3211" s="1" t="s">
        <v>33</v>
      </c>
      <c r="H3211" s="1" t="s">
        <v>17</v>
      </c>
      <c r="I3211" s="1" t="s">
        <v>12</v>
      </c>
      <c r="J3211" s="1" t="s">
        <v>13</v>
      </c>
      <c r="K3211" s="1" t="s">
        <v>15</v>
      </c>
      <c r="L3211" s="1" t="s">
        <v>79</v>
      </c>
      <c r="M3211" s="1">
        <v>9170</v>
      </c>
      <c r="N3211" s="17">
        <v>46.348243618903211</v>
      </c>
      <c r="O3211" s="8">
        <v>271.97787149904548</v>
      </c>
      <c r="P3211" s="8">
        <v>26.261868014976063</v>
      </c>
      <c r="Q3211" s="8">
        <f>P3211-Table3[[#This Row],[paid]]</f>
        <v>-245.7160034840694</v>
      </c>
      <c r="R3211" s="8">
        <v>0.56662056562301133</v>
      </c>
      <c r="S3211" s="8">
        <v>200</v>
      </c>
      <c r="T3211" s="10">
        <v>7.0000000000000007E-2</v>
      </c>
      <c r="U3211" s="8">
        <v>7.6991840715419331</v>
      </c>
      <c r="V3211" s="10">
        <v>4.8861617327649126E-2</v>
      </c>
    </row>
    <row r="3212" spans="1:22" x14ac:dyDescent="0.25">
      <c r="A3212" s="6">
        <v>44743</v>
      </c>
      <c r="B3212" s="7" t="str">
        <f t="shared" si="50"/>
        <v>7</v>
      </c>
      <c r="C3212" s="17">
        <f>_xlfn.ISOWEEKNUM(Table3[[#This Row],[dt]])</f>
        <v>26</v>
      </c>
      <c r="D3212" s="1">
        <v>17144</v>
      </c>
      <c r="E3212" s="1" t="s">
        <v>24</v>
      </c>
      <c r="F3212" s="1" t="s">
        <v>93</v>
      </c>
      <c r="G3212" s="1" t="s">
        <v>51</v>
      </c>
      <c r="H3212" s="1" t="s">
        <v>19</v>
      </c>
      <c r="I3212" s="1" t="s">
        <v>21</v>
      </c>
      <c r="J3212" s="1" t="s">
        <v>13</v>
      </c>
      <c r="K3212" s="1" t="s">
        <v>15</v>
      </c>
      <c r="L3212" s="1" t="s">
        <v>78</v>
      </c>
      <c r="M3212" s="1">
        <v>7510</v>
      </c>
      <c r="N3212" s="17">
        <v>18.539048473967682</v>
      </c>
      <c r="O3212" s="8">
        <v>274.68116770929669</v>
      </c>
      <c r="P3212" s="8">
        <v>25.718825671963121</v>
      </c>
      <c r="Q3212" s="8">
        <f>P3212-Table3[[#This Row],[paid]]</f>
        <v>-248.96234203733357</v>
      </c>
      <c r="R3212" s="8">
        <v>1.3872786247944278</v>
      </c>
      <c r="S3212" s="8">
        <v>200</v>
      </c>
      <c r="T3212" s="10">
        <v>0.12</v>
      </c>
      <c r="U3212" s="8">
        <v>0.39723697872114816</v>
      </c>
      <c r="V3212" s="10">
        <v>2.5742296310350098E-3</v>
      </c>
    </row>
    <row r="3213" spans="1:22" x14ac:dyDescent="0.25">
      <c r="A3213" s="6">
        <v>44743</v>
      </c>
      <c r="B3213" s="7" t="str">
        <f t="shared" si="50"/>
        <v>7</v>
      </c>
      <c r="C3213" s="17">
        <f>_xlfn.ISOWEEKNUM(Table3[[#This Row],[dt]])</f>
        <v>26</v>
      </c>
      <c r="D3213" s="1">
        <v>2370</v>
      </c>
      <c r="E3213" s="1" t="s">
        <v>10</v>
      </c>
      <c r="F3213" s="1" t="s">
        <v>94</v>
      </c>
      <c r="G3213" s="1" t="s">
        <v>47</v>
      </c>
      <c r="H3213" s="1" t="s">
        <v>17</v>
      </c>
      <c r="I3213" s="1" t="s">
        <v>12</v>
      </c>
      <c r="J3213" s="1" t="s">
        <v>13</v>
      </c>
      <c r="K3213" s="1" t="s">
        <v>14</v>
      </c>
      <c r="L3213" s="1" t="s">
        <v>75</v>
      </c>
      <c r="M3213" s="1">
        <v>149240</v>
      </c>
      <c r="N3213" s="17">
        <v>459.44739475101977</v>
      </c>
      <c r="O3213" s="8">
        <v>5820.9815247944798</v>
      </c>
      <c r="P3213" s="8">
        <v>5571.7391592930044</v>
      </c>
      <c r="Q3213" s="8">
        <f>P3213-Table3[[#This Row],[paid]]</f>
        <v>-249.24236550147543</v>
      </c>
      <c r="R3213" s="8">
        <v>12.127044843321832</v>
      </c>
      <c r="S3213" s="8">
        <v>30000</v>
      </c>
      <c r="T3213" s="10">
        <v>8.5000000000000006E-2</v>
      </c>
      <c r="U3213" s="8">
        <v>2006.2064936508527</v>
      </c>
      <c r="V3213" s="10">
        <v>6.0011378742330888E-2</v>
      </c>
    </row>
    <row r="3214" spans="1:22" x14ac:dyDescent="0.25">
      <c r="A3214" s="6">
        <v>44743</v>
      </c>
      <c r="B3214" s="7" t="str">
        <f t="shared" si="50"/>
        <v>7</v>
      </c>
      <c r="C3214" s="17">
        <f>_xlfn.ISOWEEKNUM(Table3[[#This Row],[dt]])</f>
        <v>26</v>
      </c>
      <c r="D3214" s="1">
        <v>2647</v>
      </c>
      <c r="E3214" s="1" t="s">
        <v>10</v>
      </c>
      <c r="F3214" s="1" t="s">
        <v>94</v>
      </c>
      <c r="G3214" s="1" t="s">
        <v>69</v>
      </c>
      <c r="H3214" s="1" t="s">
        <v>11</v>
      </c>
      <c r="I3214" s="1" t="s">
        <v>18</v>
      </c>
      <c r="J3214" s="1" t="s">
        <v>13</v>
      </c>
      <c r="K3214" s="1" t="s">
        <v>14</v>
      </c>
      <c r="L3214" s="1" t="s">
        <v>77</v>
      </c>
      <c r="M3214" s="1">
        <v>11700</v>
      </c>
      <c r="N3214" s="17">
        <v>45.930847048165482</v>
      </c>
      <c r="O3214" s="8">
        <v>299.47311762096484</v>
      </c>
      <c r="P3214" s="8">
        <v>29.391140941208988</v>
      </c>
      <c r="Q3214" s="8">
        <f>P3214-Table3[[#This Row],[paid]]</f>
        <v>-270.08197667975583</v>
      </c>
      <c r="R3214" s="8">
        <v>0.63989982397642053</v>
      </c>
      <c r="S3214" s="8">
        <v>200</v>
      </c>
      <c r="T3214" s="10">
        <v>0.08</v>
      </c>
      <c r="U3214" s="8">
        <v>13.222281425357192</v>
      </c>
      <c r="V3214" s="10">
        <v>7.497883717072934E-2</v>
      </c>
    </row>
    <row r="3215" spans="1:22" x14ac:dyDescent="0.25">
      <c r="A3215" s="6">
        <v>44743</v>
      </c>
      <c r="B3215" s="7" t="str">
        <f t="shared" si="50"/>
        <v>7</v>
      </c>
      <c r="C3215" s="17">
        <f>_xlfn.ISOWEEKNUM(Table3[[#This Row],[dt]])</f>
        <v>26</v>
      </c>
      <c r="D3215" s="1">
        <v>12446</v>
      </c>
      <c r="E3215" s="1" t="s">
        <v>10</v>
      </c>
      <c r="F3215" s="1" t="s">
        <v>89</v>
      </c>
      <c r="G3215" s="1" t="s">
        <v>70</v>
      </c>
      <c r="H3215" s="1" t="s">
        <v>11</v>
      </c>
      <c r="I3215" s="1" t="s">
        <v>12</v>
      </c>
      <c r="J3215" s="1" t="s">
        <v>13</v>
      </c>
      <c r="K3215" s="1" t="s">
        <v>15</v>
      </c>
      <c r="L3215" s="1" t="s">
        <v>75</v>
      </c>
      <c r="M3215" s="1">
        <v>194280</v>
      </c>
      <c r="N3215" s="17">
        <v>762.92396299959273</v>
      </c>
      <c r="O3215" s="8">
        <v>4660.0081551682342</v>
      </c>
      <c r="P3215" s="8">
        <v>4389.1751720387283</v>
      </c>
      <c r="Q3215" s="8">
        <f>P3215-Table3[[#This Row],[paid]]</f>
        <v>-270.83298312950592</v>
      </c>
      <c r="R3215" s="8">
        <v>5.7530964878620168</v>
      </c>
      <c r="S3215" s="8">
        <v>3400</v>
      </c>
      <c r="T3215" s="10">
        <v>0.21</v>
      </c>
      <c r="U3215" s="8">
        <v>329.84888230998803</v>
      </c>
      <c r="V3215" s="10">
        <v>1.2525089923170252E-2</v>
      </c>
    </row>
    <row r="3216" spans="1:22" x14ac:dyDescent="0.25">
      <c r="A3216" s="6">
        <v>44743</v>
      </c>
      <c r="B3216" s="7" t="str">
        <f t="shared" si="50"/>
        <v>7</v>
      </c>
      <c r="C3216" s="17">
        <f>_xlfn.ISOWEEKNUM(Table3[[#This Row],[dt]])</f>
        <v>26</v>
      </c>
      <c r="D3216" s="1">
        <v>17644</v>
      </c>
      <c r="E3216" s="1" t="s">
        <v>10</v>
      </c>
      <c r="F3216" s="1" t="s">
        <v>92</v>
      </c>
      <c r="G3216" s="1" t="s">
        <v>56</v>
      </c>
      <c r="H3216" s="1" t="s">
        <v>17</v>
      </c>
      <c r="I3216" s="1" t="s">
        <v>22</v>
      </c>
      <c r="J3216" s="1" t="s">
        <v>13</v>
      </c>
      <c r="K3216" s="1" t="s">
        <v>14</v>
      </c>
      <c r="L3216" s="1" t="s">
        <v>76</v>
      </c>
      <c r="M3216" s="1">
        <v>117110</v>
      </c>
      <c r="N3216" s="17">
        <v>481.75392670157072</v>
      </c>
      <c r="O3216" s="8">
        <v>3235.577086599103</v>
      </c>
      <c r="P3216" s="8">
        <v>2952.1817549521706</v>
      </c>
      <c r="Q3216" s="8">
        <f>P3216-Table3[[#This Row],[paid]]</f>
        <v>-283.39533164693239</v>
      </c>
      <c r="R3216" s="8">
        <v>6.1279869064376955</v>
      </c>
      <c r="S3216" s="8">
        <v>4200</v>
      </c>
      <c r="T3216" s="10">
        <v>0.1</v>
      </c>
      <c r="U3216" s="8">
        <v>628.21828158428411</v>
      </c>
      <c r="V3216" s="10">
        <v>3.5466328167321919E-2</v>
      </c>
    </row>
    <row r="3217" spans="1:22" x14ac:dyDescent="0.25">
      <c r="A3217" s="6">
        <v>44743</v>
      </c>
      <c r="B3217" s="7" t="str">
        <f t="shared" si="50"/>
        <v>7</v>
      </c>
      <c r="C3217" s="17">
        <f>_xlfn.ISOWEEKNUM(Table3[[#This Row],[dt]])</f>
        <v>26</v>
      </c>
      <c r="D3217" s="1">
        <v>3534</v>
      </c>
      <c r="E3217" s="1" t="s">
        <v>10</v>
      </c>
      <c r="F3217" s="1" t="s">
        <v>92</v>
      </c>
      <c r="G3217" s="1" t="s">
        <v>63</v>
      </c>
      <c r="H3217" s="1" t="s">
        <v>11</v>
      </c>
      <c r="I3217" s="1" t="s">
        <v>18</v>
      </c>
      <c r="J3217" s="1" t="s">
        <v>13</v>
      </c>
      <c r="K3217" s="1" t="s">
        <v>14</v>
      </c>
      <c r="L3217" s="1" t="s">
        <v>77</v>
      </c>
      <c r="M3217" s="1">
        <v>20470</v>
      </c>
      <c r="N3217" s="17">
        <v>44.989010989010985</v>
      </c>
      <c r="O3217" s="8">
        <v>391.61146983832981</v>
      </c>
      <c r="P3217" s="8">
        <v>104.870313809401</v>
      </c>
      <c r="Q3217" s="8">
        <f>P3217-Table3[[#This Row],[paid]]</f>
        <v>-286.7411560289288</v>
      </c>
      <c r="R3217" s="8">
        <v>2.3310206537995826</v>
      </c>
      <c r="S3217" s="8">
        <v>200</v>
      </c>
      <c r="T3217" s="10">
        <v>0.08</v>
      </c>
      <c r="U3217" s="8">
        <v>0.4469081982573313</v>
      </c>
      <c r="V3217" s="10">
        <v>7.1025533350581153E-4</v>
      </c>
    </row>
    <row r="3218" spans="1:22" x14ac:dyDescent="0.25">
      <c r="A3218" s="6">
        <v>44743</v>
      </c>
      <c r="B3218" s="7" t="str">
        <f t="shared" si="50"/>
        <v>7</v>
      </c>
      <c r="C3218" s="17">
        <f>_xlfn.ISOWEEKNUM(Table3[[#This Row],[dt]])</f>
        <v>26</v>
      </c>
      <c r="D3218" s="1">
        <v>16966</v>
      </c>
      <c r="E3218" s="1" t="s">
        <v>10</v>
      </c>
      <c r="F3218" s="1" t="s">
        <v>90</v>
      </c>
      <c r="G3218" s="1" t="s">
        <v>64</v>
      </c>
      <c r="H3218" s="1" t="s">
        <v>11</v>
      </c>
      <c r="I3218" s="1" t="s">
        <v>12</v>
      </c>
      <c r="J3218" s="1" t="s">
        <v>16</v>
      </c>
      <c r="K3218" s="1" t="s">
        <v>15</v>
      </c>
      <c r="L3218" s="1" t="s">
        <v>81</v>
      </c>
      <c r="M3218" s="1">
        <v>23030</v>
      </c>
      <c r="N3218" s="17">
        <v>38.573906801459593</v>
      </c>
      <c r="O3218" s="8">
        <v>324.86136906737221</v>
      </c>
      <c r="P3218" s="8">
        <v>37.295155279164831</v>
      </c>
      <c r="Q3218" s="8">
        <f>P3218-Table3[[#This Row],[paid]]</f>
        <v>-287.56621378820739</v>
      </c>
      <c r="R3218" s="8">
        <v>0.96684931270051244</v>
      </c>
      <c r="S3218" s="8">
        <v>200</v>
      </c>
      <c r="T3218" s="10">
        <v>0.2</v>
      </c>
      <c r="U3218" s="8">
        <v>18.670887181308021</v>
      </c>
      <c r="V3218" s="10">
        <v>8.3437500311372564E-2</v>
      </c>
    </row>
    <row r="3219" spans="1:22" x14ac:dyDescent="0.25">
      <c r="A3219" s="6">
        <v>44743</v>
      </c>
      <c r="B3219" s="7" t="str">
        <f t="shared" si="50"/>
        <v>7</v>
      </c>
      <c r="C3219" s="17">
        <f>_xlfn.ISOWEEKNUM(Table3[[#This Row],[dt]])</f>
        <v>26</v>
      </c>
      <c r="D3219" s="1">
        <v>7799</v>
      </c>
      <c r="E3219" s="1" t="s">
        <v>10</v>
      </c>
      <c r="F3219" s="1" t="s">
        <v>93</v>
      </c>
      <c r="G3219" s="1" t="s">
        <v>28</v>
      </c>
      <c r="H3219" s="1" t="s">
        <v>19</v>
      </c>
      <c r="I3219" s="1" t="s">
        <v>18</v>
      </c>
      <c r="J3219" s="1" t="s">
        <v>16</v>
      </c>
      <c r="K3219" s="1" t="s">
        <v>14</v>
      </c>
      <c r="L3219" s="1" t="s">
        <v>76</v>
      </c>
      <c r="M3219" s="1">
        <v>15040</v>
      </c>
      <c r="N3219" s="17">
        <v>3.2330180567497853</v>
      </c>
      <c r="O3219" s="8">
        <v>642.9873354148599</v>
      </c>
      <c r="P3219" s="8">
        <v>346.4649442762788</v>
      </c>
      <c r="Q3219" s="8">
        <f>P3219-Table3[[#This Row],[paid]]</f>
        <v>-296.5223911385811</v>
      </c>
      <c r="R3219" s="8">
        <v>107.16455590247665</v>
      </c>
      <c r="S3219" s="8">
        <v>200</v>
      </c>
      <c r="T3219" s="10">
        <v>0.05</v>
      </c>
      <c r="U3219" s="8">
        <v>84.248410776093593</v>
      </c>
      <c r="V3219" s="10">
        <v>4.0527626324060873E-2</v>
      </c>
    </row>
    <row r="3220" spans="1:22" x14ac:dyDescent="0.25">
      <c r="A3220" s="6">
        <v>44743</v>
      </c>
      <c r="B3220" s="7" t="str">
        <f t="shared" si="50"/>
        <v>7</v>
      </c>
      <c r="C3220" s="17">
        <f>_xlfn.ISOWEEKNUM(Table3[[#This Row],[dt]])</f>
        <v>26</v>
      </c>
      <c r="D3220" s="1">
        <v>17956</v>
      </c>
      <c r="E3220" s="1" t="s">
        <v>10</v>
      </c>
      <c r="F3220" s="1" t="s">
        <v>92</v>
      </c>
      <c r="G3220" s="1" t="s">
        <v>67</v>
      </c>
      <c r="H3220" s="1" t="s">
        <v>11</v>
      </c>
      <c r="I3220" s="1" t="s">
        <v>18</v>
      </c>
      <c r="J3220" s="1" t="s">
        <v>13</v>
      </c>
      <c r="K3220" s="1" t="s">
        <v>14</v>
      </c>
      <c r="L3220" s="1" t="s">
        <v>76</v>
      </c>
      <c r="M3220" s="1">
        <v>83940</v>
      </c>
      <c r="N3220" s="17">
        <v>126.77204993958919</v>
      </c>
      <c r="O3220" s="8">
        <v>1044.2387384575745</v>
      </c>
      <c r="P3220" s="8">
        <v>735.44603055887364</v>
      </c>
      <c r="Q3220" s="8">
        <f>P3220-Table3[[#This Row],[paid]]</f>
        <v>-308.79270789870088</v>
      </c>
      <c r="R3220" s="8">
        <v>5.801326324764303</v>
      </c>
      <c r="S3220" s="8">
        <v>400</v>
      </c>
      <c r="T3220" s="10">
        <v>0.08</v>
      </c>
      <c r="U3220" s="8">
        <v>325.06536056103914</v>
      </c>
      <c r="V3220" s="10">
        <v>7.3666262162481719E-2</v>
      </c>
    </row>
    <row r="3221" spans="1:22" x14ac:dyDescent="0.25">
      <c r="A3221" s="6">
        <v>44743</v>
      </c>
      <c r="B3221" s="7" t="str">
        <f t="shared" si="50"/>
        <v>7</v>
      </c>
      <c r="C3221" s="17">
        <f>_xlfn.ISOWEEKNUM(Table3[[#This Row],[dt]])</f>
        <v>26</v>
      </c>
      <c r="D3221" s="1">
        <v>17871</v>
      </c>
      <c r="E3221" s="1" t="s">
        <v>10</v>
      </c>
      <c r="F3221" s="1" t="s">
        <v>90</v>
      </c>
      <c r="G3221" s="1" t="s">
        <v>32</v>
      </c>
      <c r="H3221" s="1" t="s">
        <v>17</v>
      </c>
      <c r="I3221" s="1" t="s">
        <v>12</v>
      </c>
      <c r="J3221" s="1" t="s">
        <v>16</v>
      </c>
      <c r="K3221" s="1" t="s">
        <v>14</v>
      </c>
      <c r="L3221" s="1" t="s">
        <v>77</v>
      </c>
      <c r="M3221" s="1">
        <v>68010</v>
      </c>
      <c r="N3221" s="17">
        <v>26.982741519539776</v>
      </c>
      <c r="O3221" s="8">
        <v>433.86941673555407</v>
      </c>
      <c r="P3221" s="8">
        <v>121.94777421884312</v>
      </c>
      <c r="Q3221" s="8">
        <f>P3221-Table3[[#This Row],[paid]]</f>
        <v>-311.92164251671096</v>
      </c>
      <c r="R3221" s="8">
        <v>4.5194730909953549</v>
      </c>
      <c r="S3221" s="8">
        <v>200</v>
      </c>
      <c r="T3221" s="10">
        <v>0.08</v>
      </c>
      <c r="U3221" s="8">
        <v>20.063351605065233</v>
      </c>
      <c r="V3221" s="10">
        <v>2.7420688533246286E-2</v>
      </c>
    </row>
    <row r="3222" spans="1:22" x14ac:dyDescent="0.25">
      <c r="A3222" s="6">
        <v>44743</v>
      </c>
      <c r="B3222" s="7" t="str">
        <f t="shared" si="50"/>
        <v>7</v>
      </c>
      <c r="C3222" s="17">
        <f>_xlfn.ISOWEEKNUM(Table3[[#This Row],[dt]])</f>
        <v>26</v>
      </c>
      <c r="D3222" s="1">
        <v>17871</v>
      </c>
      <c r="E3222" s="1" t="s">
        <v>10</v>
      </c>
      <c r="F3222" s="1" t="s">
        <v>94</v>
      </c>
      <c r="G3222" s="1" t="s">
        <v>50</v>
      </c>
      <c r="H3222" s="1" t="s">
        <v>17</v>
      </c>
      <c r="I3222" s="1" t="s">
        <v>12</v>
      </c>
      <c r="J3222" s="1" t="s">
        <v>16</v>
      </c>
      <c r="K3222" s="1" t="s">
        <v>14</v>
      </c>
      <c r="L3222" s="1" t="s">
        <v>78</v>
      </c>
      <c r="M3222" s="1">
        <v>76310</v>
      </c>
      <c r="N3222" s="17">
        <v>30.987574108665637</v>
      </c>
      <c r="O3222" s="8">
        <v>400.8043436550654</v>
      </c>
      <c r="P3222" s="8">
        <v>82.79969534724286</v>
      </c>
      <c r="Q3222" s="8">
        <f>P3222-Table3[[#This Row],[paid]]</f>
        <v>-318.00464830782255</v>
      </c>
      <c r="R3222" s="8">
        <v>2.6720289577004359</v>
      </c>
      <c r="S3222" s="8">
        <v>200</v>
      </c>
      <c r="T3222" s="10">
        <v>0.04</v>
      </c>
      <c r="U3222" s="8">
        <v>11.038480153307788</v>
      </c>
      <c r="V3222" s="10">
        <v>2.2219244702561893E-2</v>
      </c>
    </row>
    <row r="3223" spans="1:22" x14ac:dyDescent="0.25">
      <c r="A3223" s="6">
        <v>44743</v>
      </c>
      <c r="B3223" s="7" t="str">
        <f t="shared" si="50"/>
        <v>7</v>
      </c>
      <c r="C3223" s="17">
        <f>_xlfn.ISOWEEKNUM(Table3[[#This Row],[dt]])</f>
        <v>26</v>
      </c>
      <c r="D3223" s="1">
        <v>10509</v>
      </c>
      <c r="E3223" s="1" t="s">
        <v>10</v>
      </c>
      <c r="F3223" s="1" t="s">
        <v>92</v>
      </c>
      <c r="G3223" s="1" t="s">
        <v>33</v>
      </c>
      <c r="H3223" s="1" t="s">
        <v>17</v>
      </c>
      <c r="I3223" s="1" t="s">
        <v>12</v>
      </c>
      <c r="J3223" s="1" t="s">
        <v>13</v>
      </c>
      <c r="K3223" s="1" t="s">
        <v>14</v>
      </c>
      <c r="L3223" s="1" t="s">
        <v>76</v>
      </c>
      <c r="M3223" s="1">
        <v>425050</v>
      </c>
      <c r="N3223" s="17">
        <v>877.68263975882041</v>
      </c>
      <c r="O3223" s="8">
        <v>13380.846880767502</v>
      </c>
      <c r="P3223" s="8">
        <v>13049.041125022892</v>
      </c>
      <c r="Q3223" s="8">
        <f>P3223-Table3[[#This Row],[paid]]</f>
        <v>-331.80575574461</v>
      </c>
      <c r="R3223" s="8">
        <v>14.867607645297229</v>
      </c>
      <c r="S3223" s="8">
        <v>13400</v>
      </c>
      <c r="T3223" s="10">
        <v>0.108</v>
      </c>
      <c r="U3223" s="8">
        <v>3659.1715469276587</v>
      </c>
      <c r="V3223" s="10">
        <v>4.6736148552591311E-2</v>
      </c>
    </row>
    <row r="3224" spans="1:22" x14ac:dyDescent="0.25">
      <c r="A3224" s="6">
        <v>44743</v>
      </c>
      <c r="B3224" s="7" t="str">
        <f t="shared" si="50"/>
        <v>7</v>
      </c>
      <c r="C3224" s="17">
        <f>_xlfn.ISOWEEKNUM(Table3[[#This Row],[dt]])</f>
        <v>26</v>
      </c>
      <c r="D3224" s="1">
        <v>17956</v>
      </c>
      <c r="E3224" s="1" t="s">
        <v>10</v>
      </c>
      <c r="F3224" s="1" t="s">
        <v>93</v>
      </c>
      <c r="G3224" s="1" t="s">
        <v>67</v>
      </c>
      <c r="H3224" s="1" t="s">
        <v>11</v>
      </c>
      <c r="I3224" s="1" t="s">
        <v>18</v>
      </c>
      <c r="J3224" s="1" t="s">
        <v>13</v>
      </c>
      <c r="K3224" s="1" t="s">
        <v>14</v>
      </c>
      <c r="L3224" s="1" t="s">
        <v>76</v>
      </c>
      <c r="M3224" s="1">
        <v>246330</v>
      </c>
      <c r="N3224" s="17">
        <v>351.30688448074682</v>
      </c>
      <c r="O3224" s="8">
        <v>2982.3022205653779</v>
      </c>
      <c r="P3224" s="8">
        <v>2645.7154083000905</v>
      </c>
      <c r="Q3224" s="8">
        <f>P3224-Table3[[#This Row],[paid]]</f>
        <v>-336.58681226528734</v>
      </c>
      <c r="R3224" s="8">
        <v>7.5310662135489332</v>
      </c>
      <c r="S3224" s="8">
        <v>1800</v>
      </c>
      <c r="T3224" s="10">
        <v>0.08</v>
      </c>
      <c r="U3224" s="8">
        <v>649.74955993296544</v>
      </c>
      <c r="V3224" s="10">
        <v>4.0930930432816197E-2</v>
      </c>
    </row>
    <row r="3225" spans="1:22" x14ac:dyDescent="0.25">
      <c r="A3225" s="6">
        <v>44743</v>
      </c>
      <c r="B3225" s="7" t="str">
        <f t="shared" si="50"/>
        <v>7</v>
      </c>
      <c r="C3225" s="17">
        <f>_xlfn.ISOWEEKNUM(Table3[[#This Row],[dt]])</f>
        <v>26</v>
      </c>
      <c r="D3225" s="1">
        <v>18006</v>
      </c>
      <c r="E3225" s="1" t="s">
        <v>10</v>
      </c>
      <c r="F3225" s="1" t="s">
        <v>91</v>
      </c>
      <c r="G3225" s="1" t="s">
        <v>29</v>
      </c>
      <c r="H3225" s="1" t="s">
        <v>11</v>
      </c>
      <c r="I3225" s="1" t="s">
        <v>12</v>
      </c>
      <c r="J3225" s="1" t="s">
        <v>16</v>
      </c>
      <c r="K3225" s="1" t="s">
        <v>14</v>
      </c>
      <c r="L3225" s="1" t="s">
        <v>80</v>
      </c>
      <c r="M3225" s="1">
        <v>60330</v>
      </c>
      <c r="N3225" s="17">
        <v>267.07351778656124</v>
      </c>
      <c r="O3225" s="8">
        <v>1721.9615689267457</v>
      </c>
      <c r="P3225" s="8">
        <v>1368.721231269441</v>
      </c>
      <c r="Q3225" s="8">
        <f>P3225-Table3[[#This Row],[paid]]</f>
        <v>-353.24033765730474</v>
      </c>
      <c r="R3225" s="8">
        <v>5.1248856218057917</v>
      </c>
      <c r="S3225" s="8">
        <v>2000</v>
      </c>
      <c r="T3225" s="10">
        <v>0.08</v>
      </c>
      <c r="U3225" s="8">
        <v>131.11816406296231</v>
      </c>
      <c r="V3225" s="10">
        <v>1.5966017655442616E-2</v>
      </c>
    </row>
    <row r="3226" spans="1:22" x14ac:dyDescent="0.25">
      <c r="A3226" s="6">
        <v>44743</v>
      </c>
      <c r="B3226" s="7" t="str">
        <f t="shared" si="50"/>
        <v>7</v>
      </c>
      <c r="C3226" s="17">
        <f>_xlfn.ISOWEEKNUM(Table3[[#This Row],[dt]])</f>
        <v>26</v>
      </c>
      <c r="D3226" s="1">
        <v>5435</v>
      </c>
      <c r="E3226" s="1" t="s">
        <v>10</v>
      </c>
      <c r="F3226" s="1" t="s">
        <v>95</v>
      </c>
      <c r="G3226" s="1" t="s">
        <v>59</v>
      </c>
      <c r="H3226" s="1" t="s">
        <v>17</v>
      </c>
      <c r="I3226" s="1" t="s">
        <v>21</v>
      </c>
      <c r="J3226" s="1" t="s">
        <v>16</v>
      </c>
      <c r="K3226" s="1" t="s">
        <v>15</v>
      </c>
      <c r="L3226" s="1" t="s">
        <v>79</v>
      </c>
      <c r="M3226" s="1">
        <v>72590</v>
      </c>
      <c r="N3226" s="17">
        <v>137.60134149897928</v>
      </c>
      <c r="O3226" s="8">
        <v>637.6860599164819</v>
      </c>
      <c r="P3226" s="8">
        <v>281.23864519136663</v>
      </c>
      <c r="Q3226" s="8">
        <f>P3226-Table3[[#This Row],[paid]]</f>
        <v>-356.44741472511527</v>
      </c>
      <c r="R3226" s="8">
        <v>2.0438655766553908</v>
      </c>
      <c r="S3226" s="8">
        <v>400</v>
      </c>
      <c r="T3226" s="10">
        <v>0.08</v>
      </c>
      <c r="U3226" s="8">
        <v>122.19000967753574</v>
      </c>
      <c r="V3226" s="10">
        <v>7.2411818080923465E-2</v>
      </c>
    </row>
    <row r="3227" spans="1:22" x14ac:dyDescent="0.25">
      <c r="A3227" s="6">
        <v>44743</v>
      </c>
      <c r="B3227" s="7" t="str">
        <f t="shared" si="50"/>
        <v>7</v>
      </c>
      <c r="C3227" s="17">
        <f>_xlfn.ISOWEEKNUM(Table3[[#This Row],[dt]])</f>
        <v>26</v>
      </c>
      <c r="D3227" s="1">
        <v>3534</v>
      </c>
      <c r="E3227" s="1" t="s">
        <v>10</v>
      </c>
      <c r="F3227" s="1" t="s">
        <v>92</v>
      </c>
      <c r="G3227" s="1" t="s">
        <v>43</v>
      </c>
      <c r="H3227" s="1" t="s">
        <v>11</v>
      </c>
      <c r="I3227" s="1" t="s">
        <v>18</v>
      </c>
      <c r="J3227" s="1" t="s">
        <v>13</v>
      </c>
      <c r="K3227" s="1" t="s">
        <v>14</v>
      </c>
      <c r="L3227" s="1" t="s">
        <v>79</v>
      </c>
      <c r="M3227" s="1">
        <v>123930</v>
      </c>
      <c r="N3227" s="17">
        <v>241.09975205035283</v>
      </c>
      <c r="O3227" s="8">
        <v>1682.6635230985307</v>
      </c>
      <c r="P3227" s="8">
        <v>1325.7835235399637</v>
      </c>
      <c r="Q3227" s="8">
        <f>P3227-Table3[[#This Row],[paid]]</f>
        <v>-356.87999955856708</v>
      </c>
      <c r="R3227" s="8">
        <v>5.4989004022827794</v>
      </c>
      <c r="S3227" s="8">
        <v>1200</v>
      </c>
      <c r="T3227" s="10">
        <v>0.08</v>
      </c>
      <c r="U3227" s="8">
        <v>247.09916010993928</v>
      </c>
      <c r="V3227" s="10">
        <v>3.1063286441887314E-2</v>
      </c>
    </row>
    <row r="3228" spans="1:22" x14ac:dyDescent="0.25">
      <c r="A3228" s="6">
        <v>44743</v>
      </c>
      <c r="B3228" s="7" t="str">
        <f t="shared" si="50"/>
        <v>7</v>
      </c>
      <c r="C3228" s="17">
        <f>_xlfn.ISOWEEKNUM(Table3[[#This Row],[dt]])</f>
        <v>26</v>
      </c>
      <c r="D3228" s="1">
        <v>15810</v>
      </c>
      <c r="E3228" s="1" t="s">
        <v>10</v>
      </c>
      <c r="F3228" s="1" t="s">
        <v>95</v>
      </c>
      <c r="G3228" s="1" t="s">
        <v>56</v>
      </c>
      <c r="H3228" s="1" t="s">
        <v>11</v>
      </c>
      <c r="I3228" s="1" t="s">
        <v>12</v>
      </c>
      <c r="J3228" s="1" t="s">
        <v>16</v>
      </c>
      <c r="K3228" s="1" t="s">
        <v>14</v>
      </c>
      <c r="L3228" s="1" t="s">
        <v>81</v>
      </c>
      <c r="M3228" s="1">
        <v>21890</v>
      </c>
      <c r="N3228" s="17">
        <v>57.649089951425061</v>
      </c>
      <c r="O3228" s="8">
        <v>474.53586865500648</v>
      </c>
      <c r="P3228" s="8">
        <v>101.32059621211147</v>
      </c>
      <c r="Q3228" s="8">
        <f>P3228-Table3[[#This Row],[paid]]</f>
        <v>-373.21527244289501</v>
      </c>
      <c r="R3228" s="8">
        <v>1.7575402542778018</v>
      </c>
      <c r="S3228" s="8">
        <v>200</v>
      </c>
      <c r="T3228" s="10">
        <v>0.13</v>
      </c>
      <c r="U3228" s="8">
        <v>2.1991958708137305</v>
      </c>
      <c r="V3228" s="10">
        <v>3.6175531810758122E-3</v>
      </c>
    </row>
    <row r="3229" spans="1:22" x14ac:dyDescent="0.25">
      <c r="A3229" s="6">
        <v>44743</v>
      </c>
      <c r="B3229" s="7" t="str">
        <f t="shared" si="50"/>
        <v>7</v>
      </c>
      <c r="C3229" s="17">
        <f>_xlfn.ISOWEEKNUM(Table3[[#This Row],[dt]])</f>
        <v>26</v>
      </c>
      <c r="D3229" s="1">
        <v>2406</v>
      </c>
      <c r="E3229" s="1" t="s">
        <v>10</v>
      </c>
      <c r="F3229" s="1" t="s">
        <v>91</v>
      </c>
      <c r="G3229" s="1" t="s">
        <v>67</v>
      </c>
      <c r="H3229" s="1" t="s">
        <v>17</v>
      </c>
      <c r="I3229" s="1" t="s">
        <v>18</v>
      </c>
      <c r="J3229" s="1" t="s">
        <v>16</v>
      </c>
      <c r="K3229" s="1" t="s">
        <v>14</v>
      </c>
      <c r="L3229" s="1" t="s">
        <v>76</v>
      </c>
      <c r="M3229" s="1">
        <v>35250</v>
      </c>
      <c r="N3229" s="17">
        <v>152.63627101375448</v>
      </c>
      <c r="O3229" s="8">
        <v>755.47146353590779</v>
      </c>
      <c r="P3229" s="8">
        <v>376.83773546217168</v>
      </c>
      <c r="Q3229" s="8">
        <f>P3229-Table3[[#This Row],[paid]]</f>
        <v>-378.63372807373611</v>
      </c>
      <c r="R3229" s="8">
        <v>2.4688609919474107</v>
      </c>
      <c r="S3229" s="8">
        <v>5000</v>
      </c>
      <c r="T3229" s="10">
        <v>0.05</v>
      </c>
      <c r="U3229" s="8">
        <v>85.089542899345574</v>
      </c>
      <c r="V3229" s="10">
        <v>3.7633148564146013E-2</v>
      </c>
    </row>
    <row r="3230" spans="1:22" x14ac:dyDescent="0.25">
      <c r="A3230" s="6">
        <v>44743</v>
      </c>
      <c r="B3230" s="7" t="str">
        <f t="shared" si="50"/>
        <v>7</v>
      </c>
      <c r="C3230" s="17">
        <f>_xlfn.ISOWEEKNUM(Table3[[#This Row],[dt]])</f>
        <v>26</v>
      </c>
      <c r="D3230" s="1">
        <v>15909</v>
      </c>
      <c r="E3230" s="1" t="s">
        <v>10</v>
      </c>
      <c r="F3230" s="1" t="s">
        <v>92</v>
      </c>
      <c r="G3230" s="1" t="s">
        <v>50</v>
      </c>
      <c r="H3230" s="1" t="s">
        <v>11</v>
      </c>
      <c r="I3230" s="1" t="s">
        <v>18</v>
      </c>
      <c r="J3230" s="1" t="s">
        <v>13</v>
      </c>
      <c r="K3230" s="1" t="s">
        <v>14</v>
      </c>
      <c r="L3230" s="1" t="s">
        <v>81</v>
      </c>
      <c r="M3230" s="1">
        <v>291920</v>
      </c>
      <c r="N3230" s="17">
        <v>448.35062745832556</v>
      </c>
      <c r="O3230" s="8">
        <v>4272.3223438092318</v>
      </c>
      <c r="P3230" s="8">
        <v>3893.2894381119772</v>
      </c>
      <c r="Q3230" s="8">
        <f>P3230-Table3[[#This Row],[paid]]</f>
        <v>-379.03290569725459</v>
      </c>
      <c r="R3230" s="8">
        <v>8.6835819996122581</v>
      </c>
      <c r="S3230" s="8">
        <v>4400</v>
      </c>
      <c r="T3230" s="10">
        <v>0.06</v>
      </c>
      <c r="U3230" s="8">
        <v>1374.7576749982081</v>
      </c>
      <c r="V3230" s="10">
        <v>5.8851591387842246E-2</v>
      </c>
    </row>
    <row r="3231" spans="1:22" x14ac:dyDescent="0.25">
      <c r="A3231" s="6">
        <v>44743</v>
      </c>
      <c r="B3231" s="7" t="str">
        <f t="shared" si="50"/>
        <v>7</v>
      </c>
      <c r="C3231" s="17">
        <f>_xlfn.ISOWEEKNUM(Table3[[#This Row],[dt]])</f>
        <v>26</v>
      </c>
      <c r="D3231" s="1">
        <v>16256</v>
      </c>
      <c r="E3231" s="1" t="s">
        <v>10</v>
      </c>
      <c r="F3231" s="1" t="s">
        <v>93</v>
      </c>
      <c r="G3231" s="1" t="s">
        <v>71</v>
      </c>
      <c r="H3231" s="1" t="s">
        <v>17</v>
      </c>
      <c r="I3231" s="1" t="s">
        <v>12</v>
      </c>
      <c r="J3231" s="1" t="s">
        <v>16</v>
      </c>
      <c r="K3231" s="1" t="s">
        <v>14</v>
      </c>
      <c r="L3231" s="1" t="s">
        <v>80</v>
      </c>
      <c r="M3231" s="1">
        <v>273650</v>
      </c>
      <c r="N3231" s="17">
        <v>916.34649277405708</v>
      </c>
      <c r="O3231" s="8">
        <v>3636.3547486271214</v>
      </c>
      <c r="P3231" s="8">
        <v>3247.7201953087242</v>
      </c>
      <c r="Q3231" s="8">
        <f>P3231-Table3[[#This Row],[paid]]</f>
        <v>-388.63455331839714</v>
      </c>
      <c r="R3231" s="8">
        <v>3.5442054080186374</v>
      </c>
      <c r="S3231" s="8">
        <v>6000</v>
      </c>
      <c r="T3231" s="10">
        <v>0.1</v>
      </c>
      <c r="U3231" s="8">
        <v>1404.5388479139776</v>
      </c>
      <c r="V3231" s="10">
        <v>7.2078194520513686E-2</v>
      </c>
    </row>
    <row r="3232" spans="1:22" x14ac:dyDescent="0.25">
      <c r="A3232" s="6">
        <v>44743</v>
      </c>
      <c r="B3232" s="7" t="str">
        <f t="shared" si="50"/>
        <v>7</v>
      </c>
      <c r="C3232" s="17">
        <f>_xlfn.ISOWEEKNUM(Table3[[#This Row],[dt]])</f>
        <v>26</v>
      </c>
      <c r="D3232" s="1">
        <v>16483</v>
      </c>
      <c r="E3232" s="1" t="s">
        <v>10</v>
      </c>
      <c r="F3232" s="1" t="s">
        <v>92</v>
      </c>
      <c r="G3232" s="1" t="s">
        <v>58</v>
      </c>
      <c r="H3232" s="1" t="s">
        <v>17</v>
      </c>
      <c r="I3232" s="1" t="s">
        <v>18</v>
      </c>
      <c r="J3232" s="1" t="s">
        <v>13</v>
      </c>
      <c r="K3232" s="1" t="s">
        <v>15</v>
      </c>
      <c r="L3232" s="1" t="s">
        <v>79</v>
      </c>
      <c r="M3232" s="1">
        <v>83360</v>
      </c>
      <c r="N3232" s="17">
        <v>240.67549163806723</v>
      </c>
      <c r="O3232" s="8">
        <v>1627.9790437379106</v>
      </c>
      <c r="P3232" s="8">
        <v>1232.1215620380256</v>
      </c>
      <c r="Q3232" s="8">
        <f>P3232-Table3[[#This Row],[paid]]</f>
        <v>-395.85748169988506</v>
      </c>
      <c r="R3232" s="8">
        <v>5.1194309551506612</v>
      </c>
      <c r="S3232" s="8">
        <v>400</v>
      </c>
      <c r="T3232" s="10">
        <v>0.06</v>
      </c>
      <c r="U3232" s="8">
        <v>229.43859845046205</v>
      </c>
      <c r="V3232" s="10">
        <v>3.1035709126913395E-2</v>
      </c>
    </row>
    <row r="3233" spans="1:22" x14ac:dyDescent="0.25">
      <c r="A3233" s="6">
        <v>44743</v>
      </c>
      <c r="B3233" s="7" t="str">
        <f t="shared" si="50"/>
        <v>7</v>
      </c>
      <c r="C3233" s="17">
        <f>_xlfn.ISOWEEKNUM(Table3[[#This Row],[dt]])</f>
        <v>26</v>
      </c>
      <c r="D3233" s="1">
        <v>10601</v>
      </c>
      <c r="E3233" s="1" t="s">
        <v>10</v>
      </c>
      <c r="F3233" s="1" t="s">
        <v>95</v>
      </c>
      <c r="G3233" s="1" t="s">
        <v>69</v>
      </c>
      <c r="H3233" s="1" t="s">
        <v>11</v>
      </c>
      <c r="I3233" s="1" t="s">
        <v>21</v>
      </c>
      <c r="J3233" s="1" t="s">
        <v>16</v>
      </c>
      <c r="K3233" s="1" t="s">
        <v>14</v>
      </c>
      <c r="L3233" s="1" t="s">
        <v>79</v>
      </c>
      <c r="M3233" s="1">
        <v>22030</v>
      </c>
      <c r="N3233" s="17">
        <v>80.004655926995071</v>
      </c>
      <c r="O3233" s="8">
        <v>609.65176463396654</v>
      </c>
      <c r="P3233" s="8">
        <v>208.44008403771738</v>
      </c>
      <c r="Q3233" s="8">
        <f>P3233-Table3[[#This Row],[paid]]</f>
        <v>-401.21168059624915</v>
      </c>
      <c r="R3233" s="8">
        <v>2.6053494215126771</v>
      </c>
      <c r="S3233" s="8">
        <v>200</v>
      </c>
      <c r="T3233" s="10">
        <v>0.08</v>
      </c>
      <c r="U3233" s="8">
        <v>26.985574881748207</v>
      </c>
      <c r="V3233" s="10">
        <v>2.157740357085472E-2</v>
      </c>
    </row>
    <row r="3234" spans="1:22" x14ac:dyDescent="0.25">
      <c r="A3234" s="6">
        <v>44743</v>
      </c>
      <c r="B3234" s="7" t="str">
        <f t="shared" si="50"/>
        <v>7</v>
      </c>
      <c r="C3234" s="17">
        <f>_xlfn.ISOWEEKNUM(Table3[[#This Row],[dt]])</f>
        <v>26</v>
      </c>
      <c r="D3234" s="1">
        <v>17047</v>
      </c>
      <c r="E3234" s="1" t="s">
        <v>10</v>
      </c>
      <c r="F3234" s="1" t="s">
        <v>93</v>
      </c>
      <c r="G3234" s="1" t="s">
        <v>48</v>
      </c>
      <c r="H3234" s="1" t="s">
        <v>17</v>
      </c>
      <c r="I3234" s="1" t="s">
        <v>12</v>
      </c>
      <c r="J3234" s="1" t="s">
        <v>16</v>
      </c>
      <c r="K3234" s="1" t="s">
        <v>20</v>
      </c>
      <c r="L3234" s="1" t="s">
        <v>81</v>
      </c>
      <c r="M3234" s="1">
        <v>34300</v>
      </c>
      <c r="N3234" s="17">
        <v>50.132238307349667</v>
      </c>
      <c r="O3234" s="8">
        <v>668.9997957735626</v>
      </c>
      <c r="P3234" s="8">
        <v>266.17823166101982</v>
      </c>
      <c r="Q3234" s="8">
        <f>P3234-Table3[[#This Row],[paid]]</f>
        <v>-402.82156411254277</v>
      </c>
      <c r="R3234" s="8">
        <v>5.3095221886790682</v>
      </c>
      <c r="S3234" s="8">
        <v>200</v>
      </c>
      <c r="T3234" s="10">
        <v>7.4999999999999997E-2</v>
      </c>
      <c r="U3234" s="8">
        <v>54.945903054744164</v>
      </c>
      <c r="V3234" s="10">
        <v>3.4404205227369498E-2</v>
      </c>
    </row>
    <row r="3235" spans="1:22" x14ac:dyDescent="0.25">
      <c r="A3235" s="6">
        <v>44743</v>
      </c>
      <c r="B3235" s="7" t="str">
        <f t="shared" si="50"/>
        <v>7</v>
      </c>
      <c r="C3235" s="17">
        <f>_xlfn.ISOWEEKNUM(Table3[[#This Row],[dt]])</f>
        <v>26</v>
      </c>
      <c r="D3235" s="1">
        <v>15031</v>
      </c>
      <c r="E3235" s="1" t="s">
        <v>10</v>
      </c>
      <c r="F3235" s="1" t="s">
        <v>90</v>
      </c>
      <c r="G3235" s="1" t="s">
        <v>38</v>
      </c>
      <c r="H3235" s="1" t="s">
        <v>19</v>
      </c>
      <c r="I3235" s="1" t="s">
        <v>12</v>
      </c>
      <c r="J3235" s="1" t="s">
        <v>13</v>
      </c>
      <c r="K3235" s="1" t="s">
        <v>14</v>
      </c>
      <c r="L3235" s="1" t="s">
        <v>80</v>
      </c>
      <c r="M3235" s="1">
        <v>14950</v>
      </c>
      <c r="N3235" s="17">
        <v>30.835868612385912</v>
      </c>
      <c r="O3235" s="8">
        <v>480.15536829104104</v>
      </c>
      <c r="P3235" s="8">
        <v>61.691699375642962</v>
      </c>
      <c r="Q3235" s="8">
        <f>P3235-Table3[[#This Row],[paid]]</f>
        <v>-418.4636689153981</v>
      </c>
      <c r="R3235" s="8">
        <v>2.0006473678793379</v>
      </c>
      <c r="S3235" s="8">
        <v>200</v>
      </c>
      <c r="T3235" s="10">
        <v>0.11</v>
      </c>
      <c r="U3235" s="8">
        <v>17.77496022630876</v>
      </c>
      <c r="V3235" s="10">
        <v>4.8020939624514675E-2</v>
      </c>
    </row>
    <row r="3236" spans="1:22" x14ac:dyDescent="0.25">
      <c r="A3236" s="6">
        <v>44743</v>
      </c>
      <c r="B3236" s="7" t="str">
        <f t="shared" si="50"/>
        <v>7</v>
      </c>
      <c r="C3236" s="17">
        <f>_xlfn.ISOWEEKNUM(Table3[[#This Row],[dt]])</f>
        <v>26</v>
      </c>
      <c r="D3236" s="1">
        <v>17957</v>
      </c>
      <c r="E3236" s="1" t="s">
        <v>10</v>
      </c>
      <c r="F3236" s="1" t="s">
        <v>89</v>
      </c>
      <c r="G3236" s="1" t="s">
        <v>73</v>
      </c>
      <c r="H3236" s="1" t="s">
        <v>17</v>
      </c>
      <c r="I3236" s="1" t="s">
        <v>12</v>
      </c>
      <c r="J3236" s="1" t="s">
        <v>16</v>
      </c>
      <c r="K3236" s="1" t="s">
        <v>15</v>
      </c>
      <c r="L3236" s="1" t="s">
        <v>77</v>
      </c>
      <c r="M3236" s="1">
        <v>137820</v>
      </c>
      <c r="N3236" s="17">
        <v>1314.3650183619438</v>
      </c>
      <c r="O3236" s="8">
        <v>1211.204809464122</v>
      </c>
      <c r="P3236" s="8">
        <v>792.02250329919673</v>
      </c>
      <c r="Q3236" s="8">
        <f>P3236-Table3[[#This Row],[paid]]</f>
        <v>-419.18230616492531</v>
      </c>
      <c r="R3236" s="8">
        <v>0.60258945744483683</v>
      </c>
      <c r="S3236" s="8">
        <v>600</v>
      </c>
      <c r="T3236" s="10">
        <v>8.5000000000000006E-2</v>
      </c>
      <c r="U3236" s="8">
        <v>88.658681985904451</v>
      </c>
      <c r="V3236" s="10">
        <v>1.865659995277779E-2</v>
      </c>
    </row>
    <row r="3237" spans="1:22" x14ac:dyDescent="0.25">
      <c r="A3237" s="6">
        <v>44743</v>
      </c>
      <c r="B3237" s="7" t="str">
        <f t="shared" si="50"/>
        <v>7</v>
      </c>
      <c r="C3237" s="17">
        <f>_xlfn.ISOWEEKNUM(Table3[[#This Row],[dt]])</f>
        <v>26</v>
      </c>
      <c r="D3237" s="1">
        <v>15242</v>
      </c>
      <c r="E3237" s="1" t="s">
        <v>10</v>
      </c>
      <c r="F3237" s="1" t="s">
        <v>91</v>
      </c>
      <c r="G3237" s="1" t="s">
        <v>30</v>
      </c>
      <c r="H3237" s="1" t="s">
        <v>11</v>
      </c>
      <c r="I3237" s="1" t="s">
        <v>18</v>
      </c>
      <c r="J3237" s="1" t="s">
        <v>13</v>
      </c>
      <c r="K3237" s="1" t="s">
        <v>14</v>
      </c>
      <c r="L3237" s="1" t="s">
        <v>78</v>
      </c>
      <c r="M3237" s="1">
        <v>47170</v>
      </c>
      <c r="N3237" s="17">
        <v>184.38491607266036</v>
      </c>
      <c r="O3237" s="8">
        <v>1087.5454831596976</v>
      </c>
      <c r="P3237" s="8">
        <v>655.31693672418862</v>
      </c>
      <c r="Q3237" s="8">
        <f>P3237-Table3[[#This Row],[paid]]</f>
        <v>-432.22854643550897</v>
      </c>
      <c r="R3237" s="8">
        <v>3.5540702064042407</v>
      </c>
      <c r="S3237" s="8">
        <v>600</v>
      </c>
      <c r="T3237" s="10">
        <v>0.14000000000000001</v>
      </c>
      <c r="U3237" s="8">
        <v>49.071755037588602</v>
      </c>
      <c r="V3237" s="10">
        <v>1.2480412730489734E-2</v>
      </c>
    </row>
    <row r="3238" spans="1:22" x14ac:dyDescent="0.25">
      <c r="A3238" s="6">
        <v>44743</v>
      </c>
      <c r="B3238" s="7" t="str">
        <f t="shared" si="50"/>
        <v>7</v>
      </c>
      <c r="C3238" s="17">
        <f>_xlfn.ISOWEEKNUM(Table3[[#This Row],[dt]])</f>
        <v>26</v>
      </c>
      <c r="D3238" s="1">
        <v>17047</v>
      </c>
      <c r="E3238" s="1" t="s">
        <v>10</v>
      </c>
      <c r="F3238" s="1" t="s">
        <v>95</v>
      </c>
      <c r="G3238" s="1" t="s">
        <v>32</v>
      </c>
      <c r="H3238" s="1" t="s">
        <v>17</v>
      </c>
      <c r="I3238" s="1" t="s">
        <v>12</v>
      </c>
      <c r="J3238" s="1" t="s">
        <v>16</v>
      </c>
      <c r="K3238" s="1" t="s">
        <v>20</v>
      </c>
      <c r="L3238" s="1" t="s">
        <v>76</v>
      </c>
      <c r="M3238" s="1">
        <v>30730</v>
      </c>
      <c r="N3238" s="17">
        <v>40.499610615227937</v>
      </c>
      <c r="O3238" s="8">
        <v>639.83119912511529</v>
      </c>
      <c r="P3238" s="8">
        <v>196.30995775789049</v>
      </c>
      <c r="Q3238" s="8">
        <f>P3238-Table3[[#This Row],[paid]]</f>
        <v>-443.52124136722477</v>
      </c>
      <c r="R3238" s="8">
        <v>4.8472060539781472</v>
      </c>
      <c r="S3238" s="8">
        <v>200</v>
      </c>
      <c r="T3238" s="10">
        <v>7.4999999999999997E-2</v>
      </c>
      <c r="U3238" s="8">
        <v>54.548046154847391</v>
      </c>
      <c r="V3238" s="10">
        <v>4.6311155733731402E-2</v>
      </c>
    </row>
    <row r="3239" spans="1:22" x14ac:dyDescent="0.25">
      <c r="A3239" s="6">
        <v>44743</v>
      </c>
      <c r="B3239" s="7" t="str">
        <f t="shared" si="50"/>
        <v>7</v>
      </c>
      <c r="C3239" s="17">
        <f>_xlfn.ISOWEEKNUM(Table3[[#This Row],[dt]])</f>
        <v>26</v>
      </c>
      <c r="D3239" s="1">
        <v>16966</v>
      </c>
      <c r="E3239" s="1" t="s">
        <v>10</v>
      </c>
      <c r="F3239" s="1" t="s">
        <v>92</v>
      </c>
      <c r="G3239" s="1" t="s">
        <v>34</v>
      </c>
      <c r="H3239" s="1" t="s">
        <v>11</v>
      </c>
      <c r="I3239" s="1" t="s">
        <v>12</v>
      </c>
      <c r="J3239" s="1" t="s">
        <v>16</v>
      </c>
      <c r="K3239" s="1" t="s">
        <v>15</v>
      </c>
      <c r="L3239" s="1" t="s">
        <v>80</v>
      </c>
      <c r="M3239" s="1">
        <v>183740</v>
      </c>
      <c r="N3239" s="17">
        <v>460.60212227414326</v>
      </c>
      <c r="O3239" s="8">
        <v>1745.7465599088916</v>
      </c>
      <c r="P3239" s="8">
        <v>1301.1239003993855</v>
      </c>
      <c r="Q3239" s="8">
        <f>P3239-Table3[[#This Row],[paid]]</f>
        <v>-444.62265950950609</v>
      </c>
      <c r="R3239" s="8">
        <v>2.8248326212117987</v>
      </c>
      <c r="S3239" s="8">
        <v>1200</v>
      </c>
      <c r="T3239" s="10">
        <v>0.2</v>
      </c>
      <c r="U3239" s="8">
        <v>1005.4958201012996</v>
      </c>
      <c r="V3239" s="10">
        <v>0.12879836934215852</v>
      </c>
    </row>
    <row r="3240" spans="1:22" x14ac:dyDescent="0.25">
      <c r="A3240" s="6">
        <v>44743</v>
      </c>
      <c r="B3240" s="7" t="str">
        <f t="shared" si="50"/>
        <v>7</v>
      </c>
      <c r="C3240" s="17">
        <f>_xlfn.ISOWEEKNUM(Table3[[#This Row],[dt]])</f>
        <v>26</v>
      </c>
      <c r="D3240" s="1">
        <v>2575</v>
      </c>
      <c r="E3240" s="1" t="s">
        <v>10</v>
      </c>
      <c r="F3240" s="1" t="s">
        <v>94</v>
      </c>
      <c r="G3240" s="1" t="s">
        <v>52</v>
      </c>
      <c r="H3240" s="1" t="s">
        <v>17</v>
      </c>
      <c r="I3240" s="1" t="s">
        <v>18</v>
      </c>
      <c r="J3240" s="1" t="s">
        <v>16</v>
      </c>
      <c r="K3240" s="1" t="s">
        <v>20</v>
      </c>
      <c r="L3240" s="1" t="s">
        <v>80</v>
      </c>
      <c r="M3240" s="1">
        <v>22170</v>
      </c>
      <c r="N3240" s="17">
        <v>14.901777970511707</v>
      </c>
      <c r="O3240" s="8">
        <v>485.69362043178734</v>
      </c>
      <c r="P3240" s="8">
        <v>38.912357491228413</v>
      </c>
      <c r="Q3240" s="8">
        <f>P3240-Table3[[#This Row],[paid]]</f>
        <v>-446.78126294055892</v>
      </c>
      <c r="R3240" s="8">
        <v>2.6112560238268139</v>
      </c>
      <c r="S3240" s="8">
        <v>10000</v>
      </c>
      <c r="T3240" s="10">
        <v>7.4999999999999997E-2</v>
      </c>
      <c r="U3240" s="8">
        <v>4.5771608026122932</v>
      </c>
      <c r="V3240" s="10">
        <v>1.9604572504780232E-2</v>
      </c>
    </row>
    <row r="3241" spans="1:22" x14ac:dyDescent="0.25">
      <c r="A3241" s="6">
        <v>44743</v>
      </c>
      <c r="B3241" s="7" t="str">
        <f t="shared" si="50"/>
        <v>7</v>
      </c>
      <c r="C3241" s="17">
        <f>_xlfn.ISOWEEKNUM(Table3[[#This Row],[dt]])</f>
        <v>26</v>
      </c>
      <c r="D3241" s="1">
        <v>2612</v>
      </c>
      <c r="E3241" s="1" t="s">
        <v>10</v>
      </c>
      <c r="F3241" s="1" t="s">
        <v>91</v>
      </c>
      <c r="G3241" s="1" t="s">
        <v>61</v>
      </c>
      <c r="H3241" s="1" t="s">
        <v>17</v>
      </c>
      <c r="I3241" s="1" t="s">
        <v>12</v>
      </c>
      <c r="J3241" s="1" t="s">
        <v>16</v>
      </c>
      <c r="K3241" s="1" t="s">
        <v>20</v>
      </c>
      <c r="L3241" s="1" t="s">
        <v>81</v>
      </c>
      <c r="M3241" s="1">
        <v>130820</v>
      </c>
      <c r="N3241" s="17">
        <v>236.21713124929465</v>
      </c>
      <c r="O3241" s="8">
        <v>2495.0329824009127</v>
      </c>
      <c r="P3241" s="8">
        <v>2046.42199123304</v>
      </c>
      <c r="Q3241" s="8">
        <f>P3241-Table3[[#This Row],[paid]]</f>
        <v>-448.61099116787273</v>
      </c>
      <c r="R3241" s="8">
        <v>8.6633089666698364</v>
      </c>
      <c r="S3241" s="8">
        <v>2200</v>
      </c>
      <c r="T3241" s="10">
        <v>7.0000000000000007E-2</v>
      </c>
      <c r="U3241" s="8">
        <v>218.14574736795689</v>
      </c>
      <c r="V3241" s="10">
        <v>1.7766435621335081E-2</v>
      </c>
    </row>
    <row r="3242" spans="1:22" x14ac:dyDescent="0.25">
      <c r="A3242" s="6">
        <v>44743</v>
      </c>
      <c r="B3242" s="7" t="str">
        <f t="shared" si="50"/>
        <v>7</v>
      </c>
      <c r="C3242" s="17">
        <f>_xlfn.ISOWEEKNUM(Table3[[#This Row],[dt]])</f>
        <v>26</v>
      </c>
      <c r="D3242" s="1">
        <v>16483</v>
      </c>
      <c r="E3242" s="1" t="s">
        <v>10</v>
      </c>
      <c r="F3242" s="1" t="s">
        <v>89</v>
      </c>
      <c r="G3242" s="1" t="s">
        <v>67</v>
      </c>
      <c r="H3242" s="1" t="s">
        <v>17</v>
      </c>
      <c r="I3242" s="1" t="s">
        <v>12</v>
      </c>
      <c r="J3242" s="1" t="s">
        <v>13</v>
      </c>
      <c r="K3242" s="1" t="s">
        <v>15</v>
      </c>
      <c r="L3242" s="1" t="s">
        <v>76</v>
      </c>
      <c r="M3242" s="1">
        <v>44760</v>
      </c>
      <c r="N3242" s="17">
        <v>101.2015503875969</v>
      </c>
      <c r="O3242" s="8">
        <v>897.49883893830702</v>
      </c>
      <c r="P3242" s="8">
        <v>432.51559034107044</v>
      </c>
      <c r="Q3242" s="8">
        <f>P3242-Table3[[#This Row],[paid]]</f>
        <v>-464.98324859723658</v>
      </c>
      <c r="R3242" s="8">
        <v>4.273803994944319</v>
      </c>
      <c r="S3242" s="8">
        <v>200</v>
      </c>
      <c r="T3242" s="10">
        <v>0.06</v>
      </c>
      <c r="U3242" s="8">
        <v>142.65753314484721</v>
      </c>
      <c r="V3242" s="10">
        <v>5.4972019633770595E-2</v>
      </c>
    </row>
    <row r="3243" spans="1:22" x14ac:dyDescent="0.25">
      <c r="A3243" s="6">
        <v>44743</v>
      </c>
      <c r="B3243" s="7" t="str">
        <f t="shared" si="50"/>
        <v>7</v>
      </c>
      <c r="C3243" s="17">
        <f>_xlfn.ISOWEEKNUM(Table3[[#This Row],[dt]])</f>
        <v>26</v>
      </c>
      <c r="D3243" s="1">
        <v>3010</v>
      </c>
      <c r="E3243" s="1" t="s">
        <v>24</v>
      </c>
      <c r="F3243" s="1" t="s">
        <v>91</v>
      </c>
      <c r="G3243" s="1" t="s">
        <v>29</v>
      </c>
      <c r="H3243" s="1" t="s">
        <v>11</v>
      </c>
      <c r="I3243" s="1" t="s">
        <v>21</v>
      </c>
      <c r="J3243" s="1" t="s">
        <v>13</v>
      </c>
      <c r="K3243" s="1" t="s">
        <v>15</v>
      </c>
      <c r="L3243" s="1" t="s">
        <v>80</v>
      </c>
      <c r="M3243" s="1">
        <v>26310</v>
      </c>
      <c r="N3243" s="17">
        <v>81.084014471392194</v>
      </c>
      <c r="O3243" s="8">
        <v>551.18922566651941</v>
      </c>
      <c r="P3243" s="8">
        <v>80.964918750759992</v>
      </c>
      <c r="Q3243" s="8">
        <f>P3243-Table3[[#This Row],[paid]]</f>
        <v>-470.22430691575943</v>
      </c>
      <c r="R3243" s="8">
        <v>0.99853120591760758</v>
      </c>
      <c r="S3243" s="8">
        <v>200</v>
      </c>
      <c r="T3243" s="10">
        <v>0.06</v>
      </c>
      <c r="U3243" s="8">
        <v>17.957655009998426</v>
      </c>
      <c r="V3243" s="10">
        <v>3.6965917434929933E-2</v>
      </c>
    </row>
    <row r="3244" spans="1:22" x14ac:dyDescent="0.25">
      <c r="A3244" s="6">
        <v>44743</v>
      </c>
      <c r="B3244" s="7" t="str">
        <f t="shared" si="50"/>
        <v>7</v>
      </c>
      <c r="C3244" s="17">
        <f>_xlfn.ISOWEEKNUM(Table3[[#This Row],[dt]])</f>
        <v>26</v>
      </c>
      <c r="D3244" s="1">
        <v>5585</v>
      </c>
      <c r="E3244" s="1" t="s">
        <v>10</v>
      </c>
      <c r="F3244" s="1" t="s">
        <v>89</v>
      </c>
      <c r="G3244" s="1" t="s">
        <v>72</v>
      </c>
      <c r="H3244" s="1" t="s">
        <v>19</v>
      </c>
      <c r="I3244" s="1" t="s">
        <v>12</v>
      </c>
      <c r="J3244" s="1" t="s">
        <v>13</v>
      </c>
      <c r="K3244" s="1" t="s">
        <v>14</v>
      </c>
      <c r="L3244" s="1" t="s">
        <v>75</v>
      </c>
      <c r="M3244" s="1">
        <v>1119920</v>
      </c>
      <c r="N3244" s="17">
        <v>833.11665723685587</v>
      </c>
      <c r="O3244" s="8">
        <v>21345.753841487851</v>
      </c>
      <c r="P3244" s="8">
        <v>20872.656204954383</v>
      </c>
      <c r="Q3244" s="8">
        <f>P3244-Table3[[#This Row],[paid]]</f>
        <v>-473.09763653346818</v>
      </c>
      <c r="R3244" s="8">
        <v>25.053701691887149</v>
      </c>
      <c r="S3244" s="8">
        <v>19400</v>
      </c>
      <c r="T3244" s="10">
        <v>7.0000000000000007E-2</v>
      </c>
      <c r="U3244" s="8">
        <v>2654.3492892294321</v>
      </c>
      <c r="V3244" s="10">
        <v>2.1194789195056938E-2</v>
      </c>
    </row>
    <row r="3245" spans="1:22" x14ac:dyDescent="0.25">
      <c r="A3245" s="6">
        <v>44743</v>
      </c>
      <c r="B3245" s="7" t="str">
        <f t="shared" si="50"/>
        <v>7</v>
      </c>
      <c r="C3245" s="17">
        <f>_xlfn.ISOWEEKNUM(Table3[[#This Row],[dt]])</f>
        <v>26</v>
      </c>
      <c r="D3245" s="1">
        <v>17947</v>
      </c>
      <c r="E3245" s="1" t="s">
        <v>10</v>
      </c>
      <c r="F3245" s="1" t="s">
        <v>95</v>
      </c>
      <c r="G3245" s="1" t="s">
        <v>46</v>
      </c>
      <c r="H3245" s="1" t="s">
        <v>19</v>
      </c>
      <c r="I3245" s="1" t="s">
        <v>12</v>
      </c>
      <c r="J3245" s="1" t="s">
        <v>16</v>
      </c>
      <c r="K3245" s="1" t="s">
        <v>14</v>
      </c>
      <c r="L3245" s="1" t="s">
        <v>77</v>
      </c>
      <c r="M3245" s="1">
        <v>42140</v>
      </c>
      <c r="N3245" s="17">
        <v>48.177333643850702</v>
      </c>
      <c r="O3245" s="8">
        <v>563.46388551403822</v>
      </c>
      <c r="P3245" s="8">
        <v>83.78452965638985</v>
      </c>
      <c r="Q3245" s="8">
        <f>P3245-Table3[[#This Row],[paid]]</f>
        <v>-479.67935585764837</v>
      </c>
      <c r="R3245" s="8">
        <v>1.7390860664013523</v>
      </c>
      <c r="S3245" s="8">
        <v>200</v>
      </c>
      <c r="T3245" s="10">
        <v>0.15</v>
      </c>
      <c r="U3245" s="8">
        <v>61.497003063750213</v>
      </c>
      <c r="V3245" s="10">
        <v>0.12233165899074012</v>
      </c>
    </row>
    <row r="3246" spans="1:22" x14ac:dyDescent="0.25">
      <c r="A3246" s="6">
        <v>44743</v>
      </c>
      <c r="B3246" s="7" t="str">
        <f t="shared" si="50"/>
        <v>7</v>
      </c>
      <c r="C3246" s="17">
        <f>_xlfn.ISOWEEKNUM(Table3[[#This Row],[dt]])</f>
        <v>26</v>
      </c>
      <c r="D3246" s="1">
        <v>7282</v>
      </c>
      <c r="E3246" s="1" t="s">
        <v>10</v>
      </c>
      <c r="F3246" s="1" t="s">
        <v>94</v>
      </c>
      <c r="G3246" s="1" t="s">
        <v>58</v>
      </c>
      <c r="H3246" s="1" t="s">
        <v>19</v>
      </c>
      <c r="I3246" s="1" t="s">
        <v>18</v>
      </c>
      <c r="J3246" s="1" t="s">
        <v>13</v>
      </c>
      <c r="K3246" s="1" t="s">
        <v>15</v>
      </c>
      <c r="L3246" s="1" t="s">
        <v>77</v>
      </c>
      <c r="M3246" s="1">
        <v>94930</v>
      </c>
      <c r="N3246" s="17">
        <v>101.82680803663517</v>
      </c>
      <c r="O3246" s="8">
        <v>1389.7519355035017</v>
      </c>
      <c r="P3246" s="8">
        <v>907.14104842985432</v>
      </c>
      <c r="Q3246" s="8">
        <f>P3246-Table3[[#This Row],[paid]]</f>
        <v>-482.6108870736474</v>
      </c>
      <c r="R3246" s="8">
        <v>8.908666253227576</v>
      </c>
      <c r="S3246" s="8">
        <v>800</v>
      </c>
      <c r="T3246" s="10">
        <v>0.02</v>
      </c>
      <c r="U3246" s="8">
        <v>95.790483684598655</v>
      </c>
      <c r="V3246" s="10">
        <v>1.7599336554919767E-2</v>
      </c>
    </row>
    <row r="3247" spans="1:22" x14ac:dyDescent="0.25">
      <c r="A3247" s="6">
        <v>44743</v>
      </c>
      <c r="B3247" s="7" t="str">
        <f t="shared" si="50"/>
        <v>7</v>
      </c>
      <c r="C3247" s="17">
        <f>_xlfn.ISOWEEKNUM(Table3[[#This Row],[dt]])</f>
        <v>26</v>
      </c>
      <c r="D3247" s="1">
        <v>2647</v>
      </c>
      <c r="E3247" s="1" t="s">
        <v>10</v>
      </c>
      <c r="F3247" s="1" t="s">
        <v>93</v>
      </c>
      <c r="G3247" s="1" t="s">
        <v>43</v>
      </c>
      <c r="H3247" s="1" t="s">
        <v>11</v>
      </c>
      <c r="I3247" s="1" t="s">
        <v>21</v>
      </c>
      <c r="J3247" s="1" t="s">
        <v>13</v>
      </c>
      <c r="K3247" s="1" t="s">
        <v>14</v>
      </c>
      <c r="L3247" s="1" t="s">
        <v>79</v>
      </c>
      <c r="M3247" s="1">
        <v>36000</v>
      </c>
      <c r="N3247" s="17">
        <v>117.76601439362399</v>
      </c>
      <c r="O3247" s="8">
        <v>752.71638926823823</v>
      </c>
      <c r="P3247" s="8">
        <v>268.61942161478794</v>
      </c>
      <c r="Q3247" s="8">
        <f>P3247-Table3[[#This Row],[paid]]</f>
        <v>-484.09696765345029</v>
      </c>
      <c r="R3247" s="8">
        <v>2.2809587553582977</v>
      </c>
      <c r="S3247" s="8">
        <v>400</v>
      </c>
      <c r="T3247" s="10">
        <v>0.08</v>
      </c>
      <c r="U3247" s="8">
        <v>0.91478440818995677</v>
      </c>
      <c r="V3247" s="10">
        <v>5.675839338612665E-4</v>
      </c>
    </row>
    <row r="3248" spans="1:22" x14ac:dyDescent="0.25">
      <c r="A3248" s="6">
        <v>44743</v>
      </c>
      <c r="B3248" s="7" t="str">
        <f t="shared" si="50"/>
        <v>7</v>
      </c>
      <c r="C3248" s="17">
        <f>_xlfn.ISOWEEKNUM(Table3[[#This Row],[dt]])</f>
        <v>26</v>
      </c>
      <c r="D3248" s="1">
        <v>13250</v>
      </c>
      <c r="E3248" s="1" t="s">
        <v>10</v>
      </c>
      <c r="F3248" s="1" t="s">
        <v>90</v>
      </c>
      <c r="G3248" s="1" t="s">
        <v>68</v>
      </c>
      <c r="H3248" s="1" t="s">
        <v>11</v>
      </c>
      <c r="I3248" s="1" t="s">
        <v>18</v>
      </c>
      <c r="J3248" s="1" t="s">
        <v>13</v>
      </c>
      <c r="K3248" s="1" t="s">
        <v>15</v>
      </c>
      <c r="L3248" s="1" t="s">
        <v>80</v>
      </c>
      <c r="M3248" s="1">
        <v>47830</v>
      </c>
      <c r="N3248" s="17">
        <v>161.17476179409715</v>
      </c>
      <c r="O3248" s="8">
        <v>906.34947800403722</v>
      </c>
      <c r="P3248" s="8">
        <v>419.77201499857756</v>
      </c>
      <c r="Q3248" s="8">
        <f>P3248-Table3[[#This Row],[paid]]</f>
        <v>-486.57746300545966</v>
      </c>
      <c r="R3248" s="8">
        <v>2.604452523000107</v>
      </c>
      <c r="S3248" s="8">
        <v>400</v>
      </c>
      <c r="T3248" s="10">
        <v>7.0000000000000007E-2</v>
      </c>
      <c r="U3248" s="8">
        <v>98.257967690800086</v>
      </c>
      <c r="V3248" s="10">
        <v>3.9012433805341154E-2</v>
      </c>
    </row>
    <row r="3249" spans="1:22" x14ac:dyDescent="0.25">
      <c r="A3249" s="6">
        <v>44743</v>
      </c>
      <c r="B3249" s="7" t="str">
        <f t="shared" si="50"/>
        <v>7</v>
      </c>
      <c r="C3249" s="17">
        <f>_xlfn.ISOWEEKNUM(Table3[[#This Row],[dt]])</f>
        <v>26</v>
      </c>
      <c r="D3249" s="1">
        <v>15673</v>
      </c>
      <c r="E3249" s="1" t="s">
        <v>10</v>
      </c>
      <c r="F3249" s="1" t="s">
        <v>93</v>
      </c>
      <c r="G3249" s="1" t="s">
        <v>45</v>
      </c>
      <c r="H3249" s="1" t="s">
        <v>19</v>
      </c>
      <c r="I3249" s="1" t="s">
        <v>21</v>
      </c>
      <c r="J3249" s="1" t="s">
        <v>16</v>
      </c>
      <c r="K3249" s="1" t="s">
        <v>15</v>
      </c>
      <c r="L3249" s="1" t="s">
        <v>77</v>
      </c>
      <c r="M3249" s="1">
        <v>90350</v>
      </c>
      <c r="N3249" s="17">
        <v>92.348419804570923</v>
      </c>
      <c r="O3249" s="8">
        <v>1310.5720542025981</v>
      </c>
      <c r="P3249" s="8">
        <v>806.86172163760273</v>
      </c>
      <c r="Q3249" s="8">
        <f>P3249-Table3[[#This Row],[paid]]</f>
        <v>-503.71033256499538</v>
      </c>
      <c r="R3249" s="8">
        <v>8.7371470280173202</v>
      </c>
      <c r="S3249" s="8">
        <v>800</v>
      </c>
      <c r="T3249" s="10">
        <v>0.06</v>
      </c>
      <c r="U3249" s="8">
        <v>165.42559292204015</v>
      </c>
      <c r="V3249" s="10">
        <v>3.4170578940980773E-2</v>
      </c>
    </row>
    <row r="3250" spans="1:22" x14ac:dyDescent="0.25">
      <c r="A3250" s="6">
        <v>44743</v>
      </c>
      <c r="B3250" s="7" t="str">
        <f t="shared" si="50"/>
        <v>7</v>
      </c>
      <c r="C3250" s="17">
        <f>_xlfn.ISOWEEKNUM(Table3[[#This Row],[dt]])</f>
        <v>26</v>
      </c>
      <c r="D3250" s="1">
        <v>14315</v>
      </c>
      <c r="E3250" s="1" t="s">
        <v>10</v>
      </c>
      <c r="F3250" s="1" t="s">
        <v>90</v>
      </c>
      <c r="G3250" s="1" t="s">
        <v>26</v>
      </c>
      <c r="H3250" s="1" t="s">
        <v>11</v>
      </c>
      <c r="I3250" s="1" t="s">
        <v>12</v>
      </c>
      <c r="J3250" s="1" t="s">
        <v>16</v>
      </c>
      <c r="K3250" s="1" t="s">
        <v>14</v>
      </c>
      <c r="L3250" s="1" t="s">
        <v>81</v>
      </c>
      <c r="M3250" s="1">
        <v>28920</v>
      </c>
      <c r="N3250" s="17">
        <v>94.035325026662846</v>
      </c>
      <c r="O3250" s="8">
        <v>627.03592530990568</v>
      </c>
      <c r="P3250" s="8">
        <v>78.618036053215022</v>
      </c>
      <c r="Q3250" s="8">
        <f>P3250-Table3[[#This Row],[paid]]</f>
        <v>-548.41788925669061</v>
      </c>
      <c r="R3250" s="8">
        <v>0.83604790041320753</v>
      </c>
      <c r="S3250" s="8">
        <v>200</v>
      </c>
      <c r="T3250" s="10">
        <v>0.15</v>
      </c>
      <c r="U3250" s="8">
        <v>57.299884583049675</v>
      </c>
      <c r="V3250" s="10">
        <v>0.12147315353155624</v>
      </c>
    </row>
    <row r="3251" spans="1:22" x14ac:dyDescent="0.25">
      <c r="A3251" s="6">
        <v>44743</v>
      </c>
      <c r="B3251" s="7" t="str">
        <f t="shared" si="50"/>
        <v>7</v>
      </c>
      <c r="C3251" s="17">
        <f>_xlfn.ISOWEEKNUM(Table3[[#This Row],[dt]])</f>
        <v>26</v>
      </c>
      <c r="D3251" s="1">
        <v>12790</v>
      </c>
      <c r="E3251" s="1" t="s">
        <v>10</v>
      </c>
      <c r="F3251" s="1" t="s">
        <v>91</v>
      </c>
      <c r="G3251" s="1" t="s">
        <v>55</v>
      </c>
      <c r="H3251" s="1" t="s">
        <v>19</v>
      </c>
      <c r="I3251" s="1" t="s">
        <v>21</v>
      </c>
      <c r="J3251" s="1" t="s">
        <v>16</v>
      </c>
      <c r="K3251" s="1" t="s">
        <v>14</v>
      </c>
      <c r="L3251" s="1" t="s">
        <v>81</v>
      </c>
      <c r="M3251" s="1">
        <v>45160</v>
      </c>
      <c r="N3251" s="17">
        <v>45.375533785481032</v>
      </c>
      <c r="O3251" s="8">
        <v>1495.7896328991037</v>
      </c>
      <c r="P3251" s="8">
        <v>942.67018088313273</v>
      </c>
      <c r="Q3251" s="8">
        <f>P3251-Table3[[#This Row],[paid]]</f>
        <v>-553.11945201597098</v>
      </c>
      <c r="R3251" s="8">
        <v>20.774856012487554</v>
      </c>
      <c r="S3251" s="8">
        <v>800</v>
      </c>
      <c r="T3251" s="10">
        <v>0.04</v>
      </c>
      <c r="U3251" s="8">
        <v>24.780983133588272</v>
      </c>
      <c r="V3251" s="10">
        <v>4.3813456067197708E-3</v>
      </c>
    </row>
    <row r="3252" spans="1:22" x14ac:dyDescent="0.25">
      <c r="A3252" s="6">
        <v>44743</v>
      </c>
      <c r="B3252" s="7" t="str">
        <f t="shared" si="50"/>
        <v>7</v>
      </c>
      <c r="C3252" s="17">
        <f>_xlfn.ISOWEEKNUM(Table3[[#This Row],[dt]])</f>
        <v>26</v>
      </c>
      <c r="D3252" s="1">
        <v>15605</v>
      </c>
      <c r="E3252" s="1" t="s">
        <v>10</v>
      </c>
      <c r="F3252" s="1" t="s">
        <v>91</v>
      </c>
      <c r="G3252" s="1" t="s">
        <v>61</v>
      </c>
      <c r="H3252" s="1" t="s">
        <v>11</v>
      </c>
      <c r="I3252" s="1" t="s">
        <v>12</v>
      </c>
      <c r="J3252" s="1" t="s">
        <v>13</v>
      </c>
      <c r="K3252" s="1" t="s">
        <v>14</v>
      </c>
      <c r="L3252" s="1" t="s">
        <v>79</v>
      </c>
      <c r="M3252" s="1">
        <v>44980</v>
      </c>
      <c r="N3252" s="17">
        <v>253.04413051631457</v>
      </c>
      <c r="O3252" s="8">
        <v>1081.15306848767</v>
      </c>
      <c r="P3252" s="8">
        <v>506.62858920464424</v>
      </c>
      <c r="Q3252" s="8">
        <f>P3252-Table3[[#This Row],[paid]]</f>
        <v>-574.52447928302581</v>
      </c>
      <c r="R3252" s="8">
        <v>2.0021353120142034</v>
      </c>
      <c r="S3252" s="8">
        <v>400</v>
      </c>
      <c r="T3252" s="10">
        <v>0.32</v>
      </c>
      <c r="U3252" s="8">
        <v>348.39081773655789</v>
      </c>
      <c r="V3252" s="10">
        <v>0.11461085601304639</v>
      </c>
    </row>
    <row r="3253" spans="1:22" x14ac:dyDescent="0.25">
      <c r="A3253" s="6">
        <v>44743</v>
      </c>
      <c r="B3253" s="7" t="str">
        <f t="shared" si="50"/>
        <v>7</v>
      </c>
      <c r="C3253" s="17">
        <f>_xlfn.ISOWEEKNUM(Table3[[#This Row],[dt]])</f>
        <v>26</v>
      </c>
      <c r="D3253" s="1">
        <v>15169</v>
      </c>
      <c r="E3253" s="1" t="s">
        <v>10</v>
      </c>
      <c r="F3253" s="1" t="s">
        <v>91</v>
      </c>
      <c r="G3253" s="1" t="s">
        <v>30</v>
      </c>
      <c r="H3253" s="1" t="s">
        <v>11</v>
      </c>
      <c r="I3253" s="1" t="s">
        <v>12</v>
      </c>
      <c r="J3253" s="1" t="s">
        <v>13</v>
      </c>
      <c r="K3253" s="1" t="s">
        <v>14</v>
      </c>
      <c r="L3253" s="1" t="s">
        <v>81</v>
      </c>
      <c r="M3253" s="1">
        <v>48890</v>
      </c>
      <c r="N3253" s="17">
        <v>317.50718121643558</v>
      </c>
      <c r="O3253" s="8">
        <v>1179.8234293154906</v>
      </c>
      <c r="P3253" s="8">
        <v>600.32437720363782</v>
      </c>
      <c r="Q3253" s="8">
        <f>P3253-Table3[[#This Row],[paid]]</f>
        <v>-579.49905211185273</v>
      </c>
      <c r="R3253" s="8">
        <v>1.8907426751850813</v>
      </c>
      <c r="S3253" s="8">
        <v>600</v>
      </c>
      <c r="T3253" s="10">
        <v>0.09</v>
      </c>
      <c r="U3253" s="8">
        <v>146.39031906154008</v>
      </c>
      <c r="V3253" s="10">
        <v>4.0642005283720854E-2</v>
      </c>
    </row>
    <row r="3254" spans="1:22" x14ac:dyDescent="0.25">
      <c r="A3254" s="6">
        <v>44743</v>
      </c>
      <c r="B3254" s="7" t="str">
        <f t="shared" si="50"/>
        <v>7</v>
      </c>
      <c r="C3254" s="17">
        <f>_xlfn.ISOWEEKNUM(Table3[[#This Row],[dt]])</f>
        <v>26</v>
      </c>
      <c r="D3254" s="1">
        <v>7282</v>
      </c>
      <c r="E3254" s="1" t="s">
        <v>10</v>
      </c>
      <c r="F3254" s="1" t="s">
        <v>93</v>
      </c>
      <c r="G3254" s="1" t="s">
        <v>46</v>
      </c>
      <c r="H3254" s="1" t="s">
        <v>19</v>
      </c>
      <c r="I3254" s="1" t="s">
        <v>21</v>
      </c>
      <c r="J3254" s="1" t="s">
        <v>13</v>
      </c>
      <c r="K3254" s="1" t="s">
        <v>15</v>
      </c>
      <c r="L3254" s="1" t="s">
        <v>76</v>
      </c>
      <c r="M3254" s="1">
        <v>55080</v>
      </c>
      <c r="N3254" s="17">
        <v>80.326945904697297</v>
      </c>
      <c r="O3254" s="8">
        <v>842.73465375156718</v>
      </c>
      <c r="P3254" s="8">
        <v>262.38101141052692</v>
      </c>
      <c r="Q3254" s="8">
        <f>P3254-Table3[[#This Row],[paid]]</f>
        <v>-580.35364234104031</v>
      </c>
      <c r="R3254" s="8">
        <v>3.2664133866339813</v>
      </c>
      <c r="S3254" s="8">
        <v>400</v>
      </c>
      <c r="T3254" s="10">
        <v>0.02</v>
      </c>
      <c r="U3254" s="8">
        <v>14.678626715777099</v>
      </c>
      <c r="V3254" s="10">
        <v>9.3239894640664411E-3</v>
      </c>
    </row>
    <row r="3255" spans="1:22" x14ac:dyDescent="0.25">
      <c r="A3255" s="6">
        <v>44743</v>
      </c>
      <c r="B3255" s="7" t="str">
        <f t="shared" si="50"/>
        <v>7</v>
      </c>
      <c r="C3255" s="17">
        <f>_xlfn.ISOWEEKNUM(Table3[[#This Row],[dt]])</f>
        <v>26</v>
      </c>
      <c r="D3255" s="1">
        <v>9121</v>
      </c>
      <c r="E3255" s="1" t="s">
        <v>10</v>
      </c>
      <c r="F3255" s="1" t="s">
        <v>90</v>
      </c>
      <c r="G3255" s="1" t="s">
        <v>67</v>
      </c>
      <c r="H3255" s="1" t="s">
        <v>11</v>
      </c>
      <c r="I3255" s="1" t="s">
        <v>18</v>
      </c>
      <c r="J3255" s="1" t="s">
        <v>13</v>
      </c>
      <c r="K3255" s="1" t="s">
        <v>14</v>
      </c>
      <c r="L3255" s="1" t="s">
        <v>79</v>
      </c>
      <c r="M3255" s="1">
        <v>48870</v>
      </c>
      <c r="N3255" s="17">
        <v>178.85232308791993</v>
      </c>
      <c r="O3255" s="8">
        <v>760.91264693384392</v>
      </c>
      <c r="P3255" s="8">
        <v>177.20181584778152</v>
      </c>
      <c r="Q3255" s="8">
        <f>P3255-Table3[[#This Row],[paid]]</f>
        <v>-583.7108310860624</v>
      </c>
      <c r="R3255" s="8">
        <v>0.99077167569510938</v>
      </c>
      <c r="S3255" s="8">
        <v>200</v>
      </c>
      <c r="T3255" s="10">
        <v>0.125</v>
      </c>
      <c r="U3255" s="8">
        <v>108.97756605904016</v>
      </c>
      <c r="V3255" s="10">
        <v>0.10249854150540345</v>
      </c>
    </row>
    <row r="3256" spans="1:22" x14ac:dyDescent="0.25">
      <c r="A3256" s="6">
        <v>44743</v>
      </c>
      <c r="B3256" s="7" t="str">
        <f t="shared" si="50"/>
        <v>7</v>
      </c>
      <c r="C3256" s="17">
        <f>_xlfn.ISOWEEKNUM(Table3[[#This Row],[dt]])</f>
        <v>26</v>
      </c>
      <c r="D3256" s="1">
        <v>15102</v>
      </c>
      <c r="E3256" s="1" t="s">
        <v>10</v>
      </c>
      <c r="F3256" s="1" t="s">
        <v>90</v>
      </c>
      <c r="G3256" s="1" t="s">
        <v>69</v>
      </c>
      <c r="H3256" s="1" t="s">
        <v>17</v>
      </c>
      <c r="I3256" s="1" t="s">
        <v>18</v>
      </c>
      <c r="J3256" s="1" t="s">
        <v>13</v>
      </c>
      <c r="K3256" s="1" t="s">
        <v>15</v>
      </c>
      <c r="L3256" s="1" t="s">
        <v>80</v>
      </c>
      <c r="M3256" s="1">
        <v>190920</v>
      </c>
      <c r="N3256" s="17">
        <v>356.84985772471128</v>
      </c>
      <c r="O3256" s="8">
        <v>5307.429615020249</v>
      </c>
      <c r="P3256" s="8">
        <v>4711.3320970246141</v>
      </c>
      <c r="Q3256" s="8">
        <f>P3256-Table3[[#This Row],[paid]]</f>
        <v>-596.09751799563492</v>
      </c>
      <c r="R3256" s="8">
        <v>13.202561231393654</v>
      </c>
      <c r="S3256" s="8">
        <v>7200</v>
      </c>
      <c r="T3256" s="10">
        <v>6.5000000000000002E-2</v>
      </c>
      <c r="U3256" s="8">
        <v>1068.5142740016888</v>
      </c>
      <c r="V3256" s="10">
        <v>3.7799439450698608E-2</v>
      </c>
    </row>
    <row r="3257" spans="1:22" x14ac:dyDescent="0.25">
      <c r="A3257" s="6">
        <v>44743</v>
      </c>
      <c r="B3257" s="7" t="str">
        <f t="shared" si="50"/>
        <v>7</v>
      </c>
      <c r="C3257" s="17">
        <f>_xlfn.ISOWEEKNUM(Table3[[#This Row],[dt]])</f>
        <v>26</v>
      </c>
      <c r="D3257" s="1">
        <v>17933</v>
      </c>
      <c r="E3257" s="1" t="s">
        <v>10</v>
      </c>
      <c r="F3257" s="1" t="s">
        <v>94</v>
      </c>
      <c r="G3257" s="1" t="s">
        <v>63</v>
      </c>
      <c r="H3257" s="1" t="s">
        <v>11</v>
      </c>
      <c r="I3257" s="1" t="s">
        <v>12</v>
      </c>
      <c r="J3257" s="1" t="s">
        <v>16</v>
      </c>
      <c r="K3257" s="1" t="s">
        <v>15</v>
      </c>
      <c r="L3257" s="1" t="s">
        <v>80</v>
      </c>
      <c r="M3257" s="1">
        <v>22340</v>
      </c>
      <c r="N3257" s="17">
        <v>259.89742306730045</v>
      </c>
      <c r="O3257" s="8">
        <v>814.93948714885005</v>
      </c>
      <c r="P3257" s="8">
        <v>189.78554898366806</v>
      </c>
      <c r="Q3257" s="8">
        <f>P3257-Table3[[#This Row],[paid]]</f>
        <v>-625.15393816518201</v>
      </c>
      <c r="R3257" s="8">
        <v>0.73023251536635314</v>
      </c>
      <c r="S3257" s="8">
        <v>600</v>
      </c>
      <c r="T3257" s="10">
        <v>0.12</v>
      </c>
      <c r="U3257" s="8">
        <v>96.937443459371522</v>
      </c>
      <c r="V3257" s="10">
        <v>8.5128929273494053E-2</v>
      </c>
    </row>
    <row r="3258" spans="1:22" x14ac:dyDescent="0.25">
      <c r="A3258" s="6">
        <v>44743</v>
      </c>
      <c r="B3258" s="7" t="str">
        <f t="shared" si="50"/>
        <v>7</v>
      </c>
      <c r="C3258" s="17">
        <f>_xlfn.ISOWEEKNUM(Table3[[#This Row],[dt]])</f>
        <v>26</v>
      </c>
      <c r="D3258" s="1">
        <v>15974</v>
      </c>
      <c r="E3258" s="1" t="s">
        <v>10</v>
      </c>
      <c r="F3258" s="1" t="s">
        <v>91</v>
      </c>
      <c r="G3258" s="1" t="s">
        <v>41</v>
      </c>
      <c r="H3258" s="1" t="s">
        <v>11</v>
      </c>
      <c r="I3258" s="1" t="s">
        <v>12</v>
      </c>
      <c r="J3258" s="1" t="s">
        <v>16</v>
      </c>
      <c r="K3258" s="1" t="s">
        <v>14</v>
      </c>
      <c r="L3258" s="1" t="s">
        <v>76</v>
      </c>
      <c r="M3258" s="1">
        <v>95460</v>
      </c>
      <c r="N3258" s="17">
        <v>275.49783549783552</v>
      </c>
      <c r="O3258" s="8">
        <v>1980.0749998182459</v>
      </c>
      <c r="P3258" s="8">
        <v>1337.0254327777054</v>
      </c>
      <c r="Q3258" s="8">
        <f>P3258-Table3[[#This Row],[paid]]</f>
        <v>-643.04956704054052</v>
      </c>
      <c r="R3258" s="8">
        <v>4.8531249995545238</v>
      </c>
      <c r="S3258" s="8">
        <v>1000</v>
      </c>
      <c r="T3258" s="10">
        <v>0.09</v>
      </c>
      <c r="U3258" s="8">
        <v>569.13159907104989</v>
      </c>
      <c r="V3258" s="10">
        <v>7.0944997893403833E-2</v>
      </c>
    </row>
    <row r="3259" spans="1:22" x14ac:dyDescent="0.25">
      <c r="A3259" s="6">
        <v>44743</v>
      </c>
      <c r="B3259" s="7" t="str">
        <f t="shared" si="50"/>
        <v>7</v>
      </c>
      <c r="C3259" s="17">
        <f>_xlfn.ISOWEEKNUM(Table3[[#This Row],[dt]])</f>
        <v>26</v>
      </c>
      <c r="D3259" s="1">
        <v>17473</v>
      </c>
      <c r="E3259" s="1" t="s">
        <v>10</v>
      </c>
      <c r="F3259" s="1" t="s">
        <v>91</v>
      </c>
      <c r="G3259" s="1" t="s">
        <v>35</v>
      </c>
      <c r="H3259" s="1" t="s">
        <v>17</v>
      </c>
      <c r="I3259" s="1" t="s">
        <v>18</v>
      </c>
      <c r="J3259" s="1" t="s">
        <v>16</v>
      </c>
      <c r="K3259" s="1" t="s">
        <v>15</v>
      </c>
      <c r="L3259" s="1" t="s">
        <v>77</v>
      </c>
      <c r="M3259" s="1">
        <v>84690</v>
      </c>
      <c r="N3259" s="17">
        <v>291.63751699139107</v>
      </c>
      <c r="O3259" s="8">
        <v>1833.1237622099943</v>
      </c>
      <c r="P3259" s="8">
        <v>1172.3852244492102</v>
      </c>
      <c r="Q3259" s="8">
        <f>P3259-Table3[[#This Row],[paid]]</f>
        <v>-660.73853776078408</v>
      </c>
      <c r="R3259" s="8">
        <v>4.0200082504605135</v>
      </c>
      <c r="S3259" s="8">
        <v>800</v>
      </c>
      <c r="T3259" s="10">
        <v>7.0000000000000007E-2</v>
      </c>
      <c r="U3259" s="8">
        <v>34.954128791550247</v>
      </c>
      <c r="V3259" s="10">
        <v>4.9690903727159855E-3</v>
      </c>
    </row>
    <row r="3260" spans="1:22" x14ac:dyDescent="0.25">
      <c r="A3260" s="6">
        <v>44743</v>
      </c>
      <c r="B3260" s="7" t="str">
        <f t="shared" si="50"/>
        <v>7</v>
      </c>
      <c r="C3260" s="17">
        <f>_xlfn.ISOWEEKNUM(Table3[[#This Row],[dt]])</f>
        <v>26</v>
      </c>
      <c r="D3260" s="1">
        <v>13948</v>
      </c>
      <c r="E3260" s="1" t="s">
        <v>10</v>
      </c>
      <c r="F3260" s="1" t="s">
        <v>94</v>
      </c>
      <c r="G3260" s="1" t="s">
        <v>38</v>
      </c>
      <c r="H3260" s="1" t="s">
        <v>11</v>
      </c>
      <c r="I3260" s="1" t="s">
        <v>18</v>
      </c>
      <c r="J3260" s="1" t="s">
        <v>13</v>
      </c>
      <c r="K3260" s="1" t="s">
        <v>14</v>
      </c>
      <c r="L3260" s="1" t="s">
        <v>80</v>
      </c>
      <c r="M3260" s="1">
        <v>34910</v>
      </c>
      <c r="N3260" s="17">
        <v>136.2341463414634</v>
      </c>
      <c r="O3260" s="8">
        <v>923.29075160335481</v>
      </c>
      <c r="P3260" s="8">
        <v>262.04943202010662</v>
      </c>
      <c r="Q3260" s="8">
        <f>P3260-Table3[[#This Row],[paid]]</f>
        <v>-661.24131958324824</v>
      </c>
      <c r="R3260" s="8">
        <v>1.9235223991736559</v>
      </c>
      <c r="S3260" s="8">
        <v>400</v>
      </c>
      <c r="T3260" s="10">
        <v>0.1</v>
      </c>
      <c r="U3260" s="8">
        <v>5.4381777115287999</v>
      </c>
      <c r="V3260" s="10">
        <v>3.458748011527546E-3</v>
      </c>
    </row>
    <row r="3261" spans="1:22" x14ac:dyDescent="0.25">
      <c r="A3261" s="6">
        <v>44743</v>
      </c>
      <c r="B3261" s="7" t="str">
        <f t="shared" si="50"/>
        <v>7</v>
      </c>
      <c r="C3261" s="17">
        <f>_xlfn.ISOWEEKNUM(Table3[[#This Row],[dt]])</f>
        <v>26</v>
      </c>
      <c r="D3261" s="1">
        <v>17144</v>
      </c>
      <c r="E3261" s="1" t="s">
        <v>24</v>
      </c>
      <c r="F3261" s="1" t="s">
        <v>95</v>
      </c>
      <c r="G3261" s="1" t="s">
        <v>48</v>
      </c>
      <c r="H3261" s="1" t="s">
        <v>19</v>
      </c>
      <c r="I3261" s="1" t="s">
        <v>12</v>
      </c>
      <c r="J3261" s="1" t="s">
        <v>13</v>
      </c>
      <c r="K3261" s="1" t="s">
        <v>15</v>
      </c>
      <c r="L3261" s="1" t="s">
        <v>76</v>
      </c>
      <c r="M3261" s="1">
        <v>31490</v>
      </c>
      <c r="N3261" s="17">
        <v>145.01450921019429</v>
      </c>
      <c r="O3261" s="8">
        <v>1003.7647179753135</v>
      </c>
      <c r="P3261" s="8">
        <v>332.3297898166648</v>
      </c>
      <c r="Q3261" s="8">
        <f>P3261-Table3[[#This Row],[paid]]</f>
        <v>-671.43492815864875</v>
      </c>
      <c r="R3261" s="8">
        <v>2.2917002693500308</v>
      </c>
      <c r="S3261" s="8">
        <v>400</v>
      </c>
      <c r="T3261" s="10">
        <v>0.12</v>
      </c>
      <c r="U3261" s="8">
        <v>11.471245810301168</v>
      </c>
      <c r="V3261" s="10">
        <v>5.7529428907699739E-3</v>
      </c>
    </row>
    <row r="3262" spans="1:22" x14ac:dyDescent="0.25">
      <c r="A3262" s="6">
        <v>44743</v>
      </c>
      <c r="B3262" s="7" t="str">
        <f t="shared" si="50"/>
        <v>7</v>
      </c>
      <c r="C3262" s="17">
        <f>_xlfn.ISOWEEKNUM(Table3[[#This Row],[dt]])</f>
        <v>26</v>
      </c>
      <c r="D3262" s="1">
        <v>2865</v>
      </c>
      <c r="E3262" s="1" t="s">
        <v>10</v>
      </c>
      <c r="F3262" s="1" t="s">
        <v>95</v>
      </c>
      <c r="G3262" s="1" t="s">
        <v>55</v>
      </c>
      <c r="H3262" s="1" t="s">
        <v>17</v>
      </c>
      <c r="I3262" s="1" t="s">
        <v>12</v>
      </c>
      <c r="J3262" s="1" t="s">
        <v>16</v>
      </c>
      <c r="K3262" s="1" t="s">
        <v>15</v>
      </c>
      <c r="L3262" s="1" t="s">
        <v>80</v>
      </c>
      <c r="M3262" s="1">
        <v>38240</v>
      </c>
      <c r="N3262" s="17">
        <v>102.32259445574226</v>
      </c>
      <c r="O3262" s="8">
        <v>878.80807637240423</v>
      </c>
      <c r="P3262" s="8">
        <v>199.82649422907664</v>
      </c>
      <c r="Q3262" s="8">
        <f>P3262-Table3[[#This Row],[paid]]</f>
        <v>-678.98158214332761</v>
      </c>
      <c r="R3262" s="8">
        <v>1.9529068363831206</v>
      </c>
      <c r="S3262" s="8">
        <v>400</v>
      </c>
      <c r="T3262" s="10">
        <v>0.12</v>
      </c>
      <c r="U3262" s="8">
        <v>106.93956702180571</v>
      </c>
      <c r="V3262" s="10">
        <v>8.9193683945977459E-2</v>
      </c>
    </row>
    <row r="3263" spans="1:22" x14ac:dyDescent="0.25">
      <c r="A3263" s="6">
        <v>44743</v>
      </c>
      <c r="B3263" s="7" t="str">
        <f t="shared" si="50"/>
        <v>7</v>
      </c>
      <c r="C3263" s="17">
        <f>_xlfn.ISOWEEKNUM(Table3[[#This Row],[dt]])</f>
        <v>26</v>
      </c>
      <c r="D3263" s="1">
        <v>17473</v>
      </c>
      <c r="E3263" s="1" t="s">
        <v>10</v>
      </c>
      <c r="F3263" s="1" t="s">
        <v>89</v>
      </c>
      <c r="G3263" s="1" t="s">
        <v>65</v>
      </c>
      <c r="H3263" s="1" t="s">
        <v>17</v>
      </c>
      <c r="I3263" s="1" t="s">
        <v>12</v>
      </c>
      <c r="J3263" s="1" t="s">
        <v>16</v>
      </c>
      <c r="K3263" s="1" t="s">
        <v>15</v>
      </c>
      <c r="L3263" s="1" t="s">
        <v>77</v>
      </c>
      <c r="M3263" s="1">
        <v>42020</v>
      </c>
      <c r="N3263" s="17">
        <v>135.09103641456582</v>
      </c>
      <c r="O3263" s="8">
        <v>875.25937887884788</v>
      </c>
      <c r="P3263" s="8">
        <v>195.1150109312091</v>
      </c>
      <c r="Q3263" s="8">
        <f>P3263-Table3[[#This Row],[paid]]</f>
        <v>-680.14436794763878</v>
      </c>
      <c r="R3263" s="8">
        <v>1.4443224073908383</v>
      </c>
      <c r="S3263" s="8">
        <v>200</v>
      </c>
      <c r="T3263" s="10">
        <v>7.0000000000000007E-2</v>
      </c>
      <c r="U3263" s="8">
        <v>0.88560449957368459</v>
      </c>
      <c r="V3263" s="10">
        <v>7.5648075063269437E-4</v>
      </c>
    </row>
    <row r="3264" spans="1:22" x14ac:dyDescent="0.25">
      <c r="A3264" s="6">
        <v>44743</v>
      </c>
      <c r="B3264" s="7" t="str">
        <f t="shared" si="50"/>
        <v>7</v>
      </c>
      <c r="C3264" s="17">
        <f>_xlfn.ISOWEEKNUM(Table3[[#This Row],[dt]])</f>
        <v>26</v>
      </c>
      <c r="D3264" s="1">
        <v>15909</v>
      </c>
      <c r="E3264" s="1" t="s">
        <v>10</v>
      </c>
      <c r="F3264" s="1" t="s">
        <v>90</v>
      </c>
      <c r="G3264" s="1" t="s">
        <v>35</v>
      </c>
      <c r="H3264" s="1" t="s">
        <v>11</v>
      </c>
      <c r="I3264" s="1" t="s">
        <v>18</v>
      </c>
      <c r="J3264" s="1" t="s">
        <v>13</v>
      </c>
      <c r="K3264" s="1" t="s">
        <v>14</v>
      </c>
      <c r="L3264" s="1" t="s">
        <v>77</v>
      </c>
      <c r="M3264" s="1">
        <v>361550</v>
      </c>
      <c r="N3264" s="17">
        <v>520.4913691244177</v>
      </c>
      <c r="O3264" s="8">
        <v>4072.7876585840786</v>
      </c>
      <c r="P3264" s="8">
        <v>3333.0987807695892</v>
      </c>
      <c r="Q3264" s="8">
        <f>P3264-Table3[[#This Row],[paid]]</f>
        <v>-739.68887781448939</v>
      </c>
      <c r="R3264" s="8">
        <v>6.4037541801636459</v>
      </c>
      <c r="S3264" s="8">
        <v>4800</v>
      </c>
      <c r="T3264" s="10">
        <v>0.06</v>
      </c>
      <c r="U3264" s="8">
        <v>811.34420048558297</v>
      </c>
      <c r="V3264" s="10">
        <v>4.0570064768089935E-2</v>
      </c>
    </row>
    <row r="3265" spans="1:22" x14ac:dyDescent="0.25">
      <c r="A3265" s="6">
        <v>44743</v>
      </c>
      <c r="B3265" s="7" t="str">
        <f t="shared" si="50"/>
        <v>7</v>
      </c>
      <c r="C3265" s="17">
        <f>_xlfn.ISOWEEKNUM(Table3[[#This Row],[dt]])</f>
        <v>26</v>
      </c>
      <c r="D3265" s="1">
        <v>9288</v>
      </c>
      <c r="E3265" s="1" t="s">
        <v>10</v>
      </c>
      <c r="F3265" s="1" t="s">
        <v>92</v>
      </c>
      <c r="G3265" s="1" t="s">
        <v>57</v>
      </c>
      <c r="H3265" s="1" t="s">
        <v>19</v>
      </c>
      <c r="I3265" s="1" t="s">
        <v>21</v>
      </c>
      <c r="J3265" s="1" t="s">
        <v>13</v>
      </c>
      <c r="K3265" s="1" t="s">
        <v>14</v>
      </c>
      <c r="L3265" s="1" t="s">
        <v>79</v>
      </c>
      <c r="M3265" s="1">
        <v>26460</v>
      </c>
      <c r="N3265" s="17">
        <v>36.227600370474768</v>
      </c>
      <c r="O3265" s="8">
        <v>906.75456947546911</v>
      </c>
      <c r="P3265" s="8">
        <v>161.0271675346039</v>
      </c>
      <c r="Q3265" s="8">
        <f>P3265-Table3[[#This Row],[paid]]</f>
        <v>-745.72740194086521</v>
      </c>
      <c r="R3265" s="8">
        <v>4.4448753405660257</v>
      </c>
      <c r="S3265" s="8">
        <v>200</v>
      </c>
      <c r="T3265" s="10">
        <v>6.5000000000000002E-2</v>
      </c>
      <c r="U3265" s="8">
        <v>19.717886990238235</v>
      </c>
      <c r="V3265" s="10">
        <v>2.0408447522787278E-2</v>
      </c>
    </row>
    <row r="3266" spans="1:22" x14ac:dyDescent="0.25">
      <c r="A3266" s="6">
        <v>44743</v>
      </c>
      <c r="B3266" s="7" t="str">
        <f t="shared" ref="B3266:B3329" si="51">TEXT(A3266,"M")</f>
        <v>7</v>
      </c>
      <c r="C3266" s="17">
        <f>_xlfn.ISOWEEKNUM(Table3[[#This Row],[dt]])</f>
        <v>26</v>
      </c>
      <c r="D3266" s="1">
        <v>18006</v>
      </c>
      <c r="E3266" s="1" t="s">
        <v>10</v>
      </c>
      <c r="F3266" s="1" t="s">
        <v>89</v>
      </c>
      <c r="G3266" s="1" t="s">
        <v>33</v>
      </c>
      <c r="H3266" s="1" t="s">
        <v>11</v>
      </c>
      <c r="I3266" s="1" t="s">
        <v>12</v>
      </c>
      <c r="J3266" s="1" t="s">
        <v>16</v>
      </c>
      <c r="K3266" s="1" t="s">
        <v>14</v>
      </c>
      <c r="L3266" s="1" t="s">
        <v>79</v>
      </c>
      <c r="M3266" s="1">
        <v>97720</v>
      </c>
      <c r="N3266" s="17">
        <v>353.31833520809903</v>
      </c>
      <c r="O3266" s="8">
        <v>2180.7034900013778</v>
      </c>
      <c r="P3266" s="8">
        <v>1426.8194938329225</v>
      </c>
      <c r="Q3266" s="8">
        <f>P3266-Table3[[#This Row],[paid]]</f>
        <v>-753.88399616845527</v>
      </c>
      <c r="R3266" s="8">
        <v>4.038339796298847</v>
      </c>
      <c r="S3266" s="8">
        <v>3000</v>
      </c>
      <c r="T3266" s="10">
        <v>0.08</v>
      </c>
      <c r="U3266" s="8">
        <v>112.2328840901649</v>
      </c>
      <c r="V3266" s="10">
        <v>1.3109913876663449E-2</v>
      </c>
    </row>
    <row r="3267" spans="1:22" x14ac:dyDescent="0.25">
      <c r="A3267" s="6">
        <v>44743</v>
      </c>
      <c r="B3267" s="7" t="str">
        <f t="shared" si="51"/>
        <v>7</v>
      </c>
      <c r="C3267" s="17">
        <f>_xlfn.ISOWEEKNUM(Table3[[#This Row],[dt]])</f>
        <v>26</v>
      </c>
      <c r="D3267" s="1">
        <v>17365</v>
      </c>
      <c r="E3267" s="1" t="s">
        <v>10</v>
      </c>
      <c r="F3267" s="1" t="s">
        <v>94</v>
      </c>
      <c r="G3267" s="1" t="s">
        <v>58</v>
      </c>
      <c r="H3267" s="1" t="s">
        <v>17</v>
      </c>
      <c r="I3267" s="1" t="s">
        <v>18</v>
      </c>
      <c r="J3267" s="1" t="s">
        <v>16</v>
      </c>
      <c r="K3267" s="1" t="s">
        <v>15</v>
      </c>
      <c r="L3267" s="1" t="s">
        <v>80</v>
      </c>
      <c r="M3267" s="1">
        <v>62460</v>
      </c>
      <c r="N3267" s="17">
        <v>136.51926154326529</v>
      </c>
      <c r="O3267" s="8">
        <v>1297.0897894378277</v>
      </c>
      <c r="P3267" s="8">
        <v>527.01708395643357</v>
      </c>
      <c r="Q3267" s="8">
        <f>P3267-Table3[[#This Row],[paid]]</f>
        <v>-770.07270548139411</v>
      </c>
      <c r="R3267" s="8">
        <v>3.8603862780887725</v>
      </c>
      <c r="S3267" s="8">
        <v>400</v>
      </c>
      <c r="T3267" s="10">
        <v>0.11</v>
      </c>
      <c r="U3267" s="8">
        <v>181.57060352995614</v>
      </c>
      <c r="V3267" s="10">
        <v>5.7420846830639576E-2</v>
      </c>
    </row>
    <row r="3268" spans="1:22" x14ac:dyDescent="0.25">
      <c r="A3268" s="6">
        <v>44743</v>
      </c>
      <c r="B3268" s="7" t="str">
        <f t="shared" si="51"/>
        <v>7</v>
      </c>
      <c r="C3268" s="17">
        <f>_xlfn.ISOWEEKNUM(Table3[[#This Row],[dt]])</f>
        <v>26</v>
      </c>
      <c r="D3268" s="1">
        <v>9315</v>
      </c>
      <c r="E3268" s="1" t="s">
        <v>10</v>
      </c>
      <c r="F3268" s="1" t="s">
        <v>91</v>
      </c>
      <c r="G3268" s="1" t="s">
        <v>38</v>
      </c>
      <c r="H3268" s="1" t="s">
        <v>17</v>
      </c>
      <c r="I3268" s="1" t="s">
        <v>18</v>
      </c>
      <c r="J3268" s="1" t="s">
        <v>16</v>
      </c>
      <c r="K3268" s="1" t="s">
        <v>14</v>
      </c>
      <c r="L3268" s="1" t="s">
        <v>78</v>
      </c>
      <c r="M3268" s="1">
        <v>72830</v>
      </c>
      <c r="N3268" s="17">
        <v>383.09175920514321</v>
      </c>
      <c r="O3268" s="8">
        <v>2172.979033928269</v>
      </c>
      <c r="P3268" s="8">
        <v>1401.4315838779009</v>
      </c>
      <c r="Q3268" s="8">
        <f>P3268-Table3[[#This Row],[paid]]</f>
        <v>-771.54745005036807</v>
      </c>
      <c r="R3268" s="8">
        <v>3.658213861832103</v>
      </c>
      <c r="S3268" s="8">
        <v>2000</v>
      </c>
      <c r="T3268" s="10">
        <v>7.0000000000000007E-2</v>
      </c>
      <c r="U3268" s="8">
        <v>490.77336819496497</v>
      </c>
      <c r="V3268" s="10">
        <v>5.8365718531539747E-2</v>
      </c>
    </row>
    <row r="3269" spans="1:22" x14ac:dyDescent="0.25">
      <c r="A3269" s="6">
        <v>44743</v>
      </c>
      <c r="B3269" s="7" t="str">
        <f t="shared" si="51"/>
        <v>7</v>
      </c>
      <c r="C3269" s="17">
        <f>_xlfn.ISOWEEKNUM(Table3[[#This Row],[dt]])</f>
        <v>26</v>
      </c>
      <c r="D3269" s="1">
        <v>15372</v>
      </c>
      <c r="E3269" s="1" t="s">
        <v>10</v>
      </c>
      <c r="F3269" s="1" t="s">
        <v>94</v>
      </c>
      <c r="G3269" s="1" t="s">
        <v>55</v>
      </c>
      <c r="H3269" s="1" t="s">
        <v>11</v>
      </c>
      <c r="I3269" s="1" t="s">
        <v>12</v>
      </c>
      <c r="J3269" s="1" t="s">
        <v>16</v>
      </c>
      <c r="K3269" s="1" t="s">
        <v>15</v>
      </c>
      <c r="L3269" s="1" t="s">
        <v>79</v>
      </c>
      <c r="M3269" s="1">
        <v>185750</v>
      </c>
      <c r="N3269" s="17">
        <v>1536.7431358976896</v>
      </c>
      <c r="O3269" s="8">
        <v>1599.8204195404278</v>
      </c>
      <c r="P3269" s="8">
        <v>816.23939189831151</v>
      </c>
      <c r="Q3269" s="8">
        <f>P3269-Table3[[#This Row],[paid]]</f>
        <v>-783.58102764211628</v>
      </c>
      <c r="R3269" s="8">
        <v>0.53114887766946473</v>
      </c>
      <c r="S3269" s="8">
        <v>800</v>
      </c>
      <c r="T3269" s="10">
        <v>0.105</v>
      </c>
      <c r="U3269" s="8">
        <v>334.61044261217847</v>
      </c>
      <c r="V3269" s="10">
        <v>6.8323591896649688E-2</v>
      </c>
    </row>
    <row r="3270" spans="1:22" x14ac:dyDescent="0.25">
      <c r="A3270" s="6">
        <v>44743</v>
      </c>
      <c r="B3270" s="7" t="str">
        <f t="shared" si="51"/>
        <v>7</v>
      </c>
      <c r="C3270" s="17">
        <f>_xlfn.ISOWEEKNUM(Table3[[#This Row],[dt]])</f>
        <v>26</v>
      </c>
      <c r="D3270" s="1">
        <v>17870</v>
      </c>
      <c r="E3270" s="1" t="s">
        <v>10</v>
      </c>
      <c r="F3270" s="1" t="s">
        <v>90</v>
      </c>
      <c r="G3270" s="1" t="s">
        <v>35</v>
      </c>
      <c r="H3270" s="1" t="s">
        <v>11</v>
      </c>
      <c r="I3270" s="1" t="s">
        <v>12</v>
      </c>
      <c r="J3270" s="1" t="s">
        <v>13</v>
      </c>
      <c r="K3270" s="1" t="s">
        <v>14</v>
      </c>
      <c r="L3270" s="1" t="s">
        <v>75</v>
      </c>
      <c r="M3270" s="1">
        <v>48080</v>
      </c>
      <c r="N3270" s="17">
        <v>212.08524289642531</v>
      </c>
      <c r="O3270" s="8">
        <v>1469.6735411410152</v>
      </c>
      <c r="P3270" s="8">
        <v>674.66681807649718</v>
      </c>
      <c r="Q3270" s="8">
        <f>P3270-Table3[[#This Row],[paid]]</f>
        <v>-795.00672306451804</v>
      </c>
      <c r="R3270" s="8">
        <v>3.1811115609112881</v>
      </c>
      <c r="S3270" s="8">
        <v>600</v>
      </c>
      <c r="T3270" s="10">
        <v>0.12</v>
      </c>
      <c r="U3270" s="8">
        <v>398.75481697638082</v>
      </c>
      <c r="V3270" s="10">
        <v>9.8506602640111837E-2</v>
      </c>
    </row>
    <row r="3271" spans="1:22" x14ac:dyDescent="0.25">
      <c r="A3271" s="6">
        <v>44743</v>
      </c>
      <c r="B3271" s="7" t="str">
        <f t="shared" si="51"/>
        <v>7</v>
      </c>
      <c r="C3271" s="17">
        <f>_xlfn.ISOWEEKNUM(Table3[[#This Row],[dt]])</f>
        <v>26</v>
      </c>
      <c r="D3271" s="1">
        <v>13948</v>
      </c>
      <c r="E3271" s="1" t="s">
        <v>10</v>
      </c>
      <c r="F3271" s="1" t="s">
        <v>89</v>
      </c>
      <c r="G3271" s="1" t="s">
        <v>39</v>
      </c>
      <c r="H3271" s="1" t="s">
        <v>11</v>
      </c>
      <c r="I3271" s="1" t="s">
        <v>18</v>
      </c>
      <c r="J3271" s="1" t="s">
        <v>13</v>
      </c>
      <c r="K3271" s="1" t="s">
        <v>14</v>
      </c>
      <c r="L3271" s="1" t="s">
        <v>75</v>
      </c>
      <c r="M3271" s="1">
        <v>46020</v>
      </c>
      <c r="N3271" s="17">
        <v>170.47524394651248</v>
      </c>
      <c r="O3271" s="8">
        <v>1250.2779256559575</v>
      </c>
      <c r="P3271" s="8">
        <v>433.21429751451001</v>
      </c>
      <c r="Q3271" s="8">
        <f>P3271-Table3[[#This Row],[paid]]</f>
        <v>-817.06362814144745</v>
      </c>
      <c r="R3271" s="8">
        <v>2.5412152960486938</v>
      </c>
      <c r="S3271" s="8">
        <v>600</v>
      </c>
      <c r="T3271" s="10">
        <v>0.1</v>
      </c>
      <c r="U3271" s="8">
        <v>109.2324198490481</v>
      </c>
      <c r="V3271" s="10">
        <v>4.2024013086883208E-2</v>
      </c>
    </row>
    <row r="3272" spans="1:22" x14ac:dyDescent="0.25">
      <c r="A3272" s="6">
        <v>44743</v>
      </c>
      <c r="B3272" s="7" t="str">
        <f t="shared" si="51"/>
        <v>7</v>
      </c>
      <c r="C3272" s="17">
        <f>_xlfn.ISOWEEKNUM(Table3[[#This Row],[dt]])</f>
        <v>26</v>
      </c>
      <c r="D3272" s="1">
        <v>16537</v>
      </c>
      <c r="E3272" s="1" t="s">
        <v>10</v>
      </c>
      <c r="F3272" s="1" t="s">
        <v>94</v>
      </c>
      <c r="G3272" s="1" t="s">
        <v>34</v>
      </c>
      <c r="H3272" s="1" t="s">
        <v>17</v>
      </c>
      <c r="I3272" s="1" t="s">
        <v>12</v>
      </c>
      <c r="J3272" s="1" t="s">
        <v>16</v>
      </c>
      <c r="K3272" s="1" t="s">
        <v>15</v>
      </c>
      <c r="L3272" s="1" t="s">
        <v>78</v>
      </c>
      <c r="M3272" s="1">
        <v>120660</v>
      </c>
      <c r="N3272" s="17">
        <v>367.83850100379209</v>
      </c>
      <c r="O3272" s="8">
        <v>3248.2163728965661</v>
      </c>
      <c r="P3272" s="8">
        <v>2428.4939868744864</v>
      </c>
      <c r="Q3272" s="8">
        <f>P3272-Table3[[#This Row],[paid]]</f>
        <v>-819.72238602207972</v>
      </c>
      <c r="R3272" s="8">
        <v>6.6020657985702558</v>
      </c>
      <c r="S3272" s="8">
        <v>2000</v>
      </c>
      <c r="T3272" s="10">
        <v>0.1</v>
      </c>
      <c r="U3272" s="8">
        <v>562.0248241669866</v>
      </c>
      <c r="V3272" s="10">
        <v>3.8571561030870428E-2</v>
      </c>
    </row>
    <row r="3273" spans="1:22" x14ac:dyDescent="0.25">
      <c r="A3273" s="6">
        <v>44743</v>
      </c>
      <c r="B3273" s="7" t="str">
        <f t="shared" si="51"/>
        <v>7</v>
      </c>
      <c r="C3273" s="17">
        <f>_xlfn.ISOWEEKNUM(Table3[[#This Row],[dt]])</f>
        <v>26</v>
      </c>
      <c r="D3273" s="1">
        <v>5247</v>
      </c>
      <c r="E3273" s="1" t="s">
        <v>10</v>
      </c>
      <c r="F3273" s="1" t="s">
        <v>93</v>
      </c>
      <c r="G3273" s="1" t="s">
        <v>53</v>
      </c>
      <c r="H3273" s="1" t="s">
        <v>11</v>
      </c>
      <c r="I3273" s="1" t="s">
        <v>18</v>
      </c>
      <c r="J3273" s="1" t="s">
        <v>13</v>
      </c>
      <c r="K3273" s="1" t="s">
        <v>15</v>
      </c>
      <c r="L3273" s="1" t="s">
        <v>79</v>
      </c>
      <c r="M3273" s="1">
        <v>59370</v>
      </c>
      <c r="N3273" s="17">
        <v>164.59564678817907</v>
      </c>
      <c r="O3273" s="8">
        <v>1053.2741076623684</v>
      </c>
      <c r="P3273" s="8">
        <v>204.92237942781287</v>
      </c>
      <c r="Q3273" s="8">
        <f>P3273-Table3[[#This Row],[paid]]</f>
        <v>-848.35172823455548</v>
      </c>
      <c r="R3273" s="8">
        <v>1.2450048553928705</v>
      </c>
      <c r="S3273" s="8">
        <v>400</v>
      </c>
      <c r="T3273" s="10">
        <v>7.0000000000000007E-2</v>
      </c>
      <c r="U3273" s="8">
        <v>43.132335559715727</v>
      </c>
      <c r="V3273" s="10">
        <v>3.50802221473243E-2</v>
      </c>
    </row>
    <row r="3274" spans="1:22" x14ac:dyDescent="0.25">
      <c r="A3274" s="6">
        <v>44743</v>
      </c>
      <c r="B3274" s="7" t="str">
        <f t="shared" si="51"/>
        <v>7</v>
      </c>
      <c r="C3274" s="17">
        <f>_xlfn.ISOWEEKNUM(Table3[[#This Row],[dt]])</f>
        <v>26</v>
      </c>
      <c r="D3274" s="1">
        <v>16862</v>
      </c>
      <c r="E3274" s="1" t="s">
        <v>10</v>
      </c>
      <c r="F3274" s="1" t="s">
        <v>95</v>
      </c>
      <c r="G3274" s="1" t="s">
        <v>61</v>
      </c>
      <c r="H3274" s="1" t="s">
        <v>17</v>
      </c>
      <c r="I3274" s="1" t="s">
        <v>12</v>
      </c>
      <c r="J3274" s="1" t="s">
        <v>13</v>
      </c>
      <c r="K3274" s="1" t="s">
        <v>14</v>
      </c>
      <c r="L3274" s="1" t="s">
        <v>76</v>
      </c>
      <c r="M3274" s="1">
        <v>88450</v>
      </c>
      <c r="N3274" s="17">
        <v>276.3601899683386</v>
      </c>
      <c r="O3274" s="8">
        <v>2409.8217250661983</v>
      </c>
      <c r="P3274" s="8">
        <v>1479.95286606472</v>
      </c>
      <c r="Q3274" s="8">
        <f>P3274-Table3[[#This Row],[paid]]</f>
        <v>-929.86885900147831</v>
      </c>
      <c r="R3274" s="8">
        <v>5.3551593890359959</v>
      </c>
      <c r="S3274" s="8">
        <v>2600</v>
      </c>
      <c r="T3274" s="10">
        <v>0.09</v>
      </c>
      <c r="U3274" s="8">
        <v>521.01018857284498</v>
      </c>
      <c r="V3274" s="10">
        <v>5.8674187144693912E-2</v>
      </c>
    </row>
    <row r="3275" spans="1:22" x14ac:dyDescent="0.25">
      <c r="A3275" s="6">
        <v>44743</v>
      </c>
      <c r="B3275" s="7" t="str">
        <f t="shared" si="51"/>
        <v>7</v>
      </c>
      <c r="C3275" s="17">
        <f>_xlfn.ISOWEEKNUM(Table3[[#This Row],[dt]])</f>
        <v>26</v>
      </c>
      <c r="D3275" s="1">
        <v>17247</v>
      </c>
      <c r="E3275" s="1" t="s">
        <v>10</v>
      </c>
      <c r="F3275" s="1" t="s">
        <v>93</v>
      </c>
      <c r="G3275" s="1" t="s">
        <v>35</v>
      </c>
      <c r="H3275" s="1" t="s">
        <v>11</v>
      </c>
      <c r="I3275" s="1" t="s">
        <v>18</v>
      </c>
      <c r="J3275" s="1" t="s">
        <v>16</v>
      </c>
      <c r="K3275" s="1" t="s">
        <v>15</v>
      </c>
      <c r="L3275" s="1" t="s">
        <v>75</v>
      </c>
      <c r="M3275" s="1">
        <v>79730</v>
      </c>
      <c r="N3275" s="17">
        <v>402.71684498631498</v>
      </c>
      <c r="O3275" s="8">
        <v>1400.0490854310051</v>
      </c>
      <c r="P3275" s="8">
        <v>462.90915477073082</v>
      </c>
      <c r="Q3275" s="8">
        <f>P3275-Table3[[#This Row],[paid]]</f>
        <v>-937.13993066027433</v>
      </c>
      <c r="R3275" s="8">
        <v>1.1494655873817776</v>
      </c>
      <c r="S3275" s="8">
        <v>800</v>
      </c>
      <c r="T3275" s="10">
        <v>7.0000000000000007E-2</v>
      </c>
      <c r="U3275" s="8">
        <v>6.2103181751628735</v>
      </c>
      <c r="V3275" s="10">
        <v>2.2359744207401822E-3</v>
      </c>
    </row>
    <row r="3276" spans="1:22" x14ac:dyDescent="0.25">
      <c r="A3276" s="6">
        <v>44743</v>
      </c>
      <c r="B3276" s="7" t="str">
        <f t="shared" si="51"/>
        <v>7</v>
      </c>
      <c r="C3276" s="17">
        <f>_xlfn.ISOWEEKNUM(Table3[[#This Row],[dt]])</f>
        <v>26</v>
      </c>
      <c r="D3276" s="1">
        <v>10778</v>
      </c>
      <c r="E3276" s="1" t="s">
        <v>10</v>
      </c>
      <c r="F3276" s="1" t="s">
        <v>89</v>
      </c>
      <c r="G3276" s="1" t="s">
        <v>50</v>
      </c>
      <c r="H3276" s="1" t="s">
        <v>17</v>
      </c>
      <c r="I3276" s="1" t="s">
        <v>12</v>
      </c>
      <c r="J3276" s="1" t="s">
        <v>16</v>
      </c>
      <c r="K3276" s="1" t="s">
        <v>20</v>
      </c>
      <c r="L3276" s="1" t="s">
        <v>79</v>
      </c>
      <c r="M3276" s="1">
        <v>294710</v>
      </c>
      <c r="N3276" s="17">
        <v>661.45998321229149</v>
      </c>
      <c r="O3276" s="8">
        <v>9095.3039500336399</v>
      </c>
      <c r="P3276" s="8">
        <v>8152.0048754741738</v>
      </c>
      <c r="Q3276" s="8">
        <f>P3276-Table3[[#This Row],[paid]]</f>
        <v>-943.29907455946613</v>
      </c>
      <c r="R3276" s="8">
        <v>12.324260094896532</v>
      </c>
      <c r="S3276" s="8">
        <v>11600</v>
      </c>
      <c r="T3276" s="10">
        <v>0.09</v>
      </c>
      <c r="U3276" s="8">
        <v>3323.8690842735264</v>
      </c>
      <c r="V3276" s="10">
        <v>6.7956065921762759E-2</v>
      </c>
    </row>
    <row r="3277" spans="1:22" x14ac:dyDescent="0.25">
      <c r="A3277" s="6">
        <v>44743</v>
      </c>
      <c r="B3277" s="7" t="str">
        <f t="shared" si="51"/>
        <v>7</v>
      </c>
      <c r="C3277" s="17">
        <f>_xlfn.ISOWEEKNUM(Table3[[#This Row],[dt]])</f>
        <v>26</v>
      </c>
      <c r="D3277" s="1">
        <v>17247</v>
      </c>
      <c r="E3277" s="1" t="s">
        <v>10</v>
      </c>
      <c r="F3277" s="1" t="s">
        <v>90</v>
      </c>
      <c r="G3277" s="1" t="s">
        <v>51</v>
      </c>
      <c r="H3277" s="1" t="s">
        <v>11</v>
      </c>
      <c r="I3277" s="1" t="s">
        <v>22</v>
      </c>
      <c r="J3277" s="1" t="s">
        <v>16</v>
      </c>
      <c r="K3277" s="1" t="s">
        <v>15</v>
      </c>
      <c r="L3277" s="1" t="s">
        <v>79</v>
      </c>
      <c r="M3277" s="1">
        <v>105530</v>
      </c>
      <c r="N3277" s="17">
        <v>395.79934364744491</v>
      </c>
      <c r="O3277" s="8">
        <v>2116.249553853962</v>
      </c>
      <c r="P3277" s="8">
        <v>1163.3474783466615</v>
      </c>
      <c r="Q3277" s="8">
        <f>P3277-Table3[[#This Row],[paid]]</f>
        <v>-952.90207550730042</v>
      </c>
      <c r="R3277" s="8">
        <v>2.9392354914638363</v>
      </c>
      <c r="S3277" s="8">
        <v>1200</v>
      </c>
      <c r="T3277" s="10">
        <v>7.0000000000000007E-2</v>
      </c>
      <c r="U3277" s="8">
        <v>62.62245988677271</v>
      </c>
      <c r="V3277" s="10">
        <v>8.9715900382820509E-3</v>
      </c>
    </row>
    <row r="3278" spans="1:22" x14ac:dyDescent="0.25">
      <c r="A3278" s="6">
        <v>44743</v>
      </c>
      <c r="B3278" s="7" t="str">
        <f t="shared" si="51"/>
        <v>7</v>
      </c>
      <c r="C3278" s="17">
        <f>_xlfn.ISOWEEKNUM(Table3[[#This Row],[dt]])</f>
        <v>26</v>
      </c>
      <c r="D3278" s="1">
        <v>16537</v>
      </c>
      <c r="E3278" s="1" t="s">
        <v>10</v>
      </c>
      <c r="F3278" s="1" t="s">
        <v>95</v>
      </c>
      <c r="G3278" s="1" t="s">
        <v>65</v>
      </c>
      <c r="H3278" s="1" t="s">
        <v>17</v>
      </c>
      <c r="I3278" s="1" t="s">
        <v>18</v>
      </c>
      <c r="J3278" s="1" t="s">
        <v>16</v>
      </c>
      <c r="K3278" s="1" t="s">
        <v>15</v>
      </c>
      <c r="L3278" s="1" t="s">
        <v>79</v>
      </c>
      <c r="M3278" s="1">
        <v>66820</v>
      </c>
      <c r="N3278" s="17">
        <v>206.98958039988736</v>
      </c>
      <c r="O3278" s="8">
        <v>1750.5733230053017</v>
      </c>
      <c r="P3278" s="8">
        <v>784.30830646775723</v>
      </c>
      <c r="Q3278" s="8">
        <f>P3278-Table3[[#This Row],[paid]]</f>
        <v>-966.26501653754451</v>
      </c>
      <c r="R3278" s="8">
        <v>3.789119746764722</v>
      </c>
      <c r="S3278" s="8">
        <v>600</v>
      </c>
      <c r="T3278" s="10">
        <v>0.1</v>
      </c>
      <c r="U3278" s="8">
        <v>412.73916653042983</v>
      </c>
      <c r="V3278" s="10">
        <v>8.7707678882313234E-2</v>
      </c>
    </row>
    <row r="3279" spans="1:22" x14ac:dyDescent="0.25">
      <c r="A3279" s="6">
        <v>44743</v>
      </c>
      <c r="B3279" s="7" t="str">
        <f t="shared" si="51"/>
        <v>7</v>
      </c>
      <c r="C3279" s="17">
        <f>_xlfn.ISOWEEKNUM(Table3[[#This Row],[dt]])</f>
        <v>26</v>
      </c>
      <c r="D3279" s="1">
        <v>7576</v>
      </c>
      <c r="E3279" s="1" t="s">
        <v>10</v>
      </c>
      <c r="F3279" s="1" t="s">
        <v>91</v>
      </c>
      <c r="G3279" s="1" t="s">
        <v>25</v>
      </c>
      <c r="H3279" s="1" t="s">
        <v>17</v>
      </c>
      <c r="I3279" s="1" t="s">
        <v>12</v>
      </c>
      <c r="J3279" s="1" t="s">
        <v>16</v>
      </c>
      <c r="K3279" s="1" t="s">
        <v>14</v>
      </c>
      <c r="L3279" s="1" t="s">
        <v>76</v>
      </c>
      <c r="M3279" s="1">
        <v>193550</v>
      </c>
      <c r="N3279" s="17">
        <v>420.90320398202294</v>
      </c>
      <c r="O3279" s="8">
        <v>4513.4775271015415</v>
      </c>
      <c r="P3279" s="8">
        <v>3518.0317634405487</v>
      </c>
      <c r="Q3279" s="8">
        <f>P3279-Table3[[#This Row],[paid]]</f>
        <v>-995.44576366099272</v>
      </c>
      <c r="R3279" s="8">
        <v>8.3582917168547048</v>
      </c>
      <c r="S3279" s="8">
        <v>6000</v>
      </c>
      <c r="T3279" s="10">
        <v>0.1</v>
      </c>
      <c r="U3279" s="8">
        <v>454.00656034536252</v>
      </c>
      <c r="V3279" s="10">
        <v>2.1508549423544489E-2</v>
      </c>
    </row>
    <row r="3280" spans="1:22" x14ac:dyDescent="0.25">
      <c r="A3280" s="6">
        <v>44743</v>
      </c>
      <c r="B3280" s="7" t="str">
        <f t="shared" si="51"/>
        <v>7</v>
      </c>
      <c r="C3280" s="17">
        <f>_xlfn.ISOWEEKNUM(Table3[[#This Row],[dt]])</f>
        <v>26</v>
      </c>
      <c r="D3280" s="1">
        <v>15408</v>
      </c>
      <c r="E3280" s="1" t="s">
        <v>10</v>
      </c>
      <c r="F3280" s="1" t="s">
        <v>95</v>
      </c>
      <c r="G3280" s="1" t="s">
        <v>54</v>
      </c>
      <c r="H3280" s="1" t="s">
        <v>17</v>
      </c>
      <c r="I3280" s="1" t="s">
        <v>12</v>
      </c>
      <c r="J3280" s="1" t="s">
        <v>16</v>
      </c>
      <c r="K3280" s="1" t="s">
        <v>20</v>
      </c>
      <c r="L3280" s="1" t="s">
        <v>80</v>
      </c>
      <c r="M3280" s="1">
        <v>33250</v>
      </c>
      <c r="N3280" s="17">
        <v>75.434243176178654</v>
      </c>
      <c r="O3280" s="8">
        <v>1117.8233503056233</v>
      </c>
      <c r="P3280" s="8">
        <v>109.79447712886086</v>
      </c>
      <c r="Q3280" s="8">
        <f>P3280-Table3[[#This Row],[paid]]</f>
        <v>-1008.0288731767624</v>
      </c>
      <c r="R3280" s="8">
        <v>1.4554991540437807</v>
      </c>
      <c r="S3280" s="8">
        <v>200</v>
      </c>
      <c r="T3280" s="10">
        <v>0.1</v>
      </c>
      <c r="U3280" s="8">
        <v>25.40795136803689</v>
      </c>
      <c r="V3280" s="10">
        <v>3.8568957857228581E-2</v>
      </c>
    </row>
    <row r="3281" spans="1:22" x14ac:dyDescent="0.25">
      <c r="A3281" s="6">
        <v>44743</v>
      </c>
      <c r="B3281" s="7" t="str">
        <f t="shared" si="51"/>
        <v>7</v>
      </c>
      <c r="C3281" s="17">
        <f>_xlfn.ISOWEEKNUM(Table3[[#This Row],[dt]])</f>
        <v>26</v>
      </c>
      <c r="D3281" s="1">
        <v>8767</v>
      </c>
      <c r="E3281" s="1" t="s">
        <v>10</v>
      </c>
      <c r="F3281" s="1" t="s">
        <v>95</v>
      </c>
      <c r="G3281" s="1" t="s">
        <v>74</v>
      </c>
      <c r="H3281" s="1" t="s">
        <v>17</v>
      </c>
      <c r="I3281" s="1" t="s">
        <v>18</v>
      </c>
      <c r="J3281" s="1" t="s">
        <v>13</v>
      </c>
      <c r="K3281" s="1" t="s">
        <v>14</v>
      </c>
      <c r="L3281" s="1" t="s">
        <v>75</v>
      </c>
      <c r="M3281" s="1">
        <v>61110</v>
      </c>
      <c r="N3281" s="17">
        <v>78.779858951998179</v>
      </c>
      <c r="O3281" s="8">
        <v>1649.2251427333351</v>
      </c>
      <c r="P3281" s="8">
        <v>636.89080453245685</v>
      </c>
      <c r="Q3281" s="8">
        <f>P3281-Table3[[#This Row],[paid]]</f>
        <v>-1012.3343382008783</v>
      </c>
      <c r="R3281" s="8">
        <v>8.0844369741830153</v>
      </c>
      <c r="S3281" s="8">
        <v>400</v>
      </c>
      <c r="T3281" s="10">
        <v>0.12</v>
      </c>
      <c r="U3281" s="8">
        <v>395.74496104435212</v>
      </c>
      <c r="V3281" s="10">
        <v>0.10356169854864145</v>
      </c>
    </row>
    <row r="3282" spans="1:22" x14ac:dyDescent="0.25">
      <c r="A3282" s="6">
        <v>44743</v>
      </c>
      <c r="B3282" s="7" t="str">
        <f t="shared" si="51"/>
        <v>7</v>
      </c>
      <c r="C3282" s="17">
        <f>_xlfn.ISOWEEKNUM(Table3[[#This Row],[dt]])</f>
        <v>26</v>
      </c>
      <c r="D3282" s="1">
        <v>13549</v>
      </c>
      <c r="E3282" s="1" t="s">
        <v>10</v>
      </c>
      <c r="F3282" s="1" t="s">
        <v>89</v>
      </c>
      <c r="G3282" s="1" t="s">
        <v>25</v>
      </c>
      <c r="H3282" s="1" t="s">
        <v>19</v>
      </c>
      <c r="I3282" s="1" t="s">
        <v>12</v>
      </c>
      <c r="J3282" s="1" t="s">
        <v>13</v>
      </c>
      <c r="K3282" s="1" t="s">
        <v>14</v>
      </c>
      <c r="L3282" s="1" t="s">
        <v>75</v>
      </c>
      <c r="M3282" s="1">
        <v>983470</v>
      </c>
      <c r="N3282" s="17">
        <v>809.42635310910055</v>
      </c>
      <c r="O3282" s="8">
        <v>18301.394669202225</v>
      </c>
      <c r="P3282" s="8">
        <v>17265.304363522951</v>
      </c>
      <c r="Q3282" s="8">
        <f>P3282-Table3[[#This Row],[paid]]</f>
        <v>-1036.090305679274</v>
      </c>
      <c r="R3282" s="8">
        <v>21.330296817252012</v>
      </c>
      <c r="S3282" s="8">
        <v>21200</v>
      </c>
      <c r="T3282" s="10">
        <v>7.0000000000000007E-2</v>
      </c>
      <c r="U3282" s="8">
        <v>2457.2482787246954</v>
      </c>
      <c r="V3282" s="10">
        <v>2.3720484224575997E-2</v>
      </c>
    </row>
    <row r="3283" spans="1:22" x14ac:dyDescent="0.25">
      <c r="A3283" s="6">
        <v>44743</v>
      </c>
      <c r="B3283" s="7" t="str">
        <f t="shared" si="51"/>
        <v>7</v>
      </c>
      <c r="C3283" s="17">
        <f>_xlfn.ISOWEEKNUM(Table3[[#This Row],[dt]])</f>
        <v>26</v>
      </c>
      <c r="D3283" s="1">
        <v>16861</v>
      </c>
      <c r="E3283" s="1" t="s">
        <v>10</v>
      </c>
      <c r="F3283" s="1" t="s">
        <v>95</v>
      </c>
      <c r="G3283" s="1" t="s">
        <v>63</v>
      </c>
      <c r="H3283" s="1" t="s">
        <v>11</v>
      </c>
      <c r="I3283" s="1" t="s">
        <v>18</v>
      </c>
      <c r="J3283" s="1" t="s">
        <v>13</v>
      </c>
      <c r="K3283" s="1" t="s">
        <v>15</v>
      </c>
      <c r="L3283" s="1" t="s">
        <v>79</v>
      </c>
      <c r="M3283" s="1">
        <v>75680</v>
      </c>
      <c r="N3283" s="17">
        <v>433.54458141117749</v>
      </c>
      <c r="O3283" s="8">
        <v>1379.321417884345</v>
      </c>
      <c r="P3283" s="8">
        <v>328.93142285376251</v>
      </c>
      <c r="Q3283" s="8">
        <f>P3283-Table3[[#This Row],[paid]]</f>
        <v>-1050.3899950305824</v>
      </c>
      <c r="R3283" s="8">
        <v>0.75870265010140003</v>
      </c>
      <c r="S3283" s="8">
        <v>400</v>
      </c>
      <c r="T3283" s="10">
        <v>7.0000000000000007E-2</v>
      </c>
      <c r="U3283" s="8">
        <v>126.23584403710053</v>
      </c>
      <c r="V3283" s="10">
        <v>6.3962594868506945E-2</v>
      </c>
    </row>
    <row r="3284" spans="1:22" x14ac:dyDescent="0.25">
      <c r="A3284" s="6">
        <v>44743</v>
      </c>
      <c r="B3284" s="7" t="str">
        <f t="shared" si="51"/>
        <v>7</v>
      </c>
      <c r="C3284" s="17">
        <f>_xlfn.ISOWEEKNUM(Table3[[#This Row],[dt]])</f>
        <v>26</v>
      </c>
      <c r="D3284" s="1">
        <v>2796</v>
      </c>
      <c r="E3284" s="1" t="s">
        <v>10</v>
      </c>
      <c r="F3284" s="1" t="s">
        <v>90</v>
      </c>
      <c r="G3284" s="1" t="s">
        <v>74</v>
      </c>
      <c r="H3284" s="1" t="s">
        <v>17</v>
      </c>
      <c r="I3284" s="1" t="s">
        <v>12</v>
      </c>
      <c r="J3284" s="1" t="s">
        <v>13</v>
      </c>
      <c r="K3284" s="1" t="s">
        <v>14</v>
      </c>
      <c r="L3284" s="1" t="s">
        <v>77</v>
      </c>
      <c r="M3284" s="1">
        <v>236470</v>
      </c>
      <c r="N3284" s="17">
        <v>470.99458757306769</v>
      </c>
      <c r="O3284" s="8">
        <v>7242.1114682862908</v>
      </c>
      <c r="P3284" s="8">
        <v>6179.3393191371115</v>
      </c>
      <c r="Q3284" s="8">
        <f>P3284-Table3[[#This Row],[paid]]</f>
        <v>-1062.7721491491793</v>
      </c>
      <c r="R3284" s="8">
        <v>13.119767152692557</v>
      </c>
      <c r="S3284" s="8">
        <v>5800</v>
      </c>
      <c r="T3284" s="10">
        <v>0.11</v>
      </c>
      <c r="U3284" s="8">
        <v>1489.3840460942554</v>
      </c>
      <c r="V3284" s="10">
        <v>4.0171070324667928E-2</v>
      </c>
    </row>
    <row r="3285" spans="1:22" x14ac:dyDescent="0.25">
      <c r="A3285" s="6">
        <v>44743</v>
      </c>
      <c r="B3285" s="7" t="str">
        <f t="shared" si="51"/>
        <v>7</v>
      </c>
      <c r="C3285" s="17">
        <f>_xlfn.ISOWEEKNUM(Table3[[#This Row],[dt]])</f>
        <v>26</v>
      </c>
      <c r="D3285" s="1">
        <v>14706</v>
      </c>
      <c r="E3285" s="1" t="s">
        <v>10</v>
      </c>
      <c r="F3285" s="1" t="s">
        <v>94</v>
      </c>
      <c r="G3285" s="1" t="s">
        <v>70</v>
      </c>
      <c r="H3285" s="1" t="s">
        <v>17</v>
      </c>
      <c r="I3285" s="1" t="s">
        <v>18</v>
      </c>
      <c r="J3285" s="1" t="s">
        <v>13</v>
      </c>
      <c r="K3285" s="1" t="s">
        <v>15</v>
      </c>
      <c r="L3285" s="1" t="s">
        <v>77</v>
      </c>
      <c r="M3285" s="1">
        <v>36670</v>
      </c>
      <c r="N3285" s="17">
        <v>152.40307673221264</v>
      </c>
      <c r="O3285" s="8">
        <v>1766.3087024357653</v>
      </c>
      <c r="P3285" s="8">
        <v>669.62905649276831</v>
      </c>
      <c r="Q3285" s="8">
        <f>P3285-Table3[[#This Row],[paid]]</f>
        <v>-1096.679645942997</v>
      </c>
      <c r="R3285" s="8">
        <v>4.3938027423775257</v>
      </c>
      <c r="S3285" s="8">
        <v>600</v>
      </c>
      <c r="T3285" s="10">
        <v>0.11</v>
      </c>
      <c r="U3285" s="8">
        <v>236.06725993471318</v>
      </c>
      <c r="V3285" s="10">
        <v>5.8755728923296953E-2</v>
      </c>
    </row>
    <row r="3286" spans="1:22" x14ac:dyDescent="0.25">
      <c r="A3286" s="6">
        <v>44743</v>
      </c>
      <c r="B3286" s="7" t="str">
        <f t="shared" si="51"/>
        <v>7</v>
      </c>
      <c r="C3286" s="17">
        <f>_xlfn.ISOWEEKNUM(Table3[[#This Row],[dt]])</f>
        <v>26</v>
      </c>
      <c r="D3286" s="1">
        <v>15839</v>
      </c>
      <c r="E3286" s="1" t="s">
        <v>10</v>
      </c>
      <c r="F3286" s="1" t="s">
        <v>93</v>
      </c>
      <c r="G3286" s="1" t="s">
        <v>40</v>
      </c>
      <c r="H3286" s="1" t="s">
        <v>19</v>
      </c>
      <c r="I3286" s="1" t="s">
        <v>12</v>
      </c>
      <c r="J3286" s="1" t="s">
        <v>16</v>
      </c>
      <c r="K3286" s="1" t="s">
        <v>14</v>
      </c>
      <c r="L3286" s="1" t="s">
        <v>81</v>
      </c>
      <c r="M3286" s="1">
        <v>111580</v>
      </c>
      <c r="N3286" s="17">
        <v>101.15564462257849</v>
      </c>
      <c r="O3286" s="8">
        <v>2044.1439502362446</v>
      </c>
      <c r="P3286" s="8">
        <v>906.91534643636544</v>
      </c>
      <c r="Q3286" s="8">
        <f>P3286-Table3[[#This Row],[paid]]</f>
        <v>-1137.2286037998792</v>
      </c>
      <c r="R3286" s="8">
        <v>8.965543641387038</v>
      </c>
      <c r="S3286" s="8">
        <v>600</v>
      </c>
      <c r="T3286" s="10">
        <v>7.4999999999999997E-2</v>
      </c>
      <c r="U3286" s="8">
        <v>221.76073057145899</v>
      </c>
      <c r="V3286" s="10">
        <v>4.0753662298406337E-2</v>
      </c>
    </row>
    <row r="3287" spans="1:22" x14ac:dyDescent="0.25">
      <c r="A3287" s="6">
        <v>44743</v>
      </c>
      <c r="B3287" s="7" t="str">
        <f t="shared" si="51"/>
        <v>7</v>
      </c>
      <c r="C3287" s="17">
        <f>_xlfn.ISOWEEKNUM(Table3[[#This Row],[dt]])</f>
        <v>26</v>
      </c>
      <c r="D3287" s="1">
        <v>7797</v>
      </c>
      <c r="E3287" s="1" t="s">
        <v>10</v>
      </c>
      <c r="F3287" s="1" t="s">
        <v>93</v>
      </c>
      <c r="G3287" s="1" t="s">
        <v>25</v>
      </c>
      <c r="H3287" s="1" t="s">
        <v>19</v>
      </c>
      <c r="I3287" s="1" t="s">
        <v>18</v>
      </c>
      <c r="J3287" s="1" t="s">
        <v>13</v>
      </c>
      <c r="K3287" s="1" t="s">
        <v>14</v>
      </c>
      <c r="L3287" s="1" t="s">
        <v>79</v>
      </c>
      <c r="M3287" s="1">
        <v>91730</v>
      </c>
      <c r="N3287" s="17">
        <v>226.1638462400538</v>
      </c>
      <c r="O3287" s="8">
        <v>2908.3292970160919</v>
      </c>
      <c r="P3287" s="8">
        <v>1661.0074241055333</v>
      </c>
      <c r="Q3287" s="8">
        <f>P3287-Table3[[#This Row],[paid]]</f>
        <v>-1247.3218729105586</v>
      </c>
      <c r="R3287" s="8">
        <v>7.3442659015557883</v>
      </c>
      <c r="S3287" s="8">
        <v>2200</v>
      </c>
      <c r="T3287" s="10">
        <v>0.125</v>
      </c>
      <c r="U3287" s="8">
        <v>700.20527091742088</v>
      </c>
      <c r="V3287" s="10">
        <v>7.0259095048344669E-2</v>
      </c>
    </row>
    <row r="3288" spans="1:22" x14ac:dyDescent="0.25">
      <c r="A3288" s="6">
        <v>44743</v>
      </c>
      <c r="B3288" s="7" t="str">
        <f t="shared" si="51"/>
        <v>7</v>
      </c>
      <c r="C3288" s="17">
        <f>_xlfn.ISOWEEKNUM(Table3[[#This Row],[dt]])</f>
        <v>26</v>
      </c>
      <c r="D3288" s="1">
        <v>15910</v>
      </c>
      <c r="E3288" s="1" t="s">
        <v>10</v>
      </c>
      <c r="F3288" s="1" t="s">
        <v>91</v>
      </c>
      <c r="G3288" s="1" t="s">
        <v>42</v>
      </c>
      <c r="H3288" s="1" t="s">
        <v>11</v>
      </c>
      <c r="I3288" s="1" t="s">
        <v>12</v>
      </c>
      <c r="J3288" s="1" t="s">
        <v>16</v>
      </c>
      <c r="K3288" s="1" t="s">
        <v>14</v>
      </c>
      <c r="L3288" s="1" t="s">
        <v>76</v>
      </c>
      <c r="M3288" s="1">
        <v>88520</v>
      </c>
      <c r="N3288" s="17">
        <v>233.61290010169</v>
      </c>
      <c r="O3288" s="8">
        <v>1944.2434325791405</v>
      </c>
      <c r="P3288" s="8">
        <v>694.49594310164775</v>
      </c>
      <c r="Q3288" s="8">
        <f>P3288-Table3[[#This Row],[paid]]</f>
        <v>-1249.7474894774928</v>
      </c>
      <c r="R3288" s="8">
        <v>2.9728492852892057</v>
      </c>
      <c r="S3288" s="8">
        <v>400</v>
      </c>
      <c r="T3288" s="10">
        <v>0.12</v>
      </c>
      <c r="U3288" s="8">
        <v>447.61810848750292</v>
      </c>
      <c r="V3288" s="10">
        <v>0.10742037994933464</v>
      </c>
    </row>
    <row r="3289" spans="1:22" x14ac:dyDescent="0.25">
      <c r="A3289" s="6">
        <v>44743</v>
      </c>
      <c r="B3289" s="7" t="str">
        <f t="shared" si="51"/>
        <v>7</v>
      </c>
      <c r="C3289" s="17">
        <f>_xlfn.ISOWEEKNUM(Table3[[#This Row],[dt]])</f>
        <v>26</v>
      </c>
      <c r="D3289" s="1">
        <v>15101</v>
      </c>
      <c r="E3289" s="1" t="s">
        <v>10</v>
      </c>
      <c r="F3289" s="1" t="s">
        <v>90</v>
      </c>
      <c r="G3289" s="1" t="s">
        <v>68</v>
      </c>
      <c r="H3289" s="1" t="s">
        <v>17</v>
      </c>
      <c r="I3289" s="1" t="s">
        <v>12</v>
      </c>
      <c r="J3289" s="1" t="s">
        <v>16</v>
      </c>
      <c r="K3289" s="1" t="s">
        <v>14</v>
      </c>
      <c r="L3289" s="1" t="s">
        <v>79</v>
      </c>
      <c r="M3289" s="1">
        <v>82730</v>
      </c>
      <c r="N3289" s="17">
        <v>512.87471252874718</v>
      </c>
      <c r="O3289" s="8">
        <v>4491.6350000593347</v>
      </c>
      <c r="P3289" s="8">
        <v>3096.2983997842607</v>
      </c>
      <c r="Q3289" s="8">
        <f>P3289-Table3[[#This Row],[paid]]</f>
        <v>-1395.336600275074</v>
      </c>
      <c r="R3289" s="8">
        <v>6.0371438172840506</v>
      </c>
      <c r="S3289" s="8">
        <v>4800</v>
      </c>
      <c r="T3289" s="10">
        <v>0.1</v>
      </c>
      <c r="U3289" s="8">
        <v>330.94324494065472</v>
      </c>
      <c r="V3289" s="10">
        <v>1.781391854672414E-2</v>
      </c>
    </row>
    <row r="3290" spans="1:22" x14ac:dyDescent="0.25">
      <c r="A3290" s="6">
        <v>44743</v>
      </c>
      <c r="B3290" s="7" t="str">
        <f t="shared" si="51"/>
        <v>7</v>
      </c>
      <c r="C3290" s="17">
        <f>_xlfn.ISOWEEKNUM(Table3[[#This Row],[dt]])</f>
        <v>26</v>
      </c>
      <c r="D3290" s="1">
        <v>10543</v>
      </c>
      <c r="E3290" s="1" t="s">
        <v>10</v>
      </c>
      <c r="F3290" s="1" t="s">
        <v>91</v>
      </c>
      <c r="G3290" s="1" t="s">
        <v>32</v>
      </c>
      <c r="H3290" s="1" t="s">
        <v>19</v>
      </c>
      <c r="I3290" s="1" t="s">
        <v>18</v>
      </c>
      <c r="J3290" s="1" t="s">
        <v>13</v>
      </c>
      <c r="K3290" s="1" t="s">
        <v>14</v>
      </c>
      <c r="L3290" s="1" t="s">
        <v>80</v>
      </c>
      <c r="M3290" s="1">
        <v>109870</v>
      </c>
      <c r="N3290" s="17">
        <v>62.318141856441962</v>
      </c>
      <c r="O3290" s="8">
        <v>1907.2274826929092</v>
      </c>
      <c r="P3290" s="8">
        <v>495.22863674567265</v>
      </c>
      <c r="Q3290" s="8">
        <f>P3290-Table3[[#This Row],[paid]]</f>
        <v>-1411.9988459472365</v>
      </c>
      <c r="R3290" s="8">
        <v>7.9467811778871225</v>
      </c>
      <c r="S3290" s="8">
        <v>400</v>
      </c>
      <c r="T3290" s="10">
        <v>8.5000000000000006E-2</v>
      </c>
      <c r="U3290" s="8">
        <v>228.81754426830332</v>
      </c>
      <c r="V3290" s="10">
        <v>7.7007375075596921E-2</v>
      </c>
    </row>
    <row r="3291" spans="1:22" x14ac:dyDescent="0.25">
      <c r="A3291" s="6">
        <v>44743</v>
      </c>
      <c r="B3291" s="7" t="str">
        <f t="shared" si="51"/>
        <v>7</v>
      </c>
      <c r="C3291" s="17">
        <f>_xlfn.ISOWEEKNUM(Table3[[#This Row],[dt]])</f>
        <v>26</v>
      </c>
      <c r="D3291" s="1">
        <v>8767</v>
      </c>
      <c r="E3291" s="1" t="s">
        <v>10</v>
      </c>
      <c r="F3291" s="1" t="s">
        <v>90</v>
      </c>
      <c r="G3291" s="1" t="s">
        <v>40</v>
      </c>
      <c r="H3291" s="1" t="s">
        <v>17</v>
      </c>
      <c r="I3291" s="1" t="s">
        <v>18</v>
      </c>
      <c r="J3291" s="1" t="s">
        <v>13</v>
      </c>
      <c r="K3291" s="1" t="s">
        <v>14</v>
      </c>
      <c r="L3291" s="1" t="s">
        <v>75</v>
      </c>
      <c r="M3291" s="1">
        <v>108890</v>
      </c>
      <c r="N3291" s="17">
        <v>207.34683391264923</v>
      </c>
      <c r="O3291" s="8">
        <v>3242.8021979429591</v>
      </c>
      <c r="P3291" s="8">
        <v>1778.7956845197159</v>
      </c>
      <c r="Q3291" s="8">
        <f>P3291-Table3[[#This Row],[paid]]</f>
        <v>-1464.0065134232432</v>
      </c>
      <c r="R3291" s="8">
        <v>8.5788417934998922</v>
      </c>
      <c r="S3291" s="8">
        <v>2000</v>
      </c>
      <c r="T3291" s="10">
        <v>0.12</v>
      </c>
      <c r="U3291" s="8">
        <v>1118.5520346943365</v>
      </c>
      <c r="V3291" s="10">
        <v>0.10480424521946069</v>
      </c>
    </row>
    <row r="3292" spans="1:22" x14ac:dyDescent="0.25">
      <c r="A3292" s="6">
        <v>44743</v>
      </c>
      <c r="B3292" s="7" t="str">
        <f t="shared" si="51"/>
        <v>7</v>
      </c>
      <c r="C3292" s="17">
        <f>_xlfn.ISOWEEKNUM(Table3[[#This Row],[dt]])</f>
        <v>26</v>
      </c>
      <c r="D3292" s="1">
        <v>7581</v>
      </c>
      <c r="E3292" s="1" t="s">
        <v>10</v>
      </c>
      <c r="F3292" s="1" t="s">
        <v>90</v>
      </c>
      <c r="G3292" s="1" t="s">
        <v>59</v>
      </c>
      <c r="H3292" s="1" t="s">
        <v>11</v>
      </c>
      <c r="I3292" s="1" t="s">
        <v>12</v>
      </c>
      <c r="J3292" s="1" t="s">
        <v>13</v>
      </c>
      <c r="K3292" s="1" t="s">
        <v>14</v>
      </c>
      <c r="L3292" s="1" t="s">
        <v>78</v>
      </c>
      <c r="M3292" s="1">
        <v>645330</v>
      </c>
      <c r="N3292" s="17">
        <v>2261.1679918052778</v>
      </c>
      <c r="O3292" s="8">
        <v>11817.323169578611</v>
      </c>
      <c r="P3292" s="8">
        <v>10332.928422223531</v>
      </c>
      <c r="Q3292" s="8">
        <f>P3292-Table3[[#This Row],[paid]]</f>
        <v>-1484.3947473550797</v>
      </c>
      <c r="R3292" s="8">
        <v>4.5697305373467181</v>
      </c>
      <c r="S3292" s="8">
        <v>11600</v>
      </c>
      <c r="T3292" s="10">
        <v>0.17</v>
      </c>
      <c r="U3292" s="8">
        <v>3794.0739684182668</v>
      </c>
      <c r="V3292" s="10">
        <v>6.1197139432711829E-2</v>
      </c>
    </row>
    <row r="3293" spans="1:22" x14ac:dyDescent="0.25">
      <c r="A3293" s="6">
        <v>44743</v>
      </c>
      <c r="B3293" s="7" t="str">
        <f t="shared" si="51"/>
        <v>7</v>
      </c>
      <c r="C3293" s="17">
        <f>_xlfn.ISOWEEKNUM(Table3[[#This Row],[dt]])</f>
        <v>26</v>
      </c>
      <c r="D3293" s="1">
        <v>16845</v>
      </c>
      <c r="E3293" s="1" t="s">
        <v>10</v>
      </c>
      <c r="F3293" s="1" t="s">
        <v>95</v>
      </c>
      <c r="G3293" s="1" t="s">
        <v>33</v>
      </c>
      <c r="H3293" s="1" t="s">
        <v>11</v>
      </c>
      <c r="I3293" s="1" t="s">
        <v>12</v>
      </c>
      <c r="J3293" s="1" t="s">
        <v>13</v>
      </c>
      <c r="K3293" s="1" t="s">
        <v>15</v>
      </c>
      <c r="L3293" s="1" t="s">
        <v>78</v>
      </c>
      <c r="M3293" s="1">
        <v>284980</v>
      </c>
      <c r="N3293" s="17">
        <v>1438.5663806158504</v>
      </c>
      <c r="O3293" s="8">
        <v>4457.80195046069</v>
      </c>
      <c r="P3293" s="8">
        <v>2968.9092673039418</v>
      </c>
      <c r="Q3293" s="8">
        <f>P3293-Table3[[#This Row],[paid]]</f>
        <v>-1488.8926831567483</v>
      </c>
      <c r="R3293" s="8">
        <v>2.0637971992873565</v>
      </c>
      <c r="S3293" s="8">
        <v>3000</v>
      </c>
      <c r="T3293" s="10">
        <v>0.06</v>
      </c>
      <c r="U3293" s="8">
        <v>390.48603535955658</v>
      </c>
      <c r="V3293" s="10">
        <v>2.1920847029575717E-2</v>
      </c>
    </row>
    <row r="3294" spans="1:22" x14ac:dyDescent="0.25">
      <c r="A3294" s="6">
        <v>44743</v>
      </c>
      <c r="B3294" s="7" t="str">
        <f t="shared" si="51"/>
        <v>7</v>
      </c>
      <c r="C3294" s="17">
        <f>_xlfn.ISOWEEKNUM(Table3[[#This Row],[dt]])</f>
        <v>26</v>
      </c>
      <c r="D3294" s="1">
        <v>2789</v>
      </c>
      <c r="E3294" s="1" t="s">
        <v>10</v>
      </c>
      <c r="F3294" s="1" t="s">
        <v>94</v>
      </c>
      <c r="G3294" s="1" t="s">
        <v>72</v>
      </c>
      <c r="H3294" s="1" t="s">
        <v>17</v>
      </c>
      <c r="I3294" s="1" t="s">
        <v>12</v>
      </c>
      <c r="J3294" s="1" t="s">
        <v>13</v>
      </c>
      <c r="K3294" s="1" t="s">
        <v>14</v>
      </c>
      <c r="L3294" s="1" t="s">
        <v>75</v>
      </c>
      <c r="M3294" s="1">
        <v>44240</v>
      </c>
      <c r="N3294" s="17">
        <v>212.06698197622396</v>
      </c>
      <c r="O3294" s="8">
        <v>2847.9134639501785</v>
      </c>
      <c r="P3294" s="8">
        <v>1342.1075849541512</v>
      </c>
      <c r="Q3294" s="8">
        <f>P3294-Table3[[#This Row],[paid]]</f>
        <v>-1505.8058789960273</v>
      </c>
      <c r="R3294" s="8">
        <v>6.3286965865559521</v>
      </c>
      <c r="S3294" s="8">
        <v>2600</v>
      </c>
      <c r="T3294" s="10">
        <v>0.14000000000000001</v>
      </c>
      <c r="U3294" s="8">
        <v>126.70023918701753</v>
      </c>
      <c r="V3294" s="10">
        <v>1.5733989411803356E-2</v>
      </c>
    </row>
    <row r="3295" spans="1:22" x14ac:dyDescent="0.25">
      <c r="A3295" s="6">
        <v>44743</v>
      </c>
      <c r="B3295" s="7" t="str">
        <f t="shared" si="51"/>
        <v>7</v>
      </c>
      <c r="C3295" s="17">
        <f>_xlfn.ISOWEEKNUM(Table3[[#This Row],[dt]])</f>
        <v>26</v>
      </c>
      <c r="D3295" s="1">
        <v>14988</v>
      </c>
      <c r="E3295" s="1" t="s">
        <v>10</v>
      </c>
      <c r="F3295" s="1" t="s">
        <v>90</v>
      </c>
      <c r="G3295" s="1" t="s">
        <v>41</v>
      </c>
      <c r="H3295" s="1" t="s">
        <v>11</v>
      </c>
      <c r="I3295" s="1" t="s">
        <v>12</v>
      </c>
      <c r="J3295" s="1" t="s">
        <v>16</v>
      </c>
      <c r="K3295" s="1" t="s">
        <v>14</v>
      </c>
      <c r="L3295" s="1" t="s">
        <v>77</v>
      </c>
      <c r="M3295" s="1">
        <v>224270</v>
      </c>
      <c r="N3295" s="17">
        <v>696.04852930803406</v>
      </c>
      <c r="O3295" s="8">
        <v>4444.7578055437671</v>
      </c>
      <c r="P3295" s="8">
        <v>2929.7037250749472</v>
      </c>
      <c r="Q3295" s="8">
        <f>P3295-Table3[[#This Row],[paid]]</f>
        <v>-1515.0540804688198</v>
      </c>
      <c r="R3295" s="8">
        <v>4.209050952219477</v>
      </c>
      <c r="S3295" s="8">
        <v>2000</v>
      </c>
      <c r="T3295" s="10">
        <v>0.14000000000000001</v>
      </c>
      <c r="U3295" s="8">
        <v>543.10737875391237</v>
      </c>
      <c r="V3295" s="10">
        <v>3.0896604214362931E-2</v>
      </c>
    </row>
    <row r="3296" spans="1:22" x14ac:dyDescent="0.25">
      <c r="A3296" s="6">
        <v>44743</v>
      </c>
      <c r="B3296" s="7" t="str">
        <f t="shared" si="51"/>
        <v>7</v>
      </c>
      <c r="C3296" s="17">
        <f>_xlfn.ISOWEEKNUM(Table3[[#This Row],[dt]])</f>
        <v>26</v>
      </c>
      <c r="D3296" s="1">
        <v>12657</v>
      </c>
      <c r="E3296" s="1" t="s">
        <v>10</v>
      </c>
      <c r="F3296" s="1" t="s">
        <v>90</v>
      </c>
      <c r="G3296" s="1" t="s">
        <v>62</v>
      </c>
      <c r="H3296" s="1" t="s">
        <v>19</v>
      </c>
      <c r="I3296" s="1" t="s">
        <v>18</v>
      </c>
      <c r="J3296" s="1" t="s">
        <v>16</v>
      </c>
      <c r="K3296" s="1" t="s">
        <v>14</v>
      </c>
      <c r="L3296" s="1" t="s">
        <v>79</v>
      </c>
      <c r="M3296" s="1">
        <v>83250</v>
      </c>
      <c r="N3296" s="17">
        <v>92.439581972566941</v>
      </c>
      <c r="O3296" s="8">
        <v>1983.0155068487836</v>
      </c>
      <c r="P3296" s="8">
        <v>449.28706984857735</v>
      </c>
      <c r="Q3296" s="8">
        <f>P3296-Table3[[#This Row],[paid]]</f>
        <v>-1533.7284370002062</v>
      </c>
      <c r="R3296" s="8">
        <v>4.8603321246293731</v>
      </c>
      <c r="S3296" s="8">
        <v>600</v>
      </c>
      <c r="T3296" s="10">
        <v>0.08</v>
      </c>
      <c r="U3296" s="8">
        <v>213.61577199645717</v>
      </c>
      <c r="V3296" s="10">
        <v>7.924249562328893E-2</v>
      </c>
    </row>
    <row r="3297" spans="1:22" x14ac:dyDescent="0.25">
      <c r="A3297" s="6">
        <v>44743</v>
      </c>
      <c r="B3297" s="7" t="str">
        <f t="shared" si="51"/>
        <v>7</v>
      </c>
      <c r="C3297" s="17">
        <f>_xlfn.ISOWEEKNUM(Table3[[#This Row],[dt]])</f>
        <v>26</v>
      </c>
      <c r="D3297" s="1">
        <v>9315</v>
      </c>
      <c r="E3297" s="1" t="s">
        <v>10</v>
      </c>
      <c r="F3297" s="1" t="s">
        <v>90</v>
      </c>
      <c r="G3297" s="1" t="s">
        <v>66</v>
      </c>
      <c r="H3297" s="1" t="s">
        <v>17</v>
      </c>
      <c r="I3297" s="1" t="s">
        <v>18</v>
      </c>
      <c r="J3297" s="1" t="s">
        <v>16</v>
      </c>
      <c r="K3297" s="1" t="s">
        <v>14</v>
      </c>
      <c r="L3297" s="1" t="s">
        <v>81</v>
      </c>
      <c r="M3297" s="1">
        <v>74190</v>
      </c>
      <c r="N3297" s="17">
        <v>320.18432622111084</v>
      </c>
      <c r="O3297" s="8">
        <v>3071.9679042427456</v>
      </c>
      <c r="P3297" s="8">
        <v>1532.080955752089</v>
      </c>
      <c r="Q3297" s="8">
        <f>P3297-Table3[[#This Row],[paid]]</f>
        <v>-1539.8869484906566</v>
      </c>
      <c r="R3297" s="8">
        <v>4.7849967355805996</v>
      </c>
      <c r="S3297" s="8">
        <v>2400</v>
      </c>
      <c r="T3297" s="10">
        <v>7.0000000000000007E-2</v>
      </c>
      <c r="U3297" s="8">
        <v>220.54622538396222</v>
      </c>
      <c r="V3297" s="10">
        <v>2.3992011709731254E-2</v>
      </c>
    </row>
    <row r="3298" spans="1:22" x14ac:dyDescent="0.25">
      <c r="A3298" s="6">
        <v>44743</v>
      </c>
      <c r="B3298" s="7" t="str">
        <f t="shared" si="51"/>
        <v>7</v>
      </c>
      <c r="C3298" s="17">
        <f>_xlfn.ISOWEEKNUM(Table3[[#This Row],[dt]])</f>
        <v>26</v>
      </c>
      <c r="D3298" s="1">
        <v>16911</v>
      </c>
      <c r="E3298" s="1" t="s">
        <v>10</v>
      </c>
      <c r="F3298" s="1" t="s">
        <v>95</v>
      </c>
      <c r="G3298" s="1" t="s">
        <v>44</v>
      </c>
      <c r="H3298" s="1" t="s">
        <v>11</v>
      </c>
      <c r="I3298" s="1" t="s">
        <v>18</v>
      </c>
      <c r="J3298" s="1" t="s">
        <v>16</v>
      </c>
      <c r="K3298" s="1" t="s">
        <v>15</v>
      </c>
      <c r="L3298" s="1" t="s">
        <v>75</v>
      </c>
      <c r="M3298" s="1">
        <v>121050</v>
      </c>
      <c r="N3298" s="17">
        <v>344.43860548577288</v>
      </c>
      <c r="O3298" s="8">
        <v>3281.4485646070957</v>
      </c>
      <c r="P3298" s="8">
        <v>1697.0834347846233</v>
      </c>
      <c r="Q3298" s="8">
        <f>P3298-Table3[[#This Row],[paid]]</f>
        <v>-1584.3651298224725</v>
      </c>
      <c r="R3298" s="8">
        <v>4.927099946857501</v>
      </c>
      <c r="S3298" s="8">
        <v>1800</v>
      </c>
      <c r="T3298" s="10">
        <v>0.12</v>
      </c>
      <c r="U3298" s="8">
        <v>513.30366412740682</v>
      </c>
      <c r="V3298" s="10">
        <v>5.041037401838664E-2</v>
      </c>
    </row>
    <row r="3299" spans="1:22" x14ac:dyDescent="0.25">
      <c r="A3299" s="6">
        <v>44743</v>
      </c>
      <c r="B3299" s="7" t="str">
        <f t="shared" si="51"/>
        <v>7</v>
      </c>
      <c r="C3299" s="17">
        <f>_xlfn.ISOWEEKNUM(Table3[[#This Row],[dt]])</f>
        <v>26</v>
      </c>
      <c r="D3299" s="1">
        <v>2370</v>
      </c>
      <c r="E3299" s="1" t="s">
        <v>10</v>
      </c>
      <c r="F3299" s="1" t="s">
        <v>89</v>
      </c>
      <c r="G3299" s="1" t="s">
        <v>31</v>
      </c>
      <c r="H3299" s="1" t="s">
        <v>17</v>
      </c>
      <c r="I3299" s="1" t="s">
        <v>12</v>
      </c>
      <c r="J3299" s="1" t="s">
        <v>13</v>
      </c>
      <c r="K3299" s="1" t="s">
        <v>14</v>
      </c>
      <c r="L3299" s="1" t="s">
        <v>76</v>
      </c>
      <c r="M3299" s="1">
        <v>79200</v>
      </c>
      <c r="N3299" s="17">
        <v>204.82022915843538</v>
      </c>
      <c r="O3299" s="8">
        <v>3051.7680360992426</v>
      </c>
      <c r="P3299" s="8">
        <v>1446.9070103986926</v>
      </c>
      <c r="Q3299" s="8">
        <f>P3299-Table3[[#This Row],[paid]]</f>
        <v>-1604.86102570055</v>
      </c>
      <c r="R3299" s="8">
        <v>7.0642778613408401</v>
      </c>
      <c r="S3299" s="8">
        <v>30000</v>
      </c>
      <c r="T3299" s="10">
        <v>8.5000000000000006E-2</v>
      </c>
      <c r="U3299" s="8">
        <v>59.233885576232687</v>
      </c>
      <c r="V3299" s="10">
        <v>6.8230468107173996E-3</v>
      </c>
    </row>
    <row r="3300" spans="1:22" x14ac:dyDescent="0.25">
      <c r="A3300" s="6">
        <v>44743</v>
      </c>
      <c r="B3300" s="7" t="str">
        <f t="shared" si="51"/>
        <v>7</v>
      </c>
      <c r="C3300" s="17">
        <f>_xlfn.ISOWEEKNUM(Table3[[#This Row],[dt]])</f>
        <v>26</v>
      </c>
      <c r="D3300" s="1">
        <v>12394</v>
      </c>
      <c r="E3300" s="1" t="s">
        <v>10</v>
      </c>
      <c r="F3300" s="1" t="s">
        <v>91</v>
      </c>
      <c r="G3300" s="1" t="s">
        <v>28</v>
      </c>
      <c r="H3300" s="1" t="s">
        <v>17</v>
      </c>
      <c r="I3300" s="1" t="s">
        <v>12</v>
      </c>
      <c r="J3300" s="1" t="s">
        <v>13</v>
      </c>
      <c r="K3300" s="1" t="s">
        <v>14</v>
      </c>
      <c r="L3300" s="1" t="s">
        <v>79</v>
      </c>
      <c r="M3300" s="1">
        <v>262900</v>
      </c>
      <c r="N3300" s="17">
        <v>533.43807796591909</v>
      </c>
      <c r="O3300" s="8">
        <v>7632.5562627395966</v>
      </c>
      <c r="P3300" s="8">
        <v>6005.1565527471221</v>
      </c>
      <c r="Q3300" s="8">
        <f>P3300-Table3[[#This Row],[paid]]</f>
        <v>-1627.3997099924745</v>
      </c>
      <c r="R3300" s="8">
        <v>11.257457614660172</v>
      </c>
      <c r="S3300" s="8">
        <v>4400</v>
      </c>
      <c r="T3300" s="10">
        <v>7.0000000000000007E-2</v>
      </c>
      <c r="U3300" s="8">
        <v>406.57094955277006</v>
      </c>
      <c r="V3300" s="10">
        <v>1.1283939782463009E-2</v>
      </c>
    </row>
    <row r="3301" spans="1:22" x14ac:dyDescent="0.25">
      <c r="A3301" s="6">
        <v>44743</v>
      </c>
      <c r="B3301" s="7" t="str">
        <f t="shared" si="51"/>
        <v>7</v>
      </c>
      <c r="C3301" s="17">
        <f>_xlfn.ISOWEEKNUM(Table3[[#This Row],[dt]])</f>
        <v>26</v>
      </c>
      <c r="D3301" s="1">
        <v>14315</v>
      </c>
      <c r="E3301" s="1" t="s">
        <v>10</v>
      </c>
      <c r="F3301" s="1" t="s">
        <v>93</v>
      </c>
      <c r="G3301" s="1" t="s">
        <v>60</v>
      </c>
      <c r="H3301" s="1" t="s">
        <v>11</v>
      </c>
      <c r="I3301" s="1" t="s">
        <v>12</v>
      </c>
      <c r="J3301" s="1" t="s">
        <v>16</v>
      </c>
      <c r="K3301" s="1" t="s">
        <v>14</v>
      </c>
      <c r="L3301" s="1" t="s">
        <v>80</v>
      </c>
      <c r="M3301" s="1">
        <v>102890</v>
      </c>
      <c r="N3301" s="17">
        <v>328.08655074718069</v>
      </c>
      <c r="O3301" s="8">
        <v>2070.4236893722036</v>
      </c>
      <c r="P3301" s="8">
        <v>394.47048015759498</v>
      </c>
      <c r="Q3301" s="8">
        <f>P3301-Table3[[#This Row],[paid]]</f>
        <v>-1675.9532092146087</v>
      </c>
      <c r="R3301" s="8">
        <v>1.202336637266088</v>
      </c>
      <c r="S3301" s="8">
        <v>600</v>
      </c>
      <c r="T3301" s="10">
        <v>0.12</v>
      </c>
      <c r="U3301" s="8">
        <v>22.377592335712055</v>
      </c>
      <c r="V3301" s="10">
        <v>9.4546966382089304E-3</v>
      </c>
    </row>
    <row r="3302" spans="1:22" x14ac:dyDescent="0.25">
      <c r="A3302" s="6">
        <v>44743</v>
      </c>
      <c r="B3302" s="7" t="str">
        <f t="shared" si="51"/>
        <v>7</v>
      </c>
      <c r="C3302" s="17">
        <f>_xlfn.ISOWEEKNUM(Table3[[#This Row],[dt]])</f>
        <v>26</v>
      </c>
      <c r="D3302" s="1">
        <v>5585</v>
      </c>
      <c r="E3302" s="1" t="s">
        <v>10</v>
      </c>
      <c r="F3302" s="1" t="s">
        <v>90</v>
      </c>
      <c r="G3302" s="1" t="s">
        <v>65</v>
      </c>
      <c r="H3302" s="1" t="s">
        <v>19</v>
      </c>
      <c r="I3302" s="1" t="s">
        <v>12</v>
      </c>
      <c r="J3302" s="1" t="s">
        <v>13</v>
      </c>
      <c r="K3302" s="1" t="s">
        <v>14</v>
      </c>
      <c r="L3302" s="1" t="s">
        <v>75</v>
      </c>
      <c r="M3302" s="1">
        <v>87320</v>
      </c>
      <c r="N3302" s="17">
        <v>77.866185239892772</v>
      </c>
      <c r="O3302" s="8">
        <v>1873.6864724711072</v>
      </c>
      <c r="P3302" s="8">
        <v>149.17875045696982</v>
      </c>
      <c r="Q3302" s="8">
        <f>P3302-Table3[[#This Row],[paid]]</f>
        <v>-1724.5077220141375</v>
      </c>
      <c r="R3302" s="8">
        <v>1.9158348389275126</v>
      </c>
      <c r="S3302" s="8">
        <v>200</v>
      </c>
      <c r="T3302" s="10">
        <v>7.0000000000000007E-2</v>
      </c>
      <c r="U3302" s="8">
        <v>10.171083109482586</v>
      </c>
      <c r="V3302" s="10">
        <v>1.1363418134649597E-2</v>
      </c>
    </row>
    <row r="3303" spans="1:22" x14ac:dyDescent="0.25">
      <c r="A3303" s="6">
        <v>44743</v>
      </c>
      <c r="B3303" s="7" t="str">
        <f t="shared" si="51"/>
        <v>7</v>
      </c>
      <c r="C3303" s="17">
        <f>_xlfn.ISOWEEKNUM(Table3[[#This Row],[dt]])</f>
        <v>26</v>
      </c>
      <c r="D3303" s="1">
        <v>5638</v>
      </c>
      <c r="E3303" s="1" t="s">
        <v>10</v>
      </c>
      <c r="F3303" s="1" t="s">
        <v>95</v>
      </c>
      <c r="G3303" s="1" t="s">
        <v>53</v>
      </c>
      <c r="H3303" s="1" t="s">
        <v>11</v>
      </c>
      <c r="I3303" s="1" t="s">
        <v>12</v>
      </c>
      <c r="J3303" s="1" t="s">
        <v>16</v>
      </c>
      <c r="K3303" s="1" t="s">
        <v>15</v>
      </c>
      <c r="L3303" s="1" t="s">
        <v>79</v>
      </c>
      <c r="M3303" s="1">
        <v>250200</v>
      </c>
      <c r="N3303" s="17">
        <v>771.32574878105413</v>
      </c>
      <c r="O3303" s="8">
        <v>3803.9748656379402</v>
      </c>
      <c r="P3303" s="8">
        <v>2046.0974627492981</v>
      </c>
      <c r="Q3303" s="8">
        <f>P3303-Table3[[#This Row],[paid]]</f>
        <v>-1757.8774028886421</v>
      </c>
      <c r="R3303" s="8">
        <v>2.652702137822831</v>
      </c>
      <c r="S3303" s="8">
        <v>1800</v>
      </c>
      <c r="T3303" s="10">
        <v>0.04</v>
      </c>
      <c r="U3303" s="8">
        <v>164.17372370638796</v>
      </c>
      <c r="V3303" s="10">
        <v>1.3372914918545406E-2</v>
      </c>
    </row>
    <row r="3304" spans="1:22" x14ac:dyDescent="0.25">
      <c r="A3304" s="6">
        <v>44743</v>
      </c>
      <c r="B3304" s="7" t="str">
        <f t="shared" si="51"/>
        <v>7</v>
      </c>
      <c r="C3304" s="17">
        <f>_xlfn.ISOWEEKNUM(Table3[[#This Row],[dt]])</f>
        <v>26</v>
      </c>
      <c r="D3304" s="1">
        <v>10509</v>
      </c>
      <c r="E3304" s="1" t="s">
        <v>10</v>
      </c>
      <c r="F3304" s="1" t="s">
        <v>90</v>
      </c>
      <c r="G3304" s="1" t="s">
        <v>28</v>
      </c>
      <c r="H3304" s="1" t="s">
        <v>17</v>
      </c>
      <c r="I3304" s="1" t="s">
        <v>12</v>
      </c>
      <c r="J3304" s="1" t="s">
        <v>13</v>
      </c>
      <c r="K3304" s="1" t="s">
        <v>14</v>
      </c>
      <c r="L3304" s="1" t="s">
        <v>79</v>
      </c>
      <c r="M3304" s="1">
        <v>78610</v>
      </c>
      <c r="N3304" s="17">
        <v>129.75602882563709</v>
      </c>
      <c r="O3304" s="8">
        <v>2121.2479032593201</v>
      </c>
      <c r="P3304" s="8">
        <v>279.72022772524247</v>
      </c>
      <c r="Q3304" s="8">
        <f>P3304-Table3[[#This Row],[paid]]</f>
        <v>-1841.5276755340776</v>
      </c>
      <c r="R3304" s="8">
        <v>2.1557397390846749</v>
      </c>
      <c r="S3304" s="8">
        <v>400</v>
      </c>
      <c r="T3304" s="10">
        <v>0.108</v>
      </c>
      <c r="U3304" s="8">
        <v>0.88805399957169018</v>
      </c>
      <c r="V3304" s="10">
        <v>5.2913227310110052E-4</v>
      </c>
    </row>
    <row r="3305" spans="1:22" x14ac:dyDescent="0.25">
      <c r="A3305" s="6">
        <v>44743</v>
      </c>
      <c r="B3305" s="7" t="str">
        <f t="shared" si="51"/>
        <v>7</v>
      </c>
      <c r="C3305" s="17">
        <f>_xlfn.ISOWEEKNUM(Table3[[#This Row],[dt]])</f>
        <v>26</v>
      </c>
      <c r="D3305" s="1">
        <v>14988</v>
      </c>
      <c r="E3305" s="1" t="s">
        <v>10</v>
      </c>
      <c r="F3305" s="1" t="s">
        <v>93</v>
      </c>
      <c r="G3305" s="1" t="s">
        <v>34</v>
      </c>
      <c r="H3305" s="1" t="s">
        <v>11</v>
      </c>
      <c r="I3305" s="1" t="s">
        <v>12</v>
      </c>
      <c r="J3305" s="1" t="s">
        <v>16</v>
      </c>
      <c r="K3305" s="1" t="s">
        <v>14</v>
      </c>
      <c r="L3305" s="1" t="s">
        <v>77</v>
      </c>
      <c r="M3305" s="1">
        <v>176940</v>
      </c>
      <c r="N3305" s="17">
        <v>646.97527948354582</v>
      </c>
      <c r="O3305" s="8">
        <v>3913.3987133424712</v>
      </c>
      <c r="P3305" s="8">
        <v>2019.0368630743972</v>
      </c>
      <c r="Q3305" s="8">
        <f>P3305-Table3[[#This Row],[paid]]</f>
        <v>-1894.361850268074</v>
      </c>
      <c r="R3305" s="8">
        <v>3.1207326262699135</v>
      </c>
      <c r="S3305" s="8">
        <v>1600</v>
      </c>
      <c r="T3305" s="10">
        <v>0.14000000000000001</v>
      </c>
      <c r="U3305" s="8">
        <v>1673.0723152360149</v>
      </c>
      <c r="V3305" s="10">
        <v>0.13810812024901314</v>
      </c>
    </row>
    <row r="3306" spans="1:22" x14ac:dyDescent="0.25">
      <c r="A3306" s="6">
        <v>44743</v>
      </c>
      <c r="B3306" s="7" t="str">
        <f t="shared" si="51"/>
        <v>7</v>
      </c>
      <c r="C3306" s="17">
        <f>_xlfn.ISOWEEKNUM(Table3[[#This Row],[dt]])</f>
        <v>26</v>
      </c>
      <c r="D3306" s="1">
        <v>13549</v>
      </c>
      <c r="E3306" s="1" t="s">
        <v>10</v>
      </c>
      <c r="F3306" s="1" t="s">
        <v>94</v>
      </c>
      <c r="G3306" s="1" t="s">
        <v>44</v>
      </c>
      <c r="H3306" s="1" t="s">
        <v>19</v>
      </c>
      <c r="I3306" s="1" t="s">
        <v>12</v>
      </c>
      <c r="J3306" s="1" t="s">
        <v>13</v>
      </c>
      <c r="K3306" s="1" t="s">
        <v>14</v>
      </c>
      <c r="L3306" s="1" t="s">
        <v>80</v>
      </c>
      <c r="M3306" s="1">
        <v>874550</v>
      </c>
      <c r="N3306" s="17">
        <v>601.79454212918529</v>
      </c>
      <c r="O3306" s="8">
        <v>15898.604966835541</v>
      </c>
      <c r="P3306" s="8">
        <v>13987.856281446764</v>
      </c>
      <c r="Q3306" s="8">
        <f>P3306-Table3[[#This Row],[paid]]</f>
        <v>-1910.7486853887767</v>
      </c>
      <c r="R3306" s="8">
        <v>23.243574512917462</v>
      </c>
      <c r="S3306" s="8">
        <v>13800</v>
      </c>
      <c r="T3306" s="10">
        <v>7.0000000000000007E-2</v>
      </c>
      <c r="U3306" s="8">
        <v>336.98938404474211</v>
      </c>
      <c r="V3306" s="10">
        <v>4.015261253097549E-3</v>
      </c>
    </row>
    <row r="3307" spans="1:22" x14ac:dyDescent="0.25">
      <c r="A3307" s="6">
        <v>44743</v>
      </c>
      <c r="B3307" s="7" t="str">
        <f t="shared" si="51"/>
        <v>7</v>
      </c>
      <c r="C3307" s="17">
        <f>_xlfn.ISOWEEKNUM(Table3[[#This Row],[dt]])</f>
        <v>26</v>
      </c>
      <c r="D3307" s="1">
        <v>16846</v>
      </c>
      <c r="E3307" s="1" t="s">
        <v>10</v>
      </c>
      <c r="F3307" s="1" t="s">
        <v>90</v>
      </c>
      <c r="G3307" s="1" t="s">
        <v>65</v>
      </c>
      <c r="H3307" s="1" t="s">
        <v>11</v>
      </c>
      <c r="I3307" s="1" t="s">
        <v>18</v>
      </c>
      <c r="J3307" s="1" t="s">
        <v>13</v>
      </c>
      <c r="K3307" s="1" t="s">
        <v>15</v>
      </c>
      <c r="L3307" s="1" t="s">
        <v>79</v>
      </c>
      <c r="M3307" s="1">
        <v>242930</v>
      </c>
      <c r="N3307" s="17">
        <v>725.71400409432101</v>
      </c>
      <c r="O3307" s="8">
        <v>2951.9390807937866</v>
      </c>
      <c r="P3307" s="8">
        <v>906.20284693966505</v>
      </c>
      <c r="Q3307" s="8">
        <f>P3307-Table3[[#This Row],[paid]]</f>
        <v>-2045.7362338541216</v>
      </c>
      <c r="R3307" s="8">
        <v>1.2487051949212296</v>
      </c>
      <c r="S3307" s="8">
        <v>800</v>
      </c>
      <c r="T3307" s="10">
        <v>0.06</v>
      </c>
      <c r="U3307" s="8">
        <v>168.43271266637532</v>
      </c>
      <c r="V3307" s="10">
        <v>3.097774286687742E-2</v>
      </c>
    </row>
    <row r="3308" spans="1:22" x14ac:dyDescent="0.25">
      <c r="A3308" s="6">
        <v>44743</v>
      </c>
      <c r="B3308" s="7" t="str">
        <f t="shared" si="51"/>
        <v>7</v>
      </c>
      <c r="C3308" s="17">
        <f>_xlfn.ISOWEEKNUM(Table3[[#This Row],[dt]])</f>
        <v>26</v>
      </c>
      <c r="D3308" s="1">
        <v>15102</v>
      </c>
      <c r="E3308" s="1" t="s">
        <v>10</v>
      </c>
      <c r="F3308" s="1" t="s">
        <v>89</v>
      </c>
      <c r="G3308" s="1" t="s">
        <v>50</v>
      </c>
      <c r="H3308" s="1" t="s">
        <v>17</v>
      </c>
      <c r="I3308" s="1" t="s">
        <v>18</v>
      </c>
      <c r="J3308" s="1" t="s">
        <v>13</v>
      </c>
      <c r="K3308" s="1" t="s">
        <v>15</v>
      </c>
      <c r="L3308" s="1" t="s">
        <v>80</v>
      </c>
      <c r="M3308" s="1">
        <v>241320</v>
      </c>
      <c r="N3308" s="17">
        <v>366.43633869967016</v>
      </c>
      <c r="O3308" s="8">
        <v>6719.4320275776608</v>
      </c>
      <c r="P3308" s="8">
        <v>4412.6237819477765</v>
      </c>
      <c r="Q3308" s="8">
        <f>P3308-Table3[[#This Row],[paid]]</f>
        <v>-2306.8082456298844</v>
      </c>
      <c r="R3308" s="8">
        <v>12.041992880963551</v>
      </c>
      <c r="S3308" s="8">
        <v>6800</v>
      </c>
      <c r="T3308" s="10">
        <v>6.5000000000000002E-2</v>
      </c>
      <c r="U3308" s="8">
        <v>486.85922224588074</v>
      </c>
      <c r="V3308" s="10">
        <v>1.8388878752729144E-2</v>
      </c>
    </row>
    <row r="3309" spans="1:22" x14ac:dyDescent="0.25">
      <c r="A3309" s="6">
        <v>44743</v>
      </c>
      <c r="B3309" s="7" t="str">
        <f t="shared" si="51"/>
        <v>7</v>
      </c>
      <c r="C3309" s="17">
        <f>_xlfn.ISOWEEKNUM(Table3[[#This Row],[dt]])</f>
        <v>26</v>
      </c>
      <c r="D3309" s="1">
        <v>3016</v>
      </c>
      <c r="E3309" s="1" t="s">
        <v>10</v>
      </c>
      <c r="F3309" s="1" t="s">
        <v>94</v>
      </c>
      <c r="G3309" s="1" t="s">
        <v>32</v>
      </c>
      <c r="H3309" s="1" t="s">
        <v>11</v>
      </c>
      <c r="I3309" s="1" t="s">
        <v>12</v>
      </c>
      <c r="J3309" s="1" t="s">
        <v>16</v>
      </c>
      <c r="K3309" s="1" t="s">
        <v>15</v>
      </c>
      <c r="L3309" s="1" t="s">
        <v>81</v>
      </c>
      <c r="M3309" s="1">
        <v>321440</v>
      </c>
      <c r="N3309" s="17">
        <v>1741.7272014214595</v>
      </c>
      <c r="O3309" s="8">
        <v>5216.6255319863512</v>
      </c>
      <c r="P3309" s="8">
        <v>2236.8140297120431</v>
      </c>
      <c r="Q3309" s="8">
        <f>P3309-Table3[[#This Row],[paid]]</f>
        <v>-2979.8115022743082</v>
      </c>
      <c r="R3309" s="8">
        <v>1.2842505002428239</v>
      </c>
      <c r="S3309" s="8">
        <v>1400</v>
      </c>
      <c r="T3309" s="10">
        <v>7.0000000000000007E-2</v>
      </c>
      <c r="U3309" s="8">
        <v>382.65474659983715</v>
      </c>
      <c r="V3309" s="10">
        <v>2.8511888003574015E-2</v>
      </c>
    </row>
    <row r="3310" spans="1:22" x14ac:dyDescent="0.25">
      <c r="A3310" s="6">
        <v>44743</v>
      </c>
      <c r="B3310" s="7" t="str">
        <f t="shared" si="51"/>
        <v>7</v>
      </c>
      <c r="C3310" s="17">
        <f>_xlfn.ISOWEEKNUM(Table3[[#This Row],[dt]])</f>
        <v>26</v>
      </c>
      <c r="D3310" s="1">
        <v>7581</v>
      </c>
      <c r="E3310" s="1" t="s">
        <v>10</v>
      </c>
      <c r="F3310" s="1" t="s">
        <v>93</v>
      </c>
      <c r="G3310" s="1" t="s">
        <v>55</v>
      </c>
      <c r="H3310" s="1" t="s">
        <v>11</v>
      </c>
      <c r="I3310" s="1" t="s">
        <v>12</v>
      </c>
      <c r="J3310" s="1" t="s">
        <v>13</v>
      </c>
      <c r="K3310" s="1" t="s">
        <v>14</v>
      </c>
      <c r="L3310" s="1" t="s">
        <v>77</v>
      </c>
      <c r="M3310" s="1">
        <v>523600</v>
      </c>
      <c r="N3310" s="17">
        <v>2012.5389288814008</v>
      </c>
      <c r="O3310" s="8">
        <v>9708.0435790478678</v>
      </c>
      <c r="P3310" s="8">
        <v>6178.9423232482477</v>
      </c>
      <c r="Q3310" s="8">
        <f>P3310-Table3[[#This Row],[paid]]</f>
        <v>-3529.10125579962</v>
      </c>
      <c r="R3310" s="8">
        <v>3.0702225107678269</v>
      </c>
      <c r="S3310" s="8">
        <v>8600</v>
      </c>
      <c r="T3310" s="10">
        <v>0.17</v>
      </c>
      <c r="U3310" s="8">
        <v>2672.6663910496791</v>
      </c>
      <c r="V3310" s="10">
        <v>7.2090719609454346E-2</v>
      </c>
    </row>
    <row r="3311" spans="1:22" x14ac:dyDescent="0.25">
      <c r="A3311" s="6">
        <v>44743</v>
      </c>
      <c r="B3311" s="7" t="str">
        <f t="shared" si="51"/>
        <v>7</v>
      </c>
      <c r="C3311" s="17">
        <f>_xlfn.ISOWEEKNUM(Table3[[#This Row],[dt]])</f>
        <v>26</v>
      </c>
      <c r="D3311" s="1">
        <v>5351</v>
      </c>
      <c r="E3311" s="1" t="s">
        <v>10</v>
      </c>
      <c r="F3311" s="1" t="s">
        <v>95</v>
      </c>
      <c r="G3311" s="1" t="s">
        <v>38</v>
      </c>
      <c r="H3311" s="1" t="s">
        <v>17</v>
      </c>
      <c r="I3311" s="1" t="s">
        <v>12</v>
      </c>
      <c r="J3311" s="1" t="s">
        <v>13</v>
      </c>
      <c r="K3311" s="1" t="s">
        <v>14</v>
      </c>
      <c r="L3311" s="1" t="s">
        <v>76</v>
      </c>
      <c r="M3311" s="1">
        <v>498010</v>
      </c>
      <c r="N3311" s="17">
        <v>607.39477461481658</v>
      </c>
      <c r="O3311" s="8">
        <v>12316.011350147301</v>
      </c>
      <c r="P3311" s="8">
        <v>8481.4976623313414</v>
      </c>
      <c r="Q3311" s="8">
        <f>P3311-Table3[[#This Row],[paid]]</f>
        <v>-3834.5136878159592</v>
      </c>
      <c r="R3311" s="8">
        <v>13.963731689509412</v>
      </c>
      <c r="S3311" s="8">
        <v>8800</v>
      </c>
      <c r="T3311" s="10">
        <v>0.06</v>
      </c>
      <c r="U3311" s="8">
        <v>722.53263772425839</v>
      </c>
      <c r="V3311" s="10">
        <v>1.4198212518787104E-2</v>
      </c>
    </row>
    <row r="3312" spans="1:22" x14ac:dyDescent="0.25">
      <c r="A3312" s="6">
        <v>44743</v>
      </c>
      <c r="B3312" s="7" t="str">
        <f t="shared" si="51"/>
        <v>7</v>
      </c>
      <c r="C3312" s="17">
        <f>_xlfn.ISOWEEKNUM(Table3[[#This Row],[dt]])</f>
        <v>26</v>
      </c>
      <c r="D3312" s="1">
        <v>2480</v>
      </c>
      <c r="E3312" s="1" t="s">
        <v>10</v>
      </c>
      <c r="F3312" s="1" t="s">
        <v>92</v>
      </c>
      <c r="G3312" s="1" t="s">
        <v>39</v>
      </c>
      <c r="H3312" s="1" t="s">
        <v>17</v>
      </c>
      <c r="I3312" s="1" t="s">
        <v>12</v>
      </c>
      <c r="J3312" s="1" t="s">
        <v>13</v>
      </c>
      <c r="K3312" s="1" t="s">
        <v>14</v>
      </c>
      <c r="L3312" s="1" t="s">
        <v>77</v>
      </c>
      <c r="M3312" s="1">
        <v>218620</v>
      </c>
      <c r="N3312" s="17">
        <v>399.35336424253347</v>
      </c>
      <c r="O3312" s="8">
        <v>6168.4975948897818</v>
      </c>
      <c r="P3312" s="8">
        <v>1841.1138018245222</v>
      </c>
      <c r="Q3312" s="8">
        <f>P3312-Table3[[#This Row],[paid]]</f>
        <v>-4327.3837930652599</v>
      </c>
      <c r="R3312" s="8">
        <v>4.6102373653884765</v>
      </c>
      <c r="S3312" s="8">
        <v>50000</v>
      </c>
      <c r="T3312" s="10">
        <v>0.06</v>
      </c>
      <c r="U3312" s="8">
        <v>20.94021618796382</v>
      </c>
      <c r="V3312" s="10">
        <v>1.8956112478591591E-3</v>
      </c>
    </row>
    <row r="3313" spans="1:22" x14ac:dyDescent="0.25">
      <c r="A3313" s="6">
        <v>44744</v>
      </c>
      <c r="B3313" s="7" t="str">
        <f t="shared" si="51"/>
        <v>7</v>
      </c>
      <c r="C3313" s="17">
        <f>_xlfn.ISOWEEKNUM(Table3[[#This Row],[dt]])</f>
        <v>26</v>
      </c>
      <c r="D3313" s="1">
        <v>16205</v>
      </c>
      <c r="E3313" s="1" t="s">
        <v>10</v>
      </c>
      <c r="F3313" s="1" t="s">
        <v>93</v>
      </c>
      <c r="G3313" s="1" t="s">
        <v>37</v>
      </c>
      <c r="H3313" s="1" t="s">
        <v>17</v>
      </c>
      <c r="I3313" s="1" t="s">
        <v>12</v>
      </c>
      <c r="J3313" s="1" t="s">
        <v>13</v>
      </c>
      <c r="K3313" s="1" t="s">
        <v>14</v>
      </c>
      <c r="L3313" s="1" t="s">
        <v>81</v>
      </c>
      <c r="M3313" s="1">
        <v>729110</v>
      </c>
      <c r="N3313" s="17">
        <v>2401.5158033421612</v>
      </c>
      <c r="O3313" s="8">
        <v>26047.705596593441</v>
      </c>
      <c r="P3313" s="8">
        <v>42553.725599335514</v>
      </c>
      <c r="Q3313" s="8">
        <f>P3313-Table3[[#This Row],[paid]]</f>
        <v>16506.020002742072</v>
      </c>
      <c r="R3313" s="8">
        <v>17.719527616730232</v>
      </c>
      <c r="S3313" s="8">
        <v>59000</v>
      </c>
      <c r="T3313" s="10">
        <v>0.09</v>
      </c>
      <c r="U3313" s="8">
        <v>3053.2970692525719</v>
      </c>
      <c r="V3313" s="10">
        <v>1.1958596755236278E-2</v>
      </c>
    </row>
    <row r="3314" spans="1:22" x14ac:dyDescent="0.25">
      <c r="A3314" s="6">
        <v>44744</v>
      </c>
      <c r="B3314" s="7" t="str">
        <f t="shared" si="51"/>
        <v>7</v>
      </c>
      <c r="C3314" s="17">
        <f>_xlfn.ISOWEEKNUM(Table3[[#This Row],[dt]])</f>
        <v>26</v>
      </c>
      <c r="D3314" s="1">
        <v>13549</v>
      </c>
      <c r="E3314" s="1" t="s">
        <v>10</v>
      </c>
      <c r="F3314" s="1" t="s">
        <v>91</v>
      </c>
      <c r="G3314" s="1" t="s">
        <v>51</v>
      </c>
      <c r="H3314" s="1" t="s">
        <v>19</v>
      </c>
      <c r="I3314" s="1" t="s">
        <v>12</v>
      </c>
      <c r="J3314" s="1" t="s">
        <v>13</v>
      </c>
      <c r="K3314" s="1" t="s">
        <v>14</v>
      </c>
      <c r="L3314" s="1" t="s">
        <v>81</v>
      </c>
      <c r="M3314" s="1">
        <v>1260540</v>
      </c>
      <c r="N3314" s="17">
        <v>921.04889578145264</v>
      </c>
      <c r="O3314" s="8">
        <v>25726.132630085947</v>
      </c>
      <c r="P3314" s="8">
        <v>40297.663353176635</v>
      </c>
      <c r="Q3314" s="8">
        <f>P3314-Table3[[#This Row],[paid]]</f>
        <v>14571.530723090687</v>
      </c>
      <c r="R3314" s="8">
        <v>43.751926241642771</v>
      </c>
      <c r="S3314" s="8">
        <v>32600</v>
      </c>
      <c r="T3314" s="10">
        <v>7.0000000000000007E-2</v>
      </c>
      <c r="U3314" s="8">
        <v>9490.9518226888176</v>
      </c>
      <c r="V3314" s="10">
        <v>3.9253524203575821E-2</v>
      </c>
    </row>
    <row r="3315" spans="1:22" x14ac:dyDescent="0.25">
      <c r="A3315" s="6">
        <v>44744</v>
      </c>
      <c r="B3315" s="7" t="str">
        <f t="shared" si="51"/>
        <v>7</v>
      </c>
      <c r="C3315" s="17">
        <f>_xlfn.ISOWEEKNUM(Table3[[#This Row],[dt]])</f>
        <v>26</v>
      </c>
      <c r="D3315" s="1">
        <v>2796</v>
      </c>
      <c r="E3315" s="1" t="s">
        <v>10</v>
      </c>
      <c r="F3315" s="1" t="s">
        <v>91</v>
      </c>
      <c r="G3315" s="1" t="s">
        <v>31</v>
      </c>
      <c r="H3315" s="1" t="s">
        <v>17</v>
      </c>
      <c r="I3315" s="1" t="s">
        <v>12</v>
      </c>
      <c r="J3315" s="1" t="s">
        <v>13</v>
      </c>
      <c r="K3315" s="1" t="s">
        <v>14</v>
      </c>
      <c r="L3315" s="1" t="s">
        <v>80</v>
      </c>
      <c r="M3315" s="1">
        <v>434690</v>
      </c>
      <c r="N3315" s="17">
        <v>1125.5973744429723</v>
      </c>
      <c r="O3315" s="8">
        <v>17379.857320455874</v>
      </c>
      <c r="P3315" s="8">
        <v>25274.834325708794</v>
      </c>
      <c r="Q3315" s="8">
        <f>P3315-Table3[[#This Row],[paid]]</f>
        <v>7894.9770052529202</v>
      </c>
      <c r="R3315" s="8">
        <v>22.454596021260823</v>
      </c>
      <c r="S3315" s="8">
        <v>39200</v>
      </c>
      <c r="T3315" s="10">
        <v>0.11</v>
      </c>
      <c r="U3315" s="8">
        <v>9601.6302858219569</v>
      </c>
      <c r="V3315" s="10">
        <v>6.3314825081797338E-2</v>
      </c>
    </row>
    <row r="3316" spans="1:22" x14ac:dyDescent="0.25">
      <c r="A3316" s="6">
        <v>44744</v>
      </c>
      <c r="B3316" s="7" t="str">
        <f t="shared" si="51"/>
        <v>7</v>
      </c>
      <c r="C3316" s="17">
        <f>_xlfn.ISOWEEKNUM(Table3[[#This Row],[dt]])</f>
        <v>26</v>
      </c>
      <c r="D3316" s="1">
        <v>8767</v>
      </c>
      <c r="E3316" s="1" t="s">
        <v>10</v>
      </c>
      <c r="F3316" s="1" t="s">
        <v>92</v>
      </c>
      <c r="G3316" s="1" t="s">
        <v>27</v>
      </c>
      <c r="H3316" s="1" t="s">
        <v>17</v>
      </c>
      <c r="I3316" s="1" t="s">
        <v>18</v>
      </c>
      <c r="J3316" s="1" t="s">
        <v>13</v>
      </c>
      <c r="K3316" s="1" t="s">
        <v>14</v>
      </c>
      <c r="L3316" s="1" t="s">
        <v>76</v>
      </c>
      <c r="M3316" s="1">
        <v>351240</v>
      </c>
      <c r="N3316" s="17">
        <v>636.47391142141453</v>
      </c>
      <c r="O3316" s="8">
        <v>10006.676761708437</v>
      </c>
      <c r="P3316" s="8">
        <v>15610.266418760642</v>
      </c>
      <c r="Q3316" s="8">
        <f>P3316-Table3[[#This Row],[paid]]</f>
        <v>5603.5896570522054</v>
      </c>
      <c r="R3316" s="8">
        <v>24.526168533599108</v>
      </c>
      <c r="S3316" s="8">
        <v>18000</v>
      </c>
      <c r="T3316" s="10">
        <v>0.12</v>
      </c>
      <c r="U3316" s="8">
        <v>5273.3720930661902</v>
      </c>
      <c r="V3316" s="10">
        <v>5.6302392622082094E-2</v>
      </c>
    </row>
    <row r="3317" spans="1:22" x14ac:dyDescent="0.25">
      <c r="A3317" s="6">
        <v>44744</v>
      </c>
      <c r="B3317" s="7" t="str">
        <f t="shared" si="51"/>
        <v>7</v>
      </c>
      <c r="C3317" s="17">
        <f>_xlfn.ISOWEEKNUM(Table3[[#This Row],[dt]])</f>
        <v>26</v>
      </c>
      <c r="D3317" s="1">
        <v>17631</v>
      </c>
      <c r="E3317" s="1" t="s">
        <v>10</v>
      </c>
      <c r="F3317" s="1" t="s">
        <v>90</v>
      </c>
      <c r="G3317" s="1" t="s">
        <v>52</v>
      </c>
      <c r="H3317" s="1" t="s">
        <v>17</v>
      </c>
      <c r="I3317" s="1" t="s">
        <v>12</v>
      </c>
      <c r="J3317" s="1" t="s">
        <v>16</v>
      </c>
      <c r="K3317" s="1" t="s">
        <v>14</v>
      </c>
      <c r="L3317" s="1" t="s">
        <v>80</v>
      </c>
      <c r="M3317" s="1">
        <v>270810</v>
      </c>
      <c r="N3317" s="17">
        <v>1140.3747055884662</v>
      </c>
      <c r="O3317" s="8">
        <v>8251.9919824077369</v>
      </c>
      <c r="P3317" s="8">
        <v>13291.473061379389</v>
      </c>
      <c r="Q3317" s="8">
        <f>P3317-Table3[[#This Row],[paid]]</f>
        <v>5039.4810789716521</v>
      </c>
      <c r="R3317" s="8">
        <v>11.655355907355561</v>
      </c>
      <c r="S3317" s="8">
        <v>22600</v>
      </c>
      <c r="T3317" s="10">
        <v>0.17</v>
      </c>
      <c r="U3317" s="8">
        <v>4718.9668510313331</v>
      </c>
      <c r="V3317" s="10">
        <v>5.9172860038905754E-2</v>
      </c>
    </row>
    <row r="3318" spans="1:22" x14ac:dyDescent="0.25">
      <c r="A3318" s="6">
        <v>44744</v>
      </c>
      <c r="B3318" s="7" t="str">
        <f t="shared" si="51"/>
        <v>7</v>
      </c>
      <c r="C3318" s="17">
        <f>_xlfn.ISOWEEKNUM(Table3[[#This Row],[dt]])</f>
        <v>26</v>
      </c>
      <c r="D3318" s="1">
        <v>14389</v>
      </c>
      <c r="E3318" s="1" t="s">
        <v>10</v>
      </c>
      <c r="F3318" s="1" t="s">
        <v>90</v>
      </c>
      <c r="G3318" s="1" t="s">
        <v>52</v>
      </c>
      <c r="H3318" s="1" t="s">
        <v>19</v>
      </c>
      <c r="I3318" s="1" t="s">
        <v>18</v>
      </c>
      <c r="J3318" s="1" t="s">
        <v>16</v>
      </c>
      <c r="K3318" s="1" t="s">
        <v>20</v>
      </c>
      <c r="L3318" s="1" t="s">
        <v>79</v>
      </c>
      <c r="M3318" s="1">
        <v>301820</v>
      </c>
      <c r="N3318" s="17">
        <v>169.67300665230022</v>
      </c>
      <c r="O3318" s="8">
        <v>8730.8963095842428</v>
      </c>
      <c r="P3318" s="8">
        <v>13716.642848302132</v>
      </c>
      <c r="Q3318" s="8">
        <f>P3318-Table3[[#This Row],[paid]]</f>
        <v>4985.7465387178891</v>
      </c>
      <c r="R3318" s="8">
        <v>80.841632496150368</v>
      </c>
      <c r="S3318" s="8">
        <v>12000</v>
      </c>
      <c r="T3318" s="10">
        <v>5.5E-2</v>
      </c>
      <c r="U3318" s="8">
        <v>2114.0548467758163</v>
      </c>
      <c r="V3318" s="10">
        <v>2.568722378787092E-2</v>
      </c>
    </row>
    <row r="3319" spans="1:22" x14ac:dyDescent="0.25">
      <c r="A3319" s="6">
        <v>44744</v>
      </c>
      <c r="B3319" s="7" t="str">
        <f t="shared" si="51"/>
        <v>7</v>
      </c>
      <c r="C3319" s="17">
        <f>_xlfn.ISOWEEKNUM(Table3[[#This Row],[dt]])</f>
        <v>26</v>
      </c>
      <c r="D3319" s="1">
        <v>7576</v>
      </c>
      <c r="E3319" s="1" t="s">
        <v>10</v>
      </c>
      <c r="F3319" s="1" t="s">
        <v>89</v>
      </c>
      <c r="G3319" s="1" t="s">
        <v>63</v>
      </c>
      <c r="H3319" s="1" t="s">
        <v>17</v>
      </c>
      <c r="I3319" s="1" t="s">
        <v>12</v>
      </c>
      <c r="J3319" s="1" t="s">
        <v>16</v>
      </c>
      <c r="K3319" s="1" t="s">
        <v>14</v>
      </c>
      <c r="L3319" s="1" t="s">
        <v>78</v>
      </c>
      <c r="M3319" s="1">
        <v>301120</v>
      </c>
      <c r="N3319" s="17">
        <v>452.49352559388689</v>
      </c>
      <c r="O3319" s="8">
        <v>7728.7541704676369</v>
      </c>
      <c r="P3319" s="8">
        <v>12401.458237742403</v>
      </c>
      <c r="Q3319" s="8">
        <f>P3319-Table3[[#This Row],[paid]]</f>
        <v>4672.7040672747662</v>
      </c>
      <c r="R3319" s="8">
        <v>27.40692968250935</v>
      </c>
      <c r="S3319" s="8">
        <v>11000</v>
      </c>
      <c r="T3319" s="10">
        <v>0.1</v>
      </c>
      <c r="U3319" s="8">
        <v>7091.763707937208</v>
      </c>
      <c r="V3319" s="10">
        <v>9.5308196450025071E-2</v>
      </c>
    </row>
    <row r="3320" spans="1:22" x14ac:dyDescent="0.25">
      <c r="A3320" s="6">
        <v>44744</v>
      </c>
      <c r="B3320" s="7" t="str">
        <f t="shared" si="51"/>
        <v>7</v>
      </c>
      <c r="C3320" s="17">
        <f>_xlfn.ISOWEEKNUM(Table3[[#This Row],[dt]])</f>
        <v>26</v>
      </c>
      <c r="D3320" s="1">
        <v>16911</v>
      </c>
      <c r="E3320" s="1" t="s">
        <v>10</v>
      </c>
      <c r="F3320" s="1" t="s">
        <v>93</v>
      </c>
      <c r="G3320" s="1" t="s">
        <v>65</v>
      </c>
      <c r="H3320" s="1" t="s">
        <v>11</v>
      </c>
      <c r="I3320" s="1" t="s">
        <v>18</v>
      </c>
      <c r="J3320" s="1" t="s">
        <v>16</v>
      </c>
      <c r="K3320" s="1" t="s">
        <v>15</v>
      </c>
      <c r="L3320" s="1" t="s">
        <v>81</v>
      </c>
      <c r="M3320" s="1">
        <v>284100</v>
      </c>
      <c r="N3320" s="17">
        <v>878.30928794628016</v>
      </c>
      <c r="O3320" s="8">
        <v>7892.3518855824768</v>
      </c>
      <c r="P3320" s="8">
        <v>12422.806388615461</v>
      </c>
      <c r="Q3320" s="8">
        <f>P3320-Table3[[#This Row],[paid]]</f>
        <v>4530.4545030329846</v>
      </c>
      <c r="R3320" s="8">
        <v>14.143999794950677</v>
      </c>
      <c r="S3320" s="8">
        <v>10400</v>
      </c>
      <c r="T3320" s="10">
        <v>0.12</v>
      </c>
      <c r="U3320" s="8">
        <v>4737.0427680156172</v>
      </c>
      <c r="V3320" s="10">
        <v>6.3553041342262639E-2</v>
      </c>
    </row>
    <row r="3321" spans="1:22" x14ac:dyDescent="0.25">
      <c r="A3321" s="6">
        <v>44744</v>
      </c>
      <c r="B3321" s="7" t="str">
        <f t="shared" si="51"/>
        <v>7</v>
      </c>
      <c r="C3321" s="17">
        <f>_xlfn.ISOWEEKNUM(Table3[[#This Row],[dt]])</f>
        <v>26</v>
      </c>
      <c r="D3321" s="1">
        <v>5351</v>
      </c>
      <c r="E3321" s="1" t="s">
        <v>10</v>
      </c>
      <c r="F3321" s="1" t="s">
        <v>93</v>
      </c>
      <c r="G3321" s="1" t="s">
        <v>29</v>
      </c>
      <c r="H3321" s="1" t="s">
        <v>17</v>
      </c>
      <c r="I3321" s="1" t="s">
        <v>12</v>
      </c>
      <c r="J3321" s="1" t="s">
        <v>13</v>
      </c>
      <c r="K3321" s="1" t="s">
        <v>14</v>
      </c>
      <c r="L3321" s="1" t="s">
        <v>78</v>
      </c>
      <c r="M3321" s="1">
        <v>746450</v>
      </c>
      <c r="N3321" s="17">
        <v>1187.7027986929961</v>
      </c>
      <c r="O3321" s="8">
        <v>23117.951434047805</v>
      </c>
      <c r="P3321" s="8">
        <v>27239.340891138239</v>
      </c>
      <c r="Q3321" s="8">
        <f>P3321-Table3[[#This Row],[paid]]</f>
        <v>4121.389457090434</v>
      </c>
      <c r="R3321" s="8">
        <v>22.934475629015683</v>
      </c>
      <c r="S3321" s="8">
        <v>32600</v>
      </c>
      <c r="T3321" s="10">
        <v>0.06</v>
      </c>
      <c r="U3321" s="8">
        <v>9584.0874606257512</v>
      </c>
      <c r="V3321" s="10">
        <v>5.8641210023696141E-2</v>
      </c>
    </row>
    <row r="3322" spans="1:22" x14ac:dyDescent="0.25">
      <c r="A3322" s="6">
        <v>44744</v>
      </c>
      <c r="B3322" s="7" t="str">
        <f t="shared" si="51"/>
        <v>7</v>
      </c>
      <c r="C3322" s="17">
        <f>_xlfn.ISOWEEKNUM(Table3[[#This Row],[dt]])</f>
        <v>26</v>
      </c>
      <c r="D3322" s="1">
        <v>16861</v>
      </c>
      <c r="E3322" s="1" t="s">
        <v>10</v>
      </c>
      <c r="F3322" s="1" t="s">
        <v>94</v>
      </c>
      <c r="G3322" s="1" t="s">
        <v>30</v>
      </c>
      <c r="H3322" s="1" t="s">
        <v>11</v>
      </c>
      <c r="I3322" s="1" t="s">
        <v>18</v>
      </c>
      <c r="J3322" s="1" t="s">
        <v>13</v>
      </c>
      <c r="K3322" s="1" t="s">
        <v>15</v>
      </c>
      <c r="L3322" s="1" t="s">
        <v>77</v>
      </c>
      <c r="M3322" s="1">
        <v>458100</v>
      </c>
      <c r="N3322" s="17">
        <v>2510.2263023057217</v>
      </c>
      <c r="O3322" s="8">
        <v>9201.9394538603101</v>
      </c>
      <c r="P3322" s="8">
        <v>12499.432061312174</v>
      </c>
      <c r="Q3322" s="8">
        <f>P3322-Table3[[#This Row],[paid]]</f>
        <v>3297.4926074518644</v>
      </c>
      <c r="R3322" s="8">
        <v>4.9794044663746266</v>
      </c>
      <c r="S3322" s="8">
        <v>10800</v>
      </c>
      <c r="T3322" s="10">
        <v>7.0000000000000007E-2</v>
      </c>
      <c r="U3322" s="8">
        <v>4204.0247124762009</v>
      </c>
      <c r="V3322" s="10">
        <v>5.6056209752232904E-2</v>
      </c>
    </row>
    <row r="3323" spans="1:22" x14ac:dyDescent="0.25">
      <c r="A3323" s="6">
        <v>44744</v>
      </c>
      <c r="B3323" s="7" t="str">
        <f t="shared" si="51"/>
        <v>7</v>
      </c>
      <c r="C3323" s="17">
        <f>_xlfn.ISOWEEKNUM(Table3[[#This Row],[dt]])</f>
        <v>26</v>
      </c>
      <c r="D3323" s="1">
        <v>15909</v>
      </c>
      <c r="E3323" s="1" t="s">
        <v>10</v>
      </c>
      <c r="F3323" s="1" t="s">
        <v>93</v>
      </c>
      <c r="G3323" s="1" t="s">
        <v>47</v>
      </c>
      <c r="H3323" s="1" t="s">
        <v>11</v>
      </c>
      <c r="I3323" s="1" t="s">
        <v>18</v>
      </c>
      <c r="J3323" s="1" t="s">
        <v>13</v>
      </c>
      <c r="K3323" s="1" t="s">
        <v>14</v>
      </c>
      <c r="L3323" s="1" t="s">
        <v>76</v>
      </c>
      <c r="M3323" s="1">
        <v>508340</v>
      </c>
      <c r="N3323" s="17">
        <v>846.79486350109971</v>
      </c>
      <c r="O3323" s="8">
        <v>8829.4017925431817</v>
      </c>
      <c r="P3323" s="8">
        <v>12098.207258435226</v>
      </c>
      <c r="Q3323" s="8">
        <f>P3323-Table3[[#This Row],[paid]]</f>
        <v>3268.8054658920446</v>
      </c>
      <c r="R3323" s="8">
        <v>14.287057916736542</v>
      </c>
      <c r="S3323" s="8">
        <v>16600</v>
      </c>
      <c r="T3323" s="10">
        <v>0.06</v>
      </c>
      <c r="U3323" s="8">
        <v>966.47987435483276</v>
      </c>
      <c r="V3323" s="10">
        <v>1.3314367626395977E-2</v>
      </c>
    </row>
    <row r="3324" spans="1:22" x14ac:dyDescent="0.25">
      <c r="A3324" s="6">
        <v>44744</v>
      </c>
      <c r="B3324" s="7" t="str">
        <f t="shared" si="51"/>
        <v>7</v>
      </c>
      <c r="C3324" s="17">
        <f>_xlfn.ISOWEEKNUM(Table3[[#This Row],[dt]])</f>
        <v>26</v>
      </c>
      <c r="D3324" s="1">
        <v>17247</v>
      </c>
      <c r="E3324" s="1" t="s">
        <v>10</v>
      </c>
      <c r="F3324" s="1" t="s">
        <v>92</v>
      </c>
      <c r="G3324" s="1" t="s">
        <v>66</v>
      </c>
      <c r="H3324" s="1" t="s">
        <v>11</v>
      </c>
      <c r="I3324" s="1" t="s">
        <v>18</v>
      </c>
      <c r="J3324" s="1" t="s">
        <v>16</v>
      </c>
      <c r="K3324" s="1" t="s">
        <v>15</v>
      </c>
      <c r="L3324" s="1" t="s">
        <v>81</v>
      </c>
      <c r="M3324" s="1">
        <v>290860</v>
      </c>
      <c r="N3324" s="17">
        <v>1383.8381161733266</v>
      </c>
      <c r="O3324" s="8">
        <v>5744.1092425519773</v>
      </c>
      <c r="P3324" s="8">
        <v>8384.933874796332</v>
      </c>
      <c r="Q3324" s="8">
        <f>P3324-Table3[[#This Row],[paid]]</f>
        <v>2640.8246322443547</v>
      </c>
      <c r="R3324" s="8">
        <v>6.0591869647172762</v>
      </c>
      <c r="S3324" s="8">
        <v>11200</v>
      </c>
      <c r="T3324" s="10">
        <v>7.0000000000000007E-2</v>
      </c>
      <c r="U3324" s="8">
        <v>1195.9850822458975</v>
      </c>
      <c r="V3324" s="10">
        <v>2.3772500775484606E-2</v>
      </c>
    </row>
    <row r="3325" spans="1:22" x14ac:dyDescent="0.25">
      <c r="A3325" s="6">
        <v>44744</v>
      </c>
      <c r="B3325" s="7" t="str">
        <f t="shared" si="51"/>
        <v>7</v>
      </c>
      <c r="C3325" s="17">
        <f>_xlfn.ISOWEEKNUM(Table3[[#This Row],[dt]])</f>
        <v>26</v>
      </c>
      <c r="D3325" s="1">
        <v>15974</v>
      </c>
      <c r="E3325" s="1" t="s">
        <v>10</v>
      </c>
      <c r="F3325" s="1" t="s">
        <v>94</v>
      </c>
      <c r="G3325" s="1" t="s">
        <v>38</v>
      </c>
      <c r="H3325" s="1" t="s">
        <v>11</v>
      </c>
      <c r="I3325" s="1" t="s">
        <v>12</v>
      </c>
      <c r="J3325" s="1" t="s">
        <v>16</v>
      </c>
      <c r="K3325" s="1" t="s">
        <v>14</v>
      </c>
      <c r="L3325" s="1" t="s">
        <v>81</v>
      </c>
      <c r="M3325" s="1">
        <v>269490</v>
      </c>
      <c r="N3325" s="17">
        <v>741.88575361321398</v>
      </c>
      <c r="O3325" s="8">
        <v>5222.4930026554985</v>
      </c>
      <c r="P3325" s="8">
        <v>7687.486422648436</v>
      </c>
      <c r="Q3325" s="8">
        <f>P3325-Table3[[#This Row],[paid]]</f>
        <v>2464.9934199929376</v>
      </c>
      <c r="R3325" s="8">
        <v>10.362089290983134</v>
      </c>
      <c r="S3325" s="8">
        <v>7000</v>
      </c>
      <c r="T3325" s="10">
        <v>0.09</v>
      </c>
      <c r="U3325" s="8">
        <v>1529.9941962662308</v>
      </c>
      <c r="V3325" s="10">
        <v>3.3170664465796619E-2</v>
      </c>
    </row>
    <row r="3326" spans="1:22" x14ac:dyDescent="0.25">
      <c r="A3326" s="6">
        <v>44744</v>
      </c>
      <c r="B3326" s="7" t="str">
        <f t="shared" si="51"/>
        <v>7</v>
      </c>
      <c r="C3326" s="17">
        <f>_xlfn.ISOWEEKNUM(Table3[[#This Row],[dt]])</f>
        <v>26</v>
      </c>
      <c r="D3326" s="1">
        <v>17268</v>
      </c>
      <c r="E3326" s="1" t="s">
        <v>10</v>
      </c>
      <c r="F3326" s="1" t="s">
        <v>94</v>
      </c>
      <c r="G3326" s="1" t="s">
        <v>67</v>
      </c>
      <c r="H3326" s="1" t="s">
        <v>11</v>
      </c>
      <c r="I3326" s="1" t="s">
        <v>18</v>
      </c>
      <c r="J3326" s="1" t="s">
        <v>16</v>
      </c>
      <c r="K3326" s="1" t="s">
        <v>14</v>
      </c>
      <c r="L3326" s="1" t="s">
        <v>75</v>
      </c>
      <c r="M3326" s="1">
        <v>163950</v>
      </c>
      <c r="N3326" s="17">
        <v>820.56101961240756</v>
      </c>
      <c r="O3326" s="8">
        <v>3367.899492920475</v>
      </c>
      <c r="P3326" s="8">
        <v>5355.7500811297205</v>
      </c>
      <c r="Q3326" s="8">
        <f>P3326-Table3[[#This Row],[paid]]</f>
        <v>1987.8505882092454</v>
      </c>
      <c r="R3326" s="8">
        <v>6.5269370017838675</v>
      </c>
      <c r="S3326" s="8">
        <v>6800</v>
      </c>
      <c r="T3326" s="10">
        <v>0.15</v>
      </c>
      <c r="U3326" s="8">
        <v>864.63611204252823</v>
      </c>
      <c r="V3326" s="10">
        <v>2.6906785509184471E-2</v>
      </c>
    </row>
    <row r="3327" spans="1:22" x14ac:dyDescent="0.25">
      <c r="A3327" s="6">
        <v>44744</v>
      </c>
      <c r="B3327" s="7" t="str">
        <f t="shared" si="51"/>
        <v>7</v>
      </c>
      <c r="C3327" s="17">
        <f>_xlfn.ISOWEEKNUM(Table3[[#This Row],[dt]])</f>
        <v>26</v>
      </c>
      <c r="D3327" s="1">
        <v>2575</v>
      </c>
      <c r="E3327" s="1" t="s">
        <v>10</v>
      </c>
      <c r="F3327" s="1" t="s">
        <v>93</v>
      </c>
      <c r="G3327" s="1" t="s">
        <v>46</v>
      </c>
      <c r="H3327" s="1" t="s">
        <v>17</v>
      </c>
      <c r="I3327" s="1" t="s">
        <v>18</v>
      </c>
      <c r="J3327" s="1" t="s">
        <v>16</v>
      </c>
      <c r="K3327" s="1" t="s">
        <v>20</v>
      </c>
      <c r="L3327" s="1" t="s">
        <v>81</v>
      </c>
      <c r="M3327" s="1">
        <v>325110</v>
      </c>
      <c r="N3327" s="17">
        <v>306.02451959501343</v>
      </c>
      <c r="O3327" s="8">
        <v>7910.4279697037655</v>
      </c>
      <c r="P3327" s="8">
        <v>9840.5891025185065</v>
      </c>
      <c r="Q3327" s="8">
        <f>P3327-Table3[[#This Row],[paid]]</f>
        <v>1930.161132814741</v>
      </c>
      <c r="R3327" s="8">
        <v>32.1562112589584</v>
      </c>
      <c r="S3327" s="8">
        <v>10000</v>
      </c>
      <c r="T3327" s="10">
        <v>7.4999999999999997E-2</v>
      </c>
      <c r="U3327" s="8">
        <v>3621.1170128699937</v>
      </c>
      <c r="V3327" s="10">
        <v>6.1329611048442208E-2</v>
      </c>
    </row>
    <row r="3328" spans="1:22" x14ac:dyDescent="0.25">
      <c r="A3328" s="6">
        <v>44744</v>
      </c>
      <c r="B3328" s="7" t="str">
        <f t="shared" si="51"/>
        <v>7</v>
      </c>
      <c r="C3328" s="17">
        <f>_xlfn.ISOWEEKNUM(Table3[[#This Row],[dt]])</f>
        <v>26</v>
      </c>
      <c r="D3328" s="1">
        <v>14315</v>
      </c>
      <c r="E3328" s="1" t="s">
        <v>10</v>
      </c>
      <c r="F3328" s="1" t="s">
        <v>95</v>
      </c>
      <c r="G3328" s="1" t="s">
        <v>70</v>
      </c>
      <c r="H3328" s="1" t="s">
        <v>11</v>
      </c>
      <c r="I3328" s="1" t="s">
        <v>12</v>
      </c>
      <c r="J3328" s="1" t="s">
        <v>16</v>
      </c>
      <c r="K3328" s="1" t="s">
        <v>14</v>
      </c>
      <c r="L3328" s="1" t="s">
        <v>77</v>
      </c>
      <c r="M3328" s="1">
        <v>156160</v>
      </c>
      <c r="N3328" s="17">
        <v>623.30306010296761</v>
      </c>
      <c r="O3328" s="8">
        <v>3654.4000425353906</v>
      </c>
      <c r="P3328" s="8">
        <v>5501.9292979534393</v>
      </c>
      <c r="Q3328" s="8">
        <f>P3328-Table3[[#This Row],[paid]]</f>
        <v>1847.5292554180487</v>
      </c>
      <c r="R3328" s="8">
        <v>8.8270532428391082</v>
      </c>
      <c r="S3328" s="8">
        <v>7400</v>
      </c>
      <c r="T3328" s="10">
        <v>0.15</v>
      </c>
      <c r="U3328" s="8">
        <v>3906.1687872217517</v>
      </c>
      <c r="V3328" s="10">
        <v>0.11832724412612666</v>
      </c>
    </row>
    <row r="3329" spans="1:22" x14ac:dyDescent="0.25">
      <c r="A3329" s="6">
        <v>44744</v>
      </c>
      <c r="B3329" s="7" t="str">
        <f t="shared" si="51"/>
        <v>7</v>
      </c>
      <c r="C3329" s="17">
        <f>_xlfn.ISOWEEKNUM(Table3[[#This Row],[dt]])</f>
        <v>26</v>
      </c>
      <c r="D3329" s="1">
        <v>2647</v>
      </c>
      <c r="E3329" s="1" t="s">
        <v>10</v>
      </c>
      <c r="F3329" s="1" t="s">
        <v>90</v>
      </c>
      <c r="G3329" s="1" t="s">
        <v>57</v>
      </c>
      <c r="H3329" s="1" t="s">
        <v>11</v>
      </c>
      <c r="I3329" s="1" t="s">
        <v>21</v>
      </c>
      <c r="J3329" s="1" t="s">
        <v>13</v>
      </c>
      <c r="K3329" s="1" t="s">
        <v>14</v>
      </c>
      <c r="L3329" s="1" t="s">
        <v>75</v>
      </c>
      <c r="M3329" s="1">
        <v>141260</v>
      </c>
      <c r="N3329" s="17">
        <v>583.90179745725561</v>
      </c>
      <c r="O3329" s="8">
        <v>3599.433828360095</v>
      </c>
      <c r="P3329" s="8">
        <v>5307.3633389088645</v>
      </c>
      <c r="Q3329" s="8">
        <f>P3329-Table3[[#This Row],[paid]]</f>
        <v>1707.9295105487695</v>
      </c>
      <c r="R3329" s="8">
        <v>9.0894793645456939</v>
      </c>
      <c r="S3329" s="8">
        <v>5000</v>
      </c>
      <c r="T3329" s="10">
        <v>0.08</v>
      </c>
      <c r="U3329" s="8">
        <v>2466.1464414516754</v>
      </c>
      <c r="V3329" s="10">
        <v>7.74441809731298E-2</v>
      </c>
    </row>
    <row r="3330" spans="1:22" x14ac:dyDescent="0.25">
      <c r="A3330" s="6">
        <v>44744</v>
      </c>
      <c r="B3330" s="7" t="str">
        <f t="shared" ref="B3330:B3393" si="52">TEXT(A3330,"M")</f>
        <v>7</v>
      </c>
      <c r="C3330" s="17">
        <f>_xlfn.ISOWEEKNUM(Table3[[#This Row],[dt]])</f>
        <v>26</v>
      </c>
      <c r="D3330" s="1">
        <v>9363</v>
      </c>
      <c r="E3330" s="1" t="s">
        <v>10</v>
      </c>
      <c r="F3330" s="1" t="s">
        <v>94</v>
      </c>
      <c r="G3330" s="1" t="s">
        <v>66</v>
      </c>
      <c r="H3330" s="1" t="s">
        <v>11</v>
      </c>
      <c r="I3330" s="1" t="s">
        <v>18</v>
      </c>
      <c r="J3330" s="1" t="s">
        <v>13</v>
      </c>
      <c r="K3330" s="1" t="s">
        <v>14</v>
      </c>
      <c r="L3330" s="1" t="s">
        <v>78</v>
      </c>
      <c r="M3330" s="1">
        <v>113670</v>
      </c>
      <c r="N3330" s="17">
        <v>587.99655144100495</v>
      </c>
      <c r="O3330" s="8">
        <v>3040.240340764637</v>
      </c>
      <c r="P3330" s="8">
        <v>4729.2350156651655</v>
      </c>
      <c r="Q3330" s="8">
        <f>P3330-Table3[[#This Row],[paid]]</f>
        <v>1688.9946749005285</v>
      </c>
      <c r="R3330" s="8">
        <v>8.0429638644567127</v>
      </c>
      <c r="S3330" s="8">
        <v>4000</v>
      </c>
      <c r="T3330" s="10">
        <v>0.12</v>
      </c>
      <c r="U3330" s="8">
        <v>938.73095371314969</v>
      </c>
      <c r="V3330" s="10">
        <v>3.3082551075162892E-2</v>
      </c>
    </row>
    <row r="3331" spans="1:22" x14ac:dyDescent="0.25">
      <c r="A3331" s="6">
        <v>44744</v>
      </c>
      <c r="B3331" s="7" t="str">
        <f t="shared" si="52"/>
        <v>7</v>
      </c>
      <c r="C3331" s="17">
        <f>_xlfn.ISOWEEKNUM(Table3[[#This Row],[dt]])</f>
        <v>26</v>
      </c>
      <c r="D3331" s="1">
        <v>7581</v>
      </c>
      <c r="E3331" s="1" t="s">
        <v>10</v>
      </c>
      <c r="F3331" s="1" t="s">
        <v>95</v>
      </c>
      <c r="G3331" s="1" t="s">
        <v>61</v>
      </c>
      <c r="H3331" s="1" t="s">
        <v>11</v>
      </c>
      <c r="I3331" s="1" t="s">
        <v>12</v>
      </c>
      <c r="J3331" s="1" t="s">
        <v>13</v>
      </c>
      <c r="K3331" s="1" t="s">
        <v>14</v>
      </c>
      <c r="L3331" s="1" t="s">
        <v>77</v>
      </c>
      <c r="M3331" s="1">
        <v>698420</v>
      </c>
      <c r="N3331" s="17">
        <v>3502.6678213204923</v>
      </c>
      <c r="O3331" s="8">
        <v>12966.762815960057</v>
      </c>
      <c r="P3331" s="8">
        <v>14363.776996255025</v>
      </c>
      <c r="Q3331" s="8">
        <f>P3331-Table3[[#This Row],[paid]]</f>
        <v>1397.0141802949674</v>
      </c>
      <c r="R3331" s="8">
        <v>4.1008105047312009</v>
      </c>
      <c r="S3331" s="8">
        <v>19800</v>
      </c>
      <c r="T3331" s="10">
        <v>0.17</v>
      </c>
      <c r="U3331" s="8">
        <v>7233.1485631609567</v>
      </c>
      <c r="V3331" s="10">
        <v>8.3928117294019167E-2</v>
      </c>
    </row>
    <row r="3332" spans="1:22" x14ac:dyDescent="0.25">
      <c r="A3332" s="6">
        <v>44744</v>
      </c>
      <c r="B3332" s="7" t="str">
        <f t="shared" si="52"/>
        <v>7</v>
      </c>
      <c r="C3332" s="17">
        <f>_xlfn.ISOWEEKNUM(Table3[[#This Row],[dt]])</f>
        <v>26</v>
      </c>
      <c r="D3332" s="1">
        <v>14988</v>
      </c>
      <c r="E3332" s="1" t="s">
        <v>10</v>
      </c>
      <c r="F3332" s="1" t="s">
        <v>94</v>
      </c>
      <c r="G3332" s="1" t="s">
        <v>47</v>
      </c>
      <c r="H3332" s="1" t="s">
        <v>11</v>
      </c>
      <c r="I3332" s="1" t="s">
        <v>12</v>
      </c>
      <c r="J3332" s="1" t="s">
        <v>16</v>
      </c>
      <c r="K3332" s="1" t="s">
        <v>14</v>
      </c>
      <c r="L3332" s="1" t="s">
        <v>78</v>
      </c>
      <c r="M3332" s="1">
        <v>353870</v>
      </c>
      <c r="N3332" s="17">
        <v>1191.4578835832128</v>
      </c>
      <c r="O3332" s="8">
        <v>8219.7374069584821</v>
      </c>
      <c r="P3332" s="8">
        <v>9601.4420926514886</v>
      </c>
      <c r="Q3332" s="8">
        <f>P3332-Table3[[#This Row],[paid]]</f>
        <v>1381.7046856930065</v>
      </c>
      <c r="R3332" s="8">
        <v>8.058566085253414</v>
      </c>
      <c r="S3332" s="8">
        <v>6000</v>
      </c>
      <c r="T3332" s="10">
        <v>0.14000000000000001</v>
      </c>
      <c r="U3332" s="8">
        <v>7611.4345664142429</v>
      </c>
      <c r="V3332" s="10">
        <v>0.1321231139545814</v>
      </c>
    </row>
    <row r="3333" spans="1:22" x14ac:dyDescent="0.25">
      <c r="A3333" s="6">
        <v>44744</v>
      </c>
      <c r="B3333" s="7" t="str">
        <f t="shared" si="52"/>
        <v>7</v>
      </c>
      <c r="C3333" s="17">
        <f>_xlfn.ISOWEEKNUM(Table3[[#This Row],[dt]])</f>
        <v>26</v>
      </c>
      <c r="D3333" s="1">
        <v>15102</v>
      </c>
      <c r="E3333" s="1" t="s">
        <v>10</v>
      </c>
      <c r="F3333" s="1" t="s">
        <v>91</v>
      </c>
      <c r="G3333" s="1" t="s">
        <v>31</v>
      </c>
      <c r="H3333" s="1" t="s">
        <v>17</v>
      </c>
      <c r="I3333" s="1" t="s">
        <v>18</v>
      </c>
      <c r="J3333" s="1" t="s">
        <v>13</v>
      </c>
      <c r="K3333" s="1" t="s">
        <v>15</v>
      </c>
      <c r="L3333" s="1" t="s">
        <v>75</v>
      </c>
      <c r="M3333" s="1">
        <v>355030</v>
      </c>
      <c r="N3333" s="17">
        <v>552.29464748698842</v>
      </c>
      <c r="O3333" s="8">
        <v>9358.2886747605735</v>
      </c>
      <c r="P3333" s="8">
        <v>10634.841038494582</v>
      </c>
      <c r="Q3333" s="8">
        <f>P3333-Table3[[#This Row],[paid]]</f>
        <v>1276.5523637340084</v>
      </c>
      <c r="R3333" s="8">
        <v>19.255738013910644</v>
      </c>
      <c r="S3333" s="8">
        <v>14200</v>
      </c>
      <c r="T3333" s="10">
        <v>6.5000000000000002E-2</v>
      </c>
      <c r="U3333" s="8">
        <v>2437.7904902409246</v>
      </c>
      <c r="V3333" s="10">
        <v>3.8204465263701561E-2</v>
      </c>
    </row>
    <row r="3334" spans="1:22" x14ac:dyDescent="0.25">
      <c r="A3334" s="6">
        <v>44744</v>
      </c>
      <c r="B3334" s="7" t="str">
        <f t="shared" si="52"/>
        <v>7</v>
      </c>
      <c r="C3334" s="17">
        <f>_xlfn.ISOWEEKNUM(Table3[[#This Row],[dt]])</f>
        <v>26</v>
      </c>
      <c r="D3334" s="1">
        <v>17957</v>
      </c>
      <c r="E3334" s="1" t="s">
        <v>10</v>
      </c>
      <c r="F3334" s="1" t="s">
        <v>92</v>
      </c>
      <c r="G3334" s="1" t="s">
        <v>41</v>
      </c>
      <c r="H3334" s="1" t="s">
        <v>17</v>
      </c>
      <c r="I3334" s="1" t="s">
        <v>12</v>
      </c>
      <c r="J3334" s="1" t="s">
        <v>16</v>
      </c>
      <c r="K3334" s="1" t="s">
        <v>15</v>
      </c>
      <c r="L3334" s="1" t="s">
        <v>77</v>
      </c>
      <c r="M3334" s="1">
        <v>298740</v>
      </c>
      <c r="N3334" s="17">
        <v>2654.0811146209385</v>
      </c>
      <c r="O3334" s="8">
        <v>2598.9746199324513</v>
      </c>
      <c r="P3334" s="8">
        <v>3649.6769609216149</v>
      </c>
      <c r="Q3334" s="8">
        <f>P3334-Table3[[#This Row],[paid]]</f>
        <v>1050.7023409891635</v>
      </c>
      <c r="R3334" s="8">
        <v>1.375118846525107</v>
      </c>
      <c r="S3334" s="8">
        <v>2400</v>
      </c>
      <c r="T3334" s="10">
        <v>8.5000000000000006E-2</v>
      </c>
      <c r="U3334" s="8">
        <v>1418.1683024043784</v>
      </c>
      <c r="V3334" s="10">
        <v>6.4762275199933647E-2</v>
      </c>
    </row>
    <row r="3335" spans="1:22" x14ac:dyDescent="0.25">
      <c r="A3335" s="6">
        <v>44744</v>
      </c>
      <c r="B3335" s="7" t="str">
        <f t="shared" si="52"/>
        <v>7</v>
      </c>
      <c r="C3335" s="17">
        <f>_xlfn.ISOWEEKNUM(Table3[[#This Row],[dt]])</f>
        <v>26</v>
      </c>
      <c r="D3335" s="1">
        <v>18006</v>
      </c>
      <c r="E3335" s="1" t="s">
        <v>10</v>
      </c>
      <c r="F3335" s="1" t="s">
        <v>92</v>
      </c>
      <c r="G3335" s="1" t="s">
        <v>65</v>
      </c>
      <c r="H3335" s="1" t="s">
        <v>11</v>
      </c>
      <c r="I3335" s="1" t="s">
        <v>12</v>
      </c>
      <c r="J3335" s="1" t="s">
        <v>16</v>
      </c>
      <c r="K3335" s="1" t="s">
        <v>14</v>
      </c>
      <c r="L3335" s="1" t="s">
        <v>76</v>
      </c>
      <c r="M3335" s="1">
        <v>71740</v>
      </c>
      <c r="N3335" s="17">
        <v>287.72727272727275</v>
      </c>
      <c r="O3335" s="8">
        <v>2059.2140233452901</v>
      </c>
      <c r="P3335" s="8">
        <v>2992.3840146408825</v>
      </c>
      <c r="Q3335" s="8">
        <f>P3335-Table3[[#This Row],[paid]]</f>
        <v>933.16999129559235</v>
      </c>
      <c r="R3335" s="8">
        <v>10.400070824976209</v>
      </c>
      <c r="S3335" s="8">
        <v>2400</v>
      </c>
      <c r="T3335" s="10">
        <v>0.08</v>
      </c>
      <c r="U3335" s="8">
        <v>124.7880904212831</v>
      </c>
      <c r="V3335" s="10">
        <v>6.9503161921916062E-3</v>
      </c>
    </row>
    <row r="3336" spans="1:22" x14ac:dyDescent="0.25">
      <c r="A3336" s="6">
        <v>44744</v>
      </c>
      <c r="B3336" s="7" t="str">
        <f t="shared" si="52"/>
        <v>7</v>
      </c>
      <c r="C3336" s="17">
        <f>_xlfn.ISOWEEKNUM(Table3[[#This Row],[dt]])</f>
        <v>26</v>
      </c>
      <c r="D3336" s="1">
        <v>16053</v>
      </c>
      <c r="E3336" s="1" t="s">
        <v>10</v>
      </c>
      <c r="F3336" s="1" t="s">
        <v>91</v>
      </c>
      <c r="G3336" s="1" t="s">
        <v>49</v>
      </c>
      <c r="H3336" s="1" t="s">
        <v>11</v>
      </c>
      <c r="I3336" s="1" t="s">
        <v>12</v>
      </c>
      <c r="J3336" s="1" t="s">
        <v>16</v>
      </c>
      <c r="K3336" s="1" t="s">
        <v>15</v>
      </c>
      <c r="L3336" s="1" t="s">
        <v>81</v>
      </c>
      <c r="M3336" s="1">
        <v>289780</v>
      </c>
      <c r="N3336" s="17">
        <v>2417.8039257634914</v>
      </c>
      <c r="O3336" s="8">
        <v>2694.6633137893118</v>
      </c>
      <c r="P3336" s="8">
        <v>3480.3245398988552</v>
      </c>
      <c r="Q3336" s="8">
        <f>P3336-Table3[[#This Row],[paid]]</f>
        <v>785.66122610954335</v>
      </c>
      <c r="R3336" s="8">
        <v>1.4394568983917264</v>
      </c>
      <c r="S3336" s="8">
        <v>2800</v>
      </c>
      <c r="T3336" s="10">
        <v>0.08</v>
      </c>
      <c r="U3336" s="8">
        <v>1346.7708963079026</v>
      </c>
      <c r="V3336" s="10">
        <v>6.4494507186918945E-2</v>
      </c>
    </row>
    <row r="3337" spans="1:22" x14ac:dyDescent="0.25">
      <c r="A3337" s="6">
        <v>44744</v>
      </c>
      <c r="B3337" s="7" t="str">
        <f t="shared" si="52"/>
        <v>7</v>
      </c>
      <c r="C3337" s="17">
        <f>_xlfn.ISOWEEKNUM(Table3[[#This Row],[dt]])</f>
        <v>26</v>
      </c>
      <c r="D3337" s="1">
        <v>16656</v>
      </c>
      <c r="E3337" s="1" t="s">
        <v>10</v>
      </c>
      <c r="F3337" s="1" t="s">
        <v>94</v>
      </c>
      <c r="G3337" s="1" t="s">
        <v>27</v>
      </c>
      <c r="H3337" s="1" t="s">
        <v>11</v>
      </c>
      <c r="I3337" s="1" t="s">
        <v>18</v>
      </c>
      <c r="J3337" s="1" t="s">
        <v>13</v>
      </c>
      <c r="K3337" s="1" t="s">
        <v>14</v>
      </c>
      <c r="L3337" s="1" t="s">
        <v>77</v>
      </c>
      <c r="M3337" s="1">
        <v>139920</v>
      </c>
      <c r="N3337" s="17">
        <v>653.05966372378111</v>
      </c>
      <c r="O3337" s="8">
        <v>2462.2785185109055</v>
      </c>
      <c r="P3337" s="8">
        <v>3228.9453439618915</v>
      </c>
      <c r="Q3337" s="8">
        <f>P3337-Table3[[#This Row],[paid]]</f>
        <v>766.66682545098593</v>
      </c>
      <c r="R3337" s="8">
        <v>4.9443343745198911</v>
      </c>
      <c r="S3337" s="8">
        <v>3400</v>
      </c>
      <c r="T3337" s="10">
        <v>0.11</v>
      </c>
      <c r="U3337" s="8">
        <v>1125.4407652433049</v>
      </c>
      <c r="V3337" s="10">
        <v>5.8091246798167524E-2</v>
      </c>
    </row>
    <row r="3338" spans="1:22" x14ac:dyDescent="0.25">
      <c r="A3338" s="6">
        <v>44744</v>
      </c>
      <c r="B3338" s="7" t="str">
        <f t="shared" si="52"/>
        <v>7</v>
      </c>
      <c r="C3338" s="17">
        <f>_xlfn.ISOWEEKNUM(Table3[[#This Row],[dt]])</f>
        <v>26</v>
      </c>
      <c r="D3338" s="1">
        <v>5638</v>
      </c>
      <c r="E3338" s="1" t="s">
        <v>10</v>
      </c>
      <c r="F3338" s="1" t="s">
        <v>93</v>
      </c>
      <c r="G3338" s="1" t="s">
        <v>29</v>
      </c>
      <c r="H3338" s="1" t="s">
        <v>11</v>
      </c>
      <c r="I3338" s="1" t="s">
        <v>12</v>
      </c>
      <c r="J3338" s="1" t="s">
        <v>16</v>
      </c>
      <c r="K3338" s="1" t="s">
        <v>15</v>
      </c>
      <c r="L3338" s="1" t="s">
        <v>81</v>
      </c>
      <c r="M3338" s="1">
        <v>377060</v>
      </c>
      <c r="N3338" s="17">
        <v>1238.8609987458267</v>
      </c>
      <c r="O3338" s="8">
        <v>6422.8337976204466</v>
      </c>
      <c r="P3338" s="8">
        <v>7129.9267861097833</v>
      </c>
      <c r="Q3338" s="8">
        <f>P3338-Table3[[#This Row],[paid]]</f>
        <v>707.09298848933668</v>
      </c>
      <c r="R3338" s="8">
        <v>5.7552274172226232</v>
      </c>
      <c r="S3338" s="8">
        <v>4800</v>
      </c>
      <c r="T3338" s="10">
        <v>0.04</v>
      </c>
      <c r="U3338" s="8">
        <v>1535.3237291524342</v>
      </c>
      <c r="V3338" s="10">
        <v>3.5889188748835538E-2</v>
      </c>
    </row>
    <row r="3339" spans="1:22" x14ac:dyDescent="0.25">
      <c r="A3339" s="6">
        <v>44744</v>
      </c>
      <c r="B3339" s="7" t="str">
        <f t="shared" si="52"/>
        <v>7</v>
      </c>
      <c r="C3339" s="17">
        <f>_xlfn.ISOWEEKNUM(Table3[[#This Row],[dt]])</f>
        <v>26</v>
      </c>
      <c r="D3339" s="1">
        <v>17962</v>
      </c>
      <c r="E3339" s="1" t="s">
        <v>10</v>
      </c>
      <c r="F3339" s="1" t="s">
        <v>94</v>
      </c>
      <c r="G3339" s="1" t="s">
        <v>54</v>
      </c>
      <c r="H3339" s="1" t="s">
        <v>11</v>
      </c>
      <c r="I3339" s="1" t="s">
        <v>12</v>
      </c>
      <c r="J3339" s="1" t="s">
        <v>23</v>
      </c>
      <c r="K3339" s="1" t="s">
        <v>15</v>
      </c>
      <c r="L3339" s="1" t="s">
        <v>78</v>
      </c>
      <c r="M3339" s="1">
        <v>133960</v>
      </c>
      <c r="N3339" s="17">
        <v>1629.1095073023812</v>
      </c>
      <c r="O3339" s="8">
        <v>2319.5070427947499</v>
      </c>
      <c r="P3339" s="8">
        <v>2942.9368969406219</v>
      </c>
      <c r="Q3339" s="8">
        <f>P3339-Table3[[#This Row],[paid]]</f>
        <v>623.42985414587201</v>
      </c>
      <c r="R3339" s="8">
        <v>1.806469659497469</v>
      </c>
      <c r="S3339" s="8">
        <v>3600</v>
      </c>
      <c r="T3339" s="10">
        <v>0.06</v>
      </c>
      <c r="U3339" s="8">
        <v>572.73090911632039</v>
      </c>
      <c r="V3339" s="10">
        <v>3.2435337508805812E-2</v>
      </c>
    </row>
    <row r="3340" spans="1:22" x14ac:dyDescent="0.25">
      <c r="A3340" s="6">
        <v>44744</v>
      </c>
      <c r="B3340" s="7" t="str">
        <f t="shared" si="52"/>
        <v>7</v>
      </c>
      <c r="C3340" s="17">
        <f>_xlfn.ISOWEEKNUM(Table3[[#This Row],[dt]])</f>
        <v>26</v>
      </c>
      <c r="D3340" s="1">
        <v>17100</v>
      </c>
      <c r="E3340" s="1" t="s">
        <v>10</v>
      </c>
      <c r="F3340" s="1" t="s">
        <v>91</v>
      </c>
      <c r="G3340" s="1" t="s">
        <v>70</v>
      </c>
      <c r="H3340" s="1" t="s">
        <v>11</v>
      </c>
      <c r="I3340" s="1" t="s">
        <v>21</v>
      </c>
      <c r="J3340" s="1" t="s">
        <v>13</v>
      </c>
      <c r="K3340" s="1" t="s">
        <v>15</v>
      </c>
      <c r="L3340" s="1" t="s">
        <v>76</v>
      </c>
      <c r="M3340" s="1">
        <v>52950</v>
      </c>
      <c r="N3340" s="17">
        <v>264.47774349933894</v>
      </c>
      <c r="O3340" s="8">
        <v>1170.2558814774077</v>
      </c>
      <c r="P3340" s="8">
        <v>1517.1893865194834</v>
      </c>
      <c r="Q3340" s="8">
        <f>P3340-Table3[[#This Row],[paid]]</f>
        <v>346.93350504207569</v>
      </c>
      <c r="R3340" s="8">
        <v>5.7365484386147436</v>
      </c>
      <c r="S3340" s="8">
        <v>1000</v>
      </c>
      <c r="T3340" s="10">
        <v>7.0000000000000007E-2</v>
      </c>
      <c r="U3340" s="8">
        <v>329.71918669446546</v>
      </c>
      <c r="V3340" s="10">
        <v>3.6220394283456331E-2</v>
      </c>
    </row>
    <row r="3341" spans="1:22" x14ac:dyDescent="0.25">
      <c r="A3341" s="6">
        <v>44744</v>
      </c>
      <c r="B3341" s="7" t="str">
        <f t="shared" si="52"/>
        <v>7</v>
      </c>
      <c r="C3341" s="17">
        <f>_xlfn.ISOWEEKNUM(Table3[[#This Row],[dt]])</f>
        <v>26</v>
      </c>
      <c r="D3341" s="1">
        <v>15372</v>
      </c>
      <c r="E3341" s="1" t="s">
        <v>10</v>
      </c>
      <c r="F3341" s="1" t="s">
        <v>94</v>
      </c>
      <c r="G3341" s="1" t="s">
        <v>50</v>
      </c>
      <c r="H3341" s="1" t="s">
        <v>11</v>
      </c>
      <c r="I3341" s="1" t="s">
        <v>12</v>
      </c>
      <c r="J3341" s="1" t="s">
        <v>16</v>
      </c>
      <c r="K3341" s="1" t="s">
        <v>15</v>
      </c>
      <c r="L3341" s="1" t="s">
        <v>77</v>
      </c>
      <c r="M3341" s="1">
        <v>377150</v>
      </c>
      <c r="N3341" s="17">
        <v>5105.7742782152236</v>
      </c>
      <c r="O3341" s="8">
        <v>3513.6856487830096</v>
      </c>
      <c r="P3341" s="8">
        <v>3813.7937515497997</v>
      </c>
      <c r="Q3341" s="8">
        <f>P3341-Table3[[#This Row],[paid]]</f>
        <v>300.10810276679013</v>
      </c>
      <c r="R3341" s="8">
        <v>0.74695698315965331</v>
      </c>
      <c r="S3341" s="8">
        <v>5400</v>
      </c>
      <c r="T3341" s="10">
        <v>0.105</v>
      </c>
      <c r="U3341" s="8">
        <v>409.95458812942809</v>
      </c>
      <c r="V3341" s="10">
        <v>1.7915432542851245E-2</v>
      </c>
    </row>
    <row r="3342" spans="1:22" x14ac:dyDescent="0.25">
      <c r="A3342" s="6">
        <v>44744</v>
      </c>
      <c r="B3342" s="7" t="str">
        <f t="shared" si="52"/>
        <v>7</v>
      </c>
      <c r="C3342" s="17">
        <f>_xlfn.ISOWEEKNUM(Table3[[#This Row],[dt]])</f>
        <v>26</v>
      </c>
      <c r="D3342" s="1">
        <v>18007</v>
      </c>
      <c r="E3342" s="1" t="s">
        <v>10</v>
      </c>
      <c r="F3342" s="1" t="s">
        <v>94</v>
      </c>
      <c r="G3342" s="1" t="s">
        <v>71</v>
      </c>
      <c r="H3342" s="1" t="s">
        <v>11</v>
      </c>
      <c r="I3342" s="1" t="s">
        <v>12</v>
      </c>
      <c r="J3342" s="1" t="s">
        <v>13</v>
      </c>
      <c r="K3342" s="1" t="s">
        <v>15</v>
      </c>
      <c r="L3342" s="1" t="s">
        <v>78</v>
      </c>
      <c r="M3342" s="1">
        <v>69450</v>
      </c>
      <c r="N3342" s="17">
        <v>703.83507574141231</v>
      </c>
      <c r="O3342" s="8">
        <v>1138.0475546858945</v>
      </c>
      <c r="P3342" s="8">
        <v>1405.2592751748698</v>
      </c>
      <c r="Q3342" s="8">
        <f>P3342-Table3[[#This Row],[paid]]</f>
        <v>267.21172048897529</v>
      </c>
      <c r="R3342" s="8">
        <v>1.9965746573436749</v>
      </c>
      <c r="S3342" s="8">
        <v>1800</v>
      </c>
      <c r="T3342" s="10">
        <v>0.15</v>
      </c>
      <c r="U3342" s="8">
        <v>1146.8074053201876</v>
      </c>
      <c r="V3342" s="10">
        <v>0.13601373848223128</v>
      </c>
    </row>
    <row r="3343" spans="1:22" x14ac:dyDescent="0.25">
      <c r="A3343" s="6">
        <v>44744</v>
      </c>
      <c r="B3343" s="7" t="str">
        <f t="shared" si="52"/>
        <v>7</v>
      </c>
      <c r="C3343" s="17">
        <f>_xlfn.ISOWEEKNUM(Table3[[#This Row],[dt]])</f>
        <v>26</v>
      </c>
      <c r="D3343" s="1">
        <v>15408</v>
      </c>
      <c r="E3343" s="1" t="s">
        <v>10</v>
      </c>
      <c r="F3343" s="1" t="s">
        <v>95</v>
      </c>
      <c r="G3343" s="1" t="s">
        <v>34</v>
      </c>
      <c r="H3343" s="1" t="s">
        <v>17</v>
      </c>
      <c r="I3343" s="1" t="s">
        <v>12</v>
      </c>
      <c r="J3343" s="1" t="s">
        <v>16</v>
      </c>
      <c r="K3343" s="1" t="s">
        <v>20</v>
      </c>
      <c r="L3343" s="1" t="s">
        <v>76</v>
      </c>
      <c r="M3343" s="1">
        <v>251270</v>
      </c>
      <c r="N3343" s="17">
        <v>593.97503139543471</v>
      </c>
      <c r="O3343" s="8">
        <v>7871.5879266154461</v>
      </c>
      <c r="P3343" s="8">
        <v>8117.2338295891232</v>
      </c>
      <c r="Q3343" s="8">
        <f>P3343-Table3[[#This Row],[paid]]</f>
        <v>245.64590297367704</v>
      </c>
      <c r="R3343" s="8">
        <v>13.665951261485151</v>
      </c>
      <c r="S3343" s="8">
        <v>10000</v>
      </c>
      <c r="T3343" s="10">
        <v>0.1</v>
      </c>
      <c r="U3343" s="8">
        <v>2299.6928557162528</v>
      </c>
      <c r="V3343" s="10">
        <v>4.7218319770736032E-2</v>
      </c>
    </row>
    <row r="3344" spans="1:22" x14ac:dyDescent="0.25">
      <c r="A3344" s="6">
        <v>44744</v>
      </c>
      <c r="B3344" s="7" t="str">
        <f t="shared" si="52"/>
        <v>7</v>
      </c>
      <c r="C3344" s="17">
        <f>_xlfn.ISOWEEKNUM(Table3[[#This Row],[dt]])</f>
        <v>26</v>
      </c>
      <c r="D3344" s="1">
        <v>9315</v>
      </c>
      <c r="E3344" s="1" t="s">
        <v>10</v>
      </c>
      <c r="F3344" s="1" t="s">
        <v>91</v>
      </c>
      <c r="G3344" s="1" t="s">
        <v>65</v>
      </c>
      <c r="H3344" s="1" t="s">
        <v>17</v>
      </c>
      <c r="I3344" s="1" t="s">
        <v>18</v>
      </c>
      <c r="J3344" s="1" t="s">
        <v>16</v>
      </c>
      <c r="K3344" s="1" t="s">
        <v>14</v>
      </c>
      <c r="L3344" s="1" t="s">
        <v>78</v>
      </c>
      <c r="M3344" s="1">
        <v>140580</v>
      </c>
      <c r="N3344" s="17">
        <v>533.28424153166418</v>
      </c>
      <c r="O3344" s="8">
        <v>5290.4645712616821</v>
      </c>
      <c r="P3344" s="8">
        <v>5532.0027181086807</v>
      </c>
      <c r="Q3344" s="8">
        <f>P3344-Table3[[#This Row],[paid]]</f>
        <v>241.53814684699864</v>
      </c>
      <c r="R3344" s="8">
        <v>10.373459943650358</v>
      </c>
      <c r="S3344" s="8">
        <v>6600</v>
      </c>
      <c r="T3344" s="10">
        <v>7.0000000000000007E-2</v>
      </c>
      <c r="U3344" s="8">
        <v>1587.6115186678358</v>
      </c>
      <c r="V3344" s="10">
        <v>4.7831126133003159E-2</v>
      </c>
    </row>
    <row r="3345" spans="1:22" x14ac:dyDescent="0.25">
      <c r="A3345" s="6">
        <v>44744</v>
      </c>
      <c r="B3345" s="7" t="str">
        <f t="shared" si="52"/>
        <v>7</v>
      </c>
      <c r="C3345" s="17">
        <f>_xlfn.ISOWEEKNUM(Table3[[#This Row],[dt]])</f>
        <v>26</v>
      </c>
      <c r="D3345" s="1">
        <v>17783</v>
      </c>
      <c r="E3345" s="1" t="s">
        <v>10</v>
      </c>
      <c r="F3345" s="1" t="s">
        <v>90</v>
      </c>
      <c r="G3345" s="1" t="s">
        <v>41</v>
      </c>
      <c r="H3345" s="1" t="s">
        <v>11</v>
      </c>
      <c r="I3345" s="1" t="s">
        <v>12</v>
      </c>
      <c r="J3345" s="1" t="s">
        <v>16</v>
      </c>
      <c r="K3345" s="1" t="s">
        <v>14</v>
      </c>
      <c r="L3345" s="1" t="s">
        <v>81</v>
      </c>
      <c r="M3345" s="1">
        <v>69410</v>
      </c>
      <c r="N3345" s="17">
        <v>239.25563629588225</v>
      </c>
      <c r="O3345" s="8">
        <v>2044.9726692201584</v>
      </c>
      <c r="P3345" s="8">
        <v>2203.9244918106206</v>
      </c>
      <c r="Q3345" s="8">
        <f>P3345-Table3[[#This Row],[paid]]</f>
        <v>158.95182259046214</v>
      </c>
      <c r="R3345" s="8">
        <v>9.2115886000908045</v>
      </c>
      <c r="S3345" s="8">
        <v>1600</v>
      </c>
      <c r="T3345" s="10">
        <v>0.15</v>
      </c>
      <c r="U3345" s="8">
        <v>1549.9216082695909</v>
      </c>
      <c r="V3345" s="10">
        <v>0.11720921882977506</v>
      </c>
    </row>
    <row r="3346" spans="1:22" x14ac:dyDescent="0.25">
      <c r="A3346" s="6">
        <v>44744</v>
      </c>
      <c r="B3346" s="7" t="str">
        <f t="shared" si="52"/>
        <v>7</v>
      </c>
      <c r="C3346" s="17">
        <f>_xlfn.ISOWEEKNUM(Table3[[#This Row],[dt]])</f>
        <v>26</v>
      </c>
      <c r="D3346" s="1">
        <v>10601</v>
      </c>
      <c r="E3346" s="1" t="s">
        <v>10</v>
      </c>
      <c r="F3346" s="1" t="s">
        <v>91</v>
      </c>
      <c r="G3346" s="1" t="s">
        <v>39</v>
      </c>
      <c r="H3346" s="1" t="s">
        <v>11</v>
      </c>
      <c r="I3346" s="1" t="s">
        <v>21</v>
      </c>
      <c r="J3346" s="1" t="s">
        <v>16</v>
      </c>
      <c r="K3346" s="1" t="s">
        <v>14</v>
      </c>
      <c r="L3346" s="1" t="s">
        <v>78</v>
      </c>
      <c r="M3346" s="1">
        <v>79560</v>
      </c>
      <c r="N3346" s="17">
        <v>417.75587688827852</v>
      </c>
      <c r="O3346" s="8">
        <v>1607.483674867568</v>
      </c>
      <c r="P3346" s="8">
        <v>1721.8865440458801</v>
      </c>
      <c r="Q3346" s="8">
        <f>P3346-Table3[[#This Row],[paid]]</f>
        <v>114.40286917831213</v>
      </c>
      <c r="R3346" s="8">
        <v>4.1217530124809434</v>
      </c>
      <c r="S3346" s="8">
        <v>2000</v>
      </c>
      <c r="T3346" s="10">
        <v>0.08</v>
      </c>
      <c r="U3346" s="8">
        <v>360.60237133883902</v>
      </c>
      <c r="V3346" s="10">
        <v>3.4903806775749127E-2</v>
      </c>
    </row>
    <row r="3347" spans="1:22" x14ac:dyDescent="0.25">
      <c r="A3347" s="6">
        <v>44744</v>
      </c>
      <c r="B3347" s="7" t="str">
        <f t="shared" si="52"/>
        <v>7</v>
      </c>
      <c r="C3347" s="17">
        <f>_xlfn.ISOWEEKNUM(Table3[[#This Row],[dt]])</f>
        <v>26</v>
      </c>
      <c r="D3347" s="1">
        <v>13250</v>
      </c>
      <c r="E3347" s="1" t="s">
        <v>10</v>
      </c>
      <c r="F3347" s="1" t="s">
        <v>91</v>
      </c>
      <c r="G3347" s="1" t="s">
        <v>49</v>
      </c>
      <c r="H3347" s="1" t="s">
        <v>11</v>
      </c>
      <c r="I3347" s="1" t="s">
        <v>18</v>
      </c>
      <c r="J3347" s="1" t="s">
        <v>13</v>
      </c>
      <c r="K3347" s="1" t="s">
        <v>15</v>
      </c>
      <c r="L3347" s="1" t="s">
        <v>78</v>
      </c>
      <c r="M3347" s="1">
        <v>133980</v>
      </c>
      <c r="N3347" s="17">
        <v>440.56039273805112</v>
      </c>
      <c r="O3347" s="8">
        <v>2828.6914172123443</v>
      </c>
      <c r="P3347" s="8">
        <v>2925.3741823986497</v>
      </c>
      <c r="Q3347" s="8">
        <f>P3347-Table3[[#This Row],[paid]]</f>
        <v>96.68276518630546</v>
      </c>
      <c r="R3347" s="8">
        <v>6.6401206976815592</v>
      </c>
      <c r="S3347" s="8">
        <v>3600</v>
      </c>
      <c r="T3347" s="10">
        <v>7.0000000000000007E-2</v>
      </c>
      <c r="U3347" s="8">
        <v>720.49230434012145</v>
      </c>
      <c r="V3347" s="10">
        <v>4.1048441408234736E-2</v>
      </c>
    </row>
    <row r="3348" spans="1:22" x14ac:dyDescent="0.25">
      <c r="A3348" s="6">
        <v>44744</v>
      </c>
      <c r="B3348" s="7" t="str">
        <f t="shared" si="52"/>
        <v>7</v>
      </c>
      <c r="C3348" s="17">
        <f>_xlfn.ISOWEEKNUM(Table3[[#This Row],[dt]])</f>
        <v>26</v>
      </c>
      <c r="D3348" s="1">
        <v>15031</v>
      </c>
      <c r="E3348" s="1" t="s">
        <v>10</v>
      </c>
      <c r="F3348" s="1" t="s">
        <v>90</v>
      </c>
      <c r="G3348" s="1" t="s">
        <v>27</v>
      </c>
      <c r="H3348" s="1" t="s">
        <v>19</v>
      </c>
      <c r="I3348" s="1" t="s">
        <v>12</v>
      </c>
      <c r="J3348" s="1" t="s">
        <v>13</v>
      </c>
      <c r="K3348" s="1" t="s">
        <v>14</v>
      </c>
      <c r="L3348" s="1" t="s">
        <v>81</v>
      </c>
      <c r="M3348" s="1">
        <v>110800</v>
      </c>
      <c r="N3348" s="17">
        <v>140.57035688675603</v>
      </c>
      <c r="O3348" s="8">
        <v>3226.6964593274488</v>
      </c>
      <c r="P3348" s="8">
        <v>3286.7961800934172</v>
      </c>
      <c r="Q3348" s="8">
        <f>P3348-Table3[[#This Row],[paid]]</f>
        <v>60.099720765968414</v>
      </c>
      <c r="R3348" s="8">
        <v>23.381858400923544</v>
      </c>
      <c r="S3348" s="8">
        <v>1800</v>
      </c>
      <c r="T3348" s="10">
        <v>0.11</v>
      </c>
      <c r="U3348" s="8">
        <v>420.06127734144252</v>
      </c>
      <c r="V3348" s="10">
        <v>2.1300442453432142E-2</v>
      </c>
    </row>
    <row r="3349" spans="1:22" x14ac:dyDescent="0.25">
      <c r="A3349" s="6">
        <v>44744</v>
      </c>
      <c r="B3349" s="7" t="str">
        <f t="shared" si="52"/>
        <v>7</v>
      </c>
      <c r="C3349" s="17">
        <f>_xlfn.ISOWEEKNUM(Table3[[#This Row],[dt]])</f>
        <v>26</v>
      </c>
      <c r="D3349" s="1">
        <v>15605</v>
      </c>
      <c r="E3349" s="1" t="s">
        <v>10</v>
      </c>
      <c r="F3349" s="1" t="s">
        <v>91</v>
      </c>
      <c r="G3349" s="1" t="s">
        <v>71</v>
      </c>
      <c r="H3349" s="1" t="s">
        <v>11</v>
      </c>
      <c r="I3349" s="1" t="s">
        <v>12</v>
      </c>
      <c r="J3349" s="1" t="s">
        <v>13</v>
      </c>
      <c r="K3349" s="1" t="s">
        <v>14</v>
      </c>
      <c r="L3349" s="1" t="s">
        <v>81</v>
      </c>
      <c r="M3349" s="1">
        <v>122500</v>
      </c>
      <c r="N3349" s="17">
        <v>1024.1863242759032</v>
      </c>
      <c r="O3349" s="8">
        <v>2889.8092761439998</v>
      </c>
      <c r="P3349" s="8">
        <v>2936.2134329289006</v>
      </c>
      <c r="Q3349" s="8">
        <f>P3349-Table3[[#This Row],[paid]]</f>
        <v>46.404156784900806</v>
      </c>
      <c r="R3349" s="8">
        <v>2.8668742818888888</v>
      </c>
      <c r="S3349" s="8">
        <v>3800</v>
      </c>
      <c r="T3349" s="10">
        <v>0.32</v>
      </c>
      <c r="U3349" s="8">
        <v>1188.9035897185893</v>
      </c>
      <c r="V3349" s="10">
        <v>6.7485079955095242E-2</v>
      </c>
    </row>
    <row r="3350" spans="1:22" x14ac:dyDescent="0.25">
      <c r="A3350" s="6">
        <v>44744</v>
      </c>
      <c r="B3350" s="7" t="str">
        <f t="shared" si="52"/>
        <v>7</v>
      </c>
      <c r="C3350" s="17">
        <f>_xlfn.ISOWEEKNUM(Table3[[#This Row],[dt]])</f>
        <v>26</v>
      </c>
      <c r="D3350" s="1">
        <v>17047</v>
      </c>
      <c r="E3350" s="1" t="s">
        <v>10</v>
      </c>
      <c r="F3350" s="1" t="s">
        <v>90</v>
      </c>
      <c r="G3350" s="1" t="s">
        <v>27</v>
      </c>
      <c r="H3350" s="1" t="s">
        <v>17</v>
      </c>
      <c r="I3350" s="1" t="s">
        <v>12</v>
      </c>
      <c r="J3350" s="1" t="s">
        <v>16</v>
      </c>
      <c r="K3350" s="1" t="s">
        <v>20</v>
      </c>
      <c r="L3350" s="1" t="s">
        <v>79</v>
      </c>
      <c r="M3350" s="1">
        <v>10</v>
      </c>
      <c r="N3350" s="17">
        <v>1.0721742565317983E-2</v>
      </c>
      <c r="O3350" s="8">
        <v>0.18244260298344001</v>
      </c>
      <c r="P3350" s="8">
        <v>1.715879493100841E-5</v>
      </c>
      <c r="Q3350" s="8">
        <f>P3350-Table3[[#This Row],[paid]]</f>
        <v>-0.18242544418850901</v>
      </c>
      <c r="R3350" s="8">
        <v>5</v>
      </c>
      <c r="S3350" s="8">
        <v>200</v>
      </c>
      <c r="T3350" s="10">
        <v>7.4999999999999997E-2</v>
      </c>
      <c r="U3350" s="8">
        <v>7.6538215732497355E-6</v>
      </c>
      <c r="V3350" s="10">
        <v>7.4343037142410071E-2</v>
      </c>
    </row>
    <row r="3351" spans="1:22" x14ac:dyDescent="0.25">
      <c r="A3351" s="6">
        <v>44744</v>
      </c>
      <c r="B3351" s="7" t="str">
        <f t="shared" si="52"/>
        <v>7</v>
      </c>
      <c r="C3351" s="17">
        <f>_xlfn.ISOWEEKNUM(Table3[[#This Row],[dt]])</f>
        <v>26</v>
      </c>
      <c r="D3351" s="1">
        <v>5247</v>
      </c>
      <c r="E3351" s="1" t="s">
        <v>10</v>
      </c>
      <c r="F3351" s="1" t="s">
        <v>91</v>
      </c>
      <c r="G3351" s="1" t="s">
        <v>53</v>
      </c>
      <c r="H3351" s="1" t="s">
        <v>11</v>
      </c>
      <c r="I3351" s="1" t="s">
        <v>18</v>
      </c>
      <c r="J3351" s="1" t="s">
        <v>13</v>
      </c>
      <c r="K3351" s="1" t="s">
        <v>15</v>
      </c>
      <c r="L3351" s="1" t="s">
        <v>78</v>
      </c>
      <c r="M3351" s="1">
        <v>351480</v>
      </c>
      <c r="N3351" s="17">
        <v>862.36595048644597</v>
      </c>
      <c r="O3351" s="8">
        <v>6185.1706181252775</v>
      </c>
      <c r="P3351" s="8">
        <v>6173.4728460884762</v>
      </c>
      <c r="Q3351" s="8">
        <f>P3351-Table3[[#This Row],[paid]]</f>
        <v>-11.697772036801325</v>
      </c>
      <c r="R3351" s="8">
        <v>7.158762289496849</v>
      </c>
      <c r="S3351" s="8">
        <v>10000</v>
      </c>
      <c r="T3351" s="10">
        <v>7.0000000000000007E-2</v>
      </c>
      <c r="U3351" s="8">
        <v>975.77178616129174</v>
      </c>
      <c r="V3351" s="10">
        <v>2.634313539257304E-2</v>
      </c>
    </row>
    <row r="3352" spans="1:22" x14ac:dyDescent="0.25">
      <c r="A3352" s="6">
        <v>44744</v>
      </c>
      <c r="B3352" s="7" t="str">
        <f t="shared" si="52"/>
        <v>7</v>
      </c>
      <c r="C3352" s="17">
        <f>_xlfn.ISOWEEKNUM(Table3[[#This Row],[dt]])</f>
        <v>26</v>
      </c>
      <c r="D3352" s="1">
        <v>15720</v>
      </c>
      <c r="E3352" s="1" t="s">
        <v>10</v>
      </c>
      <c r="F3352" s="1" t="s">
        <v>90</v>
      </c>
      <c r="G3352" s="1" t="s">
        <v>47</v>
      </c>
      <c r="H3352" s="1" t="s">
        <v>17</v>
      </c>
      <c r="I3352" s="1" t="s">
        <v>21</v>
      </c>
      <c r="J3352" s="1" t="s">
        <v>13</v>
      </c>
      <c r="K3352" s="1" t="s">
        <v>14</v>
      </c>
      <c r="L3352" s="1" t="s">
        <v>80</v>
      </c>
      <c r="M3352" s="1">
        <v>1160</v>
      </c>
      <c r="N3352" s="17">
        <v>1.1798428109107721</v>
      </c>
      <c r="O3352" s="8">
        <v>22.62130048139494</v>
      </c>
      <c r="P3352" s="8">
        <v>0.20219377838201671</v>
      </c>
      <c r="Q3352" s="8">
        <f>P3352-Table3[[#This Row],[paid]]</f>
        <v>-22.419106703012922</v>
      </c>
      <c r="R3352" s="8">
        <v>0.1713734884954162</v>
      </c>
      <c r="S3352" s="8">
        <v>200</v>
      </c>
      <c r="T3352" s="10">
        <v>7.0000000000000007E-2</v>
      </c>
      <c r="U3352" s="8">
        <v>4.6936187216681672E-3</v>
      </c>
      <c r="V3352" s="10">
        <v>3.8689112652452924E-3</v>
      </c>
    </row>
    <row r="3353" spans="1:22" x14ac:dyDescent="0.25">
      <c r="A3353" s="6">
        <v>44744</v>
      </c>
      <c r="B3353" s="7" t="str">
        <f t="shared" si="52"/>
        <v>7</v>
      </c>
      <c r="C3353" s="17">
        <f>_xlfn.ISOWEEKNUM(Table3[[#This Row],[dt]])</f>
        <v>26</v>
      </c>
      <c r="D3353" s="1">
        <v>15673</v>
      </c>
      <c r="E3353" s="1" t="s">
        <v>10</v>
      </c>
      <c r="F3353" s="1" t="s">
        <v>94</v>
      </c>
      <c r="G3353" s="1" t="s">
        <v>64</v>
      </c>
      <c r="H3353" s="1" t="s">
        <v>19</v>
      </c>
      <c r="I3353" s="1" t="s">
        <v>21</v>
      </c>
      <c r="J3353" s="1" t="s">
        <v>16</v>
      </c>
      <c r="K3353" s="1" t="s">
        <v>15</v>
      </c>
      <c r="L3353" s="1" t="s">
        <v>78</v>
      </c>
      <c r="M3353" s="1">
        <v>92940</v>
      </c>
      <c r="N3353" s="17">
        <v>69.976157610741623</v>
      </c>
      <c r="O3353" s="8">
        <v>1519.4935291850554</v>
      </c>
      <c r="P3353" s="8">
        <v>1476.7822039827149</v>
      </c>
      <c r="Q3353" s="8">
        <f>P3353-Table3[[#This Row],[paid]]</f>
        <v>-42.711325202340504</v>
      </c>
      <c r="R3353" s="8">
        <v>21.104076794236882</v>
      </c>
      <c r="S3353" s="8">
        <v>800</v>
      </c>
      <c r="T3353" s="10">
        <v>0.06</v>
      </c>
      <c r="U3353" s="8">
        <v>106.87793571118317</v>
      </c>
      <c r="V3353" s="10">
        <v>1.2062028670956066E-2</v>
      </c>
    </row>
    <row r="3354" spans="1:22" x14ac:dyDescent="0.25">
      <c r="A3354" s="6">
        <v>44744</v>
      </c>
      <c r="B3354" s="7" t="str">
        <f t="shared" si="52"/>
        <v>7</v>
      </c>
      <c r="C3354" s="17">
        <f>_xlfn.ISOWEEKNUM(Table3[[#This Row],[dt]])</f>
        <v>26</v>
      </c>
      <c r="D3354" s="1">
        <v>3010</v>
      </c>
      <c r="E3354" s="1" t="s">
        <v>24</v>
      </c>
      <c r="F3354" s="1" t="s">
        <v>90</v>
      </c>
      <c r="G3354" s="1" t="s">
        <v>71</v>
      </c>
      <c r="H3354" s="1" t="s">
        <v>11</v>
      </c>
      <c r="I3354" s="1" t="s">
        <v>18</v>
      </c>
      <c r="J3354" s="1" t="s">
        <v>13</v>
      </c>
      <c r="K3354" s="1" t="s">
        <v>15</v>
      </c>
      <c r="L3354" s="1" t="s">
        <v>79</v>
      </c>
      <c r="M3354" s="1">
        <v>135450</v>
      </c>
      <c r="N3354" s="17">
        <v>576.40775447042643</v>
      </c>
      <c r="O3354" s="8">
        <v>3113.881601844887</v>
      </c>
      <c r="P3354" s="8">
        <v>3021.6590939498074</v>
      </c>
      <c r="Q3354" s="8">
        <f>P3354-Table3[[#This Row],[paid]]</f>
        <v>-92.222507895079616</v>
      </c>
      <c r="R3354" s="8">
        <v>5.2422249189307859</v>
      </c>
      <c r="S3354" s="8">
        <v>5400</v>
      </c>
      <c r="T3354" s="10">
        <v>0.06</v>
      </c>
      <c r="U3354" s="8">
        <v>356.10001080554815</v>
      </c>
      <c r="V3354" s="10">
        <v>1.9641528033311144E-2</v>
      </c>
    </row>
    <row r="3355" spans="1:22" x14ac:dyDescent="0.25">
      <c r="A3355" s="6">
        <v>44744</v>
      </c>
      <c r="B3355" s="7" t="str">
        <f t="shared" si="52"/>
        <v>7</v>
      </c>
      <c r="C3355" s="17">
        <f>_xlfn.ISOWEEKNUM(Table3[[#This Row],[dt]])</f>
        <v>26</v>
      </c>
      <c r="D3355" s="1">
        <v>15810</v>
      </c>
      <c r="E3355" s="1" t="s">
        <v>10</v>
      </c>
      <c r="F3355" s="1" t="s">
        <v>92</v>
      </c>
      <c r="G3355" s="1" t="s">
        <v>52</v>
      </c>
      <c r="H3355" s="1" t="s">
        <v>11</v>
      </c>
      <c r="I3355" s="1" t="s">
        <v>18</v>
      </c>
      <c r="J3355" s="1" t="s">
        <v>16</v>
      </c>
      <c r="K3355" s="1" t="s">
        <v>14</v>
      </c>
      <c r="L3355" s="1" t="s">
        <v>81</v>
      </c>
      <c r="M3355" s="1">
        <v>21240</v>
      </c>
      <c r="N3355" s="17">
        <v>108.261125269555</v>
      </c>
      <c r="O3355" s="8">
        <v>332.01226522364703</v>
      </c>
      <c r="P3355" s="8">
        <v>230.41039382311513</v>
      </c>
      <c r="Q3355" s="8">
        <f>P3355-Table3[[#This Row],[paid]]</f>
        <v>-101.60187140053191</v>
      </c>
      <c r="R3355" s="8">
        <v>2.1282837514336341</v>
      </c>
      <c r="S3355" s="8">
        <v>200</v>
      </c>
      <c r="T3355" s="10">
        <v>0.15</v>
      </c>
      <c r="U3355" s="8">
        <v>63.29208387160633</v>
      </c>
      <c r="V3355" s="10">
        <v>4.5782138862042347E-2</v>
      </c>
    </row>
    <row r="3356" spans="1:22" x14ac:dyDescent="0.25">
      <c r="A3356" s="6">
        <v>44744</v>
      </c>
      <c r="B3356" s="7" t="str">
        <f t="shared" si="52"/>
        <v>7</v>
      </c>
      <c r="C3356" s="17">
        <f>_xlfn.ISOWEEKNUM(Table3[[#This Row],[dt]])</f>
        <v>26</v>
      </c>
      <c r="D3356" s="1">
        <v>2973</v>
      </c>
      <c r="E3356" s="1" t="s">
        <v>10</v>
      </c>
      <c r="F3356" s="1" t="s">
        <v>92</v>
      </c>
      <c r="G3356" s="1" t="s">
        <v>58</v>
      </c>
      <c r="H3356" s="1" t="s">
        <v>11</v>
      </c>
      <c r="I3356" s="1" t="s">
        <v>21</v>
      </c>
      <c r="J3356" s="1" t="s">
        <v>16</v>
      </c>
      <c r="K3356" s="1" t="s">
        <v>14</v>
      </c>
      <c r="L3356" s="1" t="s">
        <v>77</v>
      </c>
      <c r="M3356" s="1">
        <v>13020</v>
      </c>
      <c r="N3356" s="17">
        <v>78.28020134228187</v>
      </c>
      <c r="O3356" s="8">
        <v>148.07641294022346</v>
      </c>
      <c r="P3356" s="8">
        <v>44.928106275207625</v>
      </c>
      <c r="Q3356" s="8">
        <f>P3356-Table3[[#This Row],[paid]]</f>
        <v>-103.14830666501584</v>
      </c>
      <c r="R3356" s="8">
        <v>0.57393958503962594</v>
      </c>
      <c r="S3356" s="8">
        <v>200</v>
      </c>
      <c r="T3356" s="10">
        <v>0.05</v>
      </c>
      <c r="U3356" s="8">
        <v>2.9046451574182641</v>
      </c>
      <c r="V3356" s="10">
        <v>1.0775159835826848E-2</v>
      </c>
    </row>
    <row r="3357" spans="1:22" x14ac:dyDescent="0.25">
      <c r="A3357" s="6">
        <v>44744</v>
      </c>
      <c r="B3357" s="7" t="str">
        <f t="shared" si="52"/>
        <v>7</v>
      </c>
      <c r="C3357" s="17">
        <f>_xlfn.ISOWEEKNUM(Table3[[#This Row],[dt]])</f>
        <v>26</v>
      </c>
      <c r="D3357" s="1">
        <v>14706</v>
      </c>
      <c r="E3357" s="1" t="s">
        <v>10</v>
      </c>
      <c r="F3357" s="1" t="s">
        <v>89</v>
      </c>
      <c r="G3357" s="1" t="s">
        <v>66</v>
      </c>
      <c r="H3357" s="1" t="s">
        <v>17</v>
      </c>
      <c r="I3357" s="1" t="s">
        <v>12</v>
      </c>
      <c r="J3357" s="1" t="s">
        <v>13</v>
      </c>
      <c r="K3357" s="1" t="s">
        <v>15</v>
      </c>
      <c r="L3357" s="1" t="s">
        <v>81</v>
      </c>
      <c r="M3357" s="1">
        <v>2430</v>
      </c>
      <c r="N3357" s="17">
        <v>13.788341095230448</v>
      </c>
      <c r="O3357" s="8">
        <v>110.48732030735738</v>
      </c>
      <c r="P3357" s="8">
        <v>2.3953409734211091</v>
      </c>
      <c r="Q3357" s="8">
        <f>P3357-Table3[[#This Row],[paid]]</f>
        <v>-108.09197933393627</v>
      </c>
      <c r="R3357" s="8">
        <v>0.17372220174112796</v>
      </c>
      <c r="S3357" s="8">
        <v>200</v>
      </c>
      <c r="T3357" s="10">
        <v>0.11</v>
      </c>
      <c r="U3357" s="8">
        <v>0.62212457164843848</v>
      </c>
      <c r="V3357" s="10">
        <v>4.3287126867780787E-2</v>
      </c>
    </row>
    <row r="3358" spans="1:22" x14ac:dyDescent="0.25">
      <c r="A3358" s="6">
        <v>44744</v>
      </c>
      <c r="B3358" s="7" t="str">
        <f t="shared" si="52"/>
        <v>7</v>
      </c>
      <c r="C3358" s="17">
        <f>_xlfn.ISOWEEKNUM(Table3[[#This Row],[dt]])</f>
        <v>26</v>
      </c>
      <c r="D3358" s="1">
        <v>17872</v>
      </c>
      <c r="E3358" s="1" t="s">
        <v>24</v>
      </c>
      <c r="F3358" s="1" t="s">
        <v>89</v>
      </c>
      <c r="G3358" s="1" t="s">
        <v>58</v>
      </c>
      <c r="H3358" s="1" t="s">
        <v>11</v>
      </c>
      <c r="I3358" s="1" t="s">
        <v>18</v>
      </c>
      <c r="J3358" s="1" t="s">
        <v>13</v>
      </c>
      <c r="K3358" s="1" t="s">
        <v>15</v>
      </c>
      <c r="L3358" s="1" t="s">
        <v>78</v>
      </c>
      <c r="M3358" s="1">
        <v>10390</v>
      </c>
      <c r="N3358" s="17">
        <v>21.930112570356474</v>
      </c>
      <c r="O3358" s="8">
        <v>200.75403550901316</v>
      </c>
      <c r="P3358" s="8">
        <v>81.528862919740732</v>
      </c>
      <c r="Q3358" s="8">
        <f>P3358-Table3[[#This Row],[paid]]</f>
        <v>-119.22517258927243</v>
      </c>
      <c r="R3358" s="8">
        <v>3.7176673242409843</v>
      </c>
      <c r="S3358" s="8">
        <v>200</v>
      </c>
      <c r="T3358" s="10">
        <v>7.0000000000000007E-2</v>
      </c>
      <c r="U3358" s="8">
        <v>31.49119343253664</v>
      </c>
      <c r="V3358" s="10">
        <v>6.4376369923408686E-2</v>
      </c>
    </row>
    <row r="3359" spans="1:22" x14ac:dyDescent="0.25">
      <c r="A3359" s="6">
        <v>44744</v>
      </c>
      <c r="B3359" s="7" t="str">
        <f t="shared" si="52"/>
        <v>7</v>
      </c>
      <c r="C3359" s="17">
        <f>_xlfn.ISOWEEKNUM(Table3[[#This Row],[dt]])</f>
        <v>26</v>
      </c>
      <c r="D3359" s="1">
        <v>12780</v>
      </c>
      <c r="E3359" s="1" t="s">
        <v>10</v>
      </c>
      <c r="F3359" s="1" t="s">
        <v>95</v>
      </c>
      <c r="G3359" s="1" t="s">
        <v>63</v>
      </c>
      <c r="H3359" s="1" t="s">
        <v>19</v>
      </c>
      <c r="I3359" s="1" t="s">
        <v>18</v>
      </c>
      <c r="J3359" s="1" t="s">
        <v>16</v>
      </c>
      <c r="K3359" s="1" t="s">
        <v>15</v>
      </c>
      <c r="L3359" s="1" t="s">
        <v>81</v>
      </c>
      <c r="M3359" s="1">
        <v>8310</v>
      </c>
      <c r="N3359" s="17">
        <v>4.1149478410141294</v>
      </c>
      <c r="O3359" s="8">
        <v>171.93165451046676</v>
      </c>
      <c r="P3359" s="8">
        <v>3.9304988362768465</v>
      </c>
      <c r="Q3359" s="8">
        <f>P3359-Table3[[#This Row],[paid]]</f>
        <v>-168.0011556741899</v>
      </c>
      <c r="R3359" s="8">
        <v>0.955175858391482</v>
      </c>
      <c r="S3359" s="8">
        <v>200</v>
      </c>
      <c r="T3359" s="10">
        <v>5.7000000000000002E-2</v>
      </c>
      <c r="U3359" s="8">
        <v>0.2010520869746425</v>
      </c>
      <c r="V3359" s="10">
        <v>8.5252998558781965E-3</v>
      </c>
    </row>
    <row r="3360" spans="1:22" x14ac:dyDescent="0.25">
      <c r="A3360" s="6">
        <v>44744</v>
      </c>
      <c r="B3360" s="7" t="str">
        <f t="shared" si="52"/>
        <v>7</v>
      </c>
      <c r="C3360" s="17">
        <f>_xlfn.ISOWEEKNUM(Table3[[#This Row],[dt]])</f>
        <v>26</v>
      </c>
      <c r="D3360" s="1">
        <v>16483</v>
      </c>
      <c r="E3360" s="1" t="s">
        <v>10</v>
      </c>
      <c r="F3360" s="1" t="s">
        <v>91</v>
      </c>
      <c r="G3360" s="1" t="s">
        <v>40</v>
      </c>
      <c r="H3360" s="1" t="s">
        <v>17</v>
      </c>
      <c r="I3360" s="1" t="s">
        <v>18</v>
      </c>
      <c r="J3360" s="1" t="s">
        <v>13</v>
      </c>
      <c r="K3360" s="1" t="s">
        <v>15</v>
      </c>
      <c r="L3360" s="1" t="s">
        <v>77</v>
      </c>
      <c r="M3360" s="1">
        <v>84590</v>
      </c>
      <c r="N3360" s="17">
        <v>268.47283589520197</v>
      </c>
      <c r="O3360" s="8">
        <v>1587.6469940233922</v>
      </c>
      <c r="P3360" s="8">
        <v>1392.9414734835061</v>
      </c>
      <c r="Q3360" s="8">
        <f>P3360-Table3[[#This Row],[paid]]</f>
        <v>-194.70552053988604</v>
      </c>
      <c r="R3360" s="8">
        <v>5.1883888693574907</v>
      </c>
      <c r="S3360" s="8">
        <v>400</v>
      </c>
      <c r="T3360" s="10">
        <v>0.06</v>
      </c>
      <c r="U3360" s="8">
        <v>497.19269521562251</v>
      </c>
      <c r="V3360" s="10">
        <v>5.948954121910921E-2</v>
      </c>
    </row>
    <row r="3361" spans="1:22" x14ac:dyDescent="0.25">
      <c r="A3361" s="6">
        <v>44744</v>
      </c>
      <c r="B3361" s="7" t="str">
        <f t="shared" si="52"/>
        <v>7</v>
      </c>
      <c r="C3361" s="17">
        <f>_xlfn.ISOWEEKNUM(Table3[[#This Row],[dt]])</f>
        <v>26</v>
      </c>
      <c r="D3361" s="1">
        <v>10778</v>
      </c>
      <c r="E3361" s="1" t="s">
        <v>10</v>
      </c>
      <c r="F3361" s="1" t="s">
        <v>91</v>
      </c>
      <c r="G3361" s="1" t="s">
        <v>48</v>
      </c>
      <c r="H3361" s="1" t="s">
        <v>17</v>
      </c>
      <c r="I3361" s="1" t="s">
        <v>12</v>
      </c>
      <c r="J3361" s="1" t="s">
        <v>16</v>
      </c>
      <c r="K3361" s="1" t="s">
        <v>20</v>
      </c>
      <c r="L3361" s="1" t="s">
        <v>80</v>
      </c>
      <c r="M3361" s="1">
        <v>6200</v>
      </c>
      <c r="N3361" s="17">
        <v>11.133057999640869</v>
      </c>
      <c r="O3361" s="8">
        <v>217.56820634903812</v>
      </c>
      <c r="P3361" s="8">
        <v>5.7671415718135099</v>
      </c>
      <c r="Q3361" s="8">
        <f>P3361-Table3[[#This Row],[paid]]</f>
        <v>-211.80106477722461</v>
      </c>
      <c r="R3361" s="8">
        <v>0.51801953892628128</v>
      </c>
      <c r="S3361" s="8">
        <v>200</v>
      </c>
      <c r="T3361" s="10">
        <v>0.09</v>
      </c>
      <c r="U3361" s="8">
        <v>3.1122072495344217</v>
      </c>
      <c r="V3361" s="10">
        <v>8.9940779465316381E-2</v>
      </c>
    </row>
    <row r="3362" spans="1:22" x14ac:dyDescent="0.25">
      <c r="A3362" s="6">
        <v>44744</v>
      </c>
      <c r="B3362" s="7" t="str">
        <f t="shared" si="52"/>
        <v>7</v>
      </c>
      <c r="C3362" s="17">
        <f>_xlfn.ISOWEEKNUM(Table3[[#This Row],[dt]])</f>
        <v>26</v>
      </c>
      <c r="D3362" s="1">
        <v>12790</v>
      </c>
      <c r="E3362" s="1" t="s">
        <v>10</v>
      </c>
      <c r="F3362" s="1" t="s">
        <v>90</v>
      </c>
      <c r="G3362" s="1" t="s">
        <v>73</v>
      </c>
      <c r="H3362" s="1" t="s">
        <v>19</v>
      </c>
      <c r="I3362" s="1" t="s">
        <v>21</v>
      </c>
      <c r="J3362" s="1" t="s">
        <v>16</v>
      </c>
      <c r="K3362" s="1" t="s">
        <v>14</v>
      </c>
      <c r="L3362" s="1" t="s">
        <v>81</v>
      </c>
      <c r="M3362" s="1">
        <v>21100</v>
      </c>
      <c r="N3362" s="17">
        <v>51.637801204819276</v>
      </c>
      <c r="O3362" s="8">
        <v>627.48032898455892</v>
      </c>
      <c r="P3362" s="8">
        <v>415.40646779537502</v>
      </c>
      <c r="Q3362" s="8">
        <f>P3362-Table3[[#This Row],[paid]]</f>
        <v>-212.0738611891839</v>
      </c>
      <c r="R3362" s="8">
        <v>8.04461960236614</v>
      </c>
      <c r="S3362" s="8">
        <v>400</v>
      </c>
      <c r="T3362" s="10">
        <v>0.04</v>
      </c>
      <c r="U3362" s="8">
        <v>93.123081374264629</v>
      </c>
      <c r="V3362" s="10">
        <v>3.7362233777310093E-2</v>
      </c>
    </row>
    <row r="3363" spans="1:22" x14ac:dyDescent="0.25">
      <c r="A3363" s="6">
        <v>44744</v>
      </c>
      <c r="B3363" s="7" t="str">
        <f t="shared" si="52"/>
        <v>7</v>
      </c>
      <c r="C3363" s="17">
        <f>_xlfn.ISOWEEKNUM(Table3[[#This Row],[dt]])</f>
        <v>26</v>
      </c>
      <c r="D3363" s="1">
        <v>17956</v>
      </c>
      <c r="E3363" s="1" t="s">
        <v>10</v>
      </c>
      <c r="F3363" s="1" t="s">
        <v>93</v>
      </c>
      <c r="G3363" s="1" t="s">
        <v>66</v>
      </c>
      <c r="H3363" s="1" t="s">
        <v>11</v>
      </c>
      <c r="I3363" s="1" t="s">
        <v>18</v>
      </c>
      <c r="J3363" s="1" t="s">
        <v>13</v>
      </c>
      <c r="K3363" s="1" t="s">
        <v>14</v>
      </c>
      <c r="L3363" s="1" t="s">
        <v>81</v>
      </c>
      <c r="M3363" s="1">
        <v>172400</v>
      </c>
      <c r="N3363" s="17">
        <v>312.00698951572639</v>
      </c>
      <c r="O3363" s="8">
        <v>2573.759637525694</v>
      </c>
      <c r="P3363" s="8">
        <v>2307.5603340272387</v>
      </c>
      <c r="Q3363" s="8">
        <f>P3363-Table3[[#This Row],[paid]]</f>
        <v>-266.19930349845527</v>
      </c>
      <c r="R3363" s="8">
        <v>7.3958610273726846</v>
      </c>
      <c r="S3363" s="8">
        <v>1400</v>
      </c>
      <c r="T3363" s="10">
        <v>0.08</v>
      </c>
      <c r="U3363" s="8">
        <v>178.62662614094754</v>
      </c>
      <c r="V3363" s="10">
        <v>1.290154970937075E-2</v>
      </c>
    </row>
    <row r="3364" spans="1:22" x14ac:dyDescent="0.25">
      <c r="A3364" s="6">
        <v>44744</v>
      </c>
      <c r="B3364" s="7" t="str">
        <f t="shared" si="52"/>
        <v>7</v>
      </c>
      <c r="C3364" s="17">
        <f>_xlfn.ISOWEEKNUM(Table3[[#This Row],[dt]])</f>
        <v>26</v>
      </c>
      <c r="D3364" s="1">
        <v>2865</v>
      </c>
      <c r="E3364" s="1" t="s">
        <v>10</v>
      </c>
      <c r="F3364" s="1" t="s">
        <v>95</v>
      </c>
      <c r="G3364" s="1" t="s">
        <v>40</v>
      </c>
      <c r="H3364" s="1" t="s">
        <v>17</v>
      </c>
      <c r="I3364" s="1" t="s">
        <v>12</v>
      </c>
      <c r="J3364" s="1" t="s">
        <v>16</v>
      </c>
      <c r="K3364" s="1" t="s">
        <v>15</v>
      </c>
      <c r="L3364" s="1" t="s">
        <v>76</v>
      </c>
      <c r="M3364" s="1">
        <v>9270</v>
      </c>
      <c r="N3364" s="17">
        <v>17.672984187507009</v>
      </c>
      <c r="O3364" s="8">
        <v>286.46720861337525</v>
      </c>
      <c r="P3364" s="8">
        <v>16.544870745305399</v>
      </c>
      <c r="Q3364" s="8">
        <f>P3364-Table3[[#This Row],[paid]]</f>
        <v>-269.92233786806986</v>
      </c>
      <c r="R3364" s="8">
        <v>0.93616734840972304</v>
      </c>
      <c r="S3364" s="8">
        <v>200</v>
      </c>
      <c r="T3364" s="10">
        <v>0.12</v>
      </c>
      <c r="U3364" s="8">
        <v>11.816941944936003</v>
      </c>
      <c r="V3364" s="10">
        <v>0.11903932973999465</v>
      </c>
    </row>
    <row r="3365" spans="1:22" x14ac:dyDescent="0.25">
      <c r="A3365" s="6">
        <v>44744</v>
      </c>
      <c r="B3365" s="7" t="str">
        <f t="shared" si="52"/>
        <v>7</v>
      </c>
      <c r="C3365" s="17">
        <f>_xlfn.ISOWEEKNUM(Table3[[#This Row],[dt]])</f>
        <v>26</v>
      </c>
      <c r="D3365" s="1">
        <v>17848</v>
      </c>
      <c r="E3365" s="1" t="s">
        <v>10</v>
      </c>
      <c r="F3365" s="1" t="s">
        <v>89</v>
      </c>
      <c r="G3365" s="1" t="s">
        <v>28</v>
      </c>
      <c r="H3365" s="1" t="s">
        <v>11</v>
      </c>
      <c r="I3365" s="1" t="s">
        <v>12</v>
      </c>
      <c r="J3365" s="1" t="s">
        <v>16</v>
      </c>
      <c r="K3365" s="1" t="s">
        <v>14</v>
      </c>
      <c r="L3365" s="1" t="s">
        <v>79</v>
      </c>
      <c r="M3365" s="1">
        <v>24040</v>
      </c>
      <c r="N3365" s="17">
        <v>137.00415112924787</v>
      </c>
      <c r="O3365" s="8">
        <v>381.84923871145713</v>
      </c>
      <c r="P3365" s="8">
        <v>107.64389055352412</v>
      </c>
      <c r="Q3365" s="8">
        <f>P3365-Table3[[#This Row],[paid]]</f>
        <v>-274.20534815793303</v>
      </c>
      <c r="R3365" s="8">
        <v>0.78569802204003525</v>
      </c>
      <c r="S3365" s="8">
        <v>200</v>
      </c>
      <c r="T3365" s="10">
        <v>7.0000000000000007E-2</v>
      </c>
      <c r="U3365" s="8">
        <v>32.55382623425475</v>
      </c>
      <c r="V3365" s="10">
        <v>5.0403582384560108E-2</v>
      </c>
    </row>
    <row r="3366" spans="1:22" x14ac:dyDescent="0.25">
      <c r="A3366" s="6">
        <v>44744</v>
      </c>
      <c r="B3366" s="7" t="str">
        <f t="shared" si="52"/>
        <v>7</v>
      </c>
      <c r="C3366" s="17">
        <f>_xlfn.ISOWEEKNUM(Table3[[#This Row],[dt]])</f>
        <v>26</v>
      </c>
      <c r="D3366" s="1">
        <v>17833</v>
      </c>
      <c r="E3366" s="1" t="s">
        <v>10</v>
      </c>
      <c r="F3366" s="1" t="s">
        <v>94</v>
      </c>
      <c r="G3366" s="1" t="s">
        <v>39</v>
      </c>
      <c r="H3366" s="1" t="s">
        <v>11</v>
      </c>
      <c r="I3366" s="1" t="s">
        <v>12</v>
      </c>
      <c r="J3366" s="1" t="s">
        <v>13</v>
      </c>
      <c r="K3366" s="1" t="s">
        <v>15</v>
      </c>
      <c r="L3366" s="1" t="s">
        <v>78</v>
      </c>
      <c r="M3366" s="1">
        <v>38570</v>
      </c>
      <c r="N3366" s="17">
        <v>332.96613295949237</v>
      </c>
      <c r="O3366" s="8">
        <v>614.96075012843608</v>
      </c>
      <c r="P3366" s="8">
        <v>291.68248275232764</v>
      </c>
      <c r="Q3366" s="8">
        <f>P3366-Table3[[#This Row],[paid]]</f>
        <v>-323.27826737610843</v>
      </c>
      <c r="R3366" s="8">
        <v>0.8760124645704217</v>
      </c>
      <c r="S3366" s="8">
        <v>600</v>
      </c>
      <c r="T3366" s="10">
        <v>0.15</v>
      </c>
      <c r="U3366" s="8">
        <v>101.41621667306462</v>
      </c>
      <c r="V3366" s="10">
        <v>5.7948981438136149E-2</v>
      </c>
    </row>
    <row r="3367" spans="1:22" x14ac:dyDescent="0.25">
      <c r="A3367" s="6">
        <v>44744</v>
      </c>
      <c r="B3367" s="7" t="str">
        <f t="shared" si="52"/>
        <v>7</v>
      </c>
      <c r="C3367" s="17">
        <f>_xlfn.ISOWEEKNUM(Table3[[#This Row],[dt]])</f>
        <v>26</v>
      </c>
      <c r="D3367" s="1">
        <v>17246</v>
      </c>
      <c r="E3367" s="1" t="s">
        <v>10</v>
      </c>
      <c r="F3367" s="1" t="s">
        <v>91</v>
      </c>
      <c r="G3367" s="1" t="s">
        <v>59</v>
      </c>
      <c r="H3367" s="1" t="s">
        <v>11</v>
      </c>
      <c r="I3367" s="1" t="s">
        <v>12</v>
      </c>
      <c r="J3367" s="1" t="s">
        <v>16</v>
      </c>
      <c r="K3367" s="1" t="s">
        <v>14</v>
      </c>
      <c r="L3367" s="1" t="s">
        <v>77</v>
      </c>
      <c r="M3367" s="1">
        <v>133180</v>
      </c>
      <c r="N3367" s="17">
        <v>428.23151125401927</v>
      </c>
      <c r="O3367" s="8">
        <v>2312.1500270317415</v>
      </c>
      <c r="P3367" s="8">
        <v>1988.2238962285628</v>
      </c>
      <c r="Q3367" s="8">
        <f>P3367-Table3[[#This Row],[paid]]</f>
        <v>-323.92613080317869</v>
      </c>
      <c r="R3367" s="8">
        <v>4.6428715402243812</v>
      </c>
      <c r="S3367" s="8">
        <v>2600</v>
      </c>
      <c r="T3367" s="10">
        <v>0.15</v>
      </c>
      <c r="U3367" s="8">
        <v>949.35573840761049</v>
      </c>
      <c r="V3367" s="10">
        <v>7.9581558546502368E-2</v>
      </c>
    </row>
    <row r="3368" spans="1:22" x14ac:dyDescent="0.25">
      <c r="A3368" s="6">
        <v>44744</v>
      </c>
      <c r="B3368" s="7" t="str">
        <f t="shared" si="52"/>
        <v>7</v>
      </c>
      <c r="C3368" s="17">
        <f>_xlfn.ISOWEEKNUM(Table3[[#This Row],[dt]])</f>
        <v>26</v>
      </c>
      <c r="D3368" s="1">
        <v>17456</v>
      </c>
      <c r="E3368" s="1" t="s">
        <v>10</v>
      </c>
      <c r="F3368" s="1" t="s">
        <v>95</v>
      </c>
      <c r="G3368" s="1" t="s">
        <v>28</v>
      </c>
      <c r="H3368" s="1" t="s">
        <v>17</v>
      </c>
      <c r="I3368" s="1" t="s">
        <v>18</v>
      </c>
      <c r="J3368" s="1" t="s">
        <v>16</v>
      </c>
      <c r="K3368" s="1" t="s">
        <v>15</v>
      </c>
      <c r="L3368" s="1" t="s">
        <v>76</v>
      </c>
      <c r="M3368" s="1">
        <v>16460</v>
      </c>
      <c r="N3368" s="17">
        <v>24.867053420352914</v>
      </c>
      <c r="O3368" s="8">
        <v>391.81970634275172</v>
      </c>
      <c r="P3368" s="8">
        <v>64.956010458481316</v>
      </c>
      <c r="Q3368" s="8">
        <f>P3368-Table3[[#This Row],[paid]]</f>
        <v>-326.86369588427038</v>
      </c>
      <c r="R3368" s="8">
        <v>2.6121313756183446</v>
      </c>
      <c r="S3368" s="8">
        <v>200</v>
      </c>
      <c r="T3368" s="10">
        <v>0.05</v>
      </c>
      <c r="U3368" s="8">
        <v>14.486918468251</v>
      </c>
      <c r="V3368" s="10">
        <v>3.7171100785484072E-2</v>
      </c>
    </row>
    <row r="3369" spans="1:22" x14ac:dyDescent="0.25">
      <c r="A3369" s="6">
        <v>44744</v>
      </c>
      <c r="B3369" s="7" t="str">
        <f t="shared" si="52"/>
        <v>7</v>
      </c>
      <c r="C3369" s="17">
        <f>_xlfn.ISOWEEKNUM(Table3[[#This Row],[dt]])</f>
        <v>26</v>
      </c>
      <c r="D3369" s="1">
        <v>13948</v>
      </c>
      <c r="E3369" s="1" t="s">
        <v>10</v>
      </c>
      <c r="F3369" s="1" t="s">
        <v>90</v>
      </c>
      <c r="G3369" s="1" t="s">
        <v>72</v>
      </c>
      <c r="H3369" s="1" t="s">
        <v>11</v>
      </c>
      <c r="I3369" s="1" t="s">
        <v>18</v>
      </c>
      <c r="J3369" s="1" t="s">
        <v>13</v>
      </c>
      <c r="K3369" s="1" t="s">
        <v>14</v>
      </c>
      <c r="L3369" s="1" t="s">
        <v>79</v>
      </c>
      <c r="M3369" s="1">
        <v>14410</v>
      </c>
      <c r="N3369" s="17">
        <v>43.29751476879202</v>
      </c>
      <c r="O3369" s="8">
        <v>376.92028509330947</v>
      </c>
      <c r="P3369" s="8">
        <v>46.10088025560696</v>
      </c>
      <c r="Q3369" s="8">
        <f>P3369-Table3[[#This Row],[paid]]</f>
        <v>-330.81940483770251</v>
      </c>
      <c r="R3369" s="8">
        <v>1.0647465680601962</v>
      </c>
      <c r="S3369" s="8">
        <v>200</v>
      </c>
      <c r="T3369" s="10">
        <v>0.1</v>
      </c>
      <c r="U3369" s="8">
        <v>14.206776824905866</v>
      </c>
      <c r="V3369" s="10">
        <v>5.1361191464371896E-2</v>
      </c>
    </row>
    <row r="3370" spans="1:22" x14ac:dyDescent="0.25">
      <c r="A3370" s="6">
        <v>44744</v>
      </c>
      <c r="B3370" s="7" t="str">
        <f t="shared" si="52"/>
        <v>7</v>
      </c>
      <c r="C3370" s="17">
        <f>_xlfn.ISOWEEKNUM(Table3[[#This Row],[dt]])</f>
        <v>26</v>
      </c>
      <c r="D3370" s="1">
        <v>17473</v>
      </c>
      <c r="E3370" s="1" t="s">
        <v>10</v>
      </c>
      <c r="F3370" s="1" t="s">
        <v>90</v>
      </c>
      <c r="G3370" s="1" t="s">
        <v>31</v>
      </c>
      <c r="H3370" s="1" t="s">
        <v>17</v>
      </c>
      <c r="I3370" s="1" t="s">
        <v>12</v>
      </c>
      <c r="J3370" s="1" t="s">
        <v>16</v>
      </c>
      <c r="K3370" s="1" t="s">
        <v>15</v>
      </c>
      <c r="L3370" s="1" t="s">
        <v>81</v>
      </c>
      <c r="M3370" s="1">
        <v>17900</v>
      </c>
      <c r="N3370" s="17">
        <v>37.973532680068693</v>
      </c>
      <c r="O3370" s="8">
        <v>380.92968405456458</v>
      </c>
      <c r="P3370" s="8">
        <v>38.267846048291666</v>
      </c>
      <c r="Q3370" s="8">
        <f>P3370-Table3[[#This Row],[paid]]</f>
        <v>-342.66183800627289</v>
      </c>
      <c r="R3370" s="8">
        <v>1.0077504869168374</v>
      </c>
      <c r="S3370" s="8">
        <v>200</v>
      </c>
      <c r="T3370" s="10">
        <v>7.0000000000000007E-2</v>
      </c>
      <c r="U3370" s="8">
        <v>7.9472645070557526</v>
      </c>
      <c r="V3370" s="10">
        <v>3.4612454613667021E-2</v>
      </c>
    </row>
    <row r="3371" spans="1:22" x14ac:dyDescent="0.25">
      <c r="A3371" s="6">
        <v>44744</v>
      </c>
      <c r="B3371" s="7" t="str">
        <f t="shared" si="52"/>
        <v>7</v>
      </c>
      <c r="C3371" s="17">
        <f>_xlfn.ISOWEEKNUM(Table3[[#This Row],[dt]])</f>
        <v>26</v>
      </c>
      <c r="D3371" s="1">
        <v>3534</v>
      </c>
      <c r="E3371" s="1" t="s">
        <v>10</v>
      </c>
      <c r="F3371" s="1" t="s">
        <v>93</v>
      </c>
      <c r="G3371" s="1" t="s">
        <v>38</v>
      </c>
      <c r="H3371" s="1" t="s">
        <v>11</v>
      </c>
      <c r="I3371" s="1" t="s">
        <v>18</v>
      </c>
      <c r="J3371" s="1" t="s">
        <v>13</v>
      </c>
      <c r="K3371" s="1" t="s">
        <v>14</v>
      </c>
      <c r="L3371" s="1" t="s">
        <v>76</v>
      </c>
      <c r="M3371" s="1">
        <v>74970</v>
      </c>
      <c r="N3371" s="17">
        <v>162.64548238897399</v>
      </c>
      <c r="O3371" s="8">
        <v>1790.2230094501438</v>
      </c>
      <c r="P3371" s="8">
        <v>1427.3121811561732</v>
      </c>
      <c r="Q3371" s="8">
        <f>P3371-Table3[[#This Row],[paid]]</f>
        <v>-362.91082829397055</v>
      </c>
      <c r="R3371" s="8">
        <v>8.7756029875007044</v>
      </c>
      <c r="S3371" s="8">
        <v>800</v>
      </c>
      <c r="T3371" s="10">
        <v>0.08</v>
      </c>
      <c r="U3371" s="8">
        <v>179.34207258741961</v>
      </c>
      <c r="V3371" s="10">
        <v>2.0941701350172998E-2</v>
      </c>
    </row>
    <row r="3372" spans="1:22" x14ac:dyDescent="0.25">
      <c r="A3372" s="6">
        <v>44744</v>
      </c>
      <c r="B3372" s="7" t="str">
        <f t="shared" si="52"/>
        <v>7</v>
      </c>
      <c r="C3372" s="17">
        <f>_xlfn.ISOWEEKNUM(Table3[[#This Row],[dt]])</f>
        <v>26</v>
      </c>
      <c r="D3372" s="1">
        <v>5435</v>
      </c>
      <c r="E3372" s="1" t="s">
        <v>10</v>
      </c>
      <c r="F3372" s="1" t="s">
        <v>89</v>
      </c>
      <c r="G3372" s="1" t="s">
        <v>33</v>
      </c>
      <c r="H3372" s="1" t="s">
        <v>17</v>
      </c>
      <c r="I3372" s="1" t="s">
        <v>21</v>
      </c>
      <c r="J3372" s="1" t="s">
        <v>16</v>
      </c>
      <c r="K3372" s="1" t="s">
        <v>15</v>
      </c>
      <c r="L3372" s="1" t="s">
        <v>76</v>
      </c>
      <c r="M3372" s="1">
        <v>58580</v>
      </c>
      <c r="N3372" s="17">
        <v>86.566690383668117</v>
      </c>
      <c r="O3372" s="8">
        <v>790.71819969836918</v>
      </c>
      <c r="P3372" s="8">
        <v>422.52998502481586</v>
      </c>
      <c r="Q3372" s="8">
        <f>P3372-Table3[[#This Row],[paid]]</f>
        <v>-368.18821467355332</v>
      </c>
      <c r="R3372" s="8">
        <v>4.8809765413479571</v>
      </c>
      <c r="S3372" s="8">
        <v>400</v>
      </c>
      <c r="T3372" s="10">
        <v>0.08</v>
      </c>
      <c r="U3372" s="8">
        <v>92.047022194965464</v>
      </c>
      <c r="V3372" s="10">
        <v>3.6307885616512083E-2</v>
      </c>
    </row>
    <row r="3373" spans="1:22" x14ac:dyDescent="0.25">
      <c r="A3373" s="6">
        <v>44744</v>
      </c>
      <c r="B3373" s="7" t="str">
        <f t="shared" si="52"/>
        <v>7</v>
      </c>
      <c r="C3373" s="17">
        <f>_xlfn.ISOWEEKNUM(Table3[[#This Row],[dt]])</f>
        <v>26</v>
      </c>
      <c r="D3373" s="1">
        <v>15242</v>
      </c>
      <c r="E3373" s="1" t="s">
        <v>10</v>
      </c>
      <c r="F3373" s="1" t="s">
        <v>91</v>
      </c>
      <c r="G3373" s="1" t="s">
        <v>63</v>
      </c>
      <c r="H3373" s="1" t="s">
        <v>11</v>
      </c>
      <c r="I3373" s="1" t="s">
        <v>18</v>
      </c>
      <c r="J3373" s="1" t="s">
        <v>13</v>
      </c>
      <c r="K3373" s="1" t="s">
        <v>14</v>
      </c>
      <c r="L3373" s="1" t="s">
        <v>76</v>
      </c>
      <c r="M3373" s="1">
        <v>19650</v>
      </c>
      <c r="N3373" s="17">
        <v>59.464147322581837</v>
      </c>
      <c r="O3373" s="8">
        <v>433.44813301114374</v>
      </c>
      <c r="P3373" s="8">
        <v>52.387446418846942</v>
      </c>
      <c r="Q3373" s="8">
        <f>P3373-Table3[[#This Row],[paid]]</f>
        <v>-381.0606865922968</v>
      </c>
      <c r="R3373" s="8">
        <v>0.88099214026655215</v>
      </c>
      <c r="S3373" s="8">
        <v>200</v>
      </c>
      <c r="T3373" s="10">
        <v>0.14000000000000001</v>
      </c>
      <c r="U3373" s="8">
        <v>13.504624612621354</v>
      </c>
      <c r="V3373" s="10">
        <v>4.2963933587732324E-2</v>
      </c>
    </row>
    <row r="3374" spans="1:22" x14ac:dyDescent="0.25">
      <c r="A3374" s="6">
        <v>44744</v>
      </c>
      <c r="B3374" s="7" t="str">
        <f t="shared" si="52"/>
        <v>7</v>
      </c>
      <c r="C3374" s="17">
        <f>_xlfn.ISOWEEKNUM(Table3[[#This Row],[dt]])</f>
        <v>26</v>
      </c>
      <c r="D3374" s="1">
        <v>10777</v>
      </c>
      <c r="E3374" s="1" t="s">
        <v>10</v>
      </c>
      <c r="F3374" s="1" t="s">
        <v>93</v>
      </c>
      <c r="G3374" s="1" t="s">
        <v>53</v>
      </c>
      <c r="H3374" s="1" t="s">
        <v>11</v>
      </c>
      <c r="I3374" s="1" t="s">
        <v>18</v>
      </c>
      <c r="J3374" s="1" t="s">
        <v>16</v>
      </c>
      <c r="K3374" s="1" t="s">
        <v>15</v>
      </c>
      <c r="L3374" s="1" t="s">
        <v>81</v>
      </c>
      <c r="M3374" s="1">
        <v>124990</v>
      </c>
      <c r="N3374" s="17">
        <v>1332.3115435862237</v>
      </c>
      <c r="O3374" s="8">
        <v>2421.479981659661</v>
      </c>
      <c r="P3374" s="8">
        <v>2036.7207904849265</v>
      </c>
      <c r="Q3374" s="8">
        <f>P3374-Table3[[#This Row],[paid]]</f>
        <v>-384.7591911747345</v>
      </c>
      <c r="R3374" s="8">
        <v>1.5287121096336242</v>
      </c>
      <c r="S3374" s="8">
        <v>4200</v>
      </c>
      <c r="T3374" s="10">
        <v>0.17</v>
      </c>
      <c r="U3374" s="8">
        <v>1067.0141704984549</v>
      </c>
      <c r="V3374" s="10">
        <v>8.7314714866113086E-2</v>
      </c>
    </row>
    <row r="3375" spans="1:22" x14ac:dyDescent="0.25">
      <c r="A3375" s="6">
        <v>44744</v>
      </c>
      <c r="B3375" s="7" t="str">
        <f t="shared" si="52"/>
        <v>7</v>
      </c>
      <c r="C3375" s="17">
        <f>_xlfn.ISOWEEKNUM(Table3[[#This Row],[dt]])</f>
        <v>26</v>
      </c>
      <c r="D3375" s="1">
        <v>9288</v>
      </c>
      <c r="E3375" s="1" t="s">
        <v>10</v>
      </c>
      <c r="F3375" s="1" t="s">
        <v>91</v>
      </c>
      <c r="G3375" s="1" t="s">
        <v>70</v>
      </c>
      <c r="H3375" s="1" t="s">
        <v>19</v>
      </c>
      <c r="I3375" s="1" t="s">
        <v>21</v>
      </c>
      <c r="J3375" s="1" t="s">
        <v>13</v>
      </c>
      <c r="K3375" s="1" t="s">
        <v>14</v>
      </c>
      <c r="L3375" s="1" t="s">
        <v>77</v>
      </c>
      <c r="M3375" s="1">
        <v>159140</v>
      </c>
      <c r="N3375" s="17">
        <v>222.26256983240225</v>
      </c>
      <c r="O3375" s="8">
        <v>5308.8810412706889</v>
      </c>
      <c r="P3375" s="8">
        <v>4916.5230965305955</v>
      </c>
      <c r="Q3375" s="8">
        <f>P3375-Table3[[#This Row],[paid]]</f>
        <v>-392.35794474009344</v>
      </c>
      <c r="R3375" s="8">
        <v>22.120337671961206</v>
      </c>
      <c r="S3375" s="8">
        <v>5000</v>
      </c>
      <c r="T3375" s="10">
        <v>6.5000000000000002E-2</v>
      </c>
      <c r="U3375" s="8">
        <v>752.95274383334799</v>
      </c>
      <c r="V3375" s="10">
        <v>2.5524567160231531E-2</v>
      </c>
    </row>
    <row r="3376" spans="1:22" x14ac:dyDescent="0.25">
      <c r="A3376" s="6">
        <v>44744</v>
      </c>
      <c r="B3376" s="7" t="str">
        <f t="shared" si="52"/>
        <v>7</v>
      </c>
      <c r="C3376" s="17">
        <f>_xlfn.ISOWEEKNUM(Table3[[#This Row],[dt]])</f>
        <v>26</v>
      </c>
      <c r="D3376" s="1">
        <v>2406</v>
      </c>
      <c r="E3376" s="1" t="s">
        <v>10</v>
      </c>
      <c r="F3376" s="1" t="s">
        <v>94</v>
      </c>
      <c r="G3376" s="1" t="s">
        <v>41</v>
      </c>
      <c r="H3376" s="1" t="s">
        <v>17</v>
      </c>
      <c r="I3376" s="1" t="s">
        <v>18</v>
      </c>
      <c r="J3376" s="1" t="s">
        <v>16</v>
      </c>
      <c r="K3376" s="1" t="s">
        <v>14</v>
      </c>
      <c r="L3376" s="1" t="s">
        <v>76</v>
      </c>
      <c r="M3376" s="1">
        <v>47840</v>
      </c>
      <c r="N3376" s="17">
        <v>98.730781137137541</v>
      </c>
      <c r="O3376" s="8">
        <v>2233.5128067019887</v>
      </c>
      <c r="P3376" s="8">
        <v>1837.6372007123989</v>
      </c>
      <c r="Q3376" s="8">
        <f>P3376-Table3[[#This Row],[paid]]</f>
        <v>-395.87560598958976</v>
      </c>
      <c r="R3376" s="8">
        <v>18.612606722516574</v>
      </c>
      <c r="S3376" s="8">
        <v>5000</v>
      </c>
      <c r="T3376" s="10">
        <v>0.05</v>
      </c>
      <c r="U3376" s="8">
        <v>287.03852805412953</v>
      </c>
      <c r="V3376" s="10">
        <v>2.6033296810242069E-2</v>
      </c>
    </row>
    <row r="3377" spans="1:22" x14ac:dyDescent="0.25">
      <c r="A3377" s="6">
        <v>44744</v>
      </c>
      <c r="B3377" s="7" t="str">
        <f t="shared" si="52"/>
        <v>7</v>
      </c>
      <c r="C3377" s="17">
        <f>_xlfn.ISOWEEKNUM(Table3[[#This Row],[dt]])</f>
        <v>26</v>
      </c>
      <c r="D3377" s="1">
        <v>16602</v>
      </c>
      <c r="E3377" s="1" t="s">
        <v>10</v>
      </c>
      <c r="F3377" s="1" t="s">
        <v>92</v>
      </c>
      <c r="G3377" s="1" t="s">
        <v>33</v>
      </c>
      <c r="H3377" s="1" t="s">
        <v>11</v>
      </c>
      <c r="I3377" s="1" t="s">
        <v>18</v>
      </c>
      <c r="J3377" s="1" t="s">
        <v>16</v>
      </c>
      <c r="K3377" s="1" t="s">
        <v>15</v>
      </c>
      <c r="L3377" s="1" t="s">
        <v>78</v>
      </c>
      <c r="M3377" s="1">
        <v>67380</v>
      </c>
      <c r="N3377" s="17">
        <v>214.30161675059634</v>
      </c>
      <c r="O3377" s="8">
        <v>1556.9699966552803</v>
      </c>
      <c r="P3377" s="8">
        <v>1158.5457899840178</v>
      </c>
      <c r="Q3377" s="8">
        <f>P3377-Table3[[#This Row],[paid]]</f>
        <v>-398.42420667126248</v>
      </c>
      <c r="R3377" s="8">
        <v>5.4061458217197229</v>
      </c>
      <c r="S3377" s="8">
        <v>800</v>
      </c>
      <c r="T3377" s="10">
        <v>0.08</v>
      </c>
      <c r="U3377" s="8">
        <v>7.6900126623494689</v>
      </c>
      <c r="V3377" s="10">
        <v>1.1062737339677575E-3</v>
      </c>
    </row>
    <row r="3378" spans="1:22" x14ac:dyDescent="0.25">
      <c r="A3378" s="6">
        <v>44744</v>
      </c>
      <c r="B3378" s="7" t="str">
        <f t="shared" si="52"/>
        <v>7</v>
      </c>
      <c r="C3378" s="17">
        <f>_xlfn.ISOWEEKNUM(Table3[[#This Row],[dt]])</f>
        <v>26</v>
      </c>
      <c r="D3378" s="1">
        <v>17849</v>
      </c>
      <c r="E3378" s="1" t="s">
        <v>10</v>
      </c>
      <c r="F3378" s="1" t="s">
        <v>95</v>
      </c>
      <c r="G3378" s="1" t="s">
        <v>53</v>
      </c>
      <c r="H3378" s="1" t="s">
        <v>11</v>
      </c>
      <c r="I3378" s="1" t="s">
        <v>18</v>
      </c>
      <c r="J3378" s="1" t="s">
        <v>16</v>
      </c>
      <c r="K3378" s="1" t="s">
        <v>15</v>
      </c>
      <c r="L3378" s="1" t="s">
        <v>80</v>
      </c>
      <c r="M3378" s="1">
        <v>64140</v>
      </c>
      <c r="N3378" s="17">
        <v>299.61435796572073</v>
      </c>
      <c r="O3378" s="8">
        <v>669.46809554562071</v>
      </c>
      <c r="P3378" s="8">
        <v>251.35620755067035</v>
      </c>
      <c r="Q3378" s="8">
        <f>P3378-Table3[[#This Row],[paid]]</f>
        <v>-418.11188799495039</v>
      </c>
      <c r="R3378" s="8">
        <v>0.83893245055842203</v>
      </c>
      <c r="S3378" s="8">
        <v>400</v>
      </c>
      <c r="T3378" s="10">
        <v>0.08</v>
      </c>
      <c r="U3378" s="8">
        <v>39.959371698492149</v>
      </c>
      <c r="V3378" s="10">
        <v>2.6495845668500034E-2</v>
      </c>
    </row>
    <row r="3379" spans="1:22" x14ac:dyDescent="0.25">
      <c r="A3379" s="6">
        <v>44744</v>
      </c>
      <c r="B3379" s="7" t="str">
        <f t="shared" si="52"/>
        <v>7</v>
      </c>
      <c r="C3379" s="17">
        <f>_xlfn.ISOWEEKNUM(Table3[[#This Row],[dt]])</f>
        <v>26</v>
      </c>
      <c r="D3379" s="1">
        <v>17933</v>
      </c>
      <c r="E3379" s="1" t="s">
        <v>10</v>
      </c>
      <c r="F3379" s="1" t="s">
        <v>92</v>
      </c>
      <c r="G3379" s="1" t="s">
        <v>31</v>
      </c>
      <c r="H3379" s="1" t="s">
        <v>11</v>
      </c>
      <c r="I3379" s="1" t="s">
        <v>21</v>
      </c>
      <c r="J3379" s="1" t="s">
        <v>16</v>
      </c>
      <c r="K3379" s="1" t="s">
        <v>15</v>
      </c>
      <c r="L3379" s="1" t="s">
        <v>77</v>
      </c>
      <c r="M3379" s="1">
        <v>13750</v>
      </c>
      <c r="N3379" s="17">
        <v>132.55141388174806</v>
      </c>
      <c r="O3379" s="8">
        <v>493.33250826448051</v>
      </c>
      <c r="P3379" s="8">
        <v>72.657690538095622</v>
      </c>
      <c r="Q3379" s="8">
        <f>P3379-Table3[[#This Row],[paid]]</f>
        <v>-420.6748177263849</v>
      </c>
      <c r="R3379" s="8">
        <v>0.54814723140497845</v>
      </c>
      <c r="S3379" s="8">
        <v>200</v>
      </c>
      <c r="T3379" s="10">
        <v>0.12</v>
      </c>
      <c r="U3379" s="8">
        <v>49.508623854429565</v>
      </c>
      <c r="V3379" s="10">
        <v>0.1135659177708825</v>
      </c>
    </row>
    <row r="3380" spans="1:22" x14ac:dyDescent="0.25">
      <c r="A3380" s="6">
        <v>44744</v>
      </c>
      <c r="B3380" s="7" t="str">
        <f t="shared" si="52"/>
        <v>7</v>
      </c>
      <c r="C3380" s="17">
        <f>_xlfn.ISOWEEKNUM(Table3[[#This Row],[dt]])</f>
        <v>26</v>
      </c>
      <c r="D3380" s="1">
        <v>15910</v>
      </c>
      <c r="E3380" s="1" t="s">
        <v>10</v>
      </c>
      <c r="F3380" s="1" t="s">
        <v>95</v>
      </c>
      <c r="G3380" s="1" t="s">
        <v>74</v>
      </c>
      <c r="H3380" s="1" t="s">
        <v>11</v>
      </c>
      <c r="I3380" s="1" t="s">
        <v>12</v>
      </c>
      <c r="J3380" s="1" t="s">
        <v>16</v>
      </c>
      <c r="K3380" s="1" t="s">
        <v>14</v>
      </c>
      <c r="L3380" s="1" t="s">
        <v>75</v>
      </c>
      <c r="M3380" s="1">
        <v>45330</v>
      </c>
      <c r="N3380" s="17">
        <v>145.79985435125622</v>
      </c>
      <c r="O3380" s="8">
        <v>828.21020456180918</v>
      </c>
      <c r="P3380" s="8">
        <v>379.72618615514438</v>
      </c>
      <c r="Q3380" s="8">
        <f>P3380-Table3[[#This Row],[paid]]</f>
        <v>-448.4840184066648</v>
      </c>
      <c r="R3380" s="8">
        <v>2.6044346055402809</v>
      </c>
      <c r="S3380" s="8">
        <v>400</v>
      </c>
      <c r="T3380" s="10">
        <v>0.15</v>
      </c>
      <c r="U3380" s="8">
        <v>221.62332400439996</v>
      </c>
      <c r="V3380" s="10">
        <v>9.7273303801883676E-2</v>
      </c>
    </row>
    <row r="3381" spans="1:22" x14ac:dyDescent="0.25">
      <c r="A3381" s="6">
        <v>44744</v>
      </c>
      <c r="B3381" s="7" t="str">
        <f t="shared" si="52"/>
        <v>7</v>
      </c>
      <c r="C3381" s="17">
        <f>_xlfn.ISOWEEKNUM(Table3[[#This Row],[dt]])</f>
        <v>26</v>
      </c>
      <c r="D3381" s="1">
        <v>17267</v>
      </c>
      <c r="E3381" s="1" t="s">
        <v>10</v>
      </c>
      <c r="F3381" s="1" t="s">
        <v>94</v>
      </c>
      <c r="G3381" s="1" t="s">
        <v>53</v>
      </c>
      <c r="H3381" s="1" t="s">
        <v>11</v>
      </c>
      <c r="I3381" s="1" t="s">
        <v>21</v>
      </c>
      <c r="J3381" s="1" t="s">
        <v>13</v>
      </c>
      <c r="K3381" s="1" t="s">
        <v>15</v>
      </c>
      <c r="L3381" s="1" t="s">
        <v>75</v>
      </c>
      <c r="M3381" s="1">
        <v>85030</v>
      </c>
      <c r="N3381" s="17">
        <v>285.02981178733341</v>
      </c>
      <c r="O3381" s="8">
        <v>792.27682475757649</v>
      </c>
      <c r="P3381" s="8">
        <v>308.50070251928713</v>
      </c>
      <c r="Q3381" s="8">
        <f>P3381-Table3[[#This Row],[paid]]</f>
        <v>-483.77612223828936</v>
      </c>
      <c r="R3381" s="8">
        <v>1.0823453890130827</v>
      </c>
      <c r="S3381" s="8">
        <v>400</v>
      </c>
      <c r="T3381" s="10">
        <v>0.08</v>
      </c>
      <c r="U3381" s="8">
        <v>78.117973309080128</v>
      </c>
      <c r="V3381" s="10">
        <v>4.2203022916507127E-2</v>
      </c>
    </row>
    <row r="3382" spans="1:22" x14ac:dyDescent="0.25">
      <c r="A3382" s="6">
        <v>44744</v>
      </c>
      <c r="B3382" s="7" t="str">
        <f t="shared" si="52"/>
        <v>7</v>
      </c>
      <c r="C3382" s="17">
        <f>_xlfn.ISOWEEKNUM(Table3[[#This Row],[dt]])</f>
        <v>26</v>
      </c>
      <c r="D3382" s="1">
        <v>16966</v>
      </c>
      <c r="E3382" s="1" t="s">
        <v>10</v>
      </c>
      <c r="F3382" s="1" t="s">
        <v>93</v>
      </c>
      <c r="G3382" s="1" t="s">
        <v>59</v>
      </c>
      <c r="H3382" s="1" t="s">
        <v>11</v>
      </c>
      <c r="I3382" s="1" t="s">
        <v>12</v>
      </c>
      <c r="J3382" s="1" t="s">
        <v>16</v>
      </c>
      <c r="K3382" s="1" t="s">
        <v>15</v>
      </c>
      <c r="L3382" s="1" t="s">
        <v>80</v>
      </c>
      <c r="M3382" s="1">
        <v>83970</v>
      </c>
      <c r="N3382" s="17">
        <v>201.78877318380677</v>
      </c>
      <c r="O3382" s="8">
        <v>875.14539005055656</v>
      </c>
      <c r="P3382" s="8">
        <v>377.33870644394415</v>
      </c>
      <c r="Q3382" s="8">
        <f>P3382-Table3[[#This Row],[paid]]</f>
        <v>-497.80668360661241</v>
      </c>
      <c r="R3382" s="8">
        <v>1.869968782159309</v>
      </c>
      <c r="S3382" s="8">
        <v>400</v>
      </c>
      <c r="T3382" s="10">
        <v>0.2</v>
      </c>
      <c r="U3382" s="8">
        <v>109.96767519558246</v>
      </c>
      <c r="V3382" s="10">
        <v>4.8571603053007055E-2</v>
      </c>
    </row>
    <row r="3383" spans="1:22" x14ac:dyDescent="0.25">
      <c r="A3383" s="6">
        <v>44744</v>
      </c>
      <c r="B3383" s="7" t="str">
        <f t="shared" si="52"/>
        <v>7</v>
      </c>
      <c r="C3383" s="17">
        <f>_xlfn.ISOWEEKNUM(Table3[[#This Row],[dt]])</f>
        <v>26</v>
      </c>
      <c r="D3383" s="1">
        <v>17673</v>
      </c>
      <c r="E3383" s="1" t="s">
        <v>10</v>
      </c>
      <c r="F3383" s="1" t="s">
        <v>90</v>
      </c>
      <c r="G3383" s="1" t="s">
        <v>46</v>
      </c>
      <c r="H3383" s="1" t="s">
        <v>11</v>
      </c>
      <c r="I3383" s="1" t="s">
        <v>18</v>
      </c>
      <c r="J3383" s="1" t="s">
        <v>16</v>
      </c>
      <c r="K3383" s="1" t="s">
        <v>14</v>
      </c>
      <c r="L3383" s="1" t="s">
        <v>75</v>
      </c>
      <c r="M3383" s="1">
        <v>93580</v>
      </c>
      <c r="N3383" s="17">
        <v>428.33042720139491</v>
      </c>
      <c r="O3383" s="8">
        <v>1563.9364338951648</v>
      </c>
      <c r="P3383" s="8">
        <v>1063.3040648351462</v>
      </c>
      <c r="Q3383" s="8">
        <f>P3383-Table3[[#This Row],[paid]]</f>
        <v>-500.63236906001862</v>
      </c>
      <c r="R3383" s="8">
        <v>2.4824387839605793</v>
      </c>
      <c r="S3383" s="8">
        <v>1800</v>
      </c>
      <c r="T3383" s="10">
        <v>0.1</v>
      </c>
      <c r="U3383" s="8">
        <v>195.20699907490001</v>
      </c>
      <c r="V3383" s="10">
        <v>3.0597550523669626E-2</v>
      </c>
    </row>
    <row r="3384" spans="1:22" x14ac:dyDescent="0.25">
      <c r="A3384" s="6">
        <v>44744</v>
      </c>
      <c r="B3384" s="7" t="str">
        <f t="shared" si="52"/>
        <v>7</v>
      </c>
      <c r="C3384" s="17">
        <f>_xlfn.ISOWEEKNUM(Table3[[#This Row],[dt]])</f>
        <v>26</v>
      </c>
      <c r="D3384" s="1">
        <v>17947</v>
      </c>
      <c r="E3384" s="1" t="s">
        <v>10</v>
      </c>
      <c r="F3384" s="1" t="s">
        <v>94</v>
      </c>
      <c r="G3384" s="1" t="s">
        <v>50</v>
      </c>
      <c r="H3384" s="1" t="s">
        <v>19</v>
      </c>
      <c r="I3384" s="1" t="s">
        <v>12</v>
      </c>
      <c r="J3384" s="1" t="s">
        <v>16</v>
      </c>
      <c r="K3384" s="1" t="s">
        <v>14</v>
      </c>
      <c r="L3384" s="1" t="s">
        <v>75</v>
      </c>
      <c r="M3384" s="1">
        <v>61050</v>
      </c>
      <c r="N3384" s="17">
        <v>68.867324212535792</v>
      </c>
      <c r="O3384" s="8">
        <v>792.63960431481314</v>
      </c>
      <c r="P3384" s="8">
        <v>233.27764364976204</v>
      </c>
      <c r="Q3384" s="8">
        <f>P3384-Table3[[#This Row],[paid]]</f>
        <v>-559.36196066505113</v>
      </c>
      <c r="R3384" s="8">
        <v>3.3873487363880903</v>
      </c>
      <c r="S3384" s="8">
        <v>200</v>
      </c>
      <c r="T3384" s="10">
        <v>0.15</v>
      </c>
      <c r="U3384" s="8">
        <v>23.461653500701356</v>
      </c>
      <c r="V3384" s="10">
        <v>1.6762324594297721E-2</v>
      </c>
    </row>
    <row r="3385" spans="1:22" x14ac:dyDescent="0.25">
      <c r="A3385" s="6">
        <v>44744</v>
      </c>
      <c r="B3385" s="7" t="str">
        <f t="shared" si="52"/>
        <v>7</v>
      </c>
      <c r="C3385" s="17">
        <f>_xlfn.ISOWEEKNUM(Table3[[#This Row],[dt]])</f>
        <v>26</v>
      </c>
      <c r="D3385" s="1">
        <v>17144</v>
      </c>
      <c r="E3385" s="1" t="s">
        <v>24</v>
      </c>
      <c r="F3385" s="1" t="s">
        <v>95</v>
      </c>
      <c r="G3385" s="1" t="s">
        <v>68</v>
      </c>
      <c r="H3385" s="1" t="s">
        <v>19</v>
      </c>
      <c r="I3385" s="1" t="s">
        <v>21</v>
      </c>
      <c r="J3385" s="1" t="s">
        <v>13</v>
      </c>
      <c r="K3385" s="1" t="s">
        <v>15</v>
      </c>
      <c r="L3385" s="1" t="s">
        <v>78</v>
      </c>
      <c r="M3385" s="1">
        <v>52420</v>
      </c>
      <c r="N3385" s="17">
        <v>206.4795667159035</v>
      </c>
      <c r="O3385" s="8">
        <v>2063.9164824312138</v>
      </c>
      <c r="P3385" s="8">
        <v>1479.7103507993359</v>
      </c>
      <c r="Q3385" s="8">
        <f>P3385-Table3[[#This Row],[paid]]</f>
        <v>-584.20613163187795</v>
      </c>
      <c r="R3385" s="8">
        <v>7.1663766751083822</v>
      </c>
      <c r="S3385" s="8">
        <v>1000</v>
      </c>
      <c r="T3385" s="10">
        <v>0.12</v>
      </c>
      <c r="U3385" s="8">
        <v>1030.7265695703538</v>
      </c>
      <c r="V3385" s="10">
        <v>0.11609553281982495</v>
      </c>
    </row>
    <row r="3386" spans="1:22" x14ac:dyDescent="0.25">
      <c r="A3386" s="6">
        <v>44744</v>
      </c>
      <c r="B3386" s="7" t="str">
        <f t="shared" si="52"/>
        <v>7</v>
      </c>
      <c r="C3386" s="17">
        <f>_xlfn.ISOWEEKNUM(Table3[[#This Row],[dt]])</f>
        <v>26</v>
      </c>
      <c r="D3386" s="1">
        <v>5585</v>
      </c>
      <c r="E3386" s="1" t="s">
        <v>10</v>
      </c>
      <c r="F3386" s="1" t="s">
        <v>94</v>
      </c>
      <c r="G3386" s="1" t="s">
        <v>35</v>
      </c>
      <c r="H3386" s="1" t="s">
        <v>19</v>
      </c>
      <c r="I3386" s="1" t="s">
        <v>12</v>
      </c>
      <c r="J3386" s="1" t="s">
        <v>13</v>
      </c>
      <c r="K3386" s="1" t="s">
        <v>14</v>
      </c>
      <c r="L3386" s="1" t="s">
        <v>81</v>
      </c>
      <c r="M3386" s="1">
        <v>928150</v>
      </c>
      <c r="N3386" s="17">
        <v>663.4631301730625</v>
      </c>
      <c r="O3386" s="8">
        <v>20299.807811041126</v>
      </c>
      <c r="P3386" s="8">
        <v>19690.312912609541</v>
      </c>
      <c r="Q3386" s="8">
        <f>P3386-Table3[[#This Row],[paid]]</f>
        <v>-609.49489843158517</v>
      </c>
      <c r="R3386" s="8">
        <v>29.67808159508936</v>
      </c>
      <c r="S3386" s="8">
        <v>15200</v>
      </c>
      <c r="T3386" s="10">
        <v>7.0000000000000007E-2</v>
      </c>
      <c r="U3386" s="8">
        <v>6065.8400475016178</v>
      </c>
      <c r="V3386" s="10">
        <v>5.1343690968102859E-2</v>
      </c>
    </row>
    <row r="3387" spans="1:22" x14ac:dyDescent="0.25">
      <c r="A3387" s="6">
        <v>44744</v>
      </c>
      <c r="B3387" s="7" t="str">
        <f t="shared" si="52"/>
        <v>7</v>
      </c>
      <c r="C3387" s="17">
        <f>_xlfn.ISOWEEKNUM(Table3[[#This Row],[dt]])</f>
        <v>26</v>
      </c>
      <c r="D3387" s="1">
        <v>17871</v>
      </c>
      <c r="E3387" s="1" t="s">
        <v>10</v>
      </c>
      <c r="F3387" s="1" t="s">
        <v>92</v>
      </c>
      <c r="G3387" s="1" t="s">
        <v>64</v>
      </c>
      <c r="H3387" s="1" t="s">
        <v>17</v>
      </c>
      <c r="I3387" s="1" t="s">
        <v>12</v>
      </c>
      <c r="J3387" s="1" t="s">
        <v>16</v>
      </c>
      <c r="K3387" s="1" t="s">
        <v>14</v>
      </c>
      <c r="L3387" s="1" t="s">
        <v>77</v>
      </c>
      <c r="M3387" s="1">
        <v>103580</v>
      </c>
      <c r="N3387" s="17">
        <v>57.053980402388824</v>
      </c>
      <c r="O3387" s="8">
        <v>1243.6595748390766</v>
      </c>
      <c r="P3387" s="8">
        <v>622.4186755272973</v>
      </c>
      <c r="Q3387" s="8">
        <f>P3387-Table3[[#This Row],[paid]]</f>
        <v>-621.24089931177934</v>
      </c>
      <c r="R3387" s="8">
        <v>10.909294516132251</v>
      </c>
      <c r="S3387" s="8">
        <v>400</v>
      </c>
      <c r="T3387" s="10">
        <v>0.08</v>
      </c>
      <c r="U3387" s="8">
        <v>269.20757042911509</v>
      </c>
      <c r="V3387" s="10">
        <v>7.2086410914392218E-2</v>
      </c>
    </row>
    <row r="3388" spans="1:22" x14ac:dyDescent="0.25">
      <c r="A3388" s="6">
        <v>44744</v>
      </c>
      <c r="B3388" s="7" t="str">
        <f t="shared" si="52"/>
        <v>7</v>
      </c>
      <c r="C3388" s="17">
        <f>_xlfn.ISOWEEKNUM(Table3[[#This Row],[dt]])</f>
        <v>26</v>
      </c>
      <c r="D3388" s="1">
        <v>7282</v>
      </c>
      <c r="E3388" s="1" t="s">
        <v>10</v>
      </c>
      <c r="F3388" s="1" t="s">
        <v>93</v>
      </c>
      <c r="G3388" s="1" t="s">
        <v>39</v>
      </c>
      <c r="H3388" s="1" t="s">
        <v>19</v>
      </c>
      <c r="I3388" s="1" t="s">
        <v>21</v>
      </c>
      <c r="J3388" s="1" t="s">
        <v>13</v>
      </c>
      <c r="K3388" s="1" t="s">
        <v>15</v>
      </c>
      <c r="L3388" s="1" t="s">
        <v>76</v>
      </c>
      <c r="M3388" s="1">
        <v>87930</v>
      </c>
      <c r="N3388" s="17">
        <v>143.59620095405904</v>
      </c>
      <c r="O3388" s="8">
        <v>1694.4546397674101</v>
      </c>
      <c r="P3388" s="8">
        <v>1067.1809164893805</v>
      </c>
      <c r="Q3388" s="8">
        <f>P3388-Table3[[#This Row],[paid]]</f>
        <v>-627.27372327802959</v>
      </c>
      <c r="R3388" s="8">
        <v>7.4318185954710971</v>
      </c>
      <c r="S3388" s="8">
        <v>1200</v>
      </c>
      <c r="T3388" s="10">
        <v>0.02</v>
      </c>
      <c r="U3388" s="8">
        <v>22.451646399676356</v>
      </c>
      <c r="V3388" s="10">
        <v>3.5063792922031345E-3</v>
      </c>
    </row>
    <row r="3389" spans="1:22" x14ac:dyDescent="0.25">
      <c r="A3389" s="6">
        <v>44744</v>
      </c>
      <c r="B3389" s="7" t="str">
        <f t="shared" si="52"/>
        <v>7</v>
      </c>
      <c r="C3389" s="17">
        <f>_xlfn.ISOWEEKNUM(Table3[[#This Row],[dt]])</f>
        <v>26</v>
      </c>
      <c r="D3389" s="1">
        <v>16256</v>
      </c>
      <c r="E3389" s="1" t="s">
        <v>10</v>
      </c>
      <c r="F3389" s="1" t="s">
        <v>91</v>
      </c>
      <c r="G3389" s="1" t="s">
        <v>46</v>
      </c>
      <c r="H3389" s="1" t="s">
        <v>17</v>
      </c>
      <c r="I3389" s="1" t="s">
        <v>12</v>
      </c>
      <c r="J3389" s="1" t="s">
        <v>16</v>
      </c>
      <c r="K3389" s="1" t="s">
        <v>14</v>
      </c>
      <c r="L3389" s="1" t="s">
        <v>81</v>
      </c>
      <c r="M3389" s="1">
        <v>51490</v>
      </c>
      <c r="N3389" s="17">
        <v>147.77187992075989</v>
      </c>
      <c r="O3389" s="8">
        <v>803.44198986774893</v>
      </c>
      <c r="P3389" s="8">
        <v>175.11229092925279</v>
      </c>
      <c r="Q3389" s="8">
        <f>P3389-Table3[[#This Row],[paid]]</f>
        <v>-628.32969893849611</v>
      </c>
      <c r="R3389" s="8">
        <v>1.1850176841707214</v>
      </c>
      <c r="S3389" s="8">
        <v>400</v>
      </c>
      <c r="T3389" s="10">
        <v>0.1</v>
      </c>
      <c r="U3389" s="8">
        <v>36.059994522783178</v>
      </c>
      <c r="V3389" s="10">
        <v>3.4320829538793667E-2</v>
      </c>
    </row>
    <row r="3390" spans="1:22" x14ac:dyDescent="0.25">
      <c r="A3390" s="6">
        <v>44744</v>
      </c>
      <c r="B3390" s="7" t="str">
        <f t="shared" si="52"/>
        <v>7</v>
      </c>
      <c r="C3390" s="17">
        <f>_xlfn.ISOWEEKNUM(Table3[[#This Row],[dt]])</f>
        <v>26</v>
      </c>
      <c r="D3390" s="1">
        <v>7797</v>
      </c>
      <c r="E3390" s="1" t="s">
        <v>10</v>
      </c>
      <c r="F3390" s="1" t="s">
        <v>93</v>
      </c>
      <c r="G3390" s="1" t="s">
        <v>26</v>
      </c>
      <c r="H3390" s="1" t="s">
        <v>19</v>
      </c>
      <c r="I3390" s="1" t="s">
        <v>18</v>
      </c>
      <c r="J3390" s="1" t="s">
        <v>13</v>
      </c>
      <c r="K3390" s="1" t="s">
        <v>14</v>
      </c>
      <c r="L3390" s="1" t="s">
        <v>79</v>
      </c>
      <c r="M3390" s="1">
        <v>25230</v>
      </c>
      <c r="N3390" s="17">
        <v>46.384766907419568</v>
      </c>
      <c r="O3390" s="8">
        <v>753.14781121557962</v>
      </c>
      <c r="P3390" s="8">
        <v>103.97198116091636</v>
      </c>
      <c r="Q3390" s="8">
        <f>P3390-Table3[[#This Row],[paid]]</f>
        <v>-649.17583005466327</v>
      </c>
      <c r="R3390" s="8">
        <v>2.2415113429035105</v>
      </c>
      <c r="S3390" s="8">
        <v>200</v>
      </c>
      <c r="T3390" s="10">
        <v>0.125</v>
      </c>
      <c r="U3390" s="8">
        <v>29.175539842641374</v>
      </c>
      <c r="V3390" s="10">
        <v>4.676827275463552E-2</v>
      </c>
    </row>
    <row r="3391" spans="1:22" x14ac:dyDescent="0.25">
      <c r="A3391" s="6">
        <v>44744</v>
      </c>
      <c r="B3391" s="7" t="str">
        <f t="shared" si="52"/>
        <v>7</v>
      </c>
      <c r="C3391" s="17">
        <f>_xlfn.ISOWEEKNUM(Table3[[#This Row],[dt]])</f>
        <v>26</v>
      </c>
      <c r="D3391" s="1">
        <v>2612</v>
      </c>
      <c r="E3391" s="1" t="s">
        <v>10</v>
      </c>
      <c r="F3391" s="1" t="s">
        <v>95</v>
      </c>
      <c r="G3391" s="1" t="s">
        <v>54</v>
      </c>
      <c r="H3391" s="1" t="s">
        <v>17</v>
      </c>
      <c r="I3391" s="1" t="s">
        <v>12</v>
      </c>
      <c r="J3391" s="1" t="s">
        <v>16</v>
      </c>
      <c r="K3391" s="1" t="s">
        <v>20</v>
      </c>
      <c r="L3391" s="1" t="s">
        <v>80</v>
      </c>
      <c r="M3391" s="1">
        <v>59260</v>
      </c>
      <c r="N3391" s="17">
        <v>79.689096874831904</v>
      </c>
      <c r="O3391" s="8">
        <v>1418.3461455325439</v>
      </c>
      <c r="P3391" s="8">
        <v>753.51148928924886</v>
      </c>
      <c r="Q3391" s="8">
        <f>P3391-Table3[[#This Row],[paid]]</f>
        <v>-664.83465624329506</v>
      </c>
      <c r="R3391" s="8">
        <v>9.4556409702169599</v>
      </c>
      <c r="S3391" s="8">
        <v>600</v>
      </c>
      <c r="T3391" s="10">
        <v>7.0000000000000007E-2</v>
      </c>
      <c r="U3391" s="8">
        <v>260.55676327300154</v>
      </c>
      <c r="V3391" s="10">
        <v>5.7631672282965056E-2</v>
      </c>
    </row>
    <row r="3392" spans="1:22" x14ac:dyDescent="0.25">
      <c r="A3392" s="6">
        <v>44744</v>
      </c>
      <c r="B3392" s="7" t="str">
        <f t="shared" si="52"/>
        <v>7</v>
      </c>
      <c r="C3392" s="17">
        <f>_xlfn.ISOWEEKNUM(Table3[[#This Row],[dt]])</f>
        <v>26</v>
      </c>
      <c r="D3392" s="1">
        <v>17870</v>
      </c>
      <c r="E3392" s="1" t="s">
        <v>10</v>
      </c>
      <c r="F3392" s="1" t="s">
        <v>91</v>
      </c>
      <c r="G3392" s="1" t="s">
        <v>25</v>
      </c>
      <c r="H3392" s="1" t="s">
        <v>11</v>
      </c>
      <c r="I3392" s="1" t="s">
        <v>12</v>
      </c>
      <c r="J3392" s="1" t="s">
        <v>13</v>
      </c>
      <c r="K3392" s="1" t="s">
        <v>14</v>
      </c>
      <c r="L3392" s="1" t="s">
        <v>81</v>
      </c>
      <c r="M3392" s="1">
        <v>49810</v>
      </c>
      <c r="N3392" s="17">
        <v>341.84215279031969</v>
      </c>
      <c r="O3392" s="8">
        <v>1407.1796879429739</v>
      </c>
      <c r="P3392" s="8">
        <v>703.26510802519942</v>
      </c>
      <c r="Q3392" s="8">
        <f>P3392-Table3[[#This Row],[paid]]</f>
        <v>-703.91457991777452</v>
      </c>
      <c r="R3392" s="8">
        <v>2.0572802455306634</v>
      </c>
      <c r="S3392" s="8">
        <v>800</v>
      </c>
      <c r="T3392" s="10">
        <v>0.12</v>
      </c>
      <c r="U3392" s="8">
        <v>24.989673591870407</v>
      </c>
      <c r="V3392" s="10">
        <v>5.9222980795114741E-3</v>
      </c>
    </row>
    <row r="3393" spans="1:22" x14ac:dyDescent="0.25">
      <c r="A3393" s="6">
        <v>44744</v>
      </c>
      <c r="B3393" s="7" t="str">
        <f t="shared" si="52"/>
        <v>7</v>
      </c>
      <c r="C3393" s="17">
        <f>_xlfn.ISOWEEKNUM(Table3[[#This Row],[dt]])</f>
        <v>26</v>
      </c>
      <c r="D3393" s="1">
        <v>17644</v>
      </c>
      <c r="E3393" s="1" t="s">
        <v>10</v>
      </c>
      <c r="F3393" s="1" t="s">
        <v>95</v>
      </c>
      <c r="G3393" s="1" t="s">
        <v>25</v>
      </c>
      <c r="H3393" s="1" t="s">
        <v>17</v>
      </c>
      <c r="I3393" s="1" t="s">
        <v>12</v>
      </c>
      <c r="J3393" s="1" t="s">
        <v>13</v>
      </c>
      <c r="K3393" s="1" t="s">
        <v>14</v>
      </c>
      <c r="L3393" s="1" t="s">
        <v>76</v>
      </c>
      <c r="M3393" s="1">
        <v>31900</v>
      </c>
      <c r="N3393" s="17">
        <v>123.0665709671631</v>
      </c>
      <c r="O3393" s="8">
        <v>993.89495873268174</v>
      </c>
      <c r="P3393" s="8">
        <v>237.0450474278706</v>
      </c>
      <c r="Q3393" s="8">
        <f>P3393-Table3[[#This Row],[paid]]</f>
        <v>-756.84991130481114</v>
      </c>
      <c r="R3393" s="8">
        <v>1.926153020799771</v>
      </c>
      <c r="S3393" s="8">
        <v>400</v>
      </c>
      <c r="T3393" s="10">
        <v>0.1</v>
      </c>
      <c r="U3393" s="8">
        <v>106.04837913312463</v>
      </c>
      <c r="V3393" s="10">
        <v>7.4562746816716083E-2</v>
      </c>
    </row>
    <row r="3394" spans="1:22" x14ac:dyDescent="0.25">
      <c r="A3394" s="6">
        <v>44744</v>
      </c>
      <c r="B3394" s="7" t="str">
        <f t="shared" ref="B3394:B3457" si="53">TEXT(A3394,"M")</f>
        <v>7</v>
      </c>
      <c r="C3394" s="17">
        <f>_xlfn.ISOWEEKNUM(Table3[[#This Row],[dt]])</f>
        <v>26</v>
      </c>
      <c r="D3394" s="1">
        <v>17365</v>
      </c>
      <c r="E3394" s="1" t="s">
        <v>10</v>
      </c>
      <c r="F3394" s="1" t="s">
        <v>90</v>
      </c>
      <c r="G3394" s="1" t="s">
        <v>26</v>
      </c>
      <c r="H3394" s="1" t="s">
        <v>17</v>
      </c>
      <c r="I3394" s="1" t="s">
        <v>18</v>
      </c>
      <c r="J3394" s="1" t="s">
        <v>16</v>
      </c>
      <c r="K3394" s="1" t="s">
        <v>15</v>
      </c>
      <c r="L3394" s="1" t="s">
        <v>77</v>
      </c>
      <c r="M3394" s="1">
        <v>80600</v>
      </c>
      <c r="N3394" s="17">
        <v>169.68421052631578</v>
      </c>
      <c r="O3394" s="8">
        <v>1456.7669964982272</v>
      </c>
      <c r="P3394" s="8">
        <v>664.49020892901592</v>
      </c>
      <c r="Q3394" s="8">
        <f>P3394-Table3[[#This Row],[paid]]</f>
        <v>-792.27678756921125</v>
      </c>
      <c r="R3394" s="8">
        <v>3.9160403131672776</v>
      </c>
      <c r="S3394" s="8">
        <v>600</v>
      </c>
      <c r="T3394" s="10">
        <v>0.11</v>
      </c>
      <c r="U3394" s="8">
        <v>387.80272122829649</v>
      </c>
      <c r="V3394" s="10">
        <v>9.7268230596738933E-2</v>
      </c>
    </row>
    <row r="3395" spans="1:22" x14ac:dyDescent="0.25">
      <c r="A3395" s="6">
        <v>44744</v>
      </c>
      <c r="B3395" s="7" t="str">
        <f t="shared" si="53"/>
        <v>7</v>
      </c>
      <c r="C3395" s="17">
        <f>_xlfn.ISOWEEKNUM(Table3[[#This Row],[dt]])</f>
        <v>26</v>
      </c>
      <c r="D3395" s="1">
        <v>2917</v>
      </c>
      <c r="E3395" s="1" t="s">
        <v>10</v>
      </c>
      <c r="F3395" s="1" t="s">
        <v>95</v>
      </c>
      <c r="G3395" s="1" t="s">
        <v>56</v>
      </c>
      <c r="H3395" s="1" t="s">
        <v>17</v>
      </c>
      <c r="I3395" s="1" t="s">
        <v>18</v>
      </c>
      <c r="J3395" s="1" t="s">
        <v>13</v>
      </c>
      <c r="K3395" s="1" t="s">
        <v>15</v>
      </c>
      <c r="L3395" s="1" t="s">
        <v>75</v>
      </c>
      <c r="M3395" s="1">
        <v>42420</v>
      </c>
      <c r="N3395" s="17">
        <v>171.12421313946274</v>
      </c>
      <c r="O3395" s="8">
        <v>1194.8972851339852</v>
      </c>
      <c r="P3395" s="8">
        <v>374.4979078773506</v>
      </c>
      <c r="Q3395" s="8">
        <f>P3395-Table3[[#This Row],[paid]]</f>
        <v>-820.39937725663458</v>
      </c>
      <c r="R3395" s="8">
        <v>2.1884565661794597</v>
      </c>
      <c r="S3395" s="8">
        <v>400</v>
      </c>
      <c r="T3395" s="10">
        <v>7.0000000000000007E-2</v>
      </c>
      <c r="U3395" s="8">
        <v>6.5516145293234125</v>
      </c>
      <c r="V3395" s="10">
        <v>2.9157325900064793E-3</v>
      </c>
    </row>
    <row r="3396" spans="1:22" x14ac:dyDescent="0.25">
      <c r="A3396" s="6">
        <v>44744</v>
      </c>
      <c r="B3396" s="7" t="str">
        <f t="shared" si="53"/>
        <v>7</v>
      </c>
      <c r="C3396" s="17">
        <f>_xlfn.ISOWEEKNUM(Table3[[#This Row],[dt]])</f>
        <v>26</v>
      </c>
      <c r="D3396" s="1">
        <v>16857</v>
      </c>
      <c r="E3396" s="1" t="s">
        <v>10</v>
      </c>
      <c r="F3396" s="1" t="s">
        <v>89</v>
      </c>
      <c r="G3396" s="1" t="s">
        <v>25</v>
      </c>
      <c r="H3396" s="1" t="s">
        <v>11</v>
      </c>
      <c r="I3396" s="1" t="s">
        <v>12</v>
      </c>
      <c r="J3396" s="1" t="s">
        <v>13</v>
      </c>
      <c r="K3396" s="1" t="s">
        <v>15</v>
      </c>
      <c r="L3396" s="1" t="s">
        <v>78</v>
      </c>
      <c r="M3396" s="1">
        <v>154000</v>
      </c>
      <c r="N3396" s="17">
        <v>410.18811386715498</v>
      </c>
      <c r="O3396" s="8">
        <v>1789.3442257509219</v>
      </c>
      <c r="P3396" s="8">
        <v>955.6871523696035</v>
      </c>
      <c r="Q3396" s="8">
        <f>P3396-Table3[[#This Row],[paid]]</f>
        <v>-833.65707338131836</v>
      </c>
      <c r="R3396" s="8">
        <v>2.3298752939465133</v>
      </c>
      <c r="S3396" s="8">
        <v>1200</v>
      </c>
      <c r="T3396" s="10">
        <v>0.08</v>
      </c>
      <c r="U3396" s="8">
        <v>163.5885871550762</v>
      </c>
      <c r="V3396" s="10">
        <v>2.8528964168079169E-2</v>
      </c>
    </row>
    <row r="3397" spans="1:22" x14ac:dyDescent="0.25">
      <c r="A3397" s="6">
        <v>44744</v>
      </c>
      <c r="B3397" s="7" t="str">
        <f t="shared" si="53"/>
        <v>7</v>
      </c>
      <c r="C3397" s="17">
        <f>_xlfn.ISOWEEKNUM(Table3[[#This Row],[dt]])</f>
        <v>26</v>
      </c>
      <c r="D3397" s="1">
        <v>16862</v>
      </c>
      <c r="E3397" s="1" t="s">
        <v>10</v>
      </c>
      <c r="F3397" s="1" t="s">
        <v>91</v>
      </c>
      <c r="G3397" s="1" t="s">
        <v>74</v>
      </c>
      <c r="H3397" s="1" t="s">
        <v>17</v>
      </c>
      <c r="I3397" s="1" t="s">
        <v>12</v>
      </c>
      <c r="J3397" s="1" t="s">
        <v>13</v>
      </c>
      <c r="K3397" s="1" t="s">
        <v>14</v>
      </c>
      <c r="L3397" s="1" t="s">
        <v>75</v>
      </c>
      <c r="M3397" s="1">
        <v>46350</v>
      </c>
      <c r="N3397" s="17">
        <v>158.92725936811169</v>
      </c>
      <c r="O3397" s="8">
        <v>1361.6457299742513</v>
      </c>
      <c r="P3397" s="8">
        <v>515.24434308357047</v>
      </c>
      <c r="Q3397" s="8">
        <f>P3397-Table3[[#This Row],[paid]]</f>
        <v>-846.40138689068078</v>
      </c>
      <c r="R3397" s="8">
        <v>3.2420136427958361</v>
      </c>
      <c r="S3397" s="8">
        <v>1000</v>
      </c>
      <c r="T3397" s="10">
        <v>0.09</v>
      </c>
      <c r="U3397" s="8">
        <v>208.08694546532118</v>
      </c>
      <c r="V3397" s="10">
        <v>6.7310118088823714E-2</v>
      </c>
    </row>
    <row r="3398" spans="1:22" x14ac:dyDescent="0.25">
      <c r="A3398" s="6">
        <v>44744</v>
      </c>
      <c r="B3398" s="7" t="str">
        <f t="shared" si="53"/>
        <v>7</v>
      </c>
      <c r="C3398" s="17">
        <f>_xlfn.ISOWEEKNUM(Table3[[#This Row],[dt]])</f>
        <v>26</v>
      </c>
      <c r="D3398" s="1">
        <v>12657</v>
      </c>
      <c r="E3398" s="1" t="s">
        <v>10</v>
      </c>
      <c r="F3398" s="1" t="s">
        <v>91</v>
      </c>
      <c r="G3398" s="1" t="s">
        <v>28</v>
      </c>
      <c r="H3398" s="1" t="s">
        <v>19</v>
      </c>
      <c r="I3398" s="1" t="s">
        <v>18</v>
      </c>
      <c r="J3398" s="1" t="s">
        <v>16</v>
      </c>
      <c r="K3398" s="1" t="s">
        <v>14</v>
      </c>
      <c r="L3398" s="1" t="s">
        <v>81</v>
      </c>
      <c r="M3398" s="1">
        <v>140140</v>
      </c>
      <c r="N3398" s="17">
        <v>228.51104645586213</v>
      </c>
      <c r="O3398" s="8">
        <v>3409.2181961014921</v>
      </c>
      <c r="P3398" s="8">
        <v>2545.8954823121521</v>
      </c>
      <c r="Q3398" s="8">
        <f>P3398-Table3[[#This Row],[paid]]</f>
        <v>-863.32271378934001</v>
      </c>
      <c r="R3398" s="8">
        <v>11.141235934972196</v>
      </c>
      <c r="S3398" s="8">
        <v>2000</v>
      </c>
      <c r="T3398" s="10">
        <v>0.08</v>
      </c>
      <c r="U3398" s="8">
        <v>1135.2108691228868</v>
      </c>
      <c r="V3398" s="10">
        <v>7.431640962285313E-2</v>
      </c>
    </row>
    <row r="3399" spans="1:22" x14ac:dyDescent="0.25">
      <c r="A3399" s="6">
        <v>44744</v>
      </c>
      <c r="B3399" s="7" t="str">
        <f t="shared" si="53"/>
        <v>7</v>
      </c>
      <c r="C3399" s="17">
        <f>_xlfn.ISOWEEKNUM(Table3[[#This Row],[dt]])</f>
        <v>26</v>
      </c>
      <c r="D3399" s="1">
        <v>15839</v>
      </c>
      <c r="E3399" s="1" t="s">
        <v>10</v>
      </c>
      <c r="F3399" s="1" t="s">
        <v>94</v>
      </c>
      <c r="G3399" s="1" t="s">
        <v>34</v>
      </c>
      <c r="H3399" s="1" t="s">
        <v>19</v>
      </c>
      <c r="I3399" s="1" t="s">
        <v>12</v>
      </c>
      <c r="J3399" s="1" t="s">
        <v>16</v>
      </c>
      <c r="K3399" s="1" t="s">
        <v>14</v>
      </c>
      <c r="L3399" s="1" t="s">
        <v>80</v>
      </c>
      <c r="M3399" s="1">
        <v>143250</v>
      </c>
      <c r="N3399" s="17">
        <v>42.628642281463108</v>
      </c>
      <c r="O3399" s="8">
        <v>2155.1712833339675</v>
      </c>
      <c r="P3399" s="8">
        <v>1276.0003568406316</v>
      </c>
      <c r="Q3399" s="8">
        <f>P3399-Table3[[#This Row],[paid]]</f>
        <v>-879.17092649333586</v>
      </c>
      <c r="R3399" s="8">
        <v>29.932934490749549</v>
      </c>
      <c r="S3399" s="8">
        <v>400</v>
      </c>
      <c r="T3399" s="10">
        <v>7.4999999999999997E-2</v>
      </c>
      <c r="U3399" s="8">
        <v>301.05397088608646</v>
      </c>
      <c r="V3399" s="10">
        <v>3.932260797997137E-2</v>
      </c>
    </row>
    <row r="3400" spans="1:22" x14ac:dyDescent="0.25">
      <c r="A3400" s="6">
        <v>44744</v>
      </c>
      <c r="B3400" s="7" t="str">
        <f t="shared" si="53"/>
        <v>7</v>
      </c>
      <c r="C3400" s="17">
        <f>_xlfn.ISOWEEKNUM(Table3[[#This Row],[dt]])</f>
        <v>26</v>
      </c>
      <c r="D3400" s="1">
        <v>9559</v>
      </c>
      <c r="E3400" s="1" t="s">
        <v>10</v>
      </c>
      <c r="F3400" s="1" t="s">
        <v>92</v>
      </c>
      <c r="G3400" s="1" t="s">
        <v>33</v>
      </c>
      <c r="H3400" s="1" t="s">
        <v>17</v>
      </c>
      <c r="I3400" s="1" t="s">
        <v>12</v>
      </c>
      <c r="J3400" s="1" t="s">
        <v>16</v>
      </c>
      <c r="K3400" s="1" t="s">
        <v>14</v>
      </c>
      <c r="L3400" s="1" t="s">
        <v>75</v>
      </c>
      <c r="M3400" s="1">
        <v>435560</v>
      </c>
      <c r="N3400" s="17">
        <v>720.37817822759814</v>
      </c>
      <c r="O3400" s="8">
        <v>8582.0072628956241</v>
      </c>
      <c r="P3400" s="8">
        <v>7689.4163651502058</v>
      </c>
      <c r="Q3400" s="8">
        <f>P3400-Table3[[#This Row],[paid]]</f>
        <v>-892.59089774541826</v>
      </c>
      <c r="R3400" s="8">
        <v>10.674138386686099</v>
      </c>
      <c r="S3400" s="8">
        <v>10800</v>
      </c>
      <c r="T3400" s="10">
        <v>7.0000000000000007E-2</v>
      </c>
      <c r="U3400" s="8">
        <v>2741.3229324673925</v>
      </c>
      <c r="V3400" s="10">
        <v>5.9417663671059023E-2</v>
      </c>
    </row>
    <row r="3401" spans="1:22" x14ac:dyDescent="0.25">
      <c r="A3401" s="6">
        <v>44744</v>
      </c>
      <c r="B3401" s="7" t="str">
        <f t="shared" si="53"/>
        <v>7</v>
      </c>
      <c r="C3401" s="17">
        <f>_xlfn.ISOWEEKNUM(Table3[[#This Row],[dt]])</f>
        <v>26</v>
      </c>
      <c r="D3401" s="1">
        <v>12446</v>
      </c>
      <c r="E3401" s="1" t="s">
        <v>10</v>
      </c>
      <c r="F3401" s="1" t="s">
        <v>92</v>
      </c>
      <c r="G3401" s="1" t="s">
        <v>45</v>
      </c>
      <c r="H3401" s="1" t="s">
        <v>11</v>
      </c>
      <c r="I3401" s="1" t="s">
        <v>12</v>
      </c>
      <c r="J3401" s="1" t="s">
        <v>13</v>
      </c>
      <c r="K3401" s="1" t="s">
        <v>15</v>
      </c>
      <c r="L3401" s="1" t="s">
        <v>77</v>
      </c>
      <c r="M3401" s="1">
        <v>223040</v>
      </c>
      <c r="N3401" s="17">
        <v>1028.6939024665958</v>
      </c>
      <c r="O3401" s="8">
        <v>5792.3004381610599</v>
      </c>
      <c r="P3401" s="8">
        <v>4868.0589395350271</v>
      </c>
      <c r="Q3401" s="8">
        <f>P3401-Table3[[#This Row],[paid]]</f>
        <v>-924.24149862603281</v>
      </c>
      <c r="R3401" s="8">
        <v>4.7322715998047871</v>
      </c>
      <c r="S3401" s="8">
        <v>5600</v>
      </c>
      <c r="T3401" s="10">
        <v>0.21</v>
      </c>
      <c r="U3401" s="8">
        <v>5806.8983271248699</v>
      </c>
      <c r="V3401" s="10">
        <v>0.19880950495364916</v>
      </c>
    </row>
    <row r="3402" spans="1:22" x14ac:dyDescent="0.25">
      <c r="A3402" s="6">
        <v>44744</v>
      </c>
      <c r="B3402" s="7" t="str">
        <f t="shared" si="53"/>
        <v>7</v>
      </c>
      <c r="C3402" s="17">
        <f>_xlfn.ISOWEEKNUM(Table3[[#This Row],[dt]])</f>
        <v>26</v>
      </c>
      <c r="D3402" s="1">
        <v>17282</v>
      </c>
      <c r="E3402" s="1" t="s">
        <v>10</v>
      </c>
      <c r="F3402" s="1" t="s">
        <v>91</v>
      </c>
      <c r="G3402" s="1" t="s">
        <v>59</v>
      </c>
      <c r="H3402" s="1" t="s">
        <v>17</v>
      </c>
      <c r="I3402" s="1" t="s">
        <v>18</v>
      </c>
      <c r="J3402" s="1" t="s">
        <v>13</v>
      </c>
      <c r="K3402" s="1" t="s">
        <v>14</v>
      </c>
      <c r="L3402" s="1" t="s">
        <v>76</v>
      </c>
      <c r="M3402" s="1">
        <v>35260</v>
      </c>
      <c r="N3402" s="17">
        <v>74.804243008678881</v>
      </c>
      <c r="O3402" s="8">
        <v>1527.6412819679147</v>
      </c>
      <c r="P3402" s="8">
        <v>577.14166508291726</v>
      </c>
      <c r="Q3402" s="8">
        <f>P3402-Table3[[#This Row],[paid]]</f>
        <v>-950.49961688499741</v>
      </c>
      <c r="R3402" s="8">
        <v>7.7153600099389621</v>
      </c>
      <c r="S3402" s="8">
        <v>400</v>
      </c>
      <c r="T3402" s="10">
        <v>7.0000000000000007E-2</v>
      </c>
      <c r="U3402" s="8">
        <v>193.92160794836093</v>
      </c>
      <c r="V3402" s="10">
        <v>5.6000580007943238E-2</v>
      </c>
    </row>
    <row r="3403" spans="1:22" x14ac:dyDescent="0.25">
      <c r="A3403" s="6">
        <v>44744</v>
      </c>
      <c r="B3403" s="7" t="str">
        <f t="shared" si="53"/>
        <v>7</v>
      </c>
      <c r="C3403" s="17">
        <f>_xlfn.ISOWEEKNUM(Table3[[#This Row],[dt]])</f>
        <v>26</v>
      </c>
      <c r="D3403" s="1">
        <v>12394</v>
      </c>
      <c r="E3403" s="1" t="s">
        <v>10</v>
      </c>
      <c r="F3403" s="1" t="s">
        <v>94</v>
      </c>
      <c r="G3403" s="1" t="s">
        <v>49</v>
      </c>
      <c r="H3403" s="1" t="s">
        <v>17</v>
      </c>
      <c r="I3403" s="1" t="s">
        <v>12</v>
      </c>
      <c r="J3403" s="1" t="s">
        <v>13</v>
      </c>
      <c r="K3403" s="1" t="s">
        <v>14</v>
      </c>
      <c r="L3403" s="1" t="s">
        <v>75</v>
      </c>
      <c r="M3403" s="1">
        <v>634420</v>
      </c>
      <c r="N3403" s="17">
        <v>1445.486441944867</v>
      </c>
      <c r="O3403" s="8">
        <v>20154.403458666868</v>
      </c>
      <c r="P3403" s="8">
        <v>19191.644891297557</v>
      </c>
      <c r="Q3403" s="8">
        <f>P3403-Table3[[#This Row],[paid]]</f>
        <v>-962.75856736931019</v>
      </c>
      <c r="R3403" s="8">
        <v>13.276945624945236</v>
      </c>
      <c r="S3403" s="8">
        <v>27200</v>
      </c>
      <c r="T3403" s="10">
        <v>7.0000000000000007E-2</v>
      </c>
      <c r="U3403" s="8">
        <v>2585.9181181570266</v>
      </c>
      <c r="V3403" s="10">
        <v>2.2456978308388859E-2</v>
      </c>
    </row>
    <row r="3404" spans="1:22" x14ac:dyDescent="0.25">
      <c r="A3404" s="6">
        <v>44744</v>
      </c>
      <c r="B3404" s="7" t="str">
        <f t="shared" si="53"/>
        <v>7</v>
      </c>
      <c r="C3404" s="17">
        <f>_xlfn.ISOWEEKNUM(Table3[[#This Row],[dt]])</f>
        <v>26</v>
      </c>
      <c r="D3404" s="1">
        <v>16537</v>
      </c>
      <c r="E3404" s="1" t="s">
        <v>10</v>
      </c>
      <c r="F3404" s="1" t="s">
        <v>92</v>
      </c>
      <c r="G3404" s="1" t="s">
        <v>39</v>
      </c>
      <c r="H3404" s="1" t="s">
        <v>17</v>
      </c>
      <c r="I3404" s="1" t="s">
        <v>12</v>
      </c>
      <c r="J3404" s="1" t="s">
        <v>16</v>
      </c>
      <c r="K3404" s="1" t="s">
        <v>15</v>
      </c>
      <c r="L3404" s="1" t="s">
        <v>80</v>
      </c>
      <c r="M3404" s="1">
        <v>47010</v>
      </c>
      <c r="N3404" s="17">
        <v>110.49824538171224</v>
      </c>
      <c r="O3404" s="8">
        <v>1335.4457540254677</v>
      </c>
      <c r="P3404" s="8">
        <v>346.39533479406538</v>
      </c>
      <c r="Q3404" s="8">
        <f>P3404-Table3[[#This Row],[paid]]</f>
        <v>-989.05041923140243</v>
      </c>
      <c r="R3404" s="8">
        <v>3.1348491878532103</v>
      </c>
      <c r="S3404" s="8">
        <v>400</v>
      </c>
      <c r="T3404" s="10">
        <v>0.1</v>
      </c>
      <c r="U3404" s="8">
        <v>127.98279840489093</v>
      </c>
      <c r="V3404" s="10">
        <v>6.1578388212116877E-2</v>
      </c>
    </row>
    <row r="3405" spans="1:22" x14ac:dyDescent="0.25">
      <c r="A3405" s="6">
        <v>44744</v>
      </c>
      <c r="B3405" s="7" t="str">
        <f t="shared" si="53"/>
        <v>7</v>
      </c>
      <c r="C3405" s="17">
        <f>_xlfn.ISOWEEKNUM(Table3[[#This Row],[dt]])</f>
        <v>26</v>
      </c>
      <c r="D3405" s="1">
        <v>15169</v>
      </c>
      <c r="E3405" s="1" t="s">
        <v>10</v>
      </c>
      <c r="F3405" s="1" t="s">
        <v>93</v>
      </c>
      <c r="G3405" s="1" t="s">
        <v>31</v>
      </c>
      <c r="H3405" s="1" t="s">
        <v>11</v>
      </c>
      <c r="I3405" s="1" t="s">
        <v>18</v>
      </c>
      <c r="J3405" s="1" t="s">
        <v>13</v>
      </c>
      <c r="K3405" s="1" t="s">
        <v>14</v>
      </c>
      <c r="L3405" s="1" t="s">
        <v>81</v>
      </c>
      <c r="M3405" s="1">
        <v>125910</v>
      </c>
      <c r="N3405" s="17">
        <v>697.65435356200533</v>
      </c>
      <c r="O3405" s="8">
        <v>3435.9531486120241</v>
      </c>
      <c r="P3405" s="8">
        <v>2378.0830086947008</v>
      </c>
      <c r="Q3405" s="8">
        <f>P3405-Table3[[#This Row],[paid]]</f>
        <v>-1057.8701399173233</v>
      </c>
      <c r="R3405" s="8">
        <v>3.408683679178595</v>
      </c>
      <c r="S3405" s="8">
        <v>2800</v>
      </c>
      <c r="T3405" s="10">
        <v>0.09</v>
      </c>
      <c r="U3405" s="8">
        <v>206.94584429452158</v>
      </c>
      <c r="V3405" s="10">
        <v>1.4503688022235431E-2</v>
      </c>
    </row>
    <row r="3406" spans="1:22" x14ac:dyDescent="0.25">
      <c r="A3406" s="6">
        <v>44744</v>
      </c>
      <c r="B3406" s="7" t="str">
        <f t="shared" si="53"/>
        <v>7</v>
      </c>
      <c r="C3406" s="17">
        <f>_xlfn.ISOWEEKNUM(Table3[[#This Row],[dt]])</f>
        <v>26</v>
      </c>
      <c r="D3406" s="1">
        <v>2789</v>
      </c>
      <c r="E3406" s="1" t="s">
        <v>10</v>
      </c>
      <c r="F3406" s="1" t="s">
        <v>94</v>
      </c>
      <c r="G3406" s="1" t="s">
        <v>29</v>
      </c>
      <c r="H3406" s="1" t="s">
        <v>17</v>
      </c>
      <c r="I3406" s="1" t="s">
        <v>12</v>
      </c>
      <c r="J3406" s="1" t="s">
        <v>13</v>
      </c>
      <c r="K3406" s="1" t="s">
        <v>14</v>
      </c>
      <c r="L3406" s="1" t="s">
        <v>75</v>
      </c>
      <c r="M3406" s="1">
        <v>44960</v>
      </c>
      <c r="N3406" s="17">
        <v>167.53508285102671</v>
      </c>
      <c r="O3406" s="8">
        <v>2938.4197241171782</v>
      </c>
      <c r="P3406" s="8">
        <v>1745.7035174860373</v>
      </c>
      <c r="Q3406" s="8">
        <f>P3406-Table3[[#This Row],[paid]]</f>
        <v>-1192.7162066311409</v>
      </c>
      <c r="R3406" s="8">
        <v>10.419928099706306</v>
      </c>
      <c r="S3406" s="8">
        <v>2000</v>
      </c>
      <c r="T3406" s="10">
        <v>0.14000000000000001</v>
      </c>
      <c r="U3406" s="8">
        <v>812.99889780170633</v>
      </c>
      <c r="V3406" s="10">
        <v>7.7619031492481463E-2</v>
      </c>
    </row>
    <row r="3407" spans="1:22" x14ac:dyDescent="0.25">
      <c r="A3407" s="6">
        <v>44744</v>
      </c>
      <c r="B3407" s="7" t="str">
        <f t="shared" si="53"/>
        <v>7</v>
      </c>
      <c r="C3407" s="17">
        <f>_xlfn.ISOWEEKNUM(Table3[[#This Row],[dt]])</f>
        <v>26</v>
      </c>
      <c r="D3407" s="1">
        <v>9121</v>
      </c>
      <c r="E3407" s="1" t="s">
        <v>10</v>
      </c>
      <c r="F3407" s="1" t="s">
        <v>92</v>
      </c>
      <c r="G3407" s="1" t="s">
        <v>28</v>
      </c>
      <c r="H3407" s="1" t="s">
        <v>11</v>
      </c>
      <c r="I3407" s="1" t="s">
        <v>18</v>
      </c>
      <c r="J3407" s="1" t="s">
        <v>13</v>
      </c>
      <c r="K3407" s="1" t="s">
        <v>14</v>
      </c>
      <c r="L3407" s="1" t="s">
        <v>79</v>
      </c>
      <c r="M3407" s="1">
        <v>206800</v>
      </c>
      <c r="N3407" s="17">
        <v>563.17434746754122</v>
      </c>
      <c r="O3407" s="8">
        <v>4006.173598774742</v>
      </c>
      <c r="P3407" s="8">
        <v>2648.0917867742446</v>
      </c>
      <c r="Q3407" s="8">
        <f>P3407-Table3[[#This Row],[paid]]</f>
        <v>-1358.0818120004974</v>
      </c>
      <c r="R3407" s="8">
        <v>4.7020816887027488</v>
      </c>
      <c r="S3407" s="8">
        <v>2200</v>
      </c>
      <c r="T3407" s="10">
        <v>0.125</v>
      </c>
      <c r="U3407" s="8">
        <v>754.70824520517533</v>
      </c>
      <c r="V3407" s="10">
        <v>4.7500131287903619E-2</v>
      </c>
    </row>
    <row r="3408" spans="1:22" x14ac:dyDescent="0.25">
      <c r="A3408" s="6">
        <v>44744</v>
      </c>
      <c r="B3408" s="7" t="str">
        <f t="shared" si="53"/>
        <v>7</v>
      </c>
      <c r="C3408" s="17">
        <f>_xlfn.ISOWEEKNUM(Table3[[#This Row],[dt]])</f>
        <v>26</v>
      </c>
      <c r="D3408" s="1">
        <v>3016</v>
      </c>
      <c r="E3408" s="1" t="s">
        <v>10</v>
      </c>
      <c r="F3408" s="1" t="s">
        <v>95</v>
      </c>
      <c r="G3408" s="1" t="s">
        <v>42</v>
      </c>
      <c r="H3408" s="1" t="s">
        <v>11</v>
      </c>
      <c r="I3408" s="1" t="s">
        <v>12</v>
      </c>
      <c r="J3408" s="1" t="s">
        <v>16</v>
      </c>
      <c r="K3408" s="1" t="s">
        <v>15</v>
      </c>
      <c r="L3408" s="1" t="s">
        <v>80</v>
      </c>
      <c r="M3408" s="1">
        <v>108330</v>
      </c>
      <c r="N3408" s="17">
        <v>735.99728238795387</v>
      </c>
      <c r="O3408" s="8">
        <v>1717.5358389837716</v>
      </c>
      <c r="P3408" s="8">
        <v>229.0039329521685</v>
      </c>
      <c r="Q3408" s="8">
        <f>P3408-Table3[[#This Row],[paid]]</f>
        <v>-1488.5319060316031</v>
      </c>
      <c r="R3408" s="8">
        <v>0.31114779691734989</v>
      </c>
      <c r="S3408" s="8">
        <v>200</v>
      </c>
      <c r="T3408" s="10">
        <v>7.0000000000000007E-2</v>
      </c>
      <c r="U3408" s="8">
        <v>69.913788919770852</v>
      </c>
      <c r="V3408" s="10">
        <v>5.0882524169263629E-2</v>
      </c>
    </row>
    <row r="3409" spans="1:22" x14ac:dyDescent="0.25">
      <c r="A3409" s="6">
        <v>44744</v>
      </c>
      <c r="B3409" s="7" t="str">
        <f t="shared" si="53"/>
        <v>7</v>
      </c>
      <c r="C3409" s="17">
        <f>_xlfn.ISOWEEKNUM(Table3[[#This Row],[dt]])</f>
        <v>26</v>
      </c>
      <c r="D3409" s="1">
        <v>16842</v>
      </c>
      <c r="E3409" s="1" t="s">
        <v>10</v>
      </c>
      <c r="F3409" s="1" t="s">
        <v>89</v>
      </c>
      <c r="G3409" s="1" t="s">
        <v>54</v>
      </c>
      <c r="H3409" s="1" t="s">
        <v>11</v>
      </c>
      <c r="I3409" s="1" t="s">
        <v>12</v>
      </c>
      <c r="J3409" s="1" t="s">
        <v>16</v>
      </c>
      <c r="K3409" s="1" t="s">
        <v>14</v>
      </c>
      <c r="L3409" s="1" t="s">
        <v>81</v>
      </c>
      <c r="M3409" s="1">
        <v>244530</v>
      </c>
      <c r="N3409" s="17">
        <v>785.10775414039222</v>
      </c>
      <c r="O3409" s="8">
        <v>2909.008781832722</v>
      </c>
      <c r="P3409" s="8">
        <v>1369.235822229836</v>
      </c>
      <c r="Q3409" s="8">
        <f>P3409-Table3[[#This Row],[paid]]</f>
        <v>-1539.772959602886</v>
      </c>
      <c r="R3409" s="8">
        <v>1.7440100610507925</v>
      </c>
      <c r="S3409" s="8">
        <v>2600</v>
      </c>
      <c r="T3409" s="10">
        <v>0.14000000000000001</v>
      </c>
      <c r="U3409" s="8">
        <v>124.95565305276499</v>
      </c>
      <c r="V3409" s="10">
        <v>1.520990163808689E-2</v>
      </c>
    </row>
    <row r="3410" spans="1:22" x14ac:dyDescent="0.25">
      <c r="A3410" s="6">
        <v>44744</v>
      </c>
      <c r="B3410" s="7" t="str">
        <f t="shared" si="53"/>
        <v>7</v>
      </c>
      <c r="C3410" s="17">
        <f>_xlfn.ISOWEEKNUM(Table3[[#This Row],[dt]])</f>
        <v>26</v>
      </c>
      <c r="D3410" s="1">
        <v>10543</v>
      </c>
      <c r="E3410" s="1" t="s">
        <v>10</v>
      </c>
      <c r="F3410" s="1" t="s">
        <v>95</v>
      </c>
      <c r="G3410" s="1" t="s">
        <v>41</v>
      </c>
      <c r="H3410" s="1" t="s">
        <v>19</v>
      </c>
      <c r="I3410" s="1" t="s">
        <v>18</v>
      </c>
      <c r="J3410" s="1" t="s">
        <v>13</v>
      </c>
      <c r="K3410" s="1" t="s">
        <v>14</v>
      </c>
      <c r="L3410" s="1" t="s">
        <v>76</v>
      </c>
      <c r="M3410" s="1">
        <v>206510</v>
      </c>
      <c r="N3410" s="17">
        <v>203.60857776682278</v>
      </c>
      <c r="O3410" s="8">
        <v>4468.7334963585536</v>
      </c>
      <c r="P3410" s="8">
        <v>2707.9537845610903</v>
      </c>
      <c r="Q3410" s="8">
        <f>P3410-Table3[[#This Row],[paid]]</f>
        <v>-1760.7797117974633</v>
      </c>
      <c r="R3410" s="8">
        <v>13.299802072495694</v>
      </c>
      <c r="S3410" s="8">
        <v>3200</v>
      </c>
      <c r="T3410" s="10">
        <v>8.5000000000000006E-2</v>
      </c>
      <c r="U3410" s="8">
        <v>865.06547397865404</v>
      </c>
      <c r="V3410" s="10">
        <v>5.324225982675361E-2</v>
      </c>
    </row>
    <row r="3411" spans="1:22" x14ac:dyDescent="0.25">
      <c r="A3411" s="6">
        <v>44744</v>
      </c>
      <c r="B3411" s="7" t="str">
        <f t="shared" si="53"/>
        <v>7</v>
      </c>
      <c r="C3411" s="17">
        <f>_xlfn.ISOWEEKNUM(Table3[[#This Row],[dt]])</f>
        <v>26</v>
      </c>
      <c r="D3411" s="1">
        <v>15101</v>
      </c>
      <c r="E3411" s="1" t="s">
        <v>10</v>
      </c>
      <c r="F3411" s="1" t="s">
        <v>94</v>
      </c>
      <c r="G3411" s="1" t="s">
        <v>52</v>
      </c>
      <c r="H3411" s="1" t="s">
        <v>17</v>
      </c>
      <c r="I3411" s="1" t="s">
        <v>12</v>
      </c>
      <c r="J3411" s="1" t="s">
        <v>16</v>
      </c>
      <c r="K3411" s="1" t="s">
        <v>14</v>
      </c>
      <c r="L3411" s="1" t="s">
        <v>77</v>
      </c>
      <c r="M3411" s="1">
        <v>101360</v>
      </c>
      <c r="N3411" s="17">
        <v>392.15093027299599</v>
      </c>
      <c r="O3411" s="8">
        <v>6688.039661598149</v>
      </c>
      <c r="P3411" s="8">
        <v>4911.4624999970174</v>
      </c>
      <c r="Q3411" s="8">
        <f>P3411-Table3[[#This Row],[paid]]</f>
        <v>-1776.5771616011316</v>
      </c>
      <c r="R3411" s="8">
        <v>12.524418841944099</v>
      </c>
      <c r="S3411" s="8">
        <v>5400</v>
      </c>
      <c r="T3411" s="10">
        <v>0.1</v>
      </c>
      <c r="U3411" s="8">
        <v>2426.9659121442473</v>
      </c>
      <c r="V3411" s="10">
        <v>8.2357203926723146E-2</v>
      </c>
    </row>
    <row r="3412" spans="1:22" x14ac:dyDescent="0.25">
      <c r="A3412" s="6">
        <v>44744</v>
      </c>
      <c r="B3412" s="7" t="str">
        <f t="shared" si="53"/>
        <v>7</v>
      </c>
      <c r="C3412" s="17">
        <f>_xlfn.ISOWEEKNUM(Table3[[#This Row],[dt]])</f>
        <v>26</v>
      </c>
      <c r="D3412" s="1">
        <v>3015</v>
      </c>
      <c r="E3412" s="1" t="s">
        <v>10</v>
      </c>
      <c r="F3412" s="1" t="s">
        <v>93</v>
      </c>
      <c r="G3412" s="1" t="s">
        <v>43</v>
      </c>
      <c r="H3412" s="1" t="s">
        <v>11</v>
      </c>
      <c r="I3412" s="1" t="s">
        <v>12</v>
      </c>
      <c r="J3412" s="1" t="s">
        <v>16</v>
      </c>
      <c r="K3412" s="1" t="s">
        <v>15</v>
      </c>
      <c r="L3412" s="1" t="s">
        <v>78</v>
      </c>
      <c r="M3412" s="1">
        <v>483450</v>
      </c>
      <c r="N3412" s="17">
        <v>6621.8345528887512</v>
      </c>
      <c r="O3412" s="8">
        <v>8085.434826926019</v>
      </c>
      <c r="P3412" s="8">
        <v>6297.3902272487403</v>
      </c>
      <c r="Q3412" s="8">
        <f>P3412-Table3[[#This Row],[paid]]</f>
        <v>-1788.0445996772787</v>
      </c>
      <c r="R3412" s="8">
        <v>0.95100386108280621</v>
      </c>
      <c r="S3412" s="8">
        <v>9200</v>
      </c>
      <c r="T3412" s="10">
        <v>0.13</v>
      </c>
      <c r="U3412" s="8">
        <v>1942.3106592705058</v>
      </c>
      <c r="V3412" s="10">
        <v>5.1405174450048323E-2</v>
      </c>
    </row>
    <row r="3413" spans="1:22" x14ac:dyDescent="0.25">
      <c r="A3413" s="6">
        <v>44744</v>
      </c>
      <c r="B3413" s="7" t="str">
        <f t="shared" si="53"/>
        <v>7</v>
      </c>
      <c r="C3413" s="17">
        <f>_xlfn.ISOWEEKNUM(Table3[[#This Row],[dt]])</f>
        <v>26</v>
      </c>
      <c r="D3413" s="1">
        <v>16846</v>
      </c>
      <c r="E3413" s="1" t="s">
        <v>10</v>
      </c>
      <c r="F3413" s="1" t="s">
        <v>94</v>
      </c>
      <c r="G3413" s="1" t="s">
        <v>62</v>
      </c>
      <c r="H3413" s="1" t="s">
        <v>11</v>
      </c>
      <c r="I3413" s="1" t="s">
        <v>12</v>
      </c>
      <c r="J3413" s="1" t="s">
        <v>13</v>
      </c>
      <c r="K3413" s="1" t="s">
        <v>15</v>
      </c>
      <c r="L3413" s="1" t="s">
        <v>76</v>
      </c>
      <c r="M3413" s="1">
        <v>522990</v>
      </c>
      <c r="N3413" s="17">
        <v>1905.5026956521738</v>
      </c>
      <c r="O3413" s="8">
        <v>7792.1563420712764</v>
      </c>
      <c r="P3413" s="8">
        <v>5906.1157178838503</v>
      </c>
      <c r="Q3413" s="8">
        <f>P3413-Table3[[#This Row],[paid]]</f>
        <v>-1886.0406241874261</v>
      </c>
      <c r="R3413" s="8">
        <v>3.0995053071087018</v>
      </c>
      <c r="S3413" s="8">
        <v>4600</v>
      </c>
      <c r="T3413" s="10">
        <v>0.06</v>
      </c>
      <c r="U3413" s="8">
        <v>920.69733661594012</v>
      </c>
      <c r="V3413" s="10">
        <v>2.5981467927898537E-2</v>
      </c>
    </row>
    <row r="3414" spans="1:22" x14ac:dyDescent="0.25">
      <c r="A3414" s="6">
        <v>44744</v>
      </c>
      <c r="B3414" s="7" t="str">
        <f t="shared" si="53"/>
        <v>7</v>
      </c>
      <c r="C3414" s="17">
        <f>_xlfn.ISOWEEKNUM(Table3[[#This Row],[dt]])</f>
        <v>26</v>
      </c>
      <c r="D3414" s="1">
        <v>2370</v>
      </c>
      <c r="E3414" s="1" t="s">
        <v>10</v>
      </c>
      <c r="F3414" s="1" t="s">
        <v>92</v>
      </c>
      <c r="G3414" s="1" t="s">
        <v>71</v>
      </c>
      <c r="H3414" s="1" t="s">
        <v>17</v>
      </c>
      <c r="I3414" s="1" t="s">
        <v>12</v>
      </c>
      <c r="J3414" s="1" t="s">
        <v>13</v>
      </c>
      <c r="K3414" s="1" t="s">
        <v>14</v>
      </c>
      <c r="L3414" s="1" t="s">
        <v>80</v>
      </c>
      <c r="M3414" s="1">
        <v>71350</v>
      </c>
      <c r="N3414" s="17">
        <v>210.34521016927661</v>
      </c>
      <c r="O3414" s="8">
        <v>3055.6106121833363</v>
      </c>
      <c r="P3414" s="8">
        <v>1151.8513555827524</v>
      </c>
      <c r="Q3414" s="8">
        <f>P3414-Table3[[#This Row],[paid]]</f>
        <v>-1903.759256600584</v>
      </c>
      <c r="R3414" s="8">
        <v>5.4760046813321441</v>
      </c>
      <c r="S3414" s="8">
        <v>30000</v>
      </c>
      <c r="T3414" s="10">
        <v>8.5000000000000006E-2</v>
      </c>
      <c r="U3414" s="8">
        <v>576.20333754395381</v>
      </c>
      <c r="V3414" s="10">
        <v>8.3373509199086593E-2</v>
      </c>
    </row>
    <row r="3415" spans="1:22" x14ac:dyDescent="0.25">
      <c r="A3415" s="6">
        <v>44744</v>
      </c>
      <c r="B3415" s="7" t="str">
        <f t="shared" si="53"/>
        <v>7</v>
      </c>
      <c r="C3415" s="17">
        <f>_xlfn.ISOWEEKNUM(Table3[[#This Row],[dt]])</f>
        <v>26</v>
      </c>
      <c r="D3415" s="1">
        <v>16845</v>
      </c>
      <c r="E3415" s="1" t="s">
        <v>10</v>
      </c>
      <c r="F3415" s="1" t="s">
        <v>92</v>
      </c>
      <c r="G3415" s="1" t="s">
        <v>49</v>
      </c>
      <c r="H3415" s="1" t="s">
        <v>11</v>
      </c>
      <c r="I3415" s="1" t="s">
        <v>12</v>
      </c>
      <c r="J3415" s="1" t="s">
        <v>13</v>
      </c>
      <c r="K3415" s="1" t="s">
        <v>15</v>
      </c>
      <c r="L3415" s="1" t="s">
        <v>75</v>
      </c>
      <c r="M3415" s="1">
        <v>247440</v>
      </c>
      <c r="N3415" s="17">
        <v>1401.0537306240462</v>
      </c>
      <c r="O3415" s="8">
        <v>4355.9577118591587</v>
      </c>
      <c r="P3415" s="8">
        <v>2404.6220656583369</v>
      </c>
      <c r="Q3415" s="8">
        <f>P3415-Table3[[#This Row],[paid]]</f>
        <v>-1951.3356462008219</v>
      </c>
      <c r="R3415" s="8">
        <v>1.7162953947435615</v>
      </c>
      <c r="S3415" s="8">
        <v>3000</v>
      </c>
      <c r="T3415" s="10">
        <v>0.06</v>
      </c>
      <c r="U3415" s="8">
        <v>209.40841705481162</v>
      </c>
      <c r="V3415" s="10">
        <v>1.4514298667101896E-2</v>
      </c>
    </row>
    <row r="3416" spans="1:22" x14ac:dyDescent="0.25">
      <c r="A3416" s="6">
        <v>44744</v>
      </c>
      <c r="B3416" s="7" t="str">
        <f t="shared" si="53"/>
        <v>7</v>
      </c>
      <c r="C3416" s="17">
        <f>_xlfn.ISOWEEKNUM(Table3[[#This Row],[dt]])</f>
        <v>26</v>
      </c>
      <c r="D3416" s="1">
        <v>10509</v>
      </c>
      <c r="E3416" s="1" t="s">
        <v>10</v>
      </c>
      <c r="F3416" s="1" t="s">
        <v>89</v>
      </c>
      <c r="G3416" s="1" t="s">
        <v>47</v>
      </c>
      <c r="H3416" s="1" t="s">
        <v>17</v>
      </c>
      <c r="I3416" s="1" t="s">
        <v>12</v>
      </c>
      <c r="J3416" s="1" t="s">
        <v>13</v>
      </c>
      <c r="K3416" s="1" t="s">
        <v>14</v>
      </c>
      <c r="L3416" s="1" t="s">
        <v>77</v>
      </c>
      <c r="M3416" s="1">
        <v>485030</v>
      </c>
      <c r="N3416" s="17">
        <v>853.96876844432438</v>
      </c>
      <c r="O3416" s="8">
        <v>13799.460751032952</v>
      </c>
      <c r="P3416" s="8">
        <v>11159.383051851706</v>
      </c>
      <c r="Q3416" s="8">
        <f>P3416-Table3[[#This Row],[paid]]</f>
        <v>-2640.0776991812454</v>
      </c>
      <c r="R3416" s="8">
        <v>13.067671165750902</v>
      </c>
      <c r="S3416" s="8">
        <v>13400</v>
      </c>
      <c r="T3416" s="10">
        <v>0.108</v>
      </c>
      <c r="U3416" s="8">
        <v>3396.124362039212</v>
      </c>
      <c r="V3416" s="10">
        <v>5.0721507127816895E-2</v>
      </c>
    </row>
    <row r="3417" spans="1:22" x14ac:dyDescent="0.25">
      <c r="A3417" s="6">
        <v>44744</v>
      </c>
      <c r="B3417" s="7" t="str">
        <f t="shared" si="53"/>
        <v>7</v>
      </c>
      <c r="C3417" s="17">
        <f>_xlfn.ISOWEEKNUM(Table3[[#This Row],[dt]])</f>
        <v>26</v>
      </c>
      <c r="D3417" s="1">
        <v>5289</v>
      </c>
      <c r="E3417" s="1" t="s">
        <v>10</v>
      </c>
      <c r="F3417" s="1" t="s">
        <v>90</v>
      </c>
      <c r="G3417" s="1" t="s">
        <v>25</v>
      </c>
      <c r="H3417" s="1" t="s">
        <v>17</v>
      </c>
      <c r="I3417" s="1" t="s">
        <v>12</v>
      </c>
      <c r="J3417" s="1" t="s">
        <v>16</v>
      </c>
      <c r="K3417" s="1" t="s">
        <v>14</v>
      </c>
      <c r="L3417" s="1" t="s">
        <v>75</v>
      </c>
      <c r="M3417" s="1">
        <v>341220</v>
      </c>
      <c r="N3417" s="17">
        <v>930.86233393047132</v>
      </c>
      <c r="O3417" s="8">
        <v>6253.1113413404983</v>
      </c>
      <c r="P3417" s="8">
        <v>3233.7698986262872</v>
      </c>
      <c r="Q3417" s="8">
        <f>P3417-Table3[[#This Row],[paid]]</f>
        <v>-3019.3414427142111</v>
      </c>
      <c r="R3417" s="8">
        <v>3.4739507451891662</v>
      </c>
      <c r="S3417" s="8">
        <v>3800</v>
      </c>
      <c r="T3417" s="10">
        <v>0.04</v>
      </c>
      <c r="U3417" s="8">
        <v>465.90020016055053</v>
      </c>
      <c r="V3417" s="10">
        <v>2.4012232098850839E-2</v>
      </c>
    </row>
    <row r="3418" spans="1:22" x14ac:dyDescent="0.25">
      <c r="A3418" s="6">
        <v>44744</v>
      </c>
      <c r="B3418" s="7" t="str">
        <f t="shared" si="53"/>
        <v>7</v>
      </c>
      <c r="C3418" s="17">
        <f>_xlfn.ISOWEEKNUM(Table3[[#This Row],[dt]])</f>
        <v>26</v>
      </c>
      <c r="D3418" s="1">
        <v>2480</v>
      </c>
      <c r="E3418" s="1" t="s">
        <v>10</v>
      </c>
      <c r="F3418" s="1" t="s">
        <v>92</v>
      </c>
      <c r="G3418" s="1" t="s">
        <v>67</v>
      </c>
      <c r="H3418" s="1" t="s">
        <v>17</v>
      </c>
      <c r="I3418" s="1" t="s">
        <v>12</v>
      </c>
      <c r="J3418" s="1" t="s">
        <v>13</v>
      </c>
      <c r="K3418" s="1" t="s">
        <v>14</v>
      </c>
      <c r="L3418" s="1" t="s">
        <v>80</v>
      </c>
      <c r="M3418" s="1">
        <v>590930</v>
      </c>
      <c r="N3418" s="17">
        <v>1144.9237637941201</v>
      </c>
      <c r="O3418" s="8">
        <v>14139.915623531517</v>
      </c>
      <c r="P3418" s="8">
        <v>10664.773000938727</v>
      </c>
      <c r="Q3418" s="8">
        <f>P3418-Table3[[#This Row],[paid]]</f>
        <v>-3475.1426225927898</v>
      </c>
      <c r="R3418" s="8">
        <v>9.3148324265688522</v>
      </c>
      <c r="S3418" s="8">
        <v>50000</v>
      </c>
      <c r="T3418" s="10">
        <v>0.06</v>
      </c>
      <c r="U3418" s="8">
        <v>3149.6944570225378</v>
      </c>
      <c r="V3418" s="10">
        <v>4.922271445667116E-2</v>
      </c>
    </row>
    <row r="3419" spans="1:22" x14ac:dyDescent="0.25">
      <c r="A3419" s="6">
        <v>44745</v>
      </c>
      <c r="B3419" s="7" t="str">
        <f t="shared" si="53"/>
        <v>7</v>
      </c>
      <c r="C3419" s="17">
        <f>_xlfn.ISOWEEKNUM(Table3[[#This Row],[dt]])</f>
        <v>26</v>
      </c>
      <c r="D3419" s="1">
        <v>5289</v>
      </c>
      <c r="E3419" s="1" t="s">
        <v>10</v>
      </c>
      <c r="F3419" s="1" t="s">
        <v>89</v>
      </c>
      <c r="G3419" s="1" t="s">
        <v>64</v>
      </c>
      <c r="H3419" s="1" t="s">
        <v>17</v>
      </c>
      <c r="I3419" s="1" t="s">
        <v>12</v>
      </c>
      <c r="J3419" s="1" t="s">
        <v>16</v>
      </c>
      <c r="K3419" s="1" t="s">
        <v>14</v>
      </c>
      <c r="L3419" s="1" t="s">
        <v>79</v>
      </c>
      <c r="M3419" s="1">
        <v>1224680</v>
      </c>
      <c r="N3419" s="17">
        <v>3137.3907663999112</v>
      </c>
      <c r="O3419" s="8">
        <v>20567.580628578806</v>
      </c>
      <c r="P3419" s="8">
        <v>33296.459004792996</v>
      </c>
      <c r="Q3419" s="8">
        <f>P3419-Table3[[#This Row],[paid]]</f>
        <v>12728.87837621419</v>
      </c>
      <c r="R3419" s="8">
        <v>10.612786702053047</v>
      </c>
      <c r="S3419" s="8">
        <v>42000</v>
      </c>
      <c r="T3419" s="10">
        <v>0.04</v>
      </c>
      <c r="U3419" s="8">
        <v>419.16791812045471</v>
      </c>
      <c r="V3419" s="10">
        <v>2.0981606385437556E-3</v>
      </c>
    </row>
    <row r="3420" spans="1:22" x14ac:dyDescent="0.25">
      <c r="A3420" s="6">
        <v>44745</v>
      </c>
      <c r="B3420" s="7" t="str">
        <f t="shared" si="53"/>
        <v>7</v>
      </c>
      <c r="C3420" s="17">
        <f>_xlfn.ISOWEEKNUM(Table3[[#This Row],[dt]])</f>
        <v>26</v>
      </c>
      <c r="D3420" s="1">
        <v>16846</v>
      </c>
      <c r="E3420" s="1" t="s">
        <v>10</v>
      </c>
      <c r="F3420" s="1" t="s">
        <v>94</v>
      </c>
      <c r="G3420" s="1" t="s">
        <v>72</v>
      </c>
      <c r="H3420" s="1" t="s">
        <v>11</v>
      </c>
      <c r="I3420" s="1" t="s">
        <v>12</v>
      </c>
      <c r="J3420" s="1" t="s">
        <v>13</v>
      </c>
      <c r="K3420" s="1" t="s">
        <v>15</v>
      </c>
      <c r="L3420" s="1" t="s">
        <v>78</v>
      </c>
      <c r="M3420" s="1">
        <v>1297830</v>
      </c>
      <c r="N3420" s="17">
        <v>4776.7615069682815</v>
      </c>
      <c r="O3420" s="8">
        <v>19980.08552904148</v>
      </c>
      <c r="P3420" s="8">
        <v>29787.797584600292</v>
      </c>
      <c r="Q3420" s="8">
        <f>P3420-Table3[[#This Row],[paid]]</f>
        <v>9807.7120555588117</v>
      </c>
      <c r="R3420" s="8">
        <v>6.2359817506371664</v>
      </c>
      <c r="S3420" s="8">
        <v>28800</v>
      </c>
      <c r="T3420" s="10">
        <v>0.06</v>
      </c>
      <c r="U3420" s="8">
        <v>4380.0033667874959</v>
      </c>
      <c r="V3420" s="10">
        <v>2.4506698055066861E-2</v>
      </c>
    </row>
    <row r="3421" spans="1:22" x14ac:dyDescent="0.25">
      <c r="A3421" s="6">
        <v>44745</v>
      </c>
      <c r="B3421" s="7" t="str">
        <f t="shared" si="53"/>
        <v>7</v>
      </c>
      <c r="C3421" s="17">
        <f>_xlfn.ISOWEEKNUM(Table3[[#This Row],[dt]])</f>
        <v>26</v>
      </c>
      <c r="D3421" s="1">
        <v>7581</v>
      </c>
      <c r="E3421" s="1" t="s">
        <v>10</v>
      </c>
      <c r="F3421" s="1" t="s">
        <v>92</v>
      </c>
      <c r="G3421" s="1" t="s">
        <v>61</v>
      </c>
      <c r="H3421" s="1" t="s">
        <v>11</v>
      </c>
      <c r="I3421" s="1" t="s">
        <v>12</v>
      </c>
      <c r="J3421" s="1" t="s">
        <v>13</v>
      </c>
      <c r="K3421" s="1" t="s">
        <v>14</v>
      </c>
      <c r="L3421" s="1" t="s">
        <v>79</v>
      </c>
      <c r="M3421" s="1">
        <v>1211040</v>
      </c>
      <c r="N3421" s="17">
        <v>4435.6022729697243</v>
      </c>
      <c r="O3421" s="8">
        <v>19893.902578670401</v>
      </c>
      <c r="P3421" s="8">
        <v>28557.100160578862</v>
      </c>
      <c r="Q3421" s="8">
        <f>P3421-Table3[[#This Row],[paid]]</f>
        <v>8663.1975819084619</v>
      </c>
      <c r="R3421" s="8">
        <v>6.4381561743269904</v>
      </c>
      <c r="S3421" s="8">
        <v>38400</v>
      </c>
      <c r="T3421" s="10">
        <v>0.17</v>
      </c>
      <c r="U3421" s="8">
        <v>9612.1520555748702</v>
      </c>
      <c r="V3421" s="10">
        <v>5.6099020334259952E-2</v>
      </c>
    </row>
    <row r="3422" spans="1:22" x14ac:dyDescent="0.25">
      <c r="A3422" s="6">
        <v>44745</v>
      </c>
      <c r="B3422" s="7" t="str">
        <f t="shared" si="53"/>
        <v>7</v>
      </c>
      <c r="C3422" s="17">
        <f>_xlfn.ISOWEEKNUM(Table3[[#This Row],[dt]])</f>
        <v>26</v>
      </c>
      <c r="D3422" s="1">
        <v>15102</v>
      </c>
      <c r="E3422" s="1" t="s">
        <v>10</v>
      </c>
      <c r="F3422" s="1" t="s">
        <v>92</v>
      </c>
      <c r="G3422" s="1" t="s">
        <v>66</v>
      </c>
      <c r="H3422" s="1" t="s">
        <v>17</v>
      </c>
      <c r="I3422" s="1" t="s">
        <v>18</v>
      </c>
      <c r="J3422" s="1" t="s">
        <v>13</v>
      </c>
      <c r="K3422" s="1" t="s">
        <v>15</v>
      </c>
      <c r="L3422" s="1" t="s">
        <v>77</v>
      </c>
      <c r="M3422" s="1">
        <v>416920</v>
      </c>
      <c r="N3422" s="17">
        <v>692.51020831891481</v>
      </c>
      <c r="O3422" s="8">
        <v>13663.381146967382</v>
      </c>
      <c r="P3422" s="8">
        <v>21902.849362099802</v>
      </c>
      <c r="Q3422" s="8">
        <f>P3422-Table3[[#This Row],[paid]]</f>
        <v>8239.4682151324196</v>
      </c>
      <c r="R3422" s="8">
        <v>31.628197099461531</v>
      </c>
      <c r="S3422" s="8">
        <v>25800</v>
      </c>
      <c r="T3422" s="10">
        <v>6.5000000000000002E-2</v>
      </c>
      <c r="U3422" s="8">
        <v>6115.9098551340458</v>
      </c>
      <c r="V3422" s="10">
        <v>4.6538160051121623E-2</v>
      </c>
    </row>
    <row r="3423" spans="1:22" x14ac:dyDescent="0.25">
      <c r="A3423" s="6">
        <v>44745</v>
      </c>
      <c r="B3423" s="7" t="str">
        <f t="shared" si="53"/>
        <v>7</v>
      </c>
      <c r="C3423" s="17">
        <f>_xlfn.ISOWEEKNUM(Table3[[#This Row],[dt]])</f>
        <v>26</v>
      </c>
      <c r="D3423" s="1">
        <v>10543</v>
      </c>
      <c r="E3423" s="1" t="s">
        <v>10</v>
      </c>
      <c r="F3423" s="1" t="s">
        <v>91</v>
      </c>
      <c r="G3423" s="1" t="s">
        <v>33</v>
      </c>
      <c r="H3423" s="1" t="s">
        <v>19</v>
      </c>
      <c r="I3423" s="1" t="s">
        <v>18</v>
      </c>
      <c r="J3423" s="1" t="s">
        <v>13</v>
      </c>
      <c r="K3423" s="1" t="s">
        <v>14</v>
      </c>
      <c r="L3423" s="1" t="s">
        <v>75</v>
      </c>
      <c r="M3423" s="1">
        <v>708530</v>
      </c>
      <c r="N3423" s="17">
        <v>549.15998503314097</v>
      </c>
      <c r="O3423" s="8">
        <v>13334.82517599671</v>
      </c>
      <c r="P3423" s="8">
        <v>21042.96664962616</v>
      </c>
      <c r="Q3423" s="8">
        <f>P3423-Table3[[#This Row],[paid]]</f>
        <v>7708.14147362945</v>
      </c>
      <c r="R3423" s="8">
        <v>38.318463149415827</v>
      </c>
      <c r="S3423" s="8">
        <v>24600</v>
      </c>
      <c r="T3423" s="10">
        <v>8.5000000000000006E-2</v>
      </c>
      <c r="U3423" s="8">
        <v>844.22042808651486</v>
      </c>
      <c r="V3423" s="10">
        <v>6.6864813799239423E-3</v>
      </c>
    </row>
    <row r="3424" spans="1:22" x14ac:dyDescent="0.25">
      <c r="A3424" s="6">
        <v>44745</v>
      </c>
      <c r="B3424" s="7" t="str">
        <f t="shared" si="53"/>
        <v>7</v>
      </c>
      <c r="C3424" s="17">
        <f>_xlfn.ISOWEEKNUM(Table3[[#This Row],[dt]])</f>
        <v>26</v>
      </c>
      <c r="D3424" s="1">
        <v>5247</v>
      </c>
      <c r="E3424" s="1" t="s">
        <v>10</v>
      </c>
      <c r="F3424" s="1" t="s">
        <v>93</v>
      </c>
      <c r="G3424" s="1" t="s">
        <v>64</v>
      </c>
      <c r="H3424" s="1" t="s">
        <v>11</v>
      </c>
      <c r="I3424" s="1" t="s">
        <v>18</v>
      </c>
      <c r="J3424" s="1" t="s">
        <v>13</v>
      </c>
      <c r="K3424" s="1" t="s">
        <v>15</v>
      </c>
      <c r="L3424" s="1" t="s">
        <v>81</v>
      </c>
      <c r="M3424" s="1">
        <v>619630</v>
      </c>
      <c r="N3424" s="17">
        <v>1490.3436926387744</v>
      </c>
      <c r="O3424" s="8">
        <v>9934.7191390695298</v>
      </c>
      <c r="P3424" s="8">
        <v>16234.809218256569</v>
      </c>
      <c r="Q3424" s="8">
        <f>P3424-Table3[[#This Row],[paid]]</f>
        <v>6300.090079187039</v>
      </c>
      <c r="R3424" s="8">
        <v>10.893332389330626</v>
      </c>
      <c r="S3424" s="8">
        <v>27400</v>
      </c>
      <c r="T3424" s="10">
        <v>7.0000000000000007E-2</v>
      </c>
      <c r="U3424" s="8">
        <v>672.34489178793024</v>
      </c>
      <c r="V3424" s="10">
        <v>6.9022974312899698E-3</v>
      </c>
    </row>
    <row r="3425" spans="1:22" x14ac:dyDescent="0.25">
      <c r="A3425" s="6">
        <v>44745</v>
      </c>
      <c r="B3425" s="7" t="str">
        <f t="shared" si="53"/>
        <v>7</v>
      </c>
      <c r="C3425" s="17">
        <f>_xlfn.ISOWEEKNUM(Table3[[#This Row],[dt]])</f>
        <v>26</v>
      </c>
      <c r="D3425" s="1">
        <v>2789</v>
      </c>
      <c r="E3425" s="1" t="s">
        <v>10</v>
      </c>
      <c r="F3425" s="1" t="s">
        <v>91</v>
      </c>
      <c r="G3425" s="1" t="s">
        <v>32</v>
      </c>
      <c r="H3425" s="1" t="s">
        <v>17</v>
      </c>
      <c r="I3425" s="1" t="s">
        <v>12</v>
      </c>
      <c r="J3425" s="1" t="s">
        <v>13</v>
      </c>
      <c r="K3425" s="1" t="s">
        <v>14</v>
      </c>
      <c r="L3425" s="1" t="s">
        <v>77</v>
      </c>
      <c r="M3425" s="1">
        <v>161270</v>
      </c>
      <c r="N3425" s="17">
        <v>583.05728166308893</v>
      </c>
      <c r="O3425" s="8">
        <v>12034.504995646555</v>
      </c>
      <c r="P3425" s="8">
        <v>18272.93168990246</v>
      </c>
      <c r="Q3425" s="8">
        <f>P3425-Table3[[#This Row],[paid]]</f>
        <v>6238.4266942559043</v>
      </c>
      <c r="R3425" s="8">
        <v>31.339856759496239</v>
      </c>
      <c r="S3425" s="8">
        <v>26800</v>
      </c>
      <c r="T3425" s="10">
        <v>0.14000000000000001</v>
      </c>
      <c r="U3425" s="8">
        <v>9137.9413065612953</v>
      </c>
      <c r="V3425" s="10">
        <v>8.3346790958662292E-2</v>
      </c>
    </row>
    <row r="3426" spans="1:22" x14ac:dyDescent="0.25">
      <c r="A3426" s="6">
        <v>44745</v>
      </c>
      <c r="B3426" s="7" t="str">
        <f t="shared" si="53"/>
        <v>7</v>
      </c>
      <c r="C3426" s="17">
        <f>_xlfn.ISOWEEKNUM(Table3[[#This Row],[dt]])</f>
        <v>26</v>
      </c>
      <c r="D3426" s="1">
        <v>5351</v>
      </c>
      <c r="E3426" s="1" t="s">
        <v>10</v>
      </c>
      <c r="F3426" s="1" t="s">
        <v>90</v>
      </c>
      <c r="G3426" s="1" t="s">
        <v>65</v>
      </c>
      <c r="H3426" s="1" t="s">
        <v>17</v>
      </c>
      <c r="I3426" s="1" t="s">
        <v>12</v>
      </c>
      <c r="J3426" s="1" t="s">
        <v>13</v>
      </c>
      <c r="K3426" s="1" t="s">
        <v>14</v>
      </c>
      <c r="L3426" s="1" t="s">
        <v>81</v>
      </c>
      <c r="M3426" s="1">
        <v>831770</v>
      </c>
      <c r="N3426" s="17">
        <v>1465.2873635168608</v>
      </c>
      <c r="O3426" s="8">
        <v>21642.895947482721</v>
      </c>
      <c r="P3426" s="8">
        <v>26830.001642772171</v>
      </c>
      <c r="Q3426" s="8">
        <f>P3426-Table3[[#This Row],[paid]]</f>
        <v>5187.1056952894505</v>
      </c>
      <c r="R3426" s="8">
        <v>18.310402662844943</v>
      </c>
      <c r="S3426" s="8">
        <v>38200</v>
      </c>
      <c r="T3426" s="10">
        <v>0.06</v>
      </c>
      <c r="U3426" s="8">
        <v>1235.3980106365411</v>
      </c>
      <c r="V3426" s="10">
        <v>7.674232420141933E-3</v>
      </c>
    </row>
    <row r="3427" spans="1:22" x14ac:dyDescent="0.25">
      <c r="A3427" s="6">
        <v>44745</v>
      </c>
      <c r="B3427" s="7" t="str">
        <f t="shared" si="53"/>
        <v>7</v>
      </c>
      <c r="C3427" s="17">
        <f>_xlfn.ISOWEEKNUM(Table3[[#This Row],[dt]])</f>
        <v>26</v>
      </c>
      <c r="D3427" s="1">
        <v>10509</v>
      </c>
      <c r="E3427" s="1" t="s">
        <v>10</v>
      </c>
      <c r="F3427" s="1" t="s">
        <v>95</v>
      </c>
      <c r="G3427" s="1" t="s">
        <v>74</v>
      </c>
      <c r="H3427" s="1" t="s">
        <v>17</v>
      </c>
      <c r="I3427" s="1" t="s">
        <v>12</v>
      </c>
      <c r="J3427" s="1" t="s">
        <v>13</v>
      </c>
      <c r="K3427" s="1" t="s">
        <v>14</v>
      </c>
      <c r="L3427" s="1" t="s">
        <v>76</v>
      </c>
      <c r="M3427" s="1">
        <v>680660</v>
      </c>
      <c r="N3427" s="17">
        <v>1417.9689055364563</v>
      </c>
      <c r="O3427" s="8">
        <v>18634.044649346273</v>
      </c>
      <c r="P3427" s="8">
        <v>21693.346385181445</v>
      </c>
      <c r="Q3427" s="8">
        <f>P3427-Table3[[#This Row],[paid]]</f>
        <v>3059.3017358351717</v>
      </c>
      <c r="R3427" s="8">
        <v>15.298887232632412</v>
      </c>
      <c r="S3427" s="8">
        <v>30000</v>
      </c>
      <c r="T3427" s="10">
        <v>0.108</v>
      </c>
      <c r="U3427" s="8">
        <v>2786.1207492287322</v>
      </c>
      <c r="V3427" s="10">
        <v>2.1405340142541814E-2</v>
      </c>
    </row>
    <row r="3428" spans="1:22" x14ac:dyDescent="0.25">
      <c r="A3428" s="6">
        <v>44745</v>
      </c>
      <c r="B3428" s="7" t="str">
        <f t="shared" si="53"/>
        <v>7</v>
      </c>
      <c r="C3428" s="17">
        <f>_xlfn.ISOWEEKNUM(Table3[[#This Row],[dt]])</f>
        <v>26</v>
      </c>
      <c r="D3428" s="1">
        <v>14315</v>
      </c>
      <c r="E3428" s="1" t="s">
        <v>10</v>
      </c>
      <c r="F3428" s="1" t="s">
        <v>90</v>
      </c>
      <c r="G3428" s="1" t="s">
        <v>56</v>
      </c>
      <c r="H3428" s="1" t="s">
        <v>11</v>
      </c>
      <c r="I3428" s="1" t="s">
        <v>12</v>
      </c>
      <c r="J3428" s="1" t="s">
        <v>16</v>
      </c>
      <c r="K3428" s="1" t="s">
        <v>14</v>
      </c>
      <c r="L3428" s="1" t="s">
        <v>81</v>
      </c>
      <c r="M3428" s="1">
        <v>234790</v>
      </c>
      <c r="N3428" s="17">
        <v>692.45969327565865</v>
      </c>
      <c r="O3428" s="8">
        <v>4757.3403146297951</v>
      </c>
      <c r="P3428" s="8">
        <v>7320.5920335032752</v>
      </c>
      <c r="Q3428" s="8">
        <f>P3428-Table3[[#This Row],[paid]]</f>
        <v>2563.2517188734801</v>
      </c>
      <c r="R3428" s="8">
        <v>10.571867365843991</v>
      </c>
      <c r="S3428" s="8">
        <v>10600</v>
      </c>
      <c r="T3428" s="10">
        <v>0.15</v>
      </c>
      <c r="U3428" s="8">
        <v>1253.1825485470438</v>
      </c>
      <c r="V3428" s="10">
        <v>2.8530992730545872E-2</v>
      </c>
    </row>
    <row r="3429" spans="1:22" x14ac:dyDescent="0.25">
      <c r="A3429" s="6">
        <v>44745</v>
      </c>
      <c r="B3429" s="7" t="str">
        <f t="shared" si="53"/>
        <v>7</v>
      </c>
      <c r="C3429" s="17">
        <f>_xlfn.ISOWEEKNUM(Table3[[#This Row],[dt]])</f>
        <v>26</v>
      </c>
      <c r="D3429" s="1">
        <v>16842</v>
      </c>
      <c r="E3429" s="1" t="s">
        <v>10</v>
      </c>
      <c r="F3429" s="1" t="s">
        <v>94</v>
      </c>
      <c r="G3429" s="1" t="s">
        <v>54</v>
      </c>
      <c r="H3429" s="1" t="s">
        <v>11</v>
      </c>
      <c r="I3429" s="1" t="s">
        <v>12</v>
      </c>
      <c r="J3429" s="1" t="s">
        <v>16</v>
      </c>
      <c r="K3429" s="1" t="s">
        <v>14</v>
      </c>
      <c r="L3429" s="1" t="s">
        <v>76</v>
      </c>
      <c r="M3429" s="1">
        <v>364890</v>
      </c>
      <c r="N3429" s="17">
        <v>1496.8481505959569</v>
      </c>
      <c r="O3429" s="8">
        <v>4804.6378778799708</v>
      </c>
      <c r="P3429" s="8">
        <v>6659.0864090628866</v>
      </c>
      <c r="Q3429" s="8">
        <f>P3429-Table3[[#This Row],[paid]]</f>
        <v>1854.4485311829158</v>
      </c>
      <c r="R3429" s="8">
        <v>4.448738775814788</v>
      </c>
      <c r="S3429" s="8">
        <v>8000</v>
      </c>
      <c r="T3429" s="10">
        <v>0.14000000000000001</v>
      </c>
      <c r="U3429" s="8">
        <v>5162.6447626475192</v>
      </c>
      <c r="V3429" s="10">
        <v>0.12921303928471981</v>
      </c>
    </row>
    <row r="3430" spans="1:22" x14ac:dyDescent="0.25">
      <c r="A3430" s="6">
        <v>44745</v>
      </c>
      <c r="B3430" s="7" t="str">
        <f t="shared" si="53"/>
        <v>7</v>
      </c>
      <c r="C3430" s="17">
        <f>_xlfn.ISOWEEKNUM(Table3[[#This Row],[dt]])</f>
        <v>26</v>
      </c>
      <c r="D3430" s="1">
        <v>17246</v>
      </c>
      <c r="E3430" s="1" t="s">
        <v>10</v>
      </c>
      <c r="F3430" s="1" t="s">
        <v>90</v>
      </c>
      <c r="G3430" s="1" t="s">
        <v>44</v>
      </c>
      <c r="H3430" s="1" t="s">
        <v>11</v>
      </c>
      <c r="I3430" s="1" t="s">
        <v>12</v>
      </c>
      <c r="J3430" s="1" t="s">
        <v>16</v>
      </c>
      <c r="K3430" s="1" t="s">
        <v>14</v>
      </c>
      <c r="L3430" s="1" t="s">
        <v>78</v>
      </c>
      <c r="M3430" s="1">
        <v>184120</v>
      </c>
      <c r="N3430" s="17">
        <v>333.23299676128784</v>
      </c>
      <c r="O3430" s="8">
        <v>3876.1119500172881</v>
      </c>
      <c r="P3430" s="8">
        <v>5665.1245652916687</v>
      </c>
      <c r="Q3430" s="8">
        <f>P3430-Table3[[#This Row],[paid]]</f>
        <v>1789.0126152743806</v>
      </c>
      <c r="R3430" s="8">
        <v>17.00049100884776</v>
      </c>
      <c r="S3430" s="8">
        <v>3400</v>
      </c>
      <c r="T3430" s="10">
        <v>0.15</v>
      </c>
      <c r="U3430" s="8">
        <v>1875.0977707932739</v>
      </c>
      <c r="V3430" s="10">
        <v>5.5164946777498163E-2</v>
      </c>
    </row>
    <row r="3431" spans="1:22" x14ac:dyDescent="0.25">
      <c r="A3431" s="6">
        <v>44745</v>
      </c>
      <c r="B3431" s="7" t="str">
        <f t="shared" si="53"/>
        <v>7</v>
      </c>
      <c r="C3431" s="17">
        <f>_xlfn.ISOWEEKNUM(Table3[[#This Row],[dt]])</f>
        <v>26</v>
      </c>
      <c r="D3431" s="1">
        <v>9559</v>
      </c>
      <c r="E3431" s="1" t="s">
        <v>10</v>
      </c>
      <c r="F3431" s="1" t="s">
        <v>92</v>
      </c>
      <c r="G3431" s="1" t="s">
        <v>70</v>
      </c>
      <c r="H3431" s="1" t="s">
        <v>17</v>
      </c>
      <c r="I3431" s="1" t="s">
        <v>12</v>
      </c>
      <c r="J3431" s="1" t="s">
        <v>16</v>
      </c>
      <c r="K3431" s="1" t="s">
        <v>14</v>
      </c>
      <c r="L3431" s="1" t="s">
        <v>77</v>
      </c>
      <c r="M3431" s="1">
        <v>544480</v>
      </c>
      <c r="N3431" s="17">
        <v>700.26332188647723</v>
      </c>
      <c r="O3431" s="8">
        <v>8768.5579859368736</v>
      </c>
      <c r="P3431" s="8">
        <v>10550.342858052154</v>
      </c>
      <c r="Q3431" s="8">
        <f>P3431-Table3[[#This Row],[paid]]</f>
        <v>1781.7848721152805</v>
      </c>
      <c r="R3431" s="8">
        <v>15.066250834943082</v>
      </c>
      <c r="S3431" s="8">
        <v>10800</v>
      </c>
      <c r="T3431" s="10">
        <v>7.0000000000000007E-2</v>
      </c>
      <c r="U3431" s="8">
        <v>3532.741284266946</v>
      </c>
      <c r="V3431" s="10">
        <v>5.580768530144202E-2</v>
      </c>
    </row>
    <row r="3432" spans="1:22" x14ac:dyDescent="0.25">
      <c r="A3432" s="6">
        <v>44745</v>
      </c>
      <c r="B3432" s="7" t="str">
        <f t="shared" si="53"/>
        <v>7</v>
      </c>
      <c r="C3432" s="17">
        <f>_xlfn.ISOWEEKNUM(Table3[[#This Row],[dt]])</f>
        <v>26</v>
      </c>
      <c r="D3432" s="1">
        <v>17631</v>
      </c>
      <c r="E3432" s="1" t="s">
        <v>10</v>
      </c>
      <c r="F3432" s="1" t="s">
        <v>94</v>
      </c>
      <c r="G3432" s="1" t="s">
        <v>51</v>
      </c>
      <c r="H3432" s="1" t="s">
        <v>17</v>
      </c>
      <c r="I3432" s="1" t="s">
        <v>12</v>
      </c>
      <c r="J3432" s="1" t="s">
        <v>16</v>
      </c>
      <c r="K3432" s="1" t="s">
        <v>14</v>
      </c>
      <c r="L3432" s="1" t="s">
        <v>79</v>
      </c>
      <c r="M3432" s="1">
        <v>229690</v>
      </c>
      <c r="N3432" s="17">
        <v>800.44391610213654</v>
      </c>
      <c r="O3432" s="8">
        <v>6430.2441456848674</v>
      </c>
      <c r="P3432" s="8">
        <v>8017.2115349919513</v>
      </c>
      <c r="Q3432" s="8">
        <f>P3432-Table3[[#This Row],[paid]]</f>
        <v>1586.967389307084</v>
      </c>
      <c r="R3432" s="8">
        <v>10.015956613216305</v>
      </c>
      <c r="S3432" s="8">
        <v>12400</v>
      </c>
      <c r="T3432" s="10">
        <v>0.17</v>
      </c>
      <c r="U3432" s="8">
        <v>2191.2829207466943</v>
      </c>
      <c r="V3432" s="10">
        <v>4.5553721331966293E-2</v>
      </c>
    </row>
    <row r="3433" spans="1:22" x14ac:dyDescent="0.25">
      <c r="A3433" s="6">
        <v>44745</v>
      </c>
      <c r="B3433" s="7" t="str">
        <f t="shared" si="53"/>
        <v>7</v>
      </c>
      <c r="C3433" s="17">
        <f>_xlfn.ISOWEEKNUM(Table3[[#This Row],[dt]])</f>
        <v>26</v>
      </c>
      <c r="D3433" s="1">
        <v>3015</v>
      </c>
      <c r="E3433" s="1" t="s">
        <v>10</v>
      </c>
      <c r="F3433" s="1" t="s">
        <v>94</v>
      </c>
      <c r="G3433" s="1" t="s">
        <v>72</v>
      </c>
      <c r="H3433" s="1" t="s">
        <v>11</v>
      </c>
      <c r="I3433" s="1" t="s">
        <v>12</v>
      </c>
      <c r="J3433" s="1" t="s">
        <v>16</v>
      </c>
      <c r="K3433" s="1" t="s">
        <v>15</v>
      </c>
      <c r="L3433" s="1" t="s">
        <v>75</v>
      </c>
      <c r="M3433" s="1">
        <v>821140</v>
      </c>
      <c r="N3433" s="17">
        <v>12228.628995284254</v>
      </c>
      <c r="O3433" s="8">
        <v>12614.185381581714</v>
      </c>
      <c r="P3433" s="8">
        <v>14133.607578257368</v>
      </c>
      <c r="Q3433" s="8">
        <f>P3433-Table3[[#This Row],[paid]]</f>
        <v>1519.422196675654</v>
      </c>
      <c r="R3433" s="8">
        <v>1.1557802255434959</v>
      </c>
      <c r="S3433" s="8">
        <v>26600</v>
      </c>
      <c r="T3433" s="10">
        <v>0.13</v>
      </c>
      <c r="U3433" s="8">
        <v>2073.4277383816125</v>
      </c>
      <c r="V3433" s="10">
        <v>2.4450324364593448E-2</v>
      </c>
    </row>
    <row r="3434" spans="1:22" x14ac:dyDescent="0.25">
      <c r="A3434" s="6">
        <v>44745</v>
      </c>
      <c r="B3434" s="7" t="str">
        <f t="shared" si="53"/>
        <v>7</v>
      </c>
      <c r="C3434" s="17">
        <f>_xlfn.ISOWEEKNUM(Table3[[#This Row],[dt]])</f>
        <v>26</v>
      </c>
      <c r="D3434" s="1">
        <v>17957</v>
      </c>
      <c r="E3434" s="1" t="s">
        <v>10</v>
      </c>
      <c r="F3434" s="1" t="s">
        <v>92</v>
      </c>
      <c r="G3434" s="1" t="s">
        <v>63</v>
      </c>
      <c r="H3434" s="1" t="s">
        <v>17</v>
      </c>
      <c r="I3434" s="1" t="s">
        <v>12</v>
      </c>
      <c r="J3434" s="1" t="s">
        <v>16</v>
      </c>
      <c r="K3434" s="1" t="s">
        <v>15</v>
      </c>
      <c r="L3434" s="1" t="s">
        <v>77</v>
      </c>
      <c r="M3434" s="1">
        <v>289340</v>
      </c>
      <c r="N3434" s="17">
        <v>2126.3396009760299</v>
      </c>
      <c r="O3434" s="8">
        <v>3014.5386045529754</v>
      </c>
      <c r="P3434" s="8">
        <v>4173.1333421432364</v>
      </c>
      <c r="Q3434" s="8">
        <f>P3434-Table3[[#This Row],[paid]]</f>
        <v>1158.594737590261</v>
      </c>
      <c r="R3434" s="8">
        <v>1.9625902373391764</v>
      </c>
      <c r="S3434" s="8">
        <v>2200</v>
      </c>
      <c r="T3434" s="10">
        <v>8.5000000000000006E-2</v>
      </c>
      <c r="U3434" s="8">
        <v>422.14920734368951</v>
      </c>
      <c r="V3434" s="10">
        <v>1.6859801845635181E-2</v>
      </c>
    </row>
    <row r="3435" spans="1:22" x14ac:dyDescent="0.25">
      <c r="A3435" s="6">
        <v>44745</v>
      </c>
      <c r="B3435" s="7" t="str">
        <f t="shared" si="53"/>
        <v>7</v>
      </c>
      <c r="C3435" s="17">
        <f>_xlfn.ISOWEEKNUM(Table3[[#This Row],[dt]])</f>
        <v>26</v>
      </c>
      <c r="D3435" s="1">
        <v>10778</v>
      </c>
      <c r="E3435" s="1" t="s">
        <v>10</v>
      </c>
      <c r="F3435" s="1" t="s">
        <v>89</v>
      </c>
      <c r="G3435" s="1" t="s">
        <v>31</v>
      </c>
      <c r="H3435" s="1" t="s">
        <v>17</v>
      </c>
      <c r="I3435" s="1" t="s">
        <v>12</v>
      </c>
      <c r="J3435" s="1" t="s">
        <v>16</v>
      </c>
      <c r="K3435" s="1" t="s">
        <v>20</v>
      </c>
      <c r="L3435" s="1" t="s">
        <v>81</v>
      </c>
      <c r="M3435" s="1">
        <v>321030</v>
      </c>
      <c r="N3435" s="17">
        <v>617.70658915522074</v>
      </c>
      <c r="O3435" s="8">
        <v>11952.154268782817</v>
      </c>
      <c r="P3435" s="8">
        <v>13090.291571678805</v>
      </c>
      <c r="Q3435" s="8">
        <f>P3435-Table3[[#This Row],[paid]]</f>
        <v>1138.1373028959879</v>
      </c>
      <c r="R3435" s="8">
        <v>21.191762887912798</v>
      </c>
      <c r="S3435" s="8">
        <v>14600</v>
      </c>
      <c r="T3435" s="10">
        <v>0.09</v>
      </c>
      <c r="U3435" s="8">
        <v>5198.4039490764244</v>
      </c>
      <c r="V3435" s="10">
        <v>6.6186505734821446E-2</v>
      </c>
    </row>
    <row r="3436" spans="1:22" x14ac:dyDescent="0.25">
      <c r="A3436" s="6">
        <v>44745</v>
      </c>
      <c r="B3436" s="7" t="str">
        <f t="shared" si="53"/>
        <v>7</v>
      </c>
      <c r="C3436" s="17">
        <f>_xlfn.ISOWEEKNUM(Table3[[#This Row],[dt]])</f>
        <v>26</v>
      </c>
      <c r="D3436" s="1">
        <v>17956</v>
      </c>
      <c r="E3436" s="1" t="s">
        <v>10</v>
      </c>
      <c r="F3436" s="1" t="s">
        <v>93</v>
      </c>
      <c r="G3436" s="1" t="s">
        <v>58</v>
      </c>
      <c r="H3436" s="1" t="s">
        <v>11</v>
      </c>
      <c r="I3436" s="1" t="s">
        <v>18</v>
      </c>
      <c r="J3436" s="1" t="s">
        <v>13</v>
      </c>
      <c r="K3436" s="1" t="s">
        <v>14</v>
      </c>
      <c r="L3436" s="1" t="s">
        <v>80</v>
      </c>
      <c r="M3436" s="1">
        <v>308920</v>
      </c>
      <c r="N3436" s="17">
        <v>498.35404025811425</v>
      </c>
      <c r="O3436" s="8">
        <v>4742.7723353104811</v>
      </c>
      <c r="P3436" s="8">
        <v>5879.5516301651487</v>
      </c>
      <c r="Q3436" s="8">
        <f>P3436-Table3[[#This Row],[paid]]</f>
        <v>1136.7792948546676</v>
      </c>
      <c r="R3436" s="8">
        <v>11.797941132613136</v>
      </c>
      <c r="S3436" s="8">
        <v>3800</v>
      </c>
      <c r="T3436" s="10">
        <v>0.08</v>
      </c>
      <c r="U3436" s="8">
        <v>2597.0845537506671</v>
      </c>
      <c r="V3436" s="10">
        <v>7.3619121465721873E-2</v>
      </c>
    </row>
    <row r="3437" spans="1:22" x14ac:dyDescent="0.25">
      <c r="A3437" s="6">
        <v>44745</v>
      </c>
      <c r="B3437" s="7" t="str">
        <f t="shared" si="53"/>
        <v>7</v>
      </c>
      <c r="C3437" s="17">
        <f>_xlfn.ISOWEEKNUM(Table3[[#This Row],[dt]])</f>
        <v>26</v>
      </c>
      <c r="D3437" s="1">
        <v>12790</v>
      </c>
      <c r="E3437" s="1" t="s">
        <v>10</v>
      </c>
      <c r="F3437" s="1" t="s">
        <v>91</v>
      </c>
      <c r="G3437" s="1" t="s">
        <v>49</v>
      </c>
      <c r="H3437" s="1" t="s">
        <v>19</v>
      </c>
      <c r="I3437" s="1" t="s">
        <v>21</v>
      </c>
      <c r="J3437" s="1" t="s">
        <v>16</v>
      </c>
      <c r="K3437" s="1" t="s">
        <v>14</v>
      </c>
      <c r="L3437" s="1" t="s">
        <v>77</v>
      </c>
      <c r="M3437" s="1">
        <v>72890</v>
      </c>
      <c r="N3437" s="17">
        <v>135.5336556340647</v>
      </c>
      <c r="O3437" s="8">
        <v>1875.2991333972502</v>
      </c>
      <c r="P3437" s="8">
        <v>2824.0682995191432</v>
      </c>
      <c r="Q3437" s="8">
        <f>P3437-Table3[[#This Row],[paid]]</f>
        <v>948.76916612189302</v>
      </c>
      <c r="R3437" s="8">
        <v>20.836657037747226</v>
      </c>
      <c r="S3437" s="8">
        <v>3000</v>
      </c>
      <c r="T3437" s="10">
        <v>0.04</v>
      </c>
      <c r="U3437" s="8">
        <v>645.63410752431184</v>
      </c>
      <c r="V3437" s="10">
        <v>3.8103074421290531E-2</v>
      </c>
    </row>
    <row r="3438" spans="1:22" x14ac:dyDescent="0.25">
      <c r="A3438" s="6">
        <v>44745</v>
      </c>
      <c r="B3438" s="7" t="str">
        <f t="shared" si="53"/>
        <v>7</v>
      </c>
      <c r="C3438" s="17">
        <f>_xlfn.ISOWEEKNUM(Table3[[#This Row],[dt]])</f>
        <v>26</v>
      </c>
      <c r="D3438" s="1">
        <v>17144</v>
      </c>
      <c r="E3438" s="1" t="s">
        <v>24</v>
      </c>
      <c r="F3438" s="1" t="s">
        <v>89</v>
      </c>
      <c r="G3438" s="1" t="s">
        <v>50</v>
      </c>
      <c r="H3438" s="1" t="s">
        <v>19</v>
      </c>
      <c r="I3438" s="1" t="s">
        <v>21</v>
      </c>
      <c r="J3438" s="1" t="s">
        <v>13</v>
      </c>
      <c r="K3438" s="1" t="s">
        <v>15</v>
      </c>
      <c r="L3438" s="1" t="s">
        <v>79</v>
      </c>
      <c r="M3438" s="1">
        <v>93430</v>
      </c>
      <c r="N3438" s="17">
        <v>363.84207473692936</v>
      </c>
      <c r="O3438" s="8">
        <v>2807.111273639463</v>
      </c>
      <c r="P3438" s="8">
        <v>3621.7914532567606</v>
      </c>
      <c r="Q3438" s="8">
        <f>P3438-Table3[[#This Row],[paid]]</f>
        <v>814.68017961729765</v>
      </c>
      <c r="R3438" s="8">
        <v>9.9542952965938412</v>
      </c>
      <c r="S3438" s="8">
        <v>2400</v>
      </c>
      <c r="T3438" s="10">
        <v>0.12</v>
      </c>
      <c r="U3438" s="8">
        <v>1876.895769279193</v>
      </c>
      <c r="V3438" s="10">
        <v>8.637050630434398E-2</v>
      </c>
    </row>
    <row r="3439" spans="1:22" x14ac:dyDescent="0.25">
      <c r="A3439" s="6">
        <v>44745</v>
      </c>
      <c r="B3439" s="7" t="str">
        <f t="shared" si="53"/>
        <v>7</v>
      </c>
      <c r="C3439" s="17">
        <f>_xlfn.ISOWEEKNUM(Table3[[#This Row],[dt]])</f>
        <v>26</v>
      </c>
      <c r="D3439" s="1">
        <v>16483</v>
      </c>
      <c r="E3439" s="1" t="s">
        <v>10</v>
      </c>
      <c r="F3439" s="1" t="s">
        <v>90</v>
      </c>
      <c r="G3439" s="1" t="s">
        <v>51</v>
      </c>
      <c r="H3439" s="1" t="s">
        <v>17</v>
      </c>
      <c r="I3439" s="1" t="s">
        <v>18</v>
      </c>
      <c r="J3439" s="1" t="s">
        <v>13</v>
      </c>
      <c r="K3439" s="1" t="s">
        <v>15</v>
      </c>
      <c r="L3439" s="1" t="s">
        <v>81</v>
      </c>
      <c r="M3439" s="1">
        <v>151680</v>
      </c>
      <c r="N3439" s="17">
        <v>483.28074412868079</v>
      </c>
      <c r="O3439" s="8">
        <v>2706.074022497417</v>
      </c>
      <c r="P3439" s="8">
        <v>3515.573836720012</v>
      </c>
      <c r="Q3439" s="8">
        <f>P3439-Table3[[#This Row],[paid]]</f>
        <v>809.49981422259498</v>
      </c>
      <c r="R3439" s="8">
        <v>7.2743925335952087</v>
      </c>
      <c r="S3439" s="8">
        <v>1200</v>
      </c>
      <c r="T3439" s="10">
        <v>0.06</v>
      </c>
      <c r="U3439" s="8">
        <v>281.21627362067176</v>
      </c>
      <c r="V3439" s="10">
        <v>1.3331928474159767E-2</v>
      </c>
    </row>
    <row r="3440" spans="1:22" x14ac:dyDescent="0.25">
      <c r="A3440" s="6">
        <v>44745</v>
      </c>
      <c r="B3440" s="7" t="str">
        <f t="shared" si="53"/>
        <v>7</v>
      </c>
      <c r="C3440" s="17">
        <f>_xlfn.ISOWEEKNUM(Table3[[#This Row],[dt]])</f>
        <v>26</v>
      </c>
      <c r="D3440" s="1">
        <v>17833</v>
      </c>
      <c r="E3440" s="1" t="s">
        <v>10</v>
      </c>
      <c r="F3440" s="1" t="s">
        <v>90</v>
      </c>
      <c r="G3440" s="1" t="s">
        <v>25</v>
      </c>
      <c r="H3440" s="1" t="s">
        <v>11</v>
      </c>
      <c r="I3440" s="1" t="s">
        <v>12</v>
      </c>
      <c r="J3440" s="1" t="s">
        <v>13</v>
      </c>
      <c r="K3440" s="1" t="s">
        <v>15</v>
      </c>
      <c r="L3440" s="1" t="s">
        <v>80</v>
      </c>
      <c r="M3440" s="1">
        <v>141960</v>
      </c>
      <c r="N3440" s="17">
        <v>1177.0025348542458</v>
      </c>
      <c r="O3440" s="8">
        <v>3076.2661269898776</v>
      </c>
      <c r="P3440" s="8">
        <v>3843.7080991012094</v>
      </c>
      <c r="Q3440" s="8">
        <f>P3440-Table3[[#This Row],[paid]]</f>
        <v>767.44197211133178</v>
      </c>
      <c r="R3440" s="8">
        <v>3.2656752940444562</v>
      </c>
      <c r="S3440" s="8">
        <v>7400</v>
      </c>
      <c r="T3440" s="10">
        <v>0.15</v>
      </c>
      <c r="U3440" s="8">
        <v>384.59063533453264</v>
      </c>
      <c r="V3440" s="10">
        <v>1.6676198496293336E-2</v>
      </c>
    </row>
    <row r="3441" spans="1:22" x14ac:dyDescent="0.25">
      <c r="A3441" s="6">
        <v>44745</v>
      </c>
      <c r="B3441" s="7" t="str">
        <f t="shared" si="53"/>
        <v>7</v>
      </c>
      <c r="C3441" s="17">
        <f>_xlfn.ISOWEEKNUM(Table3[[#This Row],[dt]])</f>
        <v>26</v>
      </c>
      <c r="D3441" s="1">
        <v>7797</v>
      </c>
      <c r="E3441" s="1" t="s">
        <v>10</v>
      </c>
      <c r="F3441" s="1" t="s">
        <v>90</v>
      </c>
      <c r="G3441" s="1" t="s">
        <v>60</v>
      </c>
      <c r="H3441" s="1" t="s">
        <v>19</v>
      </c>
      <c r="I3441" s="1" t="s">
        <v>18</v>
      </c>
      <c r="J3441" s="1" t="s">
        <v>13</v>
      </c>
      <c r="K3441" s="1" t="s">
        <v>14</v>
      </c>
      <c r="L3441" s="1" t="s">
        <v>80</v>
      </c>
      <c r="M3441" s="1">
        <v>248770</v>
      </c>
      <c r="N3441" s="17">
        <v>513.97363055593314</v>
      </c>
      <c r="O3441" s="8">
        <v>5957.1026195455497</v>
      </c>
      <c r="P3441" s="8">
        <v>6714.459782811592</v>
      </c>
      <c r="Q3441" s="8">
        <f>P3441-Table3[[#This Row],[paid]]</f>
        <v>757.35716326604233</v>
      </c>
      <c r="R3441" s="8">
        <v>13.063821534091119</v>
      </c>
      <c r="S3441" s="8">
        <v>8600</v>
      </c>
      <c r="T3441" s="10">
        <v>0.125</v>
      </c>
      <c r="U3441" s="8">
        <v>176.32752981177143</v>
      </c>
      <c r="V3441" s="10">
        <v>4.3768110296118906E-3</v>
      </c>
    </row>
    <row r="3442" spans="1:22" x14ac:dyDescent="0.25">
      <c r="A3442" s="6">
        <v>44745</v>
      </c>
      <c r="B3442" s="7" t="str">
        <f t="shared" si="53"/>
        <v>7</v>
      </c>
      <c r="C3442" s="17">
        <f>_xlfn.ISOWEEKNUM(Table3[[#This Row],[dt]])</f>
        <v>26</v>
      </c>
      <c r="D3442" s="1">
        <v>15839</v>
      </c>
      <c r="E3442" s="1" t="s">
        <v>10</v>
      </c>
      <c r="F3442" s="1" t="s">
        <v>90</v>
      </c>
      <c r="G3442" s="1" t="s">
        <v>46</v>
      </c>
      <c r="H3442" s="1" t="s">
        <v>19</v>
      </c>
      <c r="I3442" s="1" t="s">
        <v>12</v>
      </c>
      <c r="J3442" s="1" t="s">
        <v>16</v>
      </c>
      <c r="K3442" s="1" t="s">
        <v>14</v>
      </c>
      <c r="L3442" s="1" t="s">
        <v>77</v>
      </c>
      <c r="M3442" s="1">
        <v>177960</v>
      </c>
      <c r="N3442" s="17">
        <v>106.48089580306009</v>
      </c>
      <c r="O3442" s="8">
        <v>2748.2303963039885</v>
      </c>
      <c r="P3442" s="8">
        <v>3483.7385056148519</v>
      </c>
      <c r="Q3442" s="8">
        <f>P3442-Table3[[#This Row],[paid]]</f>
        <v>735.50810931086335</v>
      </c>
      <c r="R3442" s="8">
        <v>32.717028527428432</v>
      </c>
      <c r="S3442" s="8">
        <v>1000</v>
      </c>
      <c r="T3442" s="10">
        <v>7.4999999999999997E-2</v>
      </c>
      <c r="U3442" s="8">
        <v>868.27364074381319</v>
      </c>
      <c r="V3442" s="10">
        <v>4.1539361586429305E-2</v>
      </c>
    </row>
    <row r="3443" spans="1:22" x14ac:dyDescent="0.25">
      <c r="A3443" s="6">
        <v>44745</v>
      </c>
      <c r="B3443" s="7" t="str">
        <f t="shared" si="53"/>
        <v>7</v>
      </c>
      <c r="C3443" s="17">
        <f>_xlfn.ISOWEEKNUM(Table3[[#This Row],[dt]])</f>
        <v>26</v>
      </c>
      <c r="D3443" s="1">
        <v>17365</v>
      </c>
      <c r="E3443" s="1" t="s">
        <v>10</v>
      </c>
      <c r="F3443" s="1" t="s">
        <v>92</v>
      </c>
      <c r="G3443" s="1" t="s">
        <v>43</v>
      </c>
      <c r="H3443" s="1" t="s">
        <v>17</v>
      </c>
      <c r="I3443" s="1" t="s">
        <v>18</v>
      </c>
      <c r="J3443" s="1" t="s">
        <v>16</v>
      </c>
      <c r="K3443" s="1" t="s">
        <v>15</v>
      </c>
      <c r="L3443" s="1" t="s">
        <v>80</v>
      </c>
      <c r="M3443" s="1">
        <v>167300</v>
      </c>
      <c r="N3443" s="17">
        <v>292.78438411487548</v>
      </c>
      <c r="O3443" s="8">
        <v>2922.9241061050129</v>
      </c>
      <c r="P3443" s="8">
        <v>3657.207411198629</v>
      </c>
      <c r="Q3443" s="8">
        <f>P3443-Table3[[#This Row],[paid]]</f>
        <v>734.28330509361604</v>
      </c>
      <c r="R3443" s="8">
        <v>12.491128658568432</v>
      </c>
      <c r="S3443" s="8">
        <v>2400</v>
      </c>
      <c r="T3443" s="10">
        <v>0.11</v>
      </c>
      <c r="U3443" s="8">
        <v>2145.6387713717259</v>
      </c>
      <c r="V3443" s="10">
        <v>9.7781290938072377E-2</v>
      </c>
    </row>
    <row r="3444" spans="1:22" x14ac:dyDescent="0.25">
      <c r="A3444" s="6">
        <v>44745</v>
      </c>
      <c r="B3444" s="7" t="str">
        <f t="shared" si="53"/>
        <v>7</v>
      </c>
      <c r="C3444" s="17">
        <f>_xlfn.ISOWEEKNUM(Table3[[#This Row],[dt]])</f>
        <v>26</v>
      </c>
      <c r="D3444" s="1">
        <v>16966</v>
      </c>
      <c r="E3444" s="1" t="s">
        <v>10</v>
      </c>
      <c r="F3444" s="1" t="s">
        <v>95</v>
      </c>
      <c r="G3444" s="1" t="s">
        <v>72</v>
      </c>
      <c r="H3444" s="1" t="s">
        <v>11</v>
      </c>
      <c r="I3444" s="1" t="s">
        <v>12</v>
      </c>
      <c r="J3444" s="1" t="s">
        <v>16</v>
      </c>
      <c r="K3444" s="1" t="s">
        <v>15</v>
      </c>
      <c r="L3444" s="1" t="s">
        <v>78</v>
      </c>
      <c r="M3444" s="1">
        <v>253630</v>
      </c>
      <c r="N3444" s="17">
        <v>614.94342672413791</v>
      </c>
      <c r="O3444" s="8">
        <v>2508.8203961747054</v>
      </c>
      <c r="P3444" s="8">
        <v>3174.449817817042</v>
      </c>
      <c r="Q3444" s="8">
        <f>P3444-Table3[[#This Row],[paid]]</f>
        <v>665.62942164233664</v>
      </c>
      <c r="R3444" s="8">
        <v>5.1621818851331378</v>
      </c>
      <c r="S3444" s="8">
        <v>2200</v>
      </c>
      <c r="T3444" s="10">
        <v>0.2</v>
      </c>
      <c r="U3444" s="8">
        <v>1237.5820147101533</v>
      </c>
      <c r="V3444" s="10">
        <v>6.4976194602502549E-2</v>
      </c>
    </row>
    <row r="3445" spans="1:22" x14ac:dyDescent="0.25">
      <c r="A3445" s="6">
        <v>44745</v>
      </c>
      <c r="B3445" s="7" t="str">
        <f t="shared" si="53"/>
        <v>7</v>
      </c>
      <c r="C3445" s="17">
        <f>_xlfn.ISOWEEKNUM(Table3[[#This Row],[dt]])</f>
        <v>26</v>
      </c>
      <c r="D3445" s="1">
        <v>5435</v>
      </c>
      <c r="E3445" s="1" t="s">
        <v>10</v>
      </c>
      <c r="F3445" s="1" t="s">
        <v>95</v>
      </c>
      <c r="G3445" s="1" t="s">
        <v>40</v>
      </c>
      <c r="H3445" s="1" t="s">
        <v>17</v>
      </c>
      <c r="I3445" s="1" t="s">
        <v>21</v>
      </c>
      <c r="J3445" s="1" t="s">
        <v>16</v>
      </c>
      <c r="K3445" s="1" t="s">
        <v>15</v>
      </c>
      <c r="L3445" s="1" t="s">
        <v>75</v>
      </c>
      <c r="M3445" s="1">
        <v>142220</v>
      </c>
      <c r="N3445" s="17">
        <v>123.58359402155023</v>
      </c>
      <c r="O3445" s="8">
        <v>1660.8920180838879</v>
      </c>
      <c r="P3445" s="8">
        <v>2280.6556097390271</v>
      </c>
      <c r="Q3445" s="8">
        <f>P3445-Table3[[#This Row],[paid]]</f>
        <v>619.76359165513918</v>
      </c>
      <c r="R3445" s="8">
        <v>18.45435575648764</v>
      </c>
      <c r="S3445" s="8">
        <v>800</v>
      </c>
      <c r="T3445" s="10">
        <v>0.08</v>
      </c>
      <c r="U3445" s="8">
        <v>769.03023296161746</v>
      </c>
      <c r="V3445" s="10">
        <v>5.6199500242945247E-2</v>
      </c>
    </row>
    <row r="3446" spans="1:22" x14ac:dyDescent="0.25">
      <c r="A3446" s="6">
        <v>44745</v>
      </c>
      <c r="B3446" s="7" t="str">
        <f t="shared" si="53"/>
        <v>7</v>
      </c>
      <c r="C3446" s="17">
        <f>_xlfn.ISOWEEKNUM(Table3[[#This Row],[dt]])</f>
        <v>26</v>
      </c>
      <c r="D3446" s="1">
        <v>17456</v>
      </c>
      <c r="E3446" s="1" t="s">
        <v>10</v>
      </c>
      <c r="F3446" s="1" t="s">
        <v>93</v>
      </c>
      <c r="G3446" s="1" t="s">
        <v>34</v>
      </c>
      <c r="H3446" s="1" t="s">
        <v>17</v>
      </c>
      <c r="I3446" s="1" t="s">
        <v>18</v>
      </c>
      <c r="J3446" s="1" t="s">
        <v>16</v>
      </c>
      <c r="K3446" s="1" t="s">
        <v>15</v>
      </c>
      <c r="L3446" s="1" t="s">
        <v>81</v>
      </c>
      <c r="M3446" s="1">
        <v>111560</v>
      </c>
      <c r="N3446" s="17">
        <v>169.74596454088382</v>
      </c>
      <c r="O3446" s="8">
        <v>2532.277844809309</v>
      </c>
      <c r="P3446" s="8">
        <v>3114.8111974830917</v>
      </c>
      <c r="Q3446" s="8">
        <f>P3446-Table3[[#This Row],[paid]]</f>
        <v>582.5333526737827</v>
      </c>
      <c r="R3446" s="8">
        <v>18.349839455139922</v>
      </c>
      <c r="S3446" s="8">
        <v>4200</v>
      </c>
      <c r="T3446" s="10">
        <v>0.05</v>
      </c>
      <c r="U3446" s="8">
        <v>26.243626484008772</v>
      </c>
      <c r="V3446" s="10">
        <v>1.4042384818923005E-3</v>
      </c>
    </row>
    <row r="3447" spans="1:22" x14ac:dyDescent="0.25">
      <c r="A3447" s="6">
        <v>44745</v>
      </c>
      <c r="B3447" s="7" t="str">
        <f t="shared" si="53"/>
        <v>7</v>
      </c>
      <c r="C3447" s="17">
        <f>_xlfn.ISOWEEKNUM(Table3[[#This Row],[dt]])</f>
        <v>26</v>
      </c>
      <c r="D3447" s="1">
        <v>17673</v>
      </c>
      <c r="E3447" s="1" t="s">
        <v>10</v>
      </c>
      <c r="F3447" s="1" t="s">
        <v>92</v>
      </c>
      <c r="G3447" s="1" t="s">
        <v>69</v>
      </c>
      <c r="H3447" s="1" t="s">
        <v>11</v>
      </c>
      <c r="I3447" s="1" t="s">
        <v>18</v>
      </c>
      <c r="J3447" s="1" t="s">
        <v>16</v>
      </c>
      <c r="K3447" s="1" t="s">
        <v>14</v>
      </c>
      <c r="L3447" s="1" t="s">
        <v>76</v>
      </c>
      <c r="M3447" s="1">
        <v>217200</v>
      </c>
      <c r="N3447" s="17">
        <v>801.31901139443005</v>
      </c>
      <c r="O3447" s="8">
        <v>3066.8658364168873</v>
      </c>
      <c r="P3447" s="8">
        <v>3624.6871683140594</v>
      </c>
      <c r="Q3447" s="8">
        <f>P3447-Table3[[#This Row],[paid]]</f>
        <v>557.82133189717206</v>
      </c>
      <c r="R3447" s="8">
        <v>4.5234009386679759</v>
      </c>
      <c r="S3447" s="8">
        <v>6000</v>
      </c>
      <c r="T3447" s="10">
        <v>0.1</v>
      </c>
      <c r="U3447" s="8">
        <v>1522.5410592250144</v>
      </c>
      <c r="V3447" s="10">
        <v>7.0007929352479348E-2</v>
      </c>
    </row>
    <row r="3448" spans="1:22" x14ac:dyDescent="0.25">
      <c r="A3448" s="6">
        <v>44745</v>
      </c>
      <c r="B3448" s="7" t="str">
        <f t="shared" si="53"/>
        <v>7</v>
      </c>
      <c r="C3448" s="17">
        <f>_xlfn.ISOWEEKNUM(Table3[[#This Row],[dt]])</f>
        <v>26</v>
      </c>
      <c r="D3448" s="1">
        <v>17848</v>
      </c>
      <c r="E3448" s="1" t="s">
        <v>10</v>
      </c>
      <c r="F3448" s="1" t="s">
        <v>95</v>
      </c>
      <c r="G3448" s="1" t="s">
        <v>56</v>
      </c>
      <c r="H3448" s="1" t="s">
        <v>11</v>
      </c>
      <c r="I3448" s="1" t="s">
        <v>12</v>
      </c>
      <c r="J3448" s="1" t="s">
        <v>16</v>
      </c>
      <c r="K3448" s="1" t="s">
        <v>14</v>
      </c>
      <c r="L3448" s="1" t="s">
        <v>77</v>
      </c>
      <c r="M3448" s="1">
        <v>111270</v>
      </c>
      <c r="N3448" s="17">
        <v>678.0326441784548</v>
      </c>
      <c r="O3448" s="8">
        <v>1568.7772119861108</v>
      </c>
      <c r="P3448" s="8">
        <v>2110.4804785116016</v>
      </c>
      <c r="Q3448" s="8">
        <f>P3448-Table3[[#This Row],[paid]]</f>
        <v>541.70326652549079</v>
      </c>
      <c r="R3448" s="8">
        <v>3.1126531983851411</v>
      </c>
      <c r="S3448" s="8">
        <v>3600</v>
      </c>
      <c r="T3448" s="10">
        <v>7.0000000000000007E-2</v>
      </c>
      <c r="U3448" s="8">
        <v>660.90967402930562</v>
      </c>
      <c r="V3448" s="10">
        <v>5.2192670559976513E-2</v>
      </c>
    </row>
    <row r="3449" spans="1:22" x14ac:dyDescent="0.25">
      <c r="A3449" s="6">
        <v>44745</v>
      </c>
      <c r="B3449" s="7" t="str">
        <f t="shared" si="53"/>
        <v>7</v>
      </c>
      <c r="C3449" s="17">
        <f>_xlfn.ISOWEEKNUM(Table3[[#This Row],[dt]])</f>
        <v>26</v>
      </c>
      <c r="D3449" s="1">
        <v>10601</v>
      </c>
      <c r="E3449" s="1" t="s">
        <v>10</v>
      </c>
      <c r="F3449" s="1" t="s">
        <v>92</v>
      </c>
      <c r="G3449" s="1" t="s">
        <v>43</v>
      </c>
      <c r="H3449" s="1" t="s">
        <v>11</v>
      </c>
      <c r="I3449" s="1" t="s">
        <v>21</v>
      </c>
      <c r="J3449" s="1" t="s">
        <v>16</v>
      </c>
      <c r="K3449" s="1" t="s">
        <v>14</v>
      </c>
      <c r="L3449" s="1" t="s">
        <v>81</v>
      </c>
      <c r="M3449" s="1">
        <v>98850</v>
      </c>
      <c r="N3449" s="17">
        <v>502.32304900181487</v>
      </c>
      <c r="O3449" s="8">
        <v>2093.9071732774619</v>
      </c>
      <c r="P3449" s="8">
        <v>2504.3281800178715</v>
      </c>
      <c r="Q3449" s="8">
        <f>P3449-Table3[[#This Row],[paid]]</f>
        <v>410.42100674040967</v>
      </c>
      <c r="R3449" s="8">
        <v>4.9854932697082424</v>
      </c>
      <c r="S3449" s="8">
        <v>3000</v>
      </c>
      <c r="T3449" s="10">
        <v>0.08</v>
      </c>
      <c r="U3449" s="8">
        <v>1073.2383867428694</v>
      </c>
      <c r="V3449" s="10">
        <v>7.142556869518131E-2</v>
      </c>
    </row>
    <row r="3450" spans="1:22" x14ac:dyDescent="0.25">
      <c r="A3450" s="6">
        <v>44745</v>
      </c>
      <c r="B3450" s="7" t="str">
        <f t="shared" si="53"/>
        <v>7</v>
      </c>
      <c r="C3450" s="17">
        <f>_xlfn.ISOWEEKNUM(Table3[[#This Row],[dt]])</f>
        <v>26</v>
      </c>
      <c r="D3450" s="1">
        <v>17962</v>
      </c>
      <c r="E3450" s="1" t="s">
        <v>10</v>
      </c>
      <c r="F3450" s="1" t="s">
        <v>94</v>
      </c>
      <c r="G3450" s="1" t="s">
        <v>31</v>
      </c>
      <c r="H3450" s="1" t="s">
        <v>11</v>
      </c>
      <c r="I3450" s="1" t="s">
        <v>12</v>
      </c>
      <c r="J3450" s="1" t="s">
        <v>23</v>
      </c>
      <c r="K3450" s="1" t="s">
        <v>15</v>
      </c>
      <c r="L3450" s="1" t="s">
        <v>76</v>
      </c>
      <c r="M3450" s="1">
        <v>111750</v>
      </c>
      <c r="N3450" s="17">
        <v>1130.6554247534202</v>
      </c>
      <c r="O3450" s="8">
        <v>1905.2629452870767</v>
      </c>
      <c r="P3450" s="8">
        <v>2258.0669650634304</v>
      </c>
      <c r="Q3450" s="8">
        <f>P3450-Table3[[#This Row],[paid]]</f>
        <v>352.8040197763537</v>
      </c>
      <c r="R3450" s="8">
        <v>1.9971309699025965</v>
      </c>
      <c r="S3450" s="8">
        <v>2200</v>
      </c>
      <c r="T3450" s="10">
        <v>0.06</v>
      </c>
      <c r="U3450" s="8">
        <v>691.6908483123492</v>
      </c>
      <c r="V3450" s="10">
        <v>5.1053316768583906E-2</v>
      </c>
    </row>
    <row r="3451" spans="1:22" x14ac:dyDescent="0.25">
      <c r="A3451" s="6">
        <v>44745</v>
      </c>
      <c r="B3451" s="7" t="str">
        <f t="shared" si="53"/>
        <v>7</v>
      </c>
      <c r="C3451" s="17">
        <f>_xlfn.ISOWEEKNUM(Table3[[#This Row],[dt]])</f>
        <v>26</v>
      </c>
      <c r="D3451" s="1">
        <v>15720</v>
      </c>
      <c r="E3451" s="1" t="s">
        <v>10</v>
      </c>
      <c r="F3451" s="1" t="s">
        <v>89</v>
      </c>
      <c r="G3451" s="1" t="s">
        <v>56</v>
      </c>
      <c r="H3451" s="1" t="s">
        <v>17</v>
      </c>
      <c r="I3451" s="1" t="s">
        <v>21</v>
      </c>
      <c r="J3451" s="1" t="s">
        <v>13</v>
      </c>
      <c r="K3451" s="1" t="s">
        <v>14</v>
      </c>
      <c r="L3451" s="1" t="s">
        <v>76</v>
      </c>
      <c r="M3451" s="1">
        <v>127380</v>
      </c>
      <c r="N3451" s="17">
        <v>147.43831220076814</v>
      </c>
      <c r="O3451" s="8">
        <v>2245.7773552882913</v>
      </c>
      <c r="P3451" s="8">
        <v>2508.4365366849279</v>
      </c>
      <c r="Q3451" s="8">
        <f>P3451-Table3[[#This Row],[paid]]</f>
        <v>262.65918139663654</v>
      </c>
      <c r="R3451" s="8">
        <v>17.013464812790087</v>
      </c>
      <c r="S3451" s="8">
        <v>3000</v>
      </c>
      <c r="T3451" s="10">
        <v>7.0000000000000007E-2</v>
      </c>
      <c r="U3451" s="8">
        <v>432.97943112283446</v>
      </c>
      <c r="V3451" s="10">
        <v>2.8768213771850539E-2</v>
      </c>
    </row>
    <row r="3452" spans="1:22" x14ac:dyDescent="0.25">
      <c r="A3452" s="6">
        <v>44745</v>
      </c>
      <c r="B3452" s="7" t="str">
        <f t="shared" si="53"/>
        <v>7</v>
      </c>
      <c r="C3452" s="17">
        <f>_xlfn.ISOWEEKNUM(Table3[[#This Row],[dt]])</f>
        <v>26</v>
      </c>
      <c r="D3452" s="1">
        <v>18006</v>
      </c>
      <c r="E3452" s="1" t="s">
        <v>10</v>
      </c>
      <c r="F3452" s="1" t="s">
        <v>92</v>
      </c>
      <c r="G3452" s="1" t="s">
        <v>68</v>
      </c>
      <c r="H3452" s="1" t="s">
        <v>11</v>
      </c>
      <c r="I3452" s="1" t="s">
        <v>12</v>
      </c>
      <c r="J3452" s="1" t="s">
        <v>16</v>
      </c>
      <c r="K3452" s="1" t="s">
        <v>14</v>
      </c>
      <c r="L3452" s="1" t="s">
        <v>77</v>
      </c>
      <c r="M3452" s="1">
        <v>95640</v>
      </c>
      <c r="N3452" s="17">
        <v>482.76310330521363</v>
      </c>
      <c r="O3452" s="8">
        <v>2329.4491749835161</v>
      </c>
      <c r="P3452" s="8">
        <v>2567.5162390566479</v>
      </c>
      <c r="Q3452" s="8">
        <f>P3452-Table3[[#This Row],[paid]]</f>
        <v>238.06706407313186</v>
      </c>
      <c r="R3452" s="8">
        <v>5.3183771118345113</v>
      </c>
      <c r="S3452" s="8">
        <v>4600</v>
      </c>
      <c r="T3452" s="10">
        <v>0.08</v>
      </c>
      <c r="U3452" s="8">
        <v>555.43028058625805</v>
      </c>
      <c r="V3452" s="10">
        <v>3.6054967062274755E-2</v>
      </c>
    </row>
    <row r="3453" spans="1:22" x14ac:dyDescent="0.25">
      <c r="A3453" s="6">
        <v>44745</v>
      </c>
      <c r="B3453" s="7" t="str">
        <f t="shared" si="53"/>
        <v>7</v>
      </c>
      <c r="C3453" s="17">
        <f>_xlfn.ISOWEEKNUM(Table3[[#This Row],[dt]])</f>
        <v>26</v>
      </c>
      <c r="D3453" s="1">
        <v>12657</v>
      </c>
      <c r="E3453" s="1" t="s">
        <v>10</v>
      </c>
      <c r="F3453" s="1" t="s">
        <v>89</v>
      </c>
      <c r="G3453" s="1" t="s">
        <v>73</v>
      </c>
      <c r="H3453" s="1" t="s">
        <v>19</v>
      </c>
      <c r="I3453" s="1" t="s">
        <v>18</v>
      </c>
      <c r="J3453" s="1" t="s">
        <v>16</v>
      </c>
      <c r="K3453" s="1" t="s">
        <v>14</v>
      </c>
      <c r="L3453" s="1" t="s">
        <v>80</v>
      </c>
      <c r="M3453" s="1">
        <v>429490</v>
      </c>
      <c r="N3453" s="17">
        <v>596.82152885221478</v>
      </c>
      <c r="O3453" s="8">
        <v>9164.0275498438823</v>
      </c>
      <c r="P3453" s="8">
        <v>9397.4036645045398</v>
      </c>
      <c r="Q3453" s="8">
        <f>P3453-Table3[[#This Row],[paid]]</f>
        <v>233.37611466065755</v>
      </c>
      <c r="R3453" s="8">
        <v>15.74575180385547</v>
      </c>
      <c r="S3453" s="8">
        <v>13800</v>
      </c>
      <c r="T3453" s="10">
        <v>0.08</v>
      </c>
      <c r="U3453" s="8">
        <v>2614.6199335645197</v>
      </c>
      <c r="V3453" s="10">
        <v>4.6371317492020822E-2</v>
      </c>
    </row>
    <row r="3454" spans="1:22" x14ac:dyDescent="0.25">
      <c r="A3454" s="6">
        <v>44745</v>
      </c>
      <c r="B3454" s="7" t="str">
        <f t="shared" si="53"/>
        <v>7</v>
      </c>
      <c r="C3454" s="17">
        <f>_xlfn.ISOWEEKNUM(Table3[[#This Row],[dt]])</f>
        <v>26</v>
      </c>
      <c r="D3454" s="1">
        <v>17628</v>
      </c>
      <c r="E3454" s="1" t="s">
        <v>10</v>
      </c>
      <c r="F3454" s="1" t="s">
        <v>92</v>
      </c>
      <c r="G3454" s="1" t="s">
        <v>54</v>
      </c>
      <c r="H3454" s="1" t="s">
        <v>11</v>
      </c>
      <c r="I3454" s="1" t="s">
        <v>12</v>
      </c>
      <c r="J3454" s="1" t="s">
        <v>13</v>
      </c>
      <c r="K3454" s="1" t="s">
        <v>15</v>
      </c>
      <c r="L3454" s="1" t="s">
        <v>80</v>
      </c>
      <c r="M3454" s="1">
        <v>10</v>
      </c>
      <c r="N3454" s="17">
        <v>0</v>
      </c>
      <c r="O3454" s="8">
        <v>0.34062500000000001</v>
      </c>
      <c r="P3454" s="8">
        <v>0.14192708333333334</v>
      </c>
      <c r="Q3454" s="8">
        <f>P3454-Table3[[#This Row],[paid]]</f>
        <v>-0.19869791666666667</v>
      </c>
      <c r="R3454" s="8">
        <v>4</v>
      </c>
      <c r="S3454" s="8">
        <v>200</v>
      </c>
      <c r="T3454" s="10">
        <v>0.06</v>
      </c>
      <c r="U3454" s="8">
        <v>2.5567772383058553E-4</v>
      </c>
      <c r="V3454" s="10">
        <v>3.0024540046160505E-4</v>
      </c>
    </row>
    <row r="3455" spans="1:22" x14ac:dyDescent="0.25">
      <c r="A3455" s="6">
        <v>44745</v>
      </c>
      <c r="B3455" s="7" t="str">
        <f t="shared" si="53"/>
        <v>7</v>
      </c>
      <c r="C3455" s="17">
        <f>_xlfn.ISOWEEKNUM(Table3[[#This Row],[dt]])</f>
        <v>26</v>
      </c>
      <c r="D3455" s="1">
        <v>15242</v>
      </c>
      <c r="E3455" s="1" t="s">
        <v>10</v>
      </c>
      <c r="F3455" s="1" t="s">
        <v>94</v>
      </c>
      <c r="G3455" s="1" t="s">
        <v>67</v>
      </c>
      <c r="H3455" s="1" t="s">
        <v>11</v>
      </c>
      <c r="I3455" s="1" t="s">
        <v>18</v>
      </c>
      <c r="J3455" s="1" t="s">
        <v>13</v>
      </c>
      <c r="K3455" s="1" t="s">
        <v>14</v>
      </c>
      <c r="L3455" s="1" t="s">
        <v>77</v>
      </c>
      <c r="M3455" s="1">
        <v>114750</v>
      </c>
      <c r="N3455" s="17">
        <v>422.07169869968396</v>
      </c>
      <c r="O3455" s="8">
        <v>2390.1136582339259</v>
      </c>
      <c r="P3455" s="8">
        <v>2368.0735488641058</v>
      </c>
      <c r="Q3455" s="8">
        <f>P3455-Table3[[#This Row],[paid]]</f>
        <v>-22.040109369820129</v>
      </c>
      <c r="R3455" s="8">
        <v>5.6105954418636763</v>
      </c>
      <c r="S3455" s="8">
        <v>3000</v>
      </c>
      <c r="T3455" s="10">
        <v>0.14000000000000001</v>
      </c>
      <c r="U3455" s="8">
        <v>1566.7059167237005</v>
      </c>
      <c r="V3455" s="10">
        <v>0.11026585424786901</v>
      </c>
    </row>
    <row r="3456" spans="1:22" x14ac:dyDescent="0.25">
      <c r="A3456" s="6">
        <v>44745</v>
      </c>
      <c r="B3456" s="7" t="str">
        <f t="shared" si="53"/>
        <v>7</v>
      </c>
      <c r="C3456" s="17">
        <f>_xlfn.ISOWEEKNUM(Table3[[#This Row],[dt]])</f>
        <v>26</v>
      </c>
      <c r="D3456" s="1">
        <v>3534</v>
      </c>
      <c r="E3456" s="1" t="s">
        <v>10</v>
      </c>
      <c r="F3456" s="1" t="s">
        <v>90</v>
      </c>
      <c r="G3456" s="1" t="s">
        <v>25</v>
      </c>
      <c r="H3456" s="1" t="s">
        <v>11</v>
      </c>
      <c r="I3456" s="1" t="s">
        <v>18</v>
      </c>
      <c r="J3456" s="1" t="s">
        <v>13</v>
      </c>
      <c r="K3456" s="1" t="s">
        <v>14</v>
      </c>
      <c r="L3456" s="1" t="s">
        <v>78</v>
      </c>
      <c r="M3456" s="1">
        <v>145880</v>
      </c>
      <c r="N3456" s="17">
        <v>273.96423613946274</v>
      </c>
      <c r="O3456" s="8">
        <v>3093.2858053798786</v>
      </c>
      <c r="P3456" s="8">
        <v>3070.4698653331202</v>
      </c>
      <c r="Q3456" s="8">
        <f>P3456-Table3[[#This Row],[paid]]</f>
        <v>-22.815940046758442</v>
      </c>
      <c r="R3456" s="8">
        <v>11.207557265869124</v>
      </c>
      <c r="S3456" s="8">
        <v>2400</v>
      </c>
      <c r="T3456" s="10">
        <v>0.08</v>
      </c>
      <c r="U3456" s="8">
        <v>75.837882491373477</v>
      </c>
      <c r="V3456" s="10">
        <v>4.1165188509427967E-3</v>
      </c>
    </row>
    <row r="3457" spans="1:22" x14ac:dyDescent="0.25">
      <c r="A3457" s="6">
        <v>44745</v>
      </c>
      <c r="B3457" s="7" t="str">
        <f t="shared" si="53"/>
        <v>7</v>
      </c>
      <c r="C3457" s="17">
        <f>_xlfn.ISOWEEKNUM(Table3[[#This Row],[dt]])</f>
        <v>26</v>
      </c>
      <c r="D3457" s="1">
        <v>17100</v>
      </c>
      <c r="E3457" s="1" t="s">
        <v>10</v>
      </c>
      <c r="F3457" s="1" t="s">
        <v>89</v>
      </c>
      <c r="G3457" s="1" t="s">
        <v>70</v>
      </c>
      <c r="H3457" s="1" t="s">
        <v>11</v>
      </c>
      <c r="I3457" s="1" t="s">
        <v>21</v>
      </c>
      <c r="J3457" s="1" t="s">
        <v>13</v>
      </c>
      <c r="K3457" s="1" t="s">
        <v>15</v>
      </c>
      <c r="L3457" s="1" t="s">
        <v>77</v>
      </c>
      <c r="M3457" s="1">
        <v>1470</v>
      </c>
      <c r="N3457" s="17">
        <v>7.8461538461538458</v>
      </c>
      <c r="O3457" s="8">
        <v>33.955192463524384</v>
      </c>
      <c r="P3457" s="8">
        <v>1.3059689409047841</v>
      </c>
      <c r="Q3457" s="8">
        <f>P3457-Table3[[#This Row],[paid]]</f>
        <v>-32.6492235226196</v>
      </c>
      <c r="R3457" s="8">
        <v>0.1664470218800215</v>
      </c>
      <c r="S3457" s="8">
        <v>200</v>
      </c>
      <c r="T3457" s="10">
        <v>7.0000000000000007E-2</v>
      </c>
      <c r="U3457" s="8">
        <v>0.52198925666362261</v>
      </c>
      <c r="V3457" s="10">
        <v>6.6615833439089417E-2</v>
      </c>
    </row>
    <row r="3458" spans="1:22" x14ac:dyDescent="0.25">
      <c r="A3458" s="6">
        <v>44745</v>
      </c>
      <c r="B3458" s="7" t="str">
        <f t="shared" ref="B3458:B3521" si="54">TEXT(A3458,"M")</f>
        <v>7</v>
      </c>
      <c r="C3458" s="17">
        <f>_xlfn.ISOWEEKNUM(Table3[[#This Row],[dt]])</f>
        <v>26</v>
      </c>
      <c r="D3458" s="1">
        <v>2796</v>
      </c>
      <c r="E3458" s="1" t="s">
        <v>10</v>
      </c>
      <c r="F3458" s="1" t="s">
        <v>94</v>
      </c>
      <c r="G3458" s="1" t="s">
        <v>34</v>
      </c>
      <c r="H3458" s="1" t="s">
        <v>17</v>
      </c>
      <c r="I3458" s="1" t="s">
        <v>12</v>
      </c>
      <c r="J3458" s="1" t="s">
        <v>13</v>
      </c>
      <c r="K3458" s="1" t="s">
        <v>14</v>
      </c>
      <c r="L3458" s="1" t="s">
        <v>76</v>
      </c>
      <c r="M3458" s="1">
        <v>1360</v>
      </c>
      <c r="N3458" s="17">
        <v>3.281663912712776</v>
      </c>
      <c r="O3458" s="8">
        <v>48.3452411862228</v>
      </c>
      <c r="P3458" s="8">
        <v>0.28741455317431658</v>
      </c>
      <c r="Q3458" s="8">
        <f>P3458-Table3[[#This Row],[paid]]</f>
        <v>-48.057826633048485</v>
      </c>
      <c r="R3458" s="8">
        <v>8.7581958670693474E-2</v>
      </c>
      <c r="S3458" s="8">
        <v>200</v>
      </c>
      <c r="T3458" s="10">
        <v>0.11</v>
      </c>
      <c r="U3458" s="8">
        <v>0.12728138742581779</v>
      </c>
      <c r="V3458" s="10">
        <v>7.3808247831151502E-2</v>
      </c>
    </row>
    <row r="3459" spans="1:22" x14ac:dyDescent="0.25">
      <c r="A3459" s="6">
        <v>44745</v>
      </c>
      <c r="B3459" s="7" t="str">
        <f t="shared" si="54"/>
        <v>7</v>
      </c>
      <c r="C3459" s="17">
        <f>_xlfn.ISOWEEKNUM(Table3[[#This Row],[dt]])</f>
        <v>26</v>
      </c>
      <c r="D3459" s="1">
        <v>17871</v>
      </c>
      <c r="E3459" s="1" t="s">
        <v>10</v>
      </c>
      <c r="F3459" s="1" t="s">
        <v>94</v>
      </c>
      <c r="G3459" s="1" t="s">
        <v>26</v>
      </c>
      <c r="H3459" s="1" t="s">
        <v>17</v>
      </c>
      <c r="I3459" s="1" t="s">
        <v>12</v>
      </c>
      <c r="J3459" s="1" t="s">
        <v>16</v>
      </c>
      <c r="K3459" s="1" t="s">
        <v>14</v>
      </c>
      <c r="L3459" s="1" t="s">
        <v>75</v>
      </c>
      <c r="M3459" s="1">
        <v>154060</v>
      </c>
      <c r="N3459" s="17">
        <v>98.002544529262096</v>
      </c>
      <c r="O3459" s="8">
        <v>1359.2916705122504</v>
      </c>
      <c r="P3459" s="8">
        <v>1306.0200241924692</v>
      </c>
      <c r="Q3459" s="8">
        <f>P3459-Table3[[#This Row],[paid]]</f>
        <v>-53.271646319781212</v>
      </c>
      <c r="R3459" s="8">
        <v>13.326388926590688</v>
      </c>
      <c r="S3459" s="8">
        <v>800</v>
      </c>
      <c r="T3459" s="10">
        <v>0.08</v>
      </c>
      <c r="U3459" s="8">
        <v>355.53608095676128</v>
      </c>
      <c r="V3459" s="10">
        <v>4.537144331261872E-2</v>
      </c>
    </row>
    <row r="3460" spans="1:22" x14ac:dyDescent="0.25">
      <c r="A3460" s="6">
        <v>44745</v>
      </c>
      <c r="B3460" s="7" t="str">
        <f t="shared" si="54"/>
        <v>7</v>
      </c>
      <c r="C3460" s="17">
        <f>_xlfn.ISOWEEKNUM(Table3[[#This Row],[dt]])</f>
        <v>26</v>
      </c>
      <c r="D3460" s="1">
        <v>15810</v>
      </c>
      <c r="E3460" s="1" t="s">
        <v>10</v>
      </c>
      <c r="F3460" s="1" t="s">
        <v>92</v>
      </c>
      <c r="G3460" s="1" t="s">
        <v>30</v>
      </c>
      <c r="H3460" s="1" t="s">
        <v>11</v>
      </c>
      <c r="I3460" s="1" t="s">
        <v>18</v>
      </c>
      <c r="J3460" s="1" t="s">
        <v>16</v>
      </c>
      <c r="K3460" s="1" t="s">
        <v>14</v>
      </c>
      <c r="L3460" s="1" t="s">
        <v>81</v>
      </c>
      <c r="M3460" s="1">
        <v>29460</v>
      </c>
      <c r="N3460" s="17">
        <v>107.57433489827856</v>
      </c>
      <c r="O3460" s="8">
        <v>436.61955816810865</v>
      </c>
      <c r="P3460" s="8">
        <v>372.77030613900428</v>
      </c>
      <c r="Q3460" s="8">
        <f>P3460-Table3[[#This Row],[paid]]</f>
        <v>-63.849252029104377</v>
      </c>
      <c r="R3460" s="8">
        <v>3.4652345886357829</v>
      </c>
      <c r="S3460" s="8">
        <v>200</v>
      </c>
      <c r="T3460" s="10">
        <v>0.15</v>
      </c>
      <c r="U3460" s="8">
        <v>269.8254192596745</v>
      </c>
      <c r="V3460" s="10">
        <v>0.12063971424048008</v>
      </c>
    </row>
    <row r="3461" spans="1:22" x14ac:dyDescent="0.25">
      <c r="A3461" s="6">
        <v>44745</v>
      </c>
      <c r="B3461" s="7" t="str">
        <f t="shared" si="54"/>
        <v>7</v>
      </c>
      <c r="C3461" s="17">
        <f>_xlfn.ISOWEEKNUM(Table3[[#This Row],[dt]])</f>
        <v>26</v>
      </c>
      <c r="D3461" s="1">
        <v>10777</v>
      </c>
      <c r="E3461" s="1" t="s">
        <v>10</v>
      </c>
      <c r="F3461" s="1" t="s">
        <v>91</v>
      </c>
      <c r="G3461" s="1" t="s">
        <v>34</v>
      </c>
      <c r="H3461" s="1" t="s">
        <v>11</v>
      </c>
      <c r="I3461" s="1" t="s">
        <v>18</v>
      </c>
      <c r="J3461" s="1" t="s">
        <v>16</v>
      </c>
      <c r="K3461" s="1" t="s">
        <v>15</v>
      </c>
      <c r="L3461" s="1" t="s">
        <v>75</v>
      </c>
      <c r="M3461" s="1">
        <v>109940</v>
      </c>
      <c r="N3461" s="17">
        <v>1037.7714496651374</v>
      </c>
      <c r="O3461" s="8">
        <v>1917.1545318640772</v>
      </c>
      <c r="P3461" s="8">
        <v>1852.4843927045356</v>
      </c>
      <c r="Q3461" s="8">
        <f>P3461-Table3[[#This Row],[paid]]</f>
        <v>-64.670139159541577</v>
      </c>
      <c r="R3461" s="8">
        <v>1.7850600855345224</v>
      </c>
      <c r="S3461" s="8">
        <v>2800</v>
      </c>
      <c r="T3461" s="10">
        <v>0.17</v>
      </c>
      <c r="U3461" s="8">
        <v>239.93917356392652</v>
      </c>
      <c r="V3461" s="10">
        <v>2.1587152052747499E-2</v>
      </c>
    </row>
    <row r="3462" spans="1:22" x14ac:dyDescent="0.25">
      <c r="A3462" s="6">
        <v>44745</v>
      </c>
      <c r="B3462" s="7" t="str">
        <f t="shared" si="54"/>
        <v>7</v>
      </c>
      <c r="C3462" s="17">
        <f>_xlfn.ISOWEEKNUM(Table3[[#This Row],[dt]])</f>
        <v>26</v>
      </c>
      <c r="D3462" s="1">
        <v>17947</v>
      </c>
      <c r="E3462" s="1" t="s">
        <v>10</v>
      </c>
      <c r="F3462" s="1" t="s">
        <v>89</v>
      </c>
      <c r="G3462" s="1" t="s">
        <v>69</v>
      </c>
      <c r="H3462" s="1" t="s">
        <v>19</v>
      </c>
      <c r="I3462" s="1" t="s">
        <v>12</v>
      </c>
      <c r="J3462" s="1" t="s">
        <v>16</v>
      </c>
      <c r="K3462" s="1" t="s">
        <v>14</v>
      </c>
      <c r="L3462" s="1" t="s">
        <v>80</v>
      </c>
      <c r="M3462" s="1">
        <v>6820</v>
      </c>
      <c r="N3462" s="17">
        <v>6.7866835534648091</v>
      </c>
      <c r="O3462" s="8">
        <v>83.629346317359548</v>
      </c>
      <c r="P3462" s="8">
        <v>2.8664944911062467</v>
      </c>
      <c r="Q3462" s="8">
        <f>P3462-Table3[[#This Row],[paid]]</f>
        <v>-80.762851826253296</v>
      </c>
      <c r="R3462" s="8">
        <v>0.42237043594626034</v>
      </c>
      <c r="S3462" s="8">
        <v>200</v>
      </c>
      <c r="T3462" s="10">
        <v>0.15</v>
      </c>
      <c r="U3462" s="8">
        <v>0.94388080742955704</v>
      </c>
      <c r="V3462" s="10">
        <v>5.4880087295829848E-2</v>
      </c>
    </row>
    <row r="3463" spans="1:22" x14ac:dyDescent="0.25">
      <c r="A3463" s="6">
        <v>44745</v>
      </c>
      <c r="B3463" s="7" t="str">
        <f t="shared" si="54"/>
        <v>7</v>
      </c>
      <c r="C3463" s="17">
        <f>_xlfn.ISOWEEKNUM(Table3[[#This Row],[dt]])</f>
        <v>26</v>
      </c>
      <c r="D3463" s="1">
        <v>17872</v>
      </c>
      <c r="E3463" s="1" t="s">
        <v>24</v>
      </c>
      <c r="F3463" s="1" t="s">
        <v>93</v>
      </c>
      <c r="G3463" s="1" t="s">
        <v>39</v>
      </c>
      <c r="H3463" s="1" t="s">
        <v>11</v>
      </c>
      <c r="I3463" s="1" t="s">
        <v>18</v>
      </c>
      <c r="J3463" s="1" t="s">
        <v>13</v>
      </c>
      <c r="K3463" s="1" t="s">
        <v>15</v>
      </c>
      <c r="L3463" s="1" t="s">
        <v>78</v>
      </c>
      <c r="M3463" s="1">
        <v>5640</v>
      </c>
      <c r="N3463" s="17">
        <v>26.994553556692523</v>
      </c>
      <c r="O3463" s="8">
        <v>107.4540273604166</v>
      </c>
      <c r="P3463" s="8">
        <v>16.670537335994652</v>
      </c>
      <c r="Q3463" s="8">
        <f>P3463-Table3[[#This Row],[paid]]</f>
        <v>-90.783490024421951</v>
      </c>
      <c r="R3463" s="8">
        <v>0.61755188138170458</v>
      </c>
      <c r="S3463" s="8">
        <v>200</v>
      </c>
      <c r="T3463" s="10">
        <v>7.0000000000000007E-2</v>
      </c>
      <c r="U3463" s="8">
        <v>3.4205914869607095</v>
      </c>
      <c r="V3463" s="10">
        <v>3.4197972726960284E-2</v>
      </c>
    </row>
    <row r="3464" spans="1:22" x14ac:dyDescent="0.25">
      <c r="A3464" s="6">
        <v>44745</v>
      </c>
      <c r="B3464" s="7" t="str">
        <f t="shared" si="54"/>
        <v>7</v>
      </c>
      <c r="C3464" s="17">
        <f>_xlfn.ISOWEEKNUM(Table3[[#This Row],[dt]])</f>
        <v>26</v>
      </c>
      <c r="D3464" s="1">
        <v>2973</v>
      </c>
      <c r="E3464" s="1" t="s">
        <v>10</v>
      </c>
      <c r="F3464" s="1" t="s">
        <v>93</v>
      </c>
      <c r="G3464" s="1" t="s">
        <v>73</v>
      </c>
      <c r="H3464" s="1" t="s">
        <v>11</v>
      </c>
      <c r="I3464" s="1" t="s">
        <v>21</v>
      </c>
      <c r="J3464" s="1" t="s">
        <v>16</v>
      </c>
      <c r="K3464" s="1" t="s">
        <v>14</v>
      </c>
      <c r="L3464" s="1" t="s">
        <v>75</v>
      </c>
      <c r="M3464" s="1">
        <v>33530</v>
      </c>
      <c r="N3464" s="17">
        <v>195.47531231409874</v>
      </c>
      <c r="O3464" s="8">
        <v>377.51887311555276</v>
      </c>
      <c r="P3464" s="8">
        <v>251.00550893445336</v>
      </c>
      <c r="Q3464" s="8">
        <f>P3464-Table3[[#This Row],[paid]]</f>
        <v>-126.5133641810994</v>
      </c>
      <c r="R3464" s="8">
        <v>1.2840777997127644</v>
      </c>
      <c r="S3464" s="8">
        <v>400</v>
      </c>
      <c r="T3464" s="10">
        <v>0.05</v>
      </c>
      <c r="U3464" s="8">
        <v>58.982147803881375</v>
      </c>
      <c r="V3464" s="10">
        <v>3.9163913210688239E-2</v>
      </c>
    </row>
    <row r="3465" spans="1:22" x14ac:dyDescent="0.25">
      <c r="A3465" s="6">
        <v>44745</v>
      </c>
      <c r="B3465" s="7" t="str">
        <f t="shared" si="54"/>
        <v>7</v>
      </c>
      <c r="C3465" s="17">
        <f>_xlfn.ISOWEEKNUM(Table3[[#This Row],[dt]])</f>
        <v>26</v>
      </c>
      <c r="D3465" s="1">
        <v>16256</v>
      </c>
      <c r="E3465" s="1" t="s">
        <v>10</v>
      </c>
      <c r="F3465" s="1" t="s">
        <v>94</v>
      </c>
      <c r="G3465" s="1" t="s">
        <v>56</v>
      </c>
      <c r="H3465" s="1" t="s">
        <v>17</v>
      </c>
      <c r="I3465" s="1" t="s">
        <v>12</v>
      </c>
      <c r="J3465" s="1" t="s">
        <v>16</v>
      </c>
      <c r="K3465" s="1" t="s">
        <v>14</v>
      </c>
      <c r="L3465" s="1" t="s">
        <v>78</v>
      </c>
      <c r="M3465" s="1">
        <v>9300</v>
      </c>
      <c r="N3465" s="17">
        <v>31.575927121440355</v>
      </c>
      <c r="O3465" s="8">
        <v>154.14175456971253</v>
      </c>
      <c r="P3465" s="8">
        <v>5.7126394467889545</v>
      </c>
      <c r="Q3465" s="8">
        <f>P3465-Table3[[#This Row],[paid]]</f>
        <v>-148.42911512292358</v>
      </c>
      <c r="R3465" s="8">
        <v>0.18091755231186918</v>
      </c>
      <c r="S3465" s="8">
        <v>200</v>
      </c>
      <c r="T3465" s="10">
        <v>0.1</v>
      </c>
      <c r="U3465" s="8">
        <v>2.1447316752819812</v>
      </c>
      <c r="V3465" s="10">
        <v>6.2572700858022356E-2</v>
      </c>
    </row>
    <row r="3466" spans="1:22" x14ac:dyDescent="0.25">
      <c r="A3466" s="6">
        <v>44745</v>
      </c>
      <c r="B3466" s="7" t="str">
        <f t="shared" si="54"/>
        <v>7</v>
      </c>
      <c r="C3466" s="17">
        <f>_xlfn.ISOWEEKNUM(Table3[[#This Row],[dt]])</f>
        <v>26</v>
      </c>
      <c r="D3466" s="1">
        <v>17933</v>
      </c>
      <c r="E3466" s="1" t="s">
        <v>10</v>
      </c>
      <c r="F3466" s="1" t="s">
        <v>94</v>
      </c>
      <c r="G3466" s="1" t="s">
        <v>32</v>
      </c>
      <c r="H3466" s="1" t="s">
        <v>11</v>
      </c>
      <c r="I3466" s="1" t="s">
        <v>12</v>
      </c>
      <c r="J3466" s="1" t="s">
        <v>16</v>
      </c>
      <c r="K3466" s="1" t="s">
        <v>15</v>
      </c>
      <c r="L3466" s="1" t="s">
        <v>79</v>
      </c>
      <c r="M3466" s="1">
        <v>4670</v>
      </c>
      <c r="N3466" s="17">
        <v>50.92693565976009</v>
      </c>
      <c r="O3466" s="8">
        <v>162.05706686567331</v>
      </c>
      <c r="P3466" s="8">
        <v>6.8775581812313185</v>
      </c>
      <c r="Q3466" s="8">
        <f>P3466-Table3[[#This Row],[paid]]</f>
        <v>-155.179508684442</v>
      </c>
      <c r="R3466" s="8">
        <v>0.1350475557213944</v>
      </c>
      <c r="S3466" s="8">
        <v>200</v>
      </c>
      <c r="T3466" s="10">
        <v>0.12</v>
      </c>
      <c r="U3466" s="8">
        <v>0.8556583539514464</v>
      </c>
      <c r="V3466" s="10">
        <v>2.073551715603842E-2</v>
      </c>
    </row>
    <row r="3467" spans="1:22" x14ac:dyDescent="0.25">
      <c r="A3467" s="6">
        <v>44745</v>
      </c>
      <c r="B3467" s="7" t="str">
        <f t="shared" si="54"/>
        <v>7</v>
      </c>
      <c r="C3467" s="17">
        <f>_xlfn.ISOWEEKNUM(Table3[[#This Row],[dt]])</f>
        <v>26</v>
      </c>
      <c r="D3467" s="1">
        <v>8767</v>
      </c>
      <c r="E3467" s="1" t="s">
        <v>10</v>
      </c>
      <c r="F3467" s="1" t="s">
        <v>92</v>
      </c>
      <c r="G3467" s="1" t="s">
        <v>29</v>
      </c>
      <c r="H3467" s="1" t="s">
        <v>17</v>
      </c>
      <c r="I3467" s="1" t="s">
        <v>18</v>
      </c>
      <c r="J3467" s="1" t="s">
        <v>13</v>
      </c>
      <c r="K3467" s="1" t="s">
        <v>14</v>
      </c>
      <c r="L3467" s="1" t="s">
        <v>77</v>
      </c>
      <c r="M3467" s="1">
        <v>227460</v>
      </c>
      <c r="N3467" s="17">
        <v>513.1509729022996</v>
      </c>
      <c r="O3467" s="8">
        <v>5835.4040844035135</v>
      </c>
      <c r="P3467" s="8">
        <v>5671.2940969502197</v>
      </c>
      <c r="Q3467" s="8">
        <f>P3467-Table3[[#This Row],[paid]]</f>
        <v>-164.1099874532938</v>
      </c>
      <c r="R3467" s="8">
        <v>11.051901675006656</v>
      </c>
      <c r="S3467" s="8">
        <v>8400</v>
      </c>
      <c r="T3467" s="10">
        <v>0.12</v>
      </c>
      <c r="U3467" s="8">
        <v>1541.4940437954267</v>
      </c>
      <c r="V3467" s="10">
        <v>4.5301067018207145E-2</v>
      </c>
    </row>
    <row r="3468" spans="1:22" x14ac:dyDescent="0.25">
      <c r="A3468" s="6">
        <v>44745</v>
      </c>
      <c r="B3468" s="7" t="str">
        <f t="shared" si="54"/>
        <v>7</v>
      </c>
      <c r="C3468" s="17">
        <f>_xlfn.ISOWEEKNUM(Table3[[#This Row],[dt]])</f>
        <v>26</v>
      </c>
      <c r="D3468" s="1">
        <v>2406</v>
      </c>
      <c r="E3468" s="1" t="s">
        <v>10</v>
      </c>
      <c r="F3468" s="1" t="s">
        <v>94</v>
      </c>
      <c r="G3468" s="1" t="s">
        <v>68</v>
      </c>
      <c r="H3468" s="1" t="s">
        <v>17</v>
      </c>
      <c r="I3468" s="1" t="s">
        <v>18</v>
      </c>
      <c r="J3468" s="1" t="s">
        <v>16</v>
      </c>
      <c r="K3468" s="1" t="s">
        <v>14</v>
      </c>
      <c r="L3468" s="1" t="s">
        <v>78</v>
      </c>
      <c r="M3468" s="1">
        <v>44420</v>
      </c>
      <c r="N3468" s="17">
        <v>116.31172069825436</v>
      </c>
      <c r="O3468" s="8">
        <v>2315.7298517354711</v>
      </c>
      <c r="P3468" s="8">
        <v>2137.6708232354454</v>
      </c>
      <c r="Q3468" s="8">
        <f>P3468-Table3[[#This Row],[paid]]</f>
        <v>-178.05902850002576</v>
      </c>
      <c r="R3468" s="8">
        <v>18.378808347106915</v>
      </c>
      <c r="S3468" s="8">
        <v>5000</v>
      </c>
      <c r="T3468" s="10">
        <v>0.05</v>
      </c>
      <c r="U3468" s="8">
        <v>69.151080005989684</v>
      </c>
      <c r="V3468" s="10">
        <v>5.3914662050513875E-3</v>
      </c>
    </row>
    <row r="3469" spans="1:22" x14ac:dyDescent="0.25">
      <c r="A3469" s="6">
        <v>44745</v>
      </c>
      <c r="B3469" s="7" t="str">
        <f t="shared" si="54"/>
        <v>7</v>
      </c>
      <c r="C3469" s="17">
        <f>_xlfn.ISOWEEKNUM(Table3[[#This Row],[dt]])</f>
        <v>26</v>
      </c>
      <c r="D3469" s="1">
        <v>17849</v>
      </c>
      <c r="E3469" s="1" t="s">
        <v>10</v>
      </c>
      <c r="F3469" s="1" t="s">
        <v>91</v>
      </c>
      <c r="G3469" s="1" t="s">
        <v>39</v>
      </c>
      <c r="H3469" s="1" t="s">
        <v>11</v>
      </c>
      <c r="I3469" s="1" t="s">
        <v>18</v>
      </c>
      <c r="J3469" s="1" t="s">
        <v>16</v>
      </c>
      <c r="K3469" s="1" t="s">
        <v>15</v>
      </c>
      <c r="L3469" s="1" t="s">
        <v>80</v>
      </c>
      <c r="M3469" s="1">
        <v>99910</v>
      </c>
      <c r="N3469" s="17">
        <v>297.99490065906576</v>
      </c>
      <c r="O3469" s="8">
        <v>1291.4743350626691</v>
      </c>
      <c r="P3469" s="8">
        <v>1034.5504467224007</v>
      </c>
      <c r="Q3469" s="8">
        <f>P3469-Table3[[#This Row],[paid]]</f>
        <v>-256.92388834026838</v>
      </c>
      <c r="R3469" s="8">
        <v>3.4717052017813681</v>
      </c>
      <c r="S3469" s="8">
        <v>800</v>
      </c>
      <c r="T3469" s="10">
        <v>0.08</v>
      </c>
      <c r="U3469" s="8">
        <v>387.85773323479697</v>
      </c>
      <c r="V3469" s="10">
        <v>6.2484101905258146E-2</v>
      </c>
    </row>
    <row r="3470" spans="1:22" x14ac:dyDescent="0.25">
      <c r="A3470" s="6">
        <v>44745</v>
      </c>
      <c r="B3470" s="7" t="str">
        <f t="shared" si="54"/>
        <v>7</v>
      </c>
      <c r="C3470" s="17">
        <f>_xlfn.ISOWEEKNUM(Table3[[#This Row],[dt]])</f>
        <v>26</v>
      </c>
      <c r="D3470" s="1">
        <v>15673</v>
      </c>
      <c r="E3470" s="1" t="s">
        <v>10</v>
      </c>
      <c r="F3470" s="1" t="s">
        <v>90</v>
      </c>
      <c r="G3470" s="1" t="s">
        <v>35</v>
      </c>
      <c r="H3470" s="1" t="s">
        <v>19</v>
      </c>
      <c r="I3470" s="1" t="s">
        <v>21</v>
      </c>
      <c r="J3470" s="1" t="s">
        <v>16</v>
      </c>
      <c r="K3470" s="1" t="s">
        <v>15</v>
      </c>
      <c r="L3470" s="1" t="s">
        <v>78</v>
      </c>
      <c r="M3470" s="1">
        <v>32340</v>
      </c>
      <c r="N3470" s="17">
        <v>12.194570135746607</v>
      </c>
      <c r="O3470" s="8">
        <v>530.39640366057245</v>
      </c>
      <c r="P3470" s="8">
        <v>269.4981726744424</v>
      </c>
      <c r="Q3470" s="8">
        <f>P3470-Table3[[#This Row],[paid]]</f>
        <v>-260.89823098613005</v>
      </c>
      <c r="R3470" s="8">
        <v>22.099850152523846</v>
      </c>
      <c r="S3470" s="8">
        <v>200</v>
      </c>
      <c r="T3470" s="10">
        <v>0.06</v>
      </c>
      <c r="U3470" s="8">
        <v>87.538431093486707</v>
      </c>
      <c r="V3470" s="10">
        <v>5.4136688092522714E-2</v>
      </c>
    </row>
    <row r="3471" spans="1:22" x14ac:dyDescent="0.25">
      <c r="A3471" s="6">
        <v>44745</v>
      </c>
      <c r="B3471" s="7" t="str">
        <f t="shared" si="54"/>
        <v>7</v>
      </c>
      <c r="C3471" s="17">
        <f>_xlfn.ISOWEEKNUM(Table3[[#This Row],[dt]])</f>
        <v>26</v>
      </c>
      <c r="D3471" s="1">
        <v>18007</v>
      </c>
      <c r="E3471" s="1" t="s">
        <v>10</v>
      </c>
      <c r="F3471" s="1" t="s">
        <v>94</v>
      </c>
      <c r="G3471" s="1" t="s">
        <v>52</v>
      </c>
      <c r="H3471" s="1" t="s">
        <v>11</v>
      </c>
      <c r="I3471" s="1" t="s">
        <v>12</v>
      </c>
      <c r="J3471" s="1" t="s">
        <v>13</v>
      </c>
      <c r="K3471" s="1" t="s">
        <v>15</v>
      </c>
      <c r="L3471" s="1" t="s">
        <v>78</v>
      </c>
      <c r="M3471" s="1">
        <v>46260</v>
      </c>
      <c r="N3471" s="17">
        <v>461.27091431468654</v>
      </c>
      <c r="O3471" s="8">
        <v>787.09055361238052</v>
      </c>
      <c r="P3471" s="8">
        <v>512.79940580965479</v>
      </c>
      <c r="Q3471" s="8">
        <f>P3471-Table3[[#This Row],[paid]]</f>
        <v>-274.29114780272573</v>
      </c>
      <c r="R3471" s="8">
        <v>1.1117098214864132</v>
      </c>
      <c r="S3471" s="8">
        <v>800</v>
      </c>
      <c r="T3471" s="10">
        <v>0.15</v>
      </c>
      <c r="U3471" s="8">
        <v>376.86816002882131</v>
      </c>
      <c r="V3471" s="10">
        <v>0.12248719341948382</v>
      </c>
    </row>
    <row r="3472" spans="1:22" x14ac:dyDescent="0.25">
      <c r="A3472" s="6">
        <v>44745</v>
      </c>
      <c r="B3472" s="7" t="str">
        <f t="shared" si="54"/>
        <v>7</v>
      </c>
      <c r="C3472" s="17">
        <f>_xlfn.ISOWEEKNUM(Table3[[#This Row],[dt]])</f>
        <v>26</v>
      </c>
      <c r="D3472" s="1">
        <v>17473</v>
      </c>
      <c r="E3472" s="1" t="s">
        <v>10</v>
      </c>
      <c r="F3472" s="1" t="s">
        <v>95</v>
      </c>
      <c r="G3472" s="1" t="s">
        <v>41</v>
      </c>
      <c r="H3472" s="1" t="s">
        <v>17</v>
      </c>
      <c r="I3472" s="1" t="s">
        <v>12</v>
      </c>
      <c r="J3472" s="1" t="s">
        <v>16</v>
      </c>
      <c r="K3472" s="1" t="s">
        <v>15</v>
      </c>
      <c r="L3472" s="1" t="s">
        <v>79</v>
      </c>
      <c r="M3472" s="1">
        <v>17150</v>
      </c>
      <c r="N3472" s="17">
        <v>36.651232069423301</v>
      </c>
      <c r="O3472" s="8">
        <v>344.45610606160278</v>
      </c>
      <c r="P3472" s="8">
        <v>31.880658285337606</v>
      </c>
      <c r="Q3472" s="8">
        <f>P3472-Table3[[#This Row],[paid]]</f>
        <v>-312.57544777626515</v>
      </c>
      <c r="R3472" s="8">
        <v>0.86983865167071428</v>
      </c>
      <c r="S3472" s="8">
        <v>200</v>
      </c>
      <c r="T3472" s="10">
        <v>7.0000000000000007E-2</v>
      </c>
      <c r="U3472" s="8">
        <v>8.1813973410294114</v>
      </c>
      <c r="V3472" s="10">
        <v>4.2770955709281147E-2</v>
      </c>
    </row>
    <row r="3473" spans="1:22" x14ac:dyDescent="0.25">
      <c r="A3473" s="6">
        <v>44745</v>
      </c>
      <c r="B3473" s="7" t="str">
        <f t="shared" si="54"/>
        <v>7</v>
      </c>
      <c r="C3473" s="17">
        <f>_xlfn.ISOWEEKNUM(Table3[[#This Row],[dt]])</f>
        <v>26</v>
      </c>
      <c r="D3473" s="1">
        <v>16857</v>
      </c>
      <c r="E3473" s="1" t="s">
        <v>10</v>
      </c>
      <c r="F3473" s="1" t="s">
        <v>94</v>
      </c>
      <c r="G3473" s="1" t="s">
        <v>64</v>
      </c>
      <c r="H3473" s="1" t="s">
        <v>11</v>
      </c>
      <c r="I3473" s="1" t="s">
        <v>12</v>
      </c>
      <c r="J3473" s="1" t="s">
        <v>13</v>
      </c>
      <c r="K3473" s="1" t="s">
        <v>15</v>
      </c>
      <c r="L3473" s="1" t="s">
        <v>81</v>
      </c>
      <c r="M3473" s="1">
        <v>239650</v>
      </c>
      <c r="N3473" s="17">
        <v>747.67916863061976</v>
      </c>
      <c r="O3473" s="8">
        <v>3106.3818018842794</v>
      </c>
      <c r="P3473" s="8">
        <v>2784.8644641272476</v>
      </c>
      <c r="Q3473" s="8">
        <f>P3473-Table3[[#This Row],[paid]]</f>
        <v>-321.51733775703178</v>
      </c>
      <c r="R3473" s="8">
        <v>3.7246784195255147</v>
      </c>
      <c r="S3473" s="8">
        <v>2800</v>
      </c>
      <c r="T3473" s="10">
        <v>0.08</v>
      </c>
      <c r="U3473" s="8">
        <v>942.19702379565888</v>
      </c>
      <c r="V3473" s="10">
        <v>5.6387964054289877E-2</v>
      </c>
    </row>
    <row r="3474" spans="1:22" x14ac:dyDescent="0.25">
      <c r="A3474" s="6">
        <v>44745</v>
      </c>
      <c r="B3474" s="7" t="str">
        <f t="shared" si="54"/>
        <v>7</v>
      </c>
      <c r="C3474" s="17">
        <f>_xlfn.ISOWEEKNUM(Table3[[#This Row],[dt]])</f>
        <v>26</v>
      </c>
      <c r="D3474" s="1">
        <v>15974</v>
      </c>
      <c r="E3474" s="1" t="s">
        <v>10</v>
      </c>
      <c r="F3474" s="1" t="s">
        <v>89</v>
      </c>
      <c r="G3474" s="1" t="s">
        <v>44</v>
      </c>
      <c r="H3474" s="1" t="s">
        <v>11</v>
      </c>
      <c r="I3474" s="1" t="s">
        <v>12</v>
      </c>
      <c r="J3474" s="1" t="s">
        <v>16</v>
      </c>
      <c r="K3474" s="1" t="s">
        <v>14</v>
      </c>
      <c r="L3474" s="1" t="s">
        <v>80</v>
      </c>
      <c r="M3474" s="1">
        <v>204150</v>
      </c>
      <c r="N3474" s="17">
        <v>745.67775974025972</v>
      </c>
      <c r="O3474" s="8">
        <v>4162.5507439895928</v>
      </c>
      <c r="P3474" s="8">
        <v>3832.0018686213716</v>
      </c>
      <c r="Q3474" s="8">
        <f>P3474-Table3[[#This Row],[paid]]</f>
        <v>-330.54887536822116</v>
      </c>
      <c r="R3474" s="8">
        <v>5.1389515357896212</v>
      </c>
      <c r="S3474" s="8">
        <v>5600</v>
      </c>
      <c r="T3474" s="10">
        <v>0.09</v>
      </c>
      <c r="U3474" s="8">
        <v>1273.0076012541574</v>
      </c>
      <c r="V3474" s="10">
        <v>5.5367387808370409E-2</v>
      </c>
    </row>
    <row r="3475" spans="1:22" x14ac:dyDescent="0.25">
      <c r="A3475" s="6">
        <v>44745</v>
      </c>
      <c r="B3475" s="7" t="str">
        <f t="shared" si="54"/>
        <v>7</v>
      </c>
      <c r="C3475" s="17">
        <f>_xlfn.ISOWEEKNUM(Table3[[#This Row],[dt]])</f>
        <v>26</v>
      </c>
      <c r="D3475" s="1">
        <v>17267</v>
      </c>
      <c r="E3475" s="1" t="s">
        <v>10</v>
      </c>
      <c r="F3475" s="1" t="s">
        <v>89</v>
      </c>
      <c r="G3475" s="1" t="s">
        <v>25</v>
      </c>
      <c r="H3475" s="1" t="s">
        <v>11</v>
      </c>
      <c r="I3475" s="1" t="s">
        <v>21</v>
      </c>
      <c r="J3475" s="1" t="s">
        <v>13</v>
      </c>
      <c r="K3475" s="1" t="s">
        <v>15</v>
      </c>
      <c r="L3475" s="1" t="s">
        <v>81</v>
      </c>
      <c r="M3475" s="1">
        <v>70000</v>
      </c>
      <c r="N3475" s="17">
        <v>305.24687016458012</v>
      </c>
      <c r="O3475" s="8">
        <v>789.19448238931921</v>
      </c>
      <c r="P3475" s="8">
        <v>431.71889910483077</v>
      </c>
      <c r="Q3475" s="8">
        <f>P3475-Table3[[#This Row],[paid]]</f>
        <v>-357.47558328448844</v>
      </c>
      <c r="R3475" s="8">
        <v>1.41432702937154</v>
      </c>
      <c r="S3475" s="8">
        <v>400</v>
      </c>
      <c r="T3475" s="10">
        <v>0.08</v>
      </c>
      <c r="U3475" s="8">
        <v>193.94277589034368</v>
      </c>
      <c r="V3475" s="10">
        <v>7.4872320967989459E-2</v>
      </c>
    </row>
    <row r="3476" spans="1:22" x14ac:dyDescent="0.25">
      <c r="A3476" s="6">
        <v>44745</v>
      </c>
      <c r="B3476" s="7" t="str">
        <f t="shared" si="54"/>
        <v>7</v>
      </c>
      <c r="C3476" s="17">
        <f>_xlfn.ISOWEEKNUM(Table3[[#This Row],[dt]])</f>
        <v>26</v>
      </c>
      <c r="D3476" s="1">
        <v>17783</v>
      </c>
      <c r="E3476" s="1" t="s">
        <v>10</v>
      </c>
      <c r="F3476" s="1" t="s">
        <v>95</v>
      </c>
      <c r="G3476" s="1" t="s">
        <v>74</v>
      </c>
      <c r="H3476" s="1" t="s">
        <v>11</v>
      </c>
      <c r="I3476" s="1" t="s">
        <v>12</v>
      </c>
      <c r="J3476" s="1" t="s">
        <v>16</v>
      </c>
      <c r="K3476" s="1" t="s">
        <v>14</v>
      </c>
      <c r="L3476" s="1" t="s">
        <v>80</v>
      </c>
      <c r="M3476" s="1">
        <v>61130</v>
      </c>
      <c r="N3476" s="17">
        <v>243.80239295658066</v>
      </c>
      <c r="O3476" s="8">
        <v>1583.0503366632124</v>
      </c>
      <c r="P3476" s="8">
        <v>1213.6838372616724</v>
      </c>
      <c r="Q3476" s="8">
        <f>P3476-Table3[[#This Row],[paid]]</f>
        <v>-369.36649940154007</v>
      </c>
      <c r="R3476" s="8">
        <v>4.9781457127773976</v>
      </c>
      <c r="S3476" s="8">
        <v>1400</v>
      </c>
      <c r="T3476" s="10">
        <v>0.15</v>
      </c>
      <c r="U3476" s="8">
        <v>357.85207914182763</v>
      </c>
      <c r="V3476" s="10">
        <v>4.9141309589216919E-2</v>
      </c>
    </row>
    <row r="3477" spans="1:22" x14ac:dyDescent="0.25">
      <c r="A3477" s="6">
        <v>44745</v>
      </c>
      <c r="B3477" s="7" t="str">
        <f t="shared" si="54"/>
        <v>7</v>
      </c>
      <c r="C3477" s="17">
        <f>_xlfn.ISOWEEKNUM(Table3[[#This Row],[dt]])</f>
        <v>26</v>
      </c>
      <c r="D3477" s="1">
        <v>16537</v>
      </c>
      <c r="E3477" s="1" t="s">
        <v>10</v>
      </c>
      <c r="F3477" s="1" t="s">
        <v>94</v>
      </c>
      <c r="G3477" s="1" t="s">
        <v>60</v>
      </c>
      <c r="H3477" s="1" t="s">
        <v>17</v>
      </c>
      <c r="I3477" s="1" t="s">
        <v>12</v>
      </c>
      <c r="J3477" s="1" t="s">
        <v>16</v>
      </c>
      <c r="K3477" s="1" t="s">
        <v>15</v>
      </c>
      <c r="L3477" s="1" t="s">
        <v>79</v>
      </c>
      <c r="M3477" s="1">
        <v>13340</v>
      </c>
      <c r="N3477" s="17">
        <v>27.73120618805898</v>
      </c>
      <c r="O3477" s="8">
        <v>418.75592405423663</v>
      </c>
      <c r="P3477" s="8">
        <v>45.01010415666358</v>
      </c>
      <c r="Q3477" s="8">
        <f>P3477-Table3[[#This Row],[paid]]</f>
        <v>-373.74581989757303</v>
      </c>
      <c r="R3477" s="8">
        <v>1.6230849769544056</v>
      </c>
      <c r="S3477" s="8">
        <v>200</v>
      </c>
      <c r="T3477" s="10">
        <v>0.1</v>
      </c>
      <c r="U3477" s="8">
        <v>19.844803783502929</v>
      </c>
      <c r="V3477" s="10">
        <v>7.3482773684291278E-2</v>
      </c>
    </row>
    <row r="3478" spans="1:22" x14ac:dyDescent="0.25">
      <c r="A3478" s="6">
        <v>44745</v>
      </c>
      <c r="B3478" s="7" t="str">
        <f t="shared" si="54"/>
        <v>7</v>
      </c>
      <c r="C3478" s="17">
        <f>_xlfn.ISOWEEKNUM(Table3[[#This Row],[dt]])</f>
        <v>26</v>
      </c>
      <c r="D3478" s="1">
        <v>13250</v>
      </c>
      <c r="E3478" s="1" t="s">
        <v>10</v>
      </c>
      <c r="F3478" s="1" t="s">
        <v>91</v>
      </c>
      <c r="G3478" s="1" t="s">
        <v>73</v>
      </c>
      <c r="H3478" s="1" t="s">
        <v>11</v>
      </c>
      <c r="I3478" s="1" t="s">
        <v>18</v>
      </c>
      <c r="J3478" s="1" t="s">
        <v>13</v>
      </c>
      <c r="K3478" s="1" t="s">
        <v>15</v>
      </c>
      <c r="L3478" s="1" t="s">
        <v>79</v>
      </c>
      <c r="M3478" s="1">
        <v>90670</v>
      </c>
      <c r="N3478" s="17">
        <v>210.41368176773284</v>
      </c>
      <c r="O3478" s="8">
        <v>1709.4422152772609</v>
      </c>
      <c r="P3478" s="8">
        <v>1303.224747411876</v>
      </c>
      <c r="Q3478" s="8">
        <f>P3478-Table3[[#This Row],[paid]]</f>
        <v>-406.21746786538483</v>
      </c>
      <c r="R3478" s="8">
        <v>6.193631214772684</v>
      </c>
      <c r="S3478" s="8">
        <v>1400</v>
      </c>
      <c r="T3478" s="10">
        <v>7.0000000000000007E-2</v>
      </c>
      <c r="U3478" s="8">
        <v>416.95322670556715</v>
      </c>
      <c r="V3478" s="10">
        <v>5.3323269519655062E-2</v>
      </c>
    </row>
    <row r="3479" spans="1:22" x14ac:dyDescent="0.25">
      <c r="A3479" s="6">
        <v>44745</v>
      </c>
      <c r="B3479" s="7" t="str">
        <f t="shared" si="54"/>
        <v>7</v>
      </c>
      <c r="C3479" s="17">
        <f>_xlfn.ISOWEEKNUM(Table3[[#This Row],[dt]])</f>
        <v>26</v>
      </c>
      <c r="D3479" s="1">
        <v>17870</v>
      </c>
      <c r="E3479" s="1" t="s">
        <v>10</v>
      </c>
      <c r="F3479" s="1" t="s">
        <v>89</v>
      </c>
      <c r="G3479" s="1" t="s">
        <v>72</v>
      </c>
      <c r="H3479" s="1" t="s">
        <v>11</v>
      </c>
      <c r="I3479" s="1" t="s">
        <v>12</v>
      </c>
      <c r="J3479" s="1" t="s">
        <v>13</v>
      </c>
      <c r="K3479" s="1" t="s">
        <v>14</v>
      </c>
      <c r="L3479" s="1" t="s">
        <v>75</v>
      </c>
      <c r="M3479" s="1">
        <v>21930</v>
      </c>
      <c r="N3479" s="17">
        <v>124.65606562095265</v>
      </c>
      <c r="O3479" s="8">
        <v>563.92329317371218</v>
      </c>
      <c r="P3479" s="8">
        <v>148.30476590516031</v>
      </c>
      <c r="Q3479" s="8">
        <f>P3479-Table3[[#This Row],[paid]]</f>
        <v>-415.61852726855187</v>
      </c>
      <c r="R3479" s="8">
        <v>1.1897115889740764</v>
      </c>
      <c r="S3479" s="8">
        <v>200</v>
      </c>
      <c r="T3479" s="10">
        <v>0.12</v>
      </c>
      <c r="U3479" s="8">
        <v>54.230454394613169</v>
      </c>
      <c r="V3479" s="10">
        <v>6.0944832154273793E-2</v>
      </c>
    </row>
    <row r="3480" spans="1:22" x14ac:dyDescent="0.25">
      <c r="A3480" s="6">
        <v>44745</v>
      </c>
      <c r="B3480" s="7" t="str">
        <f t="shared" si="54"/>
        <v>7</v>
      </c>
      <c r="C3480" s="17">
        <f>_xlfn.ISOWEEKNUM(Table3[[#This Row],[dt]])</f>
        <v>26</v>
      </c>
      <c r="D3480" s="1">
        <v>9315</v>
      </c>
      <c r="E3480" s="1" t="s">
        <v>10</v>
      </c>
      <c r="F3480" s="1" t="s">
        <v>93</v>
      </c>
      <c r="G3480" s="1" t="s">
        <v>45</v>
      </c>
      <c r="H3480" s="1" t="s">
        <v>17</v>
      </c>
      <c r="I3480" s="1" t="s">
        <v>18</v>
      </c>
      <c r="J3480" s="1" t="s">
        <v>16</v>
      </c>
      <c r="K3480" s="1" t="s">
        <v>14</v>
      </c>
      <c r="L3480" s="1" t="s">
        <v>78</v>
      </c>
      <c r="M3480" s="1">
        <v>11960</v>
      </c>
      <c r="N3480" s="17">
        <v>46.40711514147447</v>
      </c>
      <c r="O3480" s="8">
        <v>466.21185215585439</v>
      </c>
      <c r="P3480" s="8">
        <v>40.516005811454697</v>
      </c>
      <c r="Q3480" s="8">
        <f>P3480-Table3[[#This Row],[paid]]</f>
        <v>-425.69584634439968</v>
      </c>
      <c r="R3480" s="8">
        <v>0.87305590291358504</v>
      </c>
      <c r="S3480" s="8">
        <v>200</v>
      </c>
      <c r="T3480" s="10">
        <v>7.0000000000000007E-2</v>
      </c>
      <c r="U3480" s="8">
        <v>7.6857713196063155</v>
      </c>
      <c r="V3480" s="10">
        <v>3.161619367323959E-2</v>
      </c>
    </row>
    <row r="3481" spans="1:22" x14ac:dyDescent="0.25">
      <c r="A3481" s="6">
        <v>44745</v>
      </c>
      <c r="B3481" s="7" t="str">
        <f t="shared" si="54"/>
        <v>7</v>
      </c>
      <c r="C3481" s="17">
        <f>_xlfn.ISOWEEKNUM(Table3[[#This Row],[dt]])</f>
        <v>26</v>
      </c>
      <c r="D3481" s="1">
        <v>17047</v>
      </c>
      <c r="E3481" s="1" t="s">
        <v>10</v>
      </c>
      <c r="F3481" s="1" t="s">
        <v>92</v>
      </c>
      <c r="G3481" s="1" t="s">
        <v>52</v>
      </c>
      <c r="H3481" s="1" t="s">
        <v>17</v>
      </c>
      <c r="I3481" s="1" t="s">
        <v>12</v>
      </c>
      <c r="J3481" s="1" t="s">
        <v>16</v>
      </c>
      <c r="K3481" s="1" t="s">
        <v>20</v>
      </c>
      <c r="L3481" s="1" t="s">
        <v>77</v>
      </c>
      <c r="M3481" s="1">
        <v>104800</v>
      </c>
      <c r="N3481" s="17">
        <v>129.14650844363302</v>
      </c>
      <c r="O3481" s="8">
        <v>2210.4691123239436</v>
      </c>
      <c r="P3481" s="8">
        <v>1762.1874560440383</v>
      </c>
      <c r="Q3481" s="8">
        <f>P3481-Table3[[#This Row],[paid]]</f>
        <v>-448.28165627990529</v>
      </c>
      <c r="R3481" s="8">
        <v>13.644871063728049</v>
      </c>
      <c r="S3481" s="8">
        <v>1600</v>
      </c>
      <c r="T3481" s="10">
        <v>7.4999999999999997E-2</v>
      </c>
      <c r="U3481" s="8">
        <v>222.89922950991627</v>
      </c>
      <c r="V3481" s="10">
        <v>2.1081679737060644E-2</v>
      </c>
    </row>
    <row r="3482" spans="1:22" x14ac:dyDescent="0.25">
      <c r="A3482" s="6">
        <v>44745</v>
      </c>
      <c r="B3482" s="7" t="str">
        <f t="shared" si="54"/>
        <v>7</v>
      </c>
      <c r="C3482" s="17">
        <f>_xlfn.ISOWEEKNUM(Table3[[#This Row],[dt]])</f>
        <v>26</v>
      </c>
      <c r="D3482" s="1">
        <v>15910</v>
      </c>
      <c r="E3482" s="1" t="s">
        <v>10</v>
      </c>
      <c r="F3482" s="1" t="s">
        <v>91</v>
      </c>
      <c r="G3482" s="1" t="s">
        <v>39</v>
      </c>
      <c r="H3482" s="1" t="s">
        <v>11</v>
      </c>
      <c r="I3482" s="1" t="s">
        <v>12</v>
      </c>
      <c r="J3482" s="1" t="s">
        <v>16</v>
      </c>
      <c r="K3482" s="1" t="s">
        <v>14</v>
      </c>
      <c r="L3482" s="1" t="s">
        <v>81</v>
      </c>
      <c r="M3482" s="1">
        <v>34760</v>
      </c>
      <c r="N3482" s="17">
        <v>123.78264310208388</v>
      </c>
      <c r="O3482" s="8">
        <v>619.59277578176068</v>
      </c>
      <c r="P3482" s="8">
        <v>157.80829513008882</v>
      </c>
      <c r="Q3482" s="8">
        <f>P3482-Table3[[#This Row],[paid]]</f>
        <v>-461.78448065167186</v>
      </c>
      <c r="R3482" s="8">
        <v>1.274882254694981</v>
      </c>
      <c r="S3482" s="8">
        <v>400</v>
      </c>
      <c r="T3482" s="10">
        <v>0.15</v>
      </c>
      <c r="U3482" s="8">
        <v>48.936748569557928</v>
      </c>
      <c r="V3482" s="10">
        <v>5.1683751826033665E-2</v>
      </c>
    </row>
    <row r="3483" spans="1:22" x14ac:dyDescent="0.25">
      <c r="A3483" s="6">
        <v>44745</v>
      </c>
      <c r="B3483" s="7" t="str">
        <f t="shared" si="54"/>
        <v>7</v>
      </c>
      <c r="C3483" s="17">
        <f>_xlfn.ISOWEEKNUM(Table3[[#This Row],[dt]])</f>
        <v>26</v>
      </c>
      <c r="D3483" s="1">
        <v>13948</v>
      </c>
      <c r="E3483" s="1" t="s">
        <v>10</v>
      </c>
      <c r="F3483" s="1" t="s">
        <v>95</v>
      </c>
      <c r="G3483" s="1" t="s">
        <v>32</v>
      </c>
      <c r="H3483" s="1" t="s">
        <v>11</v>
      </c>
      <c r="I3483" s="1" t="s">
        <v>18</v>
      </c>
      <c r="J3483" s="1" t="s">
        <v>13</v>
      </c>
      <c r="K3483" s="1" t="s">
        <v>14</v>
      </c>
      <c r="L3483" s="1" t="s">
        <v>75</v>
      </c>
      <c r="M3483" s="1">
        <v>21990</v>
      </c>
      <c r="N3483" s="17">
        <v>72.560765906027797</v>
      </c>
      <c r="O3483" s="8">
        <v>569.01584126364321</v>
      </c>
      <c r="P3483" s="8">
        <v>96.92071656045232</v>
      </c>
      <c r="Q3483" s="8">
        <f>P3483-Table3[[#This Row],[paid]]</f>
        <v>-472.09512470319089</v>
      </c>
      <c r="R3483" s="8">
        <v>1.3357179372385992</v>
      </c>
      <c r="S3483" s="8">
        <v>200</v>
      </c>
      <c r="T3483" s="10">
        <v>0.1</v>
      </c>
      <c r="U3483" s="8">
        <v>51.040418321751353</v>
      </c>
      <c r="V3483" s="10">
        <v>8.7770052563041628E-2</v>
      </c>
    </row>
    <row r="3484" spans="1:22" x14ac:dyDescent="0.25">
      <c r="A3484" s="6">
        <v>44745</v>
      </c>
      <c r="B3484" s="7" t="str">
        <f t="shared" si="54"/>
        <v>7</v>
      </c>
      <c r="C3484" s="17">
        <f>_xlfn.ISOWEEKNUM(Table3[[#This Row],[dt]])</f>
        <v>26</v>
      </c>
      <c r="D3484" s="1">
        <v>9363</v>
      </c>
      <c r="E3484" s="1" t="s">
        <v>10</v>
      </c>
      <c r="F3484" s="1" t="s">
        <v>94</v>
      </c>
      <c r="G3484" s="1" t="s">
        <v>39</v>
      </c>
      <c r="H3484" s="1" t="s">
        <v>11</v>
      </c>
      <c r="I3484" s="1" t="s">
        <v>18</v>
      </c>
      <c r="J3484" s="1" t="s">
        <v>13</v>
      </c>
      <c r="K3484" s="1" t="s">
        <v>14</v>
      </c>
      <c r="L3484" s="1" t="s">
        <v>80</v>
      </c>
      <c r="M3484" s="1">
        <v>45620</v>
      </c>
      <c r="N3484" s="17">
        <v>152.78816634105499</v>
      </c>
      <c r="O3484" s="8">
        <v>1029.2415239820459</v>
      </c>
      <c r="P3484" s="8">
        <v>546.02751795586721</v>
      </c>
      <c r="Q3484" s="8">
        <f>P3484-Table3[[#This Row],[paid]]</f>
        <v>-483.21400602617871</v>
      </c>
      <c r="R3484" s="8">
        <v>3.5737552916043258</v>
      </c>
      <c r="S3484" s="8">
        <v>400</v>
      </c>
      <c r="T3484" s="10">
        <v>0.12</v>
      </c>
      <c r="U3484" s="8">
        <v>272.02638937679092</v>
      </c>
      <c r="V3484" s="10">
        <v>8.3031953650480508E-2</v>
      </c>
    </row>
    <row r="3485" spans="1:22" x14ac:dyDescent="0.25">
      <c r="A3485" s="6">
        <v>44745</v>
      </c>
      <c r="B3485" s="7" t="str">
        <f t="shared" si="54"/>
        <v>7</v>
      </c>
      <c r="C3485" s="17">
        <f>_xlfn.ISOWEEKNUM(Table3[[#This Row],[dt]])</f>
        <v>26</v>
      </c>
      <c r="D3485" s="1">
        <v>16656</v>
      </c>
      <c r="E3485" s="1" t="s">
        <v>10</v>
      </c>
      <c r="F3485" s="1" t="s">
        <v>94</v>
      </c>
      <c r="G3485" s="1" t="s">
        <v>38</v>
      </c>
      <c r="H3485" s="1" t="s">
        <v>11</v>
      </c>
      <c r="I3485" s="1" t="s">
        <v>18</v>
      </c>
      <c r="J3485" s="1" t="s">
        <v>13</v>
      </c>
      <c r="K3485" s="1" t="s">
        <v>14</v>
      </c>
      <c r="L3485" s="1" t="s">
        <v>78</v>
      </c>
      <c r="M3485" s="1">
        <v>42050</v>
      </c>
      <c r="N3485" s="17">
        <v>211.43096575466569</v>
      </c>
      <c r="O3485" s="8">
        <v>710.51518970722191</v>
      </c>
      <c r="P3485" s="8">
        <v>225.56293204678295</v>
      </c>
      <c r="Q3485" s="8">
        <f>P3485-Table3[[#This Row],[paid]]</f>
        <v>-484.95225766043893</v>
      </c>
      <c r="R3485" s="8">
        <v>1.066839624185018</v>
      </c>
      <c r="S3485" s="8">
        <v>400</v>
      </c>
      <c r="T3485" s="10">
        <v>0.11</v>
      </c>
      <c r="U3485" s="8">
        <v>55.73625191667707</v>
      </c>
      <c r="V3485" s="10">
        <v>4.1183075761399984E-2</v>
      </c>
    </row>
    <row r="3486" spans="1:22" x14ac:dyDescent="0.25">
      <c r="A3486" s="6">
        <v>44745</v>
      </c>
      <c r="B3486" s="7" t="str">
        <f t="shared" si="54"/>
        <v>7</v>
      </c>
      <c r="C3486" s="17">
        <f>_xlfn.ISOWEEKNUM(Table3[[#This Row],[dt]])</f>
        <v>26</v>
      </c>
      <c r="D3486" s="1">
        <v>17644</v>
      </c>
      <c r="E3486" s="1" t="s">
        <v>10</v>
      </c>
      <c r="F3486" s="1" t="s">
        <v>91</v>
      </c>
      <c r="G3486" s="1" t="s">
        <v>40</v>
      </c>
      <c r="H3486" s="1" t="s">
        <v>17</v>
      </c>
      <c r="I3486" s="1" t="s">
        <v>12</v>
      </c>
      <c r="J3486" s="1" t="s">
        <v>13</v>
      </c>
      <c r="K3486" s="1" t="s">
        <v>14</v>
      </c>
      <c r="L3486" s="1" t="s">
        <v>75</v>
      </c>
      <c r="M3486" s="1">
        <v>19280</v>
      </c>
      <c r="N3486" s="17">
        <v>60.096975294389289</v>
      </c>
      <c r="O3486" s="8">
        <v>600.06660004621733</v>
      </c>
      <c r="P3486" s="8">
        <v>111.30304826532625</v>
      </c>
      <c r="Q3486" s="8">
        <f>P3486-Table3[[#This Row],[paid]]</f>
        <v>-488.76355178089108</v>
      </c>
      <c r="R3486" s="8">
        <v>1.8520574075500538</v>
      </c>
      <c r="S3486" s="8">
        <v>200</v>
      </c>
      <c r="T3486" s="10">
        <v>0.1</v>
      </c>
      <c r="U3486" s="8">
        <v>32.628776251981947</v>
      </c>
      <c r="V3486" s="10">
        <v>4.8858764068768462E-2</v>
      </c>
    </row>
    <row r="3487" spans="1:22" x14ac:dyDescent="0.25">
      <c r="A3487" s="6">
        <v>44745</v>
      </c>
      <c r="B3487" s="7" t="str">
        <f t="shared" si="54"/>
        <v>7</v>
      </c>
      <c r="C3487" s="17">
        <f>_xlfn.ISOWEEKNUM(Table3[[#This Row],[dt]])</f>
        <v>26</v>
      </c>
      <c r="D3487" s="1">
        <v>17268</v>
      </c>
      <c r="E3487" s="1" t="s">
        <v>10</v>
      </c>
      <c r="F3487" s="1" t="s">
        <v>93</v>
      </c>
      <c r="G3487" s="1" t="s">
        <v>62</v>
      </c>
      <c r="H3487" s="1" t="s">
        <v>11</v>
      </c>
      <c r="I3487" s="1" t="s">
        <v>18</v>
      </c>
      <c r="J3487" s="1" t="s">
        <v>16</v>
      </c>
      <c r="K3487" s="1" t="s">
        <v>14</v>
      </c>
      <c r="L3487" s="1" t="s">
        <v>78</v>
      </c>
      <c r="M3487" s="1">
        <v>62690</v>
      </c>
      <c r="N3487" s="17">
        <v>260.57047851613243</v>
      </c>
      <c r="O3487" s="8">
        <v>1087.0874634638335</v>
      </c>
      <c r="P3487" s="8">
        <v>590.13104279929098</v>
      </c>
      <c r="Q3487" s="8">
        <f>P3487-Table3[[#This Row],[paid]]</f>
        <v>-496.95642066454252</v>
      </c>
      <c r="R3487" s="8">
        <v>2.2647655488829859</v>
      </c>
      <c r="S3487" s="8">
        <v>800</v>
      </c>
      <c r="T3487" s="10">
        <v>0.15</v>
      </c>
      <c r="U3487" s="8">
        <v>26.568561123364375</v>
      </c>
      <c r="V3487" s="10">
        <v>7.5035766624918336E-3</v>
      </c>
    </row>
    <row r="3488" spans="1:22" x14ac:dyDescent="0.25">
      <c r="A3488" s="6">
        <v>44745</v>
      </c>
      <c r="B3488" s="7" t="str">
        <f t="shared" si="54"/>
        <v>7</v>
      </c>
      <c r="C3488" s="17">
        <f>_xlfn.ISOWEEKNUM(Table3[[#This Row],[dt]])</f>
        <v>26</v>
      </c>
      <c r="D3488" s="1">
        <v>15031</v>
      </c>
      <c r="E3488" s="1" t="s">
        <v>10</v>
      </c>
      <c r="F3488" s="1" t="s">
        <v>91</v>
      </c>
      <c r="G3488" s="1" t="s">
        <v>30</v>
      </c>
      <c r="H3488" s="1" t="s">
        <v>19</v>
      </c>
      <c r="I3488" s="1" t="s">
        <v>12</v>
      </c>
      <c r="J3488" s="1" t="s">
        <v>13</v>
      </c>
      <c r="K3488" s="1" t="s">
        <v>14</v>
      </c>
      <c r="L3488" s="1" t="s">
        <v>79</v>
      </c>
      <c r="M3488" s="1">
        <v>24670</v>
      </c>
      <c r="N3488" s="17">
        <v>35.674991715120662</v>
      </c>
      <c r="O3488" s="8">
        <v>572.0570944588361</v>
      </c>
      <c r="P3488" s="8">
        <v>70.861569810399217</v>
      </c>
      <c r="Q3488" s="8">
        <f>P3488-Table3[[#This Row],[paid]]</f>
        <v>-501.1955246484369</v>
      </c>
      <c r="R3488" s="8">
        <v>1.9863093557598475</v>
      </c>
      <c r="S3488" s="8">
        <v>200</v>
      </c>
      <c r="T3488" s="10">
        <v>0.11</v>
      </c>
      <c r="U3488" s="8">
        <v>17.703480418409718</v>
      </c>
      <c r="V3488" s="10">
        <v>4.1638649519474005E-2</v>
      </c>
    </row>
    <row r="3489" spans="1:22" x14ac:dyDescent="0.25">
      <c r="A3489" s="6">
        <v>44745</v>
      </c>
      <c r="B3489" s="7" t="str">
        <f t="shared" si="54"/>
        <v>7</v>
      </c>
      <c r="C3489" s="17">
        <f>_xlfn.ISOWEEKNUM(Table3[[#This Row],[dt]])</f>
        <v>26</v>
      </c>
      <c r="D3489" s="1">
        <v>9288</v>
      </c>
      <c r="E3489" s="1" t="s">
        <v>10</v>
      </c>
      <c r="F3489" s="1" t="s">
        <v>91</v>
      </c>
      <c r="G3489" s="1" t="s">
        <v>26</v>
      </c>
      <c r="H3489" s="1" t="s">
        <v>19</v>
      </c>
      <c r="I3489" s="1" t="s">
        <v>21</v>
      </c>
      <c r="J3489" s="1" t="s">
        <v>13</v>
      </c>
      <c r="K3489" s="1" t="s">
        <v>14</v>
      </c>
      <c r="L3489" s="1" t="s">
        <v>77</v>
      </c>
      <c r="M3489" s="1">
        <v>199210</v>
      </c>
      <c r="N3489" s="17">
        <v>188.93721377665773</v>
      </c>
      <c r="O3489" s="8">
        <v>5016.0499144862106</v>
      </c>
      <c r="P3489" s="8">
        <v>4512.9452143222234</v>
      </c>
      <c r="Q3489" s="8">
        <f>P3489-Table3[[#This Row],[paid]]</f>
        <v>-503.10470016398722</v>
      </c>
      <c r="R3489" s="8">
        <v>23.885951973743861</v>
      </c>
      <c r="S3489" s="8">
        <v>4000</v>
      </c>
      <c r="T3489" s="10">
        <v>6.5000000000000002E-2</v>
      </c>
      <c r="U3489" s="8">
        <v>1195.8848853546751</v>
      </c>
      <c r="V3489" s="10">
        <v>4.4164982753739576E-2</v>
      </c>
    </row>
    <row r="3490" spans="1:22" x14ac:dyDescent="0.25">
      <c r="A3490" s="6">
        <v>44745</v>
      </c>
      <c r="B3490" s="7" t="str">
        <f t="shared" si="54"/>
        <v>7</v>
      </c>
      <c r="C3490" s="17">
        <f>_xlfn.ISOWEEKNUM(Table3[[#This Row],[dt]])</f>
        <v>26</v>
      </c>
      <c r="D3490" s="1">
        <v>16911</v>
      </c>
      <c r="E3490" s="1" t="s">
        <v>10</v>
      </c>
      <c r="F3490" s="1" t="s">
        <v>92</v>
      </c>
      <c r="G3490" s="1" t="s">
        <v>38</v>
      </c>
      <c r="H3490" s="1" t="s">
        <v>11</v>
      </c>
      <c r="I3490" s="1" t="s">
        <v>18</v>
      </c>
      <c r="J3490" s="1" t="s">
        <v>16</v>
      </c>
      <c r="K3490" s="1" t="s">
        <v>15</v>
      </c>
      <c r="L3490" s="1" t="s">
        <v>77</v>
      </c>
      <c r="M3490" s="1">
        <v>23540</v>
      </c>
      <c r="N3490" s="17">
        <v>73.842520795150151</v>
      </c>
      <c r="O3490" s="8">
        <v>634.47876980256888</v>
      </c>
      <c r="P3490" s="8">
        <v>87.736913395557067</v>
      </c>
      <c r="Q3490" s="8">
        <f>P3490-Table3[[#This Row],[paid]]</f>
        <v>-546.74185640701182</v>
      </c>
      <c r="R3490" s="8">
        <v>1.1881624902669827</v>
      </c>
      <c r="S3490" s="8">
        <v>200</v>
      </c>
      <c r="T3490" s="10">
        <v>0.12</v>
      </c>
      <c r="U3490" s="8">
        <v>35.732757018459559</v>
      </c>
      <c r="V3490" s="10">
        <v>6.7878607448004585E-2</v>
      </c>
    </row>
    <row r="3491" spans="1:22" x14ac:dyDescent="0.25">
      <c r="A3491" s="6">
        <v>44745</v>
      </c>
      <c r="B3491" s="7" t="str">
        <f t="shared" si="54"/>
        <v>7</v>
      </c>
      <c r="C3491" s="17">
        <f>_xlfn.ISOWEEKNUM(Table3[[#This Row],[dt]])</f>
        <v>26</v>
      </c>
      <c r="D3491" s="1">
        <v>2612</v>
      </c>
      <c r="E3491" s="1" t="s">
        <v>10</v>
      </c>
      <c r="F3491" s="1" t="s">
        <v>92</v>
      </c>
      <c r="G3491" s="1" t="s">
        <v>60</v>
      </c>
      <c r="H3491" s="1" t="s">
        <v>17</v>
      </c>
      <c r="I3491" s="1" t="s">
        <v>12</v>
      </c>
      <c r="J3491" s="1" t="s">
        <v>16</v>
      </c>
      <c r="K3491" s="1" t="s">
        <v>20</v>
      </c>
      <c r="L3491" s="1" t="s">
        <v>79</v>
      </c>
      <c r="M3491" s="1">
        <v>34800</v>
      </c>
      <c r="N3491" s="17">
        <v>62.219482120838471</v>
      </c>
      <c r="O3491" s="8">
        <v>875.64707553049323</v>
      </c>
      <c r="P3491" s="8">
        <v>313.11671011571275</v>
      </c>
      <c r="Q3491" s="8">
        <f>P3491-Table3[[#This Row],[paid]]</f>
        <v>-562.53036541478048</v>
      </c>
      <c r="R3491" s="8">
        <v>5.0324544570718004</v>
      </c>
      <c r="S3491" s="8">
        <v>200</v>
      </c>
      <c r="T3491" s="10">
        <v>7.0000000000000007E-2</v>
      </c>
      <c r="U3491" s="8">
        <v>127.35510670231709</v>
      </c>
      <c r="V3491" s="10">
        <v>6.7788943966640439E-2</v>
      </c>
    </row>
    <row r="3492" spans="1:22" x14ac:dyDescent="0.25">
      <c r="A3492" s="6">
        <v>44745</v>
      </c>
      <c r="B3492" s="7" t="str">
        <f t="shared" si="54"/>
        <v>7</v>
      </c>
      <c r="C3492" s="17">
        <f>_xlfn.ISOWEEKNUM(Table3[[#This Row],[dt]])</f>
        <v>26</v>
      </c>
      <c r="D3492" s="1">
        <v>15372</v>
      </c>
      <c r="E3492" s="1" t="s">
        <v>10</v>
      </c>
      <c r="F3492" s="1" t="s">
        <v>93</v>
      </c>
      <c r="G3492" s="1" t="s">
        <v>64</v>
      </c>
      <c r="H3492" s="1" t="s">
        <v>11</v>
      </c>
      <c r="I3492" s="1" t="s">
        <v>12</v>
      </c>
      <c r="J3492" s="1" t="s">
        <v>16</v>
      </c>
      <c r="K3492" s="1" t="s">
        <v>15</v>
      </c>
      <c r="L3492" s="1" t="s">
        <v>76</v>
      </c>
      <c r="M3492" s="1">
        <v>115730</v>
      </c>
      <c r="N3492" s="17">
        <v>1612.3998606757227</v>
      </c>
      <c r="O3492" s="8">
        <v>1022.0589770850388</v>
      </c>
      <c r="P3492" s="8">
        <v>343.32661505297671</v>
      </c>
      <c r="Q3492" s="8">
        <f>P3492-Table3[[#This Row],[paid]]</f>
        <v>-678.73236203206216</v>
      </c>
      <c r="R3492" s="8">
        <v>0.21292895355938307</v>
      </c>
      <c r="S3492" s="8">
        <v>600</v>
      </c>
      <c r="T3492" s="10">
        <v>0.105</v>
      </c>
      <c r="U3492" s="8">
        <v>169.15487589065097</v>
      </c>
      <c r="V3492" s="10">
        <v>8.2115624245321844E-2</v>
      </c>
    </row>
    <row r="3493" spans="1:22" x14ac:dyDescent="0.25">
      <c r="A3493" s="6">
        <v>44745</v>
      </c>
      <c r="B3493" s="7" t="str">
        <f t="shared" si="54"/>
        <v>7</v>
      </c>
      <c r="C3493" s="17">
        <f>_xlfn.ISOWEEKNUM(Table3[[#This Row],[dt]])</f>
        <v>26</v>
      </c>
      <c r="D3493" s="1">
        <v>16602</v>
      </c>
      <c r="E3493" s="1" t="s">
        <v>10</v>
      </c>
      <c r="F3493" s="1" t="s">
        <v>95</v>
      </c>
      <c r="G3493" s="1" t="s">
        <v>44</v>
      </c>
      <c r="H3493" s="1" t="s">
        <v>11</v>
      </c>
      <c r="I3493" s="1" t="s">
        <v>18</v>
      </c>
      <c r="J3493" s="1" t="s">
        <v>16</v>
      </c>
      <c r="K3493" s="1" t="s">
        <v>15</v>
      </c>
      <c r="L3493" s="1" t="s">
        <v>81</v>
      </c>
      <c r="M3493" s="1">
        <v>53110</v>
      </c>
      <c r="N3493" s="17">
        <v>188.21124508405723</v>
      </c>
      <c r="O3493" s="8">
        <v>1121.8358272244457</v>
      </c>
      <c r="P3493" s="8">
        <v>429.15064597930126</v>
      </c>
      <c r="Q3493" s="8">
        <f>P3493-Table3[[#This Row],[paid]]</f>
        <v>-692.68518124514435</v>
      </c>
      <c r="R3493" s="8">
        <v>2.2801541203748896</v>
      </c>
      <c r="S3493" s="8">
        <v>600</v>
      </c>
      <c r="T3493" s="10">
        <v>0.08</v>
      </c>
      <c r="U3493" s="8">
        <v>100.82617019284572</v>
      </c>
      <c r="V3493" s="10">
        <v>3.9157255980498108E-2</v>
      </c>
    </row>
    <row r="3494" spans="1:22" x14ac:dyDescent="0.25">
      <c r="A3494" s="6">
        <v>44745</v>
      </c>
      <c r="B3494" s="7" t="str">
        <f t="shared" si="54"/>
        <v>7</v>
      </c>
      <c r="C3494" s="17">
        <f>_xlfn.ISOWEEKNUM(Table3[[#This Row],[dt]])</f>
        <v>26</v>
      </c>
      <c r="D3494" s="1">
        <v>7282</v>
      </c>
      <c r="E3494" s="1" t="s">
        <v>10</v>
      </c>
      <c r="F3494" s="1" t="s">
        <v>92</v>
      </c>
      <c r="G3494" s="1" t="s">
        <v>68</v>
      </c>
      <c r="H3494" s="1" t="s">
        <v>19</v>
      </c>
      <c r="I3494" s="1" t="s">
        <v>21</v>
      </c>
      <c r="J3494" s="1" t="s">
        <v>13</v>
      </c>
      <c r="K3494" s="1" t="s">
        <v>15</v>
      </c>
      <c r="L3494" s="1" t="s">
        <v>78</v>
      </c>
      <c r="M3494" s="1">
        <v>172790</v>
      </c>
      <c r="N3494" s="17">
        <v>180.86587147030184</v>
      </c>
      <c r="O3494" s="8">
        <v>2366.1158510842001</v>
      </c>
      <c r="P3494" s="8">
        <v>1658.7194007986</v>
      </c>
      <c r="Q3494" s="8">
        <f>P3494-Table3[[#This Row],[paid]]</f>
        <v>-707.39645028560017</v>
      </c>
      <c r="R3494" s="8">
        <v>9.1709916708689931</v>
      </c>
      <c r="S3494" s="8">
        <v>2000</v>
      </c>
      <c r="T3494" s="10">
        <v>0.02</v>
      </c>
      <c r="U3494" s="8">
        <v>61.243723918031826</v>
      </c>
      <c r="V3494" s="10">
        <v>6.1537155197905168E-3</v>
      </c>
    </row>
    <row r="3495" spans="1:22" x14ac:dyDescent="0.25">
      <c r="A3495" s="6">
        <v>44745</v>
      </c>
      <c r="B3495" s="7" t="str">
        <f t="shared" si="54"/>
        <v>7</v>
      </c>
      <c r="C3495" s="17">
        <f>_xlfn.ISOWEEKNUM(Table3[[#This Row],[dt]])</f>
        <v>26</v>
      </c>
      <c r="D3495" s="1">
        <v>2865</v>
      </c>
      <c r="E3495" s="1" t="s">
        <v>10</v>
      </c>
      <c r="F3495" s="1" t="s">
        <v>94</v>
      </c>
      <c r="G3495" s="1" t="s">
        <v>44</v>
      </c>
      <c r="H3495" s="1" t="s">
        <v>17</v>
      </c>
      <c r="I3495" s="1" t="s">
        <v>12</v>
      </c>
      <c r="J3495" s="1" t="s">
        <v>16</v>
      </c>
      <c r="K3495" s="1" t="s">
        <v>15</v>
      </c>
      <c r="L3495" s="1" t="s">
        <v>75</v>
      </c>
      <c r="M3495" s="1">
        <v>27520</v>
      </c>
      <c r="N3495" s="17">
        <v>42.100968893421722</v>
      </c>
      <c r="O3495" s="8">
        <v>856.26830744486074</v>
      </c>
      <c r="P3495" s="8">
        <v>143.05446577840851</v>
      </c>
      <c r="Q3495" s="8">
        <f>P3495-Table3[[#This Row],[paid]]</f>
        <v>-713.21384166645225</v>
      </c>
      <c r="R3495" s="8">
        <v>3.397890108908177</v>
      </c>
      <c r="S3495" s="8">
        <v>200</v>
      </c>
      <c r="T3495" s="10">
        <v>0.12</v>
      </c>
      <c r="U3495" s="8">
        <v>19.259940753346726</v>
      </c>
      <c r="V3495" s="10">
        <v>2.243893686290133E-2</v>
      </c>
    </row>
    <row r="3496" spans="1:22" x14ac:dyDescent="0.25">
      <c r="A3496" s="6">
        <v>44745</v>
      </c>
      <c r="B3496" s="7" t="str">
        <f t="shared" si="54"/>
        <v>7</v>
      </c>
      <c r="C3496" s="17">
        <f>_xlfn.ISOWEEKNUM(Table3[[#This Row],[dt]])</f>
        <v>26</v>
      </c>
      <c r="D3496" s="1">
        <v>15169</v>
      </c>
      <c r="E3496" s="1" t="s">
        <v>10</v>
      </c>
      <c r="F3496" s="1" t="s">
        <v>95</v>
      </c>
      <c r="G3496" s="1" t="s">
        <v>70</v>
      </c>
      <c r="H3496" s="1" t="s">
        <v>11</v>
      </c>
      <c r="I3496" s="1" t="s">
        <v>18</v>
      </c>
      <c r="J3496" s="1" t="s">
        <v>13</v>
      </c>
      <c r="K3496" s="1" t="s">
        <v>14</v>
      </c>
      <c r="L3496" s="1" t="s">
        <v>81</v>
      </c>
      <c r="M3496" s="1">
        <v>199320</v>
      </c>
      <c r="N3496" s="17">
        <v>900.18783679753665</v>
      </c>
      <c r="O3496" s="8">
        <v>4976.3504159339482</v>
      </c>
      <c r="P3496" s="8">
        <v>4242.0929129413844</v>
      </c>
      <c r="Q3496" s="8">
        <f>P3496-Table3[[#This Row],[paid]]</f>
        <v>-734.25750299256379</v>
      </c>
      <c r="R3496" s="8">
        <v>4.7124530453919959</v>
      </c>
      <c r="S3496" s="8">
        <v>5000</v>
      </c>
      <c r="T3496" s="10">
        <v>0.09</v>
      </c>
      <c r="U3496" s="8">
        <v>2138.453002481363</v>
      </c>
      <c r="V3496" s="10">
        <v>8.4017215337173476E-2</v>
      </c>
    </row>
    <row r="3497" spans="1:22" x14ac:dyDescent="0.25">
      <c r="A3497" s="6">
        <v>44745</v>
      </c>
      <c r="B3497" s="7" t="str">
        <f t="shared" si="54"/>
        <v>7</v>
      </c>
      <c r="C3497" s="17">
        <f>_xlfn.ISOWEEKNUM(Table3[[#This Row],[dt]])</f>
        <v>26</v>
      </c>
      <c r="D3497" s="1">
        <v>7576</v>
      </c>
      <c r="E3497" s="1" t="s">
        <v>10</v>
      </c>
      <c r="F3497" s="1" t="s">
        <v>95</v>
      </c>
      <c r="G3497" s="1" t="s">
        <v>36</v>
      </c>
      <c r="H3497" s="1" t="s">
        <v>17</v>
      </c>
      <c r="I3497" s="1" t="s">
        <v>12</v>
      </c>
      <c r="J3497" s="1" t="s">
        <v>16</v>
      </c>
      <c r="K3497" s="1" t="s">
        <v>14</v>
      </c>
      <c r="L3497" s="1" t="s">
        <v>78</v>
      </c>
      <c r="M3497" s="1">
        <v>33430</v>
      </c>
      <c r="N3497" s="17">
        <v>64.914872221644302</v>
      </c>
      <c r="O3497" s="8">
        <v>921.78407966628708</v>
      </c>
      <c r="P3497" s="8">
        <v>178.08778496274707</v>
      </c>
      <c r="Q3497" s="8">
        <f>P3497-Table3[[#This Row],[paid]]</f>
        <v>-743.69629470354005</v>
      </c>
      <c r="R3497" s="8">
        <v>2.7434049990068066</v>
      </c>
      <c r="S3497" s="8">
        <v>200</v>
      </c>
      <c r="T3497" s="10">
        <v>0.1</v>
      </c>
      <c r="U3497" s="8">
        <v>12.752255420141836</v>
      </c>
      <c r="V3497" s="10">
        <v>1.193442831467394E-2</v>
      </c>
    </row>
    <row r="3498" spans="1:22" x14ac:dyDescent="0.25">
      <c r="A3498" s="6">
        <v>44745</v>
      </c>
      <c r="B3498" s="7" t="str">
        <f t="shared" si="54"/>
        <v>7</v>
      </c>
      <c r="C3498" s="17">
        <f>_xlfn.ISOWEEKNUM(Table3[[#This Row],[dt]])</f>
        <v>26</v>
      </c>
      <c r="D3498" s="1">
        <v>2647</v>
      </c>
      <c r="E3498" s="1" t="s">
        <v>10</v>
      </c>
      <c r="F3498" s="1" t="s">
        <v>92</v>
      </c>
      <c r="G3498" s="1" t="s">
        <v>30</v>
      </c>
      <c r="H3498" s="1" t="s">
        <v>11</v>
      </c>
      <c r="I3498" s="1" t="s">
        <v>21</v>
      </c>
      <c r="J3498" s="1" t="s">
        <v>13</v>
      </c>
      <c r="K3498" s="1" t="s">
        <v>14</v>
      </c>
      <c r="L3498" s="1" t="s">
        <v>80</v>
      </c>
      <c r="M3498" s="1">
        <v>87280</v>
      </c>
      <c r="N3498" s="17">
        <v>285.6166595835104</v>
      </c>
      <c r="O3498" s="8">
        <v>1988.8735859893754</v>
      </c>
      <c r="P3498" s="8">
        <v>1229.5572077146387</v>
      </c>
      <c r="Q3498" s="8">
        <f>P3498-Table3[[#This Row],[paid]]</f>
        <v>-759.31637827473673</v>
      </c>
      <c r="R3498" s="8">
        <v>4.3049211817951853</v>
      </c>
      <c r="S3498" s="8">
        <v>1400</v>
      </c>
      <c r="T3498" s="10">
        <v>0.08</v>
      </c>
      <c r="U3498" s="8">
        <v>486.98816536707898</v>
      </c>
      <c r="V3498" s="10">
        <v>6.6011319943954636E-2</v>
      </c>
    </row>
    <row r="3499" spans="1:22" x14ac:dyDescent="0.25">
      <c r="A3499" s="6">
        <v>44745</v>
      </c>
      <c r="B3499" s="7" t="str">
        <f t="shared" si="54"/>
        <v>7</v>
      </c>
      <c r="C3499" s="17">
        <f>_xlfn.ISOWEEKNUM(Table3[[#This Row],[dt]])</f>
        <v>26</v>
      </c>
      <c r="D3499" s="1">
        <v>15909</v>
      </c>
      <c r="E3499" s="1" t="s">
        <v>10</v>
      </c>
      <c r="F3499" s="1" t="s">
        <v>95</v>
      </c>
      <c r="G3499" s="1" t="s">
        <v>58</v>
      </c>
      <c r="H3499" s="1" t="s">
        <v>11</v>
      </c>
      <c r="I3499" s="1" t="s">
        <v>18</v>
      </c>
      <c r="J3499" s="1" t="s">
        <v>13</v>
      </c>
      <c r="K3499" s="1" t="s">
        <v>14</v>
      </c>
      <c r="L3499" s="1" t="s">
        <v>76</v>
      </c>
      <c r="M3499" s="1">
        <v>48910</v>
      </c>
      <c r="N3499" s="17">
        <v>132.47641158436764</v>
      </c>
      <c r="O3499" s="8">
        <v>1027.2351015911577</v>
      </c>
      <c r="P3499" s="8">
        <v>249.23886467454199</v>
      </c>
      <c r="Q3499" s="8">
        <f>P3499-Table3[[#This Row],[paid]]</f>
        <v>-777.99623691661566</v>
      </c>
      <c r="R3499" s="8">
        <v>1.8813829699471754</v>
      </c>
      <c r="S3499" s="8">
        <v>400</v>
      </c>
      <c r="T3499" s="10">
        <v>0.06</v>
      </c>
      <c r="U3499" s="8">
        <v>28.220762250747448</v>
      </c>
      <c r="V3499" s="10">
        <v>1.8871295940407967E-2</v>
      </c>
    </row>
    <row r="3500" spans="1:22" x14ac:dyDescent="0.25">
      <c r="A3500" s="6">
        <v>44745</v>
      </c>
      <c r="B3500" s="7" t="str">
        <f t="shared" si="54"/>
        <v>7</v>
      </c>
      <c r="C3500" s="17">
        <f>_xlfn.ISOWEEKNUM(Table3[[#This Row],[dt]])</f>
        <v>26</v>
      </c>
      <c r="D3500" s="1">
        <v>16053</v>
      </c>
      <c r="E3500" s="1" t="s">
        <v>10</v>
      </c>
      <c r="F3500" s="1" t="s">
        <v>92</v>
      </c>
      <c r="G3500" s="1" t="s">
        <v>54</v>
      </c>
      <c r="H3500" s="1" t="s">
        <v>11</v>
      </c>
      <c r="I3500" s="1" t="s">
        <v>12</v>
      </c>
      <c r="J3500" s="1" t="s">
        <v>16</v>
      </c>
      <c r="K3500" s="1" t="s">
        <v>15</v>
      </c>
      <c r="L3500" s="1" t="s">
        <v>78</v>
      </c>
      <c r="M3500" s="1">
        <v>159500</v>
      </c>
      <c r="N3500" s="17">
        <v>1313.3206167540932</v>
      </c>
      <c r="O3500" s="8">
        <v>1355.8435119954495</v>
      </c>
      <c r="P3500" s="8">
        <v>572.92703905916972</v>
      </c>
      <c r="Q3500" s="8">
        <f>P3500-Table3[[#This Row],[paid]]</f>
        <v>-782.91647293627977</v>
      </c>
      <c r="R3500" s="8">
        <v>0.43624308622762209</v>
      </c>
      <c r="S3500" s="8">
        <v>800</v>
      </c>
      <c r="T3500" s="10">
        <v>0.08</v>
      </c>
      <c r="U3500" s="8">
        <v>108.79526927057856</v>
      </c>
      <c r="V3500" s="10">
        <v>3.164895988886484E-2</v>
      </c>
    </row>
    <row r="3501" spans="1:22" x14ac:dyDescent="0.25">
      <c r="A3501" s="6">
        <v>44745</v>
      </c>
      <c r="B3501" s="7" t="str">
        <f t="shared" si="54"/>
        <v>7</v>
      </c>
      <c r="C3501" s="17">
        <f>_xlfn.ISOWEEKNUM(Table3[[#This Row],[dt]])</f>
        <v>26</v>
      </c>
      <c r="D3501" s="1">
        <v>14706</v>
      </c>
      <c r="E3501" s="1" t="s">
        <v>10</v>
      </c>
      <c r="F3501" s="1" t="s">
        <v>91</v>
      </c>
      <c r="G3501" s="1" t="s">
        <v>42</v>
      </c>
      <c r="H3501" s="1" t="s">
        <v>17</v>
      </c>
      <c r="I3501" s="1" t="s">
        <v>12</v>
      </c>
      <c r="J3501" s="1" t="s">
        <v>13</v>
      </c>
      <c r="K3501" s="1" t="s">
        <v>15</v>
      </c>
      <c r="L3501" s="1" t="s">
        <v>75</v>
      </c>
      <c r="M3501" s="1">
        <v>21000</v>
      </c>
      <c r="N3501" s="17">
        <v>103.94828791055207</v>
      </c>
      <c r="O3501" s="8">
        <v>995.49031629484193</v>
      </c>
      <c r="P3501" s="8">
        <v>202.90100786349561</v>
      </c>
      <c r="Q3501" s="8">
        <f>P3501-Table3[[#This Row],[paid]]</f>
        <v>-792.58930843134635</v>
      </c>
      <c r="R3501" s="8">
        <v>1.9519417966565527</v>
      </c>
      <c r="S3501" s="8">
        <v>400</v>
      </c>
      <c r="T3501" s="10">
        <v>0.11</v>
      </c>
      <c r="U3501" s="8">
        <v>96.018224555695483</v>
      </c>
      <c r="V3501" s="10">
        <v>7.8871157883629167E-2</v>
      </c>
    </row>
    <row r="3502" spans="1:22" x14ac:dyDescent="0.25">
      <c r="A3502" s="6">
        <v>44745</v>
      </c>
      <c r="B3502" s="7" t="str">
        <f t="shared" si="54"/>
        <v>7</v>
      </c>
      <c r="C3502" s="17">
        <f>_xlfn.ISOWEEKNUM(Table3[[#This Row],[dt]])</f>
        <v>26</v>
      </c>
      <c r="D3502" s="1">
        <v>17282</v>
      </c>
      <c r="E3502" s="1" t="s">
        <v>10</v>
      </c>
      <c r="F3502" s="1" t="s">
        <v>91</v>
      </c>
      <c r="G3502" s="1" t="s">
        <v>41</v>
      </c>
      <c r="H3502" s="1" t="s">
        <v>17</v>
      </c>
      <c r="I3502" s="1" t="s">
        <v>18</v>
      </c>
      <c r="J3502" s="1" t="s">
        <v>13</v>
      </c>
      <c r="K3502" s="1" t="s">
        <v>14</v>
      </c>
      <c r="L3502" s="1" t="s">
        <v>78</v>
      </c>
      <c r="M3502" s="1">
        <v>51740</v>
      </c>
      <c r="N3502" s="17">
        <v>122.83597122302159</v>
      </c>
      <c r="O3502" s="8">
        <v>2103.5730131463051</v>
      </c>
      <c r="P3502" s="8">
        <v>1305.0223944866887</v>
      </c>
      <c r="Q3502" s="8">
        <f>P3502-Table3[[#This Row],[paid]]</f>
        <v>-798.55061865961648</v>
      </c>
      <c r="R3502" s="8">
        <v>10.624106127001541</v>
      </c>
      <c r="S3502" s="8">
        <v>1000</v>
      </c>
      <c r="T3502" s="10">
        <v>7.0000000000000007E-2</v>
      </c>
      <c r="U3502" s="8">
        <v>301.16330961151658</v>
      </c>
      <c r="V3502" s="10">
        <v>3.8462087047169628E-2</v>
      </c>
    </row>
    <row r="3503" spans="1:22" x14ac:dyDescent="0.25">
      <c r="A3503" s="6">
        <v>44745</v>
      </c>
      <c r="B3503" s="7" t="str">
        <f t="shared" si="54"/>
        <v>7</v>
      </c>
      <c r="C3503" s="17">
        <f>_xlfn.ISOWEEKNUM(Table3[[#This Row],[dt]])</f>
        <v>26</v>
      </c>
      <c r="D3503" s="1">
        <v>15605</v>
      </c>
      <c r="E3503" s="1" t="s">
        <v>10</v>
      </c>
      <c r="F3503" s="1" t="s">
        <v>95</v>
      </c>
      <c r="G3503" s="1" t="s">
        <v>59</v>
      </c>
      <c r="H3503" s="1" t="s">
        <v>11</v>
      </c>
      <c r="I3503" s="1" t="s">
        <v>12</v>
      </c>
      <c r="J3503" s="1" t="s">
        <v>13</v>
      </c>
      <c r="K3503" s="1" t="s">
        <v>14</v>
      </c>
      <c r="L3503" s="1" t="s">
        <v>78</v>
      </c>
      <c r="M3503" s="1">
        <v>62260</v>
      </c>
      <c r="N3503" s="17">
        <v>467.52710376871454</v>
      </c>
      <c r="O3503" s="8">
        <v>1597.3725310172049</v>
      </c>
      <c r="P3503" s="8">
        <v>777.93224277726551</v>
      </c>
      <c r="Q3503" s="8">
        <f>P3503-Table3[[#This Row],[paid]]</f>
        <v>-819.44028823993938</v>
      </c>
      <c r="R3503" s="8">
        <v>1.6639297198095884</v>
      </c>
      <c r="S3503" s="8">
        <v>1000</v>
      </c>
      <c r="T3503" s="10">
        <v>0.32</v>
      </c>
      <c r="U3503" s="8">
        <v>1051.3658487310277</v>
      </c>
      <c r="V3503" s="10">
        <v>0.22524794811126211</v>
      </c>
    </row>
    <row r="3504" spans="1:22" x14ac:dyDescent="0.25">
      <c r="A3504" s="6">
        <v>44745</v>
      </c>
      <c r="B3504" s="7" t="str">
        <f t="shared" si="54"/>
        <v>7</v>
      </c>
      <c r="C3504" s="17">
        <f>_xlfn.ISOWEEKNUM(Table3[[#This Row],[dt]])</f>
        <v>26</v>
      </c>
      <c r="D3504" s="1">
        <v>12394</v>
      </c>
      <c r="E3504" s="1" t="s">
        <v>10</v>
      </c>
      <c r="F3504" s="1" t="s">
        <v>95</v>
      </c>
      <c r="G3504" s="1" t="s">
        <v>50</v>
      </c>
      <c r="H3504" s="1" t="s">
        <v>17</v>
      </c>
      <c r="I3504" s="1" t="s">
        <v>12</v>
      </c>
      <c r="J3504" s="1" t="s">
        <v>13</v>
      </c>
      <c r="K3504" s="1" t="s">
        <v>14</v>
      </c>
      <c r="L3504" s="1" t="s">
        <v>77</v>
      </c>
      <c r="M3504" s="1">
        <v>444700</v>
      </c>
      <c r="N3504" s="17">
        <v>1126.4103151570694</v>
      </c>
      <c r="O3504" s="8">
        <v>14487.3598970494</v>
      </c>
      <c r="P3504" s="8">
        <v>13667.262669538781</v>
      </c>
      <c r="Q3504" s="8">
        <f>P3504-Table3[[#This Row],[paid]]</f>
        <v>-820.09722751061963</v>
      </c>
      <c r="R3504" s="8">
        <v>12.133467250460136</v>
      </c>
      <c r="S3504" s="8">
        <v>15400</v>
      </c>
      <c r="T3504" s="10">
        <v>7.0000000000000007E-2</v>
      </c>
      <c r="U3504" s="8">
        <v>896.62466788313566</v>
      </c>
      <c r="V3504" s="10">
        <v>1.0933970339229035E-2</v>
      </c>
    </row>
    <row r="3505" spans="1:22" x14ac:dyDescent="0.25">
      <c r="A3505" s="6">
        <v>44745</v>
      </c>
      <c r="B3505" s="7" t="str">
        <f t="shared" si="54"/>
        <v>7</v>
      </c>
      <c r="C3505" s="17">
        <f>_xlfn.ISOWEEKNUM(Table3[[#This Row],[dt]])</f>
        <v>26</v>
      </c>
      <c r="D3505" s="1">
        <v>12780</v>
      </c>
      <c r="E3505" s="1" t="s">
        <v>10</v>
      </c>
      <c r="F3505" s="1" t="s">
        <v>89</v>
      </c>
      <c r="G3505" s="1" t="s">
        <v>45</v>
      </c>
      <c r="H3505" s="1" t="s">
        <v>19</v>
      </c>
      <c r="I3505" s="1" t="s">
        <v>18</v>
      </c>
      <c r="J3505" s="1" t="s">
        <v>16</v>
      </c>
      <c r="K3505" s="1" t="s">
        <v>15</v>
      </c>
      <c r="L3505" s="1" t="s">
        <v>78</v>
      </c>
      <c r="M3505" s="1">
        <v>84400</v>
      </c>
      <c r="N3505" s="17">
        <v>48.577092792735179</v>
      </c>
      <c r="O3505" s="8">
        <v>1533.4560549389407</v>
      </c>
      <c r="P3505" s="8">
        <v>689.72997291065315</v>
      </c>
      <c r="Q3505" s="8">
        <f>P3505-Table3[[#This Row],[paid]]</f>
        <v>-843.72608202828758</v>
      </c>
      <c r="R3505" s="8">
        <v>14.198667175360562</v>
      </c>
      <c r="S3505" s="8">
        <v>600</v>
      </c>
      <c r="T3505" s="10">
        <v>5.7000000000000002E-2</v>
      </c>
      <c r="U3505" s="8">
        <v>48.727021863047327</v>
      </c>
      <c r="V3505" s="10">
        <v>1.1774419888172519E-2</v>
      </c>
    </row>
    <row r="3506" spans="1:22" x14ac:dyDescent="0.25">
      <c r="A3506" s="6">
        <v>44745</v>
      </c>
      <c r="B3506" s="7" t="str">
        <f t="shared" si="54"/>
        <v>7</v>
      </c>
      <c r="C3506" s="17">
        <f>_xlfn.ISOWEEKNUM(Table3[[#This Row],[dt]])</f>
        <v>26</v>
      </c>
      <c r="D3506" s="1">
        <v>9121</v>
      </c>
      <c r="E3506" s="1" t="s">
        <v>10</v>
      </c>
      <c r="F3506" s="1" t="s">
        <v>91</v>
      </c>
      <c r="G3506" s="1" t="s">
        <v>48</v>
      </c>
      <c r="H3506" s="1" t="s">
        <v>11</v>
      </c>
      <c r="I3506" s="1" t="s">
        <v>18</v>
      </c>
      <c r="J3506" s="1" t="s">
        <v>13</v>
      </c>
      <c r="K3506" s="1" t="s">
        <v>14</v>
      </c>
      <c r="L3506" s="1" t="s">
        <v>81</v>
      </c>
      <c r="M3506" s="1">
        <v>252310</v>
      </c>
      <c r="N3506" s="17">
        <v>669.87590465701703</v>
      </c>
      <c r="O3506" s="8">
        <v>4915.8662855696202</v>
      </c>
      <c r="P3506" s="8">
        <v>4065.4572533566406</v>
      </c>
      <c r="Q3506" s="8">
        <f>P3506-Table3[[#This Row],[paid]]</f>
        <v>-850.40903221297958</v>
      </c>
      <c r="R3506" s="8">
        <v>6.0689707229254566</v>
      </c>
      <c r="S3506" s="8">
        <v>3200</v>
      </c>
      <c r="T3506" s="10">
        <v>0.125</v>
      </c>
      <c r="U3506" s="8">
        <v>1710.6182959117737</v>
      </c>
      <c r="V3506" s="10">
        <v>7.0128163094873006E-2</v>
      </c>
    </row>
    <row r="3507" spans="1:22" x14ac:dyDescent="0.25">
      <c r="A3507" s="6">
        <v>44745</v>
      </c>
      <c r="B3507" s="7" t="str">
        <f t="shared" si="54"/>
        <v>7</v>
      </c>
      <c r="C3507" s="17">
        <f>_xlfn.ISOWEEKNUM(Table3[[#This Row],[dt]])</f>
        <v>26</v>
      </c>
      <c r="D3507" s="1">
        <v>2917</v>
      </c>
      <c r="E3507" s="1" t="s">
        <v>10</v>
      </c>
      <c r="F3507" s="1" t="s">
        <v>89</v>
      </c>
      <c r="G3507" s="1" t="s">
        <v>52</v>
      </c>
      <c r="H3507" s="1" t="s">
        <v>17</v>
      </c>
      <c r="I3507" s="1" t="s">
        <v>18</v>
      </c>
      <c r="J3507" s="1" t="s">
        <v>13</v>
      </c>
      <c r="K3507" s="1" t="s">
        <v>15</v>
      </c>
      <c r="L3507" s="1" t="s">
        <v>75</v>
      </c>
      <c r="M3507" s="1">
        <v>57430</v>
      </c>
      <c r="N3507" s="17">
        <v>235.20819112627987</v>
      </c>
      <c r="O3507" s="8">
        <v>1617.1284391341853</v>
      </c>
      <c r="P3507" s="8">
        <v>754.68622021352394</v>
      </c>
      <c r="Q3507" s="8">
        <f>P3507-Table3[[#This Row],[paid]]</f>
        <v>-862.44221892066139</v>
      </c>
      <c r="R3507" s="8">
        <v>3.2085881728852881</v>
      </c>
      <c r="S3507" s="8">
        <v>600</v>
      </c>
      <c r="T3507" s="10">
        <v>7.0000000000000007E-2</v>
      </c>
      <c r="U3507" s="8">
        <v>83.171212928282699</v>
      </c>
      <c r="V3507" s="10">
        <v>1.8367724824044755E-2</v>
      </c>
    </row>
    <row r="3508" spans="1:22" x14ac:dyDescent="0.25">
      <c r="A3508" s="6">
        <v>44745</v>
      </c>
      <c r="B3508" s="7" t="str">
        <f t="shared" si="54"/>
        <v>7</v>
      </c>
      <c r="C3508" s="17">
        <f>_xlfn.ISOWEEKNUM(Table3[[#This Row],[dt]])</f>
        <v>26</v>
      </c>
      <c r="D3508" s="1">
        <v>16862</v>
      </c>
      <c r="E3508" s="1" t="s">
        <v>10</v>
      </c>
      <c r="F3508" s="1" t="s">
        <v>92</v>
      </c>
      <c r="G3508" s="1" t="s">
        <v>30</v>
      </c>
      <c r="H3508" s="1" t="s">
        <v>17</v>
      </c>
      <c r="I3508" s="1" t="s">
        <v>12</v>
      </c>
      <c r="J3508" s="1" t="s">
        <v>13</v>
      </c>
      <c r="K3508" s="1" t="s">
        <v>14</v>
      </c>
      <c r="L3508" s="1" t="s">
        <v>76</v>
      </c>
      <c r="M3508" s="1">
        <v>52320</v>
      </c>
      <c r="N3508" s="17">
        <v>168.34160440639147</v>
      </c>
      <c r="O3508" s="8">
        <v>1696.7919392758083</v>
      </c>
      <c r="P3508" s="8">
        <v>806.89456893085287</v>
      </c>
      <c r="Q3508" s="8">
        <f>P3508-Table3[[#This Row],[paid]]</f>
        <v>-889.89737034495545</v>
      </c>
      <c r="R3508" s="8">
        <v>4.7931975685757298</v>
      </c>
      <c r="S3508" s="8">
        <v>1200</v>
      </c>
      <c r="T3508" s="10">
        <v>0.09</v>
      </c>
      <c r="U3508" s="8">
        <v>372.23851311149588</v>
      </c>
      <c r="V3508" s="10">
        <v>7.6887061301519108E-2</v>
      </c>
    </row>
    <row r="3509" spans="1:22" x14ac:dyDescent="0.25">
      <c r="A3509" s="6">
        <v>44745</v>
      </c>
      <c r="B3509" s="7" t="str">
        <f t="shared" si="54"/>
        <v>7</v>
      </c>
      <c r="C3509" s="17">
        <f>_xlfn.ISOWEEKNUM(Table3[[#This Row],[dt]])</f>
        <v>26</v>
      </c>
      <c r="D3509" s="1">
        <v>3010</v>
      </c>
      <c r="E3509" s="1" t="s">
        <v>24</v>
      </c>
      <c r="F3509" s="1" t="s">
        <v>90</v>
      </c>
      <c r="G3509" s="1" t="s">
        <v>53</v>
      </c>
      <c r="H3509" s="1" t="s">
        <v>11</v>
      </c>
      <c r="I3509" s="1" t="s">
        <v>18</v>
      </c>
      <c r="J3509" s="1" t="s">
        <v>13</v>
      </c>
      <c r="K3509" s="1" t="s">
        <v>15</v>
      </c>
      <c r="L3509" s="1" t="s">
        <v>76</v>
      </c>
      <c r="M3509" s="1">
        <v>57180</v>
      </c>
      <c r="N3509" s="17">
        <v>193.85466782998878</v>
      </c>
      <c r="O3509" s="8">
        <v>1292.7074137856321</v>
      </c>
      <c r="P3509" s="8">
        <v>307.10461556467834</v>
      </c>
      <c r="Q3509" s="8">
        <f>P3509-Table3[[#This Row],[paid]]</f>
        <v>-985.60279822095367</v>
      </c>
      <c r="R3509" s="8">
        <v>1.584200261992196</v>
      </c>
      <c r="S3509" s="8">
        <v>600</v>
      </c>
      <c r="T3509" s="10">
        <v>0.06</v>
      </c>
      <c r="U3509" s="8">
        <v>79.069034538246925</v>
      </c>
      <c r="V3509" s="10">
        <v>4.2911020398733603E-2</v>
      </c>
    </row>
    <row r="3510" spans="1:22" x14ac:dyDescent="0.25">
      <c r="A3510" s="6">
        <v>44745</v>
      </c>
      <c r="B3510" s="7" t="str">
        <f t="shared" si="54"/>
        <v>7</v>
      </c>
      <c r="C3510" s="17">
        <f>_xlfn.ISOWEEKNUM(Table3[[#This Row],[dt]])</f>
        <v>26</v>
      </c>
      <c r="D3510" s="1">
        <v>17247</v>
      </c>
      <c r="E3510" s="1" t="s">
        <v>10</v>
      </c>
      <c r="F3510" s="1" t="s">
        <v>92</v>
      </c>
      <c r="G3510" s="1" t="s">
        <v>52</v>
      </c>
      <c r="H3510" s="1" t="s">
        <v>11</v>
      </c>
      <c r="I3510" s="1" t="s">
        <v>18</v>
      </c>
      <c r="J3510" s="1" t="s">
        <v>16</v>
      </c>
      <c r="K3510" s="1" t="s">
        <v>15</v>
      </c>
      <c r="L3510" s="1" t="s">
        <v>79</v>
      </c>
      <c r="M3510" s="1">
        <v>142760</v>
      </c>
      <c r="N3510" s="17">
        <v>577.00576723078382</v>
      </c>
      <c r="O3510" s="8">
        <v>2260.2970208154843</v>
      </c>
      <c r="P3510" s="8">
        <v>1271.1544022076935</v>
      </c>
      <c r="Q3510" s="8">
        <f>P3510-Table3[[#This Row],[paid]]</f>
        <v>-989.14261860779084</v>
      </c>
      <c r="R3510" s="8">
        <v>2.2030185388065151</v>
      </c>
      <c r="S3510" s="8">
        <v>2000</v>
      </c>
      <c r="T3510" s="10">
        <v>7.0000000000000007E-2</v>
      </c>
      <c r="U3510" s="8">
        <v>53.455898197642171</v>
      </c>
      <c r="V3510" s="10">
        <v>7.0088388560825719E-3</v>
      </c>
    </row>
    <row r="3511" spans="1:22" x14ac:dyDescent="0.25">
      <c r="A3511" s="6">
        <v>44745</v>
      </c>
      <c r="B3511" s="7" t="str">
        <f t="shared" si="54"/>
        <v>7</v>
      </c>
      <c r="C3511" s="17">
        <f>_xlfn.ISOWEEKNUM(Table3[[#This Row],[dt]])</f>
        <v>26</v>
      </c>
      <c r="D3511" s="1">
        <v>14389</v>
      </c>
      <c r="E3511" s="1" t="s">
        <v>10</v>
      </c>
      <c r="F3511" s="1" t="s">
        <v>91</v>
      </c>
      <c r="G3511" s="1" t="s">
        <v>26</v>
      </c>
      <c r="H3511" s="1" t="s">
        <v>19</v>
      </c>
      <c r="I3511" s="1" t="s">
        <v>18</v>
      </c>
      <c r="J3511" s="1" t="s">
        <v>16</v>
      </c>
      <c r="K3511" s="1" t="s">
        <v>20</v>
      </c>
      <c r="L3511" s="1" t="s">
        <v>75</v>
      </c>
      <c r="M3511" s="1">
        <v>132150</v>
      </c>
      <c r="N3511" s="17">
        <v>48.359355940473286</v>
      </c>
      <c r="O3511" s="8">
        <v>2771.3183722702838</v>
      </c>
      <c r="P3511" s="8">
        <v>1489.1019065443525</v>
      </c>
      <c r="Q3511" s="8">
        <f>P3511-Table3[[#This Row],[paid]]</f>
        <v>-1282.2164657259314</v>
      </c>
      <c r="R3511" s="8">
        <v>30.792426358558714</v>
      </c>
      <c r="S3511" s="8">
        <v>1200</v>
      </c>
      <c r="T3511" s="10">
        <v>5.5E-2</v>
      </c>
      <c r="U3511" s="8">
        <v>195.55735191324342</v>
      </c>
      <c r="V3511" s="10">
        <v>2.188761685301744E-2</v>
      </c>
    </row>
    <row r="3512" spans="1:22" x14ac:dyDescent="0.25">
      <c r="A3512" s="6">
        <v>44745</v>
      </c>
      <c r="B3512" s="7" t="str">
        <f t="shared" si="54"/>
        <v>7</v>
      </c>
      <c r="C3512" s="17">
        <f>_xlfn.ISOWEEKNUM(Table3[[#This Row],[dt]])</f>
        <v>26</v>
      </c>
      <c r="D3512" s="1">
        <v>16845</v>
      </c>
      <c r="E3512" s="1" t="s">
        <v>10</v>
      </c>
      <c r="F3512" s="1" t="s">
        <v>90</v>
      </c>
      <c r="G3512" s="1" t="s">
        <v>32</v>
      </c>
      <c r="H3512" s="1" t="s">
        <v>11</v>
      </c>
      <c r="I3512" s="1" t="s">
        <v>12</v>
      </c>
      <c r="J3512" s="1" t="s">
        <v>13</v>
      </c>
      <c r="K3512" s="1" t="s">
        <v>15</v>
      </c>
      <c r="L3512" s="1" t="s">
        <v>78</v>
      </c>
      <c r="M3512" s="1">
        <v>352430</v>
      </c>
      <c r="N3512" s="17">
        <v>1890.3933514336798</v>
      </c>
      <c r="O3512" s="8">
        <v>5996.8510531932552</v>
      </c>
      <c r="P3512" s="8">
        <v>4665.1882141953056</v>
      </c>
      <c r="Q3512" s="8">
        <f>P3512-Table3[[#This Row],[paid]]</f>
        <v>-1331.6628389979496</v>
      </c>
      <c r="R3512" s="8">
        <v>2.4678399395857022</v>
      </c>
      <c r="S3512" s="8">
        <v>5200</v>
      </c>
      <c r="T3512" s="10">
        <v>0.06</v>
      </c>
      <c r="U3512" s="8">
        <v>1074.6732957107422</v>
      </c>
      <c r="V3512" s="10">
        <v>3.8393352578312917E-2</v>
      </c>
    </row>
    <row r="3513" spans="1:22" x14ac:dyDescent="0.25">
      <c r="A3513" s="6">
        <v>44745</v>
      </c>
      <c r="B3513" s="7" t="str">
        <f t="shared" si="54"/>
        <v>7</v>
      </c>
      <c r="C3513" s="17">
        <f>_xlfn.ISOWEEKNUM(Table3[[#This Row],[dt]])</f>
        <v>26</v>
      </c>
      <c r="D3513" s="1">
        <v>5638</v>
      </c>
      <c r="E3513" s="1" t="s">
        <v>10</v>
      </c>
      <c r="F3513" s="1" t="s">
        <v>90</v>
      </c>
      <c r="G3513" s="1" t="s">
        <v>48</v>
      </c>
      <c r="H3513" s="1" t="s">
        <v>11</v>
      </c>
      <c r="I3513" s="1" t="s">
        <v>12</v>
      </c>
      <c r="J3513" s="1" t="s">
        <v>16</v>
      </c>
      <c r="K3513" s="1" t="s">
        <v>15</v>
      </c>
      <c r="L3513" s="1" t="s">
        <v>80</v>
      </c>
      <c r="M3513" s="1">
        <v>179800</v>
      </c>
      <c r="N3513" s="17">
        <v>512.01597329056335</v>
      </c>
      <c r="O3513" s="8">
        <v>2674.3559837102093</v>
      </c>
      <c r="P3513" s="8">
        <v>1311.6024731080697</v>
      </c>
      <c r="Q3513" s="8">
        <f>P3513-Table3[[#This Row],[paid]]</f>
        <v>-1362.7535106021396</v>
      </c>
      <c r="R3513" s="8">
        <v>2.5616436625576715</v>
      </c>
      <c r="S3513" s="8">
        <v>1000</v>
      </c>
      <c r="T3513" s="10">
        <v>0.04</v>
      </c>
      <c r="U3513" s="8">
        <v>50.595433441003955</v>
      </c>
      <c r="V3513" s="10">
        <v>6.4292134339948917E-3</v>
      </c>
    </row>
    <row r="3514" spans="1:22" x14ac:dyDescent="0.25">
      <c r="A3514" s="6">
        <v>44745</v>
      </c>
      <c r="B3514" s="7" t="str">
        <f t="shared" si="54"/>
        <v>7</v>
      </c>
      <c r="C3514" s="17">
        <f>_xlfn.ISOWEEKNUM(Table3[[#This Row],[dt]])</f>
        <v>26</v>
      </c>
      <c r="D3514" s="1">
        <v>16861</v>
      </c>
      <c r="E3514" s="1" t="s">
        <v>10</v>
      </c>
      <c r="F3514" s="1" t="s">
        <v>90</v>
      </c>
      <c r="G3514" s="1" t="s">
        <v>44</v>
      </c>
      <c r="H3514" s="1" t="s">
        <v>11</v>
      </c>
      <c r="I3514" s="1" t="s">
        <v>18</v>
      </c>
      <c r="J3514" s="1" t="s">
        <v>13</v>
      </c>
      <c r="K3514" s="1" t="s">
        <v>15</v>
      </c>
      <c r="L3514" s="1" t="s">
        <v>80</v>
      </c>
      <c r="M3514" s="1">
        <v>94460</v>
      </c>
      <c r="N3514" s="17">
        <v>470.01939513917682</v>
      </c>
      <c r="O3514" s="8">
        <v>1734.4609853977997</v>
      </c>
      <c r="P3514" s="8">
        <v>365.2465516349348</v>
      </c>
      <c r="Q3514" s="8">
        <f>P3514-Table3[[#This Row],[paid]]</f>
        <v>-1369.2144337628649</v>
      </c>
      <c r="R3514" s="8">
        <v>0.77708825510654111</v>
      </c>
      <c r="S3514" s="8">
        <v>400</v>
      </c>
      <c r="T3514" s="10">
        <v>7.0000000000000007E-2</v>
      </c>
      <c r="U3514" s="8">
        <v>102.84029827813653</v>
      </c>
      <c r="V3514" s="10">
        <v>4.6927341644430617E-2</v>
      </c>
    </row>
    <row r="3515" spans="1:22" x14ac:dyDescent="0.25">
      <c r="A3515" s="6">
        <v>44745</v>
      </c>
      <c r="B3515" s="7" t="str">
        <f t="shared" si="54"/>
        <v>7</v>
      </c>
      <c r="C3515" s="17">
        <f>_xlfn.ISOWEEKNUM(Table3[[#This Row],[dt]])</f>
        <v>26</v>
      </c>
      <c r="D3515" s="1">
        <v>15408</v>
      </c>
      <c r="E3515" s="1" t="s">
        <v>10</v>
      </c>
      <c r="F3515" s="1" t="s">
        <v>91</v>
      </c>
      <c r="G3515" s="1" t="s">
        <v>49</v>
      </c>
      <c r="H3515" s="1" t="s">
        <v>17</v>
      </c>
      <c r="I3515" s="1" t="s">
        <v>12</v>
      </c>
      <c r="J3515" s="1" t="s">
        <v>16</v>
      </c>
      <c r="K3515" s="1" t="s">
        <v>20</v>
      </c>
      <c r="L3515" s="1" t="s">
        <v>78</v>
      </c>
      <c r="M3515" s="1">
        <v>86870</v>
      </c>
      <c r="N3515" s="17">
        <v>169.14489696576342</v>
      </c>
      <c r="O3515" s="8">
        <v>2564.4071301328854</v>
      </c>
      <c r="P3515" s="8">
        <v>1004.0656939921201</v>
      </c>
      <c r="Q3515" s="8">
        <f>P3515-Table3[[#This Row],[paid]]</f>
        <v>-1560.3414361407654</v>
      </c>
      <c r="R3515" s="8">
        <v>5.9361276160483447</v>
      </c>
      <c r="S3515" s="8">
        <v>1000</v>
      </c>
      <c r="T3515" s="10">
        <v>0.1</v>
      </c>
      <c r="U3515" s="8">
        <v>99.541266243611105</v>
      </c>
      <c r="V3515" s="10">
        <v>1.652303344280185E-2</v>
      </c>
    </row>
    <row r="3516" spans="1:22" x14ac:dyDescent="0.25">
      <c r="A3516" s="6">
        <v>44745</v>
      </c>
      <c r="B3516" s="7" t="str">
        <f t="shared" si="54"/>
        <v>7</v>
      </c>
      <c r="C3516" s="17">
        <f>_xlfn.ISOWEEKNUM(Table3[[#This Row],[dt]])</f>
        <v>26</v>
      </c>
      <c r="D3516" s="1">
        <v>2575</v>
      </c>
      <c r="E3516" s="1" t="s">
        <v>10</v>
      </c>
      <c r="F3516" s="1" t="s">
        <v>89</v>
      </c>
      <c r="G3516" s="1" t="s">
        <v>26</v>
      </c>
      <c r="H3516" s="1" t="s">
        <v>17</v>
      </c>
      <c r="I3516" s="1" t="s">
        <v>18</v>
      </c>
      <c r="J3516" s="1" t="s">
        <v>16</v>
      </c>
      <c r="K3516" s="1" t="s">
        <v>20</v>
      </c>
      <c r="L3516" s="1" t="s">
        <v>78</v>
      </c>
      <c r="M3516" s="1">
        <v>196260</v>
      </c>
      <c r="N3516" s="17">
        <v>153.05218956208759</v>
      </c>
      <c r="O3516" s="8">
        <v>4927.1486640955309</v>
      </c>
      <c r="P3516" s="8">
        <v>3222.6961168279308</v>
      </c>
      <c r="Q3516" s="8">
        <f>P3516-Table3[[#This Row],[paid]]</f>
        <v>-1704.4525472676</v>
      </c>
      <c r="R3516" s="8">
        <v>21.056190872203125</v>
      </c>
      <c r="S3516" s="8">
        <v>10000</v>
      </c>
      <c r="T3516" s="10">
        <v>7.4999999999999997E-2</v>
      </c>
      <c r="U3516" s="8">
        <v>303.66273304379285</v>
      </c>
      <c r="V3516" s="10">
        <v>1.5704383433183949E-2</v>
      </c>
    </row>
    <row r="3517" spans="1:22" x14ac:dyDescent="0.25">
      <c r="A3517" s="6">
        <v>44745</v>
      </c>
      <c r="B3517" s="7" t="str">
        <f t="shared" si="54"/>
        <v>7</v>
      </c>
      <c r="C3517" s="17">
        <f>_xlfn.ISOWEEKNUM(Table3[[#This Row],[dt]])</f>
        <v>26</v>
      </c>
      <c r="D3517" s="1">
        <v>15101</v>
      </c>
      <c r="E3517" s="1" t="s">
        <v>10</v>
      </c>
      <c r="F3517" s="1" t="s">
        <v>89</v>
      </c>
      <c r="G3517" s="1" t="s">
        <v>40</v>
      </c>
      <c r="H3517" s="1" t="s">
        <v>17</v>
      </c>
      <c r="I3517" s="1" t="s">
        <v>12</v>
      </c>
      <c r="J3517" s="1" t="s">
        <v>16</v>
      </c>
      <c r="K3517" s="1" t="s">
        <v>14</v>
      </c>
      <c r="L3517" s="1" t="s">
        <v>80</v>
      </c>
      <c r="M3517" s="1">
        <v>121700</v>
      </c>
      <c r="N3517" s="17">
        <v>491.61312661101067</v>
      </c>
      <c r="O3517" s="8">
        <v>7885.4055037030494</v>
      </c>
      <c r="P3517" s="8">
        <v>6153.2838956684564</v>
      </c>
      <c r="Q3517" s="8">
        <f>P3517-Table3[[#This Row],[paid]]</f>
        <v>-1732.121608034593</v>
      </c>
      <c r="R3517" s="8">
        <v>12.516516672544522</v>
      </c>
      <c r="S3517" s="8">
        <v>7800</v>
      </c>
      <c r="T3517" s="10">
        <v>0.1</v>
      </c>
      <c r="U3517" s="8">
        <v>2828.4910365861288</v>
      </c>
      <c r="V3517" s="10">
        <v>7.6611965376114519E-2</v>
      </c>
    </row>
    <row r="3518" spans="1:22" x14ac:dyDescent="0.25">
      <c r="A3518" s="6">
        <v>44745</v>
      </c>
      <c r="B3518" s="7" t="str">
        <f t="shared" si="54"/>
        <v>7</v>
      </c>
      <c r="C3518" s="17">
        <f>_xlfn.ISOWEEKNUM(Table3[[#This Row],[dt]])</f>
        <v>26</v>
      </c>
      <c r="D3518" s="1">
        <v>12446</v>
      </c>
      <c r="E3518" s="1" t="s">
        <v>10</v>
      </c>
      <c r="F3518" s="1" t="s">
        <v>92</v>
      </c>
      <c r="G3518" s="1" t="s">
        <v>66</v>
      </c>
      <c r="H3518" s="1" t="s">
        <v>11</v>
      </c>
      <c r="I3518" s="1" t="s">
        <v>12</v>
      </c>
      <c r="J3518" s="1" t="s">
        <v>13</v>
      </c>
      <c r="K3518" s="1" t="s">
        <v>15</v>
      </c>
      <c r="L3518" s="1" t="s">
        <v>80</v>
      </c>
      <c r="M3518" s="1">
        <v>161660</v>
      </c>
      <c r="N3518" s="17">
        <v>787.73508615505841</v>
      </c>
      <c r="O3518" s="8">
        <v>4142.8404186607868</v>
      </c>
      <c r="P3518" s="8">
        <v>2314.5111731350448</v>
      </c>
      <c r="Q3518" s="8">
        <f>P3518-Table3[[#This Row],[paid]]</f>
        <v>-1828.329245525742</v>
      </c>
      <c r="R3518" s="8">
        <v>2.9381846940856646</v>
      </c>
      <c r="S3518" s="8">
        <v>3200</v>
      </c>
      <c r="T3518" s="10">
        <v>0.21</v>
      </c>
      <c r="U3518" s="8">
        <v>1234.2798159587592</v>
      </c>
      <c r="V3518" s="10">
        <v>8.8879805398023218E-2</v>
      </c>
    </row>
    <row r="3519" spans="1:22" x14ac:dyDescent="0.25">
      <c r="A3519" s="6">
        <v>44745</v>
      </c>
      <c r="B3519" s="7" t="str">
        <f t="shared" si="54"/>
        <v>7</v>
      </c>
      <c r="C3519" s="17">
        <f>_xlfn.ISOWEEKNUM(Table3[[#This Row],[dt]])</f>
        <v>26</v>
      </c>
      <c r="D3519" s="1">
        <v>16205</v>
      </c>
      <c r="E3519" s="1" t="s">
        <v>10</v>
      </c>
      <c r="F3519" s="1" t="s">
        <v>95</v>
      </c>
      <c r="G3519" s="1" t="s">
        <v>30</v>
      </c>
      <c r="H3519" s="1" t="s">
        <v>17</v>
      </c>
      <c r="I3519" s="1" t="s">
        <v>12</v>
      </c>
      <c r="J3519" s="1" t="s">
        <v>13</v>
      </c>
      <c r="K3519" s="1" t="s">
        <v>14</v>
      </c>
      <c r="L3519" s="1" t="s">
        <v>76</v>
      </c>
      <c r="M3519" s="1">
        <v>297780</v>
      </c>
      <c r="N3519" s="17">
        <v>1045.4844920478263</v>
      </c>
      <c r="O3519" s="8">
        <v>10629.717949389686</v>
      </c>
      <c r="P3519" s="8">
        <v>8535.4879193005654</v>
      </c>
      <c r="Q3519" s="8">
        <f>P3519-Table3[[#This Row],[paid]]</f>
        <v>-2094.2300300891202</v>
      </c>
      <c r="R3519" s="8">
        <v>8.1641458904682676</v>
      </c>
      <c r="S3519" s="8">
        <v>10200</v>
      </c>
      <c r="T3519" s="10">
        <v>0.09</v>
      </c>
      <c r="U3519" s="8">
        <v>1397.0824471175729</v>
      </c>
      <c r="V3519" s="10">
        <v>2.7279878633894895E-2</v>
      </c>
    </row>
    <row r="3520" spans="1:22" x14ac:dyDescent="0.25">
      <c r="A3520" s="6">
        <v>44745</v>
      </c>
      <c r="B3520" s="7" t="str">
        <f t="shared" si="54"/>
        <v>7</v>
      </c>
      <c r="C3520" s="17">
        <f>_xlfn.ISOWEEKNUM(Table3[[#This Row],[dt]])</f>
        <v>26</v>
      </c>
      <c r="D3520" s="1">
        <v>2370</v>
      </c>
      <c r="E3520" s="1" t="s">
        <v>10</v>
      </c>
      <c r="F3520" s="1" t="s">
        <v>91</v>
      </c>
      <c r="G3520" s="1" t="s">
        <v>35</v>
      </c>
      <c r="H3520" s="1" t="s">
        <v>17</v>
      </c>
      <c r="I3520" s="1" t="s">
        <v>12</v>
      </c>
      <c r="J3520" s="1" t="s">
        <v>13</v>
      </c>
      <c r="K3520" s="1" t="s">
        <v>14</v>
      </c>
      <c r="L3520" s="1" t="s">
        <v>79</v>
      </c>
      <c r="M3520" s="1">
        <v>184670</v>
      </c>
      <c r="N3520" s="17">
        <v>447.8877483524829</v>
      </c>
      <c r="O3520" s="8">
        <v>9288.7314057356652</v>
      </c>
      <c r="P3520" s="8">
        <v>7003.8871959022572</v>
      </c>
      <c r="Q3520" s="8">
        <f>P3520-Table3[[#This Row],[paid]]</f>
        <v>-2284.8442098334081</v>
      </c>
      <c r="R3520" s="8">
        <v>15.637594959150952</v>
      </c>
      <c r="S3520" s="8">
        <v>30000</v>
      </c>
      <c r="T3520" s="10">
        <v>8.5000000000000006E-2</v>
      </c>
      <c r="U3520" s="8">
        <v>3403.1481237182538</v>
      </c>
      <c r="V3520" s="10">
        <v>8.098236566186949E-2</v>
      </c>
    </row>
    <row r="3521" spans="1:22" x14ac:dyDescent="0.25">
      <c r="A3521" s="6">
        <v>44745</v>
      </c>
      <c r="B3521" s="7" t="str">
        <f t="shared" si="54"/>
        <v>7</v>
      </c>
      <c r="C3521" s="17">
        <f>_xlfn.ISOWEEKNUM(Table3[[#This Row],[dt]])</f>
        <v>26</v>
      </c>
      <c r="D3521" s="1">
        <v>14988</v>
      </c>
      <c r="E3521" s="1" t="s">
        <v>10</v>
      </c>
      <c r="F3521" s="1" t="s">
        <v>89</v>
      </c>
      <c r="G3521" s="1" t="s">
        <v>63</v>
      </c>
      <c r="H3521" s="1" t="s">
        <v>11</v>
      </c>
      <c r="I3521" s="1" t="s">
        <v>12</v>
      </c>
      <c r="J3521" s="1" t="s">
        <v>16</v>
      </c>
      <c r="K3521" s="1" t="s">
        <v>14</v>
      </c>
      <c r="L3521" s="1" t="s">
        <v>80</v>
      </c>
      <c r="M3521" s="1">
        <v>187170</v>
      </c>
      <c r="N3521" s="17">
        <v>733.05761973310507</v>
      </c>
      <c r="O3521" s="8">
        <v>3934.6705431981432</v>
      </c>
      <c r="P3521" s="8">
        <v>1591.7992399728446</v>
      </c>
      <c r="Q3521" s="8">
        <f>P3521-Table3[[#This Row],[paid]]</f>
        <v>-2342.8713032252986</v>
      </c>
      <c r="R3521" s="8">
        <v>2.1714517346568121</v>
      </c>
      <c r="S3521" s="8">
        <v>1800</v>
      </c>
      <c r="T3521" s="10">
        <v>0.14000000000000001</v>
      </c>
      <c r="U3521" s="8">
        <v>345.66369790469133</v>
      </c>
      <c r="V3521" s="10">
        <v>3.6192137092885761E-2</v>
      </c>
    </row>
    <row r="3522" spans="1:22" x14ac:dyDescent="0.25">
      <c r="A3522" s="6">
        <v>44745</v>
      </c>
      <c r="B3522" s="7" t="str">
        <f t="shared" ref="B3522:B3585" si="55">TEXT(A3522,"M")</f>
        <v>7</v>
      </c>
      <c r="C3522" s="17">
        <f>_xlfn.ISOWEEKNUM(Table3[[#This Row],[dt]])</f>
        <v>26</v>
      </c>
      <c r="D3522" s="1">
        <v>13549</v>
      </c>
      <c r="E3522" s="1" t="s">
        <v>10</v>
      </c>
      <c r="F3522" s="1" t="s">
        <v>91</v>
      </c>
      <c r="G3522" s="1" t="s">
        <v>44</v>
      </c>
      <c r="H3522" s="1" t="s">
        <v>19</v>
      </c>
      <c r="I3522" s="1" t="s">
        <v>12</v>
      </c>
      <c r="J3522" s="1" t="s">
        <v>13</v>
      </c>
      <c r="K3522" s="1" t="s">
        <v>14</v>
      </c>
      <c r="L3522" s="1" t="s">
        <v>77</v>
      </c>
      <c r="M3522" s="1">
        <v>202610</v>
      </c>
      <c r="N3522" s="17">
        <v>132.80937616759635</v>
      </c>
      <c r="O3522" s="8">
        <v>3830.0487148542829</v>
      </c>
      <c r="P3522" s="8">
        <v>847.77730085216911</v>
      </c>
      <c r="Q3522" s="8">
        <f>P3522-Table3[[#This Row],[paid]]</f>
        <v>-2982.2714140021139</v>
      </c>
      <c r="R3522" s="8">
        <v>6.3834145247571383</v>
      </c>
      <c r="S3522" s="8">
        <v>800</v>
      </c>
      <c r="T3522" s="10">
        <v>7.0000000000000007E-2</v>
      </c>
      <c r="U3522" s="8">
        <v>13.131160493015466</v>
      </c>
      <c r="V3522" s="10">
        <v>2.5814877876961873E-3</v>
      </c>
    </row>
    <row r="3523" spans="1:22" x14ac:dyDescent="0.25">
      <c r="A3523" s="6">
        <v>44745</v>
      </c>
      <c r="B3523" s="7" t="str">
        <f t="shared" si="55"/>
        <v>7</v>
      </c>
      <c r="C3523" s="17">
        <f>_xlfn.ISOWEEKNUM(Table3[[#This Row],[dt]])</f>
        <v>26</v>
      </c>
      <c r="D3523" s="1">
        <v>3016</v>
      </c>
      <c r="E3523" s="1" t="s">
        <v>10</v>
      </c>
      <c r="F3523" s="1" t="s">
        <v>93</v>
      </c>
      <c r="G3523" s="1" t="s">
        <v>40</v>
      </c>
      <c r="H3523" s="1" t="s">
        <v>11</v>
      </c>
      <c r="I3523" s="1" t="s">
        <v>12</v>
      </c>
      <c r="J3523" s="1" t="s">
        <v>16</v>
      </c>
      <c r="K3523" s="1" t="s">
        <v>15</v>
      </c>
      <c r="L3523" s="1" t="s">
        <v>75</v>
      </c>
      <c r="M3523" s="1">
        <v>425490</v>
      </c>
      <c r="N3523" s="17">
        <v>2995.9562523445484</v>
      </c>
      <c r="O3523" s="8">
        <v>5738.42186493192</v>
      </c>
      <c r="P3523" s="8">
        <v>1754.6500168231732</v>
      </c>
      <c r="Q3523" s="8">
        <f>P3523-Table3[[#This Row],[paid]]</f>
        <v>-3983.7718481087468</v>
      </c>
      <c r="R3523" s="8">
        <v>0.5856727765801103</v>
      </c>
      <c r="S3523" s="8">
        <v>2800</v>
      </c>
      <c r="T3523" s="10">
        <v>7.0000000000000007E-2</v>
      </c>
      <c r="U3523" s="8">
        <v>219.68982065544438</v>
      </c>
      <c r="V3523" s="10">
        <v>2.086739221963638E-2</v>
      </c>
    </row>
    <row r="3524" spans="1:22" x14ac:dyDescent="0.25">
      <c r="A3524" s="6">
        <v>44745</v>
      </c>
      <c r="B3524" s="7" t="str">
        <f t="shared" si="55"/>
        <v>7</v>
      </c>
      <c r="C3524" s="17">
        <f>_xlfn.ISOWEEKNUM(Table3[[#This Row],[dt]])</f>
        <v>26</v>
      </c>
      <c r="D3524" s="1">
        <v>5585</v>
      </c>
      <c r="E3524" s="1" t="s">
        <v>10</v>
      </c>
      <c r="F3524" s="1" t="s">
        <v>93</v>
      </c>
      <c r="G3524" s="1" t="s">
        <v>66</v>
      </c>
      <c r="H3524" s="1" t="s">
        <v>19</v>
      </c>
      <c r="I3524" s="1" t="s">
        <v>12</v>
      </c>
      <c r="J3524" s="1" t="s">
        <v>13</v>
      </c>
      <c r="K3524" s="1" t="s">
        <v>14</v>
      </c>
      <c r="L3524" s="1" t="s">
        <v>77</v>
      </c>
      <c r="M3524" s="1">
        <v>611480</v>
      </c>
      <c r="N3524" s="17">
        <v>358.59435617262295</v>
      </c>
      <c r="O3524" s="8">
        <v>10607.992946837388</v>
      </c>
      <c r="P3524" s="8">
        <v>5418.7555570582308</v>
      </c>
      <c r="Q3524" s="8">
        <f>P3524-Table3[[#This Row],[paid]]</f>
        <v>-5189.2373897791576</v>
      </c>
      <c r="R3524" s="8">
        <v>15.111101063870921</v>
      </c>
      <c r="S3524" s="8">
        <v>4400</v>
      </c>
      <c r="T3524" s="10">
        <v>7.0000000000000007E-2</v>
      </c>
      <c r="U3524" s="8">
        <v>1702.9873622865505</v>
      </c>
      <c r="V3524" s="10">
        <v>5.2379411482780844E-2</v>
      </c>
    </row>
    <row r="3525" spans="1:22" x14ac:dyDescent="0.25">
      <c r="A3525" s="6">
        <v>44745</v>
      </c>
      <c r="B3525" s="7" t="str">
        <f t="shared" si="55"/>
        <v>7</v>
      </c>
      <c r="C3525" s="17">
        <f>_xlfn.ISOWEEKNUM(Table3[[#This Row],[dt]])</f>
        <v>26</v>
      </c>
      <c r="D3525" s="1">
        <v>2480</v>
      </c>
      <c r="E3525" s="1" t="s">
        <v>10</v>
      </c>
      <c r="F3525" s="1" t="s">
        <v>92</v>
      </c>
      <c r="G3525" s="1" t="s">
        <v>40</v>
      </c>
      <c r="H3525" s="1" t="s">
        <v>17</v>
      </c>
      <c r="I3525" s="1" t="s">
        <v>12</v>
      </c>
      <c r="J3525" s="1" t="s">
        <v>13</v>
      </c>
      <c r="K3525" s="1" t="s">
        <v>14</v>
      </c>
      <c r="L3525" s="1" t="s">
        <v>81</v>
      </c>
      <c r="M3525" s="1">
        <v>456820</v>
      </c>
      <c r="N3525" s="17">
        <v>778.4476418660073</v>
      </c>
      <c r="O3525" s="8">
        <v>10501.080294878453</v>
      </c>
      <c r="P3525" s="8">
        <v>5121.8929778156189</v>
      </c>
      <c r="Q3525" s="8">
        <f>P3525-Table3[[#This Row],[paid]]</f>
        <v>-5379.1873170628342</v>
      </c>
      <c r="R3525" s="8">
        <v>6.5796242449113107</v>
      </c>
      <c r="S3525" s="8">
        <v>50000</v>
      </c>
      <c r="T3525" s="10">
        <v>0.06</v>
      </c>
      <c r="U3525" s="8">
        <v>218.11399062563206</v>
      </c>
      <c r="V3525" s="10">
        <v>7.0974407174048742E-3</v>
      </c>
    </row>
    <row r="3526" spans="1:22" x14ac:dyDescent="0.25">
      <c r="A3526" s="6">
        <v>44746</v>
      </c>
      <c r="B3526" s="7" t="str">
        <f t="shared" si="55"/>
        <v>7</v>
      </c>
      <c r="C3526" s="17">
        <f>_xlfn.ISOWEEKNUM(Table3[[#This Row],[dt]])</f>
        <v>27</v>
      </c>
      <c r="D3526" s="1">
        <v>10778</v>
      </c>
      <c r="E3526" s="1" t="s">
        <v>10</v>
      </c>
      <c r="F3526" s="1" t="s">
        <v>93</v>
      </c>
      <c r="G3526" s="1" t="s">
        <v>29</v>
      </c>
      <c r="H3526" s="1" t="s">
        <v>17</v>
      </c>
      <c r="I3526" s="1" t="s">
        <v>12</v>
      </c>
      <c r="J3526" s="1" t="s">
        <v>16</v>
      </c>
      <c r="K3526" s="1" t="s">
        <v>20</v>
      </c>
      <c r="L3526" s="1" t="s">
        <v>76</v>
      </c>
      <c r="M3526" s="1">
        <v>402030</v>
      </c>
      <c r="N3526" s="17">
        <v>957.14522761705507</v>
      </c>
      <c r="O3526" s="8">
        <v>15276.975131083684</v>
      </c>
      <c r="P3526" s="8">
        <v>24616.639459833637</v>
      </c>
      <c r="Q3526" s="8">
        <f>P3526-Table3[[#This Row],[paid]]</f>
        <v>9339.6643287499537</v>
      </c>
      <c r="R3526" s="8">
        <v>25.718813351992729</v>
      </c>
      <c r="S3526" s="8">
        <v>31000</v>
      </c>
      <c r="T3526" s="10">
        <v>0.09</v>
      </c>
      <c r="U3526" s="8">
        <v>4352.5465204608063</v>
      </c>
      <c r="V3526" s="10">
        <v>2.9468864800187618E-2</v>
      </c>
    </row>
    <row r="3527" spans="1:22" x14ac:dyDescent="0.25">
      <c r="A3527" s="6">
        <v>44746</v>
      </c>
      <c r="B3527" s="7" t="str">
        <f t="shared" si="55"/>
        <v>7</v>
      </c>
      <c r="C3527" s="17">
        <f>_xlfn.ISOWEEKNUM(Table3[[#This Row],[dt]])</f>
        <v>27</v>
      </c>
      <c r="D3527" s="1">
        <v>15102</v>
      </c>
      <c r="E3527" s="1" t="s">
        <v>10</v>
      </c>
      <c r="F3527" s="1" t="s">
        <v>93</v>
      </c>
      <c r="G3527" s="1" t="s">
        <v>50</v>
      </c>
      <c r="H3527" s="1" t="s">
        <v>17</v>
      </c>
      <c r="I3527" s="1" t="s">
        <v>18</v>
      </c>
      <c r="J3527" s="1" t="s">
        <v>13</v>
      </c>
      <c r="K3527" s="1" t="s">
        <v>15</v>
      </c>
      <c r="L3527" s="1" t="s">
        <v>78</v>
      </c>
      <c r="M3527" s="1">
        <v>413960</v>
      </c>
      <c r="N3527" s="17">
        <v>794.36464088397793</v>
      </c>
      <c r="O3527" s="8">
        <v>11789.583484103912</v>
      </c>
      <c r="P3527" s="8">
        <v>17152.432693263519</v>
      </c>
      <c r="Q3527" s="8">
        <f>P3527-Table3[[#This Row],[paid]]</f>
        <v>5362.8492091596072</v>
      </c>
      <c r="R3527" s="8">
        <v>21.592643743780059</v>
      </c>
      <c r="S3527" s="8">
        <v>25600</v>
      </c>
      <c r="T3527" s="10">
        <v>6.5000000000000002E-2</v>
      </c>
      <c r="U3527" s="8">
        <v>1136.7824740835445</v>
      </c>
      <c r="V3527" s="10">
        <v>1.1045881891435792E-2</v>
      </c>
    </row>
    <row r="3528" spans="1:22" x14ac:dyDescent="0.25">
      <c r="A3528" s="6">
        <v>44746</v>
      </c>
      <c r="B3528" s="7" t="str">
        <f t="shared" si="55"/>
        <v>7</v>
      </c>
      <c r="C3528" s="17">
        <f>_xlfn.ISOWEEKNUM(Table3[[#This Row],[dt]])</f>
        <v>27</v>
      </c>
      <c r="D3528" s="1">
        <v>3010</v>
      </c>
      <c r="E3528" s="1" t="s">
        <v>24</v>
      </c>
      <c r="F3528" s="1" t="s">
        <v>90</v>
      </c>
      <c r="G3528" s="1" t="s">
        <v>48</v>
      </c>
      <c r="H3528" s="1" t="s">
        <v>11</v>
      </c>
      <c r="I3528" s="1" t="s">
        <v>18</v>
      </c>
      <c r="J3528" s="1" t="s">
        <v>13</v>
      </c>
      <c r="K3528" s="1" t="s">
        <v>15</v>
      </c>
      <c r="L3528" s="1" t="s">
        <v>81</v>
      </c>
      <c r="M3528" s="1">
        <v>401890</v>
      </c>
      <c r="N3528" s="17">
        <v>1189.5779145107911</v>
      </c>
      <c r="O3528" s="8">
        <v>9083.2184350952957</v>
      </c>
      <c r="P3528" s="8">
        <v>14180.047300612379</v>
      </c>
      <c r="Q3528" s="8">
        <f>P3528-Table3[[#This Row],[paid]]</f>
        <v>5096.8288655170836</v>
      </c>
      <c r="R3528" s="8">
        <v>11.920234166791726</v>
      </c>
      <c r="S3528" s="8">
        <v>15200</v>
      </c>
      <c r="T3528" s="10">
        <v>0.06</v>
      </c>
      <c r="U3528" s="8">
        <v>5078.7370225659206</v>
      </c>
      <c r="V3528" s="10">
        <v>5.9693465930194631E-2</v>
      </c>
    </row>
    <row r="3529" spans="1:22" x14ac:dyDescent="0.25">
      <c r="A3529" s="6">
        <v>44746</v>
      </c>
      <c r="B3529" s="7" t="str">
        <f t="shared" si="55"/>
        <v>7</v>
      </c>
      <c r="C3529" s="17">
        <f>_xlfn.ISOWEEKNUM(Table3[[#This Row],[dt]])</f>
        <v>27</v>
      </c>
      <c r="D3529" s="1">
        <v>17246</v>
      </c>
      <c r="E3529" s="1" t="s">
        <v>10</v>
      </c>
      <c r="F3529" s="1" t="s">
        <v>91</v>
      </c>
      <c r="G3529" s="1" t="s">
        <v>33</v>
      </c>
      <c r="H3529" s="1" t="s">
        <v>11</v>
      </c>
      <c r="I3529" s="1" t="s">
        <v>12</v>
      </c>
      <c r="J3529" s="1" t="s">
        <v>16</v>
      </c>
      <c r="K3529" s="1" t="s">
        <v>14</v>
      </c>
      <c r="L3529" s="1" t="s">
        <v>77</v>
      </c>
      <c r="M3529" s="1">
        <v>290820</v>
      </c>
      <c r="N3529" s="17">
        <v>845.53912526964075</v>
      </c>
      <c r="O3529" s="8">
        <v>7211.5508078832881</v>
      </c>
      <c r="P3529" s="8">
        <v>10927.685236443023</v>
      </c>
      <c r="Q3529" s="8">
        <f>P3529-Table3[[#This Row],[paid]]</f>
        <v>3716.1344285597352</v>
      </c>
      <c r="R3529" s="8">
        <v>12.92392617900231</v>
      </c>
      <c r="S3529" s="8">
        <v>15400</v>
      </c>
      <c r="T3529" s="10">
        <v>0.15</v>
      </c>
      <c r="U3529" s="8">
        <v>9408.26826961199</v>
      </c>
      <c r="V3529" s="10">
        <v>0.14349285120079092</v>
      </c>
    </row>
    <row r="3530" spans="1:22" x14ac:dyDescent="0.25">
      <c r="A3530" s="6">
        <v>44746</v>
      </c>
      <c r="B3530" s="7" t="str">
        <f t="shared" si="55"/>
        <v>7</v>
      </c>
      <c r="C3530" s="17">
        <f>_xlfn.ISOWEEKNUM(Table3[[#This Row],[dt]])</f>
        <v>27</v>
      </c>
      <c r="D3530" s="1">
        <v>14389</v>
      </c>
      <c r="E3530" s="1" t="s">
        <v>10</v>
      </c>
      <c r="F3530" s="1" t="s">
        <v>94</v>
      </c>
      <c r="G3530" s="1" t="s">
        <v>28</v>
      </c>
      <c r="H3530" s="1" t="s">
        <v>19</v>
      </c>
      <c r="I3530" s="1" t="s">
        <v>18</v>
      </c>
      <c r="J3530" s="1" t="s">
        <v>16</v>
      </c>
      <c r="K3530" s="1" t="s">
        <v>20</v>
      </c>
      <c r="L3530" s="1" t="s">
        <v>79</v>
      </c>
      <c r="M3530" s="1">
        <v>187910</v>
      </c>
      <c r="N3530" s="17">
        <v>79.094097839304084</v>
      </c>
      <c r="O3530" s="8">
        <v>6714.4657132209149</v>
      </c>
      <c r="P3530" s="8">
        <v>9834.7149640768112</v>
      </c>
      <c r="Q3530" s="8">
        <f>P3530-Table3[[#This Row],[paid]]</f>
        <v>3120.2492508558962</v>
      </c>
      <c r="R3530" s="8">
        <v>124.34195765223919</v>
      </c>
      <c r="S3530" s="8">
        <v>4400</v>
      </c>
      <c r="T3530" s="10">
        <v>5.5E-2</v>
      </c>
      <c r="U3530" s="8">
        <v>73.386797391235419</v>
      </c>
      <c r="V3530" s="10">
        <v>1.2436692820499428E-3</v>
      </c>
    </row>
    <row r="3531" spans="1:22" x14ac:dyDescent="0.25">
      <c r="A3531" s="6">
        <v>44746</v>
      </c>
      <c r="B3531" s="7" t="str">
        <f t="shared" si="55"/>
        <v>7</v>
      </c>
      <c r="C3531" s="17">
        <f>_xlfn.ISOWEEKNUM(Table3[[#This Row],[dt]])</f>
        <v>27</v>
      </c>
      <c r="D3531" s="1">
        <v>16256</v>
      </c>
      <c r="E3531" s="1" t="s">
        <v>10</v>
      </c>
      <c r="F3531" s="1" t="s">
        <v>90</v>
      </c>
      <c r="G3531" s="1" t="s">
        <v>31</v>
      </c>
      <c r="H3531" s="1" t="s">
        <v>17</v>
      </c>
      <c r="I3531" s="1" t="s">
        <v>12</v>
      </c>
      <c r="J3531" s="1" t="s">
        <v>16</v>
      </c>
      <c r="K3531" s="1" t="s">
        <v>14</v>
      </c>
      <c r="L3531" s="1" t="s">
        <v>80</v>
      </c>
      <c r="M3531" s="1">
        <v>362900</v>
      </c>
      <c r="N3531" s="17">
        <v>1158.2396209948886</v>
      </c>
      <c r="O3531" s="8">
        <v>5988.6206149798891</v>
      </c>
      <c r="P3531" s="8">
        <v>9031.5855096047944</v>
      </c>
      <c r="Q3531" s="8">
        <f>P3531-Table3[[#This Row],[paid]]</f>
        <v>3042.9648946249054</v>
      </c>
      <c r="R3531" s="8">
        <v>7.7976830924217291</v>
      </c>
      <c r="S3531" s="8">
        <v>12400</v>
      </c>
      <c r="T3531" s="10">
        <v>0.1</v>
      </c>
      <c r="U3531" s="8">
        <v>3915.296446580649</v>
      </c>
      <c r="V3531" s="10">
        <v>7.2251921555686605E-2</v>
      </c>
    </row>
    <row r="3532" spans="1:22" x14ac:dyDescent="0.25">
      <c r="A3532" s="6">
        <v>44746</v>
      </c>
      <c r="B3532" s="7" t="str">
        <f t="shared" si="55"/>
        <v>7</v>
      </c>
      <c r="C3532" s="17">
        <f>_xlfn.ISOWEEKNUM(Table3[[#This Row],[dt]])</f>
        <v>27</v>
      </c>
      <c r="D3532" s="1">
        <v>2612</v>
      </c>
      <c r="E3532" s="1" t="s">
        <v>10</v>
      </c>
      <c r="F3532" s="1" t="s">
        <v>93</v>
      </c>
      <c r="G3532" s="1" t="s">
        <v>34</v>
      </c>
      <c r="H3532" s="1" t="s">
        <v>17</v>
      </c>
      <c r="I3532" s="1" t="s">
        <v>12</v>
      </c>
      <c r="J3532" s="1" t="s">
        <v>16</v>
      </c>
      <c r="K3532" s="1" t="s">
        <v>20</v>
      </c>
      <c r="L3532" s="1" t="s">
        <v>75</v>
      </c>
      <c r="M3532" s="1">
        <v>217230</v>
      </c>
      <c r="N3532" s="17">
        <v>484.71867343367171</v>
      </c>
      <c r="O3532" s="8">
        <v>5102.086982167757</v>
      </c>
      <c r="P3532" s="8">
        <v>8081.9504370573877</v>
      </c>
      <c r="Q3532" s="8">
        <f>P3532-Table3[[#This Row],[paid]]</f>
        <v>2979.8634548896307</v>
      </c>
      <c r="R3532" s="8">
        <v>16.673486869829272</v>
      </c>
      <c r="S3532" s="8">
        <v>9200</v>
      </c>
      <c r="T3532" s="10">
        <v>7.0000000000000007E-2</v>
      </c>
      <c r="U3532" s="8">
        <v>2586.0270422328217</v>
      </c>
      <c r="V3532" s="10">
        <v>5.332926876940005E-2</v>
      </c>
    </row>
    <row r="3533" spans="1:22" x14ac:dyDescent="0.25">
      <c r="A3533" s="6">
        <v>44746</v>
      </c>
      <c r="B3533" s="7" t="str">
        <f t="shared" si="55"/>
        <v>7</v>
      </c>
      <c r="C3533" s="17">
        <f>_xlfn.ISOWEEKNUM(Table3[[#This Row],[dt]])</f>
        <v>27</v>
      </c>
      <c r="D3533" s="1">
        <v>3015</v>
      </c>
      <c r="E3533" s="1" t="s">
        <v>10</v>
      </c>
      <c r="F3533" s="1" t="s">
        <v>94</v>
      </c>
      <c r="G3533" s="1" t="s">
        <v>58</v>
      </c>
      <c r="H3533" s="1" t="s">
        <v>11</v>
      </c>
      <c r="I3533" s="1" t="s">
        <v>12</v>
      </c>
      <c r="J3533" s="1" t="s">
        <v>16</v>
      </c>
      <c r="K3533" s="1" t="s">
        <v>15</v>
      </c>
      <c r="L3533" s="1" t="s">
        <v>77</v>
      </c>
      <c r="M3533" s="1">
        <v>725750</v>
      </c>
      <c r="N3533" s="17">
        <v>9862.3043035575665</v>
      </c>
      <c r="O3533" s="8">
        <v>12758.423927406093</v>
      </c>
      <c r="P3533" s="8">
        <v>15557.302077876971</v>
      </c>
      <c r="Q3533" s="8">
        <f>P3533-Table3[[#This Row],[paid]]</f>
        <v>2798.8781504708786</v>
      </c>
      <c r="R3533" s="8">
        <v>1.5774510296001598</v>
      </c>
      <c r="S3533" s="8">
        <v>21600</v>
      </c>
      <c r="T3533" s="10">
        <v>0.13</v>
      </c>
      <c r="U3533" s="8">
        <v>3208.9757578712893</v>
      </c>
      <c r="V3533" s="10">
        <v>3.4378023278155291E-2</v>
      </c>
    </row>
    <row r="3534" spans="1:22" x14ac:dyDescent="0.25">
      <c r="A3534" s="6">
        <v>44746</v>
      </c>
      <c r="B3534" s="7" t="str">
        <f t="shared" si="55"/>
        <v>7</v>
      </c>
      <c r="C3534" s="17">
        <f>_xlfn.ISOWEEKNUM(Table3[[#This Row],[dt]])</f>
        <v>27</v>
      </c>
      <c r="D3534" s="1">
        <v>14988</v>
      </c>
      <c r="E3534" s="1" t="s">
        <v>10</v>
      </c>
      <c r="F3534" s="1" t="s">
        <v>89</v>
      </c>
      <c r="G3534" s="1" t="s">
        <v>28</v>
      </c>
      <c r="H3534" s="1" t="s">
        <v>11</v>
      </c>
      <c r="I3534" s="1" t="s">
        <v>12</v>
      </c>
      <c r="J3534" s="1" t="s">
        <v>16</v>
      </c>
      <c r="K3534" s="1" t="s">
        <v>14</v>
      </c>
      <c r="L3534" s="1" t="s">
        <v>80</v>
      </c>
      <c r="M3534" s="1">
        <v>501320</v>
      </c>
      <c r="N3534" s="17">
        <v>2428.3177447743174</v>
      </c>
      <c r="O3534" s="8">
        <v>11003.569262200022</v>
      </c>
      <c r="P3534" s="8">
        <v>13373.454702329109</v>
      </c>
      <c r="Q3534" s="8">
        <f>P3534-Table3[[#This Row],[paid]]</f>
        <v>2369.8854401290864</v>
      </c>
      <c r="R3534" s="8">
        <v>5.5072919230230344</v>
      </c>
      <c r="S3534" s="8">
        <v>16200</v>
      </c>
      <c r="T3534" s="10">
        <v>0.14000000000000001</v>
      </c>
      <c r="U3534" s="8">
        <v>3049.2851208507782</v>
      </c>
      <c r="V3534" s="10">
        <v>3.8001712954540676E-2</v>
      </c>
    </row>
    <row r="3535" spans="1:22" x14ac:dyDescent="0.25">
      <c r="A3535" s="6">
        <v>44746</v>
      </c>
      <c r="B3535" s="7" t="str">
        <f t="shared" si="55"/>
        <v>7</v>
      </c>
      <c r="C3535" s="17">
        <f>_xlfn.ISOWEEKNUM(Table3[[#This Row],[dt]])</f>
        <v>27</v>
      </c>
      <c r="D3535" s="1">
        <v>16053</v>
      </c>
      <c r="E3535" s="1" t="s">
        <v>10</v>
      </c>
      <c r="F3535" s="1" t="s">
        <v>91</v>
      </c>
      <c r="G3535" s="1" t="s">
        <v>73</v>
      </c>
      <c r="H3535" s="1" t="s">
        <v>11</v>
      </c>
      <c r="I3535" s="1" t="s">
        <v>12</v>
      </c>
      <c r="J3535" s="1" t="s">
        <v>16</v>
      </c>
      <c r="K3535" s="1" t="s">
        <v>15</v>
      </c>
      <c r="L3535" s="1" t="s">
        <v>79</v>
      </c>
      <c r="M3535" s="1">
        <v>624490</v>
      </c>
      <c r="N3535" s="17">
        <v>4402.8863630271026</v>
      </c>
      <c r="O3535" s="8">
        <v>5117.3139246995252</v>
      </c>
      <c r="P3535" s="8">
        <v>7139.0848207820791</v>
      </c>
      <c r="Q3535" s="8">
        <f>P3535-Table3[[#This Row],[paid]]</f>
        <v>2021.7708960825539</v>
      </c>
      <c r="R3535" s="8">
        <v>1.621455616191231</v>
      </c>
      <c r="S3535" s="8">
        <v>9200</v>
      </c>
      <c r="T3535" s="10">
        <v>0.08</v>
      </c>
      <c r="U3535" s="8">
        <v>1959.5166159481778</v>
      </c>
      <c r="V3535" s="10">
        <v>4.5746214095583819E-2</v>
      </c>
    </row>
    <row r="3536" spans="1:22" x14ac:dyDescent="0.25">
      <c r="A3536" s="6">
        <v>44746</v>
      </c>
      <c r="B3536" s="7" t="str">
        <f t="shared" si="55"/>
        <v>7</v>
      </c>
      <c r="C3536" s="17">
        <f>_xlfn.ISOWEEKNUM(Table3[[#This Row],[dt]])</f>
        <v>27</v>
      </c>
      <c r="D3536" s="1">
        <v>13250</v>
      </c>
      <c r="E3536" s="1" t="s">
        <v>10</v>
      </c>
      <c r="F3536" s="1" t="s">
        <v>94</v>
      </c>
      <c r="G3536" s="1" t="s">
        <v>31</v>
      </c>
      <c r="H3536" s="1" t="s">
        <v>11</v>
      </c>
      <c r="I3536" s="1" t="s">
        <v>18</v>
      </c>
      <c r="J3536" s="1" t="s">
        <v>13</v>
      </c>
      <c r="K3536" s="1" t="s">
        <v>15</v>
      </c>
      <c r="L3536" s="1" t="s">
        <v>80</v>
      </c>
      <c r="M3536" s="1">
        <v>136440</v>
      </c>
      <c r="N3536" s="17">
        <v>333.01938262742283</v>
      </c>
      <c r="O3536" s="8">
        <v>2922.1660771833986</v>
      </c>
      <c r="P3536" s="8">
        <v>4770.2840341098699</v>
      </c>
      <c r="Q3536" s="8">
        <f>P3536-Table3[[#This Row],[paid]]</f>
        <v>1848.1179569264714</v>
      </c>
      <c r="R3536" s="8">
        <v>14.324343515604896</v>
      </c>
      <c r="S3536" s="8">
        <v>4000</v>
      </c>
      <c r="T3536" s="10">
        <v>7.0000000000000007E-2</v>
      </c>
      <c r="U3536" s="8">
        <v>1149.6612371623444</v>
      </c>
      <c r="V3536" s="10">
        <v>4.0167462738825856E-2</v>
      </c>
    </row>
    <row r="3537" spans="1:22" x14ac:dyDescent="0.25">
      <c r="A3537" s="6">
        <v>44746</v>
      </c>
      <c r="B3537" s="7" t="str">
        <f t="shared" si="55"/>
        <v>7</v>
      </c>
      <c r="C3537" s="17">
        <f>_xlfn.ISOWEEKNUM(Table3[[#This Row],[dt]])</f>
        <v>27</v>
      </c>
      <c r="D3537" s="1">
        <v>17456</v>
      </c>
      <c r="E3537" s="1" t="s">
        <v>10</v>
      </c>
      <c r="F3537" s="1" t="s">
        <v>90</v>
      </c>
      <c r="G3537" s="1" t="s">
        <v>73</v>
      </c>
      <c r="H3537" s="1" t="s">
        <v>17</v>
      </c>
      <c r="I3537" s="1" t="s">
        <v>18</v>
      </c>
      <c r="J3537" s="1" t="s">
        <v>16</v>
      </c>
      <c r="K3537" s="1" t="s">
        <v>15</v>
      </c>
      <c r="L3537" s="1" t="s">
        <v>77</v>
      </c>
      <c r="M3537" s="1">
        <v>140750</v>
      </c>
      <c r="N3537" s="17">
        <v>245.27479892761392</v>
      </c>
      <c r="O3537" s="8">
        <v>3033.8320151805347</v>
      </c>
      <c r="P3537" s="8">
        <v>4770.0162660484839</v>
      </c>
      <c r="Q3537" s="8">
        <f>P3537-Table3[[#This Row],[paid]]</f>
        <v>1736.1842508679492</v>
      </c>
      <c r="R3537" s="8">
        <v>19.447641122952149</v>
      </c>
      <c r="S3537" s="8">
        <v>7000</v>
      </c>
      <c r="T3537" s="10">
        <v>0.05</v>
      </c>
      <c r="U3537" s="8">
        <v>1174.7049097525837</v>
      </c>
      <c r="V3537" s="10">
        <v>4.1044755553343137E-2</v>
      </c>
    </row>
    <row r="3538" spans="1:22" x14ac:dyDescent="0.25">
      <c r="A3538" s="6">
        <v>44746</v>
      </c>
      <c r="B3538" s="7" t="str">
        <f t="shared" si="55"/>
        <v>7</v>
      </c>
      <c r="C3538" s="17">
        <f>_xlfn.ISOWEEKNUM(Table3[[#This Row],[dt]])</f>
        <v>27</v>
      </c>
      <c r="D3538" s="1">
        <v>10777</v>
      </c>
      <c r="E3538" s="1" t="s">
        <v>10</v>
      </c>
      <c r="F3538" s="1" t="s">
        <v>90</v>
      </c>
      <c r="G3538" s="1" t="s">
        <v>71</v>
      </c>
      <c r="H3538" s="1" t="s">
        <v>11</v>
      </c>
      <c r="I3538" s="1" t="s">
        <v>18</v>
      </c>
      <c r="J3538" s="1" t="s">
        <v>16</v>
      </c>
      <c r="K3538" s="1" t="s">
        <v>15</v>
      </c>
      <c r="L3538" s="1" t="s">
        <v>80</v>
      </c>
      <c r="M3538" s="1">
        <v>158250</v>
      </c>
      <c r="N3538" s="17">
        <v>1612.6332032842254</v>
      </c>
      <c r="O3538" s="8">
        <v>2937.6468775926382</v>
      </c>
      <c r="P3538" s="8">
        <v>4511.7589469810655</v>
      </c>
      <c r="Q3538" s="8">
        <f>P3538-Table3[[#This Row],[paid]]</f>
        <v>1574.1120693884272</v>
      </c>
      <c r="R3538" s="8">
        <v>2.7977589310406077</v>
      </c>
      <c r="S3538" s="8">
        <v>6800</v>
      </c>
      <c r="T3538" s="10">
        <v>0.17</v>
      </c>
      <c r="U3538" s="8">
        <v>231.997434327127</v>
      </c>
      <c r="V3538" s="10">
        <v>8.5701030371743928E-3</v>
      </c>
    </row>
    <row r="3539" spans="1:22" x14ac:dyDescent="0.25">
      <c r="A3539" s="6">
        <v>44746</v>
      </c>
      <c r="B3539" s="7" t="str">
        <f t="shared" si="55"/>
        <v>7</v>
      </c>
      <c r="C3539" s="17">
        <f>_xlfn.ISOWEEKNUM(Table3[[#This Row],[dt]])</f>
        <v>27</v>
      </c>
      <c r="D3539" s="1">
        <v>5638</v>
      </c>
      <c r="E3539" s="1" t="s">
        <v>10</v>
      </c>
      <c r="F3539" s="1" t="s">
        <v>94</v>
      </c>
      <c r="G3539" s="1" t="s">
        <v>71</v>
      </c>
      <c r="H3539" s="1" t="s">
        <v>11</v>
      </c>
      <c r="I3539" s="1" t="s">
        <v>12</v>
      </c>
      <c r="J3539" s="1" t="s">
        <v>16</v>
      </c>
      <c r="K3539" s="1" t="s">
        <v>15</v>
      </c>
      <c r="L3539" s="1" t="s">
        <v>77</v>
      </c>
      <c r="M3539" s="1">
        <v>480780</v>
      </c>
      <c r="N3539" s="17">
        <v>1382.9375147510032</v>
      </c>
      <c r="O3539" s="8">
        <v>7813.9983788033769</v>
      </c>
      <c r="P3539" s="8">
        <v>9236.129485684367</v>
      </c>
      <c r="Q3539" s="8">
        <f>P3539-Table3[[#This Row],[paid]]</f>
        <v>1422.13110688099</v>
      </c>
      <c r="R3539" s="8">
        <v>6.6786310929943387</v>
      </c>
      <c r="S3539" s="8">
        <v>6600</v>
      </c>
      <c r="T3539" s="10">
        <v>0.04</v>
      </c>
      <c r="U3539" s="8">
        <v>1311.3287248359627</v>
      </c>
      <c r="V3539" s="10">
        <v>2.3663027658004543E-2</v>
      </c>
    </row>
    <row r="3540" spans="1:22" x14ac:dyDescent="0.25">
      <c r="A3540" s="6">
        <v>44746</v>
      </c>
      <c r="B3540" s="7" t="str">
        <f t="shared" si="55"/>
        <v>7</v>
      </c>
      <c r="C3540" s="17">
        <f>_xlfn.ISOWEEKNUM(Table3[[#This Row],[dt]])</f>
        <v>27</v>
      </c>
      <c r="D3540" s="1">
        <v>16656</v>
      </c>
      <c r="E3540" s="1" t="s">
        <v>10</v>
      </c>
      <c r="F3540" s="1" t="s">
        <v>95</v>
      </c>
      <c r="G3540" s="1" t="s">
        <v>46</v>
      </c>
      <c r="H3540" s="1" t="s">
        <v>11</v>
      </c>
      <c r="I3540" s="1" t="s">
        <v>18</v>
      </c>
      <c r="J3540" s="1" t="s">
        <v>13</v>
      </c>
      <c r="K3540" s="1" t="s">
        <v>14</v>
      </c>
      <c r="L3540" s="1" t="s">
        <v>79</v>
      </c>
      <c r="M3540" s="1">
        <v>209640</v>
      </c>
      <c r="N3540" s="17">
        <v>856.96039489414215</v>
      </c>
      <c r="O3540" s="8">
        <v>3960.1058129861626</v>
      </c>
      <c r="P3540" s="8">
        <v>5335.9337127660528</v>
      </c>
      <c r="Q3540" s="8">
        <f>P3540-Table3[[#This Row],[paid]]</f>
        <v>1375.8278997798902</v>
      </c>
      <c r="R3540" s="8">
        <v>6.2265814669593746</v>
      </c>
      <c r="S3540" s="8">
        <v>6800</v>
      </c>
      <c r="T3540" s="10">
        <v>0.11</v>
      </c>
      <c r="U3540" s="8">
        <v>246.54204989411721</v>
      </c>
      <c r="V3540" s="10">
        <v>7.7006844276779887E-3</v>
      </c>
    </row>
    <row r="3541" spans="1:22" x14ac:dyDescent="0.25">
      <c r="A3541" s="6">
        <v>44746</v>
      </c>
      <c r="B3541" s="7" t="str">
        <f t="shared" si="55"/>
        <v>7</v>
      </c>
      <c r="C3541" s="17">
        <f>_xlfn.ISOWEEKNUM(Table3[[#This Row],[dt]])</f>
        <v>27</v>
      </c>
      <c r="D3541" s="1">
        <v>13948</v>
      </c>
      <c r="E3541" s="1" t="s">
        <v>10</v>
      </c>
      <c r="F3541" s="1" t="s">
        <v>95</v>
      </c>
      <c r="G3541" s="1" t="s">
        <v>37</v>
      </c>
      <c r="H3541" s="1" t="s">
        <v>11</v>
      </c>
      <c r="I3541" s="1" t="s">
        <v>18</v>
      </c>
      <c r="J3541" s="1" t="s">
        <v>13</v>
      </c>
      <c r="K3541" s="1" t="s">
        <v>14</v>
      </c>
      <c r="L3541" s="1" t="s">
        <v>80</v>
      </c>
      <c r="M3541" s="1">
        <v>159750</v>
      </c>
      <c r="N3541" s="17">
        <v>492.29583975346691</v>
      </c>
      <c r="O3541" s="8">
        <v>4194.7385472159449</v>
      </c>
      <c r="P3541" s="8">
        <v>5551.2159560427726</v>
      </c>
      <c r="Q3541" s="8">
        <f>P3541-Table3[[#This Row],[paid]]</f>
        <v>1356.4774088268277</v>
      </c>
      <c r="R3541" s="8">
        <v>11.276178890365443</v>
      </c>
      <c r="S3541" s="8">
        <v>6200</v>
      </c>
      <c r="T3541" s="10">
        <v>0.1</v>
      </c>
      <c r="U3541" s="8">
        <v>1101.6136040352515</v>
      </c>
      <c r="V3541" s="10">
        <v>3.3074243335705293E-2</v>
      </c>
    </row>
    <row r="3542" spans="1:22" x14ac:dyDescent="0.25">
      <c r="A3542" s="6">
        <v>44746</v>
      </c>
      <c r="B3542" s="7" t="str">
        <f t="shared" si="55"/>
        <v>7</v>
      </c>
      <c r="C3542" s="17">
        <f>_xlfn.ISOWEEKNUM(Table3[[#This Row],[dt]])</f>
        <v>27</v>
      </c>
      <c r="D3542" s="1">
        <v>2973</v>
      </c>
      <c r="E3542" s="1" t="s">
        <v>10</v>
      </c>
      <c r="F3542" s="1" t="s">
        <v>94</v>
      </c>
      <c r="G3542" s="1" t="s">
        <v>65</v>
      </c>
      <c r="H3542" s="1" t="s">
        <v>11</v>
      </c>
      <c r="I3542" s="1" t="s">
        <v>21</v>
      </c>
      <c r="J3542" s="1" t="s">
        <v>16</v>
      </c>
      <c r="K3542" s="1" t="s">
        <v>14</v>
      </c>
      <c r="L3542" s="1" t="s">
        <v>78</v>
      </c>
      <c r="M3542" s="1">
        <v>114450</v>
      </c>
      <c r="N3542" s="17">
        <v>610.34749698950634</v>
      </c>
      <c r="O3542" s="8">
        <v>1467.4568347184934</v>
      </c>
      <c r="P3542" s="8">
        <v>2407.6844247596132</v>
      </c>
      <c r="Q3542" s="8">
        <f>P3542-Table3[[#This Row],[paid]]</f>
        <v>940.22759004111981</v>
      </c>
      <c r="R3542" s="8">
        <v>3.9447764374153045</v>
      </c>
      <c r="S3542" s="8">
        <v>2800</v>
      </c>
      <c r="T3542" s="10">
        <v>0.05</v>
      </c>
      <c r="U3542" s="8">
        <v>573.51300736847816</v>
      </c>
      <c r="V3542" s="10">
        <v>3.970017841421352E-2</v>
      </c>
    </row>
    <row r="3543" spans="1:22" x14ac:dyDescent="0.25">
      <c r="A3543" s="6">
        <v>44746</v>
      </c>
      <c r="B3543" s="7" t="str">
        <f t="shared" si="55"/>
        <v>7</v>
      </c>
      <c r="C3543" s="17">
        <f>_xlfn.ISOWEEKNUM(Table3[[#This Row],[dt]])</f>
        <v>27</v>
      </c>
      <c r="D3543" s="1">
        <v>5247</v>
      </c>
      <c r="E3543" s="1" t="s">
        <v>10</v>
      </c>
      <c r="F3543" s="1" t="s">
        <v>95</v>
      </c>
      <c r="G3543" s="1" t="s">
        <v>42</v>
      </c>
      <c r="H3543" s="1" t="s">
        <v>11</v>
      </c>
      <c r="I3543" s="1" t="s">
        <v>18</v>
      </c>
      <c r="J3543" s="1" t="s">
        <v>13</v>
      </c>
      <c r="K3543" s="1" t="s">
        <v>15</v>
      </c>
      <c r="L3543" s="1" t="s">
        <v>77</v>
      </c>
      <c r="M3543" s="1">
        <v>435300</v>
      </c>
      <c r="N3543" s="17">
        <v>953.91286902575666</v>
      </c>
      <c r="O3543" s="8">
        <v>7535.4181470165349</v>
      </c>
      <c r="P3543" s="8">
        <v>8436.7750515602038</v>
      </c>
      <c r="Q3543" s="8">
        <f>P3543-Table3[[#This Row],[paid]]</f>
        <v>901.35690454366886</v>
      </c>
      <c r="R3543" s="8">
        <v>8.84438749649828</v>
      </c>
      <c r="S3543" s="8">
        <v>13400</v>
      </c>
      <c r="T3543" s="10">
        <v>7.0000000000000007E-2</v>
      </c>
      <c r="U3543" s="8">
        <v>2430.7293091080551</v>
      </c>
      <c r="V3543" s="10">
        <v>4.8018531849215361E-2</v>
      </c>
    </row>
    <row r="3544" spans="1:22" x14ac:dyDescent="0.25">
      <c r="A3544" s="6">
        <v>44746</v>
      </c>
      <c r="B3544" s="7" t="str">
        <f t="shared" si="55"/>
        <v>7</v>
      </c>
      <c r="C3544" s="17">
        <f>_xlfn.ISOWEEKNUM(Table3[[#This Row],[dt]])</f>
        <v>27</v>
      </c>
      <c r="D3544" s="1">
        <v>17848</v>
      </c>
      <c r="E3544" s="1" t="s">
        <v>10</v>
      </c>
      <c r="F3544" s="1" t="s">
        <v>94</v>
      </c>
      <c r="G3544" s="1" t="s">
        <v>41</v>
      </c>
      <c r="H3544" s="1" t="s">
        <v>11</v>
      </c>
      <c r="I3544" s="1" t="s">
        <v>12</v>
      </c>
      <c r="J3544" s="1" t="s">
        <v>16</v>
      </c>
      <c r="K3544" s="1" t="s">
        <v>14</v>
      </c>
      <c r="L3544" s="1" t="s">
        <v>75</v>
      </c>
      <c r="M3544" s="1">
        <v>101490</v>
      </c>
      <c r="N3544" s="17">
        <v>543.0551480107016</v>
      </c>
      <c r="O3544" s="8">
        <v>1875.9913426665782</v>
      </c>
      <c r="P3544" s="8">
        <v>2738.6203125231009</v>
      </c>
      <c r="Q3544" s="8">
        <f>P3544-Table3[[#This Row],[paid]]</f>
        <v>862.62896985652264</v>
      </c>
      <c r="R3544" s="8">
        <v>5.0429874802865013</v>
      </c>
      <c r="S3544" s="8">
        <v>3400</v>
      </c>
      <c r="T3544" s="10">
        <v>7.0000000000000007E-2</v>
      </c>
      <c r="U3544" s="8">
        <v>399.45705237816298</v>
      </c>
      <c r="V3544" s="10">
        <v>2.4310115240116517E-2</v>
      </c>
    </row>
    <row r="3545" spans="1:22" x14ac:dyDescent="0.25">
      <c r="A3545" s="6">
        <v>44746</v>
      </c>
      <c r="B3545" s="7" t="str">
        <f t="shared" si="55"/>
        <v>7</v>
      </c>
      <c r="C3545" s="17">
        <f>_xlfn.ISOWEEKNUM(Table3[[#This Row],[dt]])</f>
        <v>27</v>
      </c>
      <c r="D3545" s="1">
        <v>17833</v>
      </c>
      <c r="E3545" s="1" t="s">
        <v>10</v>
      </c>
      <c r="F3545" s="1" t="s">
        <v>95</v>
      </c>
      <c r="G3545" s="1" t="s">
        <v>57</v>
      </c>
      <c r="H3545" s="1" t="s">
        <v>11</v>
      </c>
      <c r="I3545" s="1" t="s">
        <v>12</v>
      </c>
      <c r="J3545" s="1" t="s">
        <v>13</v>
      </c>
      <c r="K3545" s="1" t="s">
        <v>15</v>
      </c>
      <c r="L3545" s="1" t="s">
        <v>75</v>
      </c>
      <c r="M3545" s="1">
        <v>71130</v>
      </c>
      <c r="N3545" s="17">
        <v>530.96765275089854</v>
      </c>
      <c r="O3545" s="8">
        <v>1342.788256985385</v>
      </c>
      <c r="P3545" s="8">
        <v>2200.5466942993835</v>
      </c>
      <c r="Q3545" s="8">
        <f>P3545-Table3[[#This Row],[paid]]</f>
        <v>857.75843731399846</v>
      </c>
      <c r="R3545" s="8">
        <v>4.1444082005721761</v>
      </c>
      <c r="S3545" s="8">
        <v>1600</v>
      </c>
      <c r="T3545" s="10">
        <v>0.15</v>
      </c>
      <c r="U3545" s="8">
        <v>442.64217067750081</v>
      </c>
      <c r="V3545" s="10">
        <v>3.3525166861503516E-2</v>
      </c>
    </row>
    <row r="3546" spans="1:22" x14ac:dyDescent="0.25">
      <c r="A3546" s="6">
        <v>44746</v>
      </c>
      <c r="B3546" s="7" t="str">
        <f t="shared" si="55"/>
        <v>7</v>
      </c>
      <c r="C3546" s="17">
        <f>_xlfn.ISOWEEKNUM(Table3[[#This Row],[dt]])</f>
        <v>27</v>
      </c>
      <c r="D3546" s="1">
        <v>12446</v>
      </c>
      <c r="E3546" s="1" t="s">
        <v>10</v>
      </c>
      <c r="F3546" s="1" t="s">
        <v>90</v>
      </c>
      <c r="G3546" s="1" t="s">
        <v>55</v>
      </c>
      <c r="H3546" s="1" t="s">
        <v>11</v>
      </c>
      <c r="I3546" s="1" t="s">
        <v>12</v>
      </c>
      <c r="J3546" s="1" t="s">
        <v>13</v>
      </c>
      <c r="K3546" s="1" t="s">
        <v>15</v>
      </c>
      <c r="L3546" s="1" t="s">
        <v>77</v>
      </c>
      <c r="M3546" s="1">
        <v>332570</v>
      </c>
      <c r="N3546" s="17">
        <v>1275.3863311745486</v>
      </c>
      <c r="O3546" s="8">
        <v>7426.847010348356</v>
      </c>
      <c r="P3546" s="8">
        <v>8054.5060890500463</v>
      </c>
      <c r="Q3546" s="8">
        <f>P3546-Table3[[#This Row],[paid]]</f>
        <v>627.65907870169031</v>
      </c>
      <c r="R3546" s="8">
        <v>6.3153460972349968</v>
      </c>
      <c r="S3546" s="8">
        <v>9000</v>
      </c>
      <c r="T3546" s="10">
        <v>0.21</v>
      </c>
      <c r="U3546" s="8">
        <v>5271.8160079915151</v>
      </c>
      <c r="V3546" s="10">
        <v>0.10908626694396678</v>
      </c>
    </row>
    <row r="3547" spans="1:22" x14ac:dyDescent="0.25">
      <c r="A3547" s="6">
        <v>44746</v>
      </c>
      <c r="B3547" s="7" t="str">
        <f t="shared" si="55"/>
        <v>7</v>
      </c>
      <c r="C3547" s="17">
        <f>_xlfn.ISOWEEKNUM(Table3[[#This Row],[dt]])</f>
        <v>27</v>
      </c>
      <c r="D3547" s="1">
        <v>17947</v>
      </c>
      <c r="E3547" s="1" t="s">
        <v>10</v>
      </c>
      <c r="F3547" s="1" t="s">
        <v>94</v>
      </c>
      <c r="G3547" s="1" t="s">
        <v>49</v>
      </c>
      <c r="H3547" s="1" t="s">
        <v>19</v>
      </c>
      <c r="I3547" s="1" t="s">
        <v>12</v>
      </c>
      <c r="J3547" s="1" t="s">
        <v>16</v>
      </c>
      <c r="K3547" s="1" t="s">
        <v>14</v>
      </c>
      <c r="L3547" s="1" t="s">
        <v>81</v>
      </c>
      <c r="M3547" s="1">
        <v>196860</v>
      </c>
      <c r="N3547" s="17">
        <v>296.59289019621912</v>
      </c>
      <c r="O3547" s="8">
        <v>2986.9047635524475</v>
      </c>
      <c r="P3547" s="8">
        <v>3515.4552244558527</v>
      </c>
      <c r="Q3547" s="8">
        <f>P3547-Table3[[#This Row],[paid]]</f>
        <v>528.55046090340511</v>
      </c>
      <c r="R3547" s="8">
        <v>11.85279668076368</v>
      </c>
      <c r="S3547" s="8">
        <v>2600</v>
      </c>
      <c r="T3547" s="10">
        <v>0.15</v>
      </c>
      <c r="U3547" s="8">
        <v>1845.6624133312371</v>
      </c>
      <c r="V3547" s="10">
        <v>8.7502295600845548E-2</v>
      </c>
    </row>
    <row r="3548" spans="1:22" x14ac:dyDescent="0.25">
      <c r="A3548" s="6">
        <v>44746</v>
      </c>
      <c r="B3548" s="7" t="str">
        <f t="shared" si="55"/>
        <v>7</v>
      </c>
      <c r="C3548" s="17">
        <f>_xlfn.ISOWEEKNUM(Table3[[#This Row],[dt]])</f>
        <v>27</v>
      </c>
      <c r="D3548" s="1">
        <v>16483</v>
      </c>
      <c r="E3548" s="1" t="s">
        <v>10</v>
      </c>
      <c r="F3548" s="1" t="s">
        <v>91</v>
      </c>
      <c r="G3548" s="1" t="s">
        <v>29</v>
      </c>
      <c r="H3548" s="1" t="s">
        <v>17</v>
      </c>
      <c r="I3548" s="1" t="s">
        <v>18</v>
      </c>
      <c r="J3548" s="1" t="s">
        <v>13</v>
      </c>
      <c r="K3548" s="1" t="s">
        <v>15</v>
      </c>
      <c r="L3548" s="1" t="s">
        <v>81</v>
      </c>
      <c r="M3548" s="1">
        <v>137510</v>
      </c>
      <c r="N3548" s="17">
        <v>461.63966748374719</v>
      </c>
      <c r="O3548" s="8">
        <v>2299.2268672139348</v>
      </c>
      <c r="P3548" s="8">
        <v>2807.9744085987791</v>
      </c>
      <c r="Q3548" s="8">
        <f>P3548-Table3[[#This Row],[paid]]</f>
        <v>508.74754138484423</v>
      </c>
      <c r="R3548" s="8">
        <v>6.0826107598252239</v>
      </c>
      <c r="S3548" s="8">
        <v>1000</v>
      </c>
      <c r="T3548" s="10">
        <v>0.06</v>
      </c>
      <c r="U3548" s="8">
        <v>177.3779402242821</v>
      </c>
      <c r="V3548" s="10">
        <v>1.052822630678202E-2</v>
      </c>
    </row>
    <row r="3549" spans="1:22" x14ac:dyDescent="0.25">
      <c r="A3549" s="6">
        <v>44746</v>
      </c>
      <c r="B3549" s="7" t="str">
        <f t="shared" si="55"/>
        <v>7</v>
      </c>
      <c r="C3549" s="17">
        <f>_xlfn.ISOWEEKNUM(Table3[[#This Row],[dt]])</f>
        <v>27</v>
      </c>
      <c r="D3549" s="1">
        <v>3534</v>
      </c>
      <c r="E3549" s="1" t="s">
        <v>10</v>
      </c>
      <c r="F3549" s="1" t="s">
        <v>89</v>
      </c>
      <c r="G3549" s="1" t="s">
        <v>46</v>
      </c>
      <c r="H3549" s="1" t="s">
        <v>11</v>
      </c>
      <c r="I3549" s="1" t="s">
        <v>18</v>
      </c>
      <c r="J3549" s="1" t="s">
        <v>13</v>
      </c>
      <c r="K3549" s="1" t="s">
        <v>14</v>
      </c>
      <c r="L3549" s="1" t="s">
        <v>78</v>
      </c>
      <c r="M3549" s="1">
        <v>188900</v>
      </c>
      <c r="N3549" s="17">
        <v>393.55556340266253</v>
      </c>
      <c r="O3549" s="8">
        <v>3974.9241519341745</v>
      </c>
      <c r="P3549" s="8">
        <v>4419.0777234387142</v>
      </c>
      <c r="Q3549" s="8">
        <f>P3549-Table3[[#This Row],[paid]]</f>
        <v>444.15357150453974</v>
      </c>
      <c r="R3549" s="8">
        <v>11.228599299249082</v>
      </c>
      <c r="S3549" s="8">
        <v>4200</v>
      </c>
      <c r="T3549" s="10">
        <v>0.08</v>
      </c>
      <c r="U3549" s="8">
        <v>1549.3183045089095</v>
      </c>
      <c r="V3549" s="10">
        <v>5.8432943156568294E-2</v>
      </c>
    </row>
    <row r="3550" spans="1:22" x14ac:dyDescent="0.25">
      <c r="A3550" s="6">
        <v>44746</v>
      </c>
      <c r="B3550" s="7" t="str">
        <f t="shared" si="55"/>
        <v>7</v>
      </c>
      <c r="C3550" s="17">
        <f>_xlfn.ISOWEEKNUM(Table3[[#This Row],[dt]])</f>
        <v>27</v>
      </c>
      <c r="D3550" s="1">
        <v>17962</v>
      </c>
      <c r="E3550" s="1" t="s">
        <v>10</v>
      </c>
      <c r="F3550" s="1" t="s">
        <v>94</v>
      </c>
      <c r="G3550" s="1" t="s">
        <v>51</v>
      </c>
      <c r="H3550" s="1" t="s">
        <v>11</v>
      </c>
      <c r="I3550" s="1" t="s">
        <v>12</v>
      </c>
      <c r="J3550" s="1" t="s">
        <v>23</v>
      </c>
      <c r="K3550" s="1" t="s">
        <v>15</v>
      </c>
      <c r="L3550" s="1" t="s">
        <v>81</v>
      </c>
      <c r="M3550" s="1">
        <v>115230</v>
      </c>
      <c r="N3550" s="17">
        <v>985.65969230769224</v>
      </c>
      <c r="O3550" s="8">
        <v>2405.8540870464849</v>
      </c>
      <c r="P3550" s="8">
        <v>2843.3493994909381</v>
      </c>
      <c r="Q3550" s="8">
        <f>P3550-Table3[[#This Row],[paid]]</f>
        <v>437.49531244445325</v>
      </c>
      <c r="R3550" s="8">
        <v>2.8847171307511812</v>
      </c>
      <c r="S3550" s="8">
        <v>2400</v>
      </c>
      <c r="T3550" s="10">
        <v>0.06</v>
      </c>
      <c r="U3550" s="8">
        <v>332.69487896440251</v>
      </c>
      <c r="V3550" s="10">
        <v>1.9501348129777676E-2</v>
      </c>
    </row>
    <row r="3551" spans="1:22" x14ac:dyDescent="0.25">
      <c r="A3551" s="6">
        <v>44746</v>
      </c>
      <c r="B3551" s="7" t="str">
        <f t="shared" si="55"/>
        <v>7</v>
      </c>
      <c r="C3551" s="17">
        <f>_xlfn.ISOWEEKNUM(Table3[[#This Row],[dt]])</f>
        <v>27</v>
      </c>
      <c r="D3551" s="1">
        <v>15839</v>
      </c>
      <c r="E3551" s="1" t="s">
        <v>10</v>
      </c>
      <c r="F3551" s="1" t="s">
        <v>94</v>
      </c>
      <c r="G3551" s="1" t="s">
        <v>72</v>
      </c>
      <c r="H3551" s="1" t="s">
        <v>19</v>
      </c>
      <c r="I3551" s="1" t="s">
        <v>12</v>
      </c>
      <c r="J3551" s="1" t="s">
        <v>16</v>
      </c>
      <c r="K3551" s="1" t="s">
        <v>14</v>
      </c>
      <c r="L3551" s="1" t="s">
        <v>81</v>
      </c>
      <c r="M3551" s="1">
        <v>104390</v>
      </c>
      <c r="N3551" s="17">
        <v>91.428282692178129</v>
      </c>
      <c r="O3551" s="8">
        <v>2339.3923323647186</v>
      </c>
      <c r="P3551" s="8">
        <v>2742.1361986071206</v>
      </c>
      <c r="Q3551" s="8">
        <f>P3551-Table3[[#This Row],[paid]]</f>
        <v>402.74386624240196</v>
      </c>
      <c r="R3551" s="8">
        <v>29.992209389291261</v>
      </c>
      <c r="S3551" s="8">
        <v>800</v>
      </c>
      <c r="T3551" s="10">
        <v>7.4999999999999997E-2</v>
      </c>
      <c r="U3551" s="8">
        <v>275.57876129228413</v>
      </c>
      <c r="V3551" s="10">
        <v>1.6749639777938183E-2</v>
      </c>
    </row>
    <row r="3552" spans="1:22" x14ac:dyDescent="0.25">
      <c r="A3552" s="6">
        <v>44746</v>
      </c>
      <c r="B3552" s="7" t="str">
        <f t="shared" si="55"/>
        <v>7</v>
      </c>
      <c r="C3552" s="17">
        <f>_xlfn.ISOWEEKNUM(Table3[[#This Row],[dt]])</f>
        <v>27</v>
      </c>
      <c r="D3552" s="1">
        <v>15673</v>
      </c>
      <c r="E3552" s="1" t="s">
        <v>10</v>
      </c>
      <c r="F3552" s="1" t="s">
        <v>90</v>
      </c>
      <c r="G3552" s="1" t="s">
        <v>59</v>
      </c>
      <c r="H3552" s="1" t="s">
        <v>19</v>
      </c>
      <c r="I3552" s="1" t="s">
        <v>21</v>
      </c>
      <c r="J3552" s="1" t="s">
        <v>16</v>
      </c>
      <c r="K3552" s="1" t="s">
        <v>15</v>
      </c>
      <c r="L3552" s="1" t="s">
        <v>76</v>
      </c>
      <c r="M3552" s="1">
        <v>76330</v>
      </c>
      <c r="N3552" s="17">
        <v>58.788870703764317</v>
      </c>
      <c r="O3552" s="8">
        <v>1368.6547638967311</v>
      </c>
      <c r="P3552" s="8">
        <v>1676.284749017</v>
      </c>
      <c r="Q3552" s="8">
        <f>P3552-Table3[[#This Row],[paid]]</f>
        <v>307.62998512026888</v>
      </c>
      <c r="R3552" s="8">
        <v>28.513640914515229</v>
      </c>
      <c r="S3552" s="8">
        <v>600</v>
      </c>
      <c r="T3552" s="10">
        <v>0.06</v>
      </c>
      <c r="U3552" s="8">
        <v>124.35333383156681</v>
      </c>
      <c r="V3552" s="10">
        <v>1.2363982700879588E-2</v>
      </c>
    </row>
    <row r="3553" spans="1:22" x14ac:dyDescent="0.25">
      <c r="A3553" s="6">
        <v>44746</v>
      </c>
      <c r="B3553" s="7" t="str">
        <f t="shared" si="55"/>
        <v>7</v>
      </c>
      <c r="C3553" s="17">
        <f>_xlfn.ISOWEEKNUM(Table3[[#This Row],[dt]])</f>
        <v>27</v>
      </c>
      <c r="D3553" s="1">
        <v>16861</v>
      </c>
      <c r="E3553" s="1" t="s">
        <v>10</v>
      </c>
      <c r="F3553" s="1" t="s">
        <v>91</v>
      </c>
      <c r="G3553" s="1" t="s">
        <v>72</v>
      </c>
      <c r="H3553" s="1" t="s">
        <v>11</v>
      </c>
      <c r="I3553" s="1" t="s">
        <v>18</v>
      </c>
      <c r="J3553" s="1" t="s">
        <v>13</v>
      </c>
      <c r="K3553" s="1" t="s">
        <v>15</v>
      </c>
      <c r="L3553" s="1" t="s">
        <v>78</v>
      </c>
      <c r="M3553" s="1">
        <v>440530</v>
      </c>
      <c r="N3553" s="17">
        <v>2521.1256962675893</v>
      </c>
      <c r="O3553" s="8">
        <v>9312.91641632543</v>
      </c>
      <c r="P3553" s="8">
        <v>9497.9906490252051</v>
      </c>
      <c r="Q3553" s="8">
        <f>P3553-Table3[[#This Row],[paid]]</f>
        <v>185.07423269977517</v>
      </c>
      <c r="R3553" s="8">
        <v>3.7673610098403834</v>
      </c>
      <c r="S3553" s="8">
        <v>11000</v>
      </c>
      <c r="T3553" s="10">
        <v>7.0000000000000007E-2</v>
      </c>
      <c r="U3553" s="8">
        <v>1104.0319887214732</v>
      </c>
      <c r="V3553" s="10">
        <v>1.9373079870579114E-2</v>
      </c>
    </row>
    <row r="3554" spans="1:22" x14ac:dyDescent="0.25">
      <c r="A3554" s="6">
        <v>44746</v>
      </c>
      <c r="B3554" s="7" t="str">
        <f t="shared" si="55"/>
        <v>7</v>
      </c>
      <c r="C3554" s="17">
        <f>_xlfn.ISOWEEKNUM(Table3[[#This Row],[dt]])</f>
        <v>27</v>
      </c>
      <c r="D3554" s="1">
        <v>16537</v>
      </c>
      <c r="E3554" s="1" t="s">
        <v>10</v>
      </c>
      <c r="F3554" s="1" t="s">
        <v>93</v>
      </c>
      <c r="G3554" s="1" t="s">
        <v>57</v>
      </c>
      <c r="H3554" s="1" t="s">
        <v>17</v>
      </c>
      <c r="I3554" s="1" t="s">
        <v>12</v>
      </c>
      <c r="J3554" s="1" t="s">
        <v>16</v>
      </c>
      <c r="K3554" s="1" t="s">
        <v>15</v>
      </c>
      <c r="L3554" s="1" t="s">
        <v>78</v>
      </c>
      <c r="M3554" s="1">
        <v>125770</v>
      </c>
      <c r="N3554" s="17">
        <v>370.00398903016702</v>
      </c>
      <c r="O3554" s="8">
        <v>3651.578099394022</v>
      </c>
      <c r="P3554" s="8">
        <v>3816.6623249462823</v>
      </c>
      <c r="Q3554" s="8">
        <f>P3554-Table3[[#This Row],[paid]]</f>
        <v>165.08422555226025</v>
      </c>
      <c r="R3554" s="8">
        <v>10.315192371169553</v>
      </c>
      <c r="S3554" s="8">
        <v>2200</v>
      </c>
      <c r="T3554" s="10">
        <v>0.1</v>
      </c>
      <c r="U3554" s="8">
        <v>265.45975286284443</v>
      </c>
      <c r="V3554" s="10">
        <v>1.1592142132833327E-2</v>
      </c>
    </row>
    <row r="3555" spans="1:22" x14ac:dyDescent="0.25">
      <c r="A3555" s="6">
        <v>44746</v>
      </c>
      <c r="B3555" s="7" t="str">
        <f t="shared" si="55"/>
        <v>7</v>
      </c>
      <c r="C3555" s="17">
        <f>_xlfn.ISOWEEKNUM(Table3[[#This Row],[dt]])</f>
        <v>27</v>
      </c>
      <c r="D3555" s="1">
        <v>17100</v>
      </c>
      <c r="E3555" s="1" t="s">
        <v>10</v>
      </c>
      <c r="F3555" s="1" t="s">
        <v>95</v>
      </c>
      <c r="G3555" s="1" t="s">
        <v>54</v>
      </c>
      <c r="H3555" s="1" t="s">
        <v>11</v>
      </c>
      <c r="I3555" s="1" t="s">
        <v>21</v>
      </c>
      <c r="J3555" s="1" t="s">
        <v>13</v>
      </c>
      <c r="K3555" s="1" t="s">
        <v>15</v>
      </c>
      <c r="L3555" s="1" t="s">
        <v>76</v>
      </c>
      <c r="M3555" s="1">
        <v>49680</v>
      </c>
      <c r="N3555" s="17">
        <v>422.92461897569689</v>
      </c>
      <c r="O3555" s="8">
        <v>1050.8790093743321</v>
      </c>
      <c r="P3555" s="8">
        <v>1194.738184487089</v>
      </c>
      <c r="Q3555" s="8">
        <f>P3555-Table3[[#This Row],[paid]]</f>
        <v>143.85917511275693</v>
      </c>
      <c r="R3555" s="8">
        <v>2.8249435735869137</v>
      </c>
      <c r="S3555" s="8">
        <v>1400</v>
      </c>
      <c r="T3555" s="10">
        <v>7.0000000000000007E-2</v>
      </c>
      <c r="U3555" s="8">
        <v>352.32049364875621</v>
      </c>
      <c r="V3555" s="10">
        <v>4.9148912320067614E-2</v>
      </c>
    </row>
    <row r="3556" spans="1:22" x14ac:dyDescent="0.25">
      <c r="A3556" s="6">
        <v>44746</v>
      </c>
      <c r="B3556" s="7" t="str">
        <f t="shared" si="55"/>
        <v>7</v>
      </c>
      <c r="C3556" s="17">
        <f>_xlfn.ISOWEEKNUM(Table3[[#This Row],[dt]])</f>
        <v>27</v>
      </c>
      <c r="D3556" s="1">
        <v>12394</v>
      </c>
      <c r="E3556" s="1" t="s">
        <v>10</v>
      </c>
      <c r="F3556" s="1" t="s">
        <v>94</v>
      </c>
      <c r="G3556" s="1" t="s">
        <v>63</v>
      </c>
      <c r="H3556" s="1" t="s">
        <v>17</v>
      </c>
      <c r="I3556" s="1" t="s">
        <v>12</v>
      </c>
      <c r="J3556" s="1" t="s">
        <v>13</v>
      </c>
      <c r="K3556" s="1" t="s">
        <v>14</v>
      </c>
      <c r="L3556" s="1" t="s">
        <v>77</v>
      </c>
      <c r="M3556" s="1">
        <v>353420</v>
      </c>
      <c r="N3556" s="17">
        <v>1160.9745414727622</v>
      </c>
      <c r="O3556" s="8">
        <v>13054.862755577011</v>
      </c>
      <c r="P3556" s="8">
        <v>13156.565366012032</v>
      </c>
      <c r="Q3556" s="8">
        <f>P3556-Table3[[#This Row],[paid]]</f>
        <v>101.70261043502069</v>
      </c>
      <c r="R3556" s="8">
        <v>11.332346141993932</v>
      </c>
      <c r="S3556" s="8">
        <v>14200</v>
      </c>
      <c r="T3556" s="10">
        <v>7.0000000000000007E-2</v>
      </c>
      <c r="U3556" s="8">
        <v>5377.5896450204718</v>
      </c>
      <c r="V3556" s="10">
        <v>6.8123018120831769E-2</v>
      </c>
    </row>
    <row r="3557" spans="1:22" x14ac:dyDescent="0.25">
      <c r="A3557" s="6">
        <v>44746</v>
      </c>
      <c r="B3557" s="7" t="str">
        <f t="shared" si="55"/>
        <v>7</v>
      </c>
      <c r="C3557" s="17">
        <f>_xlfn.ISOWEEKNUM(Table3[[#This Row],[dt]])</f>
        <v>27</v>
      </c>
      <c r="D3557" s="1">
        <v>5435</v>
      </c>
      <c r="E3557" s="1" t="s">
        <v>10</v>
      </c>
      <c r="F3557" s="1" t="s">
        <v>92</v>
      </c>
      <c r="G3557" s="1" t="s">
        <v>68</v>
      </c>
      <c r="H3557" s="1" t="s">
        <v>17</v>
      </c>
      <c r="I3557" s="1" t="s">
        <v>21</v>
      </c>
      <c r="J3557" s="1" t="s">
        <v>16</v>
      </c>
      <c r="K3557" s="1" t="s">
        <v>15</v>
      </c>
      <c r="L3557" s="1" t="s">
        <v>81</v>
      </c>
      <c r="M3557" s="1">
        <v>125760</v>
      </c>
      <c r="N3557" s="17">
        <v>144.35693966162597</v>
      </c>
      <c r="O3557" s="8">
        <v>1392.6431273619628</v>
      </c>
      <c r="P3557" s="8">
        <v>1456.7949268606451</v>
      </c>
      <c r="Q3557" s="8">
        <f>P3557-Table3[[#This Row],[paid]]</f>
        <v>64.151799498682294</v>
      </c>
      <c r="R3557" s="8">
        <v>10.091616864941763</v>
      </c>
      <c r="S3557" s="8">
        <v>800</v>
      </c>
      <c r="T3557" s="10">
        <v>0.08</v>
      </c>
      <c r="U3557" s="8">
        <v>37.114652238243757</v>
      </c>
      <c r="V3557" s="10">
        <v>4.2461538401776357E-3</v>
      </c>
    </row>
    <row r="3558" spans="1:22" x14ac:dyDescent="0.25">
      <c r="A3558" s="6">
        <v>44746</v>
      </c>
      <c r="B3558" s="7" t="str">
        <f t="shared" si="55"/>
        <v>7</v>
      </c>
      <c r="C3558" s="17">
        <f>_xlfn.ISOWEEKNUM(Table3[[#This Row],[dt]])</f>
        <v>27</v>
      </c>
      <c r="D3558" s="1">
        <v>17957</v>
      </c>
      <c r="E3558" s="1" t="s">
        <v>10</v>
      </c>
      <c r="F3558" s="1" t="s">
        <v>92</v>
      </c>
      <c r="G3558" s="1" t="s">
        <v>37</v>
      </c>
      <c r="H3558" s="1" t="s">
        <v>17</v>
      </c>
      <c r="I3558" s="1" t="s">
        <v>12</v>
      </c>
      <c r="J3558" s="1" t="s">
        <v>16</v>
      </c>
      <c r="K3558" s="1" t="s">
        <v>15</v>
      </c>
      <c r="L3558" s="1" t="s">
        <v>79</v>
      </c>
      <c r="M3558" s="1">
        <v>3080</v>
      </c>
      <c r="N3558" s="17">
        <v>26.645734518003877</v>
      </c>
      <c r="O3558" s="8">
        <v>27.387674596870497</v>
      </c>
      <c r="P3558" s="8">
        <v>0.46960405815552769</v>
      </c>
      <c r="Q3558" s="8">
        <f>P3558-Table3[[#This Row],[paid]]</f>
        <v>-26.918070538714968</v>
      </c>
      <c r="R3558" s="8">
        <v>1.762398622707239E-2</v>
      </c>
      <c r="S3558" s="8">
        <v>200</v>
      </c>
      <c r="T3558" s="10">
        <v>8.5000000000000006E-2</v>
      </c>
      <c r="U3558" s="8">
        <v>4.8089968927725005E-2</v>
      </c>
      <c r="V3558" s="10">
        <v>1.7067558685008258E-2</v>
      </c>
    </row>
    <row r="3559" spans="1:22" x14ac:dyDescent="0.25">
      <c r="A3559" s="6">
        <v>44746</v>
      </c>
      <c r="B3559" s="7" t="str">
        <f t="shared" si="55"/>
        <v>7</v>
      </c>
      <c r="C3559" s="17">
        <f>_xlfn.ISOWEEKNUM(Table3[[#This Row],[dt]])</f>
        <v>27</v>
      </c>
      <c r="D3559" s="1">
        <v>17870</v>
      </c>
      <c r="E3559" s="1" t="s">
        <v>10</v>
      </c>
      <c r="F3559" s="1" t="s">
        <v>94</v>
      </c>
      <c r="G3559" s="1" t="s">
        <v>56</v>
      </c>
      <c r="H3559" s="1" t="s">
        <v>11</v>
      </c>
      <c r="I3559" s="1" t="s">
        <v>12</v>
      </c>
      <c r="J3559" s="1" t="s">
        <v>13</v>
      </c>
      <c r="K3559" s="1" t="s">
        <v>14</v>
      </c>
      <c r="L3559" s="1" t="s">
        <v>76</v>
      </c>
      <c r="M3559" s="1">
        <v>1560</v>
      </c>
      <c r="N3559" s="17">
        <v>10.830199595024588</v>
      </c>
      <c r="O3559" s="8">
        <v>41.705310581046618</v>
      </c>
      <c r="P3559" s="8">
        <v>0.44809210095756519</v>
      </c>
      <c r="Q3559" s="8">
        <f>P3559-Table3[[#This Row],[paid]]</f>
        <v>-41.257218480089051</v>
      </c>
      <c r="R3559" s="8">
        <v>4.1374316052625607E-2</v>
      </c>
      <c r="S3559" s="8">
        <v>200</v>
      </c>
      <c r="T3559" s="10">
        <v>0.12</v>
      </c>
      <c r="U3559" s="8">
        <v>0.24885084265236426</v>
      </c>
      <c r="V3559" s="10">
        <v>9.2559409892361499E-2</v>
      </c>
    </row>
    <row r="3560" spans="1:22" x14ac:dyDescent="0.25">
      <c r="A3560" s="6">
        <v>44746</v>
      </c>
      <c r="B3560" s="7" t="str">
        <f t="shared" si="55"/>
        <v>7</v>
      </c>
      <c r="C3560" s="17">
        <f>_xlfn.ISOWEEKNUM(Table3[[#This Row],[dt]])</f>
        <v>27</v>
      </c>
      <c r="D3560" s="1">
        <v>15810</v>
      </c>
      <c r="E3560" s="1" t="s">
        <v>10</v>
      </c>
      <c r="F3560" s="1" t="s">
        <v>95</v>
      </c>
      <c r="G3560" s="1" t="s">
        <v>64</v>
      </c>
      <c r="H3560" s="1" t="s">
        <v>11</v>
      </c>
      <c r="I3560" s="1" t="s">
        <v>18</v>
      </c>
      <c r="J3560" s="1" t="s">
        <v>16</v>
      </c>
      <c r="K3560" s="1" t="s">
        <v>14</v>
      </c>
      <c r="L3560" s="1" t="s">
        <v>77</v>
      </c>
      <c r="M3560" s="1">
        <v>3350</v>
      </c>
      <c r="N3560" s="17">
        <v>11.14586105935587</v>
      </c>
      <c r="O3560" s="8">
        <v>56.960190804215578</v>
      </c>
      <c r="P3560" s="8">
        <v>4.2324691507879111</v>
      </c>
      <c r="Q3560" s="8">
        <f>P3560-Table3[[#This Row],[paid]]</f>
        <v>-52.727721653427665</v>
      </c>
      <c r="R3560" s="8">
        <v>0.37973460536143716</v>
      </c>
      <c r="S3560" s="8">
        <v>200</v>
      </c>
      <c r="T3560" s="10">
        <v>0.15</v>
      </c>
      <c r="U3560" s="8">
        <v>3.3049267518758212</v>
      </c>
      <c r="V3560" s="10">
        <v>0.13014179328633657</v>
      </c>
    </row>
    <row r="3561" spans="1:22" x14ac:dyDescent="0.25">
      <c r="A3561" s="6">
        <v>44746</v>
      </c>
      <c r="B3561" s="7" t="str">
        <f t="shared" si="55"/>
        <v>7</v>
      </c>
      <c r="C3561" s="17">
        <f>_xlfn.ISOWEEKNUM(Table3[[#This Row],[dt]])</f>
        <v>27</v>
      </c>
      <c r="D3561" s="1">
        <v>15031</v>
      </c>
      <c r="E3561" s="1" t="s">
        <v>10</v>
      </c>
      <c r="F3561" s="1" t="s">
        <v>90</v>
      </c>
      <c r="G3561" s="1" t="s">
        <v>35</v>
      </c>
      <c r="H3561" s="1" t="s">
        <v>19</v>
      </c>
      <c r="I3561" s="1" t="s">
        <v>12</v>
      </c>
      <c r="J3561" s="1" t="s">
        <v>13</v>
      </c>
      <c r="K3561" s="1" t="s">
        <v>14</v>
      </c>
      <c r="L3561" s="1" t="s">
        <v>80</v>
      </c>
      <c r="M3561" s="1">
        <v>2420</v>
      </c>
      <c r="N3561" s="17">
        <v>4.8356249107949951</v>
      </c>
      <c r="O3561" s="8">
        <v>72.868477803627229</v>
      </c>
      <c r="P3561" s="8">
        <v>1.3982723272973494</v>
      </c>
      <c r="Q3561" s="8">
        <f>P3561-Table3[[#This Row],[paid]]</f>
        <v>-71.47020547632988</v>
      </c>
      <c r="R3561" s="8">
        <v>0.28916062620486999</v>
      </c>
      <c r="S3561" s="8">
        <v>200</v>
      </c>
      <c r="T3561" s="10">
        <v>0.11</v>
      </c>
      <c r="U3561" s="8">
        <v>0.9215072834524437</v>
      </c>
      <c r="V3561" s="10">
        <v>0.10983879480682411</v>
      </c>
    </row>
    <row r="3562" spans="1:22" x14ac:dyDescent="0.25">
      <c r="A3562" s="6">
        <v>44746</v>
      </c>
      <c r="B3562" s="7" t="str">
        <f t="shared" si="55"/>
        <v>7</v>
      </c>
      <c r="C3562" s="17">
        <f>_xlfn.ISOWEEKNUM(Table3[[#This Row],[dt]])</f>
        <v>27</v>
      </c>
      <c r="D3562" s="1">
        <v>17872</v>
      </c>
      <c r="E3562" s="1" t="s">
        <v>24</v>
      </c>
      <c r="F3562" s="1" t="s">
        <v>95</v>
      </c>
      <c r="G3562" s="1" t="s">
        <v>59</v>
      </c>
      <c r="H3562" s="1" t="s">
        <v>11</v>
      </c>
      <c r="I3562" s="1" t="s">
        <v>18</v>
      </c>
      <c r="J3562" s="1" t="s">
        <v>13</v>
      </c>
      <c r="K3562" s="1" t="s">
        <v>15</v>
      </c>
      <c r="L3562" s="1" t="s">
        <v>75</v>
      </c>
      <c r="M3562" s="1">
        <v>4660</v>
      </c>
      <c r="N3562" s="17">
        <v>21.483864050605767</v>
      </c>
      <c r="O3562" s="8">
        <v>92.438358317805253</v>
      </c>
      <c r="P3562" s="8">
        <v>7.6974152060500423</v>
      </c>
      <c r="Q3562" s="8">
        <f>P3562-Table3[[#This Row],[paid]]</f>
        <v>-84.740943111755215</v>
      </c>
      <c r="R3562" s="8">
        <v>0.3582882105341289</v>
      </c>
      <c r="S3562" s="8">
        <v>200</v>
      </c>
      <c r="T3562" s="10">
        <v>7.0000000000000007E-2</v>
      </c>
      <c r="U3562" s="8">
        <v>3.0162181238224988</v>
      </c>
      <c r="V3562" s="10">
        <v>6.5308029667149409E-2</v>
      </c>
    </row>
    <row r="3563" spans="1:22" x14ac:dyDescent="0.25">
      <c r="A3563" s="6">
        <v>44746</v>
      </c>
      <c r="B3563" s="7" t="str">
        <f t="shared" si="55"/>
        <v>7</v>
      </c>
      <c r="C3563" s="17">
        <f>_xlfn.ISOWEEKNUM(Table3[[#This Row],[dt]])</f>
        <v>27</v>
      </c>
      <c r="D3563" s="1">
        <v>14706</v>
      </c>
      <c r="E3563" s="1" t="s">
        <v>10</v>
      </c>
      <c r="F3563" s="1" t="s">
        <v>92</v>
      </c>
      <c r="G3563" s="1" t="s">
        <v>70</v>
      </c>
      <c r="H3563" s="1" t="s">
        <v>17</v>
      </c>
      <c r="I3563" s="1" t="s">
        <v>12</v>
      </c>
      <c r="J3563" s="1" t="s">
        <v>13</v>
      </c>
      <c r="K3563" s="1" t="s">
        <v>15</v>
      </c>
      <c r="L3563" s="1" t="s">
        <v>78</v>
      </c>
      <c r="M3563" s="1">
        <v>83250</v>
      </c>
      <c r="N3563" s="17">
        <v>558.36981078791302</v>
      </c>
      <c r="O3563" s="8">
        <v>4222.1593972424917</v>
      </c>
      <c r="P3563" s="8">
        <v>4136.0111293942091</v>
      </c>
      <c r="Q3563" s="8">
        <f>P3563-Table3[[#This Row],[paid]]</f>
        <v>-86.148267848282558</v>
      </c>
      <c r="R3563" s="8">
        <v>7.4072971881447227</v>
      </c>
      <c r="S3563" s="8">
        <v>4800</v>
      </c>
      <c r="T3563" s="10">
        <v>0.11</v>
      </c>
      <c r="U3563" s="8">
        <v>2278.1372318790573</v>
      </c>
      <c r="V3563" s="10">
        <v>9.1800898684264831E-2</v>
      </c>
    </row>
    <row r="3564" spans="1:22" x14ac:dyDescent="0.25">
      <c r="A3564" s="6">
        <v>44746</v>
      </c>
      <c r="B3564" s="7" t="str">
        <f t="shared" si="55"/>
        <v>7</v>
      </c>
      <c r="C3564" s="17">
        <f>_xlfn.ISOWEEKNUM(Table3[[#This Row],[dt]])</f>
        <v>27</v>
      </c>
      <c r="D3564" s="1">
        <v>15720</v>
      </c>
      <c r="E3564" s="1" t="s">
        <v>10</v>
      </c>
      <c r="F3564" s="1" t="s">
        <v>95</v>
      </c>
      <c r="G3564" s="1" t="s">
        <v>48</v>
      </c>
      <c r="H3564" s="1" t="s">
        <v>17</v>
      </c>
      <c r="I3564" s="1" t="s">
        <v>21</v>
      </c>
      <c r="J3564" s="1" t="s">
        <v>13</v>
      </c>
      <c r="K3564" s="1" t="s">
        <v>14</v>
      </c>
      <c r="L3564" s="1" t="s">
        <v>79</v>
      </c>
      <c r="M3564" s="1">
        <v>5140</v>
      </c>
      <c r="N3564" s="17">
        <v>9.7373922132218436</v>
      </c>
      <c r="O3564" s="8">
        <v>103.75982855399408</v>
      </c>
      <c r="P3564" s="8">
        <v>5.8066100379706649</v>
      </c>
      <c r="Q3564" s="8">
        <f>P3564-Table3[[#This Row],[paid]]</f>
        <v>-97.953218516023412</v>
      </c>
      <c r="R3564" s="8">
        <v>0.59632085375858679</v>
      </c>
      <c r="S3564" s="8">
        <v>200</v>
      </c>
      <c r="T3564" s="10">
        <v>7.0000000000000007E-2</v>
      </c>
      <c r="U3564" s="8">
        <v>0.26696429876526823</v>
      </c>
      <c r="V3564" s="10">
        <v>7.6626550609142441E-3</v>
      </c>
    </row>
    <row r="3565" spans="1:22" x14ac:dyDescent="0.25">
      <c r="A3565" s="6">
        <v>44746</v>
      </c>
      <c r="B3565" s="7" t="str">
        <f t="shared" si="55"/>
        <v>7</v>
      </c>
      <c r="C3565" s="17">
        <f>_xlfn.ISOWEEKNUM(Table3[[#This Row],[dt]])</f>
        <v>27</v>
      </c>
      <c r="D3565" s="1">
        <v>15605</v>
      </c>
      <c r="E3565" s="1" t="s">
        <v>10</v>
      </c>
      <c r="F3565" s="1" t="s">
        <v>95</v>
      </c>
      <c r="G3565" s="1" t="s">
        <v>49</v>
      </c>
      <c r="H3565" s="1" t="s">
        <v>11</v>
      </c>
      <c r="I3565" s="1" t="s">
        <v>12</v>
      </c>
      <c r="J3565" s="1" t="s">
        <v>13</v>
      </c>
      <c r="K3565" s="1" t="s">
        <v>14</v>
      </c>
      <c r="L3565" s="1" t="s">
        <v>79</v>
      </c>
      <c r="M3565" s="1">
        <v>129600</v>
      </c>
      <c r="N3565" s="17">
        <v>957.72124686492293</v>
      </c>
      <c r="O3565" s="8">
        <v>3228.7323953298919</v>
      </c>
      <c r="P3565" s="8">
        <v>3123.4602176247608</v>
      </c>
      <c r="Q3565" s="8">
        <f>P3565-Table3[[#This Row],[paid]]</f>
        <v>-105.27217770513107</v>
      </c>
      <c r="R3565" s="8">
        <v>3.2613458538685776</v>
      </c>
      <c r="S3565" s="8">
        <v>4000</v>
      </c>
      <c r="T3565" s="10">
        <v>0.32</v>
      </c>
      <c r="U3565" s="8">
        <v>5497.0427465406119</v>
      </c>
      <c r="V3565" s="10">
        <v>0.29332014088746983</v>
      </c>
    </row>
    <row r="3566" spans="1:22" x14ac:dyDescent="0.25">
      <c r="A3566" s="6">
        <v>44746</v>
      </c>
      <c r="B3566" s="7" t="str">
        <f t="shared" si="55"/>
        <v>7</v>
      </c>
      <c r="C3566" s="17">
        <f>_xlfn.ISOWEEKNUM(Table3[[#This Row],[dt]])</f>
        <v>27</v>
      </c>
      <c r="D3566" s="1">
        <v>17268</v>
      </c>
      <c r="E3566" s="1" t="s">
        <v>10</v>
      </c>
      <c r="F3566" s="1" t="s">
        <v>90</v>
      </c>
      <c r="G3566" s="1" t="s">
        <v>64</v>
      </c>
      <c r="H3566" s="1" t="s">
        <v>11</v>
      </c>
      <c r="I3566" s="1" t="s">
        <v>18</v>
      </c>
      <c r="J3566" s="1" t="s">
        <v>16</v>
      </c>
      <c r="K3566" s="1" t="s">
        <v>14</v>
      </c>
      <c r="L3566" s="1" t="s">
        <v>76</v>
      </c>
      <c r="M3566" s="1">
        <v>5820</v>
      </c>
      <c r="N3566" s="17">
        <v>25.326690211907163</v>
      </c>
      <c r="O3566" s="8">
        <v>112.88825721986537</v>
      </c>
      <c r="P3566" s="8">
        <v>6.9060046356754166</v>
      </c>
      <c r="Q3566" s="8">
        <f>P3566-Table3[[#This Row],[paid]]</f>
        <v>-105.98225258418995</v>
      </c>
      <c r="R3566" s="8">
        <v>0.27267694980643808</v>
      </c>
      <c r="S3566" s="8">
        <v>200</v>
      </c>
      <c r="T3566" s="10">
        <v>0.15</v>
      </c>
      <c r="U3566" s="8">
        <v>5.3220330430363045</v>
      </c>
      <c r="V3566" s="10">
        <v>0.12843974974916406</v>
      </c>
    </row>
    <row r="3567" spans="1:22" x14ac:dyDescent="0.25">
      <c r="A3567" s="6">
        <v>44746</v>
      </c>
      <c r="B3567" s="7" t="str">
        <f t="shared" si="55"/>
        <v>7</v>
      </c>
      <c r="C3567" s="17">
        <f>_xlfn.ISOWEEKNUM(Table3[[#This Row],[dt]])</f>
        <v>27</v>
      </c>
      <c r="D3567" s="1">
        <v>12780</v>
      </c>
      <c r="E3567" s="1" t="s">
        <v>10</v>
      </c>
      <c r="F3567" s="1" t="s">
        <v>89</v>
      </c>
      <c r="G3567" s="1" t="s">
        <v>69</v>
      </c>
      <c r="H3567" s="1" t="s">
        <v>19</v>
      </c>
      <c r="I3567" s="1" t="s">
        <v>18</v>
      </c>
      <c r="J3567" s="1" t="s">
        <v>16</v>
      </c>
      <c r="K3567" s="1" t="s">
        <v>15</v>
      </c>
      <c r="L3567" s="1" t="s">
        <v>80</v>
      </c>
      <c r="M3567" s="1">
        <v>7300</v>
      </c>
      <c r="N3567" s="17">
        <v>4.5395186866488402</v>
      </c>
      <c r="O3567" s="8">
        <v>131.85171894195685</v>
      </c>
      <c r="P3567" s="8">
        <v>4.9878611833648669</v>
      </c>
      <c r="Q3567" s="8">
        <f>P3567-Table3[[#This Row],[paid]]</f>
        <v>-126.86385775859198</v>
      </c>
      <c r="R3567" s="8">
        <v>1.0987643245163072</v>
      </c>
      <c r="S3567" s="8">
        <v>200</v>
      </c>
      <c r="T3567" s="10">
        <v>5.7000000000000002E-2</v>
      </c>
      <c r="U3567" s="8">
        <v>0.54379672356850173</v>
      </c>
      <c r="V3567" s="10">
        <v>1.8170671542281188E-2</v>
      </c>
    </row>
    <row r="3568" spans="1:22" x14ac:dyDescent="0.25">
      <c r="A3568" s="6">
        <v>44746</v>
      </c>
      <c r="B3568" s="7" t="str">
        <f t="shared" si="55"/>
        <v>7</v>
      </c>
      <c r="C3568" s="17">
        <f>_xlfn.ISOWEEKNUM(Table3[[#This Row],[dt]])</f>
        <v>27</v>
      </c>
      <c r="D3568" s="1">
        <v>14315</v>
      </c>
      <c r="E3568" s="1" t="s">
        <v>10</v>
      </c>
      <c r="F3568" s="1" t="s">
        <v>91</v>
      </c>
      <c r="G3568" s="1" t="s">
        <v>35</v>
      </c>
      <c r="H3568" s="1" t="s">
        <v>11</v>
      </c>
      <c r="I3568" s="1" t="s">
        <v>12</v>
      </c>
      <c r="J3568" s="1" t="s">
        <v>16</v>
      </c>
      <c r="K3568" s="1" t="s">
        <v>14</v>
      </c>
      <c r="L3568" s="1" t="s">
        <v>76</v>
      </c>
      <c r="M3568" s="1">
        <v>7580</v>
      </c>
      <c r="N3568" s="17">
        <v>20.01703722633955</v>
      </c>
      <c r="O3568" s="8">
        <v>167.30325782741147</v>
      </c>
      <c r="P3568" s="8">
        <v>9.0024611290838159</v>
      </c>
      <c r="Q3568" s="8">
        <f>P3568-Table3[[#This Row],[paid]]</f>
        <v>-158.30079669832764</v>
      </c>
      <c r="R3568" s="8">
        <v>0.44973994039626747</v>
      </c>
      <c r="S3568" s="8">
        <v>200</v>
      </c>
      <c r="T3568" s="10">
        <v>0.15</v>
      </c>
      <c r="U3568" s="8">
        <v>7.3577634411333088</v>
      </c>
      <c r="V3568" s="10">
        <v>0.13621762863199965</v>
      </c>
    </row>
    <row r="3569" spans="1:22" x14ac:dyDescent="0.25">
      <c r="A3569" s="6">
        <v>44746</v>
      </c>
      <c r="B3569" s="7" t="str">
        <f t="shared" si="55"/>
        <v>7</v>
      </c>
      <c r="C3569" s="17">
        <f>_xlfn.ISOWEEKNUM(Table3[[#This Row],[dt]])</f>
        <v>27</v>
      </c>
      <c r="D3569" s="1">
        <v>18007</v>
      </c>
      <c r="E3569" s="1" t="s">
        <v>10</v>
      </c>
      <c r="F3569" s="1" t="s">
        <v>93</v>
      </c>
      <c r="G3569" s="1" t="s">
        <v>35</v>
      </c>
      <c r="H3569" s="1" t="s">
        <v>11</v>
      </c>
      <c r="I3569" s="1" t="s">
        <v>12</v>
      </c>
      <c r="J3569" s="1" t="s">
        <v>13</v>
      </c>
      <c r="K3569" s="1" t="s">
        <v>15</v>
      </c>
      <c r="L3569" s="1" t="s">
        <v>80</v>
      </c>
      <c r="M3569" s="1">
        <v>47800</v>
      </c>
      <c r="N3569" s="17">
        <v>494.71463022508044</v>
      </c>
      <c r="O3569" s="8">
        <v>815.5981181009729</v>
      </c>
      <c r="P3569" s="8">
        <v>652.8937239621265</v>
      </c>
      <c r="Q3569" s="8">
        <f>P3569-Table3[[#This Row],[paid]]</f>
        <v>-162.7043941388464</v>
      </c>
      <c r="R3569" s="8">
        <v>1.3197380551795674</v>
      </c>
      <c r="S3569" s="8">
        <v>1000</v>
      </c>
      <c r="T3569" s="10">
        <v>0.15</v>
      </c>
      <c r="U3569" s="8">
        <v>241.20034349326795</v>
      </c>
      <c r="V3569" s="10">
        <v>6.1572130001375139E-2</v>
      </c>
    </row>
    <row r="3570" spans="1:22" x14ac:dyDescent="0.25">
      <c r="A3570" s="6">
        <v>44746</v>
      </c>
      <c r="B3570" s="7" t="str">
        <f t="shared" si="55"/>
        <v>7</v>
      </c>
      <c r="C3570" s="17">
        <f>_xlfn.ISOWEEKNUM(Table3[[#This Row],[dt]])</f>
        <v>27</v>
      </c>
      <c r="D3570" s="1">
        <v>17473</v>
      </c>
      <c r="E3570" s="1" t="s">
        <v>10</v>
      </c>
      <c r="F3570" s="1" t="s">
        <v>91</v>
      </c>
      <c r="G3570" s="1" t="s">
        <v>31</v>
      </c>
      <c r="H3570" s="1" t="s">
        <v>17</v>
      </c>
      <c r="I3570" s="1" t="s">
        <v>12</v>
      </c>
      <c r="J3570" s="1" t="s">
        <v>16</v>
      </c>
      <c r="K3570" s="1" t="s">
        <v>15</v>
      </c>
      <c r="L3570" s="1" t="s">
        <v>76</v>
      </c>
      <c r="M3570" s="1">
        <v>214100</v>
      </c>
      <c r="N3570" s="17">
        <v>576.22942252417033</v>
      </c>
      <c r="O3570" s="8">
        <v>3702.8078328090628</v>
      </c>
      <c r="P3570" s="8">
        <v>3452.5353061772507</v>
      </c>
      <c r="Q3570" s="8">
        <f>P3570-Table3[[#This Row],[paid]]</f>
        <v>-250.27252663181207</v>
      </c>
      <c r="R3570" s="8">
        <v>5.9915984349661215</v>
      </c>
      <c r="S3570" s="8">
        <v>2600</v>
      </c>
      <c r="T3570" s="10">
        <v>7.0000000000000007E-2</v>
      </c>
      <c r="U3570" s="8">
        <v>323.02040581906959</v>
      </c>
      <c r="V3570" s="10">
        <v>1.5593391385992195E-2</v>
      </c>
    </row>
    <row r="3571" spans="1:22" x14ac:dyDescent="0.25">
      <c r="A3571" s="6">
        <v>44746</v>
      </c>
      <c r="B3571" s="7" t="str">
        <f t="shared" si="55"/>
        <v>7</v>
      </c>
      <c r="C3571" s="17">
        <f>_xlfn.ISOWEEKNUM(Table3[[#This Row],[dt]])</f>
        <v>27</v>
      </c>
      <c r="D3571" s="1">
        <v>17365</v>
      </c>
      <c r="E3571" s="1" t="s">
        <v>10</v>
      </c>
      <c r="F3571" s="1" t="s">
        <v>94</v>
      </c>
      <c r="G3571" s="1" t="s">
        <v>29</v>
      </c>
      <c r="H3571" s="1" t="s">
        <v>17</v>
      </c>
      <c r="I3571" s="1" t="s">
        <v>18</v>
      </c>
      <c r="J3571" s="1" t="s">
        <v>16</v>
      </c>
      <c r="K3571" s="1" t="s">
        <v>15</v>
      </c>
      <c r="L3571" s="1" t="s">
        <v>80</v>
      </c>
      <c r="M3571" s="1">
        <v>75250</v>
      </c>
      <c r="N3571" s="17">
        <v>189.64213709677418</v>
      </c>
      <c r="O3571" s="8">
        <v>1245.4349007546994</v>
      </c>
      <c r="P3571" s="8">
        <v>984.11223414179176</v>
      </c>
      <c r="Q3571" s="8">
        <f>P3571-Table3[[#This Row],[paid]]</f>
        <v>-261.3226666129076</v>
      </c>
      <c r="R3571" s="8">
        <v>5.1893120864779139</v>
      </c>
      <c r="S3571" s="8">
        <v>800</v>
      </c>
      <c r="T3571" s="10">
        <v>0.11</v>
      </c>
      <c r="U3571" s="8">
        <v>570.59225966598081</v>
      </c>
      <c r="V3571" s="10">
        <v>9.663400844443544E-2</v>
      </c>
    </row>
    <row r="3572" spans="1:22" x14ac:dyDescent="0.25">
      <c r="A3572" s="6">
        <v>44746</v>
      </c>
      <c r="B3572" s="7" t="str">
        <f t="shared" si="55"/>
        <v>7</v>
      </c>
      <c r="C3572" s="17">
        <f>_xlfn.ISOWEEKNUM(Table3[[#This Row],[dt]])</f>
        <v>27</v>
      </c>
      <c r="D3572" s="1">
        <v>16602</v>
      </c>
      <c r="E3572" s="1" t="s">
        <v>10</v>
      </c>
      <c r="F3572" s="1" t="s">
        <v>89</v>
      </c>
      <c r="G3572" s="1" t="s">
        <v>74</v>
      </c>
      <c r="H3572" s="1" t="s">
        <v>11</v>
      </c>
      <c r="I3572" s="1" t="s">
        <v>18</v>
      </c>
      <c r="J3572" s="1" t="s">
        <v>16</v>
      </c>
      <c r="K3572" s="1" t="s">
        <v>15</v>
      </c>
      <c r="L3572" s="1" t="s">
        <v>75</v>
      </c>
      <c r="M3572" s="1">
        <v>11920</v>
      </c>
      <c r="N3572" s="17">
        <v>34.301227060484308</v>
      </c>
      <c r="O3572" s="8">
        <v>298.1603518711986</v>
      </c>
      <c r="P3572" s="8">
        <v>32.161213616251196</v>
      </c>
      <c r="Q3572" s="8">
        <f>P3572-Table3[[#This Row],[paid]]</f>
        <v>-265.99913825494741</v>
      </c>
      <c r="R3572" s="8">
        <v>0.93761116940628486</v>
      </c>
      <c r="S3572" s="8">
        <v>200</v>
      </c>
      <c r="T3572" s="10">
        <v>0.08</v>
      </c>
      <c r="U3572" s="8">
        <v>2.1194719054788798</v>
      </c>
      <c r="V3572" s="10">
        <v>1.0983581707915305E-2</v>
      </c>
    </row>
    <row r="3573" spans="1:22" x14ac:dyDescent="0.25">
      <c r="A3573" s="6">
        <v>44746</v>
      </c>
      <c r="B3573" s="7" t="str">
        <f t="shared" si="55"/>
        <v>7</v>
      </c>
      <c r="C3573" s="17">
        <f>_xlfn.ISOWEEKNUM(Table3[[#This Row],[dt]])</f>
        <v>27</v>
      </c>
      <c r="D3573" s="1">
        <v>17267</v>
      </c>
      <c r="E3573" s="1" t="s">
        <v>10</v>
      </c>
      <c r="F3573" s="1" t="s">
        <v>91</v>
      </c>
      <c r="G3573" s="1" t="s">
        <v>68</v>
      </c>
      <c r="H3573" s="1" t="s">
        <v>11</v>
      </c>
      <c r="I3573" s="1" t="s">
        <v>21</v>
      </c>
      <c r="J3573" s="1" t="s">
        <v>13</v>
      </c>
      <c r="K3573" s="1" t="s">
        <v>15</v>
      </c>
      <c r="L3573" s="1" t="s">
        <v>80</v>
      </c>
      <c r="M3573" s="1">
        <v>36050</v>
      </c>
      <c r="N3573" s="17">
        <v>152.37135695679953</v>
      </c>
      <c r="O3573" s="8">
        <v>403.23627225575979</v>
      </c>
      <c r="P3573" s="8">
        <v>119.07298057715421</v>
      </c>
      <c r="Q3573" s="8">
        <f>P3573-Table3[[#This Row],[paid]]</f>
        <v>-284.16329167860556</v>
      </c>
      <c r="R3573" s="8">
        <v>0.78146564390651119</v>
      </c>
      <c r="S3573" s="8">
        <v>200</v>
      </c>
      <c r="T3573" s="10">
        <v>0.08</v>
      </c>
      <c r="U3573" s="8">
        <v>46.650320252287592</v>
      </c>
      <c r="V3573" s="10">
        <v>6.5296537784601455E-2</v>
      </c>
    </row>
    <row r="3574" spans="1:22" x14ac:dyDescent="0.25">
      <c r="A3574" s="6">
        <v>44746</v>
      </c>
      <c r="B3574" s="7" t="str">
        <f t="shared" si="55"/>
        <v>7</v>
      </c>
      <c r="C3574" s="17">
        <f>_xlfn.ISOWEEKNUM(Table3[[#This Row],[dt]])</f>
        <v>27</v>
      </c>
      <c r="D3574" s="1">
        <v>2865</v>
      </c>
      <c r="E3574" s="1" t="s">
        <v>10</v>
      </c>
      <c r="F3574" s="1" t="s">
        <v>92</v>
      </c>
      <c r="G3574" s="1" t="s">
        <v>28</v>
      </c>
      <c r="H3574" s="1" t="s">
        <v>17</v>
      </c>
      <c r="I3574" s="1" t="s">
        <v>12</v>
      </c>
      <c r="J3574" s="1" t="s">
        <v>16</v>
      </c>
      <c r="K3574" s="1" t="s">
        <v>15</v>
      </c>
      <c r="L3574" s="1" t="s">
        <v>80</v>
      </c>
      <c r="M3574" s="1">
        <v>11700</v>
      </c>
      <c r="N3574" s="17">
        <v>19.709331131296448</v>
      </c>
      <c r="O3574" s="8">
        <v>323.82630067192008</v>
      </c>
      <c r="P3574" s="8">
        <v>20.857515650214506</v>
      </c>
      <c r="Q3574" s="8">
        <f>P3574-Table3[[#This Row],[paid]]</f>
        <v>-302.96878502170557</v>
      </c>
      <c r="R3574" s="8">
        <v>1.0582558845487584</v>
      </c>
      <c r="S3574" s="8">
        <v>200</v>
      </c>
      <c r="T3574" s="10">
        <v>0.12</v>
      </c>
      <c r="U3574" s="8">
        <v>9.3454274086373648</v>
      </c>
      <c r="V3574" s="10">
        <v>7.4676738154904637E-2</v>
      </c>
    </row>
    <row r="3575" spans="1:22" x14ac:dyDescent="0.25">
      <c r="A3575" s="6">
        <v>44746</v>
      </c>
      <c r="B3575" s="7" t="str">
        <f t="shared" si="55"/>
        <v>7</v>
      </c>
      <c r="C3575" s="17">
        <f>_xlfn.ISOWEEKNUM(Table3[[#This Row],[dt]])</f>
        <v>27</v>
      </c>
      <c r="D3575" s="1">
        <v>15910</v>
      </c>
      <c r="E3575" s="1" t="s">
        <v>10</v>
      </c>
      <c r="F3575" s="1" t="s">
        <v>93</v>
      </c>
      <c r="G3575" s="1" t="s">
        <v>74</v>
      </c>
      <c r="H3575" s="1" t="s">
        <v>11</v>
      </c>
      <c r="I3575" s="1" t="s">
        <v>12</v>
      </c>
      <c r="J3575" s="1" t="s">
        <v>16</v>
      </c>
      <c r="K3575" s="1" t="s">
        <v>14</v>
      </c>
      <c r="L3575" s="1" t="s">
        <v>77</v>
      </c>
      <c r="M3575" s="1">
        <v>99510</v>
      </c>
      <c r="N3575" s="17">
        <v>334.89903556359252</v>
      </c>
      <c r="O3575" s="8">
        <v>1899.8418562585634</v>
      </c>
      <c r="P3575" s="8">
        <v>1582.7243915033289</v>
      </c>
      <c r="Q3575" s="8">
        <f>P3575-Table3[[#This Row],[paid]]</f>
        <v>-317.11746475523455</v>
      </c>
      <c r="R3575" s="8">
        <v>4.7259747668123469</v>
      </c>
      <c r="S3575" s="8">
        <v>2200</v>
      </c>
      <c r="T3575" s="10">
        <v>0.15</v>
      </c>
      <c r="U3575" s="8">
        <v>371.68382054231023</v>
      </c>
      <c r="V3575" s="10">
        <v>3.9139665602094233E-2</v>
      </c>
    </row>
    <row r="3576" spans="1:22" x14ac:dyDescent="0.25">
      <c r="A3576" s="6">
        <v>44746</v>
      </c>
      <c r="B3576" s="7" t="str">
        <f t="shared" si="55"/>
        <v>7</v>
      </c>
      <c r="C3576" s="17">
        <f>_xlfn.ISOWEEKNUM(Table3[[#This Row],[dt]])</f>
        <v>27</v>
      </c>
      <c r="D3576" s="1">
        <v>17933</v>
      </c>
      <c r="E3576" s="1" t="s">
        <v>10</v>
      </c>
      <c r="F3576" s="1" t="s">
        <v>89</v>
      </c>
      <c r="G3576" s="1" t="s">
        <v>44</v>
      </c>
      <c r="H3576" s="1" t="s">
        <v>11</v>
      </c>
      <c r="I3576" s="1" t="s">
        <v>21</v>
      </c>
      <c r="J3576" s="1" t="s">
        <v>16</v>
      </c>
      <c r="K3576" s="1" t="s">
        <v>15</v>
      </c>
      <c r="L3576" s="1" t="s">
        <v>75</v>
      </c>
      <c r="M3576" s="1">
        <v>124730</v>
      </c>
      <c r="N3576" s="17">
        <v>1149.5338224767358</v>
      </c>
      <c r="O3576" s="8">
        <v>4566.8684064610179</v>
      </c>
      <c r="P3576" s="8">
        <v>4247.3864854590402</v>
      </c>
      <c r="Q3576" s="8">
        <f>P3576-Table3[[#This Row],[paid]]</f>
        <v>-319.48192100197775</v>
      </c>
      <c r="R3576" s="8">
        <v>3.6948773515056783</v>
      </c>
      <c r="S3576" s="8">
        <v>8400</v>
      </c>
      <c r="T3576" s="10">
        <v>0.12</v>
      </c>
      <c r="U3576" s="8">
        <v>874.27353183135574</v>
      </c>
      <c r="V3576" s="10">
        <v>3.4306333036579782E-2</v>
      </c>
    </row>
    <row r="3577" spans="1:22" x14ac:dyDescent="0.25">
      <c r="A3577" s="6">
        <v>44746</v>
      </c>
      <c r="B3577" s="7" t="str">
        <f t="shared" si="55"/>
        <v>7</v>
      </c>
      <c r="C3577" s="17">
        <f>_xlfn.ISOWEEKNUM(Table3[[#This Row],[dt]])</f>
        <v>27</v>
      </c>
      <c r="D3577" s="1">
        <v>17871</v>
      </c>
      <c r="E3577" s="1" t="s">
        <v>10</v>
      </c>
      <c r="F3577" s="1" t="s">
        <v>90</v>
      </c>
      <c r="G3577" s="1" t="s">
        <v>69</v>
      </c>
      <c r="H3577" s="1" t="s">
        <v>17</v>
      </c>
      <c r="I3577" s="1" t="s">
        <v>12</v>
      </c>
      <c r="J3577" s="1" t="s">
        <v>16</v>
      </c>
      <c r="K3577" s="1" t="s">
        <v>14</v>
      </c>
      <c r="L3577" s="1" t="s">
        <v>76</v>
      </c>
      <c r="M3577" s="1">
        <v>67720</v>
      </c>
      <c r="N3577" s="17">
        <v>60.979043876882777</v>
      </c>
      <c r="O3577" s="8">
        <v>605.33160594151411</v>
      </c>
      <c r="P3577" s="8">
        <v>279.64047393008713</v>
      </c>
      <c r="Q3577" s="8">
        <f>P3577-Table3[[#This Row],[paid]]</f>
        <v>-325.69113201142699</v>
      </c>
      <c r="R3577" s="8">
        <v>4.5858454995569247</v>
      </c>
      <c r="S3577" s="8">
        <v>200</v>
      </c>
      <c r="T3577" s="10">
        <v>0.08</v>
      </c>
      <c r="U3577" s="8">
        <v>7.4152931757231304</v>
      </c>
      <c r="V3577" s="10">
        <v>4.4195397704226381E-3</v>
      </c>
    </row>
    <row r="3578" spans="1:22" x14ac:dyDescent="0.25">
      <c r="A3578" s="6">
        <v>44746</v>
      </c>
      <c r="B3578" s="7" t="str">
        <f t="shared" si="55"/>
        <v>7</v>
      </c>
      <c r="C3578" s="17">
        <f>_xlfn.ISOWEEKNUM(Table3[[#This Row],[dt]])</f>
        <v>27</v>
      </c>
      <c r="D3578" s="1">
        <v>15169</v>
      </c>
      <c r="E3578" s="1" t="s">
        <v>10</v>
      </c>
      <c r="F3578" s="1" t="s">
        <v>89</v>
      </c>
      <c r="G3578" s="1" t="s">
        <v>47</v>
      </c>
      <c r="H3578" s="1" t="s">
        <v>11</v>
      </c>
      <c r="I3578" s="1" t="s">
        <v>18</v>
      </c>
      <c r="J3578" s="1" t="s">
        <v>13</v>
      </c>
      <c r="K3578" s="1" t="s">
        <v>14</v>
      </c>
      <c r="L3578" s="1" t="s">
        <v>75</v>
      </c>
      <c r="M3578" s="1">
        <v>221500</v>
      </c>
      <c r="N3578" s="17">
        <v>1105.3398181219445</v>
      </c>
      <c r="O3578" s="8">
        <v>5491.0080991850673</v>
      </c>
      <c r="P3578" s="8">
        <v>5134.8814667168745</v>
      </c>
      <c r="Q3578" s="8">
        <f>P3578-Table3[[#This Row],[paid]]</f>
        <v>-356.12663246819284</v>
      </c>
      <c r="R3578" s="8">
        <v>4.64552292655251</v>
      </c>
      <c r="S3578" s="8">
        <v>6800</v>
      </c>
      <c r="T3578" s="10">
        <v>0.09</v>
      </c>
      <c r="U3578" s="8">
        <v>1027.9930813630594</v>
      </c>
      <c r="V3578" s="10">
        <v>3.3366335978291327E-2</v>
      </c>
    </row>
    <row r="3579" spans="1:22" x14ac:dyDescent="0.25">
      <c r="A3579" s="6">
        <v>44746</v>
      </c>
      <c r="B3579" s="7" t="str">
        <f t="shared" si="55"/>
        <v>7</v>
      </c>
      <c r="C3579" s="17">
        <f>_xlfn.ISOWEEKNUM(Table3[[#This Row],[dt]])</f>
        <v>27</v>
      </c>
      <c r="D3579" s="1">
        <v>12790</v>
      </c>
      <c r="E3579" s="1" t="s">
        <v>10</v>
      </c>
      <c r="F3579" s="1" t="s">
        <v>89</v>
      </c>
      <c r="G3579" s="1" t="s">
        <v>74</v>
      </c>
      <c r="H3579" s="1" t="s">
        <v>19</v>
      </c>
      <c r="I3579" s="1" t="s">
        <v>21</v>
      </c>
      <c r="J3579" s="1" t="s">
        <v>16</v>
      </c>
      <c r="K3579" s="1" t="s">
        <v>14</v>
      </c>
      <c r="L3579" s="1" t="s">
        <v>76</v>
      </c>
      <c r="M3579" s="1">
        <v>33210</v>
      </c>
      <c r="N3579" s="17">
        <v>63.223691168693811</v>
      </c>
      <c r="O3579" s="8">
        <v>880.43942354283581</v>
      </c>
      <c r="P3579" s="8">
        <v>515.41324265569494</v>
      </c>
      <c r="Q3579" s="8">
        <f>P3579-Table3[[#This Row],[paid]]</f>
        <v>-365.02618088714087</v>
      </c>
      <c r="R3579" s="8">
        <v>8.1522168846558856</v>
      </c>
      <c r="S3579" s="8">
        <v>800</v>
      </c>
      <c r="T3579" s="10">
        <v>0.04</v>
      </c>
      <c r="U3579" s="8">
        <v>85.159643375324293</v>
      </c>
      <c r="V3579" s="10">
        <v>2.7537658564525353E-2</v>
      </c>
    </row>
    <row r="3580" spans="1:22" x14ac:dyDescent="0.25">
      <c r="A3580" s="6">
        <v>44746</v>
      </c>
      <c r="B3580" s="7" t="str">
        <f t="shared" si="55"/>
        <v>7</v>
      </c>
      <c r="C3580" s="17">
        <f>_xlfn.ISOWEEKNUM(Table3[[#This Row],[dt]])</f>
        <v>27</v>
      </c>
      <c r="D3580" s="1">
        <v>2406</v>
      </c>
      <c r="E3580" s="1" t="s">
        <v>10</v>
      </c>
      <c r="F3580" s="1" t="s">
        <v>92</v>
      </c>
      <c r="G3580" s="1" t="s">
        <v>48</v>
      </c>
      <c r="H3580" s="1" t="s">
        <v>17</v>
      </c>
      <c r="I3580" s="1" t="s">
        <v>18</v>
      </c>
      <c r="J3580" s="1" t="s">
        <v>16</v>
      </c>
      <c r="K3580" s="1" t="s">
        <v>14</v>
      </c>
      <c r="L3580" s="1" t="s">
        <v>79</v>
      </c>
      <c r="M3580" s="1">
        <v>12210</v>
      </c>
      <c r="N3580" s="17">
        <v>68.920247632920621</v>
      </c>
      <c r="O3580" s="8">
        <v>618.67778744640009</v>
      </c>
      <c r="P3580" s="8">
        <v>229.24422750426515</v>
      </c>
      <c r="Q3580" s="8">
        <f>P3580-Table3[[#This Row],[paid]]</f>
        <v>-389.43355994213493</v>
      </c>
      <c r="R3580" s="8">
        <v>3.3262246636903225</v>
      </c>
      <c r="S3580" s="8">
        <v>5000</v>
      </c>
      <c r="T3580" s="10">
        <v>0.05</v>
      </c>
      <c r="U3580" s="8">
        <v>67.525447571814993</v>
      </c>
      <c r="V3580" s="10">
        <v>4.9092801090312194E-2</v>
      </c>
    </row>
    <row r="3581" spans="1:22" x14ac:dyDescent="0.25">
      <c r="A3581" s="6">
        <v>44746</v>
      </c>
      <c r="B3581" s="7" t="str">
        <f t="shared" si="55"/>
        <v>7</v>
      </c>
      <c r="C3581" s="17">
        <f>_xlfn.ISOWEEKNUM(Table3[[#This Row],[dt]])</f>
        <v>27</v>
      </c>
      <c r="D3581" s="1">
        <v>16966</v>
      </c>
      <c r="E3581" s="1" t="s">
        <v>10</v>
      </c>
      <c r="F3581" s="1" t="s">
        <v>89</v>
      </c>
      <c r="G3581" s="1" t="s">
        <v>62</v>
      </c>
      <c r="H3581" s="1" t="s">
        <v>11</v>
      </c>
      <c r="I3581" s="1" t="s">
        <v>12</v>
      </c>
      <c r="J3581" s="1" t="s">
        <v>16</v>
      </c>
      <c r="K3581" s="1" t="s">
        <v>15</v>
      </c>
      <c r="L3581" s="1" t="s">
        <v>80</v>
      </c>
      <c r="M3581" s="1">
        <v>58950</v>
      </c>
      <c r="N3581" s="17">
        <v>148.23973176865047</v>
      </c>
      <c r="O3581" s="8">
        <v>593.18703780789974</v>
      </c>
      <c r="P3581" s="8">
        <v>195.40863860729641</v>
      </c>
      <c r="Q3581" s="8">
        <f>P3581-Table3[[#This Row],[paid]]</f>
        <v>-397.7783992006033</v>
      </c>
      <c r="R3581" s="8">
        <v>1.3181934173508882</v>
      </c>
      <c r="S3581" s="8">
        <v>200</v>
      </c>
      <c r="T3581" s="10">
        <v>0.2</v>
      </c>
      <c r="U3581" s="8">
        <v>221.10050868821705</v>
      </c>
      <c r="V3581" s="10">
        <v>0.18857960960173004</v>
      </c>
    </row>
    <row r="3582" spans="1:22" x14ac:dyDescent="0.25">
      <c r="A3582" s="6">
        <v>44746</v>
      </c>
      <c r="B3582" s="7" t="str">
        <f t="shared" si="55"/>
        <v>7</v>
      </c>
      <c r="C3582" s="17">
        <f>_xlfn.ISOWEEKNUM(Table3[[#This Row],[dt]])</f>
        <v>27</v>
      </c>
      <c r="D3582" s="1">
        <v>17849</v>
      </c>
      <c r="E3582" s="1" t="s">
        <v>10</v>
      </c>
      <c r="F3582" s="1" t="s">
        <v>91</v>
      </c>
      <c r="G3582" s="1" t="s">
        <v>50</v>
      </c>
      <c r="H3582" s="1" t="s">
        <v>11</v>
      </c>
      <c r="I3582" s="1" t="s">
        <v>18</v>
      </c>
      <c r="J3582" s="1" t="s">
        <v>16</v>
      </c>
      <c r="K3582" s="1" t="s">
        <v>15</v>
      </c>
      <c r="L3582" s="1" t="s">
        <v>77</v>
      </c>
      <c r="M3582" s="1">
        <v>49150</v>
      </c>
      <c r="N3582" s="17">
        <v>166.90860917266858</v>
      </c>
      <c r="O3582" s="8">
        <v>583.72545205631286</v>
      </c>
      <c r="P3582" s="8">
        <v>178.44103176081759</v>
      </c>
      <c r="Q3582" s="8">
        <f>P3582-Table3[[#This Row],[paid]]</f>
        <v>-405.28442029549524</v>
      </c>
      <c r="R3582" s="8">
        <v>1.0690942345353716</v>
      </c>
      <c r="S3582" s="8">
        <v>200</v>
      </c>
      <c r="T3582" s="10">
        <v>0.08</v>
      </c>
      <c r="U3582" s="8">
        <v>5.4992539397770814</v>
      </c>
      <c r="V3582" s="10">
        <v>5.1363877144843788E-3</v>
      </c>
    </row>
    <row r="3583" spans="1:22" x14ac:dyDescent="0.25">
      <c r="A3583" s="6">
        <v>44746</v>
      </c>
      <c r="B3583" s="7" t="str">
        <f t="shared" si="55"/>
        <v>7</v>
      </c>
      <c r="C3583" s="17">
        <f>_xlfn.ISOWEEKNUM(Table3[[#This Row],[dt]])</f>
        <v>27</v>
      </c>
      <c r="D3583" s="1">
        <v>10601</v>
      </c>
      <c r="E3583" s="1" t="s">
        <v>10</v>
      </c>
      <c r="F3583" s="1" t="s">
        <v>94</v>
      </c>
      <c r="G3583" s="1" t="s">
        <v>29</v>
      </c>
      <c r="H3583" s="1" t="s">
        <v>11</v>
      </c>
      <c r="I3583" s="1" t="s">
        <v>21</v>
      </c>
      <c r="J3583" s="1" t="s">
        <v>16</v>
      </c>
      <c r="K3583" s="1" t="s">
        <v>14</v>
      </c>
      <c r="L3583" s="1" t="s">
        <v>78</v>
      </c>
      <c r="M3583" s="1">
        <v>45320</v>
      </c>
      <c r="N3583" s="17">
        <v>246.44721577726219</v>
      </c>
      <c r="O3583" s="8">
        <v>946.09562517460813</v>
      </c>
      <c r="P3583" s="8">
        <v>518.13918374073421</v>
      </c>
      <c r="Q3583" s="8">
        <f>P3583-Table3[[#This Row],[paid]]</f>
        <v>-427.95644143387392</v>
      </c>
      <c r="R3583" s="8">
        <v>2.1024347226102402</v>
      </c>
      <c r="S3583" s="8">
        <v>800</v>
      </c>
      <c r="T3583" s="10">
        <v>0.08</v>
      </c>
      <c r="U3583" s="8">
        <v>246.32079898988258</v>
      </c>
      <c r="V3583" s="10">
        <v>7.923250699151145E-2</v>
      </c>
    </row>
    <row r="3584" spans="1:22" x14ac:dyDescent="0.25">
      <c r="A3584" s="6">
        <v>44746</v>
      </c>
      <c r="B3584" s="7" t="str">
        <f t="shared" si="55"/>
        <v>7</v>
      </c>
      <c r="C3584" s="17">
        <f>_xlfn.ISOWEEKNUM(Table3[[#This Row],[dt]])</f>
        <v>27</v>
      </c>
      <c r="D3584" s="1">
        <v>17144</v>
      </c>
      <c r="E3584" s="1" t="s">
        <v>24</v>
      </c>
      <c r="F3584" s="1" t="s">
        <v>95</v>
      </c>
      <c r="G3584" s="1" t="s">
        <v>73</v>
      </c>
      <c r="H3584" s="1" t="s">
        <v>19</v>
      </c>
      <c r="I3584" s="1" t="s">
        <v>21</v>
      </c>
      <c r="J3584" s="1" t="s">
        <v>13</v>
      </c>
      <c r="K3584" s="1" t="s">
        <v>15</v>
      </c>
      <c r="L3584" s="1" t="s">
        <v>80</v>
      </c>
      <c r="M3584" s="1">
        <v>17310</v>
      </c>
      <c r="N3584" s="17">
        <v>74.321937783538559</v>
      </c>
      <c r="O3584" s="8">
        <v>565.74741014936887</v>
      </c>
      <c r="P3584" s="8">
        <v>132.22466609534422</v>
      </c>
      <c r="Q3584" s="8">
        <f>P3584-Table3[[#This Row],[paid]]</f>
        <v>-433.52274405402466</v>
      </c>
      <c r="R3584" s="8">
        <v>1.7790799061300906</v>
      </c>
      <c r="S3584" s="8">
        <v>200</v>
      </c>
      <c r="T3584" s="10">
        <v>0.12</v>
      </c>
      <c r="U3584" s="8">
        <v>69.967793373803445</v>
      </c>
      <c r="V3584" s="10">
        <v>8.8193067451009549E-2</v>
      </c>
    </row>
    <row r="3585" spans="1:22" x14ac:dyDescent="0.25">
      <c r="A3585" s="6">
        <v>44746</v>
      </c>
      <c r="B3585" s="7" t="str">
        <f t="shared" si="55"/>
        <v>7</v>
      </c>
      <c r="C3585" s="17">
        <f>_xlfn.ISOWEEKNUM(Table3[[#This Row],[dt]])</f>
        <v>27</v>
      </c>
      <c r="D3585" s="1">
        <v>16862</v>
      </c>
      <c r="E3585" s="1" t="s">
        <v>10</v>
      </c>
      <c r="F3585" s="1" t="s">
        <v>92</v>
      </c>
      <c r="G3585" s="1" t="s">
        <v>29</v>
      </c>
      <c r="H3585" s="1" t="s">
        <v>17</v>
      </c>
      <c r="I3585" s="1" t="s">
        <v>12</v>
      </c>
      <c r="J3585" s="1" t="s">
        <v>13</v>
      </c>
      <c r="K3585" s="1" t="s">
        <v>14</v>
      </c>
      <c r="L3585" s="1" t="s">
        <v>78</v>
      </c>
      <c r="M3585" s="1">
        <v>20490</v>
      </c>
      <c r="N3585" s="17">
        <v>73.222770283873572</v>
      </c>
      <c r="O3585" s="8">
        <v>535.21572691086737</v>
      </c>
      <c r="P3585" s="8">
        <v>91.995254046739078</v>
      </c>
      <c r="Q3585" s="8">
        <f>P3585-Table3[[#This Row],[paid]]</f>
        <v>-443.22047286412828</v>
      </c>
      <c r="R3585" s="8">
        <v>1.2563749458001581</v>
      </c>
      <c r="S3585" s="8">
        <v>200</v>
      </c>
      <c r="T3585" s="10">
        <v>0.09</v>
      </c>
      <c r="U3585" s="8">
        <v>49.23042032002575</v>
      </c>
      <c r="V3585" s="10">
        <v>8.9190145060841511E-2</v>
      </c>
    </row>
    <row r="3586" spans="1:22" x14ac:dyDescent="0.25">
      <c r="A3586" s="6">
        <v>44746</v>
      </c>
      <c r="B3586" s="7" t="str">
        <f t="shared" ref="B3586:B3649" si="56">TEXT(A3586,"M")</f>
        <v>7</v>
      </c>
      <c r="C3586" s="17">
        <f>_xlfn.ISOWEEKNUM(Table3[[#This Row],[dt]])</f>
        <v>27</v>
      </c>
      <c r="D3586" s="1">
        <v>15242</v>
      </c>
      <c r="E3586" s="1" t="s">
        <v>10</v>
      </c>
      <c r="F3586" s="1" t="s">
        <v>89</v>
      </c>
      <c r="G3586" s="1" t="s">
        <v>60</v>
      </c>
      <c r="H3586" s="1" t="s">
        <v>11</v>
      </c>
      <c r="I3586" s="1" t="s">
        <v>18</v>
      </c>
      <c r="J3586" s="1" t="s">
        <v>13</v>
      </c>
      <c r="K3586" s="1" t="s">
        <v>14</v>
      </c>
      <c r="L3586" s="1" t="s">
        <v>76</v>
      </c>
      <c r="M3586" s="1">
        <v>100660</v>
      </c>
      <c r="N3586" s="17">
        <v>323.46378896882493</v>
      </c>
      <c r="O3586" s="8">
        <v>2306.2198855978854</v>
      </c>
      <c r="P3586" s="8">
        <v>1855.6682149023434</v>
      </c>
      <c r="Q3586" s="8">
        <f>P3586-Table3[[#This Row],[paid]]</f>
        <v>-450.55167069554204</v>
      </c>
      <c r="R3586" s="8">
        <v>5.7368653870594173</v>
      </c>
      <c r="S3586" s="8">
        <v>2200</v>
      </c>
      <c r="T3586" s="10">
        <v>0.14000000000000001</v>
      </c>
      <c r="U3586" s="8">
        <v>1067.0031591951301</v>
      </c>
      <c r="V3586" s="10">
        <v>9.5832788662176732E-2</v>
      </c>
    </row>
    <row r="3587" spans="1:22" x14ac:dyDescent="0.25">
      <c r="A3587" s="6">
        <v>44746</v>
      </c>
      <c r="B3587" s="7" t="str">
        <f t="shared" si="56"/>
        <v>7</v>
      </c>
      <c r="C3587" s="17">
        <f>_xlfn.ISOWEEKNUM(Table3[[#This Row],[dt]])</f>
        <v>27</v>
      </c>
      <c r="D3587" s="1">
        <v>18006</v>
      </c>
      <c r="E3587" s="1" t="s">
        <v>10</v>
      </c>
      <c r="F3587" s="1" t="s">
        <v>91</v>
      </c>
      <c r="G3587" s="1" t="s">
        <v>53</v>
      </c>
      <c r="H3587" s="1" t="s">
        <v>11</v>
      </c>
      <c r="I3587" s="1" t="s">
        <v>12</v>
      </c>
      <c r="J3587" s="1" t="s">
        <v>16</v>
      </c>
      <c r="K3587" s="1" t="s">
        <v>14</v>
      </c>
      <c r="L3587" s="1" t="s">
        <v>80</v>
      </c>
      <c r="M3587" s="1">
        <v>45130</v>
      </c>
      <c r="N3587" s="17">
        <v>343.50489307720187</v>
      </c>
      <c r="O3587" s="8">
        <v>1460.5080621849545</v>
      </c>
      <c r="P3587" s="8">
        <v>995.41997170482966</v>
      </c>
      <c r="Q3587" s="8">
        <f>P3587-Table3[[#This Row],[paid]]</f>
        <v>-465.08809048012483</v>
      </c>
      <c r="R3587" s="8">
        <v>2.8978334567161799</v>
      </c>
      <c r="S3587" s="8">
        <v>2200</v>
      </c>
      <c r="T3587" s="10">
        <v>0.08</v>
      </c>
      <c r="U3587" s="8">
        <v>230.38987700790128</v>
      </c>
      <c r="V3587" s="10">
        <v>3.8574987368282784E-2</v>
      </c>
    </row>
    <row r="3588" spans="1:22" x14ac:dyDescent="0.25">
      <c r="A3588" s="6">
        <v>44746</v>
      </c>
      <c r="B3588" s="7" t="str">
        <f t="shared" si="56"/>
        <v>7</v>
      </c>
      <c r="C3588" s="17">
        <f>_xlfn.ISOWEEKNUM(Table3[[#This Row],[dt]])</f>
        <v>27</v>
      </c>
      <c r="D3588" s="1">
        <v>2917</v>
      </c>
      <c r="E3588" s="1" t="s">
        <v>10</v>
      </c>
      <c r="F3588" s="1" t="s">
        <v>90</v>
      </c>
      <c r="G3588" s="1" t="s">
        <v>54</v>
      </c>
      <c r="H3588" s="1" t="s">
        <v>17</v>
      </c>
      <c r="I3588" s="1" t="s">
        <v>18</v>
      </c>
      <c r="J3588" s="1" t="s">
        <v>13</v>
      </c>
      <c r="K3588" s="1" t="s">
        <v>15</v>
      </c>
      <c r="L3588" s="1" t="s">
        <v>78</v>
      </c>
      <c r="M3588" s="1">
        <v>23700</v>
      </c>
      <c r="N3588" s="17">
        <v>119.32032724984268</v>
      </c>
      <c r="O3588" s="8">
        <v>618.45935910954029</v>
      </c>
      <c r="P3588" s="8">
        <v>139.76282787817863</v>
      </c>
      <c r="Q3588" s="8">
        <f>P3588-Table3[[#This Row],[paid]]</f>
        <v>-478.69653123136163</v>
      </c>
      <c r="R3588" s="8">
        <v>1.1713245437680686</v>
      </c>
      <c r="S3588" s="8">
        <v>200</v>
      </c>
      <c r="T3588" s="10">
        <v>7.0000000000000007E-2</v>
      </c>
      <c r="U3588" s="8">
        <v>24.094384314347298</v>
      </c>
      <c r="V3588" s="10">
        <v>2.8732466135831997E-2</v>
      </c>
    </row>
    <row r="3589" spans="1:22" x14ac:dyDescent="0.25">
      <c r="A3589" s="6">
        <v>44746</v>
      </c>
      <c r="B3589" s="7" t="str">
        <f t="shared" si="56"/>
        <v>7</v>
      </c>
      <c r="C3589" s="17">
        <f>_xlfn.ISOWEEKNUM(Table3[[#This Row],[dt]])</f>
        <v>27</v>
      </c>
      <c r="D3589" s="1">
        <v>17282</v>
      </c>
      <c r="E3589" s="1" t="s">
        <v>10</v>
      </c>
      <c r="F3589" s="1" t="s">
        <v>94</v>
      </c>
      <c r="G3589" s="1" t="s">
        <v>32</v>
      </c>
      <c r="H3589" s="1" t="s">
        <v>17</v>
      </c>
      <c r="I3589" s="1" t="s">
        <v>18</v>
      </c>
      <c r="J3589" s="1" t="s">
        <v>13</v>
      </c>
      <c r="K3589" s="1" t="s">
        <v>14</v>
      </c>
      <c r="L3589" s="1" t="s">
        <v>77</v>
      </c>
      <c r="M3589" s="1">
        <v>15720</v>
      </c>
      <c r="N3589" s="17">
        <v>45.663716814159294</v>
      </c>
      <c r="O3589" s="8">
        <v>584.074396286195</v>
      </c>
      <c r="P3589" s="8">
        <v>103.37599934268938</v>
      </c>
      <c r="Q3589" s="8">
        <f>P3589-Table3[[#This Row],[paid]]</f>
        <v>-480.6983969435056</v>
      </c>
      <c r="R3589" s="8">
        <v>2.2638542491712985</v>
      </c>
      <c r="S3589" s="8">
        <v>200</v>
      </c>
      <c r="T3589" s="10">
        <v>7.0000000000000007E-2</v>
      </c>
      <c r="U3589" s="8">
        <v>5.6483627325493444</v>
      </c>
      <c r="V3589" s="10">
        <v>9.1065024255535601E-3</v>
      </c>
    </row>
    <row r="3590" spans="1:22" x14ac:dyDescent="0.25">
      <c r="A3590" s="6">
        <v>44746</v>
      </c>
      <c r="B3590" s="7" t="str">
        <f t="shared" si="56"/>
        <v>7</v>
      </c>
      <c r="C3590" s="17">
        <f>_xlfn.ISOWEEKNUM(Table3[[#This Row],[dt]])</f>
        <v>27</v>
      </c>
      <c r="D3590" s="1">
        <v>2647</v>
      </c>
      <c r="E3590" s="1" t="s">
        <v>10</v>
      </c>
      <c r="F3590" s="1" t="s">
        <v>92</v>
      </c>
      <c r="G3590" s="1" t="s">
        <v>26</v>
      </c>
      <c r="H3590" s="1" t="s">
        <v>11</v>
      </c>
      <c r="I3590" s="1" t="s">
        <v>21</v>
      </c>
      <c r="J3590" s="1" t="s">
        <v>13</v>
      </c>
      <c r="K3590" s="1" t="s">
        <v>14</v>
      </c>
      <c r="L3590" s="1" t="s">
        <v>77</v>
      </c>
      <c r="M3590" s="1">
        <v>126580</v>
      </c>
      <c r="N3590" s="17">
        <v>450.8051220488195</v>
      </c>
      <c r="O3590" s="8">
        <v>3169.0251964981885</v>
      </c>
      <c r="P3590" s="8">
        <v>2675.3048510920416</v>
      </c>
      <c r="Q3590" s="8">
        <f>P3590-Table3[[#This Row],[paid]]</f>
        <v>-493.72034540614686</v>
      </c>
      <c r="R3590" s="8">
        <v>5.9345041132924887</v>
      </c>
      <c r="S3590" s="8">
        <v>4000</v>
      </c>
      <c r="T3590" s="10">
        <v>0.08</v>
      </c>
      <c r="U3590" s="8">
        <v>1238.2685340967646</v>
      </c>
      <c r="V3590" s="10">
        <v>7.7141896158819154E-2</v>
      </c>
    </row>
    <row r="3591" spans="1:22" x14ac:dyDescent="0.25">
      <c r="A3591" s="6">
        <v>44746</v>
      </c>
      <c r="B3591" s="7" t="str">
        <f t="shared" si="56"/>
        <v>7</v>
      </c>
      <c r="C3591" s="17">
        <f>_xlfn.ISOWEEKNUM(Table3[[#This Row],[dt]])</f>
        <v>27</v>
      </c>
      <c r="D3591" s="1">
        <v>16842</v>
      </c>
      <c r="E3591" s="1" t="s">
        <v>10</v>
      </c>
      <c r="F3591" s="1" t="s">
        <v>91</v>
      </c>
      <c r="G3591" s="1" t="s">
        <v>51</v>
      </c>
      <c r="H3591" s="1" t="s">
        <v>11</v>
      </c>
      <c r="I3591" s="1" t="s">
        <v>12</v>
      </c>
      <c r="J3591" s="1" t="s">
        <v>16</v>
      </c>
      <c r="K3591" s="1" t="s">
        <v>14</v>
      </c>
      <c r="L3591" s="1" t="s">
        <v>79</v>
      </c>
      <c r="M3591" s="1">
        <v>60130</v>
      </c>
      <c r="N3591" s="17">
        <v>298.96553003599126</v>
      </c>
      <c r="O3591" s="8">
        <v>811.84972679883947</v>
      </c>
      <c r="P3591" s="8">
        <v>301.88443268904194</v>
      </c>
      <c r="Q3591" s="8">
        <f>P3591-Table3[[#This Row],[paid]]</f>
        <v>-509.96529410979753</v>
      </c>
      <c r="R3591" s="8">
        <v>1.0097633417896013</v>
      </c>
      <c r="S3591" s="8">
        <v>400</v>
      </c>
      <c r="T3591" s="10">
        <v>0.14000000000000001</v>
      </c>
      <c r="U3591" s="8">
        <v>231.28173044480863</v>
      </c>
      <c r="V3591" s="10">
        <v>0.12768778678243511</v>
      </c>
    </row>
    <row r="3592" spans="1:22" x14ac:dyDescent="0.25">
      <c r="A3592" s="6">
        <v>44746</v>
      </c>
      <c r="B3592" s="7" t="str">
        <f t="shared" si="56"/>
        <v>7</v>
      </c>
      <c r="C3592" s="17">
        <f>_xlfn.ISOWEEKNUM(Table3[[#This Row],[dt]])</f>
        <v>27</v>
      </c>
      <c r="D3592" s="1">
        <v>9363</v>
      </c>
      <c r="E3592" s="1" t="s">
        <v>10</v>
      </c>
      <c r="F3592" s="1" t="s">
        <v>94</v>
      </c>
      <c r="G3592" s="1" t="s">
        <v>52</v>
      </c>
      <c r="H3592" s="1" t="s">
        <v>11</v>
      </c>
      <c r="I3592" s="1" t="s">
        <v>18</v>
      </c>
      <c r="J3592" s="1" t="s">
        <v>13</v>
      </c>
      <c r="K3592" s="1" t="s">
        <v>14</v>
      </c>
      <c r="L3592" s="1" t="s">
        <v>81</v>
      </c>
      <c r="M3592" s="1">
        <v>31820</v>
      </c>
      <c r="N3592" s="17">
        <v>127.18825765021951</v>
      </c>
      <c r="O3592" s="8">
        <v>807.74561486035998</v>
      </c>
      <c r="P3592" s="8">
        <v>280.6987906521706</v>
      </c>
      <c r="Q3592" s="8">
        <f>P3592-Table3[[#This Row],[paid]]</f>
        <v>-527.04682420818938</v>
      </c>
      <c r="R3592" s="8">
        <v>2.206955231858907</v>
      </c>
      <c r="S3592" s="8">
        <v>200</v>
      </c>
      <c r="T3592" s="10">
        <v>0.12</v>
      </c>
      <c r="U3592" s="8">
        <v>35.604583984436665</v>
      </c>
      <c r="V3592" s="10">
        <v>2.1140444947953883E-2</v>
      </c>
    </row>
    <row r="3593" spans="1:22" x14ac:dyDescent="0.25">
      <c r="A3593" s="6">
        <v>44746</v>
      </c>
      <c r="B3593" s="7" t="str">
        <f t="shared" si="56"/>
        <v>7</v>
      </c>
      <c r="C3593" s="17">
        <f>_xlfn.ISOWEEKNUM(Table3[[#This Row],[dt]])</f>
        <v>27</v>
      </c>
      <c r="D3593" s="1">
        <v>15372</v>
      </c>
      <c r="E3593" s="1" t="s">
        <v>10</v>
      </c>
      <c r="F3593" s="1" t="s">
        <v>89</v>
      </c>
      <c r="G3593" s="1" t="s">
        <v>70</v>
      </c>
      <c r="H3593" s="1" t="s">
        <v>11</v>
      </c>
      <c r="I3593" s="1" t="s">
        <v>12</v>
      </c>
      <c r="J3593" s="1" t="s">
        <v>16</v>
      </c>
      <c r="K3593" s="1" t="s">
        <v>15</v>
      </c>
      <c r="L3593" s="1" t="s">
        <v>77</v>
      </c>
      <c r="M3593" s="1">
        <v>256620</v>
      </c>
      <c r="N3593" s="17">
        <v>3423.7562117392872</v>
      </c>
      <c r="O3593" s="8">
        <v>2396.6421328861602</v>
      </c>
      <c r="P3593" s="8">
        <v>1845.5956792139189</v>
      </c>
      <c r="Q3593" s="8">
        <f>P3593-Table3[[#This Row],[paid]]</f>
        <v>-551.04645367224134</v>
      </c>
      <c r="R3593" s="8">
        <v>0.53905581036575789</v>
      </c>
      <c r="S3593" s="8">
        <v>2600</v>
      </c>
      <c r="T3593" s="10">
        <v>0.105</v>
      </c>
      <c r="U3593" s="8">
        <v>253.29426094792635</v>
      </c>
      <c r="V3593" s="10">
        <v>2.2873758664177384E-2</v>
      </c>
    </row>
    <row r="3594" spans="1:22" x14ac:dyDescent="0.25">
      <c r="A3594" s="6">
        <v>44746</v>
      </c>
      <c r="B3594" s="7" t="str">
        <f t="shared" si="56"/>
        <v>7</v>
      </c>
      <c r="C3594" s="17">
        <f>_xlfn.ISOWEEKNUM(Table3[[#This Row],[dt]])</f>
        <v>27</v>
      </c>
      <c r="D3594" s="1">
        <v>17673</v>
      </c>
      <c r="E3594" s="1" t="s">
        <v>10</v>
      </c>
      <c r="F3594" s="1" t="s">
        <v>89</v>
      </c>
      <c r="G3594" s="1" t="s">
        <v>40</v>
      </c>
      <c r="H3594" s="1" t="s">
        <v>11</v>
      </c>
      <c r="I3594" s="1" t="s">
        <v>18</v>
      </c>
      <c r="J3594" s="1" t="s">
        <v>16</v>
      </c>
      <c r="K3594" s="1" t="s">
        <v>14</v>
      </c>
      <c r="L3594" s="1" t="s">
        <v>75</v>
      </c>
      <c r="M3594" s="1">
        <v>128410</v>
      </c>
      <c r="N3594" s="17">
        <v>444.75274196651912</v>
      </c>
      <c r="O3594" s="8">
        <v>1762.8321252941198</v>
      </c>
      <c r="P3594" s="8">
        <v>1209.9142304802874</v>
      </c>
      <c r="Q3594" s="8">
        <f>P3594-Table3[[#This Row],[paid]]</f>
        <v>-552.91789481383239</v>
      </c>
      <c r="R3594" s="8">
        <v>2.7204199464415431</v>
      </c>
      <c r="S3594" s="8">
        <v>2000</v>
      </c>
      <c r="T3594" s="10">
        <v>0.1</v>
      </c>
      <c r="U3594" s="8">
        <v>178.76020505714416</v>
      </c>
      <c r="V3594" s="10">
        <v>2.4624363247382632E-2</v>
      </c>
    </row>
    <row r="3595" spans="1:22" x14ac:dyDescent="0.25">
      <c r="A3595" s="6">
        <v>44746</v>
      </c>
      <c r="B3595" s="7" t="str">
        <f t="shared" si="56"/>
        <v>7</v>
      </c>
      <c r="C3595" s="17">
        <f>_xlfn.ISOWEEKNUM(Table3[[#This Row],[dt]])</f>
        <v>27</v>
      </c>
      <c r="D3595" s="1">
        <v>16911</v>
      </c>
      <c r="E3595" s="1" t="s">
        <v>10</v>
      </c>
      <c r="F3595" s="1" t="s">
        <v>91</v>
      </c>
      <c r="G3595" s="1" t="s">
        <v>60</v>
      </c>
      <c r="H3595" s="1" t="s">
        <v>11</v>
      </c>
      <c r="I3595" s="1" t="s">
        <v>18</v>
      </c>
      <c r="J3595" s="1" t="s">
        <v>16</v>
      </c>
      <c r="K3595" s="1" t="s">
        <v>15</v>
      </c>
      <c r="L3595" s="1" t="s">
        <v>78</v>
      </c>
      <c r="M3595" s="1">
        <v>26370</v>
      </c>
      <c r="N3595" s="17">
        <v>97.226159793814432</v>
      </c>
      <c r="O3595" s="8">
        <v>703.80627186115566</v>
      </c>
      <c r="P3595" s="8">
        <v>110.72553568262383</v>
      </c>
      <c r="Q3595" s="8">
        <f>P3595-Table3[[#This Row],[paid]]</f>
        <v>-593.08073617853188</v>
      </c>
      <c r="R3595" s="8">
        <v>1.1388451000989575</v>
      </c>
      <c r="S3595" s="8">
        <v>200</v>
      </c>
      <c r="T3595" s="10">
        <v>0.12</v>
      </c>
      <c r="U3595" s="8">
        <v>66.860759270790908</v>
      </c>
      <c r="V3595" s="10">
        <v>0.10064037902156563</v>
      </c>
    </row>
    <row r="3596" spans="1:22" x14ac:dyDescent="0.25">
      <c r="A3596" s="6">
        <v>44746</v>
      </c>
      <c r="B3596" s="7" t="str">
        <f t="shared" si="56"/>
        <v>7</v>
      </c>
      <c r="C3596" s="17">
        <f>_xlfn.ISOWEEKNUM(Table3[[#This Row],[dt]])</f>
        <v>27</v>
      </c>
      <c r="D3596" s="1">
        <v>17047</v>
      </c>
      <c r="E3596" s="1" t="s">
        <v>10</v>
      </c>
      <c r="F3596" s="1" t="s">
        <v>90</v>
      </c>
      <c r="G3596" s="1" t="s">
        <v>28</v>
      </c>
      <c r="H3596" s="1" t="s">
        <v>17</v>
      </c>
      <c r="I3596" s="1" t="s">
        <v>12</v>
      </c>
      <c r="J3596" s="1" t="s">
        <v>16</v>
      </c>
      <c r="K3596" s="1" t="s">
        <v>20</v>
      </c>
      <c r="L3596" s="1" t="s">
        <v>77</v>
      </c>
      <c r="M3596" s="1">
        <v>52840</v>
      </c>
      <c r="N3596" s="17">
        <v>69.367433266883836</v>
      </c>
      <c r="O3596" s="8">
        <v>1070.1570406544897</v>
      </c>
      <c r="P3596" s="8">
        <v>458.2348586585569</v>
      </c>
      <c r="Q3596" s="8">
        <f>P3596-Table3[[#This Row],[paid]]</f>
        <v>-611.92218199593276</v>
      </c>
      <c r="R3596" s="8">
        <v>6.6059076583610485</v>
      </c>
      <c r="S3596" s="8">
        <v>600</v>
      </c>
      <c r="T3596" s="10">
        <v>7.4999999999999997E-2</v>
      </c>
      <c r="U3596" s="8">
        <v>77.432905357189171</v>
      </c>
      <c r="V3596" s="10">
        <v>2.8163471159697213E-2</v>
      </c>
    </row>
    <row r="3597" spans="1:22" x14ac:dyDescent="0.25">
      <c r="A3597" s="6">
        <v>44746</v>
      </c>
      <c r="B3597" s="7" t="str">
        <f t="shared" si="56"/>
        <v>7</v>
      </c>
      <c r="C3597" s="17">
        <f>_xlfn.ISOWEEKNUM(Table3[[#This Row],[dt]])</f>
        <v>27</v>
      </c>
      <c r="D3597" s="1">
        <v>17783</v>
      </c>
      <c r="E3597" s="1" t="s">
        <v>10</v>
      </c>
      <c r="F3597" s="1" t="s">
        <v>91</v>
      </c>
      <c r="G3597" s="1" t="s">
        <v>38</v>
      </c>
      <c r="H3597" s="1" t="s">
        <v>11</v>
      </c>
      <c r="I3597" s="1" t="s">
        <v>12</v>
      </c>
      <c r="J3597" s="1" t="s">
        <v>16</v>
      </c>
      <c r="K3597" s="1" t="s">
        <v>14</v>
      </c>
      <c r="L3597" s="1" t="s">
        <v>81</v>
      </c>
      <c r="M3597" s="1">
        <v>62640</v>
      </c>
      <c r="N3597" s="17">
        <v>350.50102669404521</v>
      </c>
      <c r="O3597" s="8">
        <v>1410.8465872677398</v>
      </c>
      <c r="P3597" s="8">
        <v>756.12106627696119</v>
      </c>
      <c r="Q3597" s="8">
        <f>P3597-Table3[[#This Row],[paid]]</f>
        <v>-654.72552099077859</v>
      </c>
      <c r="R3597" s="8">
        <v>2.1572577786968496</v>
      </c>
      <c r="S3597" s="8">
        <v>1600</v>
      </c>
      <c r="T3597" s="10">
        <v>0.15</v>
      </c>
      <c r="U3597" s="8">
        <v>281.80325651973993</v>
      </c>
      <c r="V3597" s="10">
        <v>6.2115991095469544E-2</v>
      </c>
    </row>
    <row r="3598" spans="1:22" x14ac:dyDescent="0.25">
      <c r="A3598" s="6">
        <v>44746</v>
      </c>
      <c r="B3598" s="7" t="str">
        <f t="shared" si="56"/>
        <v>7</v>
      </c>
      <c r="C3598" s="17">
        <f>_xlfn.ISOWEEKNUM(Table3[[#This Row],[dt]])</f>
        <v>27</v>
      </c>
      <c r="D3598" s="1">
        <v>17247</v>
      </c>
      <c r="E3598" s="1" t="s">
        <v>10</v>
      </c>
      <c r="F3598" s="1" t="s">
        <v>90</v>
      </c>
      <c r="G3598" s="1" t="s">
        <v>73</v>
      </c>
      <c r="H3598" s="1" t="s">
        <v>11</v>
      </c>
      <c r="I3598" s="1" t="s">
        <v>18</v>
      </c>
      <c r="J3598" s="1" t="s">
        <v>16</v>
      </c>
      <c r="K3598" s="1" t="s">
        <v>15</v>
      </c>
      <c r="L3598" s="1" t="s">
        <v>75</v>
      </c>
      <c r="M3598" s="1">
        <v>47760</v>
      </c>
      <c r="N3598" s="17">
        <v>193.80061304918988</v>
      </c>
      <c r="O3598" s="8">
        <v>927.44413607140098</v>
      </c>
      <c r="P3598" s="8">
        <v>215.51467882435711</v>
      </c>
      <c r="Q3598" s="8">
        <f>P3598-Table3[[#This Row],[paid]]</f>
        <v>-711.92945724704384</v>
      </c>
      <c r="R3598" s="8">
        <v>1.1120433286227831</v>
      </c>
      <c r="S3598" s="8">
        <v>400</v>
      </c>
      <c r="T3598" s="10">
        <v>7.0000000000000007E-2</v>
      </c>
      <c r="U3598" s="8">
        <v>49.859527118954425</v>
      </c>
      <c r="V3598" s="10">
        <v>3.8558492775635618E-2</v>
      </c>
    </row>
    <row r="3599" spans="1:22" x14ac:dyDescent="0.25">
      <c r="A3599" s="6">
        <v>44746</v>
      </c>
      <c r="B3599" s="7" t="str">
        <f t="shared" si="56"/>
        <v>7</v>
      </c>
      <c r="C3599" s="17">
        <f>_xlfn.ISOWEEKNUM(Table3[[#This Row],[dt]])</f>
        <v>27</v>
      </c>
      <c r="D3599" s="1">
        <v>12657</v>
      </c>
      <c r="E3599" s="1" t="s">
        <v>10</v>
      </c>
      <c r="F3599" s="1" t="s">
        <v>89</v>
      </c>
      <c r="G3599" s="1" t="s">
        <v>57</v>
      </c>
      <c r="H3599" s="1" t="s">
        <v>19</v>
      </c>
      <c r="I3599" s="1" t="s">
        <v>18</v>
      </c>
      <c r="J3599" s="1" t="s">
        <v>16</v>
      </c>
      <c r="K3599" s="1" t="s">
        <v>14</v>
      </c>
      <c r="L3599" s="1" t="s">
        <v>75</v>
      </c>
      <c r="M3599" s="1">
        <v>36930</v>
      </c>
      <c r="N3599" s="17">
        <v>62.324656750572082</v>
      </c>
      <c r="O3599" s="8">
        <v>934.08905889558844</v>
      </c>
      <c r="P3599" s="8">
        <v>164.45418070658886</v>
      </c>
      <c r="Q3599" s="8">
        <f>P3599-Table3[[#This Row],[paid]]</f>
        <v>-769.63487818899955</v>
      </c>
      <c r="R3599" s="8">
        <v>2.6386696578971423</v>
      </c>
      <c r="S3599" s="8">
        <v>200</v>
      </c>
      <c r="T3599" s="10">
        <v>0.08</v>
      </c>
      <c r="U3599" s="8">
        <v>7.7447623498868774</v>
      </c>
      <c r="V3599" s="10">
        <v>7.848956587392068E-3</v>
      </c>
    </row>
    <row r="3600" spans="1:22" x14ac:dyDescent="0.25">
      <c r="A3600" s="6">
        <v>44746</v>
      </c>
      <c r="B3600" s="7" t="str">
        <f t="shared" si="56"/>
        <v>7</v>
      </c>
      <c r="C3600" s="17">
        <f>_xlfn.ISOWEEKNUM(Table3[[#This Row],[dt]])</f>
        <v>27</v>
      </c>
      <c r="D3600" s="1">
        <v>17644</v>
      </c>
      <c r="E3600" s="1" t="s">
        <v>10</v>
      </c>
      <c r="F3600" s="1" t="s">
        <v>91</v>
      </c>
      <c r="G3600" s="1" t="s">
        <v>62</v>
      </c>
      <c r="H3600" s="1" t="s">
        <v>17</v>
      </c>
      <c r="I3600" s="1" t="s">
        <v>12</v>
      </c>
      <c r="J3600" s="1" t="s">
        <v>13</v>
      </c>
      <c r="K3600" s="1" t="s">
        <v>14</v>
      </c>
      <c r="L3600" s="1" t="s">
        <v>78</v>
      </c>
      <c r="M3600" s="1">
        <v>28190</v>
      </c>
      <c r="N3600" s="17">
        <v>90.097762737356646</v>
      </c>
      <c r="O3600" s="8">
        <v>1095.7001854678629</v>
      </c>
      <c r="P3600" s="8">
        <v>322.61482137765091</v>
      </c>
      <c r="Q3600" s="8">
        <f>P3600-Table3[[#This Row],[paid]]</f>
        <v>-773.0853640902119</v>
      </c>
      <c r="R3600" s="8">
        <v>3.5807195603524931</v>
      </c>
      <c r="S3600" s="8">
        <v>400</v>
      </c>
      <c r="T3600" s="10">
        <v>0.1</v>
      </c>
      <c r="U3600" s="8">
        <v>30.691267560873616</v>
      </c>
      <c r="V3600" s="10">
        <v>1.5855475077996395E-2</v>
      </c>
    </row>
    <row r="3601" spans="1:22" x14ac:dyDescent="0.25">
      <c r="A3601" s="6">
        <v>44746</v>
      </c>
      <c r="B3601" s="7" t="str">
        <f t="shared" si="56"/>
        <v>7</v>
      </c>
      <c r="C3601" s="17">
        <f>_xlfn.ISOWEEKNUM(Table3[[#This Row],[dt]])</f>
        <v>27</v>
      </c>
      <c r="D3601" s="1">
        <v>7576</v>
      </c>
      <c r="E3601" s="1" t="s">
        <v>10</v>
      </c>
      <c r="F3601" s="1" t="s">
        <v>93</v>
      </c>
      <c r="G3601" s="1" t="s">
        <v>70</v>
      </c>
      <c r="H3601" s="1" t="s">
        <v>17</v>
      </c>
      <c r="I3601" s="1" t="s">
        <v>12</v>
      </c>
      <c r="J3601" s="1" t="s">
        <v>16</v>
      </c>
      <c r="K3601" s="1" t="s">
        <v>14</v>
      </c>
      <c r="L3601" s="1" t="s">
        <v>75</v>
      </c>
      <c r="M3601" s="1">
        <v>43510</v>
      </c>
      <c r="N3601" s="17">
        <v>81.894531883822808</v>
      </c>
      <c r="O3601" s="8">
        <v>1022.130650994116</v>
      </c>
      <c r="P3601" s="8">
        <v>240.53710111284542</v>
      </c>
      <c r="Q3601" s="8">
        <f>P3601-Table3[[#This Row],[paid]]</f>
        <v>-781.59354988127052</v>
      </c>
      <c r="R3601" s="8">
        <v>2.9371570430865406</v>
      </c>
      <c r="S3601" s="8">
        <v>400</v>
      </c>
      <c r="T3601" s="10">
        <v>0.1</v>
      </c>
      <c r="U3601" s="8">
        <v>109.78088241075785</v>
      </c>
      <c r="V3601" s="10">
        <v>7.6066493071031707E-2</v>
      </c>
    </row>
    <row r="3602" spans="1:22" x14ac:dyDescent="0.25">
      <c r="A3602" s="6">
        <v>44746</v>
      </c>
      <c r="B3602" s="7" t="str">
        <f t="shared" si="56"/>
        <v>7</v>
      </c>
      <c r="C3602" s="17">
        <f>_xlfn.ISOWEEKNUM(Table3[[#This Row],[dt]])</f>
        <v>27</v>
      </c>
      <c r="D3602" s="1">
        <v>16857</v>
      </c>
      <c r="E3602" s="1" t="s">
        <v>10</v>
      </c>
      <c r="F3602" s="1" t="s">
        <v>90</v>
      </c>
      <c r="G3602" s="1" t="s">
        <v>60</v>
      </c>
      <c r="H3602" s="1" t="s">
        <v>11</v>
      </c>
      <c r="I3602" s="1" t="s">
        <v>12</v>
      </c>
      <c r="J3602" s="1" t="s">
        <v>13</v>
      </c>
      <c r="K3602" s="1" t="s">
        <v>15</v>
      </c>
      <c r="L3602" s="1" t="s">
        <v>78</v>
      </c>
      <c r="M3602" s="1">
        <v>114190</v>
      </c>
      <c r="N3602" s="17">
        <v>391.32967786154899</v>
      </c>
      <c r="O3602" s="8">
        <v>1470.6988412799919</v>
      </c>
      <c r="P3602" s="8">
        <v>639.47567087716959</v>
      </c>
      <c r="Q3602" s="8">
        <f>P3602-Table3[[#This Row],[paid]]</f>
        <v>-831.22317040282235</v>
      </c>
      <c r="R3602" s="8">
        <v>1.6341098236444356</v>
      </c>
      <c r="S3602" s="8">
        <v>800</v>
      </c>
      <c r="T3602" s="10">
        <v>0.08</v>
      </c>
      <c r="U3602" s="8">
        <v>218.72396211472488</v>
      </c>
      <c r="V3602" s="10">
        <v>5.7006068167978138E-2</v>
      </c>
    </row>
    <row r="3603" spans="1:22" x14ac:dyDescent="0.25">
      <c r="A3603" s="6">
        <v>44746</v>
      </c>
      <c r="B3603" s="7" t="str">
        <f t="shared" si="56"/>
        <v>7</v>
      </c>
      <c r="C3603" s="17">
        <f>_xlfn.ISOWEEKNUM(Table3[[#This Row],[dt]])</f>
        <v>27</v>
      </c>
      <c r="D3603" s="1">
        <v>2789</v>
      </c>
      <c r="E3603" s="1" t="s">
        <v>10</v>
      </c>
      <c r="F3603" s="1" t="s">
        <v>90</v>
      </c>
      <c r="G3603" s="1" t="s">
        <v>27</v>
      </c>
      <c r="H3603" s="1" t="s">
        <v>17</v>
      </c>
      <c r="I3603" s="1" t="s">
        <v>12</v>
      </c>
      <c r="J3603" s="1" t="s">
        <v>13</v>
      </c>
      <c r="K3603" s="1" t="s">
        <v>14</v>
      </c>
      <c r="L3603" s="1" t="s">
        <v>80</v>
      </c>
      <c r="M3603" s="1">
        <v>63750</v>
      </c>
      <c r="N3603" s="17">
        <v>300.20507367461647</v>
      </c>
      <c r="O3603" s="8">
        <v>4324.1811282908247</v>
      </c>
      <c r="P3603" s="8">
        <v>3489.6266510777768</v>
      </c>
      <c r="Q3603" s="8">
        <f>P3603-Table3[[#This Row],[paid]]</f>
        <v>-834.5544772130479</v>
      </c>
      <c r="R3603" s="8">
        <v>11.624142817986085</v>
      </c>
      <c r="S3603" s="8">
        <v>5000</v>
      </c>
      <c r="T3603" s="10">
        <v>0.14000000000000001</v>
      </c>
      <c r="U3603" s="8">
        <v>2478.8491536887245</v>
      </c>
      <c r="V3603" s="10">
        <v>0.11839132575606276</v>
      </c>
    </row>
    <row r="3604" spans="1:22" x14ac:dyDescent="0.25">
      <c r="A3604" s="6">
        <v>44746</v>
      </c>
      <c r="B3604" s="7" t="str">
        <f t="shared" si="56"/>
        <v>7</v>
      </c>
      <c r="C3604" s="17">
        <f>_xlfn.ISOWEEKNUM(Table3[[#This Row],[dt]])</f>
        <v>27</v>
      </c>
      <c r="D3604" s="1">
        <v>15974</v>
      </c>
      <c r="E3604" s="1" t="s">
        <v>10</v>
      </c>
      <c r="F3604" s="1" t="s">
        <v>90</v>
      </c>
      <c r="G3604" s="1" t="s">
        <v>33</v>
      </c>
      <c r="H3604" s="1" t="s">
        <v>11</v>
      </c>
      <c r="I3604" s="1" t="s">
        <v>12</v>
      </c>
      <c r="J3604" s="1" t="s">
        <v>16</v>
      </c>
      <c r="K3604" s="1" t="s">
        <v>14</v>
      </c>
      <c r="L3604" s="1" t="s">
        <v>81</v>
      </c>
      <c r="M3604" s="1">
        <v>84990</v>
      </c>
      <c r="N3604" s="17">
        <v>268.31886345698501</v>
      </c>
      <c r="O3604" s="8">
        <v>1822.7004852529851</v>
      </c>
      <c r="P3604" s="8">
        <v>970.36690997138101</v>
      </c>
      <c r="Q3604" s="8">
        <f>P3604-Table3[[#This Row],[paid]]</f>
        <v>-852.33357528160411</v>
      </c>
      <c r="R3604" s="8">
        <v>3.6164692167717956</v>
      </c>
      <c r="S3604" s="8">
        <v>1000</v>
      </c>
      <c r="T3604" s="10">
        <v>0.09</v>
      </c>
      <c r="U3604" s="8">
        <v>26.836162199575437</v>
      </c>
      <c r="V3604" s="10">
        <v>4.6092809368995825E-3</v>
      </c>
    </row>
    <row r="3605" spans="1:22" x14ac:dyDescent="0.25">
      <c r="A3605" s="6">
        <v>44746</v>
      </c>
      <c r="B3605" s="7" t="str">
        <f t="shared" si="56"/>
        <v>7</v>
      </c>
      <c r="C3605" s="17">
        <f>_xlfn.ISOWEEKNUM(Table3[[#This Row],[dt]])</f>
        <v>27</v>
      </c>
      <c r="D3605" s="1">
        <v>7282</v>
      </c>
      <c r="E3605" s="1" t="s">
        <v>10</v>
      </c>
      <c r="F3605" s="1" t="s">
        <v>89</v>
      </c>
      <c r="G3605" s="1" t="s">
        <v>50</v>
      </c>
      <c r="H3605" s="1" t="s">
        <v>19</v>
      </c>
      <c r="I3605" s="1" t="s">
        <v>21</v>
      </c>
      <c r="J3605" s="1" t="s">
        <v>13</v>
      </c>
      <c r="K3605" s="1" t="s">
        <v>15</v>
      </c>
      <c r="L3605" s="1" t="s">
        <v>77</v>
      </c>
      <c r="M3605" s="1">
        <v>111200</v>
      </c>
      <c r="N3605" s="17">
        <v>159.67000835421888</v>
      </c>
      <c r="O3605" s="8">
        <v>1717.4951254029022</v>
      </c>
      <c r="P3605" s="8">
        <v>831.00745764064106</v>
      </c>
      <c r="Q3605" s="8">
        <f>P3605-Table3[[#This Row],[paid]]</f>
        <v>-886.48766776226114</v>
      </c>
      <c r="R3605" s="8">
        <v>5.2045306830390965</v>
      </c>
      <c r="S3605" s="8">
        <v>1400</v>
      </c>
      <c r="T3605" s="10">
        <v>0.02</v>
      </c>
      <c r="U3605" s="8">
        <v>79.282178118919205</v>
      </c>
      <c r="V3605" s="10">
        <v>1.5900815608404926E-2</v>
      </c>
    </row>
    <row r="3606" spans="1:22" x14ac:dyDescent="0.25">
      <c r="A3606" s="6">
        <v>44746</v>
      </c>
      <c r="B3606" s="7" t="str">
        <f t="shared" si="56"/>
        <v>7</v>
      </c>
      <c r="C3606" s="17">
        <f>_xlfn.ISOWEEKNUM(Table3[[#This Row],[dt]])</f>
        <v>27</v>
      </c>
      <c r="D3606" s="1">
        <v>9288</v>
      </c>
      <c r="E3606" s="1" t="s">
        <v>10</v>
      </c>
      <c r="F3606" s="1" t="s">
        <v>93</v>
      </c>
      <c r="G3606" s="1" t="s">
        <v>51</v>
      </c>
      <c r="H3606" s="1" t="s">
        <v>19</v>
      </c>
      <c r="I3606" s="1" t="s">
        <v>21</v>
      </c>
      <c r="J3606" s="1" t="s">
        <v>13</v>
      </c>
      <c r="K3606" s="1" t="s">
        <v>14</v>
      </c>
      <c r="L3606" s="1" t="s">
        <v>76</v>
      </c>
      <c r="M3606" s="1">
        <v>185700</v>
      </c>
      <c r="N3606" s="17">
        <v>183.26927072511947</v>
      </c>
      <c r="O3606" s="8">
        <v>4735.6011725678927</v>
      </c>
      <c r="P3606" s="8">
        <v>3806.5358479892034</v>
      </c>
      <c r="Q3606" s="8">
        <f>P3606-Table3[[#This Row],[paid]]</f>
        <v>-929.06532457868934</v>
      </c>
      <c r="R3606" s="8">
        <v>20.770180581438126</v>
      </c>
      <c r="S3606" s="8">
        <v>3800</v>
      </c>
      <c r="T3606" s="10">
        <v>6.5000000000000002E-2</v>
      </c>
      <c r="U3606" s="8">
        <v>461.06172803260199</v>
      </c>
      <c r="V3606" s="10">
        <v>2.0187284294028E-2</v>
      </c>
    </row>
    <row r="3607" spans="1:22" x14ac:dyDescent="0.25">
      <c r="A3607" s="6">
        <v>44746</v>
      </c>
      <c r="B3607" s="7" t="str">
        <f t="shared" si="56"/>
        <v>7</v>
      </c>
      <c r="C3607" s="17">
        <f>_xlfn.ISOWEEKNUM(Table3[[#This Row],[dt]])</f>
        <v>27</v>
      </c>
      <c r="D3607" s="1">
        <v>15909</v>
      </c>
      <c r="E3607" s="1" t="s">
        <v>10</v>
      </c>
      <c r="F3607" s="1" t="s">
        <v>92</v>
      </c>
      <c r="G3607" s="1" t="s">
        <v>61</v>
      </c>
      <c r="H3607" s="1" t="s">
        <v>11</v>
      </c>
      <c r="I3607" s="1" t="s">
        <v>18</v>
      </c>
      <c r="J3607" s="1" t="s">
        <v>13</v>
      </c>
      <c r="K3607" s="1" t="s">
        <v>14</v>
      </c>
      <c r="L3607" s="1" t="s">
        <v>81</v>
      </c>
      <c r="M3607" s="1">
        <v>106180</v>
      </c>
      <c r="N3607" s="17">
        <v>204.83443883618295</v>
      </c>
      <c r="O3607" s="8">
        <v>1873.5440449252287</v>
      </c>
      <c r="P3607" s="8">
        <v>876.17886547290334</v>
      </c>
      <c r="Q3607" s="8">
        <f>P3607-Table3[[#This Row],[paid]]</f>
        <v>-997.36517945232538</v>
      </c>
      <c r="R3607" s="8">
        <v>4.2774978194639939</v>
      </c>
      <c r="S3607" s="8">
        <v>1000</v>
      </c>
      <c r="T3607" s="10">
        <v>0.06</v>
      </c>
      <c r="U3607" s="8">
        <v>222.89076730148935</v>
      </c>
      <c r="V3607" s="10">
        <v>4.2398262136652445E-2</v>
      </c>
    </row>
    <row r="3608" spans="1:22" x14ac:dyDescent="0.25">
      <c r="A3608" s="6">
        <v>44746</v>
      </c>
      <c r="B3608" s="7" t="str">
        <f t="shared" si="56"/>
        <v>7</v>
      </c>
      <c r="C3608" s="17">
        <f>_xlfn.ISOWEEKNUM(Table3[[#This Row],[dt]])</f>
        <v>27</v>
      </c>
      <c r="D3608" s="1">
        <v>17956</v>
      </c>
      <c r="E3608" s="1" t="s">
        <v>10</v>
      </c>
      <c r="F3608" s="1" t="s">
        <v>94</v>
      </c>
      <c r="G3608" s="1" t="s">
        <v>35</v>
      </c>
      <c r="H3608" s="1" t="s">
        <v>11</v>
      </c>
      <c r="I3608" s="1" t="s">
        <v>18</v>
      </c>
      <c r="J3608" s="1" t="s">
        <v>13</v>
      </c>
      <c r="K3608" s="1" t="s">
        <v>14</v>
      </c>
      <c r="L3608" s="1" t="s">
        <v>77</v>
      </c>
      <c r="M3608" s="1">
        <v>242710</v>
      </c>
      <c r="N3608" s="17">
        <v>398.24934523997348</v>
      </c>
      <c r="O3608" s="8">
        <v>3366.786358080406</v>
      </c>
      <c r="P3608" s="8">
        <v>2148.7507414557635</v>
      </c>
      <c r="Q3608" s="8">
        <f>P3608-Table3[[#This Row],[paid]]</f>
        <v>-1218.0356166246424</v>
      </c>
      <c r="R3608" s="8">
        <v>5.3954909584621884</v>
      </c>
      <c r="S3608" s="8">
        <v>2200</v>
      </c>
      <c r="T3608" s="10">
        <v>0.08</v>
      </c>
      <c r="U3608" s="8">
        <v>893.98186909827655</v>
      </c>
      <c r="V3608" s="10">
        <v>6.9341210829368546E-2</v>
      </c>
    </row>
    <row r="3609" spans="1:22" x14ac:dyDescent="0.25">
      <c r="A3609" s="6">
        <v>44746</v>
      </c>
      <c r="B3609" s="7" t="str">
        <f t="shared" si="56"/>
        <v>7</v>
      </c>
      <c r="C3609" s="17">
        <f>_xlfn.ISOWEEKNUM(Table3[[#This Row],[dt]])</f>
        <v>27</v>
      </c>
      <c r="D3609" s="1">
        <v>8767</v>
      </c>
      <c r="E3609" s="1" t="s">
        <v>10</v>
      </c>
      <c r="F3609" s="1" t="s">
        <v>90</v>
      </c>
      <c r="G3609" s="1" t="s">
        <v>72</v>
      </c>
      <c r="H3609" s="1" t="s">
        <v>17</v>
      </c>
      <c r="I3609" s="1" t="s">
        <v>18</v>
      </c>
      <c r="J3609" s="1" t="s">
        <v>13</v>
      </c>
      <c r="K3609" s="1" t="s">
        <v>14</v>
      </c>
      <c r="L3609" s="1" t="s">
        <v>80</v>
      </c>
      <c r="M3609" s="1">
        <v>66830</v>
      </c>
      <c r="N3609" s="17">
        <v>144.64045115073924</v>
      </c>
      <c r="O3609" s="8">
        <v>1886.7263864086519</v>
      </c>
      <c r="P3609" s="8">
        <v>640.60318246044915</v>
      </c>
      <c r="Q3609" s="8">
        <f>P3609-Table3[[#This Row],[paid]]</f>
        <v>-1246.1232039482029</v>
      </c>
      <c r="R3609" s="8">
        <v>4.428935179363032</v>
      </c>
      <c r="S3609" s="8">
        <v>800</v>
      </c>
      <c r="T3609" s="10">
        <v>0.12</v>
      </c>
      <c r="U3609" s="8">
        <v>279.68231267086259</v>
      </c>
      <c r="V3609" s="10">
        <v>7.2765356237291287E-2</v>
      </c>
    </row>
    <row r="3610" spans="1:22" x14ac:dyDescent="0.25">
      <c r="A3610" s="6">
        <v>44746</v>
      </c>
      <c r="B3610" s="7" t="str">
        <f t="shared" si="56"/>
        <v>7</v>
      </c>
      <c r="C3610" s="17">
        <f>_xlfn.ISOWEEKNUM(Table3[[#This Row],[dt]])</f>
        <v>27</v>
      </c>
      <c r="D3610" s="1">
        <v>9559</v>
      </c>
      <c r="E3610" s="1" t="s">
        <v>10</v>
      </c>
      <c r="F3610" s="1" t="s">
        <v>92</v>
      </c>
      <c r="G3610" s="1" t="s">
        <v>46</v>
      </c>
      <c r="H3610" s="1" t="s">
        <v>17</v>
      </c>
      <c r="I3610" s="1" t="s">
        <v>12</v>
      </c>
      <c r="J3610" s="1" t="s">
        <v>16</v>
      </c>
      <c r="K3610" s="1" t="s">
        <v>14</v>
      </c>
      <c r="L3610" s="1" t="s">
        <v>79</v>
      </c>
      <c r="M3610" s="1">
        <v>79520</v>
      </c>
      <c r="N3610" s="17">
        <v>136.47432886512266</v>
      </c>
      <c r="O3610" s="8">
        <v>1651.1573599213514</v>
      </c>
      <c r="P3610" s="8">
        <v>395.33437288767408</v>
      </c>
      <c r="Q3610" s="8">
        <f>P3610-Table3[[#This Row],[paid]]</f>
        <v>-1255.8229870336772</v>
      </c>
      <c r="R3610" s="8">
        <v>2.8967672981076342</v>
      </c>
      <c r="S3610" s="8">
        <v>400</v>
      </c>
      <c r="T3610" s="10">
        <v>7.0000000000000007E-2</v>
      </c>
      <c r="U3610" s="8">
        <v>73.956979073386535</v>
      </c>
      <c r="V3610" s="10">
        <v>3.1179082883339305E-2</v>
      </c>
    </row>
    <row r="3611" spans="1:22" x14ac:dyDescent="0.25">
      <c r="A3611" s="6">
        <v>44746</v>
      </c>
      <c r="B3611" s="7" t="str">
        <f t="shared" si="56"/>
        <v>7</v>
      </c>
      <c r="C3611" s="17">
        <f>_xlfn.ISOWEEKNUM(Table3[[#This Row],[dt]])</f>
        <v>27</v>
      </c>
      <c r="D3611" s="1">
        <v>9315</v>
      </c>
      <c r="E3611" s="1" t="s">
        <v>10</v>
      </c>
      <c r="F3611" s="1" t="s">
        <v>89</v>
      </c>
      <c r="G3611" s="1" t="s">
        <v>57</v>
      </c>
      <c r="H3611" s="1" t="s">
        <v>17</v>
      </c>
      <c r="I3611" s="1" t="s">
        <v>18</v>
      </c>
      <c r="J3611" s="1" t="s">
        <v>16</v>
      </c>
      <c r="K3611" s="1" t="s">
        <v>14</v>
      </c>
      <c r="L3611" s="1" t="s">
        <v>80</v>
      </c>
      <c r="M3611" s="1">
        <v>50480</v>
      </c>
      <c r="N3611" s="17">
        <v>193.66239519063438</v>
      </c>
      <c r="O3611" s="8">
        <v>1894.8404319294814</v>
      </c>
      <c r="P3611" s="8">
        <v>630.51432397168321</v>
      </c>
      <c r="Q3611" s="8">
        <f>P3611-Table3[[#This Row],[paid]]</f>
        <v>-1264.3261079577983</v>
      </c>
      <c r="R3611" s="8">
        <v>3.2557395737619959</v>
      </c>
      <c r="S3611" s="8">
        <v>1000</v>
      </c>
      <c r="T3611" s="10">
        <v>7.0000000000000007E-2</v>
      </c>
      <c r="U3611" s="8">
        <v>198.2143448001269</v>
      </c>
      <c r="V3611" s="10">
        <v>5.2394882839867311E-2</v>
      </c>
    </row>
    <row r="3612" spans="1:22" x14ac:dyDescent="0.25">
      <c r="A3612" s="6">
        <v>44746</v>
      </c>
      <c r="B3612" s="7" t="str">
        <f t="shared" si="56"/>
        <v>7</v>
      </c>
      <c r="C3612" s="17">
        <f>_xlfn.ISOWEEKNUM(Table3[[#This Row],[dt]])</f>
        <v>27</v>
      </c>
      <c r="D3612" s="1">
        <v>7797</v>
      </c>
      <c r="E3612" s="1" t="s">
        <v>10</v>
      </c>
      <c r="F3612" s="1" t="s">
        <v>89</v>
      </c>
      <c r="G3612" s="1" t="s">
        <v>51</v>
      </c>
      <c r="H3612" s="1" t="s">
        <v>19</v>
      </c>
      <c r="I3612" s="1" t="s">
        <v>18</v>
      </c>
      <c r="J3612" s="1" t="s">
        <v>13</v>
      </c>
      <c r="K3612" s="1" t="s">
        <v>14</v>
      </c>
      <c r="L3612" s="1" t="s">
        <v>77</v>
      </c>
      <c r="M3612" s="1">
        <v>102830</v>
      </c>
      <c r="N3612" s="17">
        <v>203.66217108365555</v>
      </c>
      <c r="O3612" s="8">
        <v>3062.9793409355734</v>
      </c>
      <c r="P3612" s="8">
        <v>1650.2990014796915</v>
      </c>
      <c r="Q3612" s="8">
        <f>P3612-Table3[[#This Row],[paid]]</f>
        <v>-1412.6803394558819</v>
      </c>
      <c r="R3612" s="8">
        <v>8.103119949565011</v>
      </c>
      <c r="S3612" s="8">
        <v>1800</v>
      </c>
      <c r="T3612" s="10">
        <v>0.125</v>
      </c>
      <c r="U3612" s="8">
        <v>964.78714196269596</v>
      </c>
      <c r="V3612" s="10">
        <v>9.7435590065562697E-2</v>
      </c>
    </row>
    <row r="3613" spans="1:22" x14ac:dyDescent="0.25">
      <c r="A3613" s="6">
        <v>44746</v>
      </c>
      <c r="B3613" s="7" t="str">
        <f t="shared" si="56"/>
        <v>7</v>
      </c>
      <c r="C3613" s="17">
        <f>_xlfn.ISOWEEKNUM(Table3[[#This Row],[dt]])</f>
        <v>27</v>
      </c>
      <c r="D3613" s="1">
        <v>2370</v>
      </c>
      <c r="E3613" s="1" t="s">
        <v>10</v>
      </c>
      <c r="F3613" s="1" t="s">
        <v>93</v>
      </c>
      <c r="G3613" s="1" t="s">
        <v>34</v>
      </c>
      <c r="H3613" s="1" t="s">
        <v>17</v>
      </c>
      <c r="I3613" s="1" t="s">
        <v>12</v>
      </c>
      <c r="J3613" s="1" t="s">
        <v>13</v>
      </c>
      <c r="K3613" s="1" t="s">
        <v>14</v>
      </c>
      <c r="L3613" s="1" t="s">
        <v>81</v>
      </c>
      <c r="M3613" s="1">
        <v>255170</v>
      </c>
      <c r="N3613" s="17">
        <v>596.49292393227188</v>
      </c>
      <c r="O3613" s="8">
        <v>14105.116301267188</v>
      </c>
      <c r="P3613" s="8">
        <v>12633.036133554981</v>
      </c>
      <c r="Q3613" s="8">
        <f>P3613-Table3[[#This Row],[paid]]</f>
        <v>-1472.0801677122072</v>
      </c>
      <c r="R3613" s="8">
        <v>21.178853305205987</v>
      </c>
      <c r="S3613" s="8">
        <v>30000</v>
      </c>
      <c r="T3613" s="10">
        <v>8.5000000000000006E-2</v>
      </c>
      <c r="U3613" s="8">
        <v>1229.7812707275668</v>
      </c>
      <c r="V3613" s="10">
        <v>1.6224408998312876E-2</v>
      </c>
    </row>
    <row r="3614" spans="1:22" x14ac:dyDescent="0.25">
      <c r="A3614" s="6">
        <v>44746</v>
      </c>
      <c r="B3614" s="7" t="str">
        <f t="shared" si="56"/>
        <v>7</v>
      </c>
      <c r="C3614" s="17">
        <f>_xlfn.ISOWEEKNUM(Table3[[#This Row],[dt]])</f>
        <v>27</v>
      </c>
      <c r="D3614" s="1">
        <v>17631</v>
      </c>
      <c r="E3614" s="1" t="s">
        <v>10</v>
      </c>
      <c r="F3614" s="1" t="s">
        <v>93</v>
      </c>
      <c r="G3614" s="1" t="s">
        <v>64</v>
      </c>
      <c r="H3614" s="1" t="s">
        <v>17</v>
      </c>
      <c r="I3614" s="1" t="s">
        <v>12</v>
      </c>
      <c r="J3614" s="1" t="s">
        <v>16</v>
      </c>
      <c r="K3614" s="1" t="s">
        <v>14</v>
      </c>
      <c r="L3614" s="1" t="s">
        <v>76</v>
      </c>
      <c r="M3614" s="1">
        <v>129740</v>
      </c>
      <c r="N3614" s="17">
        <v>406.09468447822928</v>
      </c>
      <c r="O3614" s="8">
        <v>3778.110123634016</v>
      </c>
      <c r="P3614" s="8">
        <v>2283.1405336029161</v>
      </c>
      <c r="Q3614" s="8">
        <f>P3614-Table3[[#This Row],[paid]]</f>
        <v>-1494.9695900310999</v>
      </c>
      <c r="R3614" s="8">
        <v>5.6221876839791909</v>
      </c>
      <c r="S3614" s="8">
        <v>3800</v>
      </c>
      <c r="T3614" s="10">
        <v>0.17</v>
      </c>
      <c r="U3614" s="8">
        <v>331.94616429245247</v>
      </c>
      <c r="V3614" s="10">
        <v>2.423169310042601E-2</v>
      </c>
    </row>
    <row r="3615" spans="1:22" x14ac:dyDescent="0.25">
      <c r="A3615" s="6">
        <v>44746</v>
      </c>
      <c r="B3615" s="7" t="str">
        <f t="shared" si="56"/>
        <v>7</v>
      </c>
      <c r="C3615" s="17">
        <f>_xlfn.ISOWEEKNUM(Table3[[#This Row],[dt]])</f>
        <v>27</v>
      </c>
      <c r="D3615" s="1">
        <v>2575</v>
      </c>
      <c r="E3615" s="1" t="s">
        <v>10</v>
      </c>
      <c r="F3615" s="1" t="s">
        <v>93</v>
      </c>
      <c r="G3615" s="1" t="s">
        <v>68</v>
      </c>
      <c r="H3615" s="1" t="s">
        <v>17</v>
      </c>
      <c r="I3615" s="1" t="s">
        <v>18</v>
      </c>
      <c r="J3615" s="1" t="s">
        <v>16</v>
      </c>
      <c r="K3615" s="1" t="s">
        <v>20</v>
      </c>
      <c r="L3615" s="1" t="s">
        <v>80</v>
      </c>
      <c r="M3615" s="1">
        <v>174850</v>
      </c>
      <c r="N3615" s="17">
        <v>156.40836280424381</v>
      </c>
      <c r="O3615" s="8">
        <v>4054.4808777425264</v>
      </c>
      <c r="P3615" s="8">
        <v>2457.9640159256664</v>
      </c>
      <c r="Q3615" s="8">
        <f>P3615-Table3[[#This Row],[paid]]</f>
        <v>-1596.51686181686</v>
      </c>
      <c r="R3615" s="8">
        <v>15.715042161792738</v>
      </c>
      <c r="S3615" s="8">
        <v>10000</v>
      </c>
      <c r="T3615" s="10">
        <v>7.4999999999999997E-2</v>
      </c>
      <c r="U3615" s="8">
        <v>80.962479457432366</v>
      </c>
      <c r="V3615" s="10">
        <v>5.4898063961920929E-3</v>
      </c>
    </row>
    <row r="3616" spans="1:22" x14ac:dyDescent="0.25">
      <c r="A3616" s="6">
        <v>44746</v>
      </c>
      <c r="B3616" s="7" t="str">
        <f t="shared" si="56"/>
        <v>7</v>
      </c>
      <c r="C3616" s="17">
        <f>_xlfn.ISOWEEKNUM(Table3[[#This Row],[dt]])</f>
        <v>27</v>
      </c>
      <c r="D3616" s="1">
        <v>9121</v>
      </c>
      <c r="E3616" s="1" t="s">
        <v>10</v>
      </c>
      <c r="F3616" s="1" t="s">
        <v>94</v>
      </c>
      <c r="G3616" s="1" t="s">
        <v>44</v>
      </c>
      <c r="H3616" s="1" t="s">
        <v>11</v>
      </c>
      <c r="I3616" s="1" t="s">
        <v>18</v>
      </c>
      <c r="J3616" s="1" t="s">
        <v>13</v>
      </c>
      <c r="K3616" s="1" t="s">
        <v>14</v>
      </c>
      <c r="L3616" s="1" t="s">
        <v>76</v>
      </c>
      <c r="M3616" s="1">
        <v>227210</v>
      </c>
      <c r="N3616" s="17">
        <v>574.88721000677094</v>
      </c>
      <c r="O3616" s="8">
        <v>4982.4337070444399</v>
      </c>
      <c r="P3616" s="8">
        <v>3361.8983719324783</v>
      </c>
      <c r="Q3616" s="8">
        <f>P3616-Table3[[#This Row],[paid]]</f>
        <v>-1620.5353351119616</v>
      </c>
      <c r="R3616" s="8">
        <v>5.8479268862023952</v>
      </c>
      <c r="S3616" s="8">
        <v>2800</v>
      </c>
      <c r="T3616" s="10">
        <v>0.125</v>
      </c>
      <c r="U3616" s="8">
        <v>2442.7227881336921</v>
      </c>
      <c r="V3616" s="10">
        <v>0.12109838539079</v>
      </c>
    </row>
    <row r="3617" spans="1:22" x14ac:dyDescent="0.25">
      <c r="A3617" s="6">
        <v>44746</v>
      </c>
      <c r="B3617" s="7" t="str">
        <f t="shared" si="56"/>
        <v>7</v>
      </c>
      <c r="C3617" s="17">
        <f>_xlfn.ISOWEEKNUM(Table3[[#This Row],[dt]])</f>
        <v>27</v>
      </c>
      <c r="D3617" s="1">
        <v>7581</v>
      </c>
      <c r="E3617" s="1" t="s">
        <v>10</v>
      </c>
      <c r="F3617" s="1" t="s">
        <v>92</v>
      </c>
      <c r="G3617" s="1" t="s">
        <v>71</v>
      </c>
      <c r="H3617" s="1" t="s">
        <v>11</v>
      </c>
      <c r="I3617" s="1" t="s">
        <v>12</v>
      </c>
      <c r="J3617" s="1" t="s">
        <v>13</v>
      </c>
      <c r="K3617" s="1" t="s">
        <v>14</v>
      </c>
      <c r="L3617" s="1" t="s">
        <v>81</v>
      </c>
      <c r="M3617" s="1">
        <v>680670</v>
      </c>
      <c r="N3617" s="17">
        <v>2534.8333307999819</v>
      </c>
      <c r="O3617" s="8">
        <v>11851.409489244081</v>
      </c>
      <c r="P3617" s="8">
        <v>10218.145506903091</v>
      </c>
      <c r="Q3617" s="8">
        <f>P3617-Table3[[#This Row],[paid]]</f>
        <v>-1633.26398234099</v>
      </c>
      <c r="R3617" s="8">
        <v>4.0310916630081906</v>
      </c>
      <c r="S3617" s="8">
        <v>13200</v>
      </c>
      <c r="T3617" s="10">
        <v>0.17</v>
      </c>
      <c r="U3617" s="8">
        <v>7574.6894083663692</v>
      </c>
      <c r="V3617" s="10">
        <v>0.123549643511619</v>
      </c>
    </row>
    <row r="3618" spans="1:22" x14ac:dyDescent="0.25">
      <c r="A3618" s="6">
        <v>44746</v>
      </c>
      <c r="B3618" s="7" t="str">
        <f t="shared" si="56"/>
        <v>7</v>
      </c>
      <c r="C3618" s="17">
        <f>_xlfn.ISOWEEKNUM(Table3[[#This Row],[dt]])</f>
        <v>27</v>
      </c>
      <c r="D3618" s="1">
        <v>15101</v>
      </c>
      <c r="E3618" s="1" t="s">
        <v>10</v>
      </c>
      <c r="F3618" s="1" t="s">
        <v>92</v>
      </c>
      <c r="G3618" s="1" t="s">
        <v>63</v>
      </c>
      <c r="H3618" s="1" t="s">
        <v>17</v>
      </c>
      <c r="I3618" s="1" t="s">
        <v>12</v>
      </c>
      <c r="J3618" s="1" t="s">
        <v>16</v>
      </c>
      <c r="K3618" s="1" t="s">
        <v>14</v>
      </c>
      <c r="L3618" s="1" t="s">
        <v>77</v>
      </c>
      <c r="M3618" s="1">
        <v>39300</v>
      </c>
      <c r="N3618" s="17">
        <v>194.20066413662241</v>
      </c>
      <c r="O3618" s="8">
        <v>2340.4665183537904</v>
      </c>
      <c r="P3618" s="8">
        <v>606.0268696717792</v>
      </c>
      <c r="Q3618" s="8">
        <f>P3618-Table3[[#This Row],[paid]]</f>
        <v>-1734.4396486820112</v>
      </c>
      <c r="R3618" s="8">
        <v>3.1206220244717202</v>
      </c>
      <c r="S3618" s="8">
        <v>1000</v>
      </c>
      <c r="T3618" s="10">
        <v>0.1</v>
      </c>
      <c r="U3618" s="8">
        <v>85.888595827999552</v>
      </c>
      <c r="V3618" s="10">
        <v>2.3620678698761419E-2</v>
      </c>
    </row>
    <row r="3619" spans="1:22" x14ac:dyDescent="0.25">
      <c r="A3619" s="6">
        <v>44746</v>
      </c>
      <c r="B3619" s="7" t="str">
        <f t="shared" si="56"/>
        <v>7</v>
      </c>
      <c r="C3619" s="17">
        <f>_xlfn.ISOWEEKNUM(Table3[[#This Row],[dt]])</f>
        <v>27</v>
      </c>
      <c r="D3619" s="1">
        <v>2796</v>
      </c>
      <c r="E3619" s="1" t="s">
        <v>10</v>
      </c>
      <c r="F3619" s="1" t="s">
        <v>92</v>
      </c>
      <c r="G3619" s="1" t="s">
        <v>30</v>
      </c>
      <c r="H3619" s="1" t="s">
        <v>17</v>
      </c>
      <c r="I3619" s="1" t="s">
        <v>12</v>
      </c>
      <c r="J3619" s="1" t="s">
        <v>13</v>
      </c>
      <c r="K3619" s="1" t="s">
        <v>14</v>
      </c>
      <c r="L3619" s="1" t="s">
        <v>80</v>
      </c>
      <c r="M3619" s="1">
        <v>124710</v>
      </c>
      <c r="N3619" s="17">
        <v>237.32329273597216</v>
      </c>
      <c r="O3619" s="8">
        <v>4549.367932946835</v>
      </c>
      <c r="P3619" s="8">
        <v>2570.6451850342532</v>
      </c>
      <c r="Q3619" s="8">
        <f>P3619-Table3[[#This Row],[paid]]</f>
        <v>-1978.7227479125818</v>
      </c>
      <c r="R3619" s="8">
        <v>10.831828411778179</v>
      </c>
      <c r="S3619" s="8">
        <v>2200</v>
      </c>
      <c r="T3619" s="10">
        <v>0.11</v>
      </c>
      <c r="U3619" s="8">
        <v>548.45363815357337</v>
      </c>
      <c r="V3619" s="10">
        <v>3.5558753975237632E-2</v>
      </c>
    </row>
    <row r="3620" spans="1:22" x14ac:dyDescent="0.25">
      <c r="A3620" s="6">
        <v>44746</v>
      </c>
      <c r="B3620" s="7" t="str">
        <f t="shared" si="56"/>
        <v>7</v>
      </c>
      <c r="C3620" s="17">
        <f>_xlfn.ISOWEEKNUM(Table3[[#This Row],[dt]])</f>
        <v>27</v>
      </c>
      <c r="D3620" s="1">
        <v>15408</v>
      </c>
      <c r="E3620" s="1" t="s">
        <v>10</v>
      </c>
      <c r="F3620" s="1" t="s">
        <v>94</v>
      </c>
      <c r="G3620" s="1" t="s">
        <v>63</v>
      </c>
      <c r="H3620" s="1" t="s">
        <v>17</v>
      </c>
      <c r="I3620" s="1" t="s">
        <v>12</v>
      </c>
      <c r="J3620" s="1" t="s">
        <v>16</v>
      </c>
      <c r="K3620" s="1" t="s">
        <v>20</v>
      </c>
      <c r="L3620" s="1" t="s">
        <v>81</v>
      </c>
      <c r="M3620" s="1">
        <v>118790</v>
      </c>
      <c r="N3620" s="17">
        <v>287.24261308903607</v>
      </c>
      <c r="O3620" s="8">
        <v>3502.8685601305438</v>
      </c>
      <c r="P3620" s="8">
        <v>1363.3782093757816</v>
      </c>
      <c r="Q3620" s="8">
        <f>P3620-Table3[[#This Row],[paid]]</f>
        <v>-2139.4903507547624</v>
      </c>
      <c r="R3620" s="8">
        <v>4.746434363320521</v>
      </c>
      <c r="S3620" s="8">
        <v>2200</v>
      </c>
      <c r="T3620" s="10">
        <v>0.1</v>
      </c>
      <c r="U3620" s="8">
        <v>120.77732052579955</v>
      </c>
      <c r="V3620" s="10">
        <v>1.4764467616203758E-2</v>
      </c>
    </row>
    <row r="3621" spans="1:22" x14ac:dyDescent="0.25">
      <c r="A3621" s="6">
        <v>44746</v>
      </c>
      <c r="B3621" s="7" t="str">
        <f t="shared" si="56"/>
        <v>7</v>
      </c>
      <c r="C3621" s="17">
        <f>_xlfn.ISOWEEKNUM(Table3[[#This Row],[dt]])</f>
        <v>27</v>
      </c>
      <c r="D3621" s="1">
        <v>16846</v>
      </c>
      <c r="E3621" s="1" t="s">
        <v>10</v>
      </c>
      <c r="F3621" s="1" t="s">
        <v>95</v>
      </c>
      <c r="G3621" s="1" t="s">
        <v>32</v>
      </c>
      <c r="H3621" s="1" t="s">
        <v>11</v>
      </c>
      <c r="I3621" s="1" t="s">
        <v>12</v>
      </c>
      <c r="J3621" s="1" t="s">
        <v>13</v>
      </c>
      <c r="K3621" s="1" t="s">
        <v>15</v>
      </c>
      <c r="L3621" s="1" t="s">
        <v>79</v>
      </c>
      <c r="M3621" s="1">
        <v>170920</v>
      </c>
      <c r="N3621" s="17">
        <v>752.44057769270921</v>
      </c>
      <c r="O3621" s="8">
        <v>2873.9248406796623</v>
      </c>
      <c r="P3621" s="8">
        <v>712.27195894810029</v>
      </c>
      <c r="Q3621" s="8">
        <f>P3621-Table3[[#This Row],[paid]]</f>
        <v>-2161.652881731562</v>
      </c>
      <c r="R3621" s="8">
        <v>0.94661556017116677</v>
      </c>
      <c r="S3621" s="8">
        <v>800</v>
      </c>
      <c r="T3621" s="10">
        <v>0.06</v>
      </c>
      <c r="U3621" s="8">
        <v>191.76415128567203</v>
      </c>
      <c r="V3621" s="10">
        <v>4.4871472868517281E-2</v>
      </c>
    </row>
    <row r="3622" spans="1:22" x14ac:dyDescent="0.25">
      <c r="A3622" s="6">
        <v>44746</v>
      </c>
      <c r="B3622" s="7" t="str">
        <f t="shared" si="56"/>
        <v>7</v>
      </c>
      <c r="C3622" s="17">
        <f>_xlfn.ISOWEEKNUM(Table3[[#This Row],[dt]])</f>
        <v>27</v>
      </c>
      <c r="D3622" s="1">
        <v>5289</v>
      </c>
      <c r="E3622" s="1" t="s">
        <v>10</v>
      </c>
      <c r="F3622" s="1" t="s">
        <v>95</v>
      </c>
      <c r="G3622" s="1" t="s">
        <v>34</v>
      </c>
      <c r="H3622" s="1" t="s">
        <v>17</v>
      </c>
      <c r="I3622" s="1" t="s">
        <v>12</v>
      </c>
      <c r="J3622" s="1" t="s">
        <v>16</v>
      </c>
      <c r="K3622" s="1" t="s">
        <v>14</v>
      </c>
      <c r="L3622" s="1" t="s">
        <v>79</v>
      </c>
      <c r="M3622" s="1">
        <v>185560</v>
      </c>
      <c r="N3622" s="17">
        <v>645.78074915285288</v>
      </c>
      <c r="O3622" s="8">
        <v>3370.6266238382045</v>
      </c>
      <c r="P3622" s="8">
        <v>1193.3584354477996</v>
      </c>
      <c r="Q3622" s="8">
        <f>P3622-Table3[[#This Row],[paid]]</f>
        <v>-2177.2681883904052</v>
      </c>
      <c r="R3622" s="8">
        <v>1.8479312630691906</v>
      </c>
      <c r="S3622" s="8">
        <v>1600</v>
      </c>
      <c r="T3622" s="10">
        <v>0.04</v>
      </c>
      <c r="U3622" s="8">
        <v>110.77069574901138</v>
      </c>
      <c r="V3622" s="10">
        <v>1.547044213745183E-2</v>
      </c>
    </row>
    <row r="3623" spans="1:22" x14ac:dyDescent="0.25">
      <c r="A3623" s="6">
        <v>44746</v>
      </c>
      <c r="B3623" s="7" t="str">
        <f t="shared" si="56"/>
        <v>7</v>
      </c>
      <c r="C3623" s="17">
        <f>_xlfn.ISOWEEKNUM(Table3[[#This Row],[dt]])</f>
        <v>27</v>
      </c>
      <c r="D3623" s="1">
        <v>16845</v>
      </c>
      <c r="E3623" s="1" t="s">
        <v>10</v>
      </c>
      <c r="F3623" s="1" t="s">
        <v>92</v>
      </c>
      <c r="G3623" s="1" t="s">
        <v>31</v>
      </c>
      <c r="H3623" s="1" t="s">
        <v>11</v>
      </c>
      <c r="I3623" s="1" t="s">
        <v>12</v>
      </c>
      <c r="J3623" s="1" t="s">
        <v>13</v>
      </c>
      <c r="K3623" s="1" t="s">
        <v>15</v>
      </c>
      <c r="L3623" s="1" t="s">
        <v>77</v>
      </c>
      <c r="M3623" s="1">
        <v>283100</v>
      </c>
      <c r="N3623" s="17">
        <v>1343.5702218467968</v>
      </c>
      <c r="O3623" s="8">
        <v>4690.6604425874539</v>
      </c>
      <c r="P3623" s="8">
        <v>2459.8874673907962</v>
      </c>
      <c r="Q3623" s="8">
        <f>P3623-Table3[[#This Row],[paid]]</f>
        <v>-2230.7729751966576</v>
      </c>
      <c r="R3623" s="8">
        <v>1.8308588768881555</v>
      </c>
      <c r="S3623" s="8">
        <v>2800</v>
      </c>
      <c r="T3623" s="10">
        <v>0.06</v>
      </c>
      <c r="U3623" s="8">
        <v>471.77992658213225</v>
      </c>
      <c r="V3623" s="10">
        <v>3.1964871891920967E-2</v>
      </c>
    </row>
    <row r="3624" spans="1:22" x14ac:dyDescent="0.25">
      <c r="A3624" s="6">
        <v>44746</v>
      </c>
      <c r="B3624" s="7" t="str">
        <f t="shared" si="56"/>
        <v>7</v>
      </c>
      <c r="C3624" s="17">
        <f>_xlfn.ISOWEEKNUM(Table3[[#This Row],[dt]])</f>
        <v>27</v>
      </c>
      <c r="D3624" s="1">
        <v>2480</v>
      </c>
      <c r="E3624" s="1" t="s">
        <v>10</v>
      </c>
      <c r="F3624" s="1" t="s">
        <v>92</v>
      </c>
      <c r="G3624" s="1" t="s">
        <v>25</v>
      </c>
      <c r="H3624" s="1" t="s">
        <v>17</v>
      </c>
      <c r="I3624" s="1" t="s">
        <v>12</v>
      </c>
      <c r="J3624" s="1" t="s">
        <v>13</v>
      </c>
      <c r="K3624" s="1" t="s">
        <v>14</v>
      </c>
      <c r="L3624" s="1" t="s">
        <v>76</v>
      </c>
      <c r="M3624" s="1">
        <v>621040</v>
      </c>
      <c r="N3624" s="17">
        <v>1233.6398473775255</v>
      </c>
      <c r="O3624" s="8">
        <v>16109.35218960487</v>
      </c>
      <c r="P3624" s="8">
        <v>13800.790817038163</v>
      </c>
      <c r="Q3624" s="8">
        <f>P3624-Table3[[#This Row],[paid]]</f>
        <v>-2308.5613725667063</v>
      </c>
      <c r="R3624" s="8">
        <v>11.187050131670047</v>
      </c>
      <c r="S3624" s="8">
        <v>50000</v>
      </c>
      <c r="T3624" s="10">
        <v>0.06</v>
      </c>
      <c r="U3624" s="8">
        <v>4841.6896248508037</v>
      </c>
      <c r="V3624" s="10">
        <v>5.8471161653448588E-2</v>
      </c>
    </row>
    <row r="3625" spans="1:22" x14ac:dyDescent="0.25">
      <c r="A3625" s="6">
        <v>44746</v>
      </c>
      <c r="B3625" s="7" t="str">
        <f t="shared" si="56"/>
        <v>7</v>
      </c>
      <c r="C3625" s="17">
        <f>_xlfn.ISOWEEKNUM(Table3[[#This Row],[dt]])</f>
        <v>27</v>
      </c>
      <c r="D3625" s="1">
        <v>13549</v>
      </c>
      <c r="E3625" s="1" t="s">
        <v>10</v>
      </c>
      <c r="F3625" s="1" t="s">
        <v>95</v>
      </c>
      <c r="G3625" s="1" t="s">
        <v>39</v>
      </c>
      <c r="H3625" s="1" t="s">
        <v>19</v>
      </c>
      <c r="I3625" s="1" t="s">
        <v>12</v>
      </c>
      <c r="J3625" s="1" t="s">
        <v>13</v>
      </c>
      <c r="K3625" s="1" t="s">
        <v>14</v>
      </c>
      <c r="L3625" s="1" t="s">
        <v>78</v>
      </c>
      <c r="M3625" s="1">
        <v>534120</v>
      </c>
      <c r="N3625" s="17">
        <v>407.98354266667826</v>
      </c>
      <c r="O3625" s="8">
        <v>10661.011158165777</v>
      </c>
      <c r="P3625" s="8">
        <v>8237.7217816618559</v>
      </c>
      <c r="Q3625" s="8">
        <f>P3625-Table3[[#This Row],[paid]]</f>
        <v>-2423.2893765039207</v>
      </c>
      <c r="R3625" s="8">
        <v>20.191309011677607</v>
      </c>
      <c r="S3625" s="8">
        <v>6000</v>
      </c>
      <c r="T3625" s="10">
        <v>7.0000000000000007E-2</v>
      </c>
      <c r="U3625" s="8">
        <v>1466.8867257568434</v>
      </c>
      <c r="V3625" s="10">
        <v>2.9678244475762436E-2</v>
      </c>
    </row>
    <row r="3626" spans="1:22" x14ac:dyDescent="0.25">
      <c r="A3626" s="6">
        <v>44746</v>
      </c>
      <c r="B3626" s="7" t="str">
        <f t="shared" si="56"/>
        <v>7</v>
      </c>
      <c r="C3626" s="17">
        <f>_xlfn.ISOWEEKNUM(Table3[[#This Row],[dt]])</f>
        <v>27</v>
      </c>
      <c r="D3626" s="1">
        <v>16205</v>
      </c>
      <c r="E3626" s="1" t="s">
        <v>10</v>
      </c>
      <c r="F3626" s="1" t="s">
        <v>90</v>
      </c>
      <c r="G3626" s="1" t="s">
        <v>41</v>
      </c>
      <c r="H3626" s="1" t="s">
        <v>17</v>
      </c>
      <c r="I3626" s="1" t="s">
        <v>12</v>
      </c>
      <c r="J3626" s="1" t="s">
        <v>13</v>
      </c>
      <c r="K3626" s="1" t="s">
        <v>14</v>
      </c>
      <c r="L3626" s="1" t="s">
        <v>78</v>
      </c>
      <c r="M3626" s="1">
        <v>89600</v>
      </c>
      <c r="N3626" s="17">
        <v>401.57505522297276</v>
      </c>
      <c r="O3626" s="8">
        <v>3201.4089236920713</v>
      </c>
      <c r="P3626" s="8">
        <v>765.24164602557221</v>
      </c>
      <c r="Q3626" s="8">
        <f>P3626-Table3[[#This Row],[paid]]</f>
        <v>-2436.1672776664991</v>
      </c>
      <c r="R3626" s="8">
        <v>1.905600549816709</v>
      </c>
      <c r="S3626" s="8">
        <v>1200</v>
      </c>
      <c r="T3626" s="10">
        <v>0.09</v>
      </c>
      <c r="U3626" s="8">
        <v>67.102538532343104</v>
      </c>
      <c r="V3626" s="10">
        <v>1.4614672999231219E-2</v>
      </c>
    </row>
    <row r="3627" spans="1:22" x14ac:dyDescent="0.25">
      <c r="A3627" s="6">
        <v>44746</v>
      </c>
      <c r="B3627" s="7" t="str">
        <f t="shared" si="56"/>
        <v>7</v>
      </c>
      <c r="C3627" s="17">
        <f>_xlfn.ISOWEEKNUM(Table3[[#This Row],[dt]])</f>
        <v>27</v>
      </c>
      <c r="D3627" s="1">
        <v>10543</v>
      </c>
      <c r="E3627" s="1" t="s">
        <v>10</v>
      </c>
      <c r="F3627" s="1" t="s">
        <v>92</v>
      </c>
      <c r="G3627" s="1" t="s">
        <v>59</v>
      </c>
      <c r="H3627" s="1" t="s">
        <v>19</v>
      </c>
      <c r="I3627" s="1" t="s">
        <v>18</v>
      </c>
      <c r="J3627" s="1" t="s">
        <v>13</v>
      </c>
      <c r="K3627" s="1" t="s">
        <v>14</v>
      </c>
      <c r="L3627" s="1" t="s">
        <v>77</v>
      </c>
      <c r="M3627" s="1">
        <v>253100</v>
      </c>
      <c r="N3627" s="17">
        <v>199.24051755679486</v>
      </c>
      <c r="O3627" s="8">
        <v>5044.0342704294007</v>
      </c>
      <c r="P3627" s="8">
        <v>2359.0985882970986</v>
      </c>
      <c r="Q3627" s="8">
        <f>P3627-Table3[[#This Row],[paid]]</f>
        <v>-2684.9356821323022</v>
      </c>
      <c r="R3627" s="8">
        <v>11.840456033871833</v>
      </c>
      <c r="S3627" s="8">
        <v>3600</v>
      </c>
      <c r="T3627" s="10">
        <v>8.5000000000000006E-2</v>
      </c>
      <c r="U3627" s="8">
        <v>980.87747908315851</v>
      </c>
      <c r="V3627" s="10">
        <v>6.9297476866026123E-2</v>
      </c>
    </row>
    <row r="3628" spans="1:22" x14ac:dyDescent="0.25">
      <c r="A3628" s="6">
        <v>44746</v>
      </c>
      <c r="B3628" s="7" t="str">
        <f t="shared" si="56"/>
        <v>7</v>
      </c>
      <c r="C3628" s="17">
        <f>_xlfn.ISOWEEKNUM(Table3[[#This Row],[dt]])</f>
        <v>27</v>
      </c>
      <c r="D3628" s="1">
        <v>5351</v>
      </c>
      <c r="E3628" s="1" t="s">
        <v>10</v>
      </c>
      <c r="F3628" s="1" t="s">
        <v>95</v>
      </c>
      <c r="G3628" s="1" t="s">
        <v>37</v>
      </c>
      <c r="H3628" s="1" t="s">
        <v>17</v>
      </c>
      <c r="I3628" s="1" t="s">
        <v>12</v>
      </c>
      <c r="J3628" s="1" t="s">
        <v>13</v>
      </c>
      <c r="K3628" s="1" t="s">
        <v>14</v>
      </c>
      <c r="L3628" s="1" t="s">
        <v>79</v>
      </c>
      <c r="M3628" s="1">
        <v>303680</v>
      </c>
      <c r="N3628" s="17">
        <v>657.97402739876304</v>
      </c>
      <c r="O3628" s="8">
        <v>8819.310606643603</v>
      </c>
      <c r="P3628" s="8">
        <v>6121.1786062594101</v>
      </c>
      <c r="Q3628" s="8">
        <f>P3628-Table3[[#This Row],[paid]]</f>
        <v>-2698.1320003841929</v>
      </c>
      <c r="R3628" s="8">
        <v>9.3030702601725785</v>
      </c>
      <c r="S3628" s="8">
        <v>7000</v>
      </c>
      <c r="T3628" s="10">
        <v>0.06</v>
      </c>
      <c r="U3628" s="8">
        <v>1490.9808918856029</v>
      </c>
      <c r="V3628" s="10">
        <v>4.0596236656149629E-2</v>
      </c>
    </row>
    <row r="3629" spans="1:22" x14ac:dyDescent="0.25">
      <c r="A3629" s="6">
        <v>44746</v>
      </c>
      <c r="B3629" s="7" t="str">
        <f t="shared" si="56"/>
        <v>7</v>
      </c>
      <c r="C3629" s="17">
        <f>_xlfn.ISOWEEKNUM(Table3[[#This Row],[dt]])</f>
        <v>27</v>
      </c>
      <c r="D3629" s="1">
        <v>10509</v>
      </c>
      <c r="E3629" s="1" t="s">
        <v>10</v>
      </c>
      <c r="F3629" s="1" t="s">
        <v>92</v>
      </c>
      <c r="G3629" s="1" t="s">
        <v>25</v>
      </c>
      <c r="H3629" s="1" t="s">
        <v>17</v>
      </c>
      <c r="I3629" s="1" t="s">
        <v>12</v>
      </c>
      <c r="J3629" s="1" t="s">
        <v>13</v>
      </c>
      <c r="K3629" s="1" t="s">
        <v>14</v>
      </c>
      <c r="L3629" s="1" t="s">
        <v>80</v>
      </c>
      <c r="M3629" s="1">
        <v>364430</v>
      </c>
      <c r="N3629" s="17">
        <v>768.98857276832587</v>
      </c>
      <c r="O3629" s="8">
        <v>10675.721488203766</v>
      </c>
      <c r="P3629" s="8">
        <v>6609.9096863816121</v>
      </c>
      <c r="Q3629" s="8">
        <f>P3629-Table3[[#This Row],[paid]]</f>
        <v>-4065.8118018221539</v>
      </c>
      <c r="R3629" s="8">
        <v>8.595588959906415</v>
      </c>
      <c r="S3629" s="8">
        <v>9400</v>
      </c>
      <c r="T3629" s="10">
        <v>0.108</v>
      </c>
      <c r="U3629" s="8">
        <v>3852.7825002841992</v>
      </c>
      <c r="V3629" s="10">
        <v>9.7146624867963563E-2</v>
      </c>
    </row>
    <row r="3630" spans="1:22" x14ac:dyDescent="0.25">
      <c r="A3630" s="6">
        <v>44746</v>
      </c>
      <c r="B3630" s="7" t="str">
        <f t="shared" si="56"/>
        <v>7</v>
      </c>
      <c r="C3630" s="17">
        <f>_xlfn.ISOWEEKNUM(Table3[[#This Row],[dt]])</f>
        <v>27</v>
      </c>
      <c r="D3630" s="1">
        <v>5585</v>
      </c>
      <c r="E3630" s="1" t="s">
        <v>10</v>
      </c>
      <c r="F3630" s="1" t="s">
        <v>94</v>
      </c>
      <c r="G3630" s="1" t="s">
        <v>48</v>
      </c>
      <c r="H3630" s="1" t="s">
        <v>19</v>
      </c>
      <c r="I3630" s="1" t="s">
        <v>12</v>
      </c>
      <c r="J3630" s="1" t="s">
        <v>13</v>
      </c>
      <c r="K3630" s="1" t="s">
        <v>14</v>
      </c>
      <c r="L3630" s="1" t="s">
        <v>76</v>
      </c>
      <c r="M3630" s="1">
        <v>394610</v>
      </c>
      <c r="N3630" s="17">
        <v>296.50787634569474</v>
      </c>
      <c r="O3630" s="8">
        <v>7850.1475631630201</v>
      </c>
      <c r="P3630" s="8">
        <v>3433.0834556840678</v>
      </c>
      <c r="Q3630" s="8">
        <f>P3630-Table3[[#This Row],[paid]]</f>
        <v>-4417.0641074789528</v>
      </c>
      <c r="R3630" s="8">
        <v>11.578388736228645</v>
      </c>
      <c r="S3630" s="8">
        <v>2800</v>
      </c>
      <c r="T3630" s="10">
        <v>7.0000000000000007E-2</v>
      </c>
      <c r="U3630" s="8">
        <v>131.04335540202541</v>
      </c>
      <c r="V3630" s="10">
        <v>6.3617909426320679E-3</v>
      </c>
    </row>
    <row r="3631" spans="1:22" x14ac:dyDescent="0.25">
      <c r="A3631" s="6">
        <v>44746</v>
      </c>
      <c r="B3631" s="7" t="str">
        <f t="shared" si="56"/>
        <v>7</v>
      </c>
      <c r="C3631" s="17">
        <f>_xlfn.ISOWEEKNUM(Table3[[#This Row],[dt]])</f>
        <v>27</v>
      </c>
      <c r="D3631" s="1">
        <v>3016</v>
      </c>
      <c r="E3631" s="1" t="s">
        <v>10</v>
      </c>
      <c r="F3631" s="1" t="s">
        <v>94</v>
      </c>
      <c r="G3631" s="1" t="s">
        <v>37</v>
      </c>
      <c r="H3631" s="1" t="s">
        <v>11</v>
      </c>
      <c r="I3631" s="1" t="s">
        <v>12</v>
      </c>
      <c r="J3631" s="1" t="s">
        <v>16</v>
      </c>
      <c r="K3631" s="1" t="s">
        <v>15</v>
      </c>
      <c r="L3631" s="1" t="s">
        <v>81</v>
      </c>
      <c r="M3631" s="1">
        <v>597890</v>
      </c>
      <c r="N3631" s="17">
        <v>3646.4683842030413</v>
      </c>
      <c r="O3631" s="8">
        <v>9198.1649261394323</v>
      </c>
      <c r="P3631" s="8">
        <v>4177.979272029489</v>
      </c>
      <c r="Q3631" s="8">
        <f>P3631-Table3[[#This Row],[paid]]</f>
        <v>-5020.1856541099432</v>
      </c>
      <c r="R3631" s="8">
        <v>1.1457604541778066</v>
      </c>
      <c r="S3631" s="8">
        <v>5600</v>
      </c>
      <c r="T3631" s="10">
        <v>7.0000000000000007E-2</v>
      </c>
      <c r="U3631" s="8">
        <v>1329.869634493878</v>
      </c>
      <c r="V3631" s="10">
        <v>5.3050751248616669E-2</v>
      </c>
    </row>
    <row r="3632" spans="1:22" x14ac:dyDescent="0.25">
      <c r="A3632" s="6">
        <v>44747</v>
      </c>
      <c r="B3632" s="7" t="str">
        <f t="shared" si="56"/>
        <v>7</v>
      </c>
      <c r="C3632" s="17">
        <f>_xlfn.ISOWEEKNUM(Table3[[#This Row],[dt]])</f>
        <v>27</v>
      </c>
      <c r="D3632" s="1">
        <v>13549</v>
      </c>
      <c r="E3632" s="1" t="s">
        <v>10</v>
      </c>
      <c r="F3632" s="1" t="s">
        <v>91</v>
      </c>
      <c r="G3632" s="1" t="s">
        <v>43</v>
      </c>
      <c r="H3632" s="1" t="s">
        <v>19</v>
      </c>
      <c r="I3632" s="1" t="s">
        <v>12</v>
      </c>
      <c r="J3632" s="1" t="s">
        <v>13</v>
      </c>
      <c r="K3632" s="1" t="s">
        <v>14</v>
      </c>
      <c r="L3632" s="1" t="s">
        <v>80</v>
      </c>
      <c r="M3632" s="1">
        <v>765270</v>
      </c>
      <c r="N3632" s="17">
        <v>771.37515211859727</v>
      </c>
      <c r="O3632" s="8">
        <v>17003.716567650124</v>
      </c>
      <c r="P3632" s="8">
        <v>26659.033442993143</v>
      </c>
      <c r="Q3632" s="8">
        <f>P3632-Table3[[#This Row],[paid]]</f>
        <v>9655.3168753430182</v>
      </c>
      <c r="R3632" s="8">
        <v>34.560399527744153</v>
      </c>
      <c r="S3632" s="8">
        <v>18800</v>
      </c>
      <c r="T3632" s="10">
        <v>7.0000000000000007E-2</v>
      </c>
      <c r="U3632" s="8">
        <v>4310.141969256445</v>
      </c>
      <c r="V3632" s="10">
        <v>2.694610051831724E-2</v>
      </c>
    </row>
    <row r="3633" spans="1:22" x14ac:dyDescent="0.25">
      <c r="A3633" s="6">
        <v>44747</v>
      </c>
      <c r="B3633" s="7" t="str">
        <f t="shared" si="56"/>
        <v>7</v>
      </c>
      <c r="C3633" s="17">
        <f>_xlfn.ISOWEEKNUM(Table3[[#This Row],[dt]])</f>
        <v>27</v>
      </c>
      <c r="D3633" s="1">
        <v>10509</v>
      </c>
      <c r="E3633" s="1" t="s">
        <v>10</v>
      </c>
      <c r="F3633" s="1" t="s">
        <v>91</v>
      </c>
      <c r="G3633" s="1" t="s">
        <v>39</v>
      </c>
      <c r="H3633" s="1" t="s">
        <v>17</v>
      </c>
      <c r="I3633" s="1" t="s">
        <v>12</v>
      </c>
      <c r="J3633" s="1" t="s">
        <v>13</v>
      </c>
      <c r="K3633" s="1" t="s">
        <v>14</v>
      </c>
      <c r="L3633" s="1" t="s">
        <v>78</v>
      </c>
      <c r="M3633" s="1">
        <v>600070</v>
      </c>
      <c r="N3633" s="17">
        <v>1203.8720032099507</v>
      </c>
      <c r="O3633" s="8">
        <v>19124.428852068457</v>
      </c>
      <c r="P3633" s="8">
        <v>27408.767229030753</v>
      </c>
      <c r="Q3633" s="8">
        <f>P3633-Table3[[#This Row],[paid]]</f>
        <v>8284.338376962296</v>
      </c>
      <c r="R3633" s="8">
        <v>22.767177204843403</v>
      </c>
      <c r="S3633" s="8">
        <v>26200</v>
      </c>
      <c r="T3633" s="10">
        <v>0.108</v>
      </c>
      <c r="U3633" s="8">
        <v>2794.5219341749344</v>
      </c>
      <c r="V3633" s="10">
        <v>1.6992871361339687E-2</v>
      </c>
    </row>
    <row r="3634" spans="1:22" x14ac:dyDescent="0.25">
      <c r="A3634" s="6">
        <v>44747</v>
      </c>
      <c r="B3634" s="7" t="str">
        <f t="shared" si="56"/>
        <v>7</v>
      </c>
      <c r="C3634" s="17">
        <f>_xlfn.ISOWEEKNUM(Table3[[#This Row],[dt]])</f>
        <v>27</v>
      </c>
      <c r="D3634" s="1">
        <v>5585</v>
      </c>
      <c r="E3634" s="1" t="s">
        <v>10</v>
      </c>
      <c r="F3634" s="1" t="s">
        <v>90</v>
      </c>
      <c r="G3634" s="1" t="s">
        <v>46</v>
      </c>
      <c r="H3634" s="1" t="s">
        <v>19</v>
      </c>
      <c r="I3634" s="1" t="s">
        <v>12</v>
      </c>
      <c r="J3634" s="1" t="s">
        <v>13</v>
      </c>
      <c r="K3634" s="1" t="s">
        <v>14</v>
      </c>
      <c r="L3634" s="1" t="s">
        <v>78</v>
      </c>
      <c r="M3634" s="1">
        <v>805010</v>
      </c>
      <c r="N3634" s="17">
        <v>550.01939211253455</v>
      </c>
      <c r="O3634" s="8">
        <v>18692.07703957937</v>
      </c>
      <c r="P3634" s="8">
        <v>25198.541300563989</v>
      </c>
      <c r="Q3634" s="8">
        <f>P3634-Table3[[#This Row],[paid]]</f>
        <v>6506.4642609846196</v>
      </c>
      <c r="R3634" s="8">
        <v>45.813914312694529</v>
      </c>
      <c r="S3634" s="8">
        <v>11600</v>
      </c>
      <c r="T3634" s="10">
        <v>7.0000000000000007E-2</v>
      </c>
      <c r="U3634" s="8">
        <v>2134.7869390624219</v>
      </c>
      <c r="V3634" s="10">
        <v>1.4119778559130599E-2</v>
      </c>
    </row>
    <row r="3635" spans="1:22" x14ac:dyDescent="0.25">
      <c r="A3635" s="6">
        <v>44747</v>
      </c>
      <c r="B3635" s="7" t="str">
        <f t="shared" si="56"/>
        <v>7</v>
      </c>
      <c r="C3635" s="17">
        <f>_xlfn.ISOWEEKNUM(Table3[[#This Row],[dt]])</f>
        <v>27</v>
      </c>
      <c r="D3635" s="1">
        <v>3015</v>
      </c>
      <c r="E3635" s="1" t="s">
        <v>10</v>
      </c>
      <c r="F3635" s="1" t="s">
        <v>89</v>
      </c>
      <c r="G3635" s="1" t="s">
        <v>64</v>
      </c>
      <c r="H3635" s="1" t="s">
        <v>11</v>
      </c>
      <c r="I3635" s="1" t="s">
        <v>12</v>
      </c>
      <c r="J3635" s="1" t="s">
        <v>16</v>
      </c>
      <c r="K3635" s="1" t="s">
        <v>15</v>
      </c>
      <c r="L3635" s="1" t="s">
        <v>79</v>
      </c>
      <c r="M3635" s="1">
        <v>781020</v>
      </c>
      <c r="N3635" s="17">
        <v>8843.082478018121</v>
      </c>
      <c r="O3635" s="8">
        <v>14022.463181353503</v>
      </c>
      <c r="P3635" s="8">
        <v>20341.502371666895</v>
      </c>
      <c r="Q3635" s="8">
        <f>P3635-Table3[[#This Row],[paid]]</f>
        <v>6319.0391903133914</v>
      </c>
      <c r="R3635" s="8">
        <v>2.3002728315868604</v>
      </c>
      <c r="S3635" s="8">
        <v>21400</v>
      </c>
      <c r="T3635" s="10">
        <v>0.13</v>
      </c>
      <c r="U3635" s="8">
        <v>7692.8560396340126</v>
      </c>
      <c r="V3635" s="10">
        <v>6.3030874015392091E-2</v>
      </c>
    </row>
    <row r="3636" spans="1:22" x14ac:dyDescent="0.25">
      <c r="A3636" s="6">
        <v>44747</v>
      </c>
      <c r="B3636" s="7" t="str">
        <f t="shared" si="56"/>
        <v>7</v>
      </c>
      <c r="C3636" s="17">
        <f>_xlfn.ISOWEEKNUM(Table3[[#This Row],[dt]])</f>
        <v>27</v>
      </c>
      <c r="D3636" s="1">
        <v>17631</v>
      </c>
      <c r="E3636" s="1" t="s">
        <v>10</v>
      </c>
      <c r="F3636" s="1" t="s">
        <v>92</v>
      </c>
      <c r="G3636" s="1" t="s">
        <v>72</v>
      </c>
      <c r="H3636" s="1" t="s">
        <v>17</v>
      </c>
      <c r="I3636" s="1" t="s">
        <v>12</v>
      </c>
      <c r="J3636" s="1" t="s">
        <v>16</v>
      </c>
      <c r="K3636" s="1" t="s">
        <v>14</v>
      </c>
      <c r="L3636" s="1" t="s">
        <v>75</v>
      </c>
      <c r="M3636" s="1">
        <v>349900</v>
      </c>
      <c r="N3636" s="17">
        <v>1011.8182800929679</v>
      </c>
      <c r="O3636" s="8">
        <v>9059.634508600293</v>
      </c>
      <c r="P3636" s="8">
        <v>14278.35483919447</v>
      </c>
      <c r="Q3636" s="8">
        <f>P3636-Table3[[#This Row],[paid]]</f>
        <v>5218.7203305941766</v>
      </c>
      <c r="R3636" s="8">
        <v>14.111580231464631</v>
      </c>
      <c r="S3636" s="8">
        <v>22800</v>
      </c>
      <c r="T3636" s="10">
        <v>0.17</v>
      </c>
      <c r="U3636" s="8">
        <v>9939.6236905227215</v>
      </c>
      <c r="V3636" s="10">
        <v>0.11602204645265091</v>
      </c>
    </row>
    <row r="3637" spans="1:22" x14ac:dyDescent="0.25">
      <c r="A3637" s="6">
        <v>44747</v>
      </c>
      <c r="B3637" s="7" t="str">
        <f t="shared" si="56"/>
        <v>7</v>
      </c>
      <c r="C3637" s="17">
        <f>_xlfn.ISOWEEKNUM(Table3[[#This Row],[dt]])</f>
        <v>27</v>
      </c>
      <c r="D3637" s="1">
        <v>9288</v>
      </c>
      <c r="E3637" s="1" t="s">
        <v>10</v>
      </c>
      <c r="F3637" s="1" t="s">
        <v>91</v>
      </c>
      <c r="G3637" s="1" t="s">
        <v>25</v>
      </c>
      <c r="H3637" s="1" t="s">
        <v>19</v>
      </c>
      <c r="I3637" s="1" t="s">
        <v>21</v>
      </c>
      <c r="J3637" s="1" t="s">
        <v>13</v>
      </c>
      <c r="K3637" s="1" t="s">
        <v>14</v>
      </c>
      <c r="L3637" s="1" t="s">
        <v>81</v>
      </c>
      <c r="M3637" s="1">
        <v>343790</v>
      </c>
      <c r="N3637" s="17">
        <v>360.52191449314336</v>
      </c>
      <c r="O3637" s="8">
        <v>8731.3333518422496</v>
      </c>
      <c r="P3637" s="8">
        <v>13452.294940529922</v>
      </c>
      <c r="Q3637" s="8">
        <f>P3637-Table3[[#This Row],[paid]]</f>
        <v>4720.9615886876727</v>
      </c>
      <c r="R3637" s="8">
        <v>37.313390392488238</v>
      </c>
      <c r="S3637" s="8">
        <v>13400</v>
      </c>
      <c r="T3637" s="10">
        <v>6.5000000000000002E-2</v>
      </c>
      <c r="U3637" s="8">
        <v>4460.4051864637886</v>
      </c>
      <c r="V3637" s="10">
        <v>5.5262010511742975E-2</v>
      </c>
    </row>
    <row r="3638" spans="1:22" x14ac:dyDescent="0.25">
      <c r="A3638" s="6">
        <v>44747</v>
      </c>
      <c r="B3638" s="7" t="str">
        <f t="shared" si="56"/>
        <v>7</v>
      </c>
      <c r="C3638" s="17">
        <f>_xlfn.ISOWEEKNUM(Table3[[#This Row],[dt]])</f>
        <v>27</v>
      </c>
      <c r="D3638" s="1">
        <v>10778</v>
      </c>
      <c r="E3638" s="1" t="s">
        <v>10</v>
      </c>
      <c r="F3638" s="1" t="s">
        <v>90</v>
      </c>
      <c r="G3638" s="1" t="s">
        <v>31</v>
      </c>
      <c r="H3638" s="1" t="s">
        <v>17</v>
      </c>
      <c r="I3638" s="1" t="s">
        <v>12</v>
      </c>
      <c r="J3638" s="1" t="s">
        <v>16</v>
      </c>
      <c r="K3638" s="1" t="s">
        <v>20</v>
      </c>
      <c r="L3638" s="1" t="s">
        <v>81</v>
      </c>
      <c r="M3638" s="1">
        <v>272330</v>
      </c>
      <c r="N3638" s="17">
        <v>593.77228876078971</v>
      </c>
      <c r="O3638" s="8">
        <v>10882.726396079028</v>
      </c>
      <c r="P3638" s="8">
        <v>14753.108128213024</v>
      </c>
      <c r="Q3638" s="8">
        <f>P3638-Table3[[#This Row],[paid]]</f>
        <v>3870.3817321339957</v>
      </c>
      <c r="R3638" s="8">
        <v>24.846407296984079</v>
      </c>
      <c r="S3638" s="8">
        <v>29200</v>
      </c>
      <c r="T3638" s="10">
        <v>0.09</v>
      </c>
      <c r="U3638" s="8">
        <v>4880.8851263842316</v>
      </c>
      <c r="V3638" s="10">
        <v>5.5139625313374907E-2</v>
      </c>
    </row>
    <row r="3639" spans="1:22" x14ac:dyDescent="0.25">
      <c r="A3639" s="6">
        <v>44747</v>
      </c>
      <c r="B3639" s="7" t="str">
        <f t="shared" si="56"/>
        <v>7</v>
      </c>
      <c r="C3639" s="17">
        <f>_xlfn.ISOWEEKNUM(Table3[[#This Row],[dt]])</f>
        <v>27</v>
      </c>
      <c r="D3639" s="1">
        <v>2647</v>
      </c>
      <c r="E3639" s="1" t="s">
        <v>10</v>
      </c>
      <c r="F3639" s="1" t="s">
        <v>91</v>
      </c>
      <c r="G3639" s="1" t="s">
        <v>64</v>
      </c>
      <c r="H3639" s="1" t="s">
        <v>11</v>
      </c>
      <c r="I3639" s="1" t="s">
        <v>21</v>
      </c>
      <c r="J3639" s="1" t="s">
        <v>13</v>
      </c>
      <c r="K3639" s="1" t="s">
        <v>14</v>
      </c>
      <c r="L3639" s="1" t="s">
        <v>79</v>
      </c>
      <c r="M3639" s="1">
        <v>217970</v>
      </c>
      <c r="N3639" s="17">
        <v>621.13759724986426</v>
      </c>
      <c r="O3639" s="8">
        <v>5837.8050184632502</v>
      </c>
      <c r="P3639" s="8">
        <v>9592.8047152948748</v>
      </c>
      <c r="Q3639" s="8">
        <f>P3639-Table3[[#This Row],[paid]]</f>
        <v>3754.9996968316245</v>
      </c>
      <c r="R3639" s="8">
        <v>15.443928620273148</v>
      </c>
      <c r="S3639" s="8">
        <v>9800</v>
      </c>
      <c r="T3639" s="10">
        <v>0.08</v>
      </c>
      <c r="U3639" s="8">
        <v>3631.9652067467973</v>
      </c>
      <c r="V3639" s="10">
        <v>6.3102247197074551E-2</v>
      </c>
    </row>
    <row r="3640" spans="1:22" x14ac:dyDescent="0.25">
      <c r="A3640" s="6">
        <v>44747</v>
      </c>
      <c r="B3640" s="7" t="str">
        <f t="shared" si="56"/>
        <v>7</v>
      </c>
      <c r="C3640" s="17">
        <f>_xlfn.ISOWEEKNUM(Table3[[#This Row],[dt]])</f>
        <v>27</v>
      </c>
      <c r="D3640" s="1">
        <v>2575</v>
      </c>
      <c r="E3640" s="1" t="s">
        <v>10</v>
      </c>
      <c r="F3640" s="1" t="s">
        <v>94</v>
      </c>
      <c r="G3640" s="1" t="s">
        <v>66</v>
      </c>
      <c r="H3640" s="1" t="s">
        <v>17</v>
      </c>
      <c r="I3640" s="1" t="s">
        <v>18</v>
      </c>
      <c r="J3640" s="1" t="s">
        <v>16</v>
      </c>
      <c r="K3640" s="1" t="s">
        <v>20</v>
      </c>
      <c r="L3640" s="1" t="s">
        <v>75</v>
      </c>
      <c r="M3640" s="1">
        <v>263980</v>
      </c>
      <c r="N3640" s="17">
        <v>275.93728222996515</v>
      </c>
      <c r="O3640" s="8">
        <v>6986.7984083582123</v>
      </c>
      <c r="P3640" s="8">
        <v>10710.656468283396</v>
      </c>
      <c r="Q3640" s="8">
        <f>P3640-Table3[[#This Row],[paid]]</f>
        <v>3723.8580599251836</v>
      </c>
      <c r="R3640" s="8">
        <v>38.815546713101178</v>
      </c>
      <c r="S3640" s="8">
        <v>10000</v>
      </c>
      <c r="T3640" s="10">
        <v>7.4999999999999997E-2</v>
      </c>
      <c r="U3640" s="8">
        <v>2988.6216822794418</v>
      </c>
      <c r="V3640" s="10">
        <v>4.650542337794461E-2</v>
      </c>
    </row>
    <row r="3641" spans="1:22" x14ac:dyDescent="0.25">
      <c r="A3641" s="6">
        <v>44747</v>
      </c>
      <c r="B3641" s="7" t="str">
        <f t="shared" si="56"/>
        <v>7</v>
      </c>
      <c r="C3641" s="17">
        <f>_xlfn.ISOWEEKNUM(Table3[[#This Row],[dt]])</f>
        <v>27</v>
      </c>
      <c r="D3641" s="1">
        <v>15974</v>
      </c>
      <c r="E3641" s="1" t="s">
        <v>10</v>
      </c>
      <c r="F3641" s="1" t="s">
        <v>92</v>
      </c>
      <c r="G3641" s="1" t="s">
        <v>43</v>
      </c>
      <c r="H3641" s="1" t="s">
        <v>11</v>
      </c>
      <c r="I3641" s="1" t="s">
        <v>12</v>
      </c>
      <c r="J3641" s="1" t="s">
        <v>16</v>
      </c>
      <c r="K3641" s="1" t="s">
        <v>14</v>
      </c>
      <c r="L3641" s="1" t="s">
        <v>76</v>
      </c>
      <c r="M3641" s="1">
        <v>220410</v>
      </c>
      <c r="N3641" s="17">
        <v>657.19719900609891</v>
      </c>
      <c r="O3641" s="8">
        <v>4623.6351591696903</v>
      </c>
      <c r="P3641" s="8">
        <v>7673.3335248293915</v>
      </c>
      <c r="Q3641" s="8">
        <f>P3641-Table3[[#This Row],[paid]]</f>
        <v>3049.6983656597013</v>
      </c>
      <c r="R3641" s="8">
        <v>11.675846361539623</v>
      </c>
      <c r="S3641" s="8">
        <v>5600</v>
      </c>
      <c r="T3641" s="10">
        <v>0.09</v>
      </c>
      <c r="U3641" s="8">
        <v>1555.2014805233785</v>
      </c>
      <c r="V3641" s="10">
        <v>3.3779353642738923E-2</v>
      </c>
    </row>
    <row r="3642" spans="1:22" x14ac:dyDescent="0.25">
      <c r="A3642" s="6">
        <v>44747</v>
      </c>
      <c r="B3642" s="7" t="str">
        <f t="shared" si="56"/>
        <v>7</v>
      </c>
      <c r="C3642" s="17">
        <f>_xlfn.ISOWEEKNUM(Table3[[#This Row],[dt]])</f>
        <v>27</v>
      </c>
      <c r="D3642" s="1">
        <v>17956</v>
      </c>
      <c r="E3642" s="1" t="s">
        <v>10</v>
      </c>
      <c r="F3642" s="1" t="s">
        <v>91</v>
      </c>
      <c r="G3642" s="1" t="s">
        <v>56</v>
      </c>
      <c r="H3642" s="1" t="s">
        <v>11</v>
      </c>
      <c r="I3642" s="1" t="s">
        <v>18</v>
      </c>
      <c r="J3642" s="1" t="s">
        <v>13</v>
      </c>
      <c r="K3642" s="1" t="s">
        <v>14</v>
      </c>
      <c r="L3642" s="1" t="s">
        <v>79</v>
      </c>
      <c r="M3642" s="1">
        <v>352600</v>
      </c>
      <c r="N3642" s="17">
        <v>507.54678182192066</v>
      </c>
      <c r="O3642" s="8">
        <v>5640.4483179026138</v>
      </c>
      <c r="P3642" s="8">
        <v>8520.212475548622</v>
      </c>
      <c r="Q3642" s="8">
        <f>P3642-Table3[[#This Row],[paid]]</f>
        <v>2879.7641576460082</v>
      </c>
      <c r="R3642" s="8">
        <v>16.78704856518635</v>
      </c>
      <c r="S3642" s="8">
        <v>4600</v>
      </c>
      <c r="T3642" s="10">
        <v>0.08</v>
      </c>
      <c r="U3642" s="8">
        <v>1692.5939727320961</v>
      </c>
      <c r="V3642" s="10">
        <v>3.3109385037628981E-2</v>
      </c>
    </row>
    <row r="3643" spans="1:22" x14ac:dyDescent="0.25">
      <c r="A3643" s="6">
        <v>44747</v>
      </c>
      <c r="B3643" s="7" t="str">
        <f t="shared" si="56"/>
        <v>7</v>
      </c>
      <c r="C3643" s="17">
        <f>_xlfn.ISOWEEKNUM(Table3[[#This Row],[dt]])</f>
        <v>27</v>
      </c>
      <c r="D3643" s="1">
        <v>17247</v>
      </c>
      <c r="E3643" s="1" t="s">
        <v>10</v>
      </c>
      <c r="F3643" s="1" t="s">
        <v>92</v>
      </c>
      <c r="G3643" s="1" t="s">
        <v>57</v>
      </c>
      <c r="H3643" s="1" t="s">
        <v>11</v>
      </c>
      <c r="I3643" s="1" t="s">
        <v>18</v>
      </c>
      <c r="J3643" s="1" t="s">
        <v>16</v>
      </c>
      <c r="K3643" s="1" t="s">
        <v>15</v>
      </c>
      <c r="L3643" s="1" t="s">
        <v>78</v>
      </c>
      <c r="M3643" s="1">
        <v>257570</v>
      </c>
      <c r="N3643" s="17">
        <v>1045.9875417283272</v>
      </c>
      <c r="O3643" s="8">
        <v>5553.7477960227416</v>
      </c>
      <c r="P3643" s="8">
        <v>8205.015543136924</v>
      </c>
      <c r="Q3643" s="8">
        <f>P3643-Table3[[#This Row],[paid]]</f>
        <v>2651.2677471141824</v>
      </c>
      <c r="R3643" s="8">
        <v>7.8442765480547196</v>
      </c>
      <c r="S3643" s="8">
        <v>8200</v>
      </c>
      <c r="T3643" s="10">
        <v>7.0000000000000007E-2</v>
      </c>
      <c r="U3643" s="8">
        <v>1399.2287935685999</v>
      </c>
      <c r="V3643" s="10">
        <v>2.8422225125845604E-2</v>
      </c>
    </row>
    <row r="3644" spans="1:22" x14ac:dyDescent="0.25">
      <c r="A3644" s="6">
        <v>44747</v>
      </c>
      <c r="B3644" s="7" t="str">
        <f t="shared" si="56"/>
        <v>7</v>
      </c>
      <c r="C3644" s="17">
        <f>_xlfn.ISOWEEKNUM(Table3[[#This Row],[dt]])</f>
        <v>27</v>
      </c>
      <c r="D3644" s="1">
        <v>14706</v>
      </c>
      <c r="E3644" s="1" t="s">
        <v>10</v>
      </c>
      <c r="F3644" s="1" t="s">
        <v>92</v>
      </c>
      <c r="G3644" s="1" t="s">
        <v>37</v>
      </c>
      <c r="H3644" s="1" t="s">
        <v>17</v>
      </c>
      <c r="I3644" s="1" t="s">
        <v>12</v>
      </c>
      <c r="J3644" s="1" t="s">
        <v>13</v>
      </c>
      <c r="K3644" s="1" t="s">
        <v>15</v>
      </c>
      <c r="L3644" s="1" t="s">
        <v>78</v>
      </c>
      <c r="M3644" s="1">
        <v>111170</v>
      </c>
      <c r="N3644" s="17">
        <v>750.51476793248946</v>
      </c>
      <c r="O3644" s="8">
        <v>6003.5687056136721</v>
      </c>
      <c r="P3644" s="8">
        <v>8533.6495717053058</v>
      </c>
      <c r="Q3644" s="8">
        <f>P3644-Table3[[#This Row],[paid]]</f>
        <v>2530.0808660916337</v>
      </c>
      <c r="R3644" s="8">
        <v>11.370395275783471</v>
      </c>
      <c r="S3644" s="8">
        <v>9200</v>
      </c>
      <c r="T3644" s="10">
        <v>0.11</v>
      </c>
      <c r="U3644" s="8">
        <v>2760.4975625643187</v>
      </c>
      <c r="V3644" s="10">
        <v>5.3913970011087914E-2</v>
      </c>
    </row>
    <row r="3645" spans="1:22" x14ac:dyDescent="0.25">
      <c r="A3645" s="6">
        <v>44747</v>
      </c>
      <c r="B3645" s="7" t="str">
        <f t="shared" si="56"/>
        <v>7</v>
      </c>
      <c r="C3645" s="17">
        <f>_xlfn.ISOWEEKNUM(Table3[[#This Row],[dt]])</f>
        <v>27</v>
      </c>
      <c r="D3645" s="1">
        <v>17849</v>
      </c>
      <c r="E3645" s="1" t="s">
        <v>10</v>
      </c>
      <c r="F3645" s="1" t="s">
        <v>92</v>
      </c>
      <c r="G3645" s="1" t="s">
        <v>51</v>
      </c>
      <c r="H3645" s="1" t="s">
        <v>11</v>
      </c>
      <c r="I3645" s="1" t="s">
        <v>18</v>
      </c>
      <c r="J3645" s="1" t="s">
        <v>16</v>
      </c>
      <c r="K3645" s="1" t="s">
        <v>15</v>
      </c>
      <c r="L3645" s="1" t="s">
        <v>78</v>
      </c>
      <c r="M3645" s="1">
        <v>315400</v>
      </c>
      <c r="N3645" s="17">
        <v>1018.4618250690843</v>
      </c>
      <c r="O3645" s="8">
        <v>3191.7837913972376</v>
      </c>
      <c r="P3645" s="8">
        <v>5209.4710663659489</v>
      </c>
      <c r="Q3645" s="8">
        <f>P3645-Table3[[#This Row],[paid]]</f>
        <v>2017.6872749687113</v>
      </c>
      <c r="R3645" s="8">
        <v>5.1150381272391634</v>
      </c>
      <c r="S3645" s="8">
        <v>5400</v>
      </c>
      <c r="T3645" s="10">
        <v>0.08</v>
      </c>
      <c r="U3645" s="8">
        <v>696.18171818682106</v>
      </c>
      <c r="V3645" s="10">
        <v>2.2272949573249327E-2</v>
      </c>
    </row>
    <row r="3646" spans="1:22" x14ac:dyDescent="0.25">
      <c r="A3646" s="6">
        <v>44747</v>
      </c>
      <c r="B3646" s="7" t="str">
        <f t="shared" si="56"/>
        <v>7</v>
      </c>
      <c r="C3646" s="17">
        <f>_xlfn.ISOWEEKNUM(Table3[[#This Row],[dt]])</f>
        <v>27</v>
      </c>
      <c r="D3646" s="1">
        <v>16857</v>
      </c>
      <c r="E3646" s="1" t="s">
        <v>10</v>
      </c>
      <c r="F3646" s="1" t="s">
        <v>89</v>
      </c>
      <c r="G3646" s="1" t="s">
        <v>27</v>
      </c>
      <c r="H3646" s="1" t="s">
        <v>11</v>
      </c>
      <c r="I3646" s="1" t="s">
        <v>12</v>
      </c>
      <c r="J3646" s="1" t="s">
        <v>13</v>
      </c>
      <c r="K3646" s="1" t="s">
        <v>15</v>
      </c>
      <c r="L3646" s="1" t="s">
        <v>78</v>
      </c>
      <c r="M3646" s="1">
        <v>328130</v>
      </c>
      <c r="N3646" s="17">
        <v>794.54638398622467</v>
      </c>
      <c r="O3646" s="8">
        <v>3874.62581835127</v>
      </c>
      <c r="P3646" s="8">
        <v>5701.0554319827179</v>
      </c>
      <c r="Q3646" s="8">
        <f>P3646-Table3[[#This Row],[paid]]</f>
        <v>1826.4296136314479</v>
      </c>
      <c r="R3646" s="8">
        <v>7.1752329969467947</v>
      </c>
      <c r="S3646" s="8">
        <v>3800</v>
      </c>
      <c r="T3646" s="10">
        <v>0.08</v>
      </c>
      <c r="U3646" s="8">
        <v>1154.570188787847</v>
      </c>
      <c r="V3646" s="10">
        <v>3.3753112400636942E-2</v>
      </c>
    </row>
    <row r="3647" spans="1:22" x14ac:dyDescent="0.25">
      <c r="A3647" s="6">
        <v>44747</v>
      </c>
      <c r="B3647" s="7" t="str">
        <f t="shared" si="56"/>
        <v>7</v>
      </c>
      <c r="C3647" s="17">
        <f>_xlfn.ISOWEEKNUM(Table3[[#This Row],[dt]])</f>
        <v>27</v>
      </c>
      <c r="D3647" s="1">
        <v>13250</v>
      </c>
      <c r="E3647" s="1" t="s">
        <v>10</v>
      </c>
      <c r="F3647" s="1" t="s">
        <v>94</v>
      </c>
      <c r="G3647" s="1" t="s">
        <v>42</v>
      </c>
      <c r="H3647" s="1" t="s">
        <v>11</v>
      </c>
      <c r="I3647" s="1" t="s">
        <v>18</v>
      </c>
      <c r="J3647" s="1" t="s">
        <v>13</v>
      </c>
      <c r="K3647" s="1" t="s">
        <v>15</v>
      </c>
      <c r="L3647" s="1" t="s">
        <v>76</v>
      </c>
      <c r="M3647" s="1">
        <v>132420</v>
      </c>
      <c r="N3647" s="17">
        <v>268.1109536343389</v>
      </c>
      <c r="O3647" s="8">
        <v>3055.43637359881</v>
      </c>
      <c r="P3647" s="8">
        <v>4551.0886660812403</v>
      </c>
      <c r="Q3647" s="8">
        <f>P3647-Table3[[#This Row],[paid]]</f>
        <v>1495.6522924824303</v>
      </c>
      <c r="R3647" s="8">
        <v>16.974646519993392</v>
      </c>
      <c r="S3647" s="8">
        <v>3400</v>
      </c>
      <c r="T3647" s="10">
        <v>7.0000000000000007E-2</v>
      </c>
      <c r="U3647" s="8">
        <v>659.65832913791769</v>
      </c>
      <c r="V3647" s="10">
        <v>2.4157528653685222E-2</v>
      </c>
    </row>
    <row r="3648" spans="1:22" x14ac:dyDescent="0.25">
      <c r="A3648" s="6">
        <v>44747</v>
      </c>
      <c r="B3648" s="7" t="str">
        <f t="shared" si="56"/>
        <v>7</v>
      </c>
      <c r="C3648" s="17">
        <f>_xlfn.ISOWEEKNUM(Table3[[#This Row],[dt]])</f>
        <v>27</v>
      </c>
      <c r="D3648" s="1">
        <v>15408</v>
      </c>
      <c r="E3648" s="1" t="s">
        <v>10</v>
      </c>
      <c r="F3648" s="1" t="s">
        <v>94</v>
      </c>
      <c r="G3648" s="1" t="s">
        <v>39</v>
      </c>
      <c r="H3648" s="1" t="s">
        <v>17</v>
      </c>
      <c r="I3648" s="1" t="s">
        <v>12</v>
      </c>
      <c r="J3648" s="1" t="s">
        <v>16</v>
      </c>
      <c r="K3648" s="1" t="s">
        <v>20</v>
      </c>
      <c r="L3648" s="1" t="s">
        <v>75</v>
      </c>
      <c r="M3648" s="1">
        <v>268070</v>
      </c>
      <c r="N3648" s="17">
        <v>637.43559935533301</v>
      </c>
      <c r="O3648" s="8">
        <v>8169.1986186909417</v>
      </c>
      <c r="P3648" s="8">
        <v>9643.2185514037392</v>
      </c>
      <c r="Q3648" s="8">
        <f>P3648-Table3[[#This Row],[paid]]</f>
        <v>1474.0199327127975</v>
      </c>
      <c r="R3648" s="8">
        <v>15.128145590168412</v>
      </c>
      <c r="S3648" s="8">
        <v>11200</v>
      </c>
      <c r="T3648" s="10">
        <v>0.1</v>
      </c>
      <c r="U3648" s="8">
        <v>1163.7355768458588</v>
      </c>
      <c r="V3648" s="10">
        <v>2.0113194411224469E-2</v>
      </c>
    </row>
    <row r="3649" spans="1:22" x14ac:dyDescent="0.25">
      <c r="A3649" s="6">
        <v>44747</v>
      </c>
      <c r="B3649" s="7" t="str">
        <f t="shared" si="56"/>
        <v>7</v>
      </c>
      <c r="C3649" s="17">
        <f>_xlfn.ISOWEEKNUM(Table3[[#This Row],[dt]])</f>
        <v>27</v>
      </c>
      <c r="D3649" s="1">
        <v>16911</v>
      </c>
      <c r="E3649" s="1" t="s">
        <v>10</v>
      </c>
      <c r="F3649" s="1" t="s">
        <v>90</v>
      </c>
      <c r="G3649" s="1" t="s">
        <v>64</v>
      </c>
      <c r="H3649" s="1" t="s">
        <v>11</v>
      </c>
      <c r="I3649" s="1" t="s">
        <v>18</v>
      </c>
      <c r="J3649" s="1" t="s">
        <v>16</v>
      </c>
      <c r="K3649" s="1" t="s">
        <v>15</v>
      </c>
      <c r="L3649" s="1" t="s">
        <v>75</v>
      </c>
      <c r="M3649" s="1">
        <v>159610</v>
      </c>
      <c r="N3649" s="17">
        <v>378.97417260260693</v>
      </c>
      <c r="O3649" s="8">
        <v>4735.6395660920971</v>
      </c>
      <c r="P3649" s="8">
        <v>6104.3710418500732</v>
      </c>
      <c r="Q3649" s="8">
        <f>P3649-Table3[[#This Row],[paid]]</f>
        <v>1368.7314757579761</v>
      </c>
      <c r="R3649" s="8">
        <v>16.10761757174183</v>
      </c>
      <c r="S3649" s="8">
        <v>3000</v>
      </c>
      <c r="T3649" s="10">
        <v>0.12</v>
      </c>
      <c r="U3649" s="8">
        <v>1122.3609377325149</v>
      </c>
      <c r="V3649" s="10">
        <v>3.064364125416261E-2</v>
      </c>
    </row>
    <row r="3650" spans="1:22" x14ac:dyDescent="0.25">
      <c r="A3650" s="6">
        <v>44747</v>
      </c>
      <c r="B3650" s="7" t="str">
        <f t="shared" ref="B3650:B3713" si="57">TEXT(A3650,"M")</f>
        <v>7</v>
      </c>
      <c r="C3650" s="17">
        <f>_xlfn.ISOWEEKNUM(Table3[[#This Row],[dt]])</f>
        <v>27</v>
      </c>
      <c r="D3650" s="1">
        <v>2796</v>
      </c>
      <c r="E3650" s="1" t="s">
        <v>10</v>
      </c>
      <c r="F3650" s="1" t="s">
        <v>95</v>
      </c>
      <c r="G3650" s="1" t="s">
        <v>67</v>
      </c>
      <c r="H3650" s="1" t="s">
        <v>17</v>
      </c>
      <c r="I3650" s="1" t="s">
        <v>12</v>
      </c>
      <c r="J3650" s="1" t="s">
        <v>13</v>
      </c>
      <c r="K3650" s="1" t="s">
        <v>14</v>
      </c>
      <c r="L3650" s="1" t="s">
        <v>75</v>
      </c>
      <c r="M3650" s="1">
        <v>178700</v>
      </c>
      <c r="N3650" s="17">
        <v>507.3050779688125</v>
      </c>
      <c r="O3650" s="8">
        <v>6910.3525857869636</v>
      </c>
      <c r="P3650" s="8">
        <v>8229.2416838606568</v>
      </c>
      <c r="Q3650" s="8">
        <f>P3650-Table3[[#This Row],[paid]]</f>
        <v>1318.8890980736933</v>
      </c>
      <c r="R3650" s="8">
        <v>16.221484943161883</v>
      </c>
      <c r="S3650" s="8">
        <v>7200</v>
      </c>
      <c r="T3650" s="10">
        <v>0.11</v>
      </c>
      <c r="U3650" s="8">
        <v>1221.3351547453506</v>
      </c>
      <c r="V3650" s="10">
        <v>2.4735676377501788E-2</v>
      </c>
    </row>
    <row r="3651" spans="1:22" x14ac:dyDescent="0.25">
      <c r="A3651" s="6">
        <v>44747</v>
      </c>
      <c r="B3651" s="7" t="str">
        <f t="shared" si="57"/>
        <v>7</v>
      </c>
      <c r="C3651" s="17">
        <f>_xlfn.ISOWEEKNUM(Table3[[#This Row],[dt]])</f>
        <v>27</v>
      </c>
      <c r="D3651" s="1">
        <v>15909</v>
      </c>
      <c r="E3651" s="1" t="s">
        <v>10</v>
      </c>
      <c r="F3651" s="1" t="s">
        <v>92</v>
      </c>
      <c r="G3651" s="1" t="s">
        <v>40</v>
      </c>
      <c r="H3651" s="1" t="s">
        <v>11</v>
      </c>
      <c r="I3651" s="1" t="s">
        <v>18</v>
      </c>
      <c r="J3651" s="1" t="s">
        <v>13</v>
      </c>
      <c r="K3651" s="1" t="s">
        <v>14</v>
      </c>
      <c r="L3651" s="1" t="s">
        <v>81</v>
      </c>
      <c r="M3651" s="1">
        <v>245350</v>
      </c>
      <c r="N3651" s="17">
        <v>458.56857437483887</v>
      </c>
      <c r="O3651" s="8">
        <v>4065.0338368571283</v>
      </c>
      <c r="P3651" s="8">
        <v>5356.599917681192</v>
      </c>
      <c r="Q3651" s="8">
        <f>P3651-Table3[[#This Row],[paid]]</f>
        <v>1291.5660808240636</v>
      </c>
      <c r="R3651" s="8">
        <v>11.681131715106691</v>
      </c>
      <c r="S3651" s="8">
        <v>3800</v>
      </c>
      <c r="T3651" s="10">
        <v>0.06</v>
      </c>
      <c r="U3651" s="8">
        <v>1562.7602601208421</v>
      </c>
      <c r="V3651" s="10">
        <v>4.8624136085605535E-2</v>
      </c>
    </row>
    <row r="3652" spans="1:22" x14ac:dyDescent="0.25">
      <c r="A3652" s="6">
        <v>44747</v>
      </c>
      <c r="B3652" s="7" t="str">
        <f t="shared" si="57"/>
        <v>7</v>
      </c>
      <c r="C3652" s="17">
        <f>_xlfn.ISOWEEKNUM(Table3[[#This Row],[dt]])</f>
        <v>27</v>
      </c>
      <c r="D3652" s="1">
        <v>2917</v>
      </c>
      <c r="E3652" s="1" t="s">
        <v>10</v>
      </c>
      <c r="F3652" s="1" t="s">
        <v>94</v>
      </c>
      <c r="G3652" s="1" t="s">
        <v>54</v>
      </c>
      <c r="H3652" s="1" t="s">
        <v>17</v>
      </c>
      <c r="I3652" s="1" t="s">
        <v>18</v>
      </c>
      <c r="J3652" s="1" t="s">
        <v>13</v>
      </c>
      <c r="K3652" s="1" t="s">
        <v>15</v>
      </c>
      <c r="L3652" s="1" t="s">
        <v>77</v>
      </c>
      <c r="M3652" s="1">
        <v>107120</v>
      </c>
      <c r="N3652" s="17">
        <v>467.11727145304474</v>
      </c>
      <c r="O3652" s="8">
        <v>3153.3685162646698</v>
      </c>
      <c r="P3652" s="8">
        <v>4383.9074321532398</v>
      </c>
      <c r="Q3652" s="8">
        <f>P3652-Table3[[#This Row],[paid]]</f>
        <v>1230.53891588857</v>
      </c>
      <c r="R3652" s="8">
        <v>9.3850253460258024</v>
      </c>
      <c r="S3652" s="8">
        <v>2000</v>
      </c>
      <c r="T3652" s="10">
        <v>7.0000000000000007E-2</v>
      </c>
      <c r="U3652" s="8">
        <v>851.4235200821272</v>
      </c>
      <c r="V3652" s="10">
        <v>3.2369278368633125E-2</v>
      </c>
    </row>
    <row r="3653" spans="1:22" x14ac:dyDescent="0.25">
      <c r="A3653" s="6">
        <v>44747</v>
      </c>
      <c r="B3653" s="7" t="str">
        <f t="shared" si="57"/>
        <v>7</v>
      </c>
      <c r="C3653" s="17">
        <f>_xlfn.ISOWEEKNUM(Table3[[#This Row],[dt]])</f>
        <v>27</v>
      </c>
      <c r="D3653" s="1">
        <v>17783</v>
      </c>
      <c r="E3653" s="1" t="s">
        <v>10</v>
      </c>
      <c r="F3653" s="1" t="s">
        <v>91</v>
      </c>
      <c r="G3653" s="1" t="s">
        <v>38</v>
      </c>
      <c r="H3653" s="1" t="s">
        <v>11</v>
      </c>
      <c r="I3653" s="1" t="s">
        <v>12</v>
      </c>
      <c r="J3653" s="1" t="s">
        <v>16</v>
      </c>
      <c r="K3653" s="1" t="s">
        <v>14</v>
      </c>
      <c r="L3653" s="1" t="s">
        <v>80</v>
      </c>
      <c r="M3653" s="1">
        <v>99760</v>
      </c>
      <c r="N3653" s="17">
        <v>300.37226277372264</v>
      </c>
      <c r="O3653" s="8">
        <v>2157.5193482983659</v>
      </c>
      <c r="P3653" s="8">
        <v>3273.0250940730689</v>
      </c>
      <c r="Q3653" s="8">
        <f>P3653-Table3[[#This Row],[paid]]</f>
        <v>1115.505745774703</v>
      </c>
      <c r="R3653" s="8">
        <v>10.896562365143263</v>
      </c>
      <c r="S3653" s="8">
        <v>2200</v>
      </c>
      <c r="T3653" s="10">
        <v>0.15</v>
      </c>
      <c r="U3653" s="8">
        <v>414.98587856861025</v>
      </c>
      <c r="V3653" s="10">
        <v>2.1131617114703464E-2</v>
      </c>
    </row>
    <row r="3654" spans="1:22" x14ac:dyDescent="0.25">
      <c r="A3654" s="6">
        <v>44747</v>
      </c>
      <c r="B3654" s="7" t="str">
        <f t="shared" si="57"/>
        <v>7</v>
      </c>
      <c r="C3654" s="17">
        <f>_xlfn.ISOWEEKNUM(Table3[[#This Row],[dt]])</f>
        <v>27</v>
      </c>
      <c r="D3654" s="1">
        <v>18007</v>
      </c>
      <c r="E3654" s="1" t="s">
        <v>10</v>
      </c>
      <c r="F3654" s="1" t="s">
        <v>94</v>
      </c>
      <c r="G3654" s="1" t="s">
        <v>61</v>
      </c>
      <c r="H3654" s="1" t="s">
        <v>11</v>
      </c>
      <c r="I3654" s="1" t="s">
        <v>12</v>
      </c>
      <c r="J3654" s="1" t="s">
        <v>13</v>
      </c>
      <c r="K3654" s="1" t="s">
        <v>15</v>
      </c>
      <c r="L3654" s="1" t="s">
        <v>81</v>
      </c>
      <c r="M3654" s="1">
        <v>113500</v>
      </c>
      <c r="N3654" s="17">
        <v>1041.6111067534709</v>
      </c>
      <c r="O3654" s="8">
        <v>2010.8800042364585</v>
      </c>
      <c r="P3654" s="8">
        <v>2983.6965053577806</v>
      </c>
      <c r="Q3654" s="8">
        <f>P3654-Table3[[#This Row],[paid]]</f>
        <v>972.81650112132206</v>
      </c>
      <c r="R3654" s="8">
        <v>2.8645014305362659</v>
      </c>
      <c r="S3654" s="8">
        <v>4200</v>
      </c>
      <c r="T3654" s="10">
        <v>0.15</v>
      </c>
      <c r="U3654" s="8">
        <v>1502.2997310746152</v>
      </c>
      <c r="V3654" s="10">
        <v>8.3917143738589439E-2</v>
      </c>
    </row>
    <row r="3655" spans="1:22" x14ac:dyDescent="0.25">
      <c r="A3655" s="6">
        <v>44747</v>
      </c>
      <c r="B3655" s="7" t="str">
        <f t="shared" si="57"/>
        <v>7</v>
      </c>
      <c r="C3655" s="17">
        <f>_xlfn.ISOWEEKNUM(Table3[[#This Row],[dt]])</f>
        <v>27</v>
      </c>
      <c r="D3655" s="1">
        <v>18006</v>
      </c>
      <c r="E3655" s="1" t="s">
        <v>10</v>
      </c>
      <c r="F3655" s="1" t="s">
        <v>94</v>
      </c>
      <c r="G3655" s="1" t="s">
        <v>58</v>
      </c>
      <c r="H3655" s="1" t="s">
        <v>11</v>
      </c>
      <c r="I3655" s="1" t="s">
        <v>12</v>
      </c>
      <c r="J3655" s="1" t="s">
        <v>16</v>
      </c>
      <c r="K3655" s="1" t="s">
        <v>14</v>
      </c>
      <c r="L3655" s="1" t="s">
        <v>76</v>
      </c>
      <c r="M3655" s="1">
        <v>48540</v>
      </c>
      <c r="N3655" s="17">
        <v>262.17592592592592</v>
      </c>
      <c r="O3655" s="8">
        <v>1702.7626303020384</v>
      </c>
      <c r="P3655" s="8">
        <v>2657.2819597113216</v>
      </c>
      <c r="Q3655" s="8">
        <f>P3655-Table3[[#This Row],[paid]]</f>
        <v>954.51932940928327</v>
      </c>
      <c r="R3655" s="8">
        <v>10.135491847035944</v>
      </c>
      <c r="S3655" s="8">
        <v>1800</v>
      </c>
      <c r="T3655" s="10">
        <v>0.08</v>
      </c>
      <c r="U3655" s="8">
        <v>444.47979527691967</v>
      </c>
      <c r="V3655" s="10">
        <v>2.7878097621049751E-2</v>
      </c>
    </row>
    <row r="3656" spans="1:22" x14ac:dyDescent="0.25">
      <c r="A3656" s="6">
        <v>44747</v>
      </c>
      <c r="B3656" s="7" t="str">
        <f t="shared" si="57"/>
        <v>7</v>
      </c>
      <c r="C3656" s="17">
        <f>_xlfn.ISOWEEKNUM(Table3[[#This Row],[dt]])</f>
        <v>27</v>
      </c>
      <c r="D3656" s="1">
        <v>15720</v>
      </c>
      <c r="E3656" s="1" t="s">
        <v>10</v>
      </c>
      <c r="F3656" s="1" t="s">
        <v>93</v>
      </c>
      <c r="G3656" s="1" t="s">
        <v>52</v>
      </c>
      <c r="H3656" s="1" t="s">
        <v>17</v>
      </c>
      <c r="I3656" s="1" t="s">
        <v>21</v>
      </c>
      <c r="J3656" s="1" t="s">
        <v>13</v>
      </c>
      <c r="K3656" s="1" t="s">
        <v>14</v>
      </c>
      <c r="L3656" s="1" t="s">
        <v>81</v>
      </c>
      <c r="M3656" s="1">
        <v>99060</v>
      </c>
      <c r="N3656" s="17">
        <v>169.17267552182165</v>
      </c>
      <c r="O3656" s="8">
        <v>1669.2542141963645</v>
      </c>
      <c r="P3656" s="8">
        <v>2614.7426068673599</v>
      </c>
      <c r="Q3656" s="8">
        <f>P3656-Table3[[#This Row],[paid]]</f>
        <v>945.48839267099538</v>
      </c>
      <c r="R3656" s="8">
        <v>15.456057538855223</v>
      </c>
      <c r="S3656" s="8">
        <v>2600</v>
      </c>
      <c r="T3656" s="10">
        <v>7.0000000000000007E-2</v>
      </c>
      <c r="U3656" s="8">
        <v>1078.643376317066</v>
      </c>
      <c r="V3656" s="10">
        <v>6.8753955200288611E-2</v>
      </c>
    </row>
    <row r="3657" spans="1:22" x14ac:dyDescent="0.25">
      <c r="A3657" s="6">
        <v>44747</v>
      </c>
      <c r="B3657" s="7" t="str">
        <f t="shared" si="57"/>
        <v>7</v>
      </c>
      <c r="C3657" s="17">
        <f>_xlfn.ISOWEEKNUM(Table3[[#This Row],[dt]])</f>
        <v>27</v>
      </c>
      <c r="D3657" s="1">
        <v>2865</v>
      </c>
      <c r="E3657" s="1" t="s">
        <v>10</v>
      </c>
      <c r="F3657" s="1" t="s">
        <v>89</v>
      </c>
      <c r="G3657" s="1" t="s">
        <v>63</v>
      </c>
      <c r="H3657" s="1" t="s">
        <v>17</v>
      </c>
      <c r="I3657" s="1" t="s">
        <v>12</v>
      </c>
      <c r="J3657" s="1" t="s">
        <v>16</v>
      </c>
      <c r="K3657" s="1" t="s">
        <v>15</v>
      </c>
      <c r="L3657" s="1" t="s">
        <v>81</v>
      </c>
      <c r="M3657" s="1">
        <v>113790</v>
      </c>
      <c r="N3657" s="17">
        <v>254.97861071501325</v>
      </c>
      <c r="O3657" s="8">
        <v>3207.7805135699541</v>
      </c>
      <c r="P3657" s="8">
        <v>4130.8859536805985</v>
      </c>
      <c r="Q3657" s="8">
        <f>P3657-Table3[[#This Row],[paid]]</f>
        <v>923.10544011064439</v>
      </c>
      <c r="R3657" s="8">
        <v>16.200911684696734</v>
      </c>
      <c r="S3657" s="8">
        <v>2600</v>
      </c>
      <c r="T3657" s="10">
        <v>0.12</v>
      </c>
      <c r="U3657" s="8">
        <v>278.8024638243507</v>
      </c>
      <c r="V3657" s="10">
        <v>1.1248695273868918E-2</v>
      </c>
    </row>
    <row r="3658" spans="1:22" x14ac:dyDescent="0.25">
      <c r="A3658" s="6">
        <v>44747</v>
      </c>
      <c r="B3658" s="7" t="str">
        <f t="shared" si="57"/>
        <v>7</v>
      </c>
      <c r="C3658" s="17">
        <f>_xlfn.ISOWEEKNUM(Table3[[#This Row],[dt]])</f>
        <v>27</v>
      </c>
      <c r="D3658" s="1">
        <v>14988</v>
      </c>
      <c r="E3658" s="1" t="s">
        <v>10</v>
      </c>
      <c r="F3658" s="1" t="s">
        <v>91</v>
      </c>
      <c r="G3658" s="1" t="s">
        <v>26</v>
      </c>
      <c r="H3658" s="1" t="s">
        <v>11</v>
      </c>
      <c r="I3658" s="1" t="s">
        <v>12</v>
      </c>
      <c r="J3658" s="1" t="s">
        <v>16</v>
      </c>
      <c r="K3658" s="1" t="s">
        <v>14</v>
      </c>
      <c r="L3658" s="1" t="s">
        <v>75</v>
      </c>
      <c r="M3658" s="1">
        <v>316120</v>
      </c>
      <c r="N3658" s="17">
        <v>1239.7391193145488</v>
      </c>
      <c r="O3658" s="8">
        <v>6814.0021006030483</v>
      </c>
      <c r="P3658" s="8">
        <v>7651.7979739212942</v>
      </c>
      <c r="Q3658" s="8">
        <f>P3658-Table3[[#This Row],[paid]]</f>
        <v>837.79587331824587</v>
      </c>
      <c r="R3658" s="8">
        <v>6.1721033519955144</v>
      </c>
      <c r="S3658" s="8">
        <v>5200</v>
      </c>
      <c r="T3658" s="10">
        <v>0.14000000000000001</v>
      </c>
      <c r="U3658" s="8">
        <v>3551.7510526000242</v>
      </c>
      <c r="V3658" s="10">
        <v>7.7362014886458302E-2</v>
      </c>
    </row>
    <row r="3659" spans="1:22" x14ac:dyDescent="0.25">
      <c r="A3659" s="6">
        <v>44747</v>
      </c>
      <c r="B3659" s="7" t="str">
        <f t="shared" si="57"/>
        <v>7</v>
      </c>
      <c r="C3659" s="17">
        <f>_xlfn.ISOWEEKNUM(Table3[[#This Row],[dt]])</f>
        <v>27</v>
      </c>
      <c r="D3659" s="1">
        <v>17933</v>
      </c>
      <c r="E3659" s="1" t="s">
        <v>10</v>
      </c>
      <c r="F3659" s="1" t="s">
        <v>90</v>
      </c>
      <c r="G3659" s="1" t="s">
        <v>57</v>
      </c>
      <c r="H3659" s="1" t="s">
        <v>11</v>
      </c>
      <c r="I3659" s="1" t="s">
        <v>12</v>
      </c>
      <c r="J3659" s="1" t="s">
        <v>16</v>
      </c>
      <c r="K3659" s="1" t="s">
        <v>15</v>
      </c>
      <c r="L3659" s="1" t="s">
        <v>80</v>
      </c>
      <c r="M3659" s="1">
        <v>107020</v>
      </c>
      <c r="N3659" s="17">
        <v>1059.6039603960396</v>
      </c>
      <c r="O3659" s="8">
        <v>3928.6553531719492</v>
      </c>
      <c r="P3659" s="8">
        <v>4656.3968358524598</v>
      </c>
      <c r="Q3659" s="8">
        <f>P3659-Table3[[#This Row],[paid]]</f>
        <v>727.74148268051067</v>
      </c>
      <c r="R3659" s="8">
        <v>4.3944690751364082</v>
      </c>
      <c r="S3659" s="8">
        <v>6800</v>
      </c>
      <c r="T3659" s="10">
        <v>0.12</v>
      </c>
      <c r="U3659" s="8">
        <v>249.11282346760783</v>
      </c>
      <c r="V3659" s="10">
        <v>8.9165089177084718E-3</v>
      </c>
    </row>
    <row r="3660" spans="1:22" x14ac:dyDescent="0.25">
      <c r="A3660" s="6">
        <v>44747</v>
      </c>
      <c r="B3660" s="7" t="str">
        <f t="shared" si="57"/>
        <v>7</v>
      </c>
      <c r="C3660" s="17">
        <f>_xlfn.ISOWEEKNUM(Table3[[#This Row],[dt]])</f>
        <v>27</v>
      </c>
      <c r="D3660" s="1">
        <v>16483</v>
      </c>
      <c r="E3660" s="1" t="s">
        <v>10</v>
      </c>
      <c r="F3660" s="1" t="s">
        <v>95</v>
      </c>
      <c r="G3660" s="1" t="s">
        <v>52</v>
      </c>
      <c r="H3660" s="1" t="s">
        <v>17</v>
      </c>
      <c r="I3660" s="1" t="s">
        <v>18</v>
      </c>
      <c r="J3660" s="1" t="s">
        <v>13</v>
      </c>
      <c r="K3660" s="1" t="s">
        <v>15</v>
      </c>
      <c r="L3660" s="1" t="s">
        <v>79</v>
      </c>
      <c r="M3660" s="1">
        <v>119140</v>
      </c>
      <c r="N3660" s="17">
        <v>391.54725910345735</v>
      </c>
      <c r="O3660" s="8">
        <v>2156.6734359564844</v>
      </c>
      <c r="P3660" s="8">
        <v>2814.798575433324</v>
      </c>
      <c r="Q3660" s="8">
        <f>P3660-Table3[[#This Row],[paid]]</f>
        <v>658.12513947683965</v>
      </c>
      <c r="R3660" s="8">
        <v>7.1889114531882807</v>
      </c>
      <c r="S3660" s="8">
        <v>800</v>
      </c>
      <c r="T3660" s="10">
        <v>0.06</v>
      </c>
      <c r="U3660" s="8">
        <v>124.37903102728222</v>
      </c>
      <c r="V3660" s="10">
        <v>7.3645903779654227E-3</v>
      </c>
    </row>
    <row r="3661" spans="1:22" x14ac:dyDescent="0.25">
      <c r="A3661" s="6">
        <v>44747</v>
      </c>
      <c r="B3661" s="7" t="str">
        <f t="shared" si="57"/>
        <v>7</v>
      </c>
      <c r="C3661" s="17">
        <f>_xlfn.ISOWEEKNUM(Table3[[#This Row],[dt]])</f>
        <v>27</v>
      </c>
      <c r="D3661" s="1">
        <v>2406</v>
      </c>
      <c r="E3661" s="1" t="s">
        <v>10</v>
      </c>
      <c r="F3661" s="1" t="s">
        <v>93</v>
      </c>
      <c r="G3661" s="1" t="s">
        <v>38</v>
      </c>
      <c r="H3661" s="1" t="s">
        <v>17</v>
      </c>
      <c r="I3661" s="1" t="s">
        <v>18</v>
      </c>
      <c r="J3661" s="1" t="s">
        <v>16</v>
      </c>
      <c r="K3661" s="1" t="s">
        <v>14</v>
      </c>
      <c r="L3661" s="1" t="s">
        <v>80</v>
      </c>
      <c r="M3661" s="1">
        <v>51570</v>
      </c>
      <c r="N3661" s="17">
        <v>242.43278977523136</v>
      </c>
      <c r="O3661" s="8">
        <v>2464.3332112220282</v>
      </c>
      <c r="P3661" s="8">
        <v>3111.6415381891188</v>
      </c>
      <c r="Q3661" s="8">
        <f>P3661-Table3[[#This Row],[paid]]</f>
        <v>647.30832696709058</v>
      </c>
      <c r="R3661" s="8">
        <v>12.835068808448064</v>
      </c>
      <c r="S3661" s="8">
        <v>5000</v>
      </c>
      <c r="T3661" s="10">
        <v>0.05</v>
      </c>
      <c r="U3661" s="8">
        <v>534.28441614753137</v>
      </c>
      <c r="V3661" s="10">
        <v>2.8617500312416486E-2</v>
      </c>
    </row>
    <row r="3662" spans="1:22" x14ac:dyDescent="0.25">
      <c r="A3662" s="6">
        <v>44747</v>
      </c>
      <c r="B3662" s="7" t="str">
        <f t="shared" si="57"/>
        <v>7</v>
      </c>
      <c r="C3662" s="17">
        <f>_xlfn.ISOWEEKNUM(Table3[[#This Row],[dt]])</f>
        <v>27</v>
      </c>
      <c r="D3662" s="1">
        <v>17100</v>
      </c>
      <c r="E3662" s="1" t="s">
        <v>10</v>
      </c>
      <c r="F3662" s="1" t="s">
        <v>93</v>
      </c>
      <c r="G3662" s="1" t="s">
        <v>56</v>
      </c>
      <c r="H3662" s="1" t="s">
        <v>11</v>
      </c>
      <c r="I3662" s="1" t="s">
        <v>21</v>
      </c>
      <c r="J3662" s="1" t="s">
        <v>13</v>
      </c>
      <c r="K3662" s="1" t="s">
        <v>15</v>
      </c>
      <c r="L3662" s="1" t="s">
        <v>80</v>
      </c>
      <c r="M3662" s="1">
        <v>58930</v>
      </c>
      <c r="N3662" s="17">
        <v>474.3037205770691</v>
      </c>
      <c r="O3662" s="8">
        <v>1161.8904585344117</v>
      </c>
      <c r="P3662" s="8">
        <v>1732.9841741693972</v>
      </c>
      <c r="Q3662" s="8">
        <f>P3662-Table3[[#This Row],[paid]]</f>
        <v>571.09371563498553</v>
      </c>
      <c r="R3662" s="8">
        <v>3.6537435802968923</v>
      </c>
      <c r="S3662" s="8">
        <v>1600</v>
      </c>
      <c r="T3662" s="10">
        <v>7.0000000000000007E-2</v>
      </c>
      <c r="U3662" s="8">
        <v>464.55878833337772</v>
      </c>
      <c r="V3662" s="10">
        <v>4.4678114131849696E-2</v>
      </c>
    </row>
    <row r="3663" spans="1:22" x14ac:dyDescent="0.25">
      <c r="A3663" s="6">
        <v>44747</v>
      </c>
      <c r="B3663" s="7" t="str">
        <f t="shared" si="57"/>
        <v>7</v>
      </c>
      <c r="C3663" s="17">
        <f>_xlfn.ISOWEEKNUM(Table3[[#This Row],[dt]])</f>
        <v>27</v>
      </c>
      <c r="D3663" s="1">
        <v>2973</v>
      </c>
      <c r="E3663" s="1" t="s">
        <v>10</v>
      </c>
      <c r="F3663" s="1" t="s">
        <v>94</v>
      </c>
      <c r="G3663" s="1" t="s">
        <v>48</v>
      </c>
      <c r="H3663" s="1" t="s">
        <v>11</v>
      </c>
      <c r="I3663" s="1" t="s">
        <v>21</v>
      </c>
      <c r="J3663" s="1" t="s">
        <v>16</v>
      </c>
      <c r="K3663" s="1" t="s">
        <v>14</v>
      </c>
      <c r="L3663" s="1" t="s">
        <v>78</v>
      </c>
      <c r="M3663" s="1">
        <v>114570</v>
      </c>
      <c r="N3663" s="17">
        <v>498.09244146136825</v>
      </c>
      <c r="O3663" s="8">
        <v>1250.3740498805203</v>
      </c>
      <c r="P3663" s="8">
        <v>1821.0580796635295</v>
      </c>
      <c r="Q3663" s="8">
        <f>P3663-Table3[[#This Row],[paid]]</f>
        <v>570.68402978300924</v>
      </c>
      <c r="R3663" s="8">
        <v>3.6560644733348551</v>
      </c>
      <c r="S3663" s="8">
        <v>2000</v>
      </c>
      <c r="T3663" s="10">
        <v>0.05</v>
      </c>
      <c r="U3663" s="8">
        <v>407.09906210098256</v>
      </c>
      <c r="V3663" s="10">
        <v>3.7258473214667305E-2</v>
      </c>
    </row>
    <row r="3664" spans="1:22" x14ac:dyDescent="0.25">
      <c r="A3664" s="6">
        <v>44747</v>
      </c>
      <c r="B3664" s="7" t="str">
        <f t="shared" si="57"/>
        <v>7</v>
      </c>
      <c r="C3664" s="17">
        <f>_xlfn.ISOWEEKNUM(Table3[[#This Row],[dt]])</f>
        <v>27</v>
      </c>
      <c r="D3664" s="1">
        <v>15242</v>
      </c>
      <c r="E3664" s="1" t="s">
        <v>10</v>
      </c>
      <c r="F3664" s="1" t="s">
        <v>94</v>
      </c>
      <c r="G3664" s="1" t="s">
        <v>36</v>
      </c>
      <c r="H3664" s="1" t="s">
        <v>11</v>
      </c>
      <c r="I3664" s="1" t="s">
        <v>18</v>
      </c>
      <c r="J3664" s="1" t="s">
        <v>13</v>
      </c>
      <c r="K3664" s="1" t="s">
        <v>14</v>
      </c>
      <c r="L3664" s="1" t="s">
        <v>76</v>
      </c>
      <c r="M3664" s="1">
        <v>99430</v>
      </c>
      <c r="N3664" s="17">
        <v>363.39747892891774</v>
      </c>
      <c r="O3664" s="8">
        <v>2335.5050822643343</v>
      </c>
      <c r="P3664" s="8">
        <v>2886.7913568725635</v>
      </c>
      <c r="Q3664" s="8">
        <f>P3664-Table3[[#This Row],[paid]]</f>
        <v>551.28627460822918</v>
      </c>
      <c r="R3664" s="8">
        <v>7.9438948376337901</v>
      </c>
      <c r="S3664" s="8">
        <v>2400</v>
      </c>
      <c r="T3664" s="10">
        <v>0.14000000000000001</v>
      </c>
      <c r="U3664" s="8">
        <v>214.48277803802722</v>
      </c>
      <c r="V3664" s="10">
        <v>1.238299733297372E-2</v>
      </c>
    </row>
    <row r="3665" spans="1:22" x14ac:dyDescent="0.25">
      <c r="A3665" s="6">
        <v>44747</v>
      </c>
      <c r="B3665" s="7" t="str">
        <f t="shared" si="57"/>
        <v>7</v>
      </c>
      <c r="C3665" s="17">
        <f>_xlfn.ISOWEEKNUM(Table3[[#This Row],[dt]])</f>
        <v>27</v>
      </c>
      <c r="D3665" s="1">
        <v>5435</v>
      </c>
      <c r="E3665" s="1" t="s">
        <v>10</v>
      </c>
      <c r="F3665" s="1" t="s">
        <v>93</v>
      </c>
      <c r="G3665" s="1" t="s">
        <v>73</v>
      </c>
      <c r="H3665" s="1" t="s">
        <v>17</v>
      </c>
      <c r="I3665" s="1" t="s">
        <v>21</v>
      </c>
      <c r="J3665" s="1" t="s">
        <v>16</v>
      </c>
      <c r="K3665" s="1" t="s">
        <v>15</v>
      </c>
      <c r="L3665" s="1" t="s">
        <v>81</v>
      </c>
      <c r="M3665" s="1">
        <v>188180</v>
      </c>
      <c r="N3665" s="17">
        <v>222.16265850459118</v>
      </c>
      <c r="O3665" s="8">
        <v>1323.7201844957037</v>
      </c>
      <c r="P3665" s="8">
        <v>1815.3160203935397</v>
      </c>
      <c r="Q3665" s="8">
        <f>P3665-Table3[[#This Row],[paid]]</f>
        <v>491.59583589783597</v>
      </c>
      <c r="R3665" s="8">
        <v>8.1711122499734792</v>
      </c>
      <c r="S3665" s="8">
        <v>1200</v>
      </c>
      <c r="T3665" s="10">
        <v>0.08</v>
      </c>
      <c r="U3665" s="8">
        <v>236.30511257149141</v>
      </c>
      <c r="V3665" s="10">
        <v>2.1695498186615387E-2</v>
      </c>
    </row>
    <row r="3666" spans="1:22" x14ac:dyDescent="0.25">
      <c r="A3666" s="6">
        <v>44747</v>
      </c>
      <c r="B3666" s="7" t="str">
        <f t="shared" si="57"/>
        <v>7</v>
      </c>
      <c r="C3666" s="17">
        <f>_xlfn.ISOWEEKNUM(Table3[[#This Row],[dt]])</f>
        <v>27</v>
      </c>
      <c r="D3666" s="1">
        <v>17872</v>
      </c>
      <c r="E3666" s="1" t="s">
        <v>24</v>
      </c>
      <c r="F3666" s="1" t="s">
        <v>92</v>
      </c>
      <c r="G3666" s="1" t="s">
        <v>65</v>
      </c>
      <c r="H3666" s="1" t="s">
        <v>11</v>
      </c>
      <c r="I3666" s="1" t="s">
        <v>18</v>
      </c>
      <c r="J3666" s="1" t="s">
        <v>13</v>
      </c>
      <c r="K3666" s="1" t="s">
        <v>15</v>
      </c>
      <c r="L3666" s="1" t="s">
        <v>77</v>
      </c>
      <c r="M3666" s="1">
        <v>55660</v>
      </c>
      <c r="N3666" s="17">
        <v>220.46922608165752</v>
      </c>
      <c r="O3666" s="8">
        <v>1029.6648735628694</v>
      </c>
      <c r="P3666" s="8">
        <v>1455.1885756273948</v>
      </c>
      <c r="Q3666" s="8">
        <f>P3666-Table3[[#This Row],[paid]]</f>
        <v>425.52370206452542</v>
      </c>
      <c r="R3666" s="8">
        <v>6.6004158561722406</v>
      </c>
      <c r="S3666" s="8">
        <v>2000</v>
      </c>
      <c r="T3666" s="10">
        <v>7.0000000000000007E-2</v>
      </c>
      <c r="U3666" s="8">
        <v>486.58840743350464</v>
      </c>
      <c r="V3666" s="10">
        <v>5.5730280778640132E-2</v>
      </c>
    </row>
    <row r="3667" spans="1:22" x14ac:dyDescent="0.25">
      <c r="A3667" s="6">
        <v>44747</v>
      </c>
      <c r="B3667" s="7" t="str">
        <f t="shared" si="57"/>
        <v>7</v>
      </c>
      <c r="C3667" s="17">
        <f>_xlfn.ISOWEEKNUM(Table3[[#This Row],[dt]])</f>
        <v>27</v>
      </c>
      <c r="D3667" s="1">
        <v>17673</v>
      </c>
      <c r="E3667" s="1" t="s">
        <v>10</v>
      </c>
      <c r="F3667" s="1" t="s">
        <v>92</v>
      </c>
      <c r="G3667" s="1" t="s">
        <v>55</v>
      </c>
      <c r="H3667" s="1" t="s">
        <v>11</v>
      </c>
      <c r="I3667" s="1" t="s">
        <v>18</v>
      </c>
      <c r="J3667" s="1" t="s">
        <v>16</v>
      </c>
      <c r="K3667" s="1" t="s">
        <v>14</v>
      </c>
      <c r="L3667" s="1" t="s">
        <v>77</v>
      </c>
      <c r="M3667" s="1">
        <v>113330</v>
      </c>
      <c r="N3667" s="17">
        <v>379.18862400669173</v>
      </c>
      <c r="O3667" s="8">
        <v>2168.224223608473</v>
      </c>
      <c r="P3667" s="8">
        <v>2446.9224996668881</v>
      </c>
      <c r="Q3667" s="8">
        <f>P3667-Table3[[#This Row],[paid]]</f>
        <v>278.6982760584151</v>
      </c>
      <c r="R3667" s="8">
        <v>6.4530482845490269</v>
      </c>
      <c r="S3667" s="8">
        <v>2000</v>
      </c>
      <c r="T3667" s="10">
        <v>0.1</v>
      </c>
      <c r="U3667" s="8">
        <v>707.3027746316659</v>
      </c>
      <c r="V3667" s="10">
        <v>4.8176350410767989E-2</v>
      </c>
    </row>
    <row r="3668" spans="1:22" x14ac:dyDescent="0.25">
      <c r="A3668" s="6">
        <v>44747</v>
      </c>
      <c r="B3668" s="7" t="str">
        <f t="shared" si="57"/>
        <v>7</v>
      </c>
      <c r="C3668" s="17">
        <f>_xlfn.ISOWEEKNUM(Table3[[#This Row],[dt]])</f>
        <v>27</v>
      </c>
      <c r="D3668" s="1">
        <v>16602</v>
      </c>
      <c r="E3668" s="1" t="s">
        <v>10</v>
      </c>
      <c r="F3668" s="1" t="s">
        <v>93</v>
      </c>
      <c r="G3668" s="1" t="s">
        <v>43</v>
      </c>
      <c r="H3668" s="1" t="s">
        <v>11</v>
      </c>
      <c r="I3668" s="1" t="s">
        <v>18</v>
      </c>
      <c r="J3668" s="1" t="s">
        <v>16</v>
      </c>
      <c r="K3668" s="1" t="s">
        <v>15</v>
      </c>
      <c r="L3668" s="1" t="s">
        <v>79</v>
      </c>
      <c r="M3668" s="1">
        <v>115830</v>
      </c>
      <c r="N3668" s="17">
        <v>637.06499999999994</v>
      </c>
      <c r="O3668" s="8">
        <v>2891.9189841498487</v>
      </c>
      <c r="P3668" s="8">
        <v>3101.5831105007128</v>
      </c>
      <c r="Q3668" s="8">
        <f>P3668-Table3[[#This Row],[paid]]</f>
        <v>209.66412635086408</v>
      </c>
      <c r="R3668" s="8">
        <v>4.8685504783667488</v>
      </c>
      <c r="S3668" s="8">
        <v>3200</v>
      </c>
      <c r="T3668" s="10">
        <v>0.08</v>
      </c>
      <c r="U3668" s="8">
        <v>431.09902819296406</v>
      </c>
      <c r="V3668" s="10">
        <v>2.3165536912071138E-2</v>
      </c>
    </row>
    <row r="3669" spans="1:22" x14ac:dyDescent="0.25">
      <c r="A3669" s="6">
        <v>44747</v>
      </c>
      <c r="B3669" s="7" t="str">
        <f t="shared" si="57"/>
        <v>7</v>
      </c>
      <c r="C3669" s="17">
        <f>_xlfn.ISOWEEKNUM(Table3[[#This Row],[dt]])</f>
        <v>27</v>
      </c>
      <c r="D3669" s="1">
        <v>17957</v>
      </c>
      <c r="E3669" s="1" t="s">
        <v>10</v>
      </c>
      <c r="F3669" s="1" t="s">
        <v>90</v>
      </c>
      <c r="G3669" s="1" t="s">
        <v>54</v>
      </c>
      <c r="H3669" s="1" t="s">
        <v>17</v>
      </c>
      <c r="I3669" s="1" t="s">
        <v>12</v>
      </c>
      <c r="J3669" s="1" t="s">
        <v>16</v>
      </c>
      <c r="K3669" s="1" t="s">
        <v>15</v>
      </c>
      <c r="L3669" s="1" t="s">
        <v>77</v>
      </c>
      <c r="M3669" s="1">
        <v>147310</v>
      </c>
      <c r="N3669" s="17">
        <v>1512.3952699605832</v>
      </c>
      <c r="O3669" s="8">
        <v>1007.1533056815451</v>
      </c>
      <c r="P3669" s="8">
        <v>1133.3436723496532</v>
      </c>
      <c r="Q3669" s="8">
        <f>P3669-Table3[[#This Row],[paid]]</f>
        <v>126.19036666810803</v>
      </c>
      <c r="R3669" s="8">
        <v>0.74937001910829237</v>
      </c>
      <c r="S3669" s="8">
        <v>600</v>
      </c>
      <c r="T3669" s="10">
        <v>8.5000000000000006E-2</v>
      </c>
      <c r="U3669" s="8">
        <v>400.85814998690802</v>
      </c>
      <c r="V3669" s="10">
        <v>5.8949190165746033E-2</v>
      </c>
    </row>
    <row r="3670" spans="1:22" x14ac:dyDescent="0.25">
      <c r="A3670" s="6">
        <v>44747</v>
      </c>
      <c r="B3670" s="7" t="str">
        <f t="shared" si="57"/>
        <v>7</v>
      </c>
      <c r="C3670" s="17">
        <f>_xlfn.ISOWEEKNUM(Table3[[#This Row],[dt]])</f>
        <v>27</v>
      </c>
      <c r="D3670" s="1">
        <v>15910</v>
      </c>
      <c r="E3670" s="1" t="s">
        <v>10</v>
      </c>
      <c r="F3670" s="1" t="s">
        <v>94</v>
      </c>
      <c r="G3670" s="1" t="s">
        <v>72</v>
      </c>
      <c r="H3670" s="1" t="s">
        <v>11</v>
      </c>
      <c r="I3670" s="1" t="s">
        <v>12</v>
      </c>
      <c r="J3670" s="1" t="s">
        <v>16</v>
      </c>
      <c r="K3670" s="1" t="s">
        <v>14</v>
      </c>
      <c r="L3670" s="1" t="s">
        <v>77</v>
      </c>
      <c r="M3670" s="1">
        <v>97060</v>
      </c>
      <c r="N3670" s="17">
        <v>335.06024881130725</v>
      </c>
      <c r="O3670" s="8">
        <v>1828.0694615486489</v>
      </c>
      <c r="P3670" s="8">
        <v>1926.1427944366123</v>
      </c>
      <c r="Q3670" s="8">
        <f>P3670-Table3[[#This Row],[paid]]</f>
        <v>98.073332887963488</v>
      </c>
      <c r="R3670" s="8">
        <v>5.7486461054988958</v>
      </c>
      <c r="S3670" s="8">
        <v>2000</v>
      </c>
      <c r="T3670" s="10">
        <v>0.15</v>
      </c>
      <c r="U3670" s="8">
        <v>1545.2393430431543</v>
      </c>
      <c r="V3670" s="10">
        <v>0.13370757933994276</v>
      </c>
    </row>
    <row r="3671" spans="1:22" x14ac:dyDescent="0.25">
      <c r="A3671" s="6">
        <v>44747</v>
      </c>
      <c r="B3671" s="7" t="str">
        <f t="shared" si="57"/>
        <v>7</v>
      </c>
      <c r="C3671" s="17">
        <f>_xlfn.ISOWEEKNUM(Table3[[#This Row],[dt]])</f>
        <v>27</v>
      </c>
      <c r="D3671" s="1">
        <v>17473</v>
      </c>
      <c r="E3671" s="1" t="s">
        <v>10</v>
      </c>
      <c r="F3671" s="1" t="s">
        <v>91</v>
      </c>
      <c r="G3671" s="1" t="s">
        <v>62</v>
      </c>
      <c r="H3671" s="1" t="s">
        <v>17</v>
      </c>
      <c r="I3671" s="1" t="s">
        <v>12</v>
      </c>
      <c r="J3671" s="1" t="s">
        <v>16</v>
      </c>
      <c r="K3671" s="1" t="s">
        <v>15</v>
      </c>
      <c r="L3671" s="1" t="s">
        <v>77</v>
      </c>
      <c r="M3671" s="1">
        <v>88450</v>
      </c>
      <c r="N3671" s="17">
        <v>322.30280080022862</v>
      </c>
      <c r="O3671" s="8">
        <v>1507.365261112305</v>
      </c>
      <c r="P3671" s="8">
        <v>1587.6733512596857</v>
      </c>
      <c r="Q3671" s="8">
        <f>P3671-Table3[[#This Row],[paid]]</f>
        <v>80.308090147380653</v>
      </c>
      <c r="R3671" s="8">
        <v>4.9260302650728915</v>
      </c>
      <c r="S3671" s="8">
        <v>800</v>
      </c>
      <c r="T3671" s="10">
        <v>7.0000000000000007E-2</v>
      </c>
      <c r="U3671" s="8">
        <v>50.844708337297575</v>
      </c>
      <c r="V3671" s="10">
        <v>5.3374442856855666E-3</v>
      </c>
    </row>
    <row r="3672" spans="1:22" x14ac:dyDescent="0.25">
      <c r="A3672" s="6">
        <v>44747</v>
      </c>
      <c r="B3672" s="7" t="str">
        <f t="shared" si="57"/>
        <v>7</v>
      </c>
      <c r="C3672" s="17">
        <f>_xlfn.ISOWEEKNUM(Table3[[#This Row],[dt]])</f>
        <v>27</v>
      </c>
      <c r="D3672" s="1">
        <v>16842</v>
      </c>
      <c r="E3672" s="1" t="s">
        <v>10</v>
      </c>
      <c r="F3672" s="1" t="s">
        <v>89</v>
      </c>
      <c r="G3672" s="1" t="s">
        <v>64</v>
      </c>
      <c r="H3672" s="1" t="s">
        <v>11</v>
      </c>
      <c r="I3672" s="1" t="s">
        <v>12</v>
      </c>
      <c r="J3672" s="1" t="s">
        <v>16</v>
      </c>
      <c r="K3672" s="1" t="s">
        <v>14</v>
      </c>
      <c r="L3672" s="1" t="s">
        <v>81</v>
      </c>
      <c r="M3672" s="1">
        <v>193550</v>
      </c>
      <c r="N3672" s="17">
        <v>782.48074107086018</v>
      </c>
      <c r="O3672" s="8">
        <v>2732.7950084279964</v>
      </c>
      <c r="P3672" s="8">
        <v>2806.246014946832</v>
      </c>
      <c r="Q3672" s="8">
        <f>P3672-Table3[[#This Row],[paid]]</f>
        <v>73.451006518835584</v>
      </c>
      <c r="R3672" s="8">
        <v>3.5863451554173178</v>
      </c>
      <c r="S3672" s="8">
        <v>2400</v>
      </c>
      <c r="T3672" s="10">
        <v>0.14000000000000001</v>
      </c>
      <c r="U3672" s="8">
        <v>2100.6866644609318</v>
      </c>
      <c r="V3672" s="10">
        <v>0.12476256258789033</v>
      </c>
    </row>
    <row r="3673" spans="1:22" x14ac:dyDescent="0.25">
      <c r="A3673" s="6">
        <v>44747</v>
      </c>
      <c r="B3673" s="7" t="str">
        <f t="shared" si="57"/>
        <v>7</v>
      </c>
      <c r="C3673" s="17">
        <f>_xlfn.ISOWEEKNUM(Table3[[#This Row],[dt]])</f>
        <v>27</v>
      </c>
      <c r="D3673" s="1">
        <v>15810</v>
      </c>
      <c r="E3673" s="1" t="s">
        <v>10</v>
      </c>
      <c r="F3673" s="1" t="s">
        <v>94</v>
      </c>
      <c r="G3673" s="1" t="s">
        <v>73</v>
      </c>
      <c r="H3673" s="1" t="s">
        <v>11</v>
      </c>
      <c r="I3673" s="1" t="s">
        <v>18</v>
      </c>
      <c r="J3673" s="1" t="s">
        <v>16</v>
      </c>
      <c r="K3673" s="1" t="s">
        <v>14</v>
      </c>
      <c r="L3673" s="1" t="s">
        <v>75</v>
      </c>
      <c r="M3673" s="1">
        <v>28350</v>
      </c>
      <c r="N3673" s="17">
        <v>116.05640209233567</v>
      </c>
      <c r="O3673" s="8">
        <v>469.23310330570598</v>
      </c>
      <c r="P3673" s="8">
        <v>504.23616400260653</v>
      </c>
      <c r="Q3673" s="8">
        <f>P3673-Table3[[#This Row],[paid]]</f>
        <v>35.003060696900548</v>
      </c>
      <c r="R3673" s="8">
        <v>4.3447509565343152</v>
      </c>
      <c r="S3673" s="8">
        <v>200</v>
      </c>
      <c r="T3673" s="10">
        <v>0.15</v>
      </c>
      <c r="U3673" s="8">
        <v>77.229713044122462</v>
      </c>
      <c r="V3673" s="10">
        <v>2.5526964862085021E-2</v>
      </c>
    </row>
    <row r="3674" spans="1:22" x14ac:dyDescent="0.25">
      <c r="A3674" s="6">
        <v>44747</v>
      </c>
      <c r="B3674" s="7" t="str">
        <f t="shared" si="57"/>
        <v>7</v>
      </c>
      <c r="C3674" s="17">
        <f>_xlfn.ISOWEEKNUM(Table3[[#This Row],[dt]])</f>
        <v>27</v>
      </c>
      <c r="D3674" s="1">
        <v>15839</v>
      </c>
      <c r="E3674" s="1" t="s">
        <v>10</v>
      </c>
      <c r="F3674" s="1" t="s">
        <v>94</v>
      </c>
      <c r="G3674" s="1" t="s">
        <v>44</v>
      </c>
      <c r="H3674" s="1" t="s">
        <v>19</v>
      </c>
      <c r="I3674" s="1" t="s">
        <v>12</v>
      </c>
      <c r="J3674" s="1" t="s">
        <v>16</v>
      </c>
      <c r="K3674" s="1" t="s">
        <v>14</v>
      </c>
      <c r="L3674" s="1" t="s">
        <v>81</v>
      </c>
      <c r="M3674" s="1">
        <v>134660</v>
      </c>
      <c r="N3674" s="17">
        <v>72.100660360521147</v>
      </c>
      <c r="O3674" s="8">
        <v>2460.9563350382282</v>
      </c>
      <c r="P3674" s="8">
        <v>2464.3969010370024</v>
      </c>
      <c r="Q3674" s="8">
        <f>P3674-Table3[[#This Row],[paid]]</f>
        <v>3.4405659987742183</v>
      </c>
      <c r="R3674" s="8">
        <v>34.179949097753166</v>
      </c>
      <c r="S3674" s="8">
        <v>800</v>
      </c>
      <c r="T3674" s="10">
        <v>7.4999999999999997E-2</v>
      </c>
      <c r="U3674" s="8">
        <v>608.82755853757294</v>
      </c>
      <c r="V3674" s="10">
        <v>4.1174885309084627E-2</v>
      </c>
    </row>
    <row r="3675" spans="1:22" x14ac:dyDescent="0.25">
      <c r="A3675" s="6">
        <v>44747</v>
      </c>
      <c r="B3675" s="7" t="str">
        <f t="shared" si="57"/>
        <v>7</v>
      </c>
      <c r="C3675" s="17">
        <f>_xlfn.ISOWEEKNUM(Table3[[#This Row],[dt]])</f>
        <v>27</v>
      </c>
      <c r="D3675" s="1">
        <v>17267</v>
      </c>
      <c r="E3675" s="1" t="s">
        <v>10</v>
      </c>
      <c r="F3675" s="1" t="s">
        <v>93</v>
      </c>
      <c r="G3675" s="1" t="s">
        <v>40</v>
      </c>
      <c r="H3675" s="1" t="s">
        <v>11</v>
      </c>
      <c r="I3675" s="1" t="s">
        <v>21</v>
      </c>
      <c r="J3675" s="1" t="s">
        <v>13</v>
      </c>
      <c r="K3675" s="1" t="s">
        <v>15</v>
      </c>
      <c r="L3675" s="1" t="s">
        <v>79</v>
      </c>
      <c r="M3675" s="1">
        <v>78490</v>
      </c>
      <c r="N3675" s="17">
        <v>380.52874782213468</v>
      </c>
      <c r="O3675" s="8">
        <v>754.62558840723557</v>
      </c>
      <c r="P3675" s="8">
        <v>747.80398497694523</v>
      </c>
      <c r="Q3675" s="8">
        <f>P3675-Table3[[#This Row],[paid]]</f>
        <v>-6.8216034302903381</v>
      </c>
      <c r="R3675" s="8">
        <v>1.9651708031438428</v>
      </c>
      <c r="S3675" s="8">
        <v>600</v>
      </c>
      <c r="T3675" s="10">
        <v>0.08</v>
      </c>
      <c r="U3675" s="8">
        <v>237.77278523799149</v>
      </c>
      <c r="V3675" s="10">
        <v>5.2993562933322698E-2</v>
      </c>
    </row>
    <row r="3676" spans="1:22" x14ac:dyDescent="0.25">
      <c r="A3676" s="6">
        <v>44747</v>
      </c>
      <c r="B3676" s="7" t="str">
        <f t="shared" si="57"/>
        <v>7</v>
      </c>
      <c r="C3676" s="17">
        <f>_xlfn.ISOWEEKNUM(Table3[[#This Row],[dt]])</f>
        <v>27</v>
      </c>
      <c r="D3676" s="1">
        <v>17947</v>
      </c>
      <c r="E3676" s="1" t="s">
        <v>10</v>
      </c>
      <c r="F3676" s="1" t="s">
        <v>94</v>
      </c>
      <c r="G3676" s="1" t="s">
        <v>42</v>
      </c>
      <c r="H3676" s="1" t="s">
        <v>19</v>
      </c>
      <c r="I3676" s="1" t="s">
        <v>12</v>
      </c>
      <c r="J3676" s="1" t="s">
        <v>16</v>
      </c>
      <c r="K3676" s="1" t="s">
        <v>14</v>
      </c>
      <c r="L3676" s="1" t="s">
        <v>81</v>
      </c>
      <c r="M3676" s="1">
        <v>5770</v>
      </c>
      <c r="N3676" s="17">
        <v>9.5888134466549548</v>
      </c>
      <c r="O3676" s="8">
        <v>79.975827606233523</v>
      </c>
      <c r="P3676" s="8">
        <v>3.6517775769429073</v>
      </c>
      <c r="Q3676" s="8">
        <f>P3676-Table3[[#This Row],[paid]]</f>
        <v>-76.324050029290618</v>
      </c>
      <c r="R3676" s="8">
        <v>0.38083727431539771</v>
      </c>
      <c r="S3676" s="8">
        <v>200</v>
      </c>
      <c r="T3676" s="10">
        <v>0.15</v>
      </c>
      <c r="U3676" s="8">
        <v>3.1469814398307445</v>
      </c>
      <c r="V3676" s="10">
        <v>0.14362783482490765</v>
      </c>
    </row>
    <row r="3677" spans="1:22" x14ac:dyDescent="0.25">
      <c r="A3677" s="6">
        <v>44747</v>
      </c>
      <c r="B3677" s="7" t="str">
        <f t="shared" si="57"/>
        <v>7</v>
      </c>
      <c r="C3677" s="17">
        <f>_xlfn.ISOWEEKNUM(Table3[[#This Row],[dt]])</f>
        <v>27</v>
      </c>
      <c r="D3677" s="1">
        <v>17833</v>
      </c>
      <c r="E3677" s="1" t="s">
        <v>10</v>
      </c>
      <c r="F3677" s="1" t="s">
        <v>92</v>
      </c>
      <c r="G3677" s="1" t="s">
        <v>25</v>
      </c>
      <c r="H3677" s="1" t="s">
        <v>11</v>
      </c>
      <c r="I3677" s="1" t="s">
        <v>12</v>
      </c>
      <c r="J3677" s="1" t="s">
        <v>13</v>
      </c>
      <c r="K3677" s="1" t="s">
        <v>15</v>
      </c>
      <c r="L3677" s="1" t="s">
        <v>81</v>
      </c>
      <c r="M3677" s="1">
        <v>87300</v>
      </c>
      <c r="N3677" s="17">
        <v>680.64600668282776</v>
      </c>
      <c r="O3677" s="8">
        <v>2506.1771879580533</v>
      </c>
      <c r="P3677" s="8">
        <v>2389.1029342062293</v>
      </c>
      <c r="Q3677" s="8">
        <f>P3677-Table3[[#This Row],[paid]]</f>
        <v>-117.07425375182402</v>
      </c>
      <c r="R3677" s="8">
        <v>3.5100520839748648</v>
      </c>
      <c r="S3677" s="8">
        <v>2600</v>
      </c>
      <c r="T3677" s="10">
        <v>0.15</v>
      </c>
      <c r="U3677" s="8">
        <v>1249.0948351105103</v>
      </c>
      <c r="V3677" s="10">
        <v>8.7138343659347708E-2</v>
      </c>
    </row>
    <row r="3678" spans="1:22" x14ac:dyDescent="0.25">
      <c r="A3678" s="6">
        <v>44747</v>
      </c>
      <c r="B3678" s="7" t="str">
        <f t="shared" si="57"/>
        <v>7</v>
      </c>
      <c r="C3678" s="17">
        <f>_xlfn.ISOWEEKNUM(Table3[[#This Row],[dt]])</f>
        <v>27</v>
      </c>
      <c r="D3678" s="1">
        <v>17365</v>
      </c>
      <c r="E3678" s="1" t="s">
        <v>10</v>
      </c>
      <c r="F3678" s="1" t="s">
        <v>89</v>
      </c>
      <c r="G3678" s="1" t="s">
        <v>56</v>
      </c>
      <c r="H3678" s="1" t="s">
        <v>17</v>
      </c>
      <c r="I3678" s="1" t="s">
        <v>18</v>
      </c>
      <c r="J3678" s="1" t="s">
        <v>16</v>
      </c>
      <c r="K3678" s="1" t="s">
        <v>15</v>
      </c>
      <c r="L3678" s="1" t="s">
        <v>77</v>
      </c>
      <c r="M3678" s="1">
        <v>72410</v>
      </c>
      <c r="N3678" s="17">
        <v>136.82548252125792</v>
      </c>
      <c r="O3678" s="8">
        <v>667.87240858308292</v>
      </c>
      <c r="P3678" s="8">
        <v>543.94026527985147</v>
      </c>
      <c r="Q3678" s="8">
        <f>P3678-Table3[[#This Row],[paid]]</f>
        <v>-123.93214330323144</v>
      </c>
      <c r="R3678" s="8">
        <v>3.9754310034707316</v>
      </c>
      <c r="S3678" s="8">
        <v>400</v>
      </c>
      <c r="T3678" s="10">
        <v>0.11</v>
      </c>
      <c r="U3678" s="8">
        <v>33.702089166658048</v>
      </c>
      <c r="V3678" s="10">
        <v>1.0326528884968243E-2</v>
      </c>
    </row>
    <row r="3679" spans="1:22" x14ac:dyDescent="0.25">
      <c r="A3679" s="6">
        <v>44747</v>
      </c>
      <c r="B3679" s="7" t="str">
        <f t="shared" si="57"/>
        <v>7</v>
      </c>
      <c r="C3679" s="17">
        <f>_xlfn.ISOWEEKNUM(Table3[[#This Row],[dt]])</f>
        <v>27</v>
      </c>
      <c r="D3679" s="1">
        <v>7576</v>
      </c>
      <c r="E3679" s="1" t="s">
        <v>10</v>
      </c>
      <c r="F3679" s="1" t="s">
        <v>94</v>
      </c>
      <c r="G3679" s="1" t="s">
        <v>71</v>
      </c>
      <c r="H3679" s="1" t="s">
        <v>17</v>
      </c>
      <c r="I3679" s="1" t="s">
        <v>12</v>
      </c>
      <c r="J3679" s="1" t="s">
        <v>16</v>
      </c>
      <c r="K3679" s="1" t="s">
        <v>14</v>
      </c>
      <c r="L3679" s="1" t="s">
        <v>75</v>
      </c>
      <c r="M3679" s="1">
        <v>65400</v>
      </c>
      <c r="N3679" s="17">
        <v>160.87922551975879</v>
      </c>
      <c r="O3679" s="8">
        <v>1028.7425343155919</v>
      </c>
      <c r="P3679" s="8">
        <v>889.80269989207682</v>
      </c>
      <c r="Q3679" s="8">
        <f>P3679-Table3[[#This Row],[paid]]</f>
        <v>-138.93983442351509</v>
      </c>
      <c r="R3679" s="8">
        <v>5.5308738404064073</v>
      </c>
      <c r="S3679" s="8">
        <v>600</v>
      </c>
      <c r="T3679" s="10">
        <v>0.1</v>
      </c>
      <c r="U3679" s="8">
        <v>75.480210766499837</v>
      </c>
      <c r="V3679" s="10">
        <v>1.413800512099569E-2</v>
      </c>
    </row>
    <row r="3680" spans="1:22" x14ac:dyDescent="0.25">
      <c r="A3680" s="6">
        <v>44747</v>
      </c>
      <c r="B3680" s="7" t="str">
        <f t="shared" si="57"/>
        <v>7</v>
      </c>
      <c r="C3680" s="17">
        <f>_xlfn.ISOWEEKNUM(Table3[[#This Row],[dt]])</f>
        <v>27</v>
      </c>
      <c r="D3680" s="1">
        <v>17871</v>
      </c>
      <c r="E3680" s="1" t="s">
        <v>10</v>
      </c>
      <c r="F3680" s="1" t="s">
        <v>90</v>
      </c>
      <c r="G3680" s="1" t="s">
        <v>63</v>
      </c>
      <c r="H3680" s="1" t="s">
        <v>17</v>
      </c>
      <c r="I3680" s="1" t="s">
        <v>12</v>
      </c>
      <c r="J3680" s="1" t="s">
        <v>16</v>
      </c>
      <c r="K3680" s="1" t="s">
        <v>14</v>
      </c>
      <c r="L3680" s="1" t="s">
        <v>77</v>
      </c>
      <c r="M3680" s="1">
        <v>182200</v>
      </c>
      <c r="N3680" s="17">
        <v>111.36919315403424</v>
      </c>
      <c r="O3680" s="8">
        <v>1767.6098414839857</v>
      </c>
      <c r="P3680" s="8">
        <v>1562.3593798190623</v>
      </c>
      <c r="Q3680" s="8">
        <f>P3680-Table3[[#This Row],[paid]]</f>
        <v>-205.25046166492348</v>
      </c>
      <c r="R3680" s="8">
        <v>14.028649535587189</v>
      </c>
      <c r="S3680" s="8">
        <v>1000</v>
      </c>
      <c r="T3680" s="10">
        <v>0.08</v>
      </c>
      <c r="U3680" s="8">
        <v>357.02032962619501</v>
      </c>
      <c r="V3680" s="10">
        <v>3.8085596079644381E-2</v>
      </c>
    </row>
    <row r="3681" spans="1:22" x14ac:dyDescent="0.25">
      <c r="A3681" s="6">
        <v>44747</v>
      </c>
      <c r="B3681" s="7" t="str">
        <f t="shared" si="57"/>
        <v>7</v>
      </c>
      <c r="C3681" s="17">
        <f>_xlfn.ISOWEEKNUM(Table3[[#This Row],[dt]])</f>
        <v>27</v>
      </c>
      <c r="D3681" s="1">
        <v>15673</v>
      </c>
      <c r="E3681" s="1" t="s">
        <v>10</v>
      </c>
      <c r="F3681" s="1" t="s">
        <v>93</v>
      </c>
      <c r="G3681" s="1" t="s">
        <v>34</v>
      </c>
      <c r="H3681" s="1" t="s">
        <v>19</v>
      </c>
      <c r="I3681" s="1" t="s">
        <v>21</v>
      </c>
      <c r="J3681" s="1" t="s">
        <v>16</v>
      </c>
      <c r="K3681" s="1" t="s">
        <v>15</v>
      </c>
      <c r="L3681" s="1" t="s">
        <v>78</v>
      </c>
      <c r="M3681" s="1">
        <v>27070</v>
      </c>
      <c r="N3681" s="17">
        <v>31.000127242651736</v>
      </c>
      <c r="O3681" s="8">
        <v>329.83452274907802</v>
      </c>
      <c r="P3681" s="8">
        <v>94.675112724451182</v>
      </c>
      <c r="Q3681" s="8">
        <f>P3681-Table3[[#This Row],[paid]]</f>
        <v>-235.15941002462682</v>
      </c>
      <c r="R3681" s="8">
        <v>3.0540233587877594</v>
      </c>
      <c r="S3681" s="8">
        <v>200</v>
      </c>
      <c r="T3681" s="10">
        <v>0.06</v>
      </c>
      <c r="U3681" s="8">
        <v>16.158982586694727</v>
      </c>
      <c r="V3681" s="10">
        <v>2.8446375049877008E-2</v>
      </c>
    </row>
    <row r="3682" spans="1:22" x14ac:dyDescent="0.25">
      <c r="A3682" s="6">
        <v>44747</v>
      </c>
      <c r="B3682" s="7" t="str">
        <f t="shared" si="57"/>
        <v>7</v>
      </c>
      <c r="C3682" s="17">
        <f>_xlfn.ISOWEEKNUM(Table3[[#This Row],[dt]])</f>
        <v>27</v>
      </c>
      <c r="D3682" s="1">
        <v>5351</v>
      </c>
      <c r="E3682" s="1" t="s">
        <v>10</v>
      </c>
      <c r="F3682" s="1" t="s">
        <v>95</v>
      </c>
      <c r="G3682" s="1" t="s">
        <v>52</v>
      </c>
      <c r="H3682" s="1" t="s">
        <v>17</v>
      </c>
      <c r="I3682" s="1" t="s">
        <v>12</v>
      </c>
      <c r="J3682" s="1" t="s">
        <v>13</v>
      </c>
      <c r="K3682" s="1" t="s">
        <v>14</v>
      </c>
      <c r="L3682" s="1" t="s">
        <v>78</v>
      </c>
      <c r="M3682" s="1">
        <v>474180</v>
      </c>
      <c r="N3682" s="17">
        <v>1040.490724117295</v>
      </c>
      <c r="O3682" s="8">
        <v>16214.438181884043</v>
      </c>
      <c r="P3682" s="8">
        <v>15976.299739605725</v>
      </c>
      <c r="Q3682" s="8">
        <f>P3682-Table3[[#This Row],[paid]]</f>
        <v>-238.1384422783176</v>
      </c>
      <c r="R3682" s="8">
        <v>15.354581611632618</v>
      </c>
      <c r="S3682" s="8">
        <v>19200</v>
      </c>
      <c r="T3682" s="10">
        <v>0.06</v>
      </c>
      <c r="U3682" s="8">
        <v>2611.7875940684539</v>
      </c>
      <c r="V3682" s="10">
        <v>2.7246480063567266E-2</v>
      </c>
    </row>
    <row r="3683" spans="1:22" x14ac:dyDescent="0.25">
      <c r="A3683" s="6">
        <v>44747</v>
      </c>
      <c r="B3683" s="7" t="str">
        <f t="shared" si="57"/>
        <v>7</v>
      </c>
      <c r="C3683" s="17">
        <f>_xlfn.ISOWEEKNUM(Table3[[#This Row],[dt]])</f>
        <v>27</v>
      </c>
      <c r="D3683" s="1">
        <v>12446</v>
      </c>
      <c r="E3683" s="1" t="s">
        <v>10</v>
      </c>
      <c r="F3683" s="1" t="s">
        <v>90</v>
      </c>
      <c r="G3683" s="1" t="s">
        <v>53</v>
      </c>
      <c r="H3683" s="1" t="s">
        <v>11</v>
      </c>
      <c r="I3683" s="1" t="s">
        <v>12</v>
      </c>
      <c r="J3683" s="1" t="s">
        <v>13</v>
      </c>
      <c r="K3683" s="1" t="s">
        <v>15</v>
      </c>
      <c r="L3683" s="1" t="s">
        <v>81</v>
      </c>
      <c r="M3683" s="1">
        <v>163180</v>
      </c>
      <c r="N3683" s="17">
        <v>540.46161807831641</v>
      </c>
      <c r="O3683" s="8">
        <v>4228.8874368324105</v>
      </c>
      <c r="P3683" s="8">
        <v>3967.9710881623414</v>
      </c>
      <c r="Q3683" s="8">
        <f>P3683-Table3[[#This Row],[paid]]</f>
        <v>-260.91634867006906</v>
      </c>
      <c r="R3683" s="8">
        <v>7.3418184667229349</v>
      </c>
      <c r="S3683" s="8">
        <v>2200</v>
      </c>
      <c r="T3683" s="10">
        <v>0.21</v>
      </c>
      <c r="U3683" s="8">
        <v>4330.3925586762589</v>
      </c>
      <c r="V3683" s="10">
        <v>0.1818894535965383</v>
      </c>
    </row>
    <row r="3684" spans="1:22" x14ac:dyDescent="0.25">
      <c r="A3684" s="6">
        <v>44747</v>
      </c>
      <c r="B3684" s="7" t="str">
        <f t="shared" si="57"/>
        <v>7</v>
      </c>
      <c r="C3684" s="17">
        <f>_xlfn.ISOWEEKNUM(Table3[[#This Row],[dt]])</f>
        <v>27</v>
      </c>
      <c r="D3684" s="1">
        <v>5638</v>
      </c>
      <c r="E3684" s="1" t="s">
        <v>10</v>
      </c>
      <c r="F3684" s="1" t="s">
        <v>93</v>
      </c>
      <c r="G3684" s="1" t="s">
        <v>35</v>
      </c>
      <c r="H3684" s="1" t="s">
        <v>11</v>
      </c>
      <c r="I3684" s="1" t="s">
        <v>12</v>
      </c>
      <c r="J3684" s="1" t="s">
        <v>16</v>
      </c>
      <c r="K3684" s="1" t="s">
        <v>15</v>
      </c>
      <c r="L3684" s="1" t="s">
        <v>78</v>
      </c>
      <c r="M3684" s="1">
        <v>313020</v>
      </c>
      <c r="N3684" s="17">
        <v>1122.9925711179562</v>
      </c>
      <c r="O3684" s="8">
        <v>5436.3354451697078</v>
      </c>
      <c r="P3684" s="8">
        <v>5138.8588544030381</v>
      </c>
      <c r="Q3684" s="8">
        <f>P3684-Table3[[#This Row],[paid]]</f>
        <v>-297.47659076666969</v>
      </c>
      <c r="R3684" s="8">
        <v>4.5760399370115383</v>
      </c>
      <c r="S3684" s="8">
        <v>3800</v>
      </c>
      <c r="T3684" s="10">
        <v>0.04</v>
      </c>
      <c r="U3684" s="8">
        <v>466.24001784988701</v>
      </c>
      <c r="V3684" s="10">
        <v>1.5121386253889382E-2</v>
      </c>
    </row>
    <row r="3685" spans="1:22" x14ac:dyDescent="0.25">
      <c r="A3685" s="6">
        <v>44747</v>
      </c>
      <c r="B3685" s="7" t="str">
        <f t="shared" si="57"/>
        <v>7</v>
      </c>
      <c r="C3685" s="17">
        <f>_xlfn.ISOWEEKNUM(Table3[[#This Row],[dt]])</f>
        <v>27</v>
      </c>
      <c r="D3685" s="1">
        <v>12790</v>
      </c>
      <c r="E3685" s="1" t="s">
        <v>10</v>
      </c>
      <c r="F3685" s="1" t="s">
        <v>89</v>
      </c>
      <c r="G3685" s="1" t="s">
        <v>38</v>
      </c>
      <c r="H3685" s="1" t="s">
        <v>19</v>
      </c>
      <c r="I3685" s="1" t="s">
        <v>21</v>
      </c>
      <c r="J3685" s="1" t="s">
        <v>16</v>
      </c>
      <c r="K3685" s="1" t="s">
        <v>14</v>
      </c>
      <c r="L3685" s="1" t="s">
        <v>76</v>
      </c>
      <c r="M3685" s="1">
        <v>24480</v>
      </c>
      <c r="N3685" s="17">
        <v>43.463534553400713</v>
      </c>
      <c r="O3685" s="8">
        <v>692.45117734941914</v>
      </c>
      <c r="P3685" s="8">
        <v>385.85097017012163</v>
      </c>
      <c r="Q3685" s="8">
        <f>P3685-Table3[[#This Row],[paid]]</f>
        <v>-306.60020717929751</v>
      </c>
      <c r="R3685" s="8">
        <v>8.8775791967874262</v>
      </c>
      <c r="S3685" s="8">
        <v>400</v>
      </c>
      <c r="T3685" s="10">
        <v>0.04</v>
      </c>
      <c r="U3685" s="8">
        <v>12.839793718767451</v>
      </c>
      <c r="V3685" s="10">
        <v>5.5460936611123838E-3</v>
      </c>
    </row>
    <row r="3686" spans="1:22" x14ac:dyDescent="0.25">
      <c r="A3686" s="6">
        <v>44747</v>
      </c>
      <c r="B3686" s="7" t="str">
        <f t="shared" si="57"/>
        <v>7</v>
      </c>
      <c r="C3686" s="17">
        <f>_xlfn.ISOWEEKNUM(Table3[[#This Row],[dt]])</f>
        <v>27</v>
      </c>
      <c r="D3686" s="1">
        <v>10777</v>
      </c>
      <c r="E3686" s="1" t="s">
        <v>10</v>
      </c>
      <c r="F3686" s="1" t="s">
        <v>91</v>
      </c>
      <c r="G3686" s="1" t="s">
        <v>39</v>
      </c>
      <c r="H3686" s="1" t="s">
        <v>11</v>
      </c>
      <c r="I3686" s="1" t="s">
        <v>18</v>
      </c>
      <c r="J3686" s="1" t="s">
        <v>16</v>
      </c>
      <c r="K3686" s="1" t="s">
        <v>15</v>
      </c>
      <c r="L3686" s="1" t="s">
        <v>75</v>
      </c>
      <c r="M3686" s="1">
        <v>16420</v>
      </c>
      <c r="N3686" s="17">
        <v>103.63980643803913</v>
      </c>
      <c r="O3686" s="8">
        <v>367.21852047010628</v>
      </c>
      <c r="P3686" s="8">
        <v>52.858967197201281</v>
      </c>
      <c r="Q3686" s="8">
        <f>P3686-Table3[[#This Row],[paid]]</f>
        <v>-314.35955327290503</v>
      </c>
      <c r="R3686" s="8">
        <v>0.51002572287514758</v>
      </c>
      <c r="S3686" s="8">
        <v>200</v>
      </c>
      <c r="T3686" s="10">
        <v>0.17</v>
      </c>
      <c r="U3686" s="8">
        <v>5.7447217917995399</v>
      </c>
      <c r="V3686" s="10">
        <v>1.8113362457397468E-2</v>
      </c>
    </row>
    <row r="3687" spans="1:22" x14ac:dyDescent="0.25">
      <c r="A3687" s="6">
        <v>44747</v>
      </c>
      <c r="B3687" s="7" t="str">
        <f t="shared" si="57"/>
        <v>7</v>
      </c>
      <c r="C3687" s="17">
        <f>_xlfn.ISOWEEKNUM(Table3[[#This Row],[dt]])</f>
        <v>27</v>
      </c>
      <c r="D3687" s="1">
        <v>17848</v>
      </c>
      <c r="E3687" s="1" t="s">
        <v>10</v>
      </c>
      <c r="F3687" s="1" t="s">
        <v>90</v>
      </c>
      <c r="G3687" s="1" t="s">
        <v>46</v>
      </c>
      <c r="H3687" s="1" t="s">
        <v>11</v>
      </c>
      <c r="I3687" s="1" t="s">
        <v>12</v>
      </c>
      <c r="J3687" s="1" t="s">
        <v>16</v>
      </c>
      <c r="K3687" s="1" t="s">
        <v>14</v>
      </c>
      <c r="L3687" s="1" t="s">
        <v>75</v>
      </c>
      <c r="M3687" s="1">
        <v>27010</v>
      </c>
      <c r="N3687" s="17">
        <v>83.785340778161839</v>
      </c>
      <c r="O3687" s="8">
        <v>533.40945922404001</v>
      </c>
      <c r="P3687" s="8">
        <v>212.81853959705339</v>
      </c>
      <c r="Q3687" s="8">
        <f>P3687-Table3[[#This Row],[paid]]</f>
        <v>-320.59091962698665</v>
      </c>
      <c r="R3687" s="8">
        <v>2.5400450439240001</v>
      </c>
      <c r="S3687" s="8">
        <v>200</v>
      </c>
      <c r="T3687" s="10">
        <v>7.0000000000000007E-2</v>
      </c>
      <c r="U3687" s="8">
        <v>15.379872765142308</v>
      </c>
      <c r="V3687" s="10">
        <v>1.204459034620313E-2</v>
      </c>
    </row>
    <row r="3688" spans="1:22" x14ac:dyDescent="0.25">
      <c r="A3688" s="6">
        <v>44747</v>
      </c>
      <c r="B3688" s="7" t="str">
        <f t="shared" si="57"/>
        <v>7</v>
      </c>
      <c r="C3688" s="17">
        <f>_xlfn.ISOWEEKNUM(Table3[[#This Row],[dt]])</f>
        <v>27</v>
      </c>
      <c r="D3688" s="1">
        <v>10601</v>
      </c>
      <c r="E3688" s="1" t="s">
        <v>10</v>
      </c>
      <c r="F3688" s="1" t="s">
        <v>91</v>
      </c>
      <c r="G3688" s="1" t="s">
        <v>55</v>
      </c>
      <c r="H3688" s="1" t="s">
        <v>11</v>
      </c>
      <c r="I3688" s="1" t="s">
        <v>21</v>
      </c>
      <c r="J3688" s="1" t="s">
        <v>16</v>
      </c>
      <c r="K3688" s="1" t="s">
        <v>14</v>
      </c>
      <c r="L3688" s="1" t="s">
        <v>81</v>
      </c>
      <c r="M3688" s="1">
        <v>46500</v>
      </c>
      <c r="N3688" s="17">
        <v>261.93669527896998</v>
      </c>
      <c r="O3688" s="8">
        <v>1046.1770798914877</v>
      </c>
      <c r="P3688" s="8">
        <v>724.95282270735242</v>
      </c>
      <c r="Q3688" s="8">
        <f>P3688-Table3[[#This Row],[paid]]</f>
        <v>-321.22425718413524</v>
      </c>
      <c r="R3688" s="8">
        <v>2.7676642325171628</v>
      </c>
      <c r="S3688" s="8">
        <v>800</v>
      </c>
      <c r="T3688" s="10">
        <v>0.08</v>
      </c>
      <c r="U3688" s="8">
        <v>106.30601694932076</v>
      </c>
      <c r="V3688" s="10">
        <v>2.4439755162806911E-2</v>
      </c>
    </row>
    <row r="3689" spans="1:22" x14ac:dyDescent="0.25">
      <c r="A3689" s="6">
        <v>44747</v>
      </c>
      <c r="B3689" s="7" t="str">
        <f t="shared" si="57"/>
        <v>7</v>
      </c>
      <c r="C3689" s="17">
        <f>_xlfn.ISOWEEKNUM(Table3[[#This Row],[dt]])</f>
        <v>27</v>
      </c>
      <c r="D3689" s="1">
        <v>16966</v>
      </c>
      <c r="E3689" s="1" t="s">
        <v>10</v>
      </c>
      <c r="F3689" s="1" t="s">
        <v>90</v>
      </c>
      <c r="G3689" s="1" t="s">
        <v>70</v>
      </c>
      <c r="H3689" s="1" t="s">
        <v>11</v>
      </c>
      <c r="I3689" s="1" t="s">
        <v>12</v>
      </c>
      <c r="J3689" s="1" t="s">
        <v>16</v>
      </c>
      <c r="K3689" s="1" t="s">
        <v>15</v>
      </c>
      <c r="L3689" s="1" t="s">
        <v>80</v>
      </c>
      <c r="M3689" s="1">
        <v>95110</v>
      </c>
      <c r="N3689" s="17">
        <v>234.13750659398627</v>
      </c>
      <c r="O3689" s="8">
        <v>1122.388553052009</v>
      </c>
      <c r="P3689" s="8">
        <v>782.122789408421</v>
      </c>
      <c r="Q3689" s="8">
        <f>P3689-Table3[[#This Row],[paid]]</f>
        <v>-340.265763643588</v>
      </c>
      <c r="R3689" s="8">
        <v>3.3404421221785978</v>
      </c>
      <c r="S3689" s="8">
        <v>400</v>
      </c>
      <c r="T3689" s="10">
        <v>0.2</v>
      </c>
      <c r="U3689" s="8">
        <v>912.69898983851942</v>
      </c>
      <c r="V3689" s="10">
        <v>0.1944918373002239</v>
      </c>
    </row>
    <row r="3690" spans="1:22" x14ac:dyDescent="0.25">
      <c r="A3690" s="6">
        <v>44747</v>
      </c>
      <c r="B3690" s="7" t="str">
        <f t="shared" si="57"/>
        <v>7</v>
      </c>
      <c r="C3690" s="17">
        <f>_xlfn.ISOWEEKNUM(Table3[[#This Row],[dt]])</f>
        <v>27</v>
      </c>
      <c r="D3690" s="1">
        <v>12780</v>
      </c>
      <c r="E3690" s="1" t="s">
        <v>10</v>
      </c>
      <c r="F3690" s="1" t="s">
        <v>89</v>
      </c>
      <c r="G3690" s="1" t="s">
        <v>71</v>
      </c>
      <c r="H3690" s="1" t="s">
        <v>19</v>
      </c>
      <c r="I3690" s="1" t="s">
        <v>18</v>
      </c>
      <c r="J3690" s="1" t="s">
        <v>16</v>
      </c>
      <c r="K3690" s="1" t="s">
        <v>15</v>
      </c>
      <c r="L3690" s="1" t="s">
        <v>78</v>
      </c>
      <c r="M3690" s="1">
        <v>33800</v>
      </c>
      <c r="N3690" s="17">
        <v>14.573991031390134</v>
      </c>
      <c r="O3690" s="8">
        <v>688.3097387498259</v>
      </c>
      <c r="P3690" s="8">
        <v>334.38066531194835</v>
      </c>
      <c r="Q3690" s="8">
        <f>P3690-Table3[[#This Row],[paid]]</f>
        <v>-353.92907343787755</v>
      </c>
      <c r="R3690" s="8">
        <v>22.943657958327535</v>
      </c>
      <c r="S3690" s="8">
        <v>200</v>
      </c>
      <c r="T3690" s="10">
        <v>5.7000000000000002E-2</v>
      </c>
      <c r="U3690" s="8">
        <v>38.460703777262289</v>
      </c>
      <c r="V3690" s="10">
        <v>1.917011945122573E-2</v>
      </c>
    </row>
    <row r="3691" spans="1:22" x14ac:dyDescent="0.25">
      <c r="A3691" s="6">
        <v>44747</v>
      </c>
      <c r="B3691" s="7" t="str">
        <f t="shared" si="57"/>
        <v>7</v>
      </c>
      <c r="C3691" s="17">
        <f>_xlfn.ISOWEEKNUM(Table3[[#This Row],[dt]])</f>
        <v>27</v>
      </c>
      <c r="D3691" s="1">
        <v>17456</v>
      </c>
      <c r="E3691" s="1" t="s">
        <v>10</v>
      </c>
      <c r="F3691" s="1" t="s">
        <v>93</v>
      </c>
      <c r="G3691" s="1" t="s">
        <v>48</v>
      </c>
      <c r="H3691" s="1" t="s">
        <v>17</v>
      </c>
      <c r="I3691" s="1" t="s">
        <v>18</v>
      </c>
      <c r="J3691" s="1" t="s">
        <v>16</v>
      </c>
      <c r="K3691" s="1" t="s">
        <v>15</v>
      </c>
      <c r="L3691" s="1" t="s">
        <v>77</v>
      </c>
      <c r="M3691" s="1">
        <v>20860</v>
      </c>
      <c r="N3691" s="17">
        <v>27.124458204334367</v>
      </c>
      <c r="O3691" s="8">
        <v>462.06144136078746</v>
      </c>
      <c r="P3691" s="8">
        <v>99.46957344464424</v>
      </c>
      <c r="Q3691" s="8">
        <f>P3691-Table3[[#This Row],[paid]]</f>
        <v>-362.5918679161432</v>
      </c>
      <c r="R3691" s="8">
        <v>3.6671542965141861</v>
      </c>
      <c r="S3691" s="8">
        <v>200</v>
      </c>
      <c r="T3691" s="10">
        <v>0.05</v>
      </c>
      <c r="U3691" s="8">
        <v>9.8807326659961134</v>
      </c>
      <c r="V3691" s="10">
        <v>1.6555703625113789E-2</v>
      </c>
    </row>
    <row r="3692" spans="1:22" x14ac:dyDescent="0.25">
      <c r="A3692" s="6">
        <v>44747</v>
      </c>
      <c r="B3692" s="7" t="str">
        <f t="shared" si="57"/>
        <v>7</v>
      </c>
      <c r="C3692" s="17">
        <f>_xlfn.ISOWEEKNUM(Table3[[#This Row],[dt]])</f>
        <v>27</v>
      </c>
      <c r="D3692" s="1">
        <v>8767</v>
      </c>
      <c r="E3692" s="1" t="s">
        <v>10</v>
      </c>
      <c r="F3692" s="1" t="s">
        <v>91</v>
      </c>
      <c r="G3692" s="1" t="s">
        <v>44</v>
      </c>
      <c r="H3692" s="1" t="s">
        <v>17</v>
      </c>
      <c r="I3692" s="1" t="s">
        <v>18</v>
      </c>
      <c r="J3692" s="1" t="s">
        <v>13</v>
      </c>
      <c r="K3692" s="1" t="s">
        <v>14</v>
      </c>
      <c r="L3692" s="1" t="s">
        <v>75</v>
      </c>
      <c r="M3692" s="1">
        <v>16100</v>
      </c>
      <c r="N3692" s="17">
        <v>28.388448998602701</v>
      </c>
      <c r="O3692" s="8">
        <v>417.95285635030348</v>
      </c>
      <c r="P3692" s="8">
        <v>37.311425617361358</v>
      </c>
      <c r="Q3692" s="8">
        <f>P3692-Table3[[#This Row],[paid]]</f>
        <v>-380.64143073294213</v>
      </c>
      <c r="R3692" s="8">
        <v>1.3143171583342876</v>
      </c>
      <c r="S3692" s="8">
        <v>200</v>
      </c>
      <c r="T3692" s="10">
        <v>0.12</v>
      </c>
      <c r="U3692" s="8">
        <v>3.1395149633621156</v>
      </c>
      <c r="V3692" s="10">
        <v>1.4023921231522487E-2</v>
      </c>
    </row>
    <row r="3693" spans="1:22" x14ac:dyDescent="0.25">
      <c r="A3693" s="6">
        <v>44747</v>
      </c>
      <c r="B3693" s="7" t="str">
        <f t="shared" si="57"/>
        <v>7</v>
      </c>
      <c r="C3693" s="17">
        <f>_xlfn.ISOWEEKNUM(Table3[[#This Row],[dt]])</f>
        <v>27</v>
      </c>
      <c r="D3693" s="1">
        <v>17268</v>
      </c>
      <c r="E3693" s="1" t="s">
        <v>10</v>
      </c>
      <c r="F3693" s="1" t="s">
        <v>89</v>
      </c>
      <c r="G3693" s="1" t="s">
        <v>51</v>
      </c>
      <c r="H3693" s="1" t="s">
        <v>11</v>
      </c>
      <c r="I3693" s="1" t="s">
        <v>18</v>
      </c>
      <c r="J3693" s="1" t="s">
        <v>16</v>
      </c>
      <c r="K3693" s="1" t="s">
        <v>14</v>
      </c>
      <c r="L3693" s="1" t="s">
        <v>80</v>
      </c>
      <c r="M3693" s="1">
        <v>26560</v>
      </c>
      <c r="N3693" s="17">
        <v>123.31785669469193</v>
      </c>
      <c r="O3693" s="8">
        <v>564.09736459437613</v>
      </c>
      <c r="P3693" s="8">
        <v>156.6740494795105</v>
      </c>
      <c r="Q3693" s="8">
        <f>P3693-Table3[[#This Row],[paid]]</f>
        <v>-407.42331511486566</v>
      </c>
      <c r="R3693" s="8">
        <v>1.2704895598972437</v>
      </c>
      <c r="S3693" s="8">
        <v>200</v>
      </c>
      <c r="T3693" s="10">
        <v>0.15</v>
      </c>
      <c r="U3693" s="8">
        <v>35.517829392003996</v>
      </c>
      <c r="V3693" s="10">
        <v>3.7783144379470598E-2</v>
      </c>
    </row>
    <row r="3694" spans="1:22" x14ac:dyDescent="0.25">
      <c r="A3694" s="6">
        <v>44747</v>
      </c>
      <c r="B3694" s="7" t="str">
        <f t="shared" si="57"/>
        <v>7</v>
      </c>
      <c r="C3694" s="17">
        <f>_xlfn.ISOWEEKNUM(Table3[[#This Row],[dt]])</f>
        <v>27</v>
      </c>
      <c r="D3694" s="1">
        <v>12394</v>
      </c>
      <c r="E3694" s="1" t="s">
        <v>10</v>
      </c>
      <c r="F3694" s="1" t="s">
        <v>89</v>
      </c>
      <c r="G3694" s="1" t="s">
        <v>32</v>
      </c>
      <c r="H3694" s="1" t="s">
        <v>17</v>
      </c>
      <c r="I3694" s="1" t="s">
        <v>12</v>
      </c>
      <c r="J3694" s="1" t="s">
        <v>13</v>
      </c>
      <c r="K3694" s="1" t="s">
        <v>14</v>
      </c>
      <c r="L3694" s="1" t="s">
        <v>81</v>
      </c>
      <c r="M3694" s="1">
        <v>10030</v>
      </c>
      <c r="N3694" s="17">
        <v>41.374256174410647</v>
      </c>
      <c r="O3694" s="8">
        <v>420.30287776904169</v>
      </c>
      <c r="P3694" s="8">
        <v>12.333133996920806</v>
      </c>
      <c r="Q3694" s="8">
        <f>P3694-Table3[[#This Row],[paid]]</f>
        <v>-407.96974377212086</v>
      </c>
      <c r="R3694" s="8">
        <v>0.29808714735393027</v>
      </c>
      <c r="S3694" s="8">
        <v>200</v>
      </c>
      <c r="T3694" s="10">
        <v>7.0000000000000007E-2</v>
      </c>
      <c r="U3694" s="8">
        <v>3.0575585326602774</v>
      </c>
      <c r="V3694" s="10">
        <v>4.1319026364583587E-2</v>
      </c>
    </row>
    <row r="3695" spans="1:22" x14ac:dyDescent="0.25">
      <c r="A3695" s="6">
        <v>44747</v>
      </c>
      <c r="B3695" s="7" t="str">
        <f t="shared" si="57"/>
        <v>7</v>
      </c>
      <c r="C3695" s="17">
        <f>_xlfn.ISOWEEKNUM(Table3[[#This Row],[dt]])</f>
        <v>27</v>
      </c>
      <c r="D3695" s="1">
        <v>7282</v>
      </c>
      <c r="E3695" s="1" t="s">
        <v>10</v>
      </c>
      <c r="F3695" s="1" t="s">
        <v>89</v>
      </c>
      <c r="G3695" s="1" t="s">
        <v>69</v>
      </c>
      <c r="H3695" s="1" t="s">
        <v>19</v>
      </c>
      <c r="I3695" s="1" t="s">
        <v>21</v>
      </c>
      <c r="J3695" s="1" t="s">
        <v>13</v>
      </c>
      <c r="K3695" s="1" t="s">
        <v>15</v>
      </c>
      <c r="L3695" s="1" t="s">
        <v>75</v>
      </c>
      <c r="M3695" s="1">
        <v>50160</v>
      </c>
      <c r="N3695" s="17">
        <v>47.172413793103452</v>
      </c>
      <c r="O3695" s="8">
        <v>894.56571267675815</v>
      </c>
      <c r="P3695" s="8">
        <v>468.87582181678357</v>
      </c>
      <c r="Q3695" s="8">
        <f>P3695-Table3[[#This Row],[paid]]</f>
        <v>-425.68989085997458</v>
      </c>
      <c r="R3695" s="8">
        <v>9.9396190297417562</v>
      </c>
      <c r="S3695" s="8">
        <v>200</v>
      </c>
      <c r="T3695" s="10">
        <v>0.02</v>
      </c>
      <c r="U3695" s="8">
        <v>13.114400480897688</v>
      </c>
      <c r="V3695" s="10">
        <v>4.6616466701433759E-3</v>
      </c>
    </row>
    <row r="3696" spans="1:22" x14ac:dyDescent="0.25">
      <c r="A3696" s="6">
        <v>44747</v>
      </c>
      <c r="B3696" s="7" t="str">
        <f t="shared" si="57"/>
        <v>7</v>
      </c>
      <c r="C3696" s="17">
        <f>_xlfn.ISOWEEKNUM(Table3[[#This Row],[dt]])</f>
        <v>27</v>
      </c>
      <c r="D3696" s="1">
        <v>17870</v>
      </c>
      <c r="E3696" s="1" t="s">
        <v>10</v>
      </c>
      <c r="F3696" s="1" t="s">
        <v>95</v>
      </c>
      <c r="G3696" s="1" t="s">
        <v>58</v>
      </c>
      <c r="H3696" s="1" t="s">
        <v>11</v>
      </c>
      <c r="I3696" s="1" t="s">
        <v>12</v>
      </c>
      <c r="J3696" s="1" t="s">
        <v>13</v>
      </c>
      <c r="K3696" s="1" t="s">
        <v>14</v>
      </c>
      <c r="L3696" s="1" t="s">
        <v>75</v>
      </c>
      <c r="M3696" s="1">
        <v>81870</v>
      </c>
      <c r="N3696" s="17">
        <v>457.90619116181199</v>
      </c>
      <c r="O3696" s="8">
        <v>1756.8157142622319</v>
      </c>
      <c r="P3696" s="8">
        <v>1327.4864559258033</v>
      </c>
      <c r="Q3696" s="8">
        <f>P3696-Table3[[#This Row],[paid]]</f>
        <v>-429.32925833642867</v>
      </c>
      <c r="R3696" s="8">
        <v>2.899035832115894</v>
      </c>
      <c r="S3696" s="8">
        <v>1200</v>
      </c>
      <c r="T3696" s="10">
        <v>0.12</v>
      </c>
      <c r="U3696" s="8">
        <v>671.22696356599499</v>
      </c>
      <c r="V3696" s="10">
        <v>8.4272920522049585E-2</v>
      </c>
    </row>
    <row r="3697" spans="1:22" x14ac:dyDescent="0.25">
      <c r="A3697" s="6">
        <v>44747</v>
      </c>
      <c r="B3697" s="7" t="str">
        <f t="shared" si="57"/>
        <v>7</v>
      </c>
      <c r="C3697" s="17">
        <f>_xlfn.ISOWEEKNUM(Table3[[#This Row],[dt]])</f>
        <v>27</v>
      </c>
      <c r="D3697" s="1">
        <v>16537</v>
      </c>
      <c r="E3697" s="1" t="s">
        <v>10</v>
      </c>
      <c r="F3697" s="1" t="s">
        <v>94</v>
      </c>
      <c r="G3697" s="1" t="s">
        <v>41</v>
      </c>
      <c r="H3697" s="1" t="s">
        <v>17</v>
      </c>
      <c r="I3697" s="1" t="s">
        <v>12</v>
      </c>
      <c r="J3697" s="1" t="s">
        <v>16</v>
      </c>
      <c r="K3697" s="1" t="s">
        <v>15</v>
      </c>
      <c r="L3697" s="1" t="s">
        <v>78</v>
      </c>
      <c r="M3697" s="1">
        <v>81090</v>
      </c>
      <c r="N3697" s="17">
        <v>436.19993608862382</v>
      </c>
      <c r="O3697" s="8">
        <v>1553.5123492185776</v>
      </c>
      <c r="P3697" s="8">
        <v>1118.2211013894905</v>
      </c>
      <c r="Q3697" s="8">
        <f>P3697-Table3[[#This Row],[paid]]</f>
        <v>-435.29124782908707</v>
      </c>
      <c r="R3697" s="8">
        <v>2.5635517313837908</v>
      </c>
      <c r="S3697" s="8">
        <v>1200</v>
      </c>
      <c r="T3697" s="10">
        <v>0.1</v>
      </c>
      <c r="U3697" s="8">
        <v>461.98926275419888</v>
      </c>
      <c r="V3697" s="10">
        <v>6.8857769150802037E-2</v>
      </c>
    </row>
    <row r="3698" spans="1:22" x14ac:dyDescent="0.25">
      <c r="A3698" s="6">
        <v>44747</v>
      </c>
      <c r="B3698" s="7" t="str">
        <f t="shared" si="57"/>
        <v>7</v>
      </c>
      <c r="C3698" s="17">
        <f>_xlfn.ISOWEEKNUM(Table3[[#This Row],[dt]])</f>
        <v>27</v>
      </c>
      <c r="D3698" s="1">
        <v>2612</v>
      </c>
      <c r="E3698" s="1" t="s">
        <v>10</v>
      </c>
      <c r="F3698" s="1" t="s">
        <v>95</v>
      </c>
      <c r="G3698" s="1" t="s">
        <v>65</v>
      </c>
      <c r="H3698" s="1" t="s">
        <v>17</v>
      </c>
      <c r="I3698" s="1" t="s">
        <v>12</v>
      </c>
      <c r="J3698" s="1" t="s">
        <v>16</v>
      </c>
      <c r="K3698" s="1" t="s">
        <v>20</v>
      </c>
      <c r="L3698" s="1" t="s">
        <v>80</v>
      </c>
      <c r="M3698" s="1">
        <v>78170</v>
      </c>
      <c r="N3698" s="17">
        <v>205.89899221255155</v>
      </c>
      <c r="O3698" s="8">
        <v>1727.3256920461943</v>
      </c>
      <c r="P3698" s="8">
        <v>1288.6036928085491</v>
      </c>
      <c r="Q3698" s="8">
        <f>P3698-Table3[[#This Row],[paid]]</f>
        <v>-438.72199923764515</v>
      </c>
      <c r="R3698" s="8">
        <v>6.2584264204572255</v>
      </c>
      <c r="S3698" s="8">
        <v>1400</v>
      </c>
      <c r="T3698" s="10">
        <v>7.0000000000000007E-2</v>
      </c>
      <c r="U3698" s="8">
        <v>364.03683557729897</v>
      </c>
      <c r="V3698" s="10">
        <v>4.7084147180512646E-2</v>
      </c>
    </row>
    <row r="3699" spans="1:22" x14ac:dyDescent="0.25">
      <c r="A3699" s="6">
        <v>44747</v>
      </c>
      <c r="B3699" s="7" t="str">
        <f t="shared" si="57"/>
        <v>7</v>
      </c>
      <c r="C3699" s="17">
        <f>_xlfn.ISOWEEKNUM(Table3[[#This Row],[dt]])</f>
        <v>27</v>
      </c>
      <c r="D3699" s="1">
        <v>9363</v>
      </c>
      <c r="E3699" s="1" t="s">
        <v>10</v>
      </c>
      <c r="F3699" s="1" t="s">
        <v>95</v>
      </c>
      <c r="G3699" s="1" t="s">
        <v>42</v>
      </c>
      <c r="H3699" s="1" t="s">
        <v>11</v>
      </c>
      <c r="I3699" s="1" t="s">
        <v>18</v>
      </c>
      <c r="J3699" s="1" t="s">
        <v>13</v>
      </c>
      <c r="K3699" s="1" t="s">
        <v>14</v>
      </c>
      <c r="L3699" s="1" t="s">
        <v>78</v>
      </c>
      <c r="M3699" s="1">
        <v>33420</v>
      </c>
      <c r="N3699" s="17">
        <v>161.50043571258811</v>
      </c>
      <c r="O3699" s="8">
        <v>825.0769340797433</v>
      </c>
      <c r="P3699" s="8">
        <v>364.07181516471286</v>
      </c>
      <c r="Q3699" s="8">
        <f>P3699-Table3[[#This Row],[paid]]</f>
        <v>-461.00511891503044</v>
      </c>
      <c r="R3699" s="8">
        <v>2.2543085630594084</v>
      </c>
      <c r="S3699" s="8">
        <v>200</v>
      </c>
      <c r="T3699" s="10">
        <v>0.12</v>
      </c>
      <c r="U3699" s="8">
        <v>68.624190025235634</v>
      </c>
      <c r="V3699" s="10">
        <v>3.1415134398776412E-2</v>
      </c>
    </row>
    <row r="3700" spans="1:22" x14ac:dyDescent="0.25">
      <c r="A3700" s="6">
        <v>44747</v>
      </c>
      <c r="B3700" s="7" t="str">
        <f t="shared" si="57"/>
        <v>7</v>
      </c>
      <c r="C3700" s="17">
        <f>_xlfn.ISOWEEKNUM(Table3[[#This Row],[dt]])</f>
        <v>27</v>
      </c>
      <c r="D3700" s="1">
        <v>17962</v>
      </c>
      <c r="E3700" s="1" t="s">
        <v>10</v>
      </c>
      <c r="F3700" s="1" t="s">
        <v>95</v>
      </c>
      <c r="G3700" s="1" t="s">
        <v>50</v>
      </c>
      <c r="H3700" s="1" t="s">
        <v>11</v>
      </c>
      <c r="I3700" s="1" t="s">
        <v>12</v>
      </c>
      <c r="J3700" s="1" t="s">
        <v>23</v>
      </c>
      <c r="K3700" s="1" t="s">
        <v>15</v>
      </c>
      <c r="L3700" s="1" t="s">
        <v>77</v>
      </c>
      <c r="M3700" s="1">
        <v>42100</v>
      </c>
      <c r="N3700" s="17">
        <v>334.99617444529457</v>
      </c>
      <c r="O3700" s="8">
        <v>1026.400242229028</v>
      </c>
      <c r="P3700" s="8">
        <v>551.02588877635901</v>
      </c>
      <c r="Q3700" s="8">
        <f>P3700-Table3[[#This Row],[paid]]</f>
        <v>-475.37435345266897</v>
      </c>
      <c r="R3700" s="8">
        <v>1.6448721830593396</v>
      </c>
      <c r="S3700" s="8">
        <v>400</v>
      </c>
      <c r="T3700" s="10">
        <v>0.06</v>
      </c>
      <c r="U3700" s="8">
        <v>51.943755057797318</v>
      </c>
      <c r="V3700" s="10">
        <v>1.5711226434129595E-2</v>
      </c>
    </row>
    <row r="3701" spans="1:22" x14ac:dyDescent="0.25">
      <c r="A3701" s="6">
        <v>44747</v>
      </c>
      <c r="B3701" s="7" t="str">
        <f t="shared" si="57"/>
        <v>7</v>
      </c>
      <c r="C3701" s="17">
        <f>_xlfn.ISOWEEKNUM(Table3[[#This Row],[dt]])</f>
        <v>27</v>
      </c>
      <c r="D3701" s="1">
        <v>17282</v>
      </c>
      <c r="E3701" s="1" t="s">
        <v>10</v>
      </c>
      <c r="F3701" s="1" t="s">
        <v>91</v>
      </c>
      <c r="G3701" s="1" t="s">
        <v>56</v>
      </c>
      <c r="H3701" s="1" t="s">
        <v>17</v>
      </c>
      <c r="I3701" s="1" t="s">
        <v>18</v>
      </c>
      <c r="J3701" s="1" t="s">
        <v>13</v>
      </c>
      <c r="K3701" s="1" t="s">
        <v>14</v>
      </c>
      <c r="L3701" s="1" t="s">
        <v>79</v>
      </c>
      <c r="M3701" s="1">
        <v>25630</v>
      </c>
      <c r="N3701" s="17">
        <v>75.527226137091603</v>
      </c>
      <c r="O3701" s="8">
        <v>1059.8202232992714</v>
      </c>
      <c r="P3701" s="8">
        <v>580.038272969471</v>
      </c>
      <c r="Q3701" s="8">
        <f>P3701-Table3[[#This Row],[paid]]</f>
        <v>-479.78195032980045</v>
      </c>
      <c r="R3701" s="8">
        <v>7.6798566905744314</v>
      </c>
      <c r="S3701" s="8">
        <v>400</v>
      </c>
      <c r="T3701" s="10">
        <v>7.0000000000000007E-2</v>
      </c>
      <c r="U3701" s="8">
        <v>11.276687727288353</v>
      </c>
      <c r="V3701" s="10">
        <v>3.2402136930143213E-3</v>
      </c>
    </row>
    <row r="3702" spans="1:22" x14ac:dyDescent="0.25">
      <c r="A3702" s="6">
        <v>44747</v>
      </c>
      <c r="B3702" s="7" t="str">
        <f t="shared" si="57"/>
        <v>7</v>
      </c>
      <c r="C3702" s="17">
        <f>_xlfn.ISOWEEKNUM(Table3[[#This Row],[dt]])</f>
        <v>27</v>
      </c>
      <c r="D3702" s="1">
        <v>16053</v>
      </c>
      <c r="E3702" s="1" t="s">
        <v>10</v>
      </c>
      <c r="F3702" s="1" t="s">
        <v>91</v>
      </c>
      <c r="G3702" s="1" t="s">
        <v>61</v>
      </c>
      <c r="H3702" s="1" t="s">
        <v>11</v>
      </c>
      <c r="I3702" s="1" t="s">
        <v>12</v>
      </c>
      <c r="J3702" s="1" t="s">
        <v>16</v>
      </c>
      <c r="K3702" s="1" t="s">
        <v>15</v>
      </c>
      <c r="L3702" s="1" t="s">
        <v>78</v>
      </c>
      <c r="M3702" s="1">
        <v>99950</v>
      </c>
      <c r="N3702" s="17">
        <v>585.33274179236912</v>
      </c>
      <c r="O3702" s="8">
        <v>863.96696841304038</v>
      </c>
      <c r="P3702" s="8">
        <v>364.86879829671437</v>
      </c>
      <c r="Q3702" s="8">
        <f>P3702-Table3[[#This Row],[paid]]</f>
        <v>-499.098170116326</v>
      </c>
      <c r="R3702" s="8">
        <v>0.62335279106279973</v>
      </c>
      <c r="S3702" s="8">
        <v>400</v>
      </c>
      <c r="T3702" s="10">
        <v>0.08</v>
      </c>
      <c r="U3702" s="8">
        <v>152.66124133277594</v>
      </c>
      <c r="V3702" s="10">
        <v>6.9733395513415272E-2</v>
      </c>
    </row>
    <row r="3703" spans="1:22" x14ac:dyDescent="0.25">
      <c r="A3703" s="6">
        <v>44747</v>
      </c>
      <c r="B3703" s="7" t="str">
        <f t="shared" si="57"/>
        <v>7</v>
      </c>
      <c r="C3703" s="17">
        <f>_xlfn.ISOWEEKNUM(Table3[[#This Row],[dt]])</f>
        <v>27</v>
      </c>
      <c r="D3703" s="1">
        <v>16656</v>
      </c>
      <c r="E3703" s="1" t="s">
        <v>10</v>
      </c>
      <c r="F3703" s="1" t="s">
        <v>91</v>
      </c>
      <c r="G3703" s="1" t="s">
        <v>53</v>
      </c>
      <c r="H3703" s="1" t="s">
        <v>11</v>
      </c>
      <c r="I3703" s="1" t="s">
        <v>18</v>
      </c>
      <c r="J3703" s="1" t="s">
        <v>13</v>
      </c>
      <c r="K3703" s="1" t="s">
        <v>14</v>
      </c>
      <c r="L3703" s="1" t="s">
        <v>80</v>
      </c>
      <c r="M3703" s="1">
        <v>42740</v>
      </c>
      <c r="N3703" s="17">
        <v>212.01584190102812</v>
      </c>
      <c r="O3703" s="8">
        <v>708.60849267489277</v>
      </c>
      <c r="P3703" s="8">
        <v>201.9304114955456</v>
      </c>
      <c r="Q3703" s="8">
        <f>P3703-Table3[[#This Row],[paid]]</f>
        <v>-506.67808117934715</v>
      </c>
      <c r="R3703" s="8">
        <v>0.95243076972431828</v>
      </c>
      <c r="S3703" s="8">
        <v>400</v>
      </c>
      <c r="T3703" s="10">
        <v>0.11</v>
      </c>
      <c r="U3703" s="8">
        <v>129.89181528693408</v>
      </c>
      <c r="V3703" s="10">
        <v>0.10720839778823127</v>
      </c>
    </row>
    <row r="3704" spans="1:22" x14ac:dyDescent="0.25">
      <c r="A3704" s="6">
        <v>44747</v>
      </c>
      <c r="B3704" s="7" t="str">
        <f t="shared" si="57"/>
        <v>7</v>
      </c>
      <c r="C3704" s="17">
        <f>_xlfn.ISOWEEKNUM(Table3[[#This Row],[dt]])</f>
        <v>27</v>
      </c>
      <c r="D3704" s="1">
        <v>17144</v>
      </c>
      <c r="E3704" s="1" t="s">
        <v>24</v>
      </c>
      <c r="F3704" s="1" t="s">
        <v>91</v>
      </c>
      <c r="G3704" s="1" t="s">
        <v>44</v>
      </c>
      <c r="H3704" s="1" t="s">
        <v>19</v>
      </c>
      <c r="I3704" s="1" t="s">
        <v>21</v>
      </c>
      <c r="J3704" s="1" t="s">
        <v>13</v>
      </c>
      <c r="K3704" s="1" t="s">
        <v>15</v>
      </c>
      <c r="L3704" s="1" t="s">
        <v>77</v>
      </c>
      <c r="M3704" s="1">
        <v>20600</v>
      </c>
      <c r="N3704" s="17">
        <v>73.412735627872081</v>
      </c>
      <c r="O3704" s="8">
        <v>779.29947081110436</v>
      </c>
      <c r="P3704" s="8">
        <v>250.92327204208866</v>
      </c>
      <c r="Q3704" s="8">
        <f>P3704-Table3[[#This Row],[paid]]</f>
        <v>-528.37619876901567</v>
      </c>
      <c r="R3704" s="8">
        <v>3.4179801351364221</v>
      </c>
      <c r="S3704" s="8">
        <v>200</v>
      </c>
      <c r="T3704" s="10">
        <v>0.12</v>
      </c>
      <c r="U3704" s="8">
        <v>63.982781170508652</v>
      </c>
      <c r="V3704" s="10">
        <v>4.249823770814988E-2</v>
      </c>
    </row>
    <row r="3705" spans="1:22" x14ac:dyDescent="0.25">
      <c r="A3705" s="6">
        <v>44747</v>
      </c>
      <c r="B3705" s="7" t="str">
        <f t="shared" si="57"/>
        <v>7</v>
      </c>
      <c r="C3705" s="17">
        <f>_xlfn.ISOWEEKNUM(Table3[[#This Row],[dt]])</f>
        <v>27</v>
      </c>
      <c r="D3705" s="1">
        <v>17047</v>
      </c>
      <c r="E3705" s="1" t="s">
        <v>10</v>
      </c>
      <c r="F3705" s="1" t="s">
        <v>91</v>
      </c>
      <c r="G3705" s="1" t="s">
        <v>30</v>
      </c>
      <c r="H3705" s="1" t="s">
        <v>17</v>
      </c>
      <c r="I3705" s="1" t="s">
        <v>12</v>
      </c>
      <c r="J3705" s="1" t="s">
        <v>16</v>
      </c>
      <c r="K3705" s="1" t="s">
        <v>20</v>
      </c>
      <c r="L3705" s="1" t="s">
        <v>79</v>
      </c>
      <c r="M3705" s="1">
        <v>53080</v>
      </c>
      <c r="N3705" s="17">
        <v>96.977447901798456</v>
      </c>
      <c r="O3705" s="8">
        <v>1093.5241159505961</v>
      </c>
      <c r="P3705" s="8">
        <v>552.32905199978723</v>
      </c>
      <c r="Q3705" s="8">
        <f>P3705-Table3[[#This Row],[paid]]</f>
        <v>-541.19506395080884</v>
      </c>
      <c r="R3705" s="8">
        <v>5.6954381039093551</v>
      </c>
      <c r="S3705" s="8">
        <v>600</v>
      </c>
      <c r="T3705" s="10">
        <v>7.4999999999999997E-2</v>
      </c>
      <c r="U3705" s="8">
        <v>201.58489594852145</v>
      </c>
      <c r="V3705" s="10">
        <v>6.0828744271992141E-2</v>
      </c>
    </row>
    <row r="3706" spans="1:22" x14ac:dyDescent="0.25">
      <c r="A3706" s="6">
        <v>44747</v>
      </c>
      <c r="B3706" s="7" t="str">
        <f t="shared" si="57"/>
        <v>7</v>
      </c>
      <c r="C3706" s="17">
        <f>_xlfn.ISOWEEKNUM(Table3[[#This Row],[dt]])</f>
        <v>27</v>
      </c>
      <c r="D3706" s="1">
        <v>17246</v>
      </c>
      <c r="E3706" s="1" t="s">
        <v>10</v>
      </c>
      <c r="F3706" s="1" t="s">
        <v>94</v>
      </c>
      <c r="G3706" s="1" t="s">
        <v>59</v>
      </c>
      <c r="H3706" s="1" t="s">
        <v>11</v>
      </c>
      <c r="I3706" s="1" t="s">
        <v>12</v>
      </c>
      <c r="J3706" s="1" t="s">
        <v>16</v>
      </c>
      <c r="K3706" s="1" t="s">
        <v>14</v>
      </c>
      <c r="L3706" s="1" t="s">
        <v>78</v>
      </c>
      <c r="M3706" s="1">
        <v>101090</v>
      </c>
      <c r="N3706" s="17">
        <v>317.17033466715168</v>
      </c>
      <c r="O3706" s="8">
        <v>2530.1089320910546</v>
      </c>
      <c r="P3706" s="8">
        <v>1938.3466104726319</v>
      </c>
      <c r="Q3706" s="8">
        <f>P3706-Table3[[#This Row],[paid]]</f>
        <v>-591.76232161842267</v>
      </c>
      <c r="R3706" s="8">
        <v>6.111374232103997</v>
      </c>
      <c r="S3706" s="8">
        <v>2200</v>
      </c>
      <c r="T3706" s="10">
        <v>0.15</v>
      </c>
      <c r="U3706" s="8">
        <v>1649.9994073123805</v>
      </c>
      <c r="V3706" s="10">
        <v>0.14187343983420808</v>
      </c>
    </row>
    <row r="3707" spans="1:22" x14ac:dyDescent="0.25">
      <c r="A3707" s="6">
        <v>44747</v>
      </c>
      <c r="B3707" s="7" t="str">
        <f t="shared" si="57"/>
        <v>7</v>
      </c>
      <c r="C3707" s="17">
        <f>_xlfn.ISOWEEKNUM(Table3[[#This Row],[dt]])</f>
        <v>27</v>
      </c>
      <c r="D3707" s="1">
        <v>7797</v>
      </c>
      <c r="E3707" s="1" t="s">
        <v>10</v>
      </c>
      <c r="F3707" s="1" t="s">
        <v>91</v>
      </c>
      <c r="G3707" s="1" t="s">
        <v>26</v>
      </c>
      <c r="H3707" s="1" t="s">
        <v>19</v>
      </c>
      <c r="I3707" s="1" t="s">
        <v>18</v>
      </c>
      <c r="J3707" s="1" t="s">
        <v>13</v>
      </c>
      <c r="K3707" s="1" t="s">
        <v>14</v>
      </c>
      <c r="L3707" s="1" t="s">
        <v>76</v>
      </c>
      <c r="M3707" s="1">
        <v>24990</v>
      </c>
      <c r="N3707" s="17">
        <v>57.505495260337959</v>
      </c>
      <c r="O3707" s="8">
        <v>711.02359635582229</v>
      </c>
      <c r="P3707" s="8">
        <v>101.71085584633879</v>
      </c>
      <c r="Q3707" s="8">
        <f>P3707-Table3[[#This Row],[paid]]</f>
        <v>-609.31274050948355</v>
      </c>
      <c r="R3707" s="8">
        <v>1.7687154138204537</v>
      </c>
      <c r="S3707" s="8">
        <v>200</v>
      </c>
      <c r="T3707" s="10">
        <v>0.125</v>
      </c>
      <c r="U3707" s="8">
        <v>10.153778145648454</v>
      </c>
      <c r="V3707" s="10">
        <v>1.6638306142706519E-2</v>
      </c>
    </row>
    <row r="3708" spans="1:22" x14ac:dyDescent="0.25">
      <c r="A3708" s="6">
        <v>44747</v>
      </c>
      <c r="B3708" s="7" t="str">
        <f t="shared" si="57"/>
        <v>7</v>
      </c>
      <c r="C3708" s="17">
        <f>_xlfn.ISOWEEKNUM(Table3[[#This Row],[dt]])</f>
        <v>27</v>
      </c>
      <c r="D3708" s="1">
        <v>13948</v>
      </c>
      <c r="E3708" s="1" t="s">
        <v>10</v>
      </c>
      <c r="F3708" s="1" t="s">
        <v>89</v>
      </c>
      <c r="G3708" s="1" t="s">
        <v>60</v>
      </c>
      <c r="H3708" s="1" t="s">
        <v>11</v>
      </c>
      <c r="I3708" s="1" t="s">
        <v>18</v>
      </c>
      <c r="J3708" s="1" t="s">
        <v>13</v>
      </c>
      <c r="K3708" s="1" t="s">
        <v>14</v>
      </c>
      <c r="L3708" s="1" t="s">
        <v>80</v>
      </c>
      <c r="M3708" s="1">
        <v>92760</v>
      </c>
      <c r="N3708" s="17">
        <v>327.01889630534924</v>
      </c>
      <c r="O3708" s="8">
        <v>2275.7403143127162</v>
      </c>
      <c r="P3708" s="8">
        <v>1653.8001908091844</v>
      </c>
      <c r="Q3708" s="8">
        <f>P3708-Table3[[#This Row],[paid]]</f>
        <v>-621.94012350353182</v>
      </c>
      <c r="R3708" s="8">
        <v>5.0572006984727027</v>
      </c>
      <c r="S3708" s="8">
        <v>2200</v>
      </c>
      <c r="T3708" s="10">
        <v>0.1</v>
      </c>
      <c r="U3708" s="8">
        <v>623.5589772942019</v>
      </c>
      <c r="V3708" s="10">
        <v>6.2841023234403146E-2</v>
      </c>
    </row>
    <row r="3709" spans="1:22" x14ac:dyDescent="0.25">
      <c r="A3709" s="6">
        <v>44747</v>
      </c>
      <c r="B3709" s="7" t="str">
        <f t="shared" si="57"/>
        <v>7</v>
      </c>
      <c r="C3709" s="17">
        <f>_xlfn.ISOWEEKNUM(Table3[[#This Row],[dt]])</f>
        <v>27</v>
      </c>
      <c r="D3709" s="1">
        <v>16862</v>
      </c>
      <c r="E3709" s="1" t="s">
        <v>10</v>
      </c>
      <c r="F3709" s="1" t="s">
        <v>92</v>
      </c>
      <c r="G3709" s="1" t="s">
        <v>38</v>
      </c>
      <c r="H3709" s="1" t="s">
        <v>17</v>
      </c>
      <c r="I3709" s="1" t="s">
        <v>12</v>
      </c>
      <c r="J3709" s="1" t="s">
        <v>13</v>
      </c>
      <c r="K3709" s="1" t="s">
        <v>14</v>
      </c>
      <c r="L3709" s="1" t="s">
        <v>78</v>
      </c>
      <c r="M3709" s="1">
        <v>32260</v>
      </c>
      <c r="N3709" s="17">
        <v>128.66443893500053</v>
      </c>
      <c r="O3709" s="8">
        <v>923.07170162778004</v>
      </c>
      <c r="P3709" s="8">
        <v>267.49212294305079</v>
      </c>
      <c r="Q3709" s="8">
        <f>P3709-Table3[[#This Row],[paid]]</f>
        <v>-655.57957868472931</v>
      </c>
      <c r="R3709" s="8">
        <v>2.0789903189814867</v>
      </c>
      <c r="S3709" s="8">
        <v>600</v>
      </c>
      <c r="T3709" s="10">
        <v>0.09</v>
      </c>
      <c r="U3709" s="8">
        <v>74.430871451457563</v>
      </c>
      <c r="V3709" s="10">
        <v>4.637574035984101E-2</v>
      </c>
    </row>
    <row r="3710" spans="1:22" x14ac:dyDescent="0.25">
      <c r="A3710" s="6">
        <v>44747</v>
      </c>
      <c r="B3710" s="7" t="str">
        <f t="shared" si="57"/>
        <v>7</v>
      </c>
      <c r="C3710" s="17">
        <f>_xlfn.ISOWEEKNUM(Table3[[#This Row],[dt]])</f>
        <v>27</v>
      </c>
      <c r="D3710" s="1">
        <v>9315</v>
      </c>
      <c r="E3710" s="1" t="s">
        <v>10</v>
      </c>
      <c r="F3710" s="1" t="s">
        <v>92</v>
      </c>
      <c r="G3710" s="1" t="s">
        <v>68</v>
      </c>
      <c r="H3710" s="1" t="s">
        <v>17</v>
      </c>
      <c r="I3710" s="1" t="s">
        <v>18</v>
      </c>
      <c r="J3710" s="1" t="s">
        <v>16</v>
      </c>
      <c r="K3710" s="1" t="s">
        <v>14</v>
      </c>
      <c r="L3710" s="1" t="s">
        <v>78</v>
      </c>
      <c r="M3710" s="1">
        <v>82960</v>
      </c>
      <c r="N3710" s="17">
        <v>394.12054261347379</v>
      </c>
      <c r="O3710" s="8">
        <v>3296.6270680707489</v>
      </c>
      <c r="P3710" s="8">
        <v>2608.9727888801381</v>
      </c>
      <c r="Q3710" s="8">
        <f>P3710-Table3[[#This Row],[paid]]</f>
        <v>-687.65427919061085</v>
      </c>
      <c r="R3710" s="8">
        <v>6.6197330684151581</v>
      </c>
      <c r="S3710" s="8">
        <v>3400</v>
      </c>
      <c r="T3710" s="10">
        <v>7.0000000000000007E-2</v>
      </c>
      <c r="U3710" s="8">
        <v>635.2969322722281</v>
      </c>
      <c r="V3710" s="10">
        <v>4.0584103635216501E-2</v>
      </c>
    </row>
    <row r="3711" spans="1:22" x14ac:dyDescent="0.25">
      <c r="A3711" s="6">
        <v>44747</v>
      </c>
      <c r="B3711" s="7" t="str">
        <f t="shared" si="57"/>
        <v>7</v>
      </c>
      <c r="C3711" s="17">
        <f>_xlfn.ISOWEEKNUM(Table3[[#This Row],[dt]])</f>
        <v>27</v>
      </c>
      <c r="D3711" s="1">
        <v>15031</v>
      </c>
      <c r="E3711" s="1" t="s">
        <v>10</v>
      </c>
      <c r="F3711" s="1" t="s">
        <v>95</v>
      </c>
      <c r="G3711" s="1" t="s">
        <v>46</v>
      </c>
      <c r="H3711" s="1" t="s">
        <v>19</v>
      </c>
      <c r="I3711" s="1" t="s">
        <v>12</v>
      </c>
      <c r="J3711" s="1" t="s">
        <v>13</v>
      </c>
      <c r="K3711" s="1" t="s">
        <v>14</v>
      </c>
      <c r="L3711" s="1" t="s">
        <v>78</v>
      </c>
      <c r="M3711" s="1">
        <v>29980</v>
      </c>
      <c r="N3711" s="17">
        <v>73.744182954394361</v>
      </c>
      <c r="O3711" s="8">
        <v>1032.7280845700857</v>
      </c>
      <c r="P3711" s="8">
        <v>343.05265230034979</v>
      </c>
      <c r="Q3711" s="8">
        <f>P3711-Table3[[#This Row],[paid]]</f>
        <v>-689.67543226973589</v>
      </c>
      <c r="R3711" s="8">
        <v>4.6519283088742602</v>
      </c>
      <c r="S3711" s="8">
        <v>400</v>
      </c>
      <c r="T3711" s="10">
        <v>0.11</v>
      </c>
      <c r="U3711" s="8">
        <v>105.6657304913937</v>
      </c>
      <c r="V3711" s="10">
        <v>5.1336012019753137E-2</v>
      </c>
    </row>
    <row r="3712" spans="1:22" x14ac:dyDescent="0.25">
      <c r="A3712" s="6">
        <v>44747</v>
      </c>
      <c r="B3712" s="7" t="str">
        <f t="shared" si="57"/>
        <v>7</v>
      </c>
      <c r="C3712" s="17">
        <f>_xlfn.ISOWEEKNUM(Table3[[#This Row],[dt]])</f>
        <v>27</v>
      </c>
      <c r="D3712" s="1">
        <v>15605</v>
      </c>
      <c r="E3712" s="1" t="s">
        <v>10</v>
      </c>
      <c r="F3712" s="1" t="s">
        <v>91</v>
      </c>
      <c r="G3712" s="1" t="s">
        <v>45</v>
      </c>
      <c r="H3712" s="1" t="s">
        <v>11</v>
      </c>
      <c r="I3712" s="1" t="s">
        <v>12</v>
      </c>
      <c r="J3712" s="1" t="s">
        <v>13</v>
      </c>
      <c r="K3712" s="1" t="s">
        <v>14</v>
      </c>
      <c r="L3712" s="1" t="s">
        <v>77</v>
      </c>
      <c r="M3712" s="1">
        <v>53580</v>
      </c>
      <c r="N3712" s="17">
        <v>347.75549289780281</v>
      </c>
      <c r="O3712" s="8">
        <v>1336.1402040978721</v>
      </c>
      <c r="P3712" s="8">
        <v>634.76788969484471</v>
      </c>
      <c r="Q3712" s="8">
        <f>P3712-Table3[[#This Row],[paid]]</f>
        <v>-701.37231440302742</v>
      </c>
      <c r="R3712" s="8">
        <v>1.8253281476746885</v>
      </c>
      <c r="S3712" s="8">
        <v>600</v>
      </c>
      <c r="T3712" s="10">
        <v>0.32</v>
      </c>
      <c r="U3712" s="8">
        <v>108.34887950466791</v>
      </c>
      <c r="V3712" s="10">
        <v>2.8448424813662998E-2</v>
      </c>
    </row>
    <row r="3713" spans="1:22" x14ac:dyDescent="0.25">
      <c r="A3713" s="6">
        <v>44747</v>
      </c>
      <c r="B3713" s="7" t="str">
        <f t="shared" si="57"/>
        <v>7</v>
      </c>
      <c r="C3713" s="17">
        <f>_xlfn.ISOWEEKNUM(Table3[[#This Row],[dt]])</f>
        <v>27</v>
      </c>
      <c r="D3713" s="1">
        <v>14315</v>
      </c>
      <c r="E3713" s="1" t="s">
        <v>10</v>
      </c>
      <c r="F3713" s="1" t="s">
        <v>89</v>
      </c>
      <c r="G3713" s="1" t="s">
        <v>34</v>
      </c>
      <c r="H3713" s="1" t="s">
        <v>11</v>
      </c>
      <c r="I3713" s="1" t="s">
        <v>12</v>
      </c>
      <c r="J3713" s="1" t="s">
        <v>16</v>
      </c>
      <c r="K3713" s="1" t="s">
        <v>14</v>
      </c>
      <c r="L3713" s="1" t="s">
        <v>77</v>
      </c>
      <c r="M3713" s="1">
        <v>66800</v>
      </c>
      <c r="N3713" s="17">
        <v>252.89012003693446</v>
      </c>
      <c r="O3713" s="8">
        <v>1532.6341422900277</v>
      </c>
      <c r="P3713" s="8">
        <v>787.78055328542507</v>
      </c>
      <c r="Q3713" s="8">
        <f>P3713-Table3[[#This Row],[paid]]</f>
        <v>-744.85358900460267</v>
      </c>
      <c r="R3713" s="8">
        <v>3.1151100453049336</v>
      </c>
      <c r="S3713" s="8">
        <v>1400</v>
      </c>
      <c r="T3713" s="10">
        <v>0.15</v>
      </c>
      <c r="U3713" s="8">
        <v>129.95829070965402</v>
      </c>
      <c r="V3713" s="10">
        <v>2.7494604973357369E-2</v>
      </c>
    </row>
    <row r="3714" spans="1:22" x14ac:dyDescent="0.25">
      <c r="A3714" s="6">
        <v>44747</v>
      </c>
      <c r="B3714" s="7" t="str">
        <f t="shared" ref="B3714:B3777" si="58">TEXT(A3714,"M")</f>
        <v>7</v>
      </c>
      <c r="C3714" s="17">
        <f>_xlfn.ISOWEEKNUM(Table3[[#This Row],[dt]])</f>
        <v>27</v>
      </c>
      <c r="D3714" s="1">
        <v>3534</v>
      </c>
      <c r="E3714" s="1" t="s">
        <v>10</v>
      </c>
      <c r="F3714" s="1" t="s">
        <v>94</v>
      </c>
      <c r="G3714" s="1" t="s">
        <v>60</v>
      </c>
      <c r="H3714" s="1" t="s">
        <v>11</v>
      </c>
      <c r="I3714" s="1" t="s">
        <v>18</v>
      </c>
      <c r="J3714" s="1" t="s">
        <v>13</v>
      </c>
      <c r="K3714" s="1" t="s">
        <v>14</v>
      </c>
      <c r="L3714" s="1" t="s">
        <v>79</v>
      </c>
      <c r="M3714" s="1">
        <v>124260</v>
      </c>
      <c r="N3714" s="17">
        <v>194.85396929108137</v>
      </c>
      <c r="O3714" s="8">
        <v>2369.1241683616618</v>
      </c>
      <c r="P3714" s="8">
        <v>1602.8932220441036</v>
      </c>
      <c r="Q3714" s="8">
        <f>P3714-Table3[[#This Row],[paid]]</f>
        <v>-766.23094631755816</v>
      </c>
      <c r="R3714" s="8">
        <v>8.2261255845891021</v>
      </c>
      <c r="S3714" s="8">
        <v>1400</v>
      </c>
      <c r="T3714" s="10">
        <v>0.08</v>
      </c>
      <c r="U3714" s="8">
        <v>647.87012805236088</v>
      </c>
      <c r="V3714" s="10">
        <v>6.7364658600086377E-2</v>
      </c>
    </row>
    <row r="3715" spans="1:22" x14ac:dyDescent="0.25">
      <c r="A3715" s="6">
        <v>44747</v>
      </c>
      <c r="B3715" s="7" t="str">
        <f t="shared" si="58"/>
        <v>7</v>
      </c>
      <c r="C3715" s="17">
        <f>_xlfn.ISOWEEKNUM(Table3[[#This Row],[dt]])</f>
        <v>27</v>
      </c>
      <c r="D3715" s="1">
        <v>3010</v>
      </c>
      <c r="E3715" s="1" t="s">
        <v>24</v>
      </c>
      <c r="F3715" s="1" t="s">
        <v>95</v>
      </c>
      <c r="G3715" s="1" t="s">
        <v>51</v>
      </c>
      <c r="H3715" s="1" t="s">
        <v>11</v>
      </c>
      <c r="I3715" s="1" t="s">
        <v>18</v>
      </c>
      <c r="J3715" s="1" t="s">
        <v>13</v>
      </c>
      <c r="K3715" s="1" t="s">
        <v>15</v>
      </c>
      <c r="L3715" s="1" t="s">
        <v>81</v>
      </c>
      <c r="M3715" s="1">
        <v>42300</v>
      </c>
      <c r="N3715" s="17">
        <v>100.78672900557454</v>
      </c>
      <c r="O3715" s="8">
        <v>911.37892587927229</v>
      </c>
      <c r="P3715" s="8">
        <v>144.42594469180159</v>
      </c>
      <c r="Q3715" s="8">
        <f>P3715-Table3[[#This Row],[paid]]</f>
        <v>-766.95298118747064</v>
      </c>
      <c r="R3715" s="8">
        <v>1.4329857325145789</v>
      </c>
      <c r="S3715" s="8">
        <v>200</v>
      </c>
      <c r="T3715" s="10">
        <v>0.06</v>
      </c>
      <c r="U3715" s="8">
        <v>29.082190443844564</v>
      </c>
      <c r="V3715" s="10">
        <v>3.3560671879170369E-2</v>
      </c>
    </row>
    <row r="3716" spans="1:22" x14ac:dyDescent="0.25">
      <c r="A3716" s="6">
        <v>44747</v>
      </c>
      <c r="B3716" s="7" t="str">
        <f t="shared" si="58"/>
        <v>7</v>
      </c>
      <c r="C3716" s="17">
        <f>_xlfn.ISOWEEKNUM(Table3[[#This Row],[dt]])</f>
        <v>27</v>
      </c>
      <c r="D3716" s="1">
        <v>17644</v>
      </c>
      <c r="E3716" s="1" t="s">
        <v>10</v>
      </c>
      <c r="F3716" s="1" t="s">
        <v>89</v>
      </c>
      <c r="G3716" s="1" t="s">
        <v>73</v>
      </c>
      <c r="H3716" s="1" t="s">
        <v>17</v>
      </c>
      <c r="I3716" s="1" t="s">
        <v>18</v>
      </c>
      <c r="J3716" s="1" t="s">
        <v>13</v>
      </c>
      <c r="K3716" s="1" t="s">
        <v>14</v>
      </c>
      <c r="L3716" s="1" t="s">
        <v>75</v>
      </c>
      <c r="M3716" s="1">
        <v>43260</v>
      </c>
      <c r="N3716" s="17">
        <v>109.51898734177216</v>
      </c>
      <c r="O3716" s="8">
        <v>1561.386283255277</v>
      </c>
      <c r="P3716" s="8">
        <v>770.27677743897004</v>
      </c>
      <c r="Q3716" s="8">
        <f>P3716-Table3[[#This Row],[paid]]</f>
        <v>-791.10950581630698</v>
      </c>
      <c r="R3716" s="8">
        <v>7.0332715461949409</v>
      </c>
      <c r="S3716" s="8">
        <v>600</v>
      </c>
      <c r="T3716" s="10">
        <v>0.1</v>
      </c>
      <c r="U3716" s="8">
        <v>209.92951798162565</v>
      </c>
      <c r="V3716" s="10">
        <v>4.542296226723487E-2</v>
      </c>
    </row>
    <row r="3717" spans="1:22" x14ac:dyDescent="0.25">
      <c r="A3717" s="6">
        <v>44747</v>
      </c>
      <c r="B3717" s="7" t="str">
        <f t="shared" si="58"/>
        <v>7</v>
      </c>
      <c r="C3717" s="17">
        <f>_xlfn.ISOWEEKNUM(Table3[[#This Row],[dt]])</f>
        <v>27</v>
      </c>
      <c r="D3717" s="1">
        <v>2789</v>
      </c>
      <c r="E3717" s="1" t="s">
        <v>10</v>
      </c>
      <c r="F3717" s="1" t="s">
        <v>90</v>
      </c>
      <c r="G3717" s="1" t="s">
        <v>61</v>
      </c>
      <c r="H3717" s="1" t="s">
        <v>17</v>
      </c>
      <c r="I3717" s="1" t="s">
        <v>12</v>
      </c>
      <c r="J3717" s="1" t="s">
        <v>13</v>
      </c>
      <c r="K3717" s="1" t="s">
        <v>14</v>
      </c>
      <c r="L3717" s="1" t="s">
        <v>78</v>
      </c>
      <c r="M3717" s="1">
        <v>23500</v>
      </c>
      <c r="N3717" s="17">
        <v>144.5139713021901</v>
      </c>
      <c r="O3717" s="8">
        <v>1393.0315778680952</v>
      </c>
      <c r="P3717" s="8">
        <v>588.63311540080258</v>
      </c>
      <c r="Q3717" s="8">
        <f>P3717-Table3[[#This Row],[paid]]</f>
        <v>-804.39846246729257</v>
      </c>
      <c r="R3717" s="8">
        <v>4.0731917481523245</v>
      </c>
      <c r="S3717" s="8">
        <v>1000</v>
      </c>
      <c r="T3717" s="10">
        <v>0.14000000000000001</v>
      </c>
      <c r="U3717" s="8">
        <v>391.4947078845733</v>
      </c>
      <c r="V3717" s="10">
        <v>0.11084853412695587</v>
      </c>
    </row>
    <row r="3718" spans="1:22" x14ac:dyDescent="0.25">
      <c r="A3718" s="6">
        <v>44747</v>
      </c>
      <c r="B3718" s="7" t="str">
        <f t="shared" si="58"/>
        <v>7</v>
      </c>
      <c r="C3718" s="17">
        <f>_xlfn.ISOWEEKNUM(Table3[[#This Row],[dt]])</f>
        <v>27</v>
      </c>
      <c r="D3718" s="1">
        <v>16845</v>
      </c>
      <c r="E3718" s="1" t="s">
        <v>10</v>
      </c>
      <c r="F3718" s="1" t="s">
        <v>89</v>
      </c>
      <c r="G3718" s="1" t="s">
        <v>34</v>
      </c>
      <c r="H3718" s="1" t="s">
        <v>11</v>
      </c>
      <c r="I3718" s="1" t="s">
        <v>12</v>
      </c>
      <c r="J3718" s="1" t="s">
        <v>13</v>
      </c>
      <c r="K3718" s="1" t="s">
        <v>15</v>
      </c>
      <c r="L3718" s="1" t="s">
        <v>78</v>
      </c>
      <c r="M3718" s="1">
        <v>499910</v>
      </c>
      <c r="N3718" s="17">
        <v>2189.4419693422942</v>
      </c>
      <c r="O3718" s="8">
        <v>8032.9138554452857</v>
      </c>
      <c r="P3718" s="8">
        <v>7219.8681162656503</v>
      </c>
      <c r="Q3718" s="8">
        <f>P3718-Table3[[#This Row],[paid]]</f>
        <v>-813.04573917963535</v>
      </c>
      <c r="R3718" s="8">
        <v>3.297583684501348</v>
      </c>
      <c r="S3718" s="8">
        <v>7800</v>
      </c>
      <c r="T3718" s="10">
        <v>0.06</v>
      </c>
      <c r="U3718" s="8">
        <v>2218.3704650794639</v>
      </c>
      <c r="V3718" s="10">
        <v>5.1209856591925229E-2</v>
      </c>
    </row>
    <row r="3719" spans="1:22" x14ac:dyDescent="0.25">
      <c r="A3719" s="6">
        <v>44747</v>
      </c>
      <c r="B3719" s="7" t="str">
        <f t="shared" si="58"/>
        <v>7</v>
      </c>
      <c r="C3719" s="17">
        <f>_xlfn.ISOWEEKNUM(Table3[[#This Row],[dt]])</f>
        <v>27</v>
      </c>
      <c r="D3719" s="1">
        <v>15169</v>
      </c>
      <c r="E3719" s="1" t="s">
        <v>10</v>
      </c>
      <c r="F3719" s="1" t="s">
        <v>90</v>
      </c>
      <c r="G3719" s="1" t="s">
        <v>25</v>
      </c>
      <c r="H3719" s="1" t="s">
        <v>11</v>
      </c>
      <c r="I3719" s="1" t="s">
        <v>18</v>
      </c>
      <c r="J3719" s="1" t="s">
        <v>13</v>
      </c>
      <c r="K3719" s="1" t="s">
        <v>14</v>
      </c>
      <c r="L3719" s="1" t="s">
        <v>75</v>
      </c>
      <c r="M3719" s="1">
        <v>110320</v>
      </c>
      <c r="N3719" s="17">
        <v>582.93841875248313</v>
      </c>
      <c r="O3719" s="8">
        <v>3045.7424958266756</v>
      </c>
      <c r="P3719" s="8">
        <v>2224.9126747424107</v>
      </c>
      <c r="Q3719" s="8">
        <f>P3719-Table3[[#This Row],[paid]]</f>
        <v>-820.82982108426495</v>
      </c>
      <c r="R3719" s="8">
        <v>3.8167199195823001</v>
      </c>
      <c r="S3719" s="8">
        <v>2000</v>
      </c>
      <c r="T3719" s="10">
        <v>0.09</v>
      </c>
      <c r="U3719" s="8">
        <v>171.75562030582907</v>
      </c>
      <c r="V3719" s="10">
        <v>1.2866094495574909E-2</v>
      </c>
    </row>
    <row r="3720" spans="1:22" x14ac:dyDescent="0.25">
      <c r="A3720" s="6">
        <v>44747</v>
      </c>
      <c r="B3720" s="7" t="str">
        <f t="shared" si="58"/>
        <v>7</v>
      </c>
      <c r="C3720" s="17">
        <f>_xlfn.ISOWEEKNUM(Table3[[#This Row],[dt]])</f>
        <v>27</v>
      </c>
      <c r="D3720" s="1">
        <v>16256</v>
      </c>
      <c r="E3720" s="1" t="s">
        <v>10</v>
      </c>
      <c r="F3720" s="1" t="s">
        <v>94</v>
      </c>
      <c r="G3720" s="1" t="s">
        <v>27</v>
      </c>
      <c r="H3720" s="1" t="s">
        <v>17</v>
      </c>
      <c r="I3720" s="1" t="s">
        <v>12</v>
      </c>
      <c r="J3720" s="1" t="s">
        <v>16</v>
      </c>
      <c r="K3720" s="1" t="s">
        <v>14</v>
      </c>
      <c r="L3720" s="1" t="s">
        <v>77</v>
      </c>
      <c r="M3720" s="1">
        <v>104880</v>
      </c>
      <c r="N3720" s="17">
        <v>352.18962962962968</v>
      </c>
      <c r="O3720" s="8">
        <v>1935.0488290299463</v>
      </c>
      <c r="P3720" s="8">
        <v>1113.5688405413487</v>
      </c>
      <c r="Q3720" s="8">
        <f>P3720-Table3[[#This Row],[paid]]</f>
        <v>-821.47998848859766</v>
      </c>
      <c r="R3720" s="8">
        <v>3.1618444918789974</v>
      </c>
      <c r="S3720" s="8">
        <v>1400</v>
      </c>
      <c r="T3720" s="10">
        <v>0.1</v>
      </c>
      <c r="U3720" s="8">
        <v>128.41467679098864</v>
      </c>
      <c r="V3720" s="10">
        <v>1.9219688404200398E-2</v>
      </c>
    </row>
    <row r="3721" spans="1:22" x14ac:dyDescent="0.25">
      <c r="A3721" s="6">
        <v>44747</v>
      </c>
      <c r="B3721" s="7" t="str">
        <f t="shared" si="58"/>
        <v>7</v>
      </c>
      <c r="C3721" s="17">
        <f>_xlfn.ISOWEEKNUM(Table3[[#This Row],[dt]])</f>
        <v>27</v>
      </c>
      <c r="D3721" s="1">
        <v>15372</v>
      </c>
      <c r="E3721" s="1" t="s">
        <v>10</v>
      </c>
      <c r="F3721" s="1" t="s">
        <v>91</v>
      </c>
      <c r="G3721" s="1" t="s">
        <v>52</v>
      </c>
      <c r="H3721" s="1" t="s">
        <v>11</v>
      </c>
      <c r="I3721" s="1" t="s">
        <v>12</v>
      </c>
      <c r="J3721" s="1" t="s">
        <v>16</v>
      </c>
      <c r="K3721" s="1" t="s">
        <v>15</v>
      </c>
      <c r="L3721" s="1" t="s">
        <v>80</v>
      </c>
      <c r="M3721" s="1">
        <v>159700</v>
      </c>
      <c r="N3721" s="17">
        <v>1850.2432121694524</v>
      </c>
      <c r="O3721" s="8">
        <v>1606.4006221965565</v>
      </c>
      <c r="P3721" s="8">
        <v>756.29309090177196</v>
      </c>
      <c r="Q3721" s="8">
        <f>P3721-Table3[[#This Row],[paid]]</f>
        <v>-850.10753129478451</v>
      </c>
      <c r="R3721" s="8">
        <v>0.40875333898131211</v>
      </c>
      <c r="S3721" s="8">
        <v>1000</v>
      </c>
      <c r="T3721" s="10">
        <v>0.105</v>
      </c>
      <c r="U3721" s="8">
        <v>413.75626030197299</v>
      </c>
      <c r="V3721" s="10">
        <v>9.1180757230997903E-2</v>
      </c>
    </row>
    <row r="3722" spans="1:22" x14ac:dyDescent="0.25">
      <c r="A3722" s="6">
        <v>44747</v>
      </c>
      <c r="B3722" s="7" t="str">
        <f t="shared" si="58"/>
        <v>7</v>
      </c>
      <c r="C3722" s="17">
        <f>_xlfn.ISOWEEKNUM(Table3[[#This Row],[dt]])</f>
        <v>27</v>
      </c>
      <c r="D3722" s="1">
        <v>14389</v>
      </c>
      <c r="E3722" s="1" t="s">
        <v>10</v>
      </c>
      <c r="F3722" s="1" t="s">
        <v>94</v>
      </c>
      <c r="G3722" s="1" t="s">
        <v>50</v>
      </c>
      <c r="H3722" s="1" t="s">
        <v>19</v>
      </c>
      <c r="I3722" s="1" t="s">
        <v>18</v>
      </c>
      <c r="J3722" s="1" t="s">
        <v>16</v>
      </c>
      <c r="K3722" s="1" t="s">
        <v>20</v>
      </c>
      <c r="L3722" s="1" t="s">
        <v>80</v>
      </c>
      <c r="M3722" s="1">
        <v>33770</v>
      </c>
      <c r="N3722" s="17">
        <v>29.492223238792317</v>
      </c>
      <c r="O3722" s="8">
        <v>1130.8292948240455</v>
      </c>
      <c r="P3722" s="8">
        <v>264.68785720568923</v>
      </c>
      <c r="Q3722" s="8">
        <f>P3722-Table3[[#This Row],[paid]]</f>
        <v>-866.14143761835635</v>
      </c>
      <c r="R3722" s="8">
        <v>8.9748356732067105</v>
      </c>
      <c r="S3722" s="8">
        <v>400</v>
      </c>
      <c r="T3722" s="10">
        <v>5.5E-2</v>
      </c>
      <c r="U3722" s="8">
        <v>15.74340971753373</v>
      </c>
      <c r="V3722" s="10">
        <v>9.9131922683930243E-3</v>
      </c>
    </row>
    <row r="3723" spans="1:22" x14ac:dyDescent="0.25">
      <c r="A3723" s="6">
        <v>44747</v>
      </c>
      <c r="B3723" s="7" t="str">
        <f t="shared" si="58"/>
        <v>7</v>
      </c>
      <c r="C3723" s="17">
        <f>_xlfn.ISOWEEKNUM(Table3[[#This Row],[dt]])</f>
        <v>27</v>
      </c>
      <c r="D3723" s="1">
        <v>12657</v>
      </c>
      <c r="E3723" s="1" t="s">
        <v>10</v>
      </c>
      <c r="F3723" s="1" t="s">
        <v>91</v>
      </c>
      <c r="G3723" s="1" t="s">
        <v>25</v>
      </c>
      <c r="H3723" s="1" t="s">
        <v>19</v>
      </c>
      <c r="I3723" s="1" t="s">
        <v>18</v>
      </c>
      <c r="J3723" s="1" t="s">
        <v>16</v>
      </c>
      <c r="K3723" s="1" t="s">
        <v>14</v>
      </c>
      <c r="L3723" s="1" t="s">
        <v>81</v>
      </c>
      <c r="M3723" s="1">
        <v>203060</v>
      </c>
      <c r="N3723" s="17">
        <v>385.21816255635764</v>
      </c>
      <c r="O3723" s="8">
        <v>5297.3179694970577</v>
      </c>
      <c r="P3723" s="8">
        <v>4416.9331053818869</v>
      </c>
      <c r="Q3723" s="8">
        <f>P3723-Table3[[#This Row],[paid]]</f>
        <v>-880.38486411517079</v>
      </c>
      <c r="R3723" s="8">
        <v>11.466056211032591</v>
      </c>
      <c r="S3723" s="8">
        <v>5200</v>
      </c>
      <c r="T3723" s="10">
        <v>0.08</v>
      </c>
      <c r="U3723" s="8">
        <v>804.08732223075265</v>
      </c>
      <c r="V3723" s="10">
        <v>3.0341087471266688E-2</v>
      </c>
    </row>
    <row r="3724" spans="1:22" x14ac:dyDescent="0.25">
      <c r="A3724" s="6">
        <v>44747</v>
      </c>
      <c r="B3724" s="7" t="str">
        <f t="shared" si="58"/>
        <v>7</v>
      </c>
      <c r="C3724" s="17">
        <f>_xlfn.ISOWEEKNUM(Table3[[#This Row],[dt]])</f>
        <v>27</v>
      </c>
      <c r="D3724" s="1">
        <v>2370</v>
      </c>
      <c r="E3724" s="1" t="s">
        <v>10</v>
      </c>
      <c r="F3724" s="1" t="s">
        <v>95</v>
      </c>
      <c r="G3724" s="1" t="s">
        <v>60</v>
      </c>
      <c r="H3724" s="1" t="s">
        <v>17</v>
      </c>
      <c r="I3724" s="1" t="s">
        <v>12</v>
      </c>
      <c r="J3724" s="1" t="s">
        <v>13</v>
      </c>
      <c r="K3724" s="1" t="s">
        <v>14</v>
      </c>
      <c r="L3724" s="1" t="s">
        <v>77</v>
      </c>
      <c r="M3724" s="1">
        <v>20990</v>
      </c>
      <c r="N3724" s="17">
        <v>53.241611815700757</v>
      </c>
      <c r="O3724" s="8">
        <v>1061.8010927963776</v>
      </c>
      <c r="P3724" s="8">
        <v>119.265826177535</v>
      </c>
      <c r="Q3724" s="8">
        <f>P3724-Table3[[#This Row],[paid]]</f>
        <v>-942.53526661884257</v>
      </c>
      <c r="R3724" s="8">
        <v>2.240086693663244</v>
      </c>
      <c r="S3724" s="8">
        <v>30000</v>
      </c>
      <c r="T3724" s="10">
        <v>0.08</v>
      </c>
      <c r="U3724" s="8">
        <v>11.401016412162187</v>
      </c>
      <c r="V3724" s="10">
        <v>1.5932220175111221E-2</v>
      </c>
    </row>
    <row r="3725" spans="1:22" x14ac:dyDescent="0.25">
      <c r="A3725" s="6">
        <v>44747</v>
      </c>
      <c r="B3725" s="7" t="str">
        <f t="shared" si="58"/>
        <v>7</v>
      </c>
      <c r="C3725" s="17">
        <f>_xlfn.ISOWEEKNUM(Table3[[#This Row],[dt]])</f>
        <v>27</v>
      </c>
      <c r="D3725" s="1">
        <v>2480</v>
      </c>
      <c r="E3725" s="1" t="s">
        <v>10</v>
      </c>
      <c r="F3725" s="1" t="s">
        <v>92</v>
      </c>
      <c r="G3725" s="1" t="s">
        <v>52</v>
      </c>
      <c r="H3725" s="1" t="s">
        <v>17</v>
      </c>
      <c r="I3725" s="1" t="s">
        <v>12</v>
      </c>
      <c r="J3725" s="1" t="s">
        <v>13</v>
      </c>
      <c r="K3725" s="1" t="s">
        <v>14</v>
      </c>
      <c r="L3725" s="1" t="s">
        <v>81</v>
      </c>
      <c r="M3725" s="1">
        <v>321680</v>
      </c>
      <c r="N3725" s="17">
        <v>714.29128957373075</v>
      </c>
      <c r="O3725" s="8">
        <v>10117.158579508321</v>
      </c>
      <c r="P3725" s="8">
        <v>9124.4927381047128</v>
      </c>
      <c r="Q3725" s="8">
        <f>P3725-Table3[[#This Row],[paid]]</f>
        <v>-992.66584140360828</v>
      </c>
      <c r="R3725" s="8">
        <v>12.77419012564182</v>
      </c>
      <c r="S3725" s="8">
        <v>50000</v>
      </c>
      <c r="T3725" s="10">
        <v>0.06</v>
      </c>
      <c r="U3725" s="8">
        <v>623.43815694569321</v>
      </c>
      <c r="V3725" s="10">
        <v>1.1387631342729491E-2</v>
      </c>
    </row>
    <row r="3726" spans="1:22" x14ac:dyDescent="0.25">
      <c r="A3726" s="6">
        <v>44747</v>
      </c>
      <c r="B3726" s="7" t="str">
        <f t="shared" si="58"/>
        <v>7</v>
      </c>
      <c r="C3726" s="17">
        <f>_xlfn.ISOWEEKNUM(Table3[[#This Row],[dt]])</f>
        <v>27</v>
      </c>
      <c r="D3726" s="1">
        <v>9121</v>
      </c>
      <c r="E3726" s="1" t="s">
        <v>10</v>
      </c>
      <c r="F3726" s="1" t="s">
        <v>90</v>
      </c>
      <c r="G3726" s="1" t="s">
        <v>49</v>
      </c>
      <c r="H3726" s="1" t="s">
        <v>11</v>
      </c>
      <c r="I3726" s="1" t="s">
        <v>18</v>
      </c>
      <c r="J3726" s="1" t="s">
        <v>13</v>
      </c>
      <c r="K3726" s="1" t="s">
        <v>14</v>
      </c>
      <c r="L3726" s="1" t="s">
        <v>77</v>
      </c>
      <c r="M3726" s="1">
        <v>187100</v>
      </c>
      <c r="N3726" s="17">
        <v>501.60857908847186</v>
      </c>
      <c r="O3726" s="8">
        <v>3898.7418292373482</v>
      </c>
      <c r="P3726" s="8">
        <v>2884.4282436527078</v>
      </c>
      <c r="Q3726" s="8">
        <f>P3726-Table3[[#This Row],[paid]]</f>
        <v>-1014.3135855846404</v>
      </c>
      <c r="R3726" s="8">
        <v>5.7503566802910742</v>
      </c>
      <c r="S3726" s="8">
        <v>2000</v>
      </c>
      <c r="T3726" s="10">
        <v>0.125</v>
      </c>
      <c r="U3726" s="8">
        <v>1826.3177227061667</v>
      </c>
      <c r="V3726" s="10">
        <v>0.10552742568219815</v>
      </c>
    </row>
    <row r="3727" spans="1:22" x14ac:dyDescent="0.25">
      <c r="A3727" s="6">
        <v>44747</v>
      </c>
      <c r="B3727" s="7" t="str">
        <f t="shared" si="58"/>
        <v>7</v>
      </c>
      <c r="C3727" s="17">
        <f>_xlfn.ISOWEEKNUM(Table3[[#This Row],[dt]])</f>
        <v>27</v>
      </c>
      <c r="D3727" s="1">
        <v>5247</v>
      </c>
      <c r="E3727" s="1" t="s">
        <v>10</v>
      </c>
      <c r="F3727" s="1" t="s">
        <v>92</v>
      </c>
      <c r="G3727" s="1" t="s">
        <v>29</v>
      </c>
      <c r="H3727" s="1" t="s">
        <v>11</v>
      </c>
      <c r="I3727" s="1" t="s">
        <v>18</v>
      </c>
      <c r="J3727" s="1" t="s">
        <v>13</v>
      </c>
      <c r="K3727" s="1" t="s">
        <v>15</v>
      </c>
      <c r="L3727" s="1" t="s">
        <v>78</v>
      </c>
      <c r="M3727" s="1">
        <v>80400</v>
      </c>
      <c r="N3727" s="17">
        <v>229.64278521339509</v>
      </c>
      <c r="O3727" s="8">
        <v>1422.2986942600696</v>
      </c>
      <c r="P3727" s="8">
        <v>348.95366832826653</v>
      </c>
      <c r="Q3727" s="8">
        <f>P3727-Table3[[#This Row],[paid]]</f>
        <v>-1073.3450259318031</v>
      </c>
      <c r="R3727" s="8">
        <v>1.5195498870299891</v>
      </c>
      <c r="S3727" s="8">
        <v>800</v>
      </c>
      <c r="T3727" s="10">
        <v>7.0000000000000007E-2</v>
      </c>
      <c r="U3727" s="8">
        <v>134.94830505412219</v>
      </c>
      <c r="V3727" s="10">
        <v>6.4453783459095235E-2</v>
      </c>
    </row>
    <row r="3728" spans="1:22" x14ac:dyDescent="0.25">
      <c r="A3728" s="6">
        <v>44747</v>
      </c>
      <c r="B3728" s="7" t="str">
        <f t="shared" si="58"/>
        <v>7</v>
      </c>
      <c r="C3728" s="17">
        <f>_xlfn.ISOWEEKNUM(Table3[[#This Row],[dt]])</f>
        <v>27</v>
      </c>
      <c r="D3728" s="1">
        <v>15101</v>
      </c>
      <c r="E3728" s="1" t="s">
        <v>10</v>
      </c>
      <c r="F3728" s="1" t="s">
        <v>92</v>
      </c>
      <c r="G3728" s="1" t="s">
        <v>64</v>
      </c>
      <c r="H3728" s="1" t="s">
        <v>17</v>
      </c>
      <c r="I3728" s="1" t="s">
        <v>12</v>
      </c>
      <c r="J3728" s="1" t="s">
        <v>16</v>
      </c>
      <c r="K3728" s="1" t="s">
        <v>14</v>
      </c>
      <c r="L3728" s="1" t="s">
        <v>80</v>
      </c>
      <c r="M3728" s="1">
        <v>26000</v>
      </c>
      <c r="N3728" s="17">
        <v>107.9271558650241</v>
      </c>
      <c r="O3728" s="8">
        <v>1575.7320611917667</v>
      </c>
      <c r="P3728" s="8">
        <v>304.77469492788435</v>
      </c>
      <c r="Q3728" s="8">
        <f>P3728-Table3[[#This Row],[paid]]</f>
        <v>-1270.9573662638822</v>
      </c>
      <c r="R3728" s="8">
        <v>2.8238925827809433</v>
      </c>
      <c r="S3728" s="8">
        <v>400</v>
      </c>
      <c r="T3728" s="10">
        <v>0.1</v>
      </c>
      <c r="U3728" s="8">
        <v>164.11186976521233</v>
      </c>
      <c r="V3728" s="10">
        <v>8.9744912387408227E-2</v>
      </c>
    </row>
    <row r="3729" spans="1:22" x14ac:dyDescent="0.25">
      <c r="A3729" s="6">
        <v>44747</v>
      </c>
      <c r="B3729" s="7" t="str">
        <f t="shared" si="58"/>
        <v>7</v>
      </c>
      <c r="C3729" s="17">
        <f>_xlfn.ISOWEEKNUM(Table3[[#This Row],[dt]])</f>
        <v>27</v>
      </c>
      <c r="D3729" s="1">
        <v>9559</v>
      </c>
      <c r="E3729" s="1" t="s">
        <v>10</v>
      </c>
      <c r="F3729" s="1" t="s">
        <v>93</v>
      </c>
      <c r="G3729" s="1" t="s">
        <v>31</v>
      </c>
      <c r="H3729" s="1" t="s">
        <v>17</v>
      </c>
      <c r="I3729" s="1" t="s">
        <v>12</v>
      </c>
      <c r="J3729" s="1" t="s">
        <v>16</v>
      </c>
      <c r="K3729" s="1" t="s">
        <v>14</v>
      </c>
      <c r="L3729" s="1" t="s">
        <v>81</v>
      </c>
      <c r="M3729" s="1">
        <v>147720</v>
      </c>
      <c r="N3729" s="17">
        <v>271.12773570001394</v>
      </c>
      <c r="O3729" s="8">
        <v>3110.1528818428205</v>
      </c>
      <c r="P3729" s="8">
        <v>1779.0057142086855</v>
      </c>
      <c r="Q3729" s="8">
        <f>P3729-Table3[[#This Row],[paid]]</f>
        <v>-1331.147167634135</v>
      </c>
      <c r="R3729" s="8">
        <v>6.5615039701325326</v>
      </c>
      <c r="S3729" s="8">
        <v>1600</v>
      </c>
      <c r="T3729" s="10">
        <v>7.0000000000000007E-2</v>
      </c>
      <c r="U3729" s="8">
        <v>226.3382491121682</v>
      </c>
      <c r="V3729" s="10">
        <v>2.1204564559520921E-2</v>
      </c>
    </row>
    <row r="3730" spans="1:22" x14ac:dyDescent="0.25">
      <c r="A3730" s="6">
        <v>44747</v>
      </c>
      <c r="B3730" s="7" t="str">
        <f t="shared" si="58"/>
        <v>7</v>
      </c>
      <c r="C3730" s="17">
        <f>_xlfn.ISOWEEKNUM(Table3[[#This Row],[dt]])</f>
        <v>27</v>
      </c>
      <c r="D3730" s="1">
        <v>16846</v>
      </c>
      <c r="E3730" s="1" t="s">
        <v>10</v>
      </c>
      <c r="F3730" s="1" t="s">
        <v>90</v>
      </c>
      <c r="G3730" s="1" t="s">
        <v>71</v>
      </c>
      <c r="H3730" s="1" t="s">
        <v>11</v>
      </c>
      <c r="I3730" s="1" t="s">
        <v>12</v>
      </c>
      <c r="J3730" s="1" t="s">
        <v>13</v>
      </c>
      <c r="K3730" s="1" t="s">
        <v>15</v>
      </c>
      <c r="L3730" s="1" t="s">
        <v>79</v>
      </c>
      <c r="M3730" s="1">
        <v>99920</v>
      </c>
      <c r="N3730" s="17">
        <v>355.93814877420675</v>
      </c>
      <c r="O3730" s="8">
        <v>1713.2191031112602</v>
      </c>
      <c r="P3730" s="8">
        <v>323.67305520489845</v>
      </c>
      <c r="Q3730" s="8">
        <f>P3730-Table3[[#This Row],[paid]]</f>
        <v>-1389.5460479063618</v>
      </c>
      <c r="R3730" s="8">
        <v>0.90935196555799358</v>
      </c>
      <c r="S3730" s="8">
        <v>200</v>
      </c>
      <c r="T3730" s="10">
        <v>0.06</v>
      </c>
      <c r="U3730" s="8">
        <v>20.457084914923893</v>
      </c>
      <c r="V3730" s="10">
        <v>1.0533821390628119E-2</v>
      </c>
    </row>
    <row r="3731" spans="1:22" x14ac:dyDescent="0.25">
      <c r="A3731" s="6">
        <v>44747</v>
      </c>
      <c r="B3731" s="7" t="str">
        <f t="shared" si="58"/>
        <v>7</v>
      </c>
      <c r="C3731" s="17">
        <f>_xlfn.ISOWEEKNUM(Table3[[#This Row],[dt]])</f>
        <v>27</v>
      </c>
      <c r="D3731" s="1">
        <v>15102</v>
      </c>
      <c r="E3731" s="1" t="s">
        <v>10</v>
      </c>
      <c r="F3731" s="1" t="s">
        <v>93</v>
      </c>
      <c r="G3731" s="1" t="s">
        <v>64</v>
      </c>
      <c r="H3731" s="1" t="s">
        <v>17</v>
      </c>
      <c r="I3731" s="1" t="s">
        <v>18</v>
      </c>
      <c r="J3731" s="1" t="s">
        <v>13</v>
      </c>
      <c r="K3731" s="1" t="s">
        <v>15</v>
      </c>
      <c r="L3731" s="1" t="s">
        <v>75</v>
      </c>
      <c r="M3731" s="1">
        <v>207170</v>
      </c>
      <c r="N3731" s="17">
        <v>361.97173870312531</v>
      </c>
      <c r="O3731" s="8">
        <v>5926.7360519797348</v>
      </c>
      <c r="P3731" s="8">
        <v>4469.3978199366693</v>
      </c>
      <c r="Q3731" s="8">
        <f>P3731-Table3[[#This Row],[paid]]</f>
        <v>-1457.3382320430655</v>
      </c>
      <c r="R3731" s="8">
        <v>12.347366774957782</v>
      </c>
      <c r="S3731" s="8">
        <v>6000</v>
      </c>
      <c r="T3731" s="10">
        <v>6.5000000000000002E-2</v>
      </c>
      <c r="U3731" s="8">
        <v>314.07516507169373</v>
      </c>
      <c r="V3731" s="10">
        <v>1.171206121141931E-2</v>
      </c>
    </row>
    <row r="3732" spans="1:22" x14ac:dyDescent="0.25">
      <c r="A3732" s="6">
        <v>44747</v>
      </c>
      <c r="B3732" s="7" t="str">
        <f t="shared" si="58"/>
        <v>7</v>
      </c>
      <c r="C3732" s="17">
        <f>_xlfn.ISOWEEKNUM(Table3[[#This Row],[dt]])</f>
        <v>27</v>
      </c>
      <c r="D3732" s="1">
        <v>10543</v>
      </c>
      <c r="E3732" s="1" t="s">
        <v>10</v>
      </c>
      <c r="F3732" s="1" t="s">
        <v>89</v>
      </c>
      <c r="G3732" s="1" t="s">
        <v>74</v>
      </c>
      <c r="H3732" s="1" t="s">
        <v>19</v>
      </c>
      <c r="I3732" s="1" t="s">
        <v>18</v>
      </c>
      <c r="J3732" s="1" t="s">
        <v>13</v>
      </c>
      <c r="K3732" s="1" t="s">
        <v>14</v>
      </c>
      <c r="L3732" s="1" t="s">
        <v>79</v>
      </c>
      <c r="M3732" s="1">
        <v>191950</v>
      </c>
      <c r="N3732" s="17">
        <v>163.39002821608159</v>
      </c>
      <c r="O3732" s="8">
        <v>3747.1232449696768</v>
      </c>
      <c r="P3732" s="8">
        <v>1889.6375701380578</v>
      </c>
      <c r="Q3732" s="8">
        <f>P3732-Table3[[#This Row],[paid]]</f>
        <v>-1857.485674831619</v>
      </c>
      <c r="R3732" s="8">
        <v>11.565195200523695</v>
      </c>
      <c r="S3732" s="8">
        <v>2200</v>
      </c>
      <c r="T3732" s="10">
        <v>8.5000000000000006E-2</v>
      </c>
      <c r="U3732" s="8">
        <v>594.5331405624072</v>
      </c>
      <c r="V3732" s="10">
        <v>5.2438022151074036E-2</v>
      </c>
    </row>
    <row r="3733" spans="1:22" x14ac:dyDescent="0.25">
      <c r="A3733" s="6">
        <v>44747</v>
      </c>
      <c r="B3733" s="7" t="str">
        <f t="shared" si="58"/>
        <v>7</v>
      </c>
      <c r="C3733" s="17">
        <f>_xlfn.ISOWEEKNUM(Table3[[#This Row],[dt]])</f>
        <v>27</v>
      </c>
      <c r="D3733" s="1">
        <v>16861</v>
      </c>
      <c r="E3733" s="1" t="s">
        <v>10</v>
      </c>
      <c r="F3733" s="1" t="s">
        <v>94</v>
      </c>
      <c r="G3733" s="1" t="s">
        <v>37</v>
      </c>
      <c r="H3733" s="1" t="s">
        <v>11</v>
      </c>
      <c r="I3733" s="1" t="s">
        <v>18</v>
      </c>
      <c r="J3733" s="1" t="s">
        <v>13</v>
      </c>
      <c r="K3733" s="1" t="s">
        <v>15</v>
      </c>
      <c r="L3733" s="1" t="s">
        <v>80</v>
      </c>
      <c r="M3733" s="1">
        <v>237300</v>
      </c>
      <c r="N3733" s="17">
        <v>1262.6049835274464</v>
      </c>
      <c r="O3733" s="8">
        <v>4999.2960575696434</v>
      </c>
      <c r="P3733" s="8">
        <v>3058.205482759955</v>
      </c>
      <c r="Q3733" s="8">
        <f>P3733-Table3[[#This Row],[paid]]</f>
        <v>-1941.0905748096884</v>
      </c>
      <c r="R3733" s="8">
        <v>2.4221395627759899</v>
      </c>
      <c r="S3733" s="8">
        <v>3000</v>
      </c>
      <c r="T3733" s="10">
        <v>7.0000000000000007E-2</v>
      </c>
      <c r="U3733" s="8">
        <v>259.55738286111267</v>
      </c>
      <c r="V3733" s="10">
        <v>1.4145407839353148E-2</v>
      </c>
    </row>
    <row r="3734" spans="1:22" x14ac:dyDescent="0.25">
      <c r="A3734" s="6">
        <v>44747</v>
      </c>
      <c r="B3734" s="7" t="str">
        <f t="shared" si="58"/>
        <v>7</v>
      </c>
      <c r="C3734" s="17">
        <f>_xlfn.ISOWEEKNUM(Table3[[#This Row],[dt]])</f>
        <v>27</v>
      </c>
      <c r="D3734" s="1">
        <v>7581</v>
      </c>
      <c r="E3734" s="1" t="s">
        <v>10</v>
      </c>
      <c r="F3734" s="1" t="s">
        <v>94</v>
      </c>
      <c r="G3734" s="1" t="s">
        <v>37</v>
      </c>
      <c r="H3734" s="1" t="s">
        <v>11</v>
      </c>
      <c r="I3734" s="1" t="s">
        <v>12</v>
      </c>
      <c r="J3734" s="1" t="s">
        <v>13</v>
      </c>
      <c r="K3734" s="1" t="s">
        <v>14</v>
      </c>
      <c r="L3734" s="1" t="s">
        <v>80</v>
      </c>
      <c r="M3734" s="1">
        <v>119820</v>
      </c>
      <c r="N3734" s="17">
        <v>432.60460261063599</v>
      </c>
      <c r="O3734" s="8">
        <v>2458.1090540301529</v>
      </c>
      <c r="P3734" s="8">
        <v>470.11020799837343</v>
      </c>
      <c r="Q3734" s="8">
        <f>P3734-Table3[[#This Row],[paid]]</f>
        <v>-1987.9988460317795</v>
      </c>
      <c r="R3734" s="8">
        <v>1.0866971945314559</v>
      </c>
      <c r="S3734" s="8">
        <v>600</v>
      </c>
      <c r="T3734" s="10">
        <v>0.17</v>
      </c>
      <c r="U3734" s="8">
        <v>254.9089220493988</v>
      </c>
      <c r="V3734" s="10">
        <v>9.0372043871281907E-2</v>
      </c>
    </row>
    <row r="3735" spans="1:22" x14ac:dyDescent="0.25">
      <c r="A3735" s="6">
        <v>44747</v>
      </c>
      <c r="B3735" s="7" t="str">
        <f t="shared" si="58"/>
        <v>7</v>
      </c>
      <c r="C3735" s="17">
        <f>_xlfn.ISOWEEKNUM(Table3[[#This Row],[dt]])</f>
        <v>27</v>
      </c>
      <c r="D3735" s="1">
        <v>3016</v>
      </c>
      <c r="E3735" s="1" t="s">
        <v>10</v>
      </c>
      <c r="F3735" s="1" t="s">
        <v>92</v>
      </c>
      <c r="G3735" s="1" t="s">
        <v>56</v>
      </c>
      <c r="H3735" s="1" t="s">
        <v>11</v>
      </c>
      <c r="I3735" s="1" t="s">
        <v>12</v>
      </c>
      <c r="J3735" s="1" t="s">
        <v>16</v>
      </c>
      <c r="K3735" s="1" t="s">
        <v>15</v>
      </c>
      <c r="L3735" s="1" t="s">
        <v>76</v>
      </c>
      <c r="M3735" s="1">
        <v>176900</v>
      </c>
      <c r="N3735" s="17">
        <v>933.21499668215006</v>
      </c>
      <c r="O3735" s="8">
        <v>3017.0723171460891</v>
      </c>
      <c r="P3735" s="8">
        <v>737.83467831113569</v>
      </c>
      <c r="Q3735" s="8">
        <f>P3735-Table3[[#This Row],[paid]]</f>
        <v>-2279.2376388349535</v>
      </c>
      <c r="R3735" s="8">
        <v>0.79063739967140689</v>
      </c>
      <c r="S3735" s="8">
        <v>600</v>
      </c>
      <c r="T3735" s="10">
        <v>7.0000000000000007E-2</v>
      </c>
      <c r="U3735" s="8">
        <v>266.3385257759416</v>
      </c>
      <c r="V3735" s="10">
        <v>6.0162195679926631E-2</v>
      </c>
    </row>
    <row r="3736" spans="1:22" x14ac:dyDescent="0.25">
      <c r="A3736" s="6">
        <v>44747</v>
      </c>
      <c r="B3736" s="7" t="str">
        <f t="shared" si="58"/>
        <v>7</v>
      </c>
      <c r="C3736" s="17">
        <f>_xlfn.ISOWEEKNUM(Table3[[#This Row],[dt]])</f>
        <v>27</v>
      </c>
      <c r="D3736" s="1">
        <v>5289</v>
      </c>
      <c r="E3736" s="1" t="s">
        <v>10</v>
      </c>
      <c r="F3736" s="1" t="s">
        <v>95</v>
      </c>
      <c r="G3736" s="1" t="s">
        <v>73</v>
      </c>
      <c r="H3736" s="1" t="s">
        <v>17</v>
      </c>
      <c r="I3736" s="1" t="s">
        <v>12</v>
      </c>
      <c r="J3736" s="1" t="s">
        <v>16</v>
      </c>
      <c r="K3736" s="1" t="s">
        <v>14</v>
      </c>
      <c r="L3736" s="1" t="s">
        <v>81</v>
      </c>
      <c r="M3736" s="1">
        <v>240950</v>
      </c>
      <c r="N3736" s="17">
        <v>732.89679354484394</v>
      </c>
      <c r="O3736" s="8">
        <v>5243.8394284028836</v>
      </c>
      <c r="P3736" s="8">
        <v>2224.0700827201972</v>
      </c>
      <c r="Q3736" s="8">
        <f>P3736-Table3[[#This Row],[paid]]</f>
        <v>-3019.7693456826864</v>
      </c>
      <c r="R3736" s="8">
        <v>3.0346292988442616</v>
      </c>
      <c r="S3736" s="8">
        <v>2600</v>
      </c>
      <c r="T3736" s="10">
        <v>0.04</v>
      </c>
      <c r="U3736" s="8">
        <v>531.57782629944722</v>
      </c>
      <c r="V3736" s="10">
        <v>3.9835212510426633E-2</v>
      </c>
    </row>
    <row r="3737" spans="1:22" x14ac:dyDescent="0.25">
      <c r="A3737" s="6">
        <v>44747</v>
      </c>
      <c r="B3737" s="7" t="str">
        <f t="shared" si="58"/>
        <v>7</v>
      </c>
      <c r="C3737" s="17">
        <f>_xlfn.ISOWEEKNUM(Table3[[#This Row],[dt]])</f>
        <v>27</v>
      </c>
      <c r="D3737" s="1">
        <v>16205</v>
      </c>
      <c r="E3737" s="1" t="s">
        <v>10</v>
      </c>
      <c r="F3737" s="1" t="s">
        <v>93</v>
      </c>
      <c r="G3737" s="1" t="s">
        <v>31</v>
      </c>
      <c r="H3737" s="1" t="s">
        <v>17</v>
      </c>
      <c r="I3737" s="1" t="s">
        <v>12</v>
      </c>
      <c r="J3737" s="1" t="s">
        <v>13</v>
      </c>
      <c r="K3737" s="1" t="s">
        <v>14</v>
      </c>
      <c r="L3737" s="1" t="s">
        <v>81</v>
      </c>
      <c r="M3737" s="1">
        <v>171910</v>
      </c>
      <c r="N3737" s="17">
        <v>669.30360684639675</v>
      </c>
      <c r="O3737" s="8">
        <v>6581.7260518171315</v>
      </c>
      <c r="P3737" s="8">
        <v>3463.1863095566828</v>
      </c>
      <c r="Q3737" s="8">
        <f>P3737-Table3[[#This Row],[paid]]</f>
        <v>-3118.5397422604487</v>
      </c>
      <c r="R3737" s="8">
        <v>5.1743129338184994</v>
      </c>
      <c r="S3737" s="8">
        <v>4200</v>
      </c>
      <c r="T3737" s="10">
        <v>0.09</v>
      </c>
      <c r="U3737" s="8">
        <v>488.11563762087479</v>
      </c>
      <c r="V3737" s="10">
        <v>2.3490681412562994E-2</v>
      </c>
    </row>
    <row r="3738" spans="1:22" x14ac:dyDescent="0.25">
      <c r="A3738" s="6">
        <v>44748</v>
      </c>
      <c r="B3738" s="7" t="str">
        <f t="shared" si="58"/>
        <v>7</v>
      </c>
      <c r="C3738" s="17">
        <f>_xlfn.ISOWEEKNUM(Table3[[#This Row],[dt]])</f>
        <v>27</v>
      </c>
      <c r="D3738" s="1">
        <v>7581</v>
      </c>
      <c r="E3738" s="1" t="s">
        <v>10</v>
      </c>
      <c r="F3738" s="1" t="s">
        <v>90</v>
      </c>
      <c r="G3738" s="1" t="s">
        <v>25</v>
      </c>
      <c r="H3738" s="1" t="s">
        <v>11</v>
      </c>
      <c r="I3738" s="1" t="s">
        <v>12</v>
      </c>
      <c r="J3738" s="1" t="s">
        <v>13</v>
      </c>
      <c r="K3738" s="1" t="s">
        <v>14</v>
      </c>
      <c r="L3738" s="1" t="s">
        <v>80</v>
      </c>
      <c r="M3738" s="1">
        <v>1330080</v>
      </c>
      <c r="N3738" s="17">
        <v>4221.8934584598401</v>
      </c>
      <c r="O3738" s="8">
        <v>28348.3471714851</v>
      </c>
      <c r="P3738" s="8">
        <v>45645.957849520004</v>
      </c>
      <c r="Q3738" s="8">
        <f>P3738-Table3[[#This Row],[paid]]</f>
        <v>17297.610678034904</v>
      </c>
      <c r="R3738" s="8">
        <v>10.811726610024827</v>
      </c>
      <c r="S3738" s="8">
        <v>52000</v>
      </c>
      <c r="T3738" s="10">
        <v>0.17</v>
      </c>
      <c r="U3738" s="8">
        <v>39723.209336540865</v>
      </c>
      <c r="V3738" s="10">
        <v>0.14504098941792928</v>
      </c>
    </row>
    <row r="3739" spans="1:22" x14ac:dyDescent="0.25">
      <c r="A3739" s="6">
        <v>44748</v>
      </c>
      <c r="B3739" s="7" t="str">
        <f t="shared" si="58"/>
        <v>7</v>
      </c>
      <c r="C3739" s="17">
        <f>_xlfn.ISOWEEKNUM(Table3[[#This Row],[dt]])</f>
        <v>27</v>
      </c>
      <c r="D3739" s="1">
        <v>13549</v>
      </c>
      <c r="E3739" s="1" t="s">
        <v>10</v>
      </c>
      <c r="F3739" s="1" t="s">
        <v>93</v>
      </c>
      <c r="G3739" s="1" t="s">
        <v>25</v>
      </c>
      <c r="H3739" s="1" t="s">
        <v>19</v>
      </c>
      <c r="I3739" s="1" t="s">
        <v>12</v>
      </c>
      <c r="J3739" s="1" t="s">
        <v>13</v>
      </c>
      <c r="K3739" s="1" t="s">
        <v>14</v>
      </c>
      <c r="L3739" s="1" t="s">
        <v>75</v>
      </c>
      <c r="M3739" s="1">
        <v>694250</v>
      </c>
      <c r="N3739" s="17">
        <v>720.00705228369543</v>
      </c>
      <c r="O3739" s="8">
        <v>14496.513239837457</v>
      </c>
      <c r="P3739" s="8">
        <v>23194.648369348735</v>
      </c>
      <c r="Q3739" s="8">
        <f>P3739-Table3[[#This Row],[paid]]</f>
        <v>8698.1351295112781</v>
      </c>
      <c r="R3739" s="8">
        <v>32.214473866305461</v>
      </c>
      <c r="S3739" s="8">
        <v>15000</v>
      </c>
      <c r="T3739" s="10">
        <v>7.0000000000000007E-2</v>
      </c>
      <c r="U3739" s="8">
        <v>9424.5362828923007</v>
      </c>
      <c r="V3739" s="10">
        <v>6.7720623401406665E-2</v>
      </c>
    </row>
    <row r="3740" spans="1:22" x14ac:dyDescent="0.25">
      <c r="A3740" s="6">
        <v>44748</v>
      </c>
      <c r="B3740" s="7" t="str">
        <f t="shared" si="58"/>
        <v>7</v>
      </c>
      <c r="C3740" s="17">
        <f>_xlfn.ISOWEEKNUM(Table3[[#This Row],[dt]])</f>
        <v>27</v>
      </c>
      <c r="D3740" s="1">
        <v>16846</v>
      </c>
      <c r="E3740" s="1" t="s">
        <v>10</v>
      </c>
      <c r="F3740" s="1" t="s">
        <v>95</v>
      </c>
      <c r="G3740" s="1" t="s">
        <v>60</v>
      </c>
      <c r="H3740" s="1" t="s">
        <v>11</v>
      </c>
      <c r="I3740" s="1" t="s">
        <v>12</v>
      </c>
      <c r="J3740" s="1" t="s">
        <v>13</v>
      </c>
      <c r="K3740" s="1" t="s">
        <v>15</v>
      </c>
      <c r="L3740" s="1" t="s">
        <v>76</v>
      </c>
      <c r="M3740" s="1">
        <v>679220</v>
      </c>
      <c r="N3740" s="17">
        <v>2282.0549963510184</v>
      </c>
      <c r="O3740" s="8">
        <v>12762.780071095956</v>
      </c>
      <c r="P3740" s="8">
        <v>19894.375702577683</v>
      </c>
      <c r="Q3740" s="8">
        <f>P3740-Table3[[#This Row],[paid]]</f>
        <v>7131.5956314817267</v>
      </c>
      <c r="R3740" s="8">
        <v>8.7177459502021541</v>
      </c>
      <c r="S3740" s="8">
        <v>8800</v>
      </c>
      <c r="T3740" s="10">
        <v>0.06</v>
      </c>
      <c r="U3740" s="8">
        <v>2053.147034741819</v>
      </c>
      <c r="V3740" s="10">
        <v>1.7200397618540631E-2</v>
      </c>
    </row>
    <row r="3741" spans="1:22" x14ac:dyDescent="0.25">
      <c r="A3741" s="6">
        <v>44748</v>
      </c>
      <c r="B3741" s="7" t="str">
        <f t="shared" si="58"/>
        <v>7</v>
      </c>
      <c r="C3741" s="17">
        <f>_xlfn.ISOWEEKNUM(Table3[[#This Row],[dt]])</f>
        <v>27</v>
      </c>
      <c r="D3741" s="1">
        <v>9559</v>
      </c>
      <c r="E3741" s="1" t="s">
        <v>10</v>
      </c>
      <c r="F3741" s="1" t="s">
        <v>92</v>
      </c>
      <c r="G3741" s="1" t="s">
        <v>61</v>
      </c>
      <c r="H3741" s="1" t="s">
        <v>17</v>
      </c>
      <c r="I3741" s="1" t="s">
        <v>12</v>
      </c>
      <c r="J3741" s="1" t="s">
        <v>16</v>
      </c>
      <c r="K3741" s="1" t="s">
        <v>14</v>
      </c>
      <c r="L3741" s="1" t="s">
        <v>78</v>
      </c>
      <c r="M3741" s="1">
        <v>495230</v>
      </c>
      <c r="N3741" s="17">
        <v>812.02473041532437</v>
      </c>
      <c r="O3741" s="8">
        <v>8432.5545198394484</v>
      </c>
      <c r="P3741" s="8">
        <v>13426.35845232383</v>
      </c>
      <c r="Q3741" s="8">
        <f>P3741-Table3[[#This Row],[paid]]</f>
        <v>4993.8039324843812</v>
      </c>
      <c r="R3741" s="8">
        <v>16.534420627136175</v>
      </c>
      <c r="S3741" s="8">
        <v>12000</v>
      </c>
      <c r="T3741" s="10">
        <v>7.0000000000000007E-2</v>
      </c>
      <c r="U3741" s="8">
        <v>855.63734227080226</v>
      </c>
      <c r="V3741" s="10">
        <v>1.0621362763267961E-2</v>
      </c>
    </row>
    <row r="3742" spans="1:22" x14ac:dyDescent="0.25">
      <c r="A3742" s="6">
        <v>44748</v>
      </c>
      <c r="B3742" s="7" t="str">
        <f t="shared" si="58"/>
        <v>7</v>
      </c>
      <c r="C3742" s="17">
        <f>_xlfn.ISOWEEKNUM(Table3[[#This Row],[dt]])</f>
        <v>27</v>
      </c>
      <c r="D3742" s="1">
        <v>16861</v>
      </c>
      <c r="E3742" s="1" t="s">
        <v>10</v>
      </c>
      <c r="F3742" s="1" t="s">
        <v>90</v>
      </c>
      <c r="G3742" s="1" t="s">
        <v>41</v>
      </c>
      <c r="H3742" s="1" t="s">
        <v>11</v>
      </c>
      <c r="I3742" s="1" t="s">
        <v>18</v>
      </c>
      <c r="J3742" s="1" t="s">
        <v>13</v>
      </c>
      <c r="K3742" s="1" t="s">
        <v>15</v>
      </c>
      <c r="L3742" s="1" t="s">
        <v>77</v>
      </c>
      <c r="M3742" s="1">
        <v>553440</v>
      </c>
      <c r="N3742" s="17">
        <v>3329.6043193212495</v>
      </c>
      <c r="O3742" s="8">
        <v>11440.104020373316</v>
      </c>
      <c r="P3742" s="8">
        <v>16278.213572529652</v>
      </c>
      <c r="Q3742" s="8">
        <f>P3742-Table3[[#This Row],[paid]]</f>
        <v>4838.1095521563366</v>
      </c>
      <c r="R3742" s="8">
        <v>4.8889333420398788</v>
      </c>
      <c r="S3742" s="8">
        <v>17800</v>
      </c>
      <c r="T3742" s="10">
        <v>7.0000000000000007E-2</v>
      </c>
      <c r="U3742" s="8">
        <v>1436.4697213520897</v>
      </c>
      <c r="V3742" s="10">
        <v>1.4707487351644536E-2</v>
      </c>
    </row>
    <row r="3743" spans="1:22" x14ac:dyDescent="0.25">
      <c r="A3743" s="6">
        <v>44748</v>
      </c>
      <c r="B3743" s="7" t="str">
        <f t="shared" si="58"/>
        <v>7</v>
      </c>
      <c r="C3743" s="17">
        <f>_xlfn.ISOWEEKNUM(Table3[[#This Row],[dt]])</f>
        <v>27</v>
      </c>
      <c r="D3743" s="1">
        <v>12446</v>
      </c>
      <c r="E3743" s="1" t="s">
        <v>10</v>
      </c>
      <c r="F3743" s="1" t="s">
        <v>93</v>
      </c>
      <c r="G3743" s="1" t="s">
        <v>62</v>
      </c>
      <c r="H3743" s="1" t="s">
        <v>11</v>
      </c>
      <c r="I3743" s="1" t="s">
        <v>12</v>
      </c>
      <c r="J3743" s="1" t="s">
        <v>13</v>
      </c>
      <c r="K3743" s="1" t="s">
        <v>15</v>
      </c>
      <c r="L3743" s="1" t="s">
        <v>78</v>
      </c>
      <c r="M3743" s="1">
        <v>250260</v>
      </c>
      <c r="N3743" s="17">
        <v>1079.3775256450108</v>
      </c>
      <c r="O3743" s="8">
        <v>6543.2603654844243</v>
      </c>
      <c r="P3743" s="8">
        <v>10604.576851272745</v>
      </c>
      <c r="Q3743" s="8">
        <f>P3743-Table3[[#This Row],[paid]]</f>
        <v>4061.3164857883203</v>
      </c>
      <c r="R3743" s="8">
        <v>9.8247152634901287</v>
      </c>
      <c r="S3743" s="8">
        <v>6600</v>
      </c>
      <c r="T3743" s="10">
        <v>0.21</v>
      </c>
      <c r="U3743" s="8">
        <v>8853.2541499151484</v>
      </c>
      <c r="V3743" s="10">
        <v>0.13914203074893075</v>
      </c>
    </row>
    <row r="3744" spans="1:22" x14ac:dyDescent="0.25">
      <c r="A3744" s="6">
        <v>44748</v>
      </c>
      <c r="B3744" s="7" t="str">
        <f t="shared" si="58"/>
        <v>7</v>
      </c>
      <c r="C3744" s="17">
        <f>_xlfn.ISOWEEKNUM(Table3[[#This Row],[dt]])</f>
        <v>27</v>
      </c>
      <c r="D3744" s="1">
        <v>5289</v>
      </c>
      <c r="E3744" s="1" t="s">
        <v>10</v>
      </c>
      <c r="F3744" s="1" t="s">
        <v>89</v>
      </c>
      <c r="G3744" s="1" t="s">
        <v>67</v>
      </c>
      <c r="H3744" s="1" t="s">
        <v>17</v>
      </c>
      <c r="I3744" s="1" t="s">
        <v>12</v>
      </c>
      <c r="J3744" s="1" t="s">
        <v>16</v>
      </c>
      <c r="K3744" s="1" t="s">
        <v>14</v>
      </c>
      <c r="L3744" s="1" t="s">
        <v>75</v>
      </c>
      <c r="M3744" s="1">
        <v>624560</v>
      </c>
      <c r="N3744" s="17">
        <v>1990.8837843099086</v>
      </c>
      <c r="O3744" s="8">
        <v>13688.178552881696</v>
      </c>
      <c r="P3744" s="8">
        <v>17335.606054497988</v>
      </c>
      <c r="Q3744" s="8">
        <f>P3744-Table3[[#This Row],[paid]]</f>
        <v>3647.4275016162919</v>
      </c>
      <c r="R3744" s="8">
        <v>8.707492718118127</v>
      </c>
      <c r="S3744" s="8">
        <v>17800</v>
      </c>
      <c r="T3744" s="10">
        <v>0.04</v>
      </c>
      <c r="U3744" s="8">
        <v>167.84213808438602</v>
      </c>
      <c r="V3744" s="10">
        <v>1.6136551322630454E-3</v>
      </c>
    </row>
    <row r="3745" spans="1:22" x14ac:dyDescent="0.25">
      <c r="A3745" s="6">
        <v>44748</v>
      </c>
      <c r="B3745" s="7" t="str">
        <f t="shared" si="58"/>
        <v>7</v>
      </c>
      <c r="C3745" s="17">
        <f>_xlfn.ISOWEEKNUM(Table3[[#This Row],[dt]])</f>
        <v>27</v>
      </c>
      <c r="D3745" s="1">
        <v>17933</v>
      </c>
      <c r="E3745" s="1" t="s">
        <v>10</v>
      </c>
      <c r="F3745" s="1" t="s">
        <v>90</v>
      </c>
      <c r="G3745" s="1" t="s">
        <v>63</v>
      </c>
      <c r="H3745" s="1" t="s">
        <v>11</v>
      </c>
      <c r="I3745" s="1" t="s">
        <v>12</v>
      </c>
      <c r="J3745" s="1" t="s">
        <v>16</v>
      </c>
      <c r="K3745" s="1" t="s">
        <v>15</v>
      </c>
      <c r="L3745" s="1" t="s">
        <v>76</v>
      </c>
      <c r="M3745" s="1">
        <v>396380</v>
      </c>
      <c r="N3745" s="17">
        <v>3104.1401694563433</v>
      </c>
      <c r="O3745" s="8">
        <v>13181.468536014976</v>
      </c>
      <c r="P3745" s="8">
        <v>16432.580712879109</v>
      </c>
      <c r="Q3745" s="8">
        <f>P3745-Table3[[#This Row],[paid]]</f>
        <v>3251.1121768641333</v>
      </c>
      <c r="R3745" s="8">
        <v>5.2937624642630423</v>
      </c>
      <c r="S3745" s="8">
        <v>32800</v>
      </c>
      <c r="T3745" s="10">
        <v>0.12</v>
      </c>
      <c r="U3745" s="8">
        <v>2382.1628834039211</v>
      </c>
      <c r="V3745" s="10">
        <v>2.4160973505690131E-2</v>
      </c>
    </row>
    <row r="3746" spans="1:22" x14ac:dyDescent="0.25">
      <c r="A3746" s="6">
        <v>44748</v>
      </c>
      <c r="B3746" s="7" t="str">
        <f t="shared" si="58"/>
        <v>7</v>
      </c>
      <c r="C3746" s="17">
        <f>_xlfn.ISOWEEKNUM(Table3[[#This Row],[dt]])</f>
        <v>27</v>
      </c>
      <c r="D3746" s="1">
        <v>2647</v>
      </c>
      <c r="E3746" s="1" t="s">
        <v>10</v>
      </c>
      <c r="F3746" s="1" t="s">
        <v>95</v>
      </c>
      <c r="G3746" s="1" t="s">
        <v>30</v>
      </c>
      <c r="H3746" s="1" t="s">
        <v>11</v>
      </c>
      <c r="I3746" s="1" t="s">
        <v>21</v>
      </c>
      <c r="J3746" s="1" t="s">
        <v>13</v>
      </c>
      <c r="K3746" s="1" t="s">
        <v>14</v>
      </c>
      <c r="L3746" s="1" t="s">
        <v>80</v>
      </c>
      <c r="M3746" s="1">
        <v>242300</v>
      </c>
      <c r="N3746" s="17">
        <v>629.70113235567101</v>
      </c>
      <c r="O3746" s="8">
        <v>6314.1882367310009</v>
      </c>
      <c r="P3746" s="8">
        <v>9466.7892442294506</v>
      </c>
      <c r="Q3746" s="8">
        <f>P3746-Table3[[#This Row],[paid]]</f>
        <v>3152.6010074984497</v>
      </c>
      <c r="R3746" s="8">
        <v>15.033781516026194</v>
      </c>
      <c r="S3746" s="8">
        <v>7200</v>
      </c>
      <c r="T3746" s="10">
        <v>0.08</v>
      </c>
      <c r="U3746" s="8">
        <v>3681.0373639033405</v>
      </c>
      <c r="V3746" s="10">
        <v>6.4806156711600033E-2</v>
      </c>
    </row>
    <row r="3747" spans="1:22" x14ac:dyDescent="0.25">
      <c r="A3747" s="6">
        <v>44748</v>
      </c>
      <c r="B3747" s="7" t="str">
        <f t="shared" si="58"/>
        <v>7</v>
      </c>
      <c r="C3747" s="17">
        <f>_xlfn.ISOWEEKNUM(Table3[[#This Row],[dt]])</f>
        <v>27</v>
      </c>
      <c r="D3747" s="1">
        <v>10509</v>
      </c>
      <c r="E3747" s="1" t="s">
        <v>10</v>
      </c>
      <c r="F3747" s="1" t="s">
        <v>95</v>
      </c>
      <c r="G3747" s="1" t="s">
        <v>27</v>
      </c>
      <c r="H3747" s="1" t="s">
        <v>17</v>
      </c>
      <c r="I3747" s="1" t="s">
        <v>12</v>
      </c>
      <c r="J3747" s="1" t="s">
        <v>13</v>
      </c>
      <c r="K3747" s="1" t="s">
        <v>14</v>
      </c>
      <c r="L3747" s="1" t="s">
        <v>75</v>
      </c>
      <c r="M3747" s="1">
        <v>412230</v>
      </c>
      <c r="N3747" s="17">
        <v>843.0511096884336</v>
      </c>
      <c r="O3747" s="8">
        <v>13859.841058141974</v>
      </c>
      <c r="P3747" s="8">
        <v>16934.136788654934</v>
      </c>
      <c r="Q3747" s="8">
        <f>P3747-Table3[[#This Row],[paid]]</f>
        <v>3074.2957305129603</v>
      </c>
      <c r="R3747" s="8">
        <v>20.086726171220253</v>
      </c>
      <c r="S3747" s="8">
        <v>11400</v>
      </c>
      <c r="T3747" s="10">
        <v>0.108</v>
      </c>
      <c r="U3747" s="8">
        <v>10697.040553354002</v>
      </c>
      <c r="V3747" s="10">
        <v>0.10528083683722721</v>
      </c>
    </row>
    <row r="3748" spans="1:22" x14ac:dyDescent="0.25">
      <c r="A3748" s="6">
        <v>44748</v>
      </c>
      <c r="B3748" s="7" t="str">
        <f t="shared" si="58"/>
        <v>7</v>
      </c>
      <c r="C3748" s="17">
        <f>_xlfn.ISOWEEKNUM(Table3[[#This Row],[dt]])</f>
        <v>27</v>
      </c>
      <c r="D3748" s="1">
        <v>13948</v>
      </c>
      <c r="E3748" s="1" t="s">
        <v>10</v>
      </c>
      <c r="F3748" s="1" t="s">
        <v>90</v>
      </c>
      <c r="G3748" s="1" t="s">
        <v>33</v>
      </c>
      <c r="H3748" s="1" t="s">
        <v>11</v>
      </c>
      <c r="I3748" s="1" t="s">
        <v>18</v>
      </c>
      <c r="J3748" s="1" t="s">
        <v>13</v>
      </c>
      <c r="K3748" s="1" t="s">
        <v>14</v>
      </c>
      <c r="L3748" s="1" t="s">
        <v>79</v>
      </c>
      <c r="M3748" s="1">
        <v>174150</v>
      </c>
      <c r="N3748" s="17">
        <v>733.36608646827619</v>
      </c>
      <c r="O3748" s="8">
        <v>4740.1948679255911</v>
      </c>
      <c r="P3748" s="8">
        <v>7725.1070208613282</v>
      </c>
      <c r="Q3748" s="8">
        <f>P3748-Table3[[#This Row],[paid]]</f>
        <v>2984.9121529357371</v>
      </c>
      <c r="R3748" s="8">
        <v>10.533766373167978</v>
      </c>
      <c r="S3748" s="8">
        <v>6400</v>
      </c>
      <c r="T3748" s="10">
        <v>0.1</v>
      </c>
      <c r="U3748" s="8">
        <v>1167.5250493528704</v>
      </c>
      <c r="V3748" s="10">
        <v>2.5188972489313476E-2</v>
      </c>
    </row>
    <row r="3749" spans="1:22" x14ac:dyDescent="0.25">
      <c r="A3749" s="6">
        <v>44748</v>
      </c>
      <c r="B3749" s="7" t="str">
        <f t="shared" si="58"/>
        <v>7</v>
      </c>
      <c r="C3749" s="17">
        <f>_xlfn.ISOWEEKNUM(Table3[[#This Row],[dt]])</f>
        <v>27</v>
      </c>
      <c r="D3749" s="1">
        <v>14315</v>
      </c>
      <c r="E3749" s="1" t="s">
        <v>10</v>
      </c>
      <c r="F3749" s="1" t="s">
        <v>93</v>
      </c>
      <c r="G3749" s="1" t="s">
        <v>40</v>
      </c>
      <c r="H3749" s="1" t="s">
        <v>11</v>
      </c>
      <c r="I3749" s="1" t="s">
        <v>12</v>
      </c>
      <c r="J3749" s="1" t="s">
        <v>16</v>
      </c>
      <c r="K3749" s="1" t="s">
        <v>14</v>
      </c>
      <c r="L3749" s="1" t="s">
        <v>79</v>
      </c>
      <c r="M3749" s="1">
        <v>195050</v>
      </c>
      <c r="N3749" s="17">
        <v>696.50203691595834</v>
      </c>
      <c r="O3749" s="8">
        <v>4473.9019788825326</v>
      </c>
      <c r="P3749" s="8">
        <v>7314.7461062300963</v>
      </c>
      <c r="Q3749" s="8">
        <f>P3749-Table3[[#This Row],[paid]]</f>
        <v>2840.8441273475637</v>
      </c>
      <c r="R3749" s="8">
        <v>10.502117321320499</v>
      </c>
      <c r="S3749" s="8">
        <v>10000</v>
      </c>
      <c r="T3749" s="10">
        <v>0.15</v>
      </c>
      <c r="U3749" s="8">
        <v>1682.671758305301</v>
      </c>
      <c r="V3749" s="10">
        <v>3.8339716646080629E-2</v>
      </c>
    </row>
    <row r="3750" spans="1:22" x14ac:dyDescent="0.25">
      <c r="A3750" s="6">
        <v>44748</v>
      </c>
      <c r="B3750" s="7" t="str">
        <f t="shared" si="58"/>
        <v>7</v>
      </c>
      <c r="C3750" s="17">
        <f>_xlfn.ISOWEEKNUM(Table3[[#This Row],[dt]])</f>
        <v>27</v>
      </c>
      <c r="D3750" s="1">
        <v>15605</v>
      </c>
      <c r="E3750" s="1" t="s">
        <v>10</v>
      </c>
      <c r="F3750" s="1" t="s">
        <v>95</v>
      </c>
      <c r="G3750" s="1" t="s">
        <v>52</v>
      </c>
      <c r="H3750" s="1" t="s">
        <v>11</v>
      </c>
      <c r="I3750" s="1" t="s">
        <v>12</v>
      </c>
      <c r="J3750" s="1" t="s">
        <v>13</v>
      </c>
      <c r="K3750" s="1" t="s">
        <v>14</v>
      </c>
      <c r="L3750" s="1" t="s">
        <v>78</v>
      </c>
      <c r="M3750" s="1">
        <v>174880</v>
      </c>
      <c r="N3750" s="17">
        <v>1119.0401645432212</v>
      </c>
      <c r="O3750" s="8">
        <v>4039.2005296324041</v>
      </c>
      <c r="P3750" s="8">
        <v>6726.2315852721904</v>
      </c>
      <c r="Q3750" s="8">
        <f>P3750-Table3[[#This Row],[paid]]</f>
        <v>2687.0310556397862</v>
      </c>
      <c r="R3750" s="8">
        <v>6.0107150738577442</v>
      </c>
      <c r="S3750" s="8">
        <v>5800</v>
      </c>
      <c r="T3750" s="10">
        <v>0.32</v>
      </c>
      <c r="U3750" s="8">
        <v>12266.887842455191</v>
      </c>
      <c r="V3750" s="10">
        <v>0.30395642510324467</v>
      </c>
    </row>
    <row r="3751" spans="1:22" x14ac:dyDescent="0.25">
      <c r="A3751" s="6">
        <v>44748</v>
      </c>
      <c r="B3751" s="7" t="str">
        <f t="shared" si="58"/>
        <v>7</v>
      </c>
      <c r="C3751" s="17">
        <f>_xlfn.ISOWEEKNUM(Table3[[#This Row],[dt]])</f>
        <v>27</v>
      </c>
      <c r="D3751" s="1">
        <v>15031</v>
      </c>
      <c r="E3751" s="1" t="s">
        <v>10</v>
      </c>
      <c r="F3751" s="1" t="s">
        <v>94</v>
      </c>
      <c r="G3751" s="1" t="s">
        <v>45</v>
      </c>
      <c r="H3751" s="1" t="s">
        <v>19</v>
      </c>
      <c r="I3751" s="1" t="s">
        <v>12</v>
      </c>
      <c r="J3751" s="1" t="s">
        <v>13</v>
      </c>
      <c r="K3751" s="1" t="s">
        <v>14</v>
      </c>
      <c r="L3751" s="1" t="s">
        <v>77</v>
      </c>
      <c r="M3751" s="1">
        <v>134410</v>
      </c>
      <c r="N3751" s="17">
        <v>485.84179062977893</v>
      </c>
      <c r="O3751" s="8">
        <v>4387.9199178981817</v>
      </c>
      <c r="P3751" s="8">
        <v>6832.804070678606</v>
      </c>
      <c r="Q3751" s="8">
        <f>P3751-Table3[[#This Row],[paid]]</f>
        <v>2444.8841527804243</v>
      </c>
      <c r="R3751" s="8">
        <v>14.0638458906993</v>
      </c>
      <c r="S3751" s="8">
        <v>9600</v>
      </c>
      <c r="T3751" s="10">
        <v>0.11</v>
      </c>
      <c r="U3751" s="8">
        <v>109.62614808446722</v>
      </c>
      <c r="V3751" s="10">
        <v>2.6740156005863537E-3</v>
      </c>
    </row>
    <row r="3752" spans="1:22" x14ac:dyDescent="0.25">
      <c r="A3752" s="6">
        <v>44748</v>
      </c>
      <c r="B3752" s="7" t="str">
        <f t="shared" si="58"/>
        <v>7</v>
      </c>
      <c r="C3752" s="17">
        <f>_xlfn.ISOWEEKNUM(Table3[[#This Row],[dt]])</f>
        <v>27</v>
      </c>
      <c r="D3752" s="1">
        <v>10543</v>
      </c>
      <c r="E3752" s="1" t="s">
        <v>10</v>
      </c>
      <c r="F3752" s="1" t="s">
        <v>90</v>
      </c>
      <c r="G3752" s="1" t="s">
        <v>65</v>
      </c>
      <c r="H3752" s="1" t="s">
        <v>19</v>
      </c>
      <c r="I3752" s="1" t="s">
        <v>18</v>
      </c>
      <c r="J3752" s="1" t="s">
        <v>13</v>
      </c>
      <c r="K3752" s="1" t="s">
        <v>14</v>
      </c>
      <c r="L3752" s="1" t="s">
        <v>80</v>
      </c>
      <c r="M3752" s="1">
        <v>621430</v>
      </c>
      <c r="N3752" s="17">
        <v>542.86292884371028</v>
      </c>
      <c r="O3752" s="8">
        <v>11523.007672620051</v>
      </c>
      <c r="P3752" s="8">
        <v>13539.856481054258</v>
      </c>
      <c r="Q3752" s="8">
        <f>P3752-Table3[[#This Row],[paid]]</f>
        <v>2016.8488084342061</v>
      </c>
      <c r="R3752" s="8">
        <v>24.941575048961152</v>
      </c>
      <c r="S3752" s="8">
        <v>16400</v>
      </c>
      <c r="T3752" s="10">
        <v>8.5000000000000006E-2</v>
      </c>
      <c r="U3752" s="8">
        <v>3346.3412466156669</v>
      </c>
      <c r="V3752" s="10">
        <v>4.1191244669617426E-2</v>
      </c>
    </row>
    <row r="3753" spans="1:22" x14ac:dyDescent="0.25">
      <c r="A3753" s="6">
        <v>44748</v>
      </c>
      <c r="B3753" s="7" t="str">
        <f t="shared" si="58"/>
        <v>7</v>
      </c>
      <c r="C3753" s="17">
        <f>_xlfn.ISOWEEKNUM(Table3[[#This Row],[dt]])</f>
        <v>27</v>
      </c>
      <c r="D3753" s="1">
        <v>17956</v>
      </c>
      <c r="E3753" s="1" t="s">
        <v>10</v>
      </c>
      <c r="F3753" s="1" t="s">
        <v>92</v>
      </c>
      <c r="G3753" s="1" t="s">
        <v>62</v>
      </c>
      <c r="H3753" s="1" t="s">
        <v>11</v>
      </c>
      <c r="I3753" s="1" t="s">
        <v>18</v>
      </c>
      <c r="J3753" s="1" t="s">
        <v>13</v>
      </c>
      <c r="K3753" s="1" t="s">
        <v>14</v>
      </c>
      <c r="L3753" s="1" t="s">
        <v>80</v>
      </c>
      <c r="M3753" s="1">
        <v>306930</v>
      </c>
      <c r="N3753" s="17">
        <v>483.95601659751037</v>
      </c>
      <c r="O3753" s="8">
        <v>4487.1708499894403</v>
      </c>
      <c r="P3753" s="8">
        <v>6349.6881004484048</v>
      </c>
      <c r="Q3753" s="8">
        <f>P3753-Table3[[#This Row],[paid]]</f>
        <v>1862.5172504589646</v>
      </c>
      <c r="R3753" s="8">
        <v>13.120382602308306</v>
      </c>
      <c r="S3753" s="8">
        <v>3600</v>
      </c>
      <c r="T3753" s="10">
        <v>0.08</v>
      </c>
      <c r="U3753" s="8">
        <v>2083.751268051853</v>
      </c>
      <c r="V3753" s="10">
        <v>5.4694320809886232E-2</v>
      </c>
    </row>
    <row r="3754" spans="1:22" x14ac:dyDescent="0.25">
      <c r="A3754" s="6">
        <v>44748</v>
      </c>
      <c r="B3754" s="7" t="str">
        <f t="shared" si="58"/>
        <v>7</v>
      </c>
      <c r="C3754" s="17">
        <f>_xlfn.ISOWEEKNUM(Table3[[#This Row],[dt]])</f>
        <v>27</v>
      </c>
      <c r="D3754" s="1">
        <v>9363</v>
      </c>
      <c r="E3754" s="1" t="s">
        <v>10</v>
      </c>
      <c r="F3754" s="1" t="s">
        <v>89</v>
      </c>
      <c r="G3754" s="1" t="s">
        <v>39</v>
      </c>
      <c r="H3754" s="1" t="s">
        <v>11</v>
      </c>
      <c r="I3754" s="1" t="s">
        <v>18</v>
      </c>
      <c r="J3754" s="1" t="s">
        <v>13</v>
      </c>
      <c r="K3754" s="1" t="s">
        <v>14</v>
      </c>
      <c r="L3754" s="1" t="s">
        <v>79</v>
      </c>
      <c r="M3754" s="1">
        <v>114750</v>
      </c>
      <c r="N3754" s="17">
        <v>580.98772848193607</v>
      </c>
      <c r="O3754" s="8">
        <v>2880.8641503785675</v>
      </c>
      <c r="P3754" s="8">
        <v>4728.0980756878143</v>
      </c>
      <c r="Q3754" s="8">
        <f>P3754-Table3[[#This Row],[paid]]</f>
        <v>1847.2339253092468</v>
      </c>
      <c r="R3754" s="8">
        <v>8.1380343231032963</v>
      </c>
      <c r="S3754" s="8">
        <v>2400</v>
      </c>
      <c r="T3754" s="10">
        <v>0.12</v>
      </c>
      <c r="U3754" s="8">
        <v>908.04379921500083</v>
      </c>
      <c r="V3754" s="10">
        <v>3.2008776209762536E-2</v>
      </c>
    </row>
    <row r="3755" spans="1:22" x14ac:dyDescent="0.25">
      <c r="A3755" s="6">
        <v>44748</v>
      </c>
      <c r="B3755" s="7" t="str">
        <f t="shared" si="58"/>
        <v>7</v>
      </c>
      <c r="C3755" s="17">
        <f>_xlfn.ISOWEEKNUM(Table3[[#This Row],[dt]])</f>
        <v>27</v>
      </c>
      <c r="D3755" s="1">
        <v>16256</v>
      </c>
      <c r="E3755" s="1" t="s">
        <v>10</v>
      </c>
      <c r="F3755" s="1" t="s">
        <v>94</v>
      </c>
      <c r="G3755" s="1" t="s">
        <v>32</v>
      </c>
      <c r="H3755" s="1" t="s">
        <v>17</v>
      </c>
      <c r="I3755" s="1" t="s">
        <v>12</v>
      </c>
      <c r="J3755" s="1" t="s">
        <v>16</v>
      </c>
      <c r="K3755" s="1" t="s">
        <v>14</v>
      </c>
      <c r="L3755" s="1" t="s">
        <v>75</v>
      </c>
      <c r="M3755" s="1">
        <v>203640</v>
      </c>
      <c r="N3755" s="17">
        <v>734.02677651905253</v>
      </c>
      <c r="O3755" s="8">
        <v>3871.5179088081577</v>
      </c>
      <c r="P3755" s="8">
        <v>5638.4877199171324</v>
      </c>
      <c r="Q3755" s="8">
        <f>P3755-Table3[[#This Row],[paid]]</f>
        <v>1766.9698111089747</v>
      </c>
      <c r="R3755" s="8">
        <v>7.6815831523971374</v>
      </c>
      <c r="S3755" s="8">
        <v>5200</v>
      </c>
      <c r="T3755" s="10">
        <v>0.1</v>
      </c>
      <c r="U3755" s="8">
        <v>2088.1471689349341</v>
      </c>
      <c r="V3755" s="10">
        <v>6.1723026712725941E-2</v>
      </c>
    </row>
    <row r="3756" spans="1:22" x14ac:dyDescent="0.25">
      <c r="A3756" s="6">
        <v>44748</v>
      </c>
      <c r="B3756" s="7" t="str">
        <f t="shared" si="58"/>
        <v>7</v>
      </c>
      <c r="C3756" s="17">
        <f>_xlfn.ISOWEEKNUM(Table3[[#This Row],[dt]])</f>
        <v>27</v>
      </c>
      <c r="D3756" s="1">
        <v>2575</v>
      </c>
      <c r="E3756" s="1" t="s">
        <v>10</v>
      </c>
      <c r="F3756" s="1" t="s">
        <v>91</v>
      </c>
      <c r="G3756" s="1" t="s">
        <v>61</v>
      </c>
      <c r="H3756" s="1" t="s">
        <v>17</v>
      </c>
      <c r="I3756" s="1" t="s">
        <v>18</v>
      </c>
      <c r="J3756" s="1" t="s">
        <v>16</v>
      </c>
      <c r="K3756" s="1" t="s">
        <v>20</v>
      </c>
      <c r="L3756" s="1" t="s">
        <v>76</v>
      </c>
      <c r="M3756" s="1">
        <v>181500</v>
      </c>
      <c r="N3756" s="17">
        <v>213.73429867411025</v>
      </c>
      <c r="O3756" s="8">
        <v>5154.3077027702884</v>
      </c>
      <c r="P3756" s="8">
        <v>6800.3230987788402</v>
      </c>
      <c r="Q3756" s="8">
        <f>P3756-Table3[[#This Row],[paid]]</f>
        <v>1646.0153960085518</v>
      </c>
      <c r="R3756" s="8">
        <v>31.816714214631418</v>
      </c>
      <c r="S3756" s="8">
        <v>10000</v>
      </c>
      <c r="T3756" s="10">
        <v>7.4999999999999997E-2</v>
      </c>
      <c r="U3756" s="8">
        <v>78.701115713980343</v>
      </c>
      <c r="V3756" s="10">
        <v>1.928857265819056E-3</v>
      </c>
    </row>
    <row r="3757" spans="1:22" x14ac:dyDescent="0.25">
      <c r="A3757" s="6">
        <v>44748</v>
      </c>
      <c r="B3757" s="7" t="str">
        <f t="shared" si="58"/>
        <v>7</v>
      </c>
      <c r="C3757" s="17">
        <f>_xlfn.ISOWEEKNUM(Table3[[#This Row],[dt]])</f>
        <v>27</v>
      </c>
      <c r="D3757" s="1">
        <v>17871</v>
      </c>
      <c r="E3757" s="1" t="s">
        <v>10</v>
      </c>
      <c r="F3757" s="1" t="s">
        <v>91</v>
      </c>
      <c r="G3757" s="1" t="s">
        <v>25</v>
      </c>
      <c r="H3757" s="1" t="s">
        <v>17</v>
      </c>
      <c r="I3757" s="1" t="s">
        <v>12</v>
      </c>
      <c r="J3757" s="1" t="s">
        <v>16</v>
      </c>
      <c r="K3757" s="1" t="s">
        <v>14</v>
      </c>
      <c r="L3757" s="1" t="s">
        <v>77</v>
      </c>
      <c r="M3757" s="1">
        <v>335060</v>
      </c>
      <c r="N3757" s="17">
        <v>227.35199321458865</v>
      </c>
      <c r="O3757" s="8">
        <v>2693.9614082747944</v>
      </c>
      <c r="P3757" s="8">
        <v>4253.3159431559352</v>
      </c>
      <c r="Q3757" s="8">
        <f>P3757-Table3[[#This Row],[paid]]</f>
        <v>1559.3545348811408</v>
      </c>
      <c r="R3757" s="8">
        <v>18.708065335241624</v>
      </c>
      <c r="S3757" s="8">
        <v>3000</v>
      </c>
      <c r="T3757" s="10">
        <v>0.08</v>
      </c>
      <c r="U3757" s="8">
        <v>933.27110239676063</v>
      </c>
      <c r="V3757" s="10">
        <v>3.657033378465175E-2</v>
      </c>
    </row>
    <row r="3758" spans="1:22" x14ac:dyDescent="0.25">
      <c r="A3758" s="6">
        <v>44748</v>
      </c>
      <c r="B3758" s="7" t="str">
        <f t="shared" si="58"/>
        <v>7</v>
      </c>
      <c r="C3758" s="17">
        <f>_xlfn.ISOWEEKNUM(Table3[[#This Row],[dt]])</f>
        <v>27</v>
      </c>
      <c r="D3758" s="1">
        <v>17947</v>
      </c>
      <c r="E3758" s="1" t="s">
        <v>10</v>
      </c>
      <c r="F3758" s="1" t="s">
        <v>94</v>
      </c>
      <c r="G3758" s="1" t="s">
        <v>43</v>
      </c>
      <c r="H3758" s="1" t="s">
        <v>19</v>
      </c>
      <c r="I3758" s="1" t="s">
        <v>12</v>
      </c>
      <c r="J3758" s="1" t="s">
        <v>16</v>
      </c>
      <c r="K3758" s="1" t="s">
        <v>14</v>
      </c>
      <c r="L3758" s="1" t="s">
        <v>76</v>
      </c>
      <c r="M3758" s="1">
        <v>193230</v>
      </c>
      <c r="N3758" s="17">
        <v>309.03711369302414</v>
      </c>
      <c r="O3758" s="8">
        <v>2685.1899193433214</v>
      </c>
      <c r="P3758" s="8">
        <v>4067.7614823110994</v>
      </c>
      <c r="Q3758" s="8">
        <f>P3758-Table3[[#This Row],[paid]]</f>
        <v>1382.5715629677779</v>
      </c>
      <c r="R3758" s="8">
        <v>13.162695683055496</v>
      </c>
      <c r="S3758" s="8">
        <v>2400</v>
      </c>
      <c r="T3758" s="10">
        <v>0.15</v>
      </c>
      <c r="U3758" s="8">
        <v>2926.7295596680055</v>
      </c>
      <c r="V3758" s="10">
        <v>0.11991564944646918</v>
      </c>
    </row>
    <row r="3759" spans="1:22" x14ac:dyDescent="0.25">
      <c r="A3759" s="6">
        <v>44748</v>
      </c>
      <c r="B3759" s="7" t="str">
        <f t="shared" si="58"/>
        <v>7</v>
      </c>
      <c r="C3759" s="17">
        <f>_xlfn.ISOWEEKNUM(Table3[[#This Row],[dt]])</f>
        <v>27</v>
      </c>
      <c r="D3759" s="1">
        <v>15974</v>
      </c>
      <c r="E3759" s="1" t="s">
        <v>10</v>
      </c>
      <c r="F3759" s="1" t="s">
        <v>89</v>
      </c>
      <c r="G3759" s="1" t="s">
        <v>42</v>
      </c>
      <c r="H3759" s="1" t="s">
        <v>11</v>
      </c>
      <c r="I3759" s="1" t="s">
        <v>12</v>
      </c>
      <c r="J3759" s="1" t="s">
        <v>16</v>
      </c>
      <c r="K3759" s="1" t="s">
        <v>14</v>
      </c>
      <c r="L3759" s="1" t="s">
        <v>81</v>
      </c>
      <c r="M3759" s="1">
        <v>197450</v>
      </c>
      <c r="N3759" s="17">
        <v>546.81925551844915</v>
      </c>
      <c r="O3759" s="8">
        <v>3809.2893651574173</v>
      </c>
      <c r="P3759" s="8">
        <v>5105.3744478179524</v>
      </c>
      <c r="Q3759" s="8">
        <f>P3759-Table3[[#This Row],[paid]]</f>
        <v>1296.0850826605351</v>
      </c>
      <c r="R3759" s="8">
        <v>9.3364935420524926</v>
      </c>
      <c r="S3759" s="8">
        <v>3800</v>
      </c>
      <c r="T3759" s="10">
        <v>0.09</v>
      </c>
      <c r="U3759" s="8">
        <v>592.45880094694382</v>
      </c>
      <c r="V3759" s="10">
        <v>1.9341016902954165E-2</v>
      </c>
    </row>
    <row r="3760" spans="1:22" x14ac:dyDescent="0.25">
      <c r="A3760" s="6">
        <v>44748</v>
      </c>
      <c r="B3760" s="7" t="str">
        <f t="shared" si="58"/>
        <v>7</v>
      </c>
      <c r="C3760" s="17">
        <f>_xlfn.ISOWEEKNUM(Table3[[#This Row],[dt]])</f>
        <v>27</v>
      </c>
      <c r="D3760" s="1">
        <v>15242</v>
      </c>
      <c r="E3760" s="1" t="s">
        <v>10</v>
      </c>
      <c r="F3760" s="1" t="s">
        <v>95</v>
      </c>
      <c r="G3760" s="1" t="s">
        <v>66</v>
      </c>
      <c r="H3760" s="1" t="s">
        <v>11</v>
      </c>
      <c r="I3760" s="1" t="s">
        <v>18</v>
      </c>
      <c r="J3760" s="1" t="s">
        <v>13</v>
      </c>
      <c r="K3760" s="1" t="s">
        <v>14</v>
      </c>
      <c r="L3760" s="1" t="s">
        <v>80</v>
      </c>
      <c r="M3760" s="1">
        <v>109620</v>
      </c>
      <c r="N3760" s="17">
        <v>597.53221010901882</v>
      </c>
      <c r="O3760" s="8">
        <v>2317.4943713375028</v>
      </c>
      <c r="P3760" s="8">
        <v>3496.9129636881548</v>
      </c>
      <c r="Q3760" s="8">
        <f>P3760-Table3[[#This Row],[paid]]</f>
        <v>1179.418592350652</v>
      </c>
      <c r="R3760" s="8">
        <v>5.8522585134785432</v>
      </c>
      <c r="S3760" s="8">
        <v>4400</v>
      </c>
      <c r="T3760" s="10">
        <v>0.14000000000000001</v>
      </c>
      <c r="U3760" s="8">
        <v>911.68808325359339</v>
      </c>
      <c r="V3760" s="10">
        <v>4.3452043403259609E-2</v>
      </c>
    </row>
    <row r="3761" spans="1:22" x14ac:dyDescent="0.25">
      <c r="A3761" s="6">
        <v>44748</v>
      </c>
      <c r="B3761" s="7" t="str">
        <f t="shared" si="58"/>
        <v>7</v>
      </c>
      <c r="C3761" s="17">
        <f>_xlfn.ISOWEEKNUM(Table3[[#This Row],[dt]])</f>
        <v>27</v>
      </c>
      <c r="D3761" s="1">
        <v>15169</v>
      </c>
      <c r="E3761" s="1" t="s">
        <v>10</v>
      </c>
      <c r="F3761" s="1" t="s">
        <v>92</v>
      </c>
      <c r="G3761" s="1" t="s">
        <v>45</v>
      </c>
      <c r="H3761" s="1" t="s">
        <v>11</v>
      </c>
      <c r="I3761" s="1" t="s">
        <v>18</v>
      </c>
      <c r="J3761" s="1" t="s">
        <v>13</v>
      </c>
      <c r="K3761" s="1" t="s">
        <v>14</v>
      </c>
      <c r="L3761" s="1" t="s">
        <v>81</v>
      </c>
      <c r="M3761" s="1">
        <v>173090</v>
      </c>
      <c r="N3761" s="17">
        <v>881.6774250208581</v>
      </c>
      <c r="O3761" s="8">
        <v>4415.6450118482635</v>
      </c>
      <c r="P3761" s="8">
        <v>5593.6415572594442</v>
      </c>
      <c r="Q3761" s="8">
        <f>P3761-Table3[[#This Row],[paid]]</f>
        <v>1177.9965454111807</v>
      </c>
      <c r="R3761" s="8">
        <v>6.3443175457589991</v>
      </c>
      <c r="S3761" s="8">
        <v>4400</v>
      </c>
      <c r="T3761" s="10">
        <v>0.09</v>
      </c>
      <c r="U3761" s="8">
        <v>349.62361255700768</v>
      </c>
      <c r="V3761" s="10">
        <v>1.0417292830859149E-2</v>
      </c>
    </row>
    <row r="3762" spans="1:22" x14ac:dyDescent="0.25">
      <c r="A3762" s="6">
        <v>44748</v>
      </c>
      <c r="B3762" s="7" t="str">
        <f t="shared" si="58"/>
        <v>7</v>
      </c>
      <c r="C3762" s="17">
        <f>_xlfn.ISOWEEKNUM(Table3[[#This Row],[dt]])</f>
        <v>27</v>
      </c>
      <c r="D3762" s="1">
        <v>12657</v>
      </c>
      <c r="E3762" s="1" t="s">
        <v>10</v>
      </c>
      <c r="F3762" s="1" t="s">
        <v>89</v>
      </c>
      <c r="G3762" s="1" t="s">
        <v>64</v>
      </c>
      <c r="H3762" s="1" t="s">
        <v>19</v>
      </c>
      <c r="I3762" s="1" t="s">
        <v>18</v>
      </c>
      <c r="J3762" s="1" t="s">
        <v>16</v>
      </c>
      <c r="K3762" s="1" t="s">
        <v>14</v>
      </c>
      <c r="L3762" s="1" t="s">
        <v>75</v>
      </c>
      <c r="M3762" s="1">
        <v>268160</v>
      </c>
      <c r="N3762" s="17">
        <v>513.79737532808394</v>
      </c>
      <c r="O3762" s="8">
        <v>6506.2707563594895</v>
      </c>
      <c r="P3762" s="8">
        <v>7632.2028260077013</v>
      </c>
      <c r="Q3762" s="8">
        <f>P3762-Table3[[#This Row],[paid]]</f>
        <v>1125.9320696482118</v>
      </c>
      <c r="R3762" s="8">
        <v>14.854499443743126</v>
      </c>
      <c r="S3762" s="8">
        <v>8400</v>
      </c>
      <c r="T3762" s="10">
        <v>0.08</v>
      </c>
      <c r="U3762" s="8">
        <v>1267.9592720291232</v>
      </c>
      <c r="V3762" s="10">
        <v>2.7688801012738438E-2</v>
      </c>
    </row>
    <row r="3763" spans="1:22" x14ac:dyDescent="0.25">
      <c r="A3763" s="6">
        <v>44748</v>
      </c>
      <c r="B3763" s="7" t="str">
        <f t="shared" si="58"/>
        <v>7</v>
      </c>
      <c r="C3763" s="17">
        <f>_xlfn.ISOWEEKNUM(Table3[[#This Row],[dt]])</f>
        <v>27</v>
      </c>
      <c r="D3763" s="1">
        <v>2917</v>
      </c>
      <c r="E3763" s="1" t="s">
        <v>10</v>
      </c>
      <c r="F3763" s="1" t="s">
        <v>93</v>
      </c>
      <c r="G3763" s="1" t="s">
        <v>51</v>
      </c>
      <c r="H3763" s="1" t="s">
        <v>17</v>
      </c>
      <c r="I3763" s="1" t="s">
        <v>18</v>
      </c>
      <c r="J3763" s="1" t="s">
        <v>13</v>
      </c>
      <c r="K3763" s="1" t="s">
        <v>15</v>
      </c>
      <c r="L3763" s="1" t="s">
        <v>78</v>
      </c>
      <c r="M3763" s="1">
        <v>96290</v>
      </c>
      <c r="N3763" s="17">
        <v>321.13568544848164</v>
      </c>
      <c r="O3763" s="8">
        <v>2753.8264859207807</v>
      </c>
      <c r="P3763" s="8">
        <v>3878.7366498348833</v>
      </c>
      <c r="Q3763" s="8">
        <f>P3763-Table3[[#This Row],[paid]]</f>
        <v>1124.9101639141027</v>
      </c>
      <c r="R3763" s="8">
        <v>12.07818634175781</v>
      </c>
      <c r="S3763" s="8">
        <v>1200</v>
      </c>
      <c r="T3763" s="10">
        <v>7.0000000000000007E-2</v>
      </c>
      <c r="U3763" s="8">
        <v>1321.3636460692485</v>
      </c>
      <c r="V3763" s="10">
        <v>5.6778094061696552E-2</v>
      </c>
    </row>
    <row r="3764" spans="1:22" x14ac:dyDescent="0.25">
      <c r="A3764" s="6">
        <v>44748</v>
      </c>
      <c r="B3764" s="7" t="str">
        <f t="shared" si="58"/>
        <v>7</v>
      </c>
      <c r="C3764" s="17">
        <f>_xlfn.ISOWEEKNUM(Table3[[#This Row],[dt]])</f>
        <v>27</v>
      </c>
      <c r="D3764" s="1">
        <v>7576</v>
      </c>
      <c r="E3764" s="1" t="s">
        <v>10</v>
      </c>
      <c r="F3764" s="1" t="s">
        <v>89</v>
      </c>
      <c r="G3764" s="1" t="s">
        <v>34</v>
      </c>
      <c r="H3764" s="1" t="s">
        <v>17</v>
      </c>
      <c r="I3764" s="1" t="s">
        <v>12</v>
      </c>
      <c r="J3764" s="1" t="s">
        <v>16</v>
      </c>
      <c r="K3764" s="1" t="s">
        <v>14</v>
      </c>
      <c r="L3764" s="1" t="s">
        <v>76</v>
      </c>
      <c r="M3764" s="1">
        <v>184570</v>
      </c>
      <c r="N3764" s="17">
        <v>532.53537897870387</v>
      </c>
      <c r="O3764" s="8">
        <v>2741.5751807910947</v>
      </c>
      <c r="P3764" s="8">
        <v>3862.396237833847</v>
      </c>
      <c r="Q3764" s="8">
        <f>P3764-Table3[[#This Row],[paid]]</f>
        <v>1120.8210570427523</v>
      </c>
      <c r="R3764" s="8">
        <v>7.2528443936272344</v>
      </c>
      <c r="S3764" s="8">
        <v>4600</v>
      </c>
      <c r="T3764" s="10">
        <v>0.1</v>
      </c>
      <c r="U3764" s="8">
        <v>2.8352646424380281</v>
      </c>
      <c r="V3764" s="10">
        <v>1.2234480306402284E-4</v>
      </c>
    </row>
    <row r="3765" spans="1:22" x14ac:dyDescent="0.25">
      <c r="A3765" s="6">
        <v>44748</v>
      </c>
      <c r="B3765" s="7" t="str">
        <f t="shared" si="58"/>
        <v>7</v>
      </c>
      <c r="C3765" s="17">
        <f>_xlfn.ISOWEEKNUM(Table3[[#This Row],[dt]])</f>
        <v>27</v>
      </c>
      <c r="D3765" s="1">
        <v>10601</v>
      </c>
      <c r="E3765" s="1" t="s">
        <v>10</v>
      </c>
      <c r="F3765" s="1" t="s">
        <v>89</v>
      </c>
      <c r="G3765" s="1" t="s">
        <v>30</v>
      </c>
      <c r="H3765" s="1" t="s">
        <v>11</v>
      </c>
      <c r="I3765" s="1" t="s">
        <v>21</v>
      </c>
      <c r="J3765" s="1" t="s">
        <v>16</v>
      </c>
      <c r="K3765" s="1" t="s">
        <v>14</v>
      </c>
      <c r="L3765" s="1" t="s">
        <v>76</v>
      </c>
      <c r="M3765" s="1">
        <v>84610</v>
      </c>
      <c r="N3765" s="17">
        <v>615.87240419610362</v>
      </c>
      <c r="O3765" s="8">
        <v>1950.5675237429241</v>
      </c>
      <c r="P3765" s="8">
        <v>2944.3644862607721</v>
      </c>
      <c r="Q3765" s="8">
        <f>P3765-Table3[[#This Row],[paid]]</f>
        <v>993.79696251784799</v>
      </c>
      <c r="R3765" s="8">
        <v>4.7808027542718721</v>
      </c>
      <c r="S3765" s="8">
        <v>3400</v>
      </c>
      <c r="T3765" s="10">
        <v>0.08</v>
      </c>
      <c r="U3765" s="8">
        <v>508.37220480074137</v>
      </c>
      <c r="V3765" s="10">
        <v>2.8776566622607823E-2</v>
      </c>
    </row>
    <row r="3766" spans="1:22" x14ac:dyDescent="0.25">
      <c r="A3766" s="6">
        <v>44748</v>
      </c>
      <c r="B3766" s="7" t="str">
        <f t="shared" si="58"/>
        <v>7</v>
      </c>
      <c r="C3766" s="17">
        <f>_xlfn.ISOWEEKNUM(Table3[[#This Row],[dt]])</f>
        <v>27</v>
      </c>
      <c r="D3766" s="1">
        <v>16205</v>
      </c>
      <c r="E3766" s="1" t="s">
        <v>10</v>
      </c>
      <c r="F3766" s="1" t="s">
        <v>91</v>
      </c>
      <c r="G3766" s="1" t="s">
        <v>56</v>
      </c>
      <c r="H3766" s="1" t="s">
        <v>17</v>
      </c>
      <c r="I3766" s="1" t="s">
        <v>12</v>
      </c>
      <c r="J3766" s="1" t="s">
        <v>13</v>
      </c>
      <c r="K3766" s="1" t="s">
        <v>14</v>
      </c>
      <c r="L3766" s="1" t="s">
        <v>76</v>
      </c>
      <c r="M3766" s="1">
        <v>376710</v>
      </c>
      <c r="N3766" s="17">
        <v>1554.5467460424841</v>
      </c>
      <c r="O3766" s="8">
        <v>14179.857601715525</v>
      </c>
      <c r="P3766" s="8">
        <v>15056.865774653452</v>
      </c>
      <c r="Q3766" s="8">
        <f>P3766-Table3[[#This Row],[paid]]</f>
        <v>877.00817293792716</v>
      </c>
      <c r="R3766" s="8">
        <v>9.6856950831390201</v>
      </c>
      <c r="S3766" s="8">
        <v>21800</v>
      </c>
      <c r="T3766" s="10">
        <v>0.09</v>
      </c>
      <c r="U3766" s="8">
        <v>3583.3194163442013</v>
      </c>
      <c r="V3766" s="10">
        <v>3.9664290806748534E-2</v>
      </c>
    </row>
    <row r="3767" spans="1:22" x14ac:dyDescent="0.25">
      <c r="A3767" s="6">
        <v>44748</v>
      </c>
      <c r="B3767" s="7" t="str">
        <f t="shared" si="58"/>
        <v>7</v>
      </c>
      <c r="C3767" s="17">
        <f>_xlfn.ISOWEEKNUM(Table3[[#This Row],[dt]])</f>
        <v>27</v>
      </c>
      <c r="D3767" s="1">
        <v>16483</v>
      </c>
      <c r="E3767" s="1" t="s">
        <v>10</v>
      </c>
      <c r="F3767" s="1" t="s">
        <v>94</v>
      </c>
      <c r="G3767" s="1" t="s">
        <v>51</v>
      </c>
      <c r="H3767" s="1" t="s">
        <v>17</v>
      </c>
      <c r="I3767" s="1" t="s">
        <v>18</v>
      </c>
      <c r="J3767" s="1" t="s">
        <v>13</v>
      </c>
      <c r="K3767" s="1" t="s">
        <v>15</v>
      </c>
      <c r="L3767" s="1" t="s">
        <v>80</v>
      </c>
      <c r="M3767" s="1">
        <v>123950</v>
      </c>
      <c r="N3767" s="17">
        <v>477.14932126696829</v>
      </c>
      <c r="O3767" s="8">
        <v>2185.4331578895485</v>
      </c>
      <c r="P3767" s="8">
        <v>3049.0583273722964</v>
      </c>
      <c r="Q3767" s="8">
        <f>P3767-Table3[[#This Row],[paid]]</f>
        <v>863.62516948274788</v>
      </c>
      <c r="R3767" s="8">
        <v>6.3901554324255816</v>
      </c>
      <c r="S3767" s="8">
        <v>1000</v>
      </c>
      <c r="T3767" s="10">
        <v>0.06</v>
      </c>
      <c r="U3767" s="8">
        <v>249.08098725424742</v>
      </c>
      <c r="V3767" s="10">
        <v>1.3615186532520215E-2</v>
      </c>
    </row>
    <row r="3768" spans="1:22" x14ac:dyDescent="0.25">
      <c r="A3768" s="6">
        <v>44748</v>
      </c>
      <c r="B3768" s="7" t="str">
        <f t="shared" si="58"/>
        <v>7</v>
      </c>
      <c r="C3768" s="17">
        <f>_xlfn.ISOWEEKNUM(Table3[[#This Row],[dt]])</f>
        <v>27</v>
      </c>
      <c r="D3768" s="1">
        <v>17246</v>
      </c>
      <c r="E3768" s="1" t="s">
        <v>10</v>
      </c>
      <c r="F3768" s="1" t="s">
        <v>93</v>
      </c>
      <c r="G3768" s="1" t="s">
        <v>46</v>
      </c>
      <c r="H3768" s="1" t="s">
        <v>11</v>
      </c>
      <c r="I3768" s="1" t="s">
        <v>12</v>
      </c>
      <c r="J3768" s="1" t="s">
        <v>16</v>
      </c>
      <c r="K3768" s="1" t="s">
        <v>14</v>
      </c>
      <c r="L3768" s="1" t="s">
        <v>75</v>
      </c>
      <c r="M3768" s="1">
        <v>133420</v>
      </c>
      <c r="N3768" s="17">
        <v>444.93443364232422</v>
      </c>
      <c r="O3768" s="8">
        <v>2950.2159024351618</v>
      </c>
      <c r="P3768" s="8">
        <v>3708.0583098095117</v>
      </c>
      <c r="Q3768" s="8">
        <f>P3768-Table3[[#This Row],[paid]]</f>
        <v>757.84240737434993</v>
      </c>
      <c r="R3768" s="8">
        <v>8.3339432272179703</v>
      </c>
      <c r="S3768" s="8">
        <v>3400</v>
      </c>
      <c r="T3768" s="10">
        <v>0.15</v>
      </c>
      <c r="U3768" s="8">
        <v>1244.5362352296593</v>
      </c>
      <c r="V3768" s="10">
        <v>5.5938361412192973E-2</v>
      </c>
    </row>
    <row r="3769" spans="1:22" x14ac:dyDescent="0.25">
      <c r="A3769" s="6">
        <v>44748</v>
      </c>
      <c r="B3769" s="7" t="str">
        <f t="shared" si="58"/>
        <v>7</v>
      </c>
      <c r="C3769" s="17">
        <f>_xlfn.ISOWEEKNUM(Table3[[#This Row],[dt]])</f>
        <v>27</v>
      </c>
      <c r="D3769" s="1">
        <v>8767</v>
      </c>
      <c r="E3769" s="1" t="s">
        <v>10</v>
      </c>
      <c r="F3769" s="1" t="s">
        <v>91</v>
      </c>
      <c r="G3769" s="1" t="s">
        <v>29</v>
      </c>
      <c r="H3769" s="1" t="s">
        <v>17</v>
      </c>
      <c r="I3769" s="1" t="s">
        <v>18</v>
      </c>
      <c r="J3769" s="1" t="s">
        <v>13</v>
      </c>
      <c r="K3769" s="1" t="s">
        <v>14</v>
      </c>
      <c r="L3769" s="1" t="s">
        <v>75</v>
      </c>
      <c r="M3769" s="1">
        <v>188510</v>
      </c>
      <c r="N3769" s="17">
        <v>426.96061956601153</v>
      </c>
      <c r="O3769" s="8">
        <v>4440.770096200521</v>
      </c>
      <c r="P3769" s="8">
        <v>5096.8654613548142</v>
      </c>
      <c r="Q3769" s="8">
        <f>P3769-Table3[[#This Row],[paid]]</f>
        <v>656.09536515429318</v>
      </c>
      <c r="R3769" s="8">
        <v>11.937554022044409</v>
      </c>
      <c r="S3769" s="8">
        <v>5600</v>
      </c>
      <c r="T3769" s="10">
        <v>0.12</v>
      </c>
      <c r="U3769" s="8">
        <v>575.04017214486464</v>
      </c>
      <c r="V3769" s="10">
        <v>1.8803719544391351E-2</v>
      </c>
    </row>
    <row r="3770" spans="1:22" x14ac:dyDescent="0.25">
      <c r="A3770" s="6">
        <v>44748</v>
      </c>
      <c r="B3770" s="7" t="str">
        <f t="shared" si="58"/>
        <v>7</v>
      </c>
      <c r="C3770" s="17">
        <f>_xlfn.ISOWEEKNUM(Table3[[#This Row],[dt]])</f>
        <v>27</v>
      </c>
      <c r="D3770" s="1">
        <v>5585</v>
      </c>
      <c r="E3770" s="1" t="s">
        <v>10</v>
      </c>
      <c r="F3770" s="1" t="s">
        <v>93</v>
      </c>
      <c r="G3770" s="1" t="s">
        <v>27</v>
      </c>
      <c r="H3770" s="1" t="s">
        <v>19</v>
      </c>
      <c r="I3770" s="1" t="s">
        <v>12</v>
      </c>
      <c r="J3770" s="1" t="s">
        <v>13</v>
      </c>
      <c r="K3770" s="1" t="s">
        <v>14</v>
      </c>
      <c r="L3770" s="1" t="s">
        <v>75</v>
      </c>
      <c r="M3770" s="1">
        <v>628470</v>
      </c>
      <c r="N3770" s="17">
        <v>564.99585460139247</v>
      </c>
      <c r="O3770" s="8">
        <v>13792.431478703265</v>
      </c>
      <c r="P3770" s="8">
        <v>14430.864093224258</v>
      </c>
      <c r="Q3770" s="8">
        <f>P3770-Table3[[#This Row],[paid]]</f>
        <v>638.4326145209925</v>
      </c>
      <c r="R3770" s="8">
        <v>25.541539775376421</v>
      </c>
      <c r="S3770" s="8">
        <v>8600</v>
      </c>
      <c r="T3770" s="10">
        <v>7.0000000000000007E-2</v>
      </c>
      <c r="U3770" s="8">
        <v>1328.7606099992179</v>
      </c>
      <c r="V3770" s="10">
        <v>1.5346281430958715E-2</v>
      </c>
    </row>
    <row r="3771" spans="1:22" x14ac:dyDescent="0.25">
      <c r="A3771" s="6">
        <v>44748</v>
      </c>
      <c r="B3771" s="7" t="str">
        <f t="shared" si="58"/>
        <v>7</v>
      </c>
      <c r="C3771" s="17">
        <f>_xlfn.ISOWEEKNUM(Table3[[#This Row],[dt]])</f>
        <v>27</v>
      </c>
      <c r="D3771" s="1">
        <v>17268</v>
      </c>
      <c r="E3771" s="1" t="s">
        <v>10</v>
      </c>
      <c r="F3771" s="1" t="s">
        <v>89</v>
      </c>
      <c r="G3771" s="1" t="s">
        <v>40</v>
      </c>
      <c r="H3771" s="1" t="s">
        <v>11</v>
      </c>
      <c r="I3771" s="1" t="s">
        <v>18</v>
      </c>
      <c r="J3771" s="1" t="s">
        <v>16</v>
      </c>
      <c r="K3771" s="1" t="s">
        <v>14</v>
      </c>
      <c r="L3771" s="1" t="s">
        <v>80</v>
      </c>
      <c r="M3771" s="1">
        <v>102900</v>
      </c>
      <c r="N3771" s="17">
        <v>437.80809859154925</v>
      </c>
      <c r="O3771" s="8">
        <v>2459.4590338827575</v>
      </c>
      <c r="P3771" s="8">
        <v>3094.1697792759164</v>
      </c>
      <c r="Q3771" s="8">
        <f>P3771-Table3[[#This Row],[paid]]</f>
        <v>634.71074539315896</v>
      </c>
      <c r="R3771" s="8">
        <v>7.0674110169044768</v>
      </c>
      <c r="S3771" s="8">
        <v>2600</v>
      </c>
      <c r="T3771" s="10">
        <v>0.15</v>
      </c>
      <c r="U3771" s="8">
        <v>468.09227098040043</v>
      </c>
      <c r="V3771" s="10">
        <v>2.5213670891385351E-2</v>
      </c>
    </row>
    <row r="3772" spans="1:22" x14ac:dyDescent="0.25">
      <c r="A3772" s="6">
        <v>44748</v>
      </c>
      <c r="B3772" s="7" t="str">
        <f t="shared" si="58"/>
        <v>7</v>
      </c>
      <c r="C3772" s="17">
        <f>_xlfn.ISOWEEKNUM(Table3[[#This Row],[dt]])</f>
        <v>27</v>
      </c>
      <c r="D3772" s="1">
        <v>17962</v>
      </c>
      <c r="E3772" s="1" t="s">
        <v>10</v>
      </c>
      <c r="F3772" s="1" t="s">
        <v>95</v>
      </c>
      <c r="G3772" s="1" t="s">
        <v>30</v>
      </c>
      <c r="H3772" s="1" t="s">
        <v>11</v>
      </c>
      <c r="I3772" s="1" t="s">
        <v>12</v>
      </c>
      <c r="J3772" s="1" t="s">
        <v>23</v>
      </c>
      <c r="K3772" s="1" t="s">
        <v>15</v>
      </c>
      <c r="L3772" s="1" t="s">
        <v>78</v>
      </c>
      <c r="M3772" s="1">
        <v>209490</v>
      </c>
      <c r="N3772" s="17">
        <v>2612.2536496350367</v>
      </c>
      <c r="O3772" s="8">
        <v>3256.1333130818007</v>
      </c>
      <c r="P3772" s="8">
        <v>3841.8455875321397</v>
      </c>
      <c r="Q3772" s="8">
        <f>P3772-Table3[[#This Row],[paid]]</f>
        <v>585.71227445033901</v>
      </c>
      <c r="R3772" s="8">
        <v>1.4707015867578141</v>
      </c>
      <c r="S3772" s="8">
        <v>8600</v>
      </c>
      <c r="T3772" s="10">
        <v>0.06</v>
      </c>
      <c r="U3772" s="8">
        <v>815.17788970399556</v>
      </c>
      <c r="V3772" s="10">
        <v>3.5363988094223739E-2</v>
      </c>
    </row>
    <row r="3773" spans="1:22" x14ac:dyDescent="0.25">
      <c r="A3773" s="6">
        <v>44748</v>
      </c>
      <c r="B3773" s="7" t="str">
        <f t="shared" si="58"/>
        <v>7</v>
      </c>
      <c r="C3773" s="17">
        <f>_xlfn.ISOWEEKNUM(Table3[[#This Row],[dt]])</f>
        <v>27</v>
      </c>
      <c r="D3773" s="1">
        <v>18082</v>
      </c>
      <c r="E3773" s="1" t="s">
        <v>24</v>
      </c>
      <c r="F3773" s="1" t="s">
        <v>90</v>
      </c>
      <c r="G3773" s="1" t="s">
        <v>30</v>
      </c>
      <c r="H3773" s="1" t="s">
        <v>11</v>
      </c>
      <c r="I3773" s="1" t="s">
        <v>12</v>
      </c>
      <c r="J3773" s="1"/>
      <c r="K3773" s="1" t="s">
        <v>15</v>
      </c>
      <c r="L3773" s="1" t="s">
        <v>77</v>
      </c>
      <c r="M3773" s="1">
        <v>61250</v>
      </c>
      <c r="N3773" s="17">
        <v>342.22222222222223</v>
      </c>
      <c r="O3773" s="8">
        <v>1896.5381105589099</v>
      </c>
      <c r="P3773" s="8">
        <v>2458.4753285022903</v>
      </c>
      <c r="Q3773" s="8">
        <f>P3773-Table3[[#This Row],[paid]]</f>
        <v>561.93721794338035</v>
      </c>
      <c r="R3773" s="8">
        <v>7.1838564793898092</v>
      </c>
      <c r="S3773" s="8">
        <v>800</v>
      </c>
      <c r="T3773" s="10">
        <v>0.15</v>
      </c>
      <c r="U3773" s="8">
        <v>1246.9304023867555</v>
      </c>
      <c r="V3773" s="10">
        <v>8.4532771723087194E-2</v>
      </c>
    </row>
    <row r="3774" spans="1:22" x14ac:dyDescent="0.25">
      <c r="A3774" s="6">
        <v>44748</v>
      </c>
      <c r="B3774" s="7" t="str">
        <f t="shared" si="58"/>
        <v>7</v>
      </c>
      <c r="C3774" s="17">
        <f>_xlfn.ISOWEEKNUM(Table3[[#This Row],[dt]])</f>
        <v>27</v>
      </c>
      <c r="D3774" s="1">
        <v>17282</v>
      </c>
      <c r="E3774" s="1" t="s">
        <v>10</v>
      </c>
      <c r="F3774" s="1" t="s">
        <v>92</v>
      </c>
      <c r="G3774" s="1" t="s">
        <v>46</v>
      </c>
      <c r="H3774" s="1" t="s">
        <v>17</v>
      </c>
      <c r="I3774" s="1" t="s">
        <v>18</v>
      </c>
      <c r="J3774" s="1" t="s">
        <v>13</v>
      </c>
      <c r="K3774" s="1" t="s">
        <v>14</v>
      </c>
      <c r="L3774" s="1" t="s">
        <v>75</v>
      </c>
      <c r="M3774" s="1">
        <v>39060</v>
      </c>
      <c r="N3774" s="17">
        <v>102.37500000000001</v>
      </c>
      <c r="O3774" s="8">
        <v>1768.3554080652229</v>
      </c>
      <c r="P3774" s="8">
        <v>2320.9664730856052</v>
      </c>
      <c r="Q3774" s="8">
        <f>P3774-Table3[[#This Row],[paid]]</f>
        <v>552.61106502038228</v>
      </c>
      <c r="R3774" s="8">
        <v>22.67122318032337</v>
      </c>
      <c r="S3774" s="8">
        <v>800</v>
      </c>
      <c r="T3774" s="10">
        <v>7.0000000000000007E-2</v>
      </c>
      <c r="U3774" s="8">
        <v>933.60604960917578</v>
      </c>
      <c r="V3774" s="10">
        <v>6.7041471762981766E-2</v>
      </c>
    </row>
    <row r="3775" spans="1:22" x14ac:dyDescent="0.25">
      <c r="A3775" s="6">
        <v>44748</v>
      </c>
      <c r="B3775" s="7" t="str">
        <f t="shared" si="58"/>
        <v>7</v>
      </c>
      <c r="C3775" s="17">
        <f>_xlfn.ISOWEEKNUM(Table3[[#This Row],[dt]])</f>
        <v>27</v>
      </c>
      <c r="D3775" s="1">
        <v>15720</v>
      </c>
      <c r="E3775" s="1" t="s">
        <v>10</v>
      </c>
      <c r="F3775" s="1" t="s">
        <v>93</v>
      </c>
      <c r="G3775" s="1" t="s">
        <v>64</v>
      </c>
      <c r="H3775" s="1" t="s">
        <v>17</v>
      </c>
      <c r="I3775" s="1" t="s">
        <v>21</v>
      </c>
      <c r="J3775" s="1" t="s">
        <v>13</v>
      </c>
      <c r="K3775" s="1" t="s">
        <v>14</v>
      </c>
      <c r="L3775" s="1" t="s">
        <v>80</v>
      </c>
      <c r="M3775" s="1">
        <v>44730</v>
      </c>
      <c r="N3775" s="17">
        <v>49.877341659232826</v>
      </c>
      <c r="O3775" s="8">
        <v>829.82012116187093</v>
      </c>
      <c r="P3775" s="8">
        <v>1379.6407232965539</v>
      </c>
      <c r="Q3775" s="8">
        <f>P3775-Table3[[#This Row],[paid]]</f>
        <v>549.82060213468299</v>
      </c>
      <c r="R3775" s="8">
        <v>27.660670705395699</v>
      </c>
      <c r="S3775" s="8">
        <v>400</v>
      </c>
      <c r="T3775" s="10">
        <v>7.0000000000000007E-2</v>
      </c>
      <c r="U3775" s="8">
        <v>163.3511347007323</v>
      </c>
      <c r="V3775" s="10">
        <v>1.9733535446631392E-2</v>
      </c>
    </row>
    <row r="3776" spans="1:22" x14ac:dyDescent="0.25">
      <c r="A3776" s="6">
        <v>44748</v>
      </c>
      <c r="B3776" s="7" t="str">
        <f t="shared" si="58"/>
        <v>7</v>
      </c>
      <c r="C3776" s="17">
        <f>_xlfn.ISOWEEKNUM(Table3[[#This Row],[dt]])</f>
        <v>27</v>
      </c>
      <c r="D3776" s="1">
        <v>15101</v>
      </c>
      <c r="E3776" s="1" t="s">
        <v>10</v>
      </c>
      <c r="F3776" s="1" t="s">
        <v>93</v>
      </c>
      <c r="G3776" s="1" t="s">
        <v>56</v>
      </c>
      <c r="H3776" s="1" t="s">
        <v>17</v>
      </c>
      <c r="I3776" s="1" t="s">
        <v>12</v>
      </c>
      <c r="J3776" s="1" t="s">
        <v>16</v>
      </c>
      <c r="K3776" s="1" t="s">
        <v>14</v>
      </c>
      <c r="L3776" s="1" t="s">
        <v>79</v>
      </c>
      <c r="M3776" s="1">
        <v>101520</v>
      </c>
      <c r="N3776" s="17">
        <v>451.11407350980767</v>
      </c>
      <c r="O3776" s="8">
        <v>6148.0407273204764</v>
      </c>
      <c r="P3776" s="8">
        <v>6603.4945157279544</v>
      </c>
      <c r="Q3776" s="8">
        <f>P3776-Table3[[#This Row],[paid]]</f>
        <v>455.45378840747799</v>
      </c>
      <c r="R3776" s="8">
        <v>14.638192207905897</v>
      </c>
      <c r="S3776" s="8">
        <v>5600</v>
      </c>
      <c r="T3776" s="10">
        <v>0.1</v>
      </c>
      <c r="U3776" s="8">
        <v>2893.7452286465941</v>
      </c>
      <c r="V3776" s="10">
        <v>7.3035704094611839E-2</v>
      </c>
    </row>
    <row r="3777" spans="1:22" x14ac:dyDescent="0.25">
      <c r="A3777" s="6">
        <v>44748</v>
      </c>
      <c r="B3777" s="7" t="str">
        <f t="shared" si="58"/>
        <v>7</v>
      </c>
      <c r="C3777" s="17">
        <f>_xlfn.ISOWEEKNUM(Table3[[#This Row],[dt]])</f>
        <v>27</v>
      </c>
      <c r="D3777" s="1">
        <v>5435</v>
      </c>
      <c r="E3777" s="1" t="s">
        <v>10</v>
      </c>
      <c r="F3777" s="1" t="s">
        <v>90</v>
      </c>
      <c r="G3777" s="1" t="s">
        <v>67</v>
      </c>
      <c r="H3777" s="1" t="s">
        <v>17</v>
      </c>
      <c r="I3777" s="1" t="s">
        <v>21</v>
      </c>
      <c r="J3777" s="1" t="s">
        <v>16</v>
      </c>
      <c r="K3777" s="1" t="s">
        <v>15</v>
      </c>
      <c r="L3777" s="1" t="s">
        <v>78</v>
      </c>
      <c r="M3777" s="1">
        <v>188340</v>
      </c>
      <c r="N3777" s="17">
        <v>195.65251266069342</v>
      </c>
      <c r="O3777" s="8">
        <v>1162.9102555761449</v>
      </c>
      <c r="P3777" s="8">
        <v>1580.0438437664022</v>
      </c>
      <c r="Q3777" s="8">
        <f>P3777-Table3[[#This Row],[paid]]</f>
        <v>417.13358819025734</v>
      </c>
      <c r="R3777" s="8">
        <v>8.0757656637232298</v>
      </c>
      <c r="S3777" s="8">
        <v>1000</v>
      </c>
      <c r="T3777" s="10">
        <v>0.08</v>
      </c>
      <c r="U3777" s="8">
        <v>210.61281353600776</v>
      </c>
      <c r="V3777" s="10">
        <v>2.2215925037662575E-2</v>
      </c>
    </row>
    <row r="3778" spans="1:22" x14ac:dyDescent="0.25">
      <c r="A3778" s="6">
        <v>44748</v>
      </c>
      <c r="B3778" s="7" t="str">
        <f t="shared" ref="B3778:B3841" si="59">TEXT(A3778,"M")</f>
        <v>7</v>
      </c>
      <c r="C3778" s="17">
        <f>_xlfn.ISOWEEKNUM(Table3[[#This Row],[dt]])</f>
        <v>27</v>
      </c>
      <c r="D3778" s="1">
        <v>15810</v>
      </c>
      <c r="E3778" s="1" t="s">
        <v>10</v>
      </c>
      <c r="F3778" s="1" t="s">
        <v>95</v>
      </c>
      <c r="G3778" s="1" t="s">
        <v>68</v>
      </c>
      <c r="H3778" s="1" t="s">
        <v>11</v>
      </c>
      <c r="I3778" s="1" t="s">
        <v>18</v>
      </c>
      <c r="J3778" s="1" t="s">
        <v>16</v>
      </c>
      <c r="K3778" s="1" t="s">
        <v>14</v>
      </c>
      <c r="L3778" s="1" t="s">
        <v>80</v>
      </c>
      <c r="M3778" s="1">
        <v>43240</v>
      </c>
      <c r="N3778" s="17">
        <v>206.65452890304962</v>
      </c>
      <c r="O3778" s="8">
        <v>638.54895179884318</v>
      </c>
      <c r="P3778" s="8">
        <v>1047.2939112343338</v>
      </c>
      <c r="Q3778" s="8">
        <f>P3778-Table3[[#This Row],[paid]]</f>
        <v>408.74495943549061</v>
      </c>
      <c r="R3778" s="8">
        <v>5.0678488238003423</v>
      </c>
      <c r="S3778" s="8">
        <v>600</v>
      </c>
      <c r="T3778" s="10">
        <v>0.15</v>
      </c>
      <c r="U3778" s="8">
        <v>246.55211395917382</v>
      </c>
      <c r="V3778" s="10">
        <v>3.9236377250360263E-2</v>
      </c>
    </row>
    <row r="3779" spans="1:22" x14ac:dyDescent="0.25">
      <c r="A3779" s="6">
        <v>44748</v>
      </c>
      <c r="B3779" s="7" t="str">
        <f t="shared" si="59"/>
        <v>7</v>
      </c>
      <c r="C3779" s="17">
        <f>_xlfn.ISOWEEKNUM(Table3[[#This Row],[dt]])</f>
        <v>27</v>
      </c>
      <c r="D3779" s="1">
        <v>17783</v>
      </c>
      <c r="E3779" s="1" t="s">
        <v>10</v>
      </c>
      <c r="F3779" s="1" t="s">
        <v>91</v>
      </c>
      <c r="G3779" s="1" t="s">
        <v>54</v>
      </c>
      <c r="H3779" s="1" t="s">
        <v>11</v>
      </c>
      <c r="I3779" s="1" t="s">
        <v>12</v>
      </c>
      <c r="J3779" s="1" t="s">
        <v>16</v>
      </c>
      <c r="K3779" s="1" t="s">
        <v>14</v>
      </c>
      <c r="L3779" s="1" t="s">
        <v>75</v>
      </c>
      <c r="M3779" s="1">
        <v>73520</v>
      </c>
      <c r="N3779" s="17">
        <v>341.3911192802554</v>
      </c>
      <c r="O3779" s="8">
        <v>1728.9257003063522</v>
      </c>
      <c r="P3779" s="8">
        <v>2049.4440277082813</v>
      </c>
      <c r="Q3779" s="8">
        <f>P3779-Table3[[#This Row],[paid]]</f>
        <v>320.51832740192913</v>
      </c>
      <c r="R3779" s="8">
        <v>6.0032142371748343</v>
      </c>
      <c r="S3779" s="8">
        <v>2000</v>
      </c>
      <c r="T3779" s="10">
        <v>0.15</v>
      </c>
      <c r="U3779" s="8">
        <v>958.25541681373738</v>
      </c>
      <c r="V3779" s="10">
        <v>7.7928079018684954E-2</v>
      </c>
    </row>
    <row r="3780" spans="1:22" x14ac:dyDescent="0.25">
      <c r="A3780" s="6">
        <v>44748</v>
      </c>
      <c r="B3780" s="7" t="str">
        <f t="shared" si="59"/>
        <v>7</v>
      </c>
      <c r="C3780" s="17">
        <f>_xlfn.ISOWEEKNUM(Table3[[#This Row],[dt]])</f>
        <v>27</v>
      </c>
      <c r="D3780" s="1">
        <v>18006</v>
      </c>
      <c r="E3780" s="1" t="s">
        <v>10</v>
      </c>
      <c r="F3780" s="1" t="s">
        <v>94</v>
      </c>
      <c r="G3780" s="1" t="s">
        <v>48</v>
      </c>
      <c r="H3780" s="1" t="s">
        <v>11</v>
      </c>
      <c r="I3780" s="1" t="s">
        <v>12</v>
      </c>
      <c r="J3780" s="1" t="s">
        <v>16</v>
      </c>
      <c r="K3780" s="1" t="s">
        <v>14</v>
      </c>
      <c r="L3780" s="1" t="s">
        <v>77</v>
      </c>
      <c r="M3780" s="1">
        <v>57540</v>
      </c>
      <c r="N3780" s="17">
        <v>226.40038154286395</v>
      </c>
      <c r="O3780" s="8">
        <v>2228.6276097467157</v>
      </c>
      <c r="P3780" s="8">
        <v>2548.2936422404919</v>
      </c>
      <c r="Q3780" s="8">
        <f>P3780-Table3[[#This Row],[paid]]</f>
        <v>319.66603249377613</v>
      </c>
      <c r="R3780" s="8">
        <v>11.255694998720788</v>
      </c>
      <c r="S3780" s="8">
        <v>2000</v>
      </c>
      <c r="T3780" s="10">
        <v>0.08</v>
      </c>
      <c r="U3780" s="8">
        <v>452.18809725619707</v>
      </c>
      <c r="V3780" s="10">
        <v>2.9574567713386148E-2</v>
      </c>
    </row>
    <row r="3781" spans="1:22" x14ac:dyDescent="0.25">
      <c r="A3781" s="6">
        <v>44748</v>
      </c>
      <c r="B3781" s="7" t="str">
        <f t="shared" si="59"/>
        <v>7</v>
      </c>
      <c r="C3781" s="17">
        <f>_xlfn.ISOWEEKNUM(Table3[[#This Row],[dt]])</f>
        <v>27</v>
      </c>
      <c r="D3781" s="1">
        <v>17473</v>
      </c>
      <c r="E3781" s="1" t="s">
        <v>10</v>
      </c>
      <c r="F3781" s="1" t="s">
        <v>95</v>
      </c>
      <c r="G3781" s="1" t="s">
        <v>43</v>
      </c>
      <c r="H3781" s="1" t="s">
        <v>17</v>
      </c>
      <c r="I3781" s="1" t="s">
        <v>12</v>
      </c>
      <c r="J3781" s="1" t="s">
        <v>16</v>
      </c>
      <c r="K3781" s="1" t="s">
        <v>15</v>
      </c>
      <c r="L3781" s="1" t="s">
        <v>79</v>
      </c>
      <c r="M3781" s="1">
        <v>76930</v>
      </c>
      <c r="N3781" s="17">
        <v>373.44660194174753</v>
      </c>
      <c r="O3781" s="8">
        <v>1022.8086741025943</v>
      </c>
      <c r="P3781" s="8">
        <v>1273.2147459338605</v>
      </c>
      <c r="Q3781" s="8">
        <f>P3781-Table3[[#This Row],[paid]]</f>
        <v>250.40607183126622</v>
      </c>
      <c r="R3781" s="8">
        <v>3.409362247008648</v>
      </c>
      <c r="S3781" s="8">
        <v>600</v>
      </c>
      <c r="T3781" s="10">
        <v>7.0000000000000007E-2</v>
      </c>
      <c r="U3781" s="8">
        <v>148.19345075582513</v>
      </c>
      <c r="V3781" s="10">
        <v>1.9398855172061615E-2</v>
      </c>
    </row>
    <row r="3782" spans="1:22" x14ac:dyDescent="0.25">
      <c r="A3782" s="6">
        <v>44748</v>
      </c>
      <c r="B3782" s="7" t="str">
        <f t="shared" si="59"/>
        <v>7</v>
      </c>
      <c r="C3782" s="17">
        <f>_xlfn.ISOWEEKNUM(Table3[[#This Row],[dt]])</f>
        <v>27</v>
      </c>
      <c r="D3782" s="1">
        <v>17100</v>
      </c>
      <c r="E3782" s="1" t="s">
        <v>10</v>
      </c>
      <c r="F3782" s="1" t="s">
        <v>92</v>
      </c>
      <c r="G3782" s="1" t="s">
        <v>57</v>
      </c>
      <c r="H3782" s="1" t="s">
        <v>11</v>
      </c>
      <c r="I3782" s="1" t="s">
        <v>21</v>
      </c>
      <c r="J3782" s="1" t="s">
        <v>13</v>
      </c>
      <c r="K3782" s="1" t="s">
        <v>15</v>
      </c>
      <c r="L3782" s="1" t="s">
        <v>77</v>
      </c>
      <c r="M3782" s="1">
        <v>51860</v>
      </c>
      <c r="N3782" s="17">
        <v>232.74023231256598</v>
      </c>
      <c r="O3782" s="8">
        <v>1569.185092474612</v>
      </c>
      <c r="P3782" s="8">
        <v>1790.2573674703754</v>
      </c>
      <c r="Q3782" s="8">
        <f>P3782-Table3[[#This Row],[paid]]</f>
        <v>221.07227499576334</v>
      </c>
      <c r="R3782" s="8">
        <v>7.6920837866402563</v>
      </c>
      <c r="S3782" s="8">
        <v>1200</v>
      </c>
      <c r="T3782" s="10">
        <v>7.0000000000000007E-2</v>
      </c>
      <c r="U3782" s="8">
        <v>27.203907364318454</v>
      </c>
      <c r="V3782" s="10">
        <v>2.5325881312396104E-3</v>
      </c>
    </row>
    <row r="3783" spans="1:22" x14ac:dyDescent="0.25">
      <c r="A3783" s="6">
        <v>44748</v>
      </c>
      <c r="B3783" s="7" t="str">
        <f t="shared" si="59"/>
        <v>7</v>
      </c>
      <c r="C3783" s="17">
        <f>_xlfn.ISOWEEKNUM(Table3[[#This Row],[dt]])</f>
        <v>27</v>
      </c>
      <c r="D3783" s="1">
        <v>17673</v>
      </c>
      <c r="E3783" s="1" t="s">
        <v>10</v>
      </c>
      <c r="F3783" s="1" t="s">
        <v>95</v>
      </c>
      <c r="G3783" s="1" t="s">
        <v>25</v>
      </c>
      <c r="H3783" s="1" t="s">
        <v>11</v>
      </c>
      <c r="I3783" s="1" t="s">
        <v>18</v>
      </c>
      <c r="J3783" s="1" t="s">
        <v>16</v>
      </c>
      <c r="K3783" s="1" t="s">
        <v>14</v>
      </c>
      <c r="L3783" s="1" t="s">
        <v>79</v>
      </c>
      <c r="M3783" s="1">
        <v>190710</v>
      </c>
      <c r="N3783" s="17">
        <v>882.12339023659786</v>
      </c>
      <c r="O3783" s="8">
        <v>3068.0182294356914</v>
      </c>
      <c r="P3783" s="8">
        <v>3245.048731244</v>
      </c>
      <c r="Q3783" s="8">
        <f>P3783-Table3[[#This Row],[paid]]</f>
        <v>177.0305018083086</v>
      </c>
      <c r="R3783" s="8">
        <v>3.6786789321770876</v>
      </c>
      <c r="S3783" s="8">
        <v>4600</v>
      </c>
      <c r="T3783" s="10">
        <v>0.1</v>
      </c>
      <c r="U3783" s="8">
        <v>350.13170449947421</v>
      </c>
      <c r="V3783" s="10">
        <v>1.798286833765822E-2</v>
      </c>
    </row>
    <row r="3784" spans="1:22" x14ac:dyDescent="0.25">
      <c r="A3784" s="6">
        <v>44748</v>
      </c>
      <c r="B3784" s="7" t="str">
        <f t="shared" si="59"/>
        <v>7</v>
      </c>
      <c r="C3784" s="17">
        <f>_xlfn.ISOWEEKNUM(Table3[[#This Row],[dt]])</f>
        <v>27</v>
      </c>
      <c r="D3784" s="1">
        <v>17872</v>
      </c>
      <c r="E3784" s="1" t="s">
        <v>24</v>
      </c>
      <c r="F3784" s="1" t="s">
        <v>93</v>
      </c>
      <c r="G3784" s="1" t="s">
        <v>34</v>
      </c>
      <c r="H3784" s="1" t="s">
        <v>11</v>
      </c>
      <c r="I3784" s="1" t="s">
        <v>18</v>
      </c>
      <c r="J3784" s="1" t="s">
        <v>13</v>
      </c>
      <c r="K3784" s="1" t="s">
        <v>15</v>
      </c>
      <c r="L3784" s="1" t="s">
        <v>81</v>
      </c>
      <c r="M3784" s="1">
        <v>20010</v>
      </c>
      <c r="N3784" s="17">
        <v>80.215014577259481</v>
      </c>
      <c r="O3784" s="8">
        <v>306.50902671091728</v>
      </c>
      <c r="P3784" s="8">
        <v>372.5246370557249</v>
      </c>
      <c r="Q3784" s="8">
        <f>P3784-Table3[[#This Row],[paid]]</f>
        <v>66.015610344807612</v>
      </c>
      <c r="R3784" s="8">
        <v>4.6440761622866251</v>
      </c>
      <c r="S3784" s="8">
        <v>200</v>
      </c>
      <c r="T3784" s="10">
        <v>7.0000000000000007E-2</v>
      </c>
      <c r="U3784" s="8">
        <v>31.2232684926784</v>
      </c>
      <c r="V3784" s="10">
        <v>1.3969218581735398E-2</v>
      </c>
    </row>
    <row r="3785" spans="1:22" x14ac:dyDescent="0.25">
      <c r="A3785" s="6">
        <v>44748</v>
      </c>
      <c r="B3785" s="7" t="str">
        <f t="shared" si="59"/>
        <v>7</v>
      </c>
      <c r="C3785" s="17">
        <f>_xlfn.ISOWEEKNUM(Table3[[#This Row],[dt]])</f>
        <v>27</v>
      </c>
      <c r="D3785" s="1">
        <v>13155</v>
      </c>
      <c r="E3785" s="1" t="s">
        <v>10</v>
      </c>
      <c r="F3785" s="1" t="s">
        <v>95</v>
      </c>
      <c r="G3785" s="1" t="s">
        <v>56</v>
      </c>
      <c r="H3785" s="1" t="s">
        <v>17</v>
      </c>
      <c r="I3785" s="1" t="s">
        <v>12</v>
      </c>
      <c r="J3785" s="1" t="s">
        <v>13</v>
      </c>
      <c r="K3785" s="1" t="s">
        <v>14</v>
      </c>
      <c r="L3785" s="1" t="s">
        <v>78</v>
      </c>
      <c r="M3785" s="1">
        <v>74360</v>
      </c>
      <c r="N3785" s="17">
        <v>130.303738317757</v>
      </c>
      <c r="O3785" s="8">
        <v>1332.5479955420292</v>
      </c>
      <c r="P3785" s="8">
        <v>1378.0633754520652</v>
      </c>
      <c r="Q3785" s="8">
        <f>P3785-Table3[[#This Row],[paid]]</f>
        <v>45.515379910036017</v>
      </c>
      <c r="R3785" s="8">
        <v>10.575777742397058</v>
      </c>
      <c r="S3785" s="8">
        <v>600</v>
      </c>
      <c r="T3785" s="10">
        <v>7.0000000000000007E-2</v>
      </c>
      <c r="U3785" s="8">
        <v>577.41259677424443</v>
      </c>
      <c r="V3785" s="10">
        <v>6.9833822239226087E-2</v>
      </c>
    </row>
    <row r="3786" spans="1:22" x14ac:dyDescent="0.25">
      <c r="A3786" s="6">
        <v>44748</v>
      </c>
      <c r="B3786" s="7" t="str">
        <f t="shared" si="59"/>
        <v>7</v>
      </c>
      <c r="C3786" s="17">
        <f>_xlfn.ISOWEEKNUM(Table3[[#This Row],[dt]])</f>
        <v>27</v>
      </c>
      <c r="D3786" s="1">
        <v>13250</v>
      </c>
      <c r="E3786" s="1" t="s">
        <v>10</v>
      </c>
      <c r="F3786" s="1" t="s">
        <v>93</v>
      </c>
      <c r="G3786" s="1" t="s">
        <v>53</v>
      </c>
      <c r="H3786" s="1" t="s">
        <v>11</v>
      </c>
      <c r="I3786" s="1" t="s">
        <v>18</v>
      </c>
      <c r="J3786" s="1" t="s">
        <v>13</v>
      </c>
      <c r="K3786" s="1" t="s">
        <v>15</v>
      </c>
      <c r="L3786" s="1" t="s">
        <v>75</v>
      </c>
      <c r="M3786" s="1">
        <v>112350</v>
      </c>
      <c r="N3786" s="17">
        <v>372.44443236780609</v>
      </c>
      <c r="O3786" s="8">
        <v>2514.5548157645153</v>
      </c>
      <c r="P3786" s="8">
        <v>2558.8304399320987</v>
      </c>
      <c r="Q3786" s="8">
        <f>P3786-Table3[[#This Row],[paid]]</f>
        <v>44.275624167583373</v>
      </c>
      <c r="R3786" s="8">
        <v>6.8703683490833756</v>
      </c>
      <c r="S3786" s="8">
        <v>4000</v>
      </c>
      <c r="T3786" s="10">
        <v>7.0000000000000007E-2</v>
      </c>
      <c r="U3786" s="8">
        <v>248.9119420678845</v>
      </c>
      <c r="V3786" s="10">
        <v>1.6212611445673441E-2</v>
      </c>
    </row>
    <row r="3787" spans="1:22" x14ac:dyDescent="0.25">
      <c r="A3787" s="6">
        <v>44748</v>
      </c>
      <c r="B3787" s="7" t="str">
        <f t="shared" si="59"/>
        <v>7</v>
      </c>
      <c r="C3787" s="17">
        <f>_xlfn.ISOWEEKNUM(Table3[[#This Row],[dt]])</f>
        <v>27</v>
      </c>
      <c r="D3787" s="1">
        <v>16602</v>
      </c>
      <c r="E3787" s="1" t="s">
        <v>10</v>
      </c>
      <c r="F3787" s="1" t="s">
        <v>91</v>
      </c>
      <c r="G3787" s="1" t="s">
        <v>67</v>
      </c>
      <c r="H3787" s="1" t="s">
        <v>11</v>
      </c>
      <c r="I3787" s="1" t="s">
        <v>18</v>
      </c>
      <c r="J3787" s="1" t="s">
        <v>16</v>
      </c>
      <c r="K3787" s="1" t="s">
        <v>15</v>
      </c>
      <c r="L3787" s="1" t="s">
        <v>80</v>
      </c>
      <c r="M3787" s="1">
        <v>1130</v>
      </c>
      <c r="N3787" s="17">
        <v>4.8134462406979726</v>
      </c>
      <c r="O3787" s="8">
        <v>23.028806762915579</v>
      </c>
      <c r="P3787" s="8">
        <v>0.222586191447221</v>
      </c>
      <c r="Q3787" s="8">
        <f>P3787-Table3[[#This Row],[paid]]</f>
        <v>-22.806220571468359</v>
      </c>
      <c r="R3787" s="8">
        <v>4.6242583861276269E-2</v>
      </c>
      <c r="S3787" s="8">
        <v>200</v>
      </c>
      <c r="T3787" s="10">
        <v>0.08</v>
      </c>
      <c r="U3787" s="8">
        <v>9.6747189505989178E-3</v>
      </c>
      <c r="V3787" s="10">
        <v>7.2441742587409938E-3</v>
      </c>
    </row>
    <row r="3788" spans="1:22" x14ac:dyDescent="0.25">
      <c r="A3788" s="6">
        <v>44748</v>
      </c>
      <c r="B3788" s="7" t="str">
        <f t="shared" si="59"/>
        <v>7</v>
      </c>
      <c r="C3788" s="17">
        <f>_xlfn.ISOWEEKNUM(Table3[[#This Row],[dt]])</f>
        <v>27</v>
      </c>
      <c r="D3788" s="1">
        <v>17628</v>
      </c>
      <c r="E3788" s="1" t="s">
        <v>10</v>
      </c>
      <c r="F3788" s="1" t="s">
        <v>92</v>
      </c>
      <c r="G3788" s="1" t="s">
        <v>66</v>
      </c>
      <c r="H3788" s="1" t="s">
        <v>11</v>
      </c>
      <c r="I3788" s="1" t="s">
        <v>21</v>
      </c>
      <c r="J3788" s="1" t="s">
        <v>13</v>
      </c>
      <c r="K3788" s="1" t="s">
        <v>15</v>
      </c>
      <c r="L3788" s="1" t="s">
        <v>76</v>
      </c>
      <c r="M3788" s="1">
        <v>3450</v>
      </c>
      <c r="N3788" s="17">
        <v>25.761446256631952</v>
      </c>
      <c r="O3788" s="8">
        <v>53.261808235153161</v>
      </c>
      <c r="P3788" s="8">
        <v>6.0179877648286633</v>
      </c>
      <c r="Q3788" s="8">
        <f>P3788-Table3[[#This Row],[paid]]</f>
        <v>-47.243820470324501</v>
      </c>
      <c r="R3788" s="8">
        <v>0.23360442208400509</v>
      </c>
      <c r="S3788" s="8">
        <v>200</v>
      </c>
      <c r="T3788" s="10">
        <v>0.06</v>
      </c>
      <c r="U3788" s="8">
        <v>0.54192982973609383</v>
      </c>
      <c r="V3788" s="10">
        <v>1.5008611153585571E-2</v>
      </c>
    </row>
    <row r="3789" spans="1:22" x14ac:dyDescent="0.25">
      <c r="A3789" s="6">
        <v>44748</v>
      </c>
      <c r="B3789" s="7" t="str">
        <f t="shared" si="59"/>
        <v>7</v>
      </c>
      <c r="C3789" s="17">
        <f>_xlfn.ISOWEEKNUM(Table3[[#This Row],[dt]])</f>
        <v>27</v>
      </c>
      <c r="D3789" s="1">
        <v>17957</v>
      </c>
      <c r="E3789" s="1" t="s">
        <v>10</v>
      </c>
      <c r="F3789" s="1" t="s">
        <v>92</v>
      </c>
      <c r="G3789" s="1" t="s">
        <v>56</v>
      </c>
      <c r="H3789" s="1" t="s">
        <v>17</v>
      </c>
      <c r="I3789" s="1" t="s">
        <v>12</v>
      </c>
      <c r="J3789" s="1" t="s">
        <v>16</v>
      </c>
      <c r="K3789" s="1" t="s">
        <v>15</v>
      </c>
      <c r="L3789" s="1" t="s">
        <v>80</v>
      </c>
      <c r="M3789" s="1">
        <v>105350</v>
      </c>
      <c r="N3789" s="17">
        <v>1039.9262261014132</v>
      </c>
      <c r="O3789" s="8">
        <v>679.04850140758174</v>
      </c>
      <c r="P3789" s="8">
        <v>619.43889948123388</v>
      </c>
      <c r="Q3789" s="8">
        <f>P3789-Table3[[#This Row],[paid]]</f>
        <v>-59.609601926347864</v>
      </c>
      <c r="R3789" s="8">
        <v>0.59565658018208922</v>
      </c>
      <c r="S3789" s="8">
        <v>400</v>
      </c>
      <c r="T3789" s="10">
        <v>8.5000000000000006E-2</v>
      </c>
      <c r="U3789" s="8">
        <v>176.09260311300105</v>
      </c>
      <c r="V3789" s="10">
        <v>4.7379599844438416E-2</v>
      </c>
    </row>
    <row r="3790" spans="1:22" x14ac:dyDescent="0.25">
      <c r="A3790" s="6">
        <v>44748</v>
      </c>
      <c r="B3790" s="7" t="str">
        <f t="shared" si="59"/>
        <v>7</v>
      </c>
      <c r="C3790" s="17">
        <f>_xlfn.ISOWEEKNUM(Table3[[#This Row],[dt]])</f>
        <v>27</v>
      </c>
      <c r="D3790" s="1">
        <v>16053</v>
      </c>
      <c r="E3790" s="1" t="s">
        <v>10</v>
      </c>
      <c r="F3790" s="1" t="s">
        <v>92</v>
      </c>
      <c r="G3790" s="1" t="s">
        <v>52</v>
      </c>
      <c r="H3790" s="1" t="s">
        <v>11</v>
      </c>
      <c r="I3790" s="1" t="s">
        <v>12</v>
      </c>
      <c r="J3790" s="1" t="s">
        <v>16</v>
      </c>
      <c r="K3790" s="1" t="s">
        <v>15</v>
      </c>
      <c r="L3790" s="1" t="s">
        <v>76</v>
      </c>
      <c r="M3790" s="1">
        <v>13860</v>
      </c>
      <c r="N3790" s="17">
        <v>86.592689295039165</v>
      </c>
      <c r="O3790" s="8">
        <v>122.00830191623035</v>
      </c>
      <c r="P3790" s="8">
        <v>8.7603872133063572</v>
      </c>
      <c r="Q3790" s="8">
        <f>P3790-Table3[[#This Row],[paid]]</f>
        <v>-113.24791470292399</v>
      </c>
      <c r="R3790" s="8">
        <v>0.10116774619919598</v>
      </c>
      <c r="S3790" s="8">
        <v>200</v>
      </c>
      <c r="T3790" s="10">
        <v>0.08</v>
      </c>
      <c r="U3790" s="8">
        <v>4.0538195950966527</v>
      </c>
      <c r="V3790" s="10">
        <v>7.7124056589249299E-2</v>
      </c>
    </row>
    <row r="3791" spans="1:22" x14ac:dyDescent="0.25">
      <c r="A3791" s="6">
        <v>44748</v>
      </c>
      <c r="B3791" s="7" t="str">
        <f t="shared" si="59"/>
        <v>7</v>
      </c>
      <c r="C3791" s="17">
        <f>_xlfn.ISOWEEKNUM(Table3[[#This Row],[dt]])</f>
        <v>27</v>
      </c>
      <c r="D3791" s="1">
        <v>16845</v>
      </c>
      <c r="E3791" s="1" t="s">
        <v>10</v>
      </c>
      <c r="F3791" s="1" t="s">
        <v>95</v>
      </c>
      <c r="G3791" s="1" t="s">
        <v>41</v>
      </c>
      <c r="H3791" s="1" t="s">
        <v>11</v>
      </c>
      <c r="I3791" s="1" t="s">
        <v>12</v>
      </c>
      <c r="J3791" s="1" t="s">
        <v>13</v>
      </c>
      <c r="K3791" s="1" t="s">
        <v>15</v>
      </c>
      <c r="L3791" s="1" t="s">
        <v>80</v>
      </c>
      <c r="M3791" s="1">
        <v>565220</v>
      </c>
      <c r="N3791" s="17">
        <v>2259.4131558569306</v>
      </c>
      <c r="O3791" s="8">
        <v>8482.1525894244041</v>
      </c>
      <c r="P3791" s="8">
        <v>8361.5563483994029</v>
      </c>
      <c r="Q3791" s="8">
        <f>P3791-Table3[[#This Row],[paid]]</f>
        <v>-120.59624102500129</v>
      </c>
      <c r="R3791" s="8">
        <v>3.7007646550717301</v>
      </c>
      <c r="S3791" s="8">
        <v>7400</v>
      </c>
      <c r="T3791" s="10">
        <v>0.06</v>
      </c>
      <c r="U3791" s="8">
        <v>1949.4831626866742</v>
      </c>
      <c r="V3791" s="10">
        <v>3.8858060259317054E-2</v>
      </c>
    </row>
    <row r="3792" spans="1:22" x14ac:dyDescent="0.25">
      <c r="A3792" s="6">
        <v>44748</v>
      </c>
      <c r="B3792" s="7" t="str">
        <f t="shared" si="59"/>
        <v>7</v>
      </c>
      <c r="C3792" s="17">
        <f>_xlfn.ISOWEEKNUM(Table3[[#This Row],[dt]])</f>
        <v>27</v>
      </c>
      <c r="D3792" s="1">
        <v>17267</v>
      </c>
      <c r="E3792" s="1" t="s">
        <v>10</v>
      </c>
      <c r="F3792" s="1" t="s">
        <v>93</v>
      </c>
      <c r="G3792" s="1" t="s">
        <v>32</v>
      </c>
      <c r="H3792" s="1" t="s">
        <v>11</v>
      </c>
      <c r="I3792" s="1" t="s">
        <v>21</v>
      </c>
      <c r="J3792" s="1" t="s">
        <v>13</v>
      </c>
      <c r="K3792" s="1" t="s">
        <v>15</v>
      </c>
      <c r="L3792" s="1" t="s">
        <v>77</v>
      </c>
      <c r="M3792" s="1">
        <v>31180</v>
      </c>
      <c r="N3792" s="17">
        <v>164.36052540615276</v>
      </c>
      <c r="O3792" s="8">
        <v>285.29953119727423</v>
      </c>
      <c r="P3792" s="8">
        <v>128.12016624511767</v>
      </c>
      <c r="Q3792" s="8">
        <f>P3792-Table3[[#This Row],[paid]]</f>
        <v>-157.17936495215656</v>
      </c>
      <c r="R3792" s="8">
        <v>0.77950691583954712</v>
      </c>
      <c r="S3792" s="8">
        <v>200</v>
      </c>
      <c r="T3792" s="10">
        <v>0.08</v>
      </c>
      <c r="U3792" s="8">
        <v>60.649276814556352</v>
      </c>
      <c r="V3792" s="10">
        <v>7.889634472599083E-2</v>
      </c>
    </row>
    <row r="3793" spans="1:22" x14ac:dyDescent="0.25">
      <c r="A3793" s="6">
        <v>44748</v>
      </c>
      <c r="B3793" s="7" t="str">
        <f t="shared" si="59"/>
        <v>7</v>
      </c>
      <c r="C3793" s="17">
        <f>_xlfn.ISOWEEKNUM(Table3[[#This Row],[dt]])</f>
        <v>27</v>
      </c>
      <c r="D3793" s="1">
        <v>2973</v>
      </c>
      <c r="E3793" s="1" t="s">
        <v>10</v>
      </c>
      <c r="F3793" s="1" t="s">
        <v>91</v>
      </c>
      <c r="G3793" s="1" t="s">
        <v>53</v>
      </c>
      <c r="H3793" s="1" t="s">
        <v>11</v>
      </c>
      <c r="I3793" s="1" t="s">
        <v>21</v>
      </c>
      <c r="J3793" s="1" t="s">
        <v>16</v>
      </c>
      <c r="K3793" s="1" t="s">
        <v>14</v>
      </c>
      <c r="L3793" s="1" t="s">
        <v>77</v>
      </c>
      <c r="M3793" s="1">
        <v>43010</v>
      </c>
      <c r="N3793" s="17">
        <v>135.73940486925159</v>
      </c>
      <c r="O3793" s="8">
        <v>369.29891840133979</v>
      </c>
      <c r="P3793" s="8">
        <v>198.92228334387369</v>
      </c>
      <c r="Q3793" s="8">
        <f>P3793-Table3[[#This Row],[paid]]</f>
        <v>-170.3766350574661</v>
      </c>
      <c r="R3793" s="8">
        <v>1.4654718984180151</v>
      </c>
      <c r="S3793" s="8">
        <v>200</v>
      </c>
      <c r="T3793" s="10">
        <v>0.05</v>
      </c>
      <c r="U3793" s="8">
        <v>32.533001635386071</v>
      </c>
      <c r="V3793" s="10">
        <v>2.7257715164357935E-2</v>
      </c>
    </row>
    <row r="3794" spans="1:22" x14ac:dyDescent="0.25">
      <c r="A3794" s="6">
        <v>44748</v>
      </c>
      <c r="B3794" s="7" t="str">
        <f t="shared" si="59"/>
        <v>7</v>
      </c>
      <c r="C3794" s="17">
        <f>_xlfn.ISOWEEKNUM(Table3[[#This Row],[dt]])</f>
        <v>27</v>
      </c>
      <c r="D3794" s="1">
        <v>17365</v>
      </c>
      <c r="E3794" s="1" t="s">
        <v>10</v>
      </c>
      <c r="F3794" s="1" t="s">
        <v>92</v>
      </c>
      <c r="G3794" s="1" t="s">
        <v>25</v>
      </c>
      <c r="H3794" s="1" t="s">
        <v>17</v>
      </c>
      <c r="I3794" s="1" t="s">
        <v>18</v>
      </c>
      <c r="J3794" s="1" t="s">
        <v>16</v>
      </c>
      <c r="K3794" s="1" t="s">
        <v>15</v>
      </c>
      <c r="L3794" s="1" t="s">
        <v>77</v>
      </c>
      <c r="M3794" s="1">
        <v>41560</v>
      </c>
      <c r="N3794" s="17">
        <v>118.39722549080324</v>
      </c>
      <c r="O3794" s="8">
        <v>323.11481758323424</v>
      </c>
      <c r="P3794" s="8">
        <v>138.60832578558674</v>
      </c>
      <c r="Q3794" s="8">
        <f>P3794-Table3[[#This Row],[paid]]</f>
        <v>-184.5064917976475</v>
      </c>
      <c r="R3794" s="8">
        <v>1.1707058608088199</v>
      </c>
      <c r="S3794" s="8">
        <v>200</v>
      </c>
      <c r="T3794" s="10">
        <v>0.11</v>
      </c>
      <c r="U3794" s="8">
        <v>12.410393219544998</v>
      </c>
      <c r="V3794" s="10">
        <v>1.4922616359451404E-2</v>
      </c>
    </row>
    <row r="3795" spans="1:22" x14ac:dyDescent="0.25">
      <c r="A3795" s="6">
        <v>44748</v>
      </c>
      <c r="B3795" s="7" t="str">
        <f t="shared" si="59"/>
        <v>7</v>
      </c>
      <c r="C3795" s="17">
        <f>_xlfn.ISOWEEKNUM(Table3[[#This Row],[dt]])</f>
        <v>27</v>
      </c>
      <c r="D3795" s="1">
        <v>17848</v>
      </c>
      <c r="E3795" s="1" t="s">
        <v>10</v>
      </c>
      <c r="F3795" s="1" t="s">
        <v>93</v>
      </c>
      <c r="G3795" s="1" t="s">
        <v>58</v>
      </c>
      <c r="H3795" s="1" t="s">
        <v>11</v>
      </c>
      <c r="I3795" s="1" t="s">
        <v>12</v>
      </c>
      <c r="J3795" s="1" t="s">
        <v>16</v>
      </c>
      <c r="K3795" s="1" t="s">
        <v>14</v>
      </c>
      <c r="L3795" s="1" t="s">
        <v>75</v>
      </c>
      <c r="M3795" s="1">
        <v>15390</v>
      </c>
      <c r="N3795" s="17">
        <v>72.334619431778322</v>
      </c>
      <c r="O3795" s="8">
        <v>225.66177191866174</v>
      </c>
      <c r="P3795" s="8">
        <v>40.604871621982987</v>
      </c>
      <c r="Q3795" s="8">
        <f>P3795-Table3[[#This Row],[paid]]</f>
        <v>-185.05690029667875</v>
      </c>
      <c r="R3795" s="8">
        <v>0.56134769133995466</v>
      </c>
      <c r="S3795" s="8">
        <v>200</v>
      </c>
      <c r="T3795" s="10">
        <v>7.0000000000000007E-2</v>
      </c>
      <c r="U3795" s="8">
        <v>13.143595710560918</v>
      </c>
      <c r="V3795" s="10">
        <v>5.3949174017521646E-2</v>
      </c>
    </row>
    <row r="3796" spans="1:22" x14ac:dyDescent="0.25">
      <c r="A3796" s="6">
        <v>44748</v>
      </c>
      <c r="B3796" s="7" t="str">
        <f t="shared" si="59"/>
        <v>7</v>
      </c>
      <c r="C3796" s="17">
        <f>_xlfn.ISOWEEKNUM(Table3[[#This Row],[dt]])</f>
        <v>27</v>
      </c>
      <c r="D3796" s="1">
        <v>9315</v>
      </c>
      <c r="E3796" s="1" t="s">
        <v>10</v>
      </c>
      <c r="F3796" s="1" t="s">
        <v>92</v>
      </c>
      <c r="G3796" s="1" t="s">
        <v>74</v>
      </c>
      <c r="H3796" s="1" t="s">
        <v>17</v>
      </c>
      <c r="I3796" s="1" t="s">
        <v>18</v>
      </c>
      <c r="J3796" s="1" t="s">
        <v>16</v>
      </c>
      <c r="K3796" s="1" t="s">
        <v>14</v>
      </c>
      <c r="L3796" s="1" t="s">
        <v>81</v>
      </c>
      <c r="M3796" s="1">
        <v>5270</v>
      </c>
      <c r="N3796" s="17">
        <v>23.350519616531059</v>
      </c>
      <c r="O3796" s="8">
        <v>216.48439639139218</v>
      </c>
      <c r="P3796" s="8">
        <v>7.6591259766819517</v>
      </c>
      <c r="Q3796" s="8">
        <f>P3796-Table3[[#This Row],[paid]]</f>
        <v>-208.82527041471022</v>
      </c>
      <c r="R3796" s="8">
        <v>0.32800666119907901</v>
      </c>
      <c r="S3796" s="8">
        <v>200</v>
      </c>
      <c r="T3796" s="10">
        <v>7.0000000000000007E-2</v>
      </c>
      <c r="U3796" s="8">
        <v>0.93414729685102837</v>
      </c>
      <c r="V3796" s="10">
        <v>2.0327543458070373E-2</v>
      </c>
    </row>
    <row r="3797" spans="1:22" x14ac:dyDescent="0.25">
      <c r="A3797" s="6">
        <v>44748</v>
      </c>
      <c r="B3797" s="7" t="str">
        <f t="shared" si="59"/>
        <v>7</v>
      </c>
      <c r="C3797" s="17">
        <f>_xlfn.ISOWEEKNUM(Table3[[#This Row],[dt]])</f>
        <v>27</v>
      </c>
      <c r="D3797" s="1">
        <v>17870</v>
      </c>
      <c r="E3797" s="1" t="s">
        <v>10</v>
      </c>
      <c r="F3797" s="1" t="s">
        <v>93</v>
      </c>
      <c r="G3797" s="1" t="s">
        <v>32</v>
      </c>
      <c r="H3797" s="1" t="s">
        <v>11</v>
      </c>
      <c r="I3797" s="1" t="s">
        <v>12</v>
      </c>
      <c r="J3797" s="1" t="s">
        <v>13</v>
      </c>
      <c r="K3797" s="1" t="s">
        <v>14</v>
      </c>
      <c r="L3797" s="1" t="s">
        <v>75</v>
      </c>
      <c r="M3797" s="1">
        <v>98300</v>
      </c>
      <c r="N3797" s="17">
        <v>666.77971850093274</v>
      </c>
      <c r="O3797" s="8">
        <v>2926.1656108202619</v>
      </c>
      <c r="P3797" s="8">
        <v>2709.8720587081166</v>
      </c>
      <c r="Q3797" s="8">
        <f>P3797-Table3[[#This Row],[paid]]</f>
        <v>-216.29355211214533</v>
      </c>
      <c r="R3797" s="8">
        <v>4.0641189039170298</v>
      </c>
      <c r="S3797" s="8">
        <v>2400</v>
      </c>
      <c r="T3797" s="10">
        <v>0.12</v>
      </c>
      <c r="U3797" s="8">
        <v>212.71114295472864</v>
      </c>
      <c r="V3797" s="10">
        <v>1.3082483745015801E-2</v>
      </c>
    </row>
    <row r="3798" spans="1:22" x14ac:dyDescent="0.25">
      <c r="A3798" s="6">
        <v>44748</v>
      </c>
      <c r="B3798" s="7" t="str">
        <f t="shared" si="59"/>
        <v>7</v>
      </c>
      <c r="C3798" s="17">
        <f>_xlfn.ISOWEEKNUM(Table3[[#This Row],[dt]])</f>
        <v>27</v>
      </c>
      <c r="D3798" s="1">
        <v>15839</v>
      </c>
      <c r="E3798" s="1" t="s">
        <v>10</v>
      </c>
      <c r="F3798" s="1" t="s">
        <v>93</v>
      </c>
      <c r="G3798" s="1" t="s">
        <v>38</v>
      </c>
      <c r="H3798" s="1" t="s">
        <v>19</v>
      </c>
      <c r="I3798" s="1" t="s">
        <v>12</v>
      </c>
      <c r="J3798" s="1" t="s">
        <v>16</v>
      </c>
      <c r="K3798" s="1" t="s">
        <v>14</v>
      </c>
      <c r="L3798" s="1" t="s">
        <v>77</v>
      </c>
      <c r="M3798" s="1">
        <v>102590</v>
      </c>
      <c r="N3798" s="17">
        <v>67.184020956123121</v>
      </c>
      <c r="O3798" s="8">
        <v>1562.3502992762421</v>
      </c>
      <c r="P3798" s="8">
        <v>1345.7048108638496</v>
      </c>
      <c r="Q3798" s="8">
        <f>P3798-Table3[[#This Row],[paid]]</f>
        <v>-216.64548841239252</v>
      </c>
      <c r="R3798" s="8">
        <v>20.030132042003103</v>
      </c>
      <c r="S3798" s="8">
        <v>400</v>
      </c>
      <c r="T3798" s="10">
        <v>7.4999999999999997E-2</v>
      </c>
      <c r="U3798" s="8">
        <v>194.45864444180955</v>
      </c>
      <c r="V3798" s="10">
        <v>2.4083865801765313E-2</v>
      </c>
    </row>
    <row r="3799" spans="1:22" x14ac:dyDescent="0.25">
      <c r="A3799" s="6">
        <v>44748</v>
      </c>
      <c r="B3799" s="7" t="str">
        <f t="shared" si="59"/>
        <v>7</v>
      </c>
      <c r="C3799" s="17">
        <f>_xlfn.ISOWEEKNUM(Table3[[#This Row],[dt]])</f>
        <v>27</v>
      </c>
      <c r="D3799" s="1">
        <v>12790</v>
      </c>
      <c r="E3799" s="1" t="s">
        <v>10</v>
      </c>
      <c r="F3799" s="1" t="s">
        <v>92</v>
      </c>
      <c r="G3799" s="1" t="s">
        <v>30</v>
      </c>
      <c r="H3799" s="1" t="s">
        <v>19</v>
      </c>
      <c r="I3799" s="1" t="s">
        <v>21</v>
      </c>
      <c r="J3799" s="1" t="s">
        <v>16</v>
      </c>
      <c r="K3799" s="1" t="s">
        <v>14</v>
      </c>
      <c r="L3799" s="1" t="s">
        <v>77</v>
      </c>
      <c r="M3799" s="1">
        <v>12610</v>
      </c>
      <c r="N3799" s="17">
        <v>28.353007307476112</v>
      </c>
      <c r="O3799" s="8">
        <v>364.03805170877217</v>
      </c>
      <c r="P3799" s="8">
        <v>143.35518805969699</v>
      </c>
      <c r="Q3799" s="8">
        <f>P3799-Table3[[#This Row],[paid]]</f>
        <v>-220.68286364907519</v>
      </c>
      <c r="R3799" s="8">
        <v>5.0560840515107239</v>
      </c>
      <c r="S3799" s="8">
        <v>200</v>
      </c>
      <c r="T3799" s="10">
        <v>0.04</v>
      </c>
      <c r="U3799" s="8">
        <v>11.648999944480858</v>
      </c>
      <c r="V3799" s="10">
        <v>1.3543283762693795E-2</v>
      </c>
    </row>
    <row r="3800" spans="1:22" x14ac:dyDescent="0.25">
      <c r="A3800" s="6">
        <v>44748</v>
      </c>
      <c r="B3800" s="7" t="str">
        <f t="shared" si="59"/>
        <v>7</v>
      </c>
      <c r="C3800" s="17">
        <f>_xlfn.ISOWEEKNUM(Table3[[#This Row],[dt]])</f>
        <v>27</v>
      </c>
      <c r="D3800" s="1">
        <v>16537</v>
      </c>
      <c r="E3800" s="1" t="s">
        <v>10</v>
      </c>
      <c r="F3800" s="1" t="s">
        <v>95</v>
      </c>
      <c r="G3800" s="1" t="s">
        <v>62</v>
      </c>
      <c r="H3800" s="1" t="s">
        <v>17</v>
      </c>
      <c r="I3800" s="1" t="s">
        <v>12</v>
      </c>
      <c r="J3800" s="1" t="s">
        <v>16</v>
      </c>
      <c r="K3800" s="1" t="s">
        <v>15</v>
      </c>
      <c r="L3800" s="1" t="s">
        <v>75</v>
      </c>
      <c r="M3800" s="1">
        <v>43720</v>
      </c>
      <c r="N3800" s="17">
        <v>118.7656199065522</v>
      </c>
      <c r="O3800" s="8">
        <v>1076.7364660075104</v>
      </c>
      <c r="P3800" s="8">
        <v>852.52849240914838</v>
      </c>
      <c r="Q3800" s="8">
        <f>P3800-Table3[[#This Row],[paid]]</f>
        <v>-224.20797359836206</v>
      </c>
      <c r="R3800" s="8">
        <v>7.1782431067167369</v>
      </c>
      <c r="S3800" s="8">
        <v>200</v>
      </c>
      <c r="T3800" s="10">
        <v>0.1</v>
      </c>
      <c r="U3800" s="8">
        <v>317.2486350457188</v>
      </c>
      <c r="V3800" s="10">
        <v>6.202112067621543E-2</v>
      </c>
    </row>
    <row r="3801" spans="1:22" x14ac:dyDescent="0.25">
      <c r="A3801" s="6">
        <v>44748</v>
      </c>
      <c r="B3801" s="7" t="str">
        <f t="shared" si="59"/>
        <v>7</v>
      </c>
      <c r="C3801" s="17">
        <f>_xlfn.ISOWEEKNUM(Table3[[#This Row],[dt]])</f>
        <v>27</v>
      </c>
      <c r="D3801" s="1">
        <v>10777</v>
      </c>
      <c r="E3801" s="1" t="s">
        <v>10</v>
      </c>
      <c r="F3801" s="1" t="s">
        <v>91</v>
      </c>
      <c r="G3801" s="1" t="s">
        <v>60</v>
      </c>
      <c r="H3801" s="1" t="s">
        <v>11</v>
      </c>
      <c r="I3801" s="1" t="s">
        <v>18</v>
      </c>
      <c r="J3801" s="1" t="s">
        <v>16</v>
      </c>
      <c r="K3801" s="1" t="s">
        <v>15</v>
      </c>
      <c r="L3801" s="1" t="s">
        <v>81</v>
      </c>
      <c r="M3801" s="1">
        <v>13200</v>
      </c>
      <c r="N3801" s="17">
        <v>81.014729950900161</v>
      </c>
      <c r="O3801" s="8">
        <v>292.77569984579657</v>
      </c>
      <c r="P3801" s="8">
        <v>23.958731574942433</v>
      </c>
      <c r="Q3801" s="8">
        <f>P3801-Table3[[#This Row],[paid]]</f>
        <v>-268.81696827085415</v>
      </c>
      <c r="R3801" s="8">
        <v>0.29573303014726926</v>
      </c>
      <c r="S3801" s="8">
        <v>200</v>
      </c>
      <c r="T3801" s="10">
        <v>0.16</v>
      </c>
      <c r="U3801" s="8">
        <v>18.916713837064062</v>
      </c>
      <c r="V3801" s="10">
        <v>0.13159234367849679</v>
      </c>
    </row>
    <row r="3802" spans="1:22" x14ac:dyDescent="0.25">
      <c r="A3802" s="6">
        <v>44748</v>
      </c>
      <c r="B3802" s="7" t="str">
        <f t="shared" si="59"/>
        <v>7</v>
      </c>
      <c r="C3802" s="17">
        <f>_xlfn.ISOWEEKNUM(Table3[[#This Row],[dt]])</f>
        <v>27</v>
      </c>
      <c r="D3802" s="1">
        <v>15372</v>
      </c>
      <c r="E3802" s="1" t="s">
        <v>10</v>
      </c>
      <c r="F3802" s="1" t="s">
        <v>91</v>
      </c>
      <c r="G3802" s="1" t="s">
        <v>25</v>
      </c>
      <c r="H3802" s="1" t="s">
        <v>11</v>
      </c>
      <c r="I3802" s="1" t="s">
        <v>12</v>
      </c>
      <c r="J3802" s="1" t="s">
        <v>16</v>
      </c>
      <c r="K3802" s="1" t="s">
        <v>15</v>
      </c>
      <c r="L3802" s="1" t="s">
        <v>81</v>
      </c>
      <c r="M3802" s="1">
        <v>263190</v>
      </c>
      <c r="N3802" s="17">
        <v>2797.4468041865666</v>
      </c>
      <c r="O3802" s="8">
        <v>2634.7264663664378</v>
      </c>
      <c r="P3802" s="8">
        <v>2348.7913107847535</v>
      </c>
      <c r="Q3802" s="8">
        <f>P3802-Table3[[#This Row],[paid]]</f>
        <v>-285.93515558168428</v>
      </c>
      <c r="R3802" s="8">
        <v>0.83961965148707385</v>
      </c>
      <c r="S3802" s="8">
        <v>2400</v>
      </c>
      <c r="T3802" s="10">
        <v>0.105</v>
      </c>
      <c r="U3802" s="8">
        <v>1406.9896625637396</v>
      </c>
      <c r="V3802" s="10">
        <v>9.9837851075670281E-2</v>
      </c>
    </row>
    <row r="3803" spans="1:22" x14ac:dyDescent="0.25">
      <c r="A3803" s="6">
        <v>44748</v>
      </c>
      <c r="B3803" s="7" t="str">
        <f t="shared" si="59"/>
        <v>7</v>
      </c>
      <c r="C3803" s="17">
        <f>_xlfn.ISOWEEKNUM(Table3[[#This Row],[dt]])</f>
        <v>27</v>
      </c>
      <c r="D3803" s="1">
        <v>16857</v>
      </c>
      <c r="E3803" s="1" t="s">
        <v>10</v>
      </c>
      <c r="F3803" s="1" t="s">
        <v>95</v>
      </c>
      <c r="G3803" s="1" t="s">
        <v>55</v>
      </c>
      <c r="H3803" s="1" t="s">
        <v>11</v>
      </c>
      <c r="I3803" s="1" t="s">
        <v>12</v>
      </c>
      <c r="J3803" s="1" t="s">
        <v>13</v>
      </c>
      <c r="K3803" s="1" t="s">
        <v>15</v>
      </c>
      <c r="L3803" s="1" t="s">
        <v>78</v>
      </c>
      <c r="M3803" s="1">
        <v>29480</v>
      </c>
      <c r="N3803" s="17">
        <v>83.503736275594164</v>
      </c>
      <c r="O3803" s="8">
        <v>333.06919386706926</v>
      </c>
      <c r="P3803" s="8">
        <v>44.14686051777857</v>
      </c>
      <c r="Q3803" s="8">
        <f>P3803-Table3[[#This Row],[paid]]</f>
        <v>-288.92233334929068</v>
      </c>
      <c r="R3803" s="8">
        <v>0.52868126010645922</v>
      </c>
      <c r="S3803" s="8">
        <v>200</v>
      </c>
      <c r="T3803" s="10">
        <v>0.08</v>
      </c>
      <c r="U3803" s="8">
        <v>10.246469629006262</v>
      </c>
      <c r="V3803" s="10">
        <v>3.8683270296875974E-2</v>
      </c>
    </row>
    <row r="3804" spans="1:22" x14ac:dyDescent="0.25">
      <c r="A3804" s="6">
        <v>44748</v>
      </c>
      <c r="B3804" s="7" t="str">
        <f t="shared" si="59"/>
        <v>7</v>
      </c>
      <c r="C3804" s="17">
        <f>_xlfn.ISOWEEKNUM(Table3[[#This Row],[dt]])</f>
        <v>27</v>
      </c>
      <c r="D3804" s="1">
        <v>2612</v>
      </c>
      <c r="E3804" s="1" t="s">
        <v>10</v>
      </c>
      <c r="F3804" s="1" t="s">
        <v>95</v>
      </c>
      <c r="G3804" s="1" t="s">
        <v>71</v>
      </c>
      <c r="H3804" s="1" t="s">
        <v>17</v>
      </c>
      <c r="I3804" s="1" t="s">
        <v>12</v>
      </c>
      <c r="J3804" s="1" t="s">
        <v>16</v>
      </c>
      <c r="K3804" s="1" t="s">
        <v>20</v>
      </c>
      <c r="L3804" s="1" t="s">
        <v>75</v>
      </c>
      <c r="M3804" s="1">
        <v>17750</v>
      </c>
      <c r="N3804" s="17">
        <v>55.965603726262991</v>
      </c>
      <c r="O3804" s="8">
        <v>397.96116152281786</v>
      </c>
      <c r="P3804" s="8">
        <v>84.364154031171822</v>
      </c>
      <c r="Q3804" s="8">
        <f>P3804-Table3[[#This Row],[paid]]</f>
        <v>-313.59700749164602</v>
      </c>
      <c r="R3804" s="8">
        <v>1.5074286421318857</v>
      </c>
      <c r="S3804" s="8">
        <v>200</v>
      </c>
      <c r="T3804" s="10">
        <v>0.08</v>
      </c>
      <c r="U3804" s="8">
        <v>33.300170390121863</v>
      </c>
      <c r="V3804" s="10">
        <v>6.5786570873489186E-2</v>
      </c>
    </row>
    <row r="3805" spans="1:22" x14ac:dyDescent="0.25">
      <c r="A3805" s="6">
        <v>44748</v>
      </c>
      <c r="B3805" s="7" t="str">
        <f t="shared" si="59"/>
        <v>7</v>
      </c>
      <c r="C3805" s="17">
        <f>_xlfn.ISOWEEKNUM(Table3[[#This Row],[dt]])</f>
        <v>27</v>
      </c>
      <c r="D3805" s="1">
        <v>12780</v>
      </c>
      <c r="E3805" s="1" t="s">
        <v>10</v>
      </c>
      <c r="F3805" s="1" t="s">
        <v>89</v>
      </c>
      <c r="G3805" s="1" t="s">
        <v>42</v>
      </c>
      <c r="H3805" s="1" t="s">
        <v>19</v>
      </c>
      <c r="I3805" s="1" t="s">
        <v>18</v>
      </c>
      <c r="J3805" s="1" t="s">
        <v>16</v>
      </c>
      <c r="K3805" s="1" t="s">
        <v>15</v>
      </c>
      <c r="L3805" s="1" t="s">
        <v>81</v>
      </c>
      <c r="M3805" s="1">
        <v>98970</v>
      </c>
      <c r="N3805" s="17">
        <v>23.766869987032322</v>
      </c>
      <c r="O3805" s="8">
        <v>1688.3457177919329</v>
      </c>
      <c r="P3805" s="8">
        <v>1337.5564389307879</v>
      </c>
      <c r="Q3805" s="8">
        <f>P3805-Table3[[#This Row],[paid]]</f>
        <v>-350.78927886114502</v>
      </c>
      <c r="R3805" s="8">
        <v>56.278190593064437</v>
      </c>
      <c r="S3805" s="8">
        <v>400</v>
      </c>
      <c r="T3805" s="10">
        <v>0.05</v>
      </c>
      <c r="U3805" s="8">
        <v>396.70599228584643</v>
      </c>
      <c r="V3805" s="10">
        <v>4.9431682624044904E-2</v>
      </c>
    </row>
    <row r="3806" spans="1:22" x14ac:dyDescent="0.25">
      <c r="A3806" s="6">
        <v>44748</v>
      </c>
      <c r="B3806" s="7" t="str">
        <f t="shared" si="59"/>
        <v>7</v>
      </c>
      <c r="C3806" s="17">
        <f>_xlfn.ISOWEEKNUM(Table3[[#This Row],[dt]])</f>
        <v>27</v>
      </c>
      <c r="D3806" s="1">
        <v>15673</v>
      </c>
      <c r="E3806" s="1" t="s">
        <v>10</v>
      </c>
      <c r="F3806" s="1" t="s">
        <v>93</v>
      </c>
      <c r="G3806" s="1" t="s">
        <v>40</v>
      </c>
      <c r="H3806" s="1" t="s">
        <v>19</v>
      </c>
      <c r="I3806" s="1" t="s">
        <v>21</v>
      </c>
      <c r="J3806" s="1" t="s">
        <v>16</v>
      </c>
      <c r="K3806" s="1" t="s">
        <v>15</v>
      </c>
      <c r="L3806" s="1" t="s">
        <v>76</v>
      </c>
      <c r="M3806" s="1">
        <v>43740</v>
      </c>
      <c r="N3806" s="17">
        <v>47.643214458609002</v>
      </c>
      <c r="O3806" s="8">
        <v>502.61796363304381</v>
      </c>
      <c r="P3806" s="8">
        <v>147.81688538344721</v>
      </c>
      <c r="Q3806" s="8">
        <f>P3806-Table3[[#This Row],[paid]]</f>
        <v>-354.80107824959657</v>
      </c>
      <c r="R3806" s="8">
        <v>3.1025800224261966</v>
      </c>
      <c r="S3806" s="8">
        <v>200</v>
      </c>
      <c r="T3806" s="10">
        <v>0.06</v>
      </c>
      <c r="U3806" s="8">
        <v>28.332004021961097</v>
      </c>
      <c r="V3806" s="10">
        <v>3.1944934153345567E-2</v>
      </c>
    </row>
    <row r="3807" spans="1:22" x14ac:dyDescent="0.25">
      <c r="A3807" s="6">
        <v>44748</v>
      </c>
      <c r="B3807" s="7" t="str">
        <f t="shared" si="59"/>
        <v>7</v>
      </c>
      <c r="C3807" s="17">
        <f>_xlfn.ISOWEEKNUM(Table3[[#This Row],[dt]])</f>
        <v>27</v>
      </c>
      <c r="D3807" s="1">
        <v>17047</v>
      </c>
      <c r="E3807" s="1" t="s">
        <v>10</v>
      </c>
      <c r="F3807" s="1" t="s">
        <v>94</v>
      </c>
      <c r="G3807" s="1" t="s">
        <v>37</v>
      </c>
      <c r="H3807" s="1" t="s">
        <v>17</v>
      </c>
      <c r="I3807" s="1" t="s">
        <v>12</v>
      </c>
      <c r="J3807" s="1" t="s">
        <v>16</v>
      </c>
      <c r="K3807" s="1" t="s">
        <v>20</v>
      </c>
      <c r="L3807" s="1" t="s">
        <v>78</v>
      </c>
      <c r="M3807" s="1">
        <v>18990</v>
      </c>
      <c r="N3807" s="17">
        <v>35.544620214949887</v>
      </c>
      <c r="O3807" s="8">
        <v>440.8570914764191</v>
      </c>
      <c r="P3807" s="8">
        <v>84.247838094606109</v>
      </c>
      <c r="Q3807" s="8">
        <f>P3807-Table3[[#This Row],[paid]]</f>
        <v>-356.60925338181301</v>
      </c>
      <c r="R3807" s="8">
        <v>2.3701994165398874</v>
      </c>
      <c r="S3807" s="8">
        <v>200</v>
      </c>
      <c r="T3807" s="10">
        <v>7.4999999999999997E-2</v>
      </c>
      <c r="U3807" s="8">
        <v>28.128044652683268</v>
      </c>
      <c r="V3807" s="10">
        <v>5.5645433142741063E-2</v>
      </c>
    </row>
    <row r="3808" spans="1:22" x14ac:dyDescent="0.25">
      <c r="A3808" s="6">
        <v>44748</v>
      </c>
      <c r="B3808" s="7" t="str">
        <f t="shared" si="59"/>
        <v>7</v>
      </c>
      <c r="C3808" s="17">
        <f>_xlfn.ISOWEEKNUM(Table3[[#This Row],[dt]])</f>
        <v>27</v>
      </c>
      <c r="D3808" s="1">
        <v>15910</v>
      </c>
      <c r="E3808" s="1" t="s">
        <v>10</v>
      </c>
      <c r="F3808" s="1" t="s">
        <v>94</v>
      </c>
      <c r="G3808" s="1" t="s">
        <v>37</v>
      </c>
      <c r="H3808" s="1" t="s">
        <v>11</v>
      </c>
      <c r="I3808" s="1" t="s">
        <v>12</v>
      </c>
      <c r="J3808" s="1" t="s">
        <v>16</v>
      </c>
      <c r="K3808" s="1" t="s">
        <v>14</v>
      </c>
      <c r="L3808" s="1" t="s">
        <v>81</v>
      </c>
      <c r="M3808" s="1">
        <v>36110</v>
      </c>
      <c r="N3808" s="17">
        <v>121.39589271358621</v>
      </c>
      <c r="O3808" s="8">
        <v>657.45433257135073</v>
      </c>
      <c r="P3808" s="8">
        <v>289.17483920621055</v>
      </c>
      <c r="Q3808" s="8">
        <f>P3808-Table3[[#This Row],[paid]]</f>
        <v>-368.27949336514018</v>
      </c>
      <c r="R3808" s="8">
        <v>2.3820809151135895</v>
      </c>
      <c r="S3808" s="8">
        <v>400</v>
      </c>
      <c r="T3808" s="10">
        <v>0.15</v>
      </c>
      <c r="U3808" s="8">
        <v>117.35305818234608</v>
      </c>
      <c r="V3808" s="10">
        <v>6.7636738673670024E-2</v>
      </c>
    </row>
    <row r="3809" spans="1:22" x14ac:dyDescent="0.25">
      <c r="A3809" s="6">
        <v>44748</v>
      </c>
      <c r="B3809" s="7" t="str">
        <f t="shared" si="59"/>
        <v>7</v>
      </c>
      <c r="C3809" s="17">
        <f>_xlfn.ISOWEEKNUM(Table3[[#This Row],[dt]])</f>
        <v>27</v>
      </c>
      <c r="D3809" s="1">
        <v>18007</v>
      </c>
      <c r="E3809" s="1" t="s">
        <v>10</v>
      </c>
      <c r="F3809" s="1" t="s">
        <v>93</v>
      </c>
      <c r="G3809" s="1" t="s">
        <v>48</v>
      </c>
      <c r="H3809" s="1" t="s">
        <v>11</v>
      </c>
      <c r="I3809" s="1" t="s">
        <v>18</v>
      </c>
      <c r="J3809" s="1" t="s">
        <v>13</v>
      </c>
      <c r="K3809" s="1" t="s">
        <v>15</v>
      </c>
      <c r="L3809" s="1" t="s">
        <v>79</v>
      </c>
      <c r="M3809" s="1">
        <v>36440</v>
      </c>
      <c r="N3809" s="17">
        <v>302.15588723051411</v>
      </c>
      <c r="O3809" s="8">
        <v>699.55305217157331</v>
      </c>
      <c r="P3809" s="8">
        <v>293.57510158849425</v>
      </c>
      <c r="Q3809" s="8">
        <f>P3809-Table3[[#This Row],[paid]]</f>
        <v>-405.97795058307906</v>
      </c>
      <c r="R3809" s="8">
        <v>0.97160146134940739</v>
      </c>
      <c r="S3809" s="8">
        <v>400</v>
      </c>
      <c r="T3809" s="10">
        <v>0.15</v>
      </c>
      <c r="U3809" s="8">
        <v>9.8667301066078643</v>
      </c>
      <c r="V3809" s="10">
        <v>5.6014798559893492E-3</v>
      </c>
    </row>
    <row r="3810" spans="1:22" x14ac:dyDescent="0.25">
      <c r="A3810" s="6">
        <v>44748</v>
      </c>
      <c r="B3810" s="7" t="str">
        <f t="shared" si="59"/>
        <v>7</v>
      </c>
      <c r="C3810" s="17">
        <f>_xlfn.ISOWEEKNUM(Table3[[#This Row],[dt]])</f>
        <v>27</v>
      </c>
      <c r="D3810" s="1">
        <v>16656</v>
      </c>
      <c r="E3810" s="1" t="s">
        <v>10</v>
      </c>
      <c r="F3810" s="1" t="s">
        <v>94</v>
      </c>
      <c r="G3810" s="1" t="s">
        <v>37</v>
      </c>
      <c r="H3810" s="1" t="s">
        <v>11</v>
      </c>
      <c r="I3810" s="1" t="s">
        <v>18</v>
      </c>
      <c r="J3810" s="1" t="s">
        <v>13</v>
      </c>
      <c r="K3810" s="1" t="s">
        <v>14</v>
      </c>
      <c r="L3810" s="1" t="s">
        <v>77</v>
      </c>
      <c r="M3810" s="1">
        <v>43170</v>
      </c>
      <c r="N3810" s="17">
        <v>204.97494064890532</v>
      </c>
      <c r="O3810" s="8">
        <v>625.23734170718217</v>
      </c>
      <c r="P3810" s="8">
        <v>197.77467130850152</v>
      </c>
      <c r="Q3810" s="8">
        <f>P3810-Table3[[#This Row],[paid]]</f>
        <v>-427.46267039868064</v>
      </c>
      <c r="R3810" s="8">
        <v>0.96487244090614521</v>
      </c>
      <c r="S3810" s="8">
        <v>400</v>
      </c>
      <c r="T3810" s="10">
        <v>0.11</v>
      </c>
      <c r="U3810" s="8">
        <v>0.30687611890832261</v>
      </c>
      <c r="V3810" s="10">
        <v>2.5860753290431692E-4</v>
      </c>
    </row>
    <row r="3811" spans="1:22" x14ac:dyDescent="0.25">
      <c r="A3811" s="6">
        <v>44748</v>
      </c>
      <c r="B3811" s="7" t="str">
        <f t="shared" si="59"/>
        <v>7</v>
      </c>
      <c r="C3811" s="17">
        <f>_xlfn.ISOWEEKNUM(Table3[[#This Row],[dt]])</f>
        <v>27</v>
      </c>
      <c r="D3811" s="1">
        <v>17144</v>
      </c>
      <c r="E3811" s="1" t="s">
        <v>24</v>
      </c>
      <c r="F3811" s="1" t="s">
        <v>95</v>
      </c>
      <c r="G3811" s="1" t="s">
        <v>38</v>
      </c>
      <c r="H3811" s="1" t="s">
        <v>19</v>
      </c>
      <c r="I3811" s="1" t="s">
        <v>21</v>
      </c>
      <c r="J3811" s="1" t="s">
        <v>13</v>
      </c>
      <c r="K3811" s="1" t="s">
        <v>15</v>
      </c>
      <c r="L3811" s="1" t="s">
        <v>81</v>
      </c>
      <c r="M3811" s="1">
        <v>23340</v>
      </c>
      <c r="N3811" s="17">
        <v>107.15358931552588</v>
      </c>
      <c r="O3811" s="8">
        <v>938.64832683173461</v>
      </c>
      <c r="P3811" s="8">
        <v>507.97746123754138</v>
      </c>
      <c r="Q3811" s="8">
        <f>P3811-Table3[[#This Row],[paid]]</f>
        <v>-430.67086559419323</v>
      </c>
      <c r="R3811" s="8">
        <v>4.7406481153117905</v>
      </c>
      <c r="S3811" s="8">
        <v>400</v>
      </c>
      <c r="T3811" s="10">
        <v>0.12</v>
      </c>
      <c r="U3811" s="8">
        <v>242.24620563975077</v>
      </c>
      <c r="V3811" s="10">
        <v>7.9480627955942296E-2</v>
      </c>
    </row>
    <row r="3812" spans="1:22" x14ac:dyDescent="0.25">
      <c r="A3812" s="6">
        <v>44748</v>
      </c>
      <c r="B3812" s="7" t="str">
        <f t="shared" si="59"/>
        <v>7</v>
      </c>
      <c r="C3812" s="17">
        <f>_xlfn.ISOWEEKNUM(Table3[[#This Row],[dt]])</f>
        <v>27</v>
      </c>
      <c r="D3812" s="1">
        <v>2406</v>
      </c>
      <c r="E3812" s="1" t="s">
        <v>10</v>
      </c>
      <c r="F3812" s="1" t="s">
        <v>94</v>
      </c>
      <c r="G3812" s="1" t="s">
        <v>57</v>
      </c>
      <c r="H3812" s="1" t="s">
        <v>17</v>
      </c>
      <c r="I3812" s="1" t="s">
        <v>18</v>
      </c>
      <c r="J3812" s="1" t="s">
        <v>16</v>
      </c>
      <c r="K3812" s="1" t="s">
        <v>14</v>
      </c>
      <c r="L3812" s="1" t="s">
        <v>79</v>
      </c>
      <c r="M3812" s="1">
        <v>33530</v>
      </c>
      <c r="N3812" s="17">
        <v>117.7317415730337</v>
      </c>
      <c r="O3812" s="8">
        <v>1263.3379103026889</v>
      </c>
      <c r="P3812" s="8">
        <v>826.30540208429227</v>
      </c>
      <c r="Q3812" s="8">
        <f>P3812-Table3[[#This Row],[paid]]</f>
        <v>-437.03250821839663</v>
      </c>
      <c r="R3812" s="8">
        <v>7.0185439461260497</v>
      </c>
      <c r="S3812" s="8">
        <v>5000</v>
      </c>
      <c r="T3812" s="10">
        <v>0.05</v>
      </c>
      <c r="U3812" s="8">
        <v>31.095067247857223</v>
      </c>
      <c r="V3812" s="10">
        <v>6.2719076928502652E-3</v>
      </c>
    </row>
    <row r="3813" spans="1:22" x14ac:dyDescent="0.25">
      <c r="A3813" s="6">
        <v>44748</v>
      </c>
      <c r="B3813" s="7" t="str">
        <f t="shared" si="59"/>
        <v>7</v>
      </c>
      <c r="C3813" s="17">
        <f>_xlfn.ISOWEEKNUM(Table3[[#This Row],[dt]])</f>
        <v>27</v>
      </c>
      <c r="D3813" s="1">
        <v>17849</v>
      </c>
      <c r="E3813" s="1" t="s">
        <v>10</v>
      </c>
      <c r="F3813" s="1" t="s">
        <v>95</v>
      </c>
      <c r="G3813" s="1" t="s">
        <v>57</v>
      </c>
      <c r="H3813" s="1" t="s">
        <v>11</v>
      </c>
      <c r="I3813" s="1" t="s">
        <v>18</v>
      </c>
      <c r="J3813" s="1" t="s">
        <v>16</v>
      </c>
      <c r="K3813" s="1" t="s">
        <v>15</v>
      </c>
      <c r="L3813" s="1" t="s">
        <v>77</v>
      </c>
      <c r="M3813" s="1">
        <v>79060</v>
      </c>
      <c r="N3813" s="17">
        <v>272.32664138338959</v>
      </c>
      <c r="O3813" s="8">
        <v>831.27017989336196</v>
      </c>
      <c r="P3813" s="8">
        <v>381.10608783253423</v>
      </c>
      <c r="Q3813" s="8">
        <f>P3813-Table3[[#This Row],[paid]]</f>
        <v>-450.16409206082773</v>
      </c>
      <c r="R3813" s="8">
        <v>1.3994447472952221</v>
      </c>
      <c r="S3813" s="8">
        <v>400</v>
      </c>
      <c r="T3813" s="10">
        <v>0.08</v>
      </c>
      <c r="U3813" s="8">
        <v>36.416296781072795</v>
      </c>
      <c r="V3813" s="10">
        <v>1.5925704129692297E-2</v>
      </c>
    </row>
    <row r="3814" spans="1:22" x14ac:dyDescent="0.25">
      <c r="A3814" s="6">
        <v>44748</v>
      </c>
      <c r="B3814" s="7" t="str">
        <f t="shared" si="59"/>
        <v>7</v>
      </c>
      <c r="C3814" s="17">
        <f>_xlfn.ISOWEEKNUM(Table3[[#This Row],[dt]])</f>
        <v>27</v>
      </c>
      <c r="D3814" s="1">
        <v>15909</v>
      </c>
      <c r="E3814" s="1" t="s">
        <v>10</v>
      </c>
      <c r="F3814" s="1" t="s">
        <v>93</v>
      </c>
      <c r="G3814" s="1" t="s">
        <v>48</v>
      </c>
      <c r="H3814" s="1" t="s">
        <v>11</v>
      </c>
      <c r="I3814" s="1" t="s">
        <v>18</v>
      </c>
      <c r="J3814" s="1" t="s">
        <v>13</v>
      </c>
      <c r="K3814" s="1" t="s">
        <v>14</v>
      </c>
      <c r="L3814" s="1" t="s">
        <v>75</v>
      </c>
      <c r="M3814" s="1">
        <v>41410</v>
      </c>
      <c r="N3814" s="17">
        <v>67.35737522812029</v>
      </c>
      <c r="O3814" s="8">
        <v>630.40168941063712</v>
      </c>
      <c r="P3814" s="8">
        <v>172.61058186208629</v>
      </c>
      <c r="Q3814" s="8">
        <f>P3814-Table3[[#This Row],[paid]]</f>
        <v>-457.79110754855083</v>
      </c>
      <c r="R3814" s="8">
        <v>2.5626084935391753</v>
      </c>
      <c r="S3814" s="8">
        <v>200</v>
      </c>
      <c r="T3814" s="10">
        <v>0.06</v>
      </c>
      <c r="U3814" s="8">
        <v>57.603895589920953</v>
      </c>
      <c r="V3814" s="10">
        <v>5.5620282148504806E-2</v>
      </c>
    </row>
    <row r="3815" spans="1:22" x14ac:dyDescent="0.25">
      <c r="A3815" s="6">
        <v>44748</v>
      </c>
      <c r="B3815" s="7" t="str">
        <f t="shared" si="59"/>
        <v>7</v>
      </c>
      <c r="C3815" s="17">
        <f>_xlfn.ISOWEEKNUM(Table3[[#This Row],[dt]])</f>
        <v>27</v>
      </c>
      <c r="D3815" s="1">
        <v>17644</v>
      </c>
      <c r="E3815" s="1" t="s">
        <v>10</v>
      </c>
      <c r="F3815" s="1" t="s">
        <v>92</v>
      </c>
      <c r="G3815" s="1" t="s">
        <v>48</v>
      </c>
      <c r="H3815" s="1" t="s">
        <v>17</v>
      </c>
      <c r="I3815" s="1" t="s">
        <v>18</v>
      </c>
      <c r="J3815" s="1" t="s">
        <v>13</v>
      </c>
      <c r="K3815" s="1" t="s">
        <v>14</v>
      </c>
      <c r="L3815" s="1" t="s">
        <v>81</v>
      </c>
      <c r="M3815" s="1">
        <v>17010</v>
      </c>
      <c r="N3815" s="17">
        <v>66.4212885964278</v>
      </c>
      <c r="O3815" s="8">
        <v>603.98403091990644</v>
      </c>
      <c r="P3815" s="8">
        <v>123.81912847334839</v>
      </c>
      <c r="Q3815" s="8">
        <f>P3815-Table3[[#This Row],[paid]]</f>
        <v>-480.16490244655807</v>
      </c>
      <c r="R3815" s="8">
        <v>1.8641482435799581</v>
      </c>
      <c r="S3815" s="8">
        <v>200</v>
      </c>
      <c r="T3815" s="10">
        <v>0.1</v>
      </c>
      <c r="U3815" s="8">
        <v>61.560294783752219</v>
      </c>
      <c r="V3815" s="10">
        <v>8.2863199387110911E-2</v>
      </c>
    </row>
    <row r="3816" spans="1:22" x14ac:dyDescent="0.25">
      <c r="A3816" s="6">
        <v>44748</v>
      </c>
      <c r="B3816" s="7" t="str">
        <f t="shared" si="59"/>
        <v>7</v>
      </c>
      <c r="C3816" s="17">
        <f>_xlfn.ISOWEEKNUM(Table3[[#This Row],[dt]])</f>
        <v>27</v>
      </c>
      <c r="D3816" s="1">
        <v>16862</v>
      </c>
      <c r="E3816" s="1" t="s">
        <v>10</v>
      </c>
      <c r="F3816" s="1" t="s">
        <v>89</v>
      </c>
      <c r="G3816" s="1" t="s">
        <v>52</v>
      </c>
      <c r="H3816" s="1" t="s">
        <v>17</v>
      </c>
      <c r="I3816" s="1" t="s">
        <v>12</v>
      </c>
      <c r="J3816" s="1" t="s">
        <v>13</v>
      </c>
      <c r="K3816" s="1" t="s">
        <v>14</v>
      </c>
      <c r="L3816" s="1" t="s">
        <v>79</v>
      </c>
      <c r="M3816" s="1">
        <v>63980</v>
      </c>
      <c r="N3816" s="17">
        <v>205.86137551950662</v>
      </c>
      <c r="O3816" s="8">
        <v>1742.8804575454519</v>
      </c>
      <c r="P3816" s="8">
        <v>1245.8047512374089</v>
      </c>
      <c r="Q3816" s="8">
        <f>P3816-Table3[[#This Row],[paid]]</f>
        <v>-497.07570630804298</v>
      </c>
      <c r="R3816" s="8">
        <v>6.0516682553661525</v>
      </c>
      <c r="S3816" s="8">
        <v>2200</v>
      </c>
      <c r="T3816" s="10">
        <v>0.09</v>
      </c>
      <c r="U3816" s="8">
        <v>576.30472813518088</v>
      </c>
      <c r="V3816" s="10">
        <v>7.7099391318845648E-2</v>
      </c>
    </row>
    <row r="3817" spans="1:22" x14ac:dyDescent="0.25">
      <c r="A3817" s="6">
        <v>44748</v>
      </c>
      <c r="B3817" s="7" t="str">
        <f t="shared" si="59"/>
        <v>7</v>
      </c>
      <c r="C3817" s="17">
        <f>_xlfn.ISOWEEKNUM(Table3[[#This Row],[dt]])</f>
        <v>27</v>
      </c>
      <c r="D3817" s="1">
        <v>2865</v>
      </c>
      <c r="E3817" s="1" t="s">
        <v>10</v>
      </c>
      <c r="F3817" s="1" t="s">
        <v>94</v>
      </c>
      <c r="G3817" s="1" t="s">
        <v>72</v>
      </c>
      <c r="H3817" s="1" t="s">
        <v>17</v>
      </c>
      <c r="I3817" s="1" t="s">
        <v>12</v>
      </c>
      <c r="J3817" s="1" t="s">
        <v>16</v>
      </c>
      <c r="K3817" s="1" t="s">
        <v>15</v>
      </c>
      <c r="L3817" s="1" t="s">
        <v>75</v>
      </c>
      <c r="M3817" s="1">
        <v>32250</v>
      </c>
      <c r="N3817" s="17">
        <v>50.853353121231798</v>
      </c>
      <c r="O3817" s="8">
        <v>1007.7509755348827</v>
      </c>
      <c r="P3817" s="8">
        <v>502.42662957981588</v>
      </c>
      <c r="Q3817" s="8">
        <f>P3817-Table3[[#This Row],[paid]]</f>
        <v>-505.32434595506686</v>
      </c>
      <c r="R3817" s="8">
        <v>9.8799115248517921</v>
      </c>
      <c r="S3817" s="8">
        <v>200</v>
      </c>
      <c r="T3817" s="10">
        <v>0.12</v>
      </c>
      <c r="U3817" s="8">
        <v>113.31251018914392</v>
      </c>
      <c r="V3817" s="10">
        <v>3.7588410432487174E-2</v>
      </c>
    </row>
    <row r="3818" spans="1:22" x14ac:dyDescent="0.25">
      <c r="A3818" s="6">
        <v>44748</v>
      </c>
      <c r="B3818" s="7" t="str">
        <f t="shared" si="59"/>
        <v>7</v>
      </c>
      <c r="C3818" s="17">
        <f>_xlfn.ISOWEEKNUM(Table3[[#This Row],[dt]])</f>
        <v>27</v>
      </c>
      <c r="D3818" s="1">
        <v>16842</v>
      </c>
      <c r="E3818" s="1" t="s">
        <v>10</v>
      </c>
      <c r="F3818" s="1" t="s">
        <v>95</v>
      </c>
      <c r="G3818" s="1" t="s">
        <v>64</v>
      </c>
      <c r="H3818" s="1" t="s">
        <v>11</v>
      </c>
      <c r="I3818" s="1" t="s">
        <v>12</v>
      </c>
      <c r="J3818" s="1" t="s">
        <v>16</v>
      </c>
      <c r="K3818" s="1" t="s">
        <v>14</v>
      </c>
      <c r="L3818" s="1" t="s">
        <v>81</v>
      </c>
      <c r="M3818" s="1">
        <v>98440</v>
      </c>
      <c r="N3818" s="17">
        <v>410.5087572977481</v>
      </c>
      <c r="O3818" s="8">
        <v>1388.9443263093144</v>
      </c>
      <c r="P3818" s="8">
        <v>863.89971113484035</v>
      </c>
      <c r="Q3818" s="8">
        <f>P3818-Table3[[#This Row],[paid]]</f>
        <v>-525.04461517447407</v>
      </c>
      <c r="R3818" s="8">
        <v>2.1044611004686584</v>
      </c>
      <c r="S3818" s="8">
        <v>600</v>
      </c>
      <c r="T3818" s="10">
        <v>0.14000000000000001</v>
      </c>
      <c r="U3818" s="8">
        <v>651.49315776674007</v>
      </c>
      <c r="V3818" s="10">
        <v>0.12568842373900907</v>
      </c>
    </row>
    <row r="3819" spans="1:22" x14ac:dyDescent="0.25">
      <c r="A3819" s="6">
        <v>44748</v>
      </c>
      <c r="B3819" s="7" t="str">
        <f t="shared" si="59"/>
        <v>7</v>
      </c>
      <c r="C3819" s="17">
        <f>_xlfn.ISOWEEKNUM(Table3[[#This Row],[dt]])</f>
        <v>27</v>
      </c>
      <c r="D3819" s="1">
        <v>7282</v>
      </c>
      <c r="E3819" s="1" t="s">
        <v>10</v>
      </c>
      <c r="F3819" s="1" t="s">
        <v>91</v>
      </c>
      <c r="G3819" s="1" t="s">
        <v>55</v>
      </c>
      <c r="H3819" s="1" t="s">
        <v>19</v>
      </c>
      <c r="I3819" s="1" t="s">
        <v>21</v>
      </c>
      <c r="J3819" s="1" t="s">
        <v>13</v>
      </c>
      <c r="K3819" s="1" t="s">
        <v>15</v>
      </c>
      <c r="L3819" s="1" t="s">
        <v>80</v>
      </c>
      <c r="M3819" s="1">
        <v>29210</v>
      </c>
      <c r="N3819" s="17">
        <v>28.852735248830655</v>
      </c>
      <c r="O3819" s="8">
        <v>638.97983673398028</v>
      </c>
      <c r="P3819" s="8">
        <v>90.374098326600844</v>
      </c>
      <c r="Q3819" s="8">
        <f>P3819-Table3[[#This Row],[paid]]</f>
        <v>-548.60573840737948</v>
      </c>
      <c r="R3819" s="8">
        <v>3.1322541016371588</v>
      </c>
      <c r="S3819" s="8">
        <v>200</v>
      </c>
      <c r="T3819" s="10">
        <v>0.02</v>
      </c>
      <c r="U3819" s="8">
        <v>4.8607627306918273</v>
      </c>
      <c r="V3819" s="10">
        <v>8.9641516405980816E-3</v>
      </c>
    </row>
    <row r="3820" spans="1:22" x14ac:dyDescent="0.25">
      <c r="A3820" s="6">
        <v>44748</v>
      </c>
      <c r="B3820" s="7" t="str">
        <f t="shared" si="59"/>
        <v>7</v>
      </c>
      <c r="C3820" s="17">
        <f>_xlfn.ISOWEEKNUM(Table3[[#This Row],[dt]])</f>
        <v>27</v>
      </c>
      <c r="D3820" s="1">
        <v>16966</v>
      </c>
      <c r="E3820" s="1" t="s">
        <v>10</v>
      </c>
      <c r="F3820" s="1" t="s">
        <v>93</v>
      </c>
      <c r="G3820" s="1" t="s">
        <v>54</v>
      </c>
      <c r="H3820" s="1" t="s">
        <v>11</v>
      </c>
      <c r="I3820" s="1" t="s">
        <v>12</v>
      </c>
      <c r="J3820" s="1" t="s">
        <v>16</v>
      </c>
      <c r="K3820" s="1" t="s">
        <v>15</v>
      </c>
      <c r="L3820" s="1" t="s">
        <v>78</v>
      </c>
      <c r="M3820" s="1">
        <v>118440</v>
      </c>
      <c r="N3820" s="17">
        <v>325.99019633542162</v>
      </c>
      <c r="O3820" s="8">
        <v>1164.6983726736958</v>
      </c>
      <c r="P3820" s="8">
        <v>602.66706536419713</v>
      </c>
      <c r="Q3820" s="8">
        <f>P3820-Table3[[#This Row],[paid]]</f>
        <v>-562.03130730949863</v>
      </c>
      <c r="R3820" s="8">
        <v>1.8487275756725332</v>
      </c>
      <c r="S3820" s="8">
        <v>600</v>
      </c>
      <c r="T3820" s="10">
        <v>0.2</v>
      </c>
      <c r="U3820" s="8">
        <v>240.6795565177724</v>
      </c>
      <c r="V3820" s="10">
        <v>6.6559567835995703E-2</v>
      </c>
    </row>
    <row r="3821" spans="1:22" x14ac:dyDescent="0.25">
      <c r="A3821" s="6">
        <v>44748</v>
      </c>
      <c r="B3821" s="7" t="str">
        <f t="shared" si="59"/>
        <v>7</v>
      </c>
      <c r="C3821" s="17">
        <f>_xlfn.ISOWEEKNUM(Table3[[#This Row],[dt]])</f>
        <v>27</v>
      </c>
      <c r="D3821" s="1">
        <v>16911</v>
      </c>
      <c r="E3821" s="1" t="s">
        <v>10</v>
      </c>
      <c r="F3821" s="1" t="s">
        <v>95</v>
      </c>
      <c r="G3821" s="1" t="s">
        <v>45</v>
      </c>
      <c r="H3821" s="1" t="s">
        <v>11</v>
      </c>
      <c r="I3821" s="1" t="s">
        <v>18</v>
      </c>
      <c r="J3821" s="1" t="s">
        <v>16</v>
      </c>
      <c r="K3821" s="1" t="s">
        <v>15</v>
      </c>
      <c r="L3821" s="1" t="s">
        <v>78</v>
      </c>
      <c r="M3821" s="1">
        <v>73160</v>
      </c>
      <c r="N3821" s="17">
        <v>214.81543624161074</v>
      </c>
      <c r="O3821" s="8">
        <v>2181.3789253166988</v>
      </c>
      <c r="P3821" s="8">
        <v>1593.8566852046351</v>
      </c>
      <c r="Q3821" s="8">
        <f>P3821-Table3[[#This Row],[paid]]</f>
        <v>-587.52224011206363</v>
      </c>
      <c r="R3821" s="8">
        <v>7.4196562085602009</v>
      </c>
      <c r="S3821" s="8">
        <v>800</v>
      </c>
      <c r="T3821" s="10">
        <v>0.12</v>
      </c>
      <c r="U3821" s="8">
        <v>1005.4129908844934</v>
      </c>
      <c r="V3821" s="10">
        <v>0.10513419014995573</v>
      </c>
    </row>
    <row r="3822" spans="1:22" x14ac:dyDescent="0.25">
      <c r="A3822" s="6">
        <v>44748</v>
      </c>
      <c r="B3822" s="7" t="str">
        <f t="shared" si="59"/>
        <v>7</v>
      </c>
      <c r="C3822" s="17">
        <f>_xlfn.ISOWEEKNUM(Table3[[#This Row],[dt]])</f>
        <v>27</v>
      </c>
      <c r="D3822" s="1">
        <v>17833</v>
      </c>
      <c r="E3822" s="1" t="s">
        <v>10</v>
      </c>
      <c r="F3822" s="1" t="s">
        <v>92</v>
      </c>
      <c r="G3822" s="1" t="s">
        <v>26</v>
      </c>
      <c r="H3822" s="1" t="s">
        <v>11</v>
      </c>
      <c r="I3822" s="1" t="s">
        <v>12</v>
      </c>
      <c r="J3822" s="1" t="s">
        <v>13</v>
      </c>
      <c r="K3822" s="1" t="s">
        <v>15</v>
      </c>
      <c r="L3822" s="1" t="s">
        <v>79</v>
      </c>
      <c r="M3822" s="1">
        <v>38550</v>
      </c>
      <c r="N3822" s="17">
        <v>292.42856328067074</v>
      </c>
      <c r="O3822" s="8">
        <v>1041.6080774799575</v>
      </c>
      <c r="P3822" s="8">
        <v>381.69918997369115</v>
      </c>
      <c r="Q3822" s="8">
        <f>P3822-Table3[[#This Row],[paid]]</f>
        <v>-659.90888750626641</v>
      </c>
      <c r="R3822" s="8">
        <v>1.3052732800500719</v>
      </c>
      <c r="S3822" s="8">
        <v>600</v>
      </c>
      <c r="T3822" s="10">
        <v>0.15</v>
      </c>
      <c r="U3822" s="8">
        <v>68.736121311441806</v>
      </c>
      <c r="V3822" s="10">
        <v>3.001321595511703E-2</v>
      </c>
    </row>
    <row r="3823" spans="1:22" x14ac:dyDescent="0.25">
      <c r="A3823" s="6">
        <v>44748</v>
      </c>
      <c r="B3823" s="7" t="str">
        <f t="shared" si="59"/>
        <v>7</v>
      </c>
      <c r="C3823" s="17">
        <f>_xlfn.ISOWEEKNUM(Table3[[#This Row],[dt]])</f>
        <v>27</v>
      </c>
      <c r="D3823" s="1">
        <v>3010</v>
      </c>
      <c r="E3823" s="1" t="s">
        <v>24</v>
      </c>
      <c r="F3823" s="1" t="s">
        <v>93</v>
      </c>
      <c r="G3823" s="1" t="s">
        <v>61</v>
      </c>
      <c r="H3823" s="1" t="s">
        <v>11</v>
      </c>
      <c r="I3823" s="1" t="s">
        <v>18</v>
      </c>
      <c r="J3823" s="1" t="s">
        <v>13</v>
      </c>
      <c r="K3823" s="1" t="s">
        <v>15</v>
      </c>
      <c r="L3823" s="1" t="s">
        <v>75</v>
      </c>
      <c r="M3823" s="1">
        <v>166300</v>
      </c>
      <c r="N3823" s="17">
        <v>474.11279066314256</v>
      </c>
      <c r="O3823" s="8">
        <v>3852.365954533725</v>
      </c>
      <c r="P3823" s="8">
        <v>3170.9305093049747</v>
      </c>
      <c r="Q3823" s="8">
        <f>P3823-Table3[[#This Row],[paid]]</f>
        <v>-681.43544522875027</v>
      </c>
      <c r="R3823" s="8">
        <v>6.6881353377321622</v>
      </c>
      <c r="S3823" s="8">
        <v>4800</v>
      </c>
      <c r="T3823" s="10">
        <v>0.06</v>
      </c>
      <c r="U3823" s="8">
        <v>217.80591452725071</v>
      </c>
      <c r="V3823" s="10">
        <v>1.1448054647687146E-2</v>
      </c>
    </row>
    <row r="3824" spans="1:22" x14ac:dyDescent="0.25">
      <c r="A3824" s="6">
        <v>44748</v>
      </c>
      <c r="B3824" s="7" t="str">
        <f t="shared" si="59"/>
        <v>7</v>
      </c>
      <c r="C3824" s="17">
        <f>_xlfn.ISOWEEKNUM(Table3[[#This Row],[dt]])</f>
        <v>27</v>
      </c>
      <c r="D3824" s="1">
        <v>2789</v>
      </c>
      <c r="E3824" s="1" t="s">
        <v>10</v>
      </c>
      <c r="F3824" s="1" t="s">
        <v>94</v>
      </c>
      <c r="G3824" s="1" t="s">
        <v>39</v>
      </c>
      <c r="H3824" s="1" t="s">
        <v>17</v>
      </c>
      <c r="I3824" s="1" t="s">
        <v>12</v>
      </c>
      <c r="J3824" s="1" t="s">
        <v>13</v>
      </c>
      <c r="K3824" s="1" t="s">
        <v>14</v>
      </c>
      <c r="L3824" s="1" t="s">
        <v>80</v>
      </c>
      <c r="M3824" s="1">
        <v>14320</v>
      </c>
      <c r="N3824" s="17">
        <v>71.233041905336151</v>
      </c>
      <c r="O3824" s="8">
        <v>847.69220096362926</v>
      </c>
      <c r="P3824" s="8">
        <v>152.48407594461827</v>
      </c>
      <c r="Q3824" s="8">
        <f>P3824-Table3[[#This Row],[paid]]</f>
        <v>-695.20812501901105</v>
      </c>
      <c r="R3824" s="8">
        <v>2.1406368711202757</v>
      </c>
      <c r="S3824" s="8">
        <v>200</v>
      </c>
      <c r="T3824" s="10">
        <v>0.14000000000000001</v>
      </c>
      <c r="U3824" s="8">
        <v>84.187980777743746</v>
      </c>
      <c r="V3824" s="10">
        <v>9.2018330718809563E-2</v>
      </c>
    </row>
    <row r="3825" spans="1:22" x14ac:dyDescent="0.25">
      <c r="A3825" s="6">
        <v>44748</v>
      </c>
      <c r="B3825" s="7" t="str">
        <f t="shared" si="59"/>
        <v>7</v>
      </c>
      <c r="C3825" s="17">
        <f>_xlfn.ISOWEEKNUM(Table3[[#This Row],[dt]])</f>
        <v>27</v>
      </c>
      <c r="D3825" s="1">
        <v>3534</v>
      </c>
      <c r="E3825" s="1" t="s">
        <v>10</v>
      </c>
      <c r="F3825" s="1" t="s">
        <v>93</v>
      </c>
      <c r="G3825" s="1" t="s">
        <v>72</v>
      </c>
      <c r="H3825" s="1" t="s">
        <v>11</v>
      </c>
      <c r="I3825" s="1" t="s">
        <v>18</v>
      </c>
      <c r="J3825" s="1" t="s">
        <v>13</v>
      </c>
      <c r="K3825" s="1" t="s">
        <v>14</v>
      </c>
      <c r="L3825" s="1" t="s">
        <v>80</v>
      </c>
      <c r="M3825" s="1">
        <v>84430</v>
      </c>
      <c r="N3825" s="17">
        <v>169.01736099126774</v>
      </c>
      <c r="O3825" s="8">
        <v>1373.6056782182245</v>
      </c>
      <c r="P3825" s="8">
        <v>667.13565165248508</v>
      </c>
      <c r="Q3825" s="8">
        <f>P3825-Table3[[#This Row],[paid]]</f>
        <v>-706.47002656573943</v>
      </c>
      <c r="R3825" s="8">
        <v>3.9471427535006454</v>
      </c>
      <c r="S3825" s="8">
        <v>800</v>
      </c>
      <c r="T3825" s="10">
        <v>0.08</v>
      </c>
      <c r="U3825" s="8">
        <v>261.99198346473486</v>
      </c>
      <c r="V3825" s="10">
        <v>6.5451951892088869E-2</v>
      </c>
    </row>
    <row r="3826" spans="1:22" x14ac:dyDescent="0.25">
      <c r="A3826" s="6">
        <v>44748</v>
      </c>
      <c r="B3826" s="7" t="str">
        <f t="shared" si="59"/>
        <v>7</v>
      </c>
      <c r="C3826" s="17">
        <f>_xlfn.ISOWEEKNUM(Table3[[#This Row],[dt]])</f>
        <v>27</v>
      </c>
      <c r="D3826" s="1">
        <v>17456</v>
      </c>
      <c r="E3826" s="1" t="s">
        <v>10</v>
      </c>
      <c r="F3826" s="1" t="s">
        <v>94</v>
      </c>
      <c r="G3826" s="1" t="s">
        <v>49</v>
      </c>
      <c r="H3826" s="1" t="s">
        <v>17</v>
      </c>
      <c r="I3826" s="1" t="s">
        <v>18</v>
      </c>
      <c r="J3826" s="1" t="s">
        <v>16</v>
      </c>
      <c r="K3826" s="1" t="s">
        <v>15</v>
      </c>
      <c r="L3826" s="1" t="s">
        <v>76</v>
      </c>
      <c r="M3826" s="1">
        <v>41140</v>
      </c>
      <c r="N3826" s="17">
        <v>56.361428526948345</v>
      </c>
      <c r="O3826" s="8">
        <v>954.70612355881599</v>
      </c>
      <c r="P3826" s="8">
        <v>203.8204581333338</v>
      </c>
      <c r="Q3826" s="8">
        <f>P3826-Table3[[#This Row],[paid]]</f>
        <v>-750.88566542548222</v>
      </c>
      <c r="R3826" s="8">
        <v>3.6163110740864242</v>
      </c>
      <c r="S3826" s="8">
        <v>400</v>
      </c>
      <c r="T3826" s="10">
        <v>0.05</v>
      </c>
      <c r="U3826" s="8">
        <v>46.007674851571878</v>
      </c>
      <c r="V3826" s="10">
        <v>3.76210802331685E-2</v>
      </c>
    </row>
    <row r="3827" spans="1:22" x14ac:dyDescent="0.25">
      <c r="A3827" s="6">
        <v>44748</v>
      </c>
      <c r="B3827" s="7" t="str">
        <f t="shared" si="59"/>
        <v>7</v>
      </c>
      <c r="C3827" s="17">
        <f>_xlfn.ISOWEEKNUM(Table3[[#This Row],[dt]])</f>
        <v>27</v>
      </c>
      <c r="D3827" s="1">
        <v>14389</v>
      </c>
      <c r="E3827" s="1" t="s">
        <v>10</v>
      </c>
      <c r="F3827" s="1" t="s">
        <v>92</v>
      </c>
      <c r="G3827" s="1" t="s">
        <v>52</v>
      </c>
      <c r="H3827" s="1" t="s">
        <v>19</v>
      </c>
      <c r="I3827" s="1" t="s">
        <v>18</v>
      </c>
      <c r="J3827" s="1" t="s">
        <v>16</v>
      </c>
      <c r="K3827" s="1" t="s">
        <v>20</v>
      </c>
      <c r="L3827" s="1" t="s">
        <v>80</v>
      </c>
      <c r="M3827" s="1">
        <v>31900</v>
      </c>
      <c r="N3827" s="17">
        <v>16.234096692111958</v>
      </c>
      <c r="O3827" s="8">
        <v>969.45607052364903</v>
      </c>
      <c r="P3827" s="8">
        <v>187.36004270995033</v>
      </c>
      <c r="Q3827" s="8">
        <f>P3827-Table3[[#This Row],[paid]]</f>
        <v>-782.0960278136987</v>
      </c>
      <c r="R3827" s="8">
        <v>11.541143696710108</v>
      </c>
      <c r="S3827" s="8">
        <v>200</v>
      </c>
      <c r="T3827" s="10">
        <v>5.5E-2</v>
      </c>
      <c r="U3827" s="8">
        <v>4.9120438651783749</v>
      </c>
      <c r="V3827" s="10">
        <v>4.3695227951944257E-3</v>
      </c>
    </row>
    <row r="3828" spans="1:22" x14ac:dyDescent="0.25">
      <c r="A3828" s="6">
        <v>44748</v>
      </c>
      <c r="B3828" s="7" t="str">
        <f t="shared" si="59"/>
        <v>7</v>
      </c>
      <c r="C3828" s="17">
        <f>_xlfn.ISOWEEKNUM(Table3[[#This Row],[dt]])</f>
        <v>27</v>
      </c>
      <c r="D3828" s="1">
        <v>14988</v>
      </c>
      <c r="E3828" s="1" t="s">
        <v>10</v>
      </c>
      <c r="F3828" s="1" t="s">
        <v>90</v>
      </c>
      <c r="G3828" s="1" t="s">
        <v>37</v>
      </c>
      <c r="H3828" s="1" t="s">
        <v>11</v>
      </c>
      <c r="I3828" s="1" t="s">
        <v>12</v>
      </c>
      <c r="J3828" s="1" t="s">
        <v>16</v>
      </c>
      <c r="K3828" s="1" t="s">
        <v>14</v>
      </c>
      <c r="L3828" s="1" t="s">
        <v>80</v>
      </c>
      <c r="M3828" s="1">
        <v>44630</v>
      </c>
      <c r="N3828" s="17">
        <v>160.53113841629909</v>
      </c>
      <c r="O3828" s="8">
        <v>1006.9300359751841</v>
      </c>
      <c r="P3828" s="8">
        <v>196.64674571856605</v>
      </c>
      <c r="Q3828" s="8">
        <f>P3828-Table3[[#This Row],[paid]]</f>
        <v>-810.28329025661799</v>
      </c>
      <c r="R3828" s="8">
        <v>1.2249757128651875</v>
      </c>
      <c r="S3828" s="8">
        <v>200</v>
      </c>
      <c r="T3828" s="10">
        <v>0.14000000000000001</v>
      </c>
      <c r="U3828" s="8">
        <v>132.38115774210388</v>
      </c>
      <c r="V3828" s="10">
        <v>0.11219878676216283</v>
      </c>
    </row>
    <row r="3829" spans="1:22" x14ac:dyDescent="0.25">
      <c r="A3829" s="6">
        <v>44748</v>
      </c>
      <c r="B3829" s="7" t="str">
        <f t="shared" si="59"/>
        <v>7</v>
      </c>
      <c r="C3829" s="17">
        <f>_xlfn.ISOWEEKNUM(Table3[[#This Row],[dt]])</f>
        <v>27</v>
      </c>
      <c r="D3829" s="1">
        <v>14706</v>
      </c>
      <c r="E3829" s="1" t="s">
        <v>10</v>
      </c>
      <c r="F3829" s="1" t="s">
        <v>90</v>
      </c>
      <c r="G3829" s="1" t="s">
        <v>26</v>
      </c>
      <c r="H3829" s="1" t="s">
        <v>17</v>
      </c>
      <c r="I3829" s="1" t="s">
        <v>12</v>
      </c>
      <c r="J3829" s="1" t="s">
        <v>13</v>
      </c>
      <c r="K3829" s="1" t="s">
        <v>15</v>
      </c>
      <c r="L3829" s="1" t="s">
        <v>79</v>
      </c>
      <c r="M3829" s="1">
        <v>18360</v>
      </c>
      <c r="N3829" s="17">
        <v>84.0819148016936</v>
      </c>
      <c r="O3829" s="8">
        <v>1144.5468866584604</v>
      </c>
      <c r="P3829" s="8">
        <v>302.62796795773687</v>
      </c>
      <c r="Q3829" s="8">
        <f>P3829-Table3[[#This Row],[paid]]</f>
        <v>-841.91891870072345</v>
      </c>
      <c r="R3829" s="8">
        <v>3.5992040460957875</v>
      </c>
      <c r="S3829" s="8">
        <v>200</v>
      </c>
      <c r="T3829" s="10">
        <v>0.11</v>
      </c>
      <c r="U3829" s="8">
        <v>152.82640885210955</v>
      </c>
      <c r="V3829" s="10">
        <v>8.4166272912275547E-2</v>
      </c>
    </row>
    <row r="3830" spans="1:22" x14ac:dyDescent="0.25">
      <c r="A3830" s="6">
        <v>44748</v>
      </c>
      <c r="B3830" s="7" t="str">
        <f t="shared" si="59"/>
        <v>7</v>
      </c>
      <c r="C3830" s="17">
        <f>_xlfn.ISOWEEKNUM(Table3[[#This Row],[dt]])</f>
        <v>27</v>
      </c>
      <c r="D3830" s="1">
        <v>2796</v>
      </c>
      <c r="E3830" s="1" t="s">
        <v>10</v>
      </c>
      <c r="F3830" s="1" t="s">
        <v>90</v>
      </c>
      <c r="G3830" s="1" t="s">
        <v>74</v>
      </c>
      <c r="H3830" s="1" t="s">
        <v>17</v>
      </c>
      <c r="I3830" s="1" t="s">
        <v>12</v>
      </c>
      <c r="J3830" s="1" t="s">
        <v>13</v>
      </c>
      <c r="K3830" s="1" t="s">
        <v>14</v>
      </c>
      <c r="L3830" s="1" t="s">
        <v>76</v>
      </c>
      <c r="M3830" s="1">
        <v>74510</v>
      </c>
      <c r="N3830" s="17">
        <v>223.60986066452304</v>
      </c>
      <c r="O3830" s="8">
        <v>2556.0546370685597</v>
      </c>
      <c r="P3830" s="8">
        <v>1701.0685156125257</v>
      </c>
      <c r="Q3830" s="8">
        <f>P3830-Table3[[#This Row],[paid]]</f>
        <v>-854.98612145603397</v>
      </c>
      <c r="R3830" s="8">
        <v>7.6073054674659515</v>
      </c>
      <c r="S3830" s="8">
        <v>1800</v>
      </c>
      <c r="T3830" s="10">
        <v>0.11</v>
      </c>
      <c r="U3830" s="8">
        <v>78.277492984564304</v>
      </c>
      <c r="V3830" s="10">
        <v>7.6694434768625327E-3</v>
      </c>
    </row>
    <row r="3831" spans="1:22" x14ac:dyDescent="0.25">
      <c r="A3831" s="6">
        <v>44748</v>
      </c>
      <c r="B3831" s="7" t="str">
        <f t="shared" si="59"/>
        <v>7</v>
      </c>
      <c r="C3831" s="17">
        <f>_xlfn.ISOWEEKNUM(Table3[[#This Row],[dt]])</f>
        <v>27</v>
      </c>
      <c r="D3831" s="1">
        <v>5247</v>
      </c>
      <c r="E3831" s="1" t="s">
        <v>10</v>
      </c>
      <c r="F3831" s="1" t="s">
        <v>92</v>
      </c>
      <c r="G3831" s="1" t="s">
        <v>65</v>
      </c>
      <c r="H3831" s="1" t="s">
        <v>11</v>
      </c>
      <c r="I3831" s="1" t="s">
        <v>18</v>
      </c>
      <c r="J3831" s="1" t="s">
        <v>13</v>
      </c>
      <c r="K3831" s="1" t="s">
        <v>15</v>
      </c>
      <c r="L3831" s="1" t="s">
        <v>80</v>
      </c>
      <c r="M3831" s="1">
        <v>148710</v>
      </c>
      <c r="N3831" s="17">
        <v>358.03726578038311</v>
      </c>
      <c r="O3831" s="8">
        <v>2593.8174620756754</v>
      </c>
      <c r="P3831" s="8">
        <v>1682.3973044474412</v>
      </c>
      <c r="Q3831" s="8">
        <f>P3831-Table3[[#This Row],[paid]]</f>
        <v>-911.42015762823416</v>
      </c>
      <c r="R3831" s="8">
        <v>4.6989446776733264</v>
      </c>
      <c r="S3831" s="8">
        <v>1800</v>
      </c>
      <c r="T3831" s="10">
        <v>7.0000000000000007E-2</v>
      </c>
      <c r="U3831" s="8">
        <v>195.42673204655094</v>
      </c>
      <c r="V3831" s="10">
        <v>1.9359946620014348E-2</v>
      </c>
    </row>
    <row r="3832" spans="1:22" x14ac:dyDescent="0.25">
      <c r="A3832" s="6">
        <v>44748</v>
      </c>
      <c r="B3832" s="7" t="str">
        <f t="shared" si="59"/>
        <v>7</v>
      </c>
      <c r="C3832" s="17">
        <f>_xlfn.ISOWEEKNUM(Table3[[#This Row],[dt]])</f>
        <v>27</v>
      </c>
      <c r="D3832" s="1">
        <v>17247</v>
      </c>
      <c r="E3832" s="1" t="s">
        <v>10</v>
      </c>
      <c r="F3832" s="1" t="s">
        <v>93</v>
      </c>
      <c r="G3832" s="1" t="s">
        <v>37</v>
      </c>
      <c r="H3832" s="1" t="s">
        <v>11</v>
      </c>
      <c r="I3832" s="1" t="s">
        <v>18</v>
      </c>
      <c r="J3832" s="1" t="s">
        <v>16</v>
      </c>
      <c r="K3832" s="1" t="s">
        <v>15</v>
      </c>
      <c r="L3832" s="1" t="s">
        <v>77</v>
      </c>
      <c r="M3832" s="1">
        <v>76190</v>
      </c>
      <c r="N3832" s="17">
        <v>316.96307852314095</v>
      </c>
      <c r="O3832" s="8">
        <v>1611.9041108733497</v>
      </c>
      <c r="P3832" s="8">
        <v>665.25272039911886</v>
      </c>
      <c r="Q3832" s="8">
        <f>P3832-Table3[[#This Row],[paid]]</f>
        <v>-946.65139047423088</v>
      </c>
      <c r="R3832" s="8">
        <v>2.0988334776996744</v>
      </c>
      <c r="S3832" s="8">
        <v>800</v>
      </c>
      <c r="T3832" s="10">
        <v>7.0000000000000007E-2</v>
      </c>
      <c r="U3832" s="8">
        <v>65.887800779216889</v>
      </c>
      <c r="V3832" s="10">
        <v>1.6506960126793986E-2</v>
      </c>
    </row>
    <row r="3833" spans="1:22" x14ac:dyDescent="0.25">
      <c r="A3833" s="6">
        <v>44748</v>
      </c>
      <c r="B3833" s="7" t="str">
        <f t="shared" si="59"/>
        <v>7</v>
      </c>
      <c r="C3833" s="17">
        <f>_xlfn.ISOWEEKNUM(Table3[[#This Row],[dt]])</f>
        <v>27</v>
      </c>
      <c r="D3833" s="1">
        <v>9121</v>
      </c>
      <c r="E3833" s="1" t="s">
        <v>10</v>
      </c>
      <c r="F3833" s="1" t="s">
        <v>95</v>
      </c>
      <c r="G3833" s="1" t="s">
        <v>68</v>
      </c>
      <c r="H3833" s="1" t="s">
        <v>11</v>
      </c>
      <c r="I3833" s="1" t="s">
        <v>18</v>
      </c>
      <c r="J3833" s="1" t="s">
        <v>13</v>
      </c>
      <c r="K3833" s="1" t="s">
        <v>14</v>
      </c>
      <c r="L3833" s="1" t="s">
        <v>79</v>
      </c>
      <c r="M3833" s="1">
        <v>165790</v>
      </c>
      <c r="N3833" s="17">
        <v>398.26309467857328</v>
      </c>
      <c r="O3833" s="8">
        <v>3463.8911610643463</v>
      </c>
      <c r="P3833" s="8">
        <v>2499.1666910058752</v>
      </c>
      <c r="Q3833" s="8">
        <f>P3833-Table3[[#This Row],[paid]]</f>
        <v>-964.72447005847107</v>
      </c>
      <c r="R3833" s="8">
        <v>6.2751651468557013</v>
      </c>
      <c r="S3833" s="8">
        <v>1200</v>
      </c>
      <c r="T3833" s="10">
        <v>0.125</v>
      </c>
      <c r="U3833" s="8">
        <v>1100.8115604303935</v>
      </c>
      <c r="V3833" s="10">
        <v>7.3411907283072175E-2</v>
      </c>
    </row>
    <row r="3834" spans="1:22" x14ac:dyDescent="0.25">
      <c r="A3834" s="6">
        <v>44748</v>
      </c>
      <c r="B3834" s="7" t="str">
        <f t="shared" si="59"/>
        <v>7</v>
      </c>
      <c r="C3834" s="17">
        <f>_xlfn.ISOWEEKNUM(Table3[[#This Row],[dt]])</f>
        <v>27</v>
      </c>
      <c r="D3834" s="1">
        <v>2370</v>
      </c>
      <c r="E3834" s="1" t="s">
        <v>10</v>
      </c>
      <c r="F3834" s="1" t="s">
        <v>95</v>
      </c>
      <c r="G3834" s="1" t="s">
        <v>73</v>
      </c>
      <c r="H3834" s="1" t="s">
        <v>17</v>
      </c>
      <c r="I3834" s="1" t="s">
        <v>12</v>
      </c>
      <c r="J3834" s="1" t="s">
        <v>13</v>
      </c>
      <c r="K3834" s="1" t="s">
        <v>14</v>
      </c>
      <c r="L3834" s="1" t="s">
        <v>80</v>
      </c>
      <c r="M3834" s="1">
        <v>143520</v>
      </c>
      <c r="N3834" s="17">
        <v>462.02222299145006</v>
      </c>
      <c r="O3834" s="8">
        <v>6551.1771598141058</v>
      </c>
      <c r="P3834" s="8">
        <v>5424.3538254267505</v>
      </c>
      <c r="Q3834" s="8">
        <f>P3834-Table3[[#This Row],[paid]]</f>
        <v>-1126.8233343873553</v>
      </c>
      <c r="R3834" s="8">
        <v>11.740460859881908</v>
      </c>
      <c r="S3834" s="8">
        <v>30000</v>
      </c>
      <c r="T3834" s="10">
        <v>0.08</v>
      </c>
      <c r="U3834" s="8">
        <v>775.67345383611121</v>
      </c>
      <c r="V3834" s="10">
        <v>2.3833052402792775E-2</v>
      </c>
    </row>
    <row r="3835" spans="1:22" x14ac:dyDescent="0.25">
      <c r="A3835" s="6">
        <v>44748</v>
      </c>
      <c r="B3835" s="7" t="str">
        <f t="shared" si="59"/>
        <v>7</v>
      </c>
      <c r="C3835" s="17">
        <f>_xlfn.ISOWEEKNUM(Table3[[#This Row],[dt]])</f>
        <v>27</v>
      </c>
      <c r="D3835" s="1">
        <v>7797</v>
      </c>
      <c r="E3835" s="1" t="s">
        <v>10</v>
      </c>
      <c r="F3835" s="1" t="s">
        <v>93</v>
      </c>
      <c r="G3835" s="1" t="s">
        <v>31</v>
      </c>
      <c r="H3835" s="1" t="s">
        <v>19</v>
      </c>
      <c r="I3835" s="1" t="s">
        <v>18</v>
      </c>
      <c r="J3835" s="1" t="s">
        <v>13</v>
      </c>
      <c r="K3835" s="1" t="s">
        <v>14</v>
      </c>
      <c r="L3835" s="1" t="s">
        <v>76</v>
      </c>
      <c r="M3835" s="1">
        <v>74930</v>
      </c>
      <c r="N3835" s="17">
        <v>152.83009428516453</v>
      </c>
      <c r="O3835" s="8">
        <v>2172.6819615166087</v>
      </c>
      <c r="P3835" s="8">
        <v>1044.1861290259733</v>
      </c>
      <c r="Q3835" s="8">
        <f>P3835-Table3[[#This Row],[paid]]</f>
        <v>-1128.4958324906354</v>
      </c>
      <c r="R3835" s="8">
        <v>6.8323332123163789</v>
      </c>
      <c r="S3835" s="8">
        <v>1200</v>
      </c>
      <c r="T3835" s="10">
        <v>0.125</v>
      </c>
      <c r="U3835" s="8">
        <v>20.698341723221425</v>
      </c>
      <c r="V3835" s="10">
        <v>3.3037439634970435E-3</v>
      </c>
    </row>
    <row r="3836" spans="1:22" x14ac:dyDescent="0.25">
      <c r="A3836" s="6">
        <v>44748</v>
      </c>
      <c r="B3836" s="7" t="str">
        <f t="shared" si="59"/>
        <v>7</v>
      </c>
      <c r="C3836" s="17">
        <f>_xlfn.ISOWEEKNUM(Table3[[#This Row],[dt]])</f>
        <v>27</v>
      </c>
      <c r="D3836" s="1">
        <v>9288</v>
      </c>
      <c r="E3836" s="1" t="s">
        <v>10</v>
      </c>
      <c r="F3836" s="1" t="s">
        <v>89</v>
      </c>
      <c r="G3836" s="1" t="s">
        <v>42</v>
      </c>
      <c r="H3836" s="1" t="s">
        <v>19</v>
      </c>
      <c r="I3836" s="1" t="s">
        <v>21</v>
      </c>
      <c r="J3836" s="1" t="s">
        <v>13</v>
      </c>
      <c r="K3836" s="1" t="s">
        <v>14</v>
      </c>
      <c r="L3836" s="1" t="s">
        <v>79</v>
      </c>
      <c r="M3836" s="1">
        <v>86740</v>
      </c>
      <c r="N3836" s="17">
        <v>84.188823529411764</v>
      </c>
      <c r="O3836" s="8">
        <v>2117.5640206890002</v>
      </c>
      <c r="P3836" s="8">
        <v>900.3799174243328</v>
      </c>
      <c r="Q3836" s="8">
        <f>P3836-Table3[[#This Row],[paid]]</f>
        <v>-1217.1841032646676</v>
      </c>
      <c r="R3836" s="8">
        <v>10.694767781257578</v>
      </c>
      <c r="S3836" s="8">
        <v>1000</v>
      </c>
      <c r="T3836" s="10">
        <v>6.5000000000000002E-2</v>
      </c>
      <c r="U3836" s="8">
        <v>269.33941758978727</v>
      </c>
      <c r="V3836" s="10">
        <v>4.9856623923871246E-2</v>
      </c>
    </row>
    <row r="3837" spans="1:22" x14ac:dyDescent="0.25">
      <c r="A3837" s="6">
        <v>44748</v>
      </c>
      <c r="B3837" s="7" t="str">
        <f t="shared" si="59"/>
        <v>7</v>
      </c>
      <c r="C3837" s="17">
        <f>_xlfn.ISOWEEKNUM(Table3[[#This Row],[dt]])</f>
        <v>27</v>
      </c>
      <c r="D3837" s="1">
        <v>17631</v>
      </c>
      <c r="E3837" s="1" t="s">
        <v>10</v>
      </c>
      <c r="F3837" s="1" t="s">
        <v>90</v>
      </c>
      <c r="G3837" s="1" t="s">
        <v>50</v>
      </c>
      <c r="H3837" s="1" t="s">
        <v>17</v>
      </c>
      <c r="I3837" s="1" t="s">
        <v>12</v>
      </c>
      <c r="J3837" s="1" t="s">
        <v>16</v>
      </c>
      <c r="K3837" s="1" t="s">
        <v>14</v>
      </c>
      <c r="L3837" s="1" t="s">
        <v>78</v>
      </c>
      <c r="M3837" s="1">
        <v>70320</v>
      </c>
      <c r="N3837" s="17">
        <v>225.28146453089244</v>
      </c>
      <c r="O3837" s="8">
        <v>1725.9752664432178</v>
      </c>
      <c r="P3837" s="8">
        <v>440.85060744719431</v>
      </c>
      <c r="Q3837" s="8">
        <f>P3837-Table3[[#This Row],[paid]]</f>
        <v>-1285.1246589960235</v>
      </c>
      <c r="R3837" s="8">
        <v>1.9568880571918568</v>
      </c>
      <c r="S3837" s="8">
        <v>800</v>
      </c>
      <c r="T3837" s="10">
        <v>0.17</v>
      </c>
      <c r="U3837" s="8">
        <v>239.15548697155813</v>
      </c>
      <c r="V3837" s="10">
        <v>9.0414410585489366E-2</v>
      </c>
    </row>
    <row r="3838" spans="1:22" x14ac:dyDescent="0.25">
      <c r="A3838" s="6">
        <v>44748</v>
      </c>
      <c r="B3838" s="7" t="str">
        <f t="shared" si="59"/>
        <v>7</v>
      </c>
      <c r="C3838" s="17">
        <f>_xlfn.ISOWEEKNUM(Table3[[#This Row],[dt]])</f>
        <v>27</v>
      </c>
      <c r="D3838" s="1">
        <v>5638</v>
      </c>
      <c r="E3838" s="1" t="s">
        <v>10</v>
      </c>
      <c r="F3838" s="1" t="s">
        <v>89</v>
      </c>
      <c r="G3838" s="1" t="s">
        <v>47</v>
      </c>
      <c r="H3838" s="1" t="s">
        <v>11</v>
      </c>
      <c r="I3838" s="1" t="s">
        <v>12</v>
      </c>
      <c r="J3838" s="1" t="s">
        <v>16</v>
      </c>
      <c r="K3838" s="1" t="s">
        <v>15</v>
      </c>
      <c r="L3838" s="1" t="s">
        <v>79</v>
      </c>
      <c r="M3838" s="1">
        <v>169490</v>
      </c>
      <c r="N3838" s="17">
        <v>545.87608320432741</v>
      </c>
      <c r="O3838" s="8">
        <v>2706.745229786779</v>
      </c>
      <c r="P3838" s="8">
        <v>1360.5409615727478</v>
      </c>
      <c r="Q3838" s="8">
        <f>P3838-Table3[[#This Row],[paid]]</f>
        <v>-1346.2042682140311</v>
      </c>
      <c r="R3838" s="8">
        <v>2.4923989224555978</v>
      </c>
      <c r="S3838" s="8">
        <v>1000</v>
      </c>
      <c r="T3838" s="10">
        <v>0.04</v>
      </c>
      <c r="U3838" s="8">
        <v>159.26270485725067</v>
      </c>
      <c r="V3838" s="10">
        <v>1.9509728036553362E-2</v>
      </c>
    </row>
    <row r="3839" spans="1:22" x14ac:dyDescent="0.25">
      <c r="A3839" s="6">
        <v>44748</v>
      </c>
      <c r="B3839" s="7" t="str">
        <f t="shared" si="59"/>
        <v>7</v>
      </c>
      <c r="C3839" s="17">
        <f>_xlfn.ISOWEEKNUM(Table3[[#This Row],[dt]])</f>
        <v>27</v>
      </c>
      <c r="D3839" s="1">
        <v>10778</v>
      </c>
      <c r="E3839" s="1" t="s">
        <v>10</v>
      </c>
      <c r="F3839" s="1" t="s">
        <v>91</v>
      </c>
      <c r="G3839" s="1" t="s">
        <v>56</v>
      </c>
      <c r="H3839" s="1" t="s">
        <v>17</v>
      </c>
      <c r="I3839" s="1" t="s">
        <v>12</v>
      </c>
      <c r="J3839" s="1" t="s">
        <v>16</v>
      </c>
      <c r="K3839" s="1" t="s">
        <v>20</v>
      </c>
      <c r="L3839" s="1" t="s">
        <v>75</v>
      </c>
      <c r="M3839" s="1">
        <v>60380</v>
      </c>
      <c r="N3839" s="17">
        <v>132.00503946344537</v>
      </c>
      <c r="O3839" s="8">
        <v>2188.9889487172504</v>
      </c>
      <c r="P3839" s="8">
        <v>816.26432926685436</v>
      </c>
      <c r="Q3839" s="8">
        <f>P3839-Table3[[#This Row],[paid]]</f>
        <v>-1372.7246194503959</v>
      </c>
      <c r="R3839" s="8">
        <v>6.1835846008961877</v>
      </c>
      <c r="S3839" s="8">
        <v>1200</v>
      </c>
      <c r="T3839" s="10">
        <v>0.09</v>
      </c>
      <c r="U3839" s="8">
        <v>225.19679923415634</v>
      </c>
      <c r="V3839" s="10">
        <v>4.5981183455695407E-2</v>
      </c>
    </row>
    <row r="3840" spans="1:22" x14ac:dyDescent="0.25">
      <c r="A3840" s="6">
        <v>44748</v>
      </c>
      <c r="B3840" s="7" t="str">
        <f t="shared" si="59"/>
        <v>7</v>
      </c>
      <c r="C3840" s="17">
        <f>_xlfn.ISOWEEKNUM(Table3[[#This Row],[dt]])</f>
        <v>27</v>
      </c>
      <c r="D3840" s="1">
        <v>3015</v>
      </c>
      <c r="E3840" s="1" t="s">
        <v>10</v>
      </c>
      <c r="F3840" s="1" t="s">
        <v>91</v>
      </c>
      <c r="G3840" s="1" t="s">
        <v>63</v>
      </c>
      <c r="H3840" s="1" t="s">
        <v>11</v>
      </c>
      <c r="I3840" s="1" t="s">
        <v>12</v>
      </c>
      <c r="J3840" s="1" t="s">
        <v>16</v>
      </c>
      <c r="K3840" s="1" t="s">
        <v>15</v>
      </c>
      <c r="L3840" s="1" t="s">
        <v>76</v>
      </c>
      <c r="M3840" s="1">
        <v>565870</v>
      </c>
      <c r="N3840" s="17">
        <v>5874.4224190620407</v>
      </c>
      <c r="O3840" s="8">
        <v>10108.919334545659</v>
      </c>
      <c r="P3840" s="8">
        <v>8697.1386015443404</v>
      </c>
      <c r="Q3840" s="8">
        <f>P3840-Table3[[#This Row],[paid]]</f>
        <v>-1411.7807330013184</v>
      </c>
      <c r="R3840" s="8">
        <v>1.4805095686212157</v>
      </c>
      <c r="S3840" s="8">
        <v>10200</v>
      </c>
      <c r="T3840" s="10">
        <v>0.13</v>
      </c>
      <c r="U3840" s="8">
        <v>2444.8409754852983</v>
      </c>
      <c r="V3840" s="10">
        <v>4.6851443282950767E-2</v>
      </c>
    </row>
    <row r="3841" spans="1:22" x14ac:dyDescent="0.25">
      <c r="A3841" s="6">
        <v>44748</v>
      </c>
      <c r="B3841" s="7" t="str">
        <f t="shared" si="59"/>
        <v>7</v>
      </c>
      <c r="C3841" s="17">
        <f>_xlfn.ISOWEEKNUM(Table3[[#This Row],[dt]])</f>
        <v>27</v>
      </c>
      <c r="D3841" s="1">
        <v>15102</v>
      </c>
      <c r="E3841" s="1" t="s">
        <v>10</v>
      </c>
      <c r="F3841" s="1" t="s">
        <v>95</v>
      </c>
      <c r="G3841" s="1" t="s">
        <v>31</v>
      </c>
      <c r="H3841" s="1" t="s">
        <v>17</v>
      </c>
      <c r="I3841" s="1" t="s">
        <v>18</v>
      </c>
      <c r="J3841" s="1" t="s">
        <v>13</v>
      </c>
      <c r="K3841" s="1" t="s">
        <v>15</v>
      </c>
      <c r="L3841" s="1" t="s">
        <v>79</v>
      </c>
      <c r="M3841" s="1">
        <v>184310</v>
      </c>
      <c r="N3841" s="17">
        <v>288.67684366107079</v>
      </c>
      <c r="O3841" s="8">
        <v>5462.1683626345066</v>
      </c>
      <c r="P3841" s="8">
        <v>3701.4120245790814</v>
      </c>
      <c r="Q3841" s="8">
        <f>P3841-Table3[[#This Row],[paid]]</f>
        <v>-1760.7563380554252</v>
      </c>
      <c r="R3841" s="8">
        <v>12.82199146158335</v>
      </c>
      <c r="S3841" s="8">
        <v>4400</v>
      </c>
      <c r="T3841" s="10">
        <v>6.5000000000000002E-2</v>
      </c>
      <c r="U3841" s="8">
        <v>1416.0559192496291</v>
      </c>
      <c r="V3841" s="10">
        <v>6.376196929921002E-2</v>
      </c>
    </row>
    <row r="3842" spans="1:22" x14ac:dyDescent="0.25">
      <c r="A3842" s="6">
        <v>44748</v>
      </c>
      <c r="B3842" s="7" t="str">
        <f t="shared" ref="B3842:B3905" si="60">TEXT(A3842,"M")</f>
        <v>7</v>
      </c>
      <c r="C3842" s="17">
        <f>_xlfn.ISOWEEKNUM(Table3[[#This Row],[dt]])</f>
        <v>27</v>
      </c>
      <c r="D3842" s="1">
        <v>15408</v>
      </c>
      <c r="E3842" s="1" t="s">
        <v>10</v>
      </c>
      <c r="F3842" s="1" t="s">
        <v>90</v>
      </c>
      <c r="G3842" s="1" t="s">
        <v>70</v>
      </c>
      <c r="H3842" s="1" t="s">
        <v>17</v>
      </c>
      <c r="I3842" s="1" t="s">
        <v>12</v>
      </c>
      <c r="J3842" s="1" t="s">
        <v>16</v>
      </c>
      <c r="K3842" s="1" t="s">
        <v>20</v>
      </c>
      <c r="L3842" s="1" t="s">
        <v>75</v>
      </c>
      <c r="M3842" s="1">
        <v>133870</v>
      </c>
      <c r="N3842" s="17">
        <v>403.9078623767146</v>
      </c>
      <c r="O3842" s="8">
        <v>4128.0390846018572</v>
      </c>
      <c r="P3842" s="8">
        <v>2335.2205076597561</v>
      </c>
      <c r="Q3842" s="8">
        <f>P3842-Table3[[#This Row],[paid]]</f>
        <v>-1792.8185769421011</v>
      </c>
      <c r="R3842" s="8">
        <v>5.7815673453807523</v>
      </c>
      <c r="S3842" s="8">
        <v>3600</v>
      </c>
      <c r="T3842" s="10">
        <v>0.1</v>
      </c>
      <c r="U3842" s="8">
        <v>629.77950944423776</v>
      </c>
      <c r="V3842" s="10">
        <v>4.4947897309804231E-2</v>
      </c>
    </row>
    <row r="3843" spans="1:22" x14ac:dyDescent="0.25">
      <c r="A3843" s="6">
        <v>44748</v>
      </c>
      <c r="B3843" s="7" t="str">
        <f t="shared" si="60"/>
        <v>7</v>
      </c>
      <c r="C3843" s="17">
        <f>_xlfn.ISOWEEKNUM(Table3[[#This Row],[dt]])</f>
        <v>27</v>
      </c>
      <c r="D3843" s="1">
        <v>2480</v>
      </c>
      <c r="E3843" s="1" t="s">
        <v>10</v>
      </c>
      <c r="F3843" s="1" t="s">
        <v>93</v>
      </c>
      <c r="G3843" s="1" t="s">
        <v>71</v>
      </c>
      <c r="H3843" s="1" t="s">
        <v>17</v>
      </c>
      <c r="I3843" s="1" t="s">
        <v>12</v>
      </c>
      <c r="J3843" s="1" t="s">
        <v>13</v>
      </c>
      <c r="K3843" s="1" t="s">
        <v>14</v>
      </c>
      <c r="L3843" s="1" t="s">
        <v>76</v>
      </c>
      <c r="M3843" s="1">
        <v>151090</v>
      </c>
      <c r="N3843" s="17">
        <v>382.12970113522277</v>
      </c>
      <c r="O3843" s="8">
        <v>5158.3418684970975</v>
      </c>
      <c r="P3843" s="8">
        <v>2507.8315986795196</v>
      </c>
      <c r="Q3843" s="8">
        <f>P3843-Table3[[#This Row],[paid]]</f>
        <v>-2650.5102698175779</v>
      </c>
      <c r="R3843" s="8">
        <v>6.5627759141184443</v>
      </c>
      <c r="S3843" s="8">
        <v>50000</v>
      </c>
      <c r="T3843" s="10">
        <v>0.06</v>
      </c>
      <c r="U3843" s="8">
        <v>106.26369064099116</v>
      </c>
      <c r="V3843" s="10">
        <v>7.0621229576010025E-3</v>
      </c>
    </row>
    <row r="3844" spans="1:22" x14ac:dyDescent="0.25">
      <c r="A3844" s="6">
        <v>44748</v>
      </c>
      <c r="B3844" s="7" t="str">
        <f t="shared" si="60"/>
        <v>7</v>
      </c>
      <c r="C3844" s="17">
        <f>_xlfn.ISOWEEKNUM(Table3[[#This Row],[dt]])</f>
        <v>27</v>
      </c>
      <c r="D3844" s="1">
        <v>5351</v>
      </c>
      <c r="E3844" s="1" t="s">
        <v>10</v>
      </c>
      <c r="F3844" s="1" t="s">
        <v>92</v>
      </c>
      <c r="G3844" s="1" t="s">
        <v>29</v>
      </c>
      <c r="H3844" s="1" t="s">
        <v>17</v>
      </c>
      <c r="I3844" s="1" t="s">
        <v>12</v>
      </c>
      <c r="J3844" s="1" t="s">
        <v>13</v>
      </c>
      <c r="K3844" s="1" t="s">
        <v>14</v>
      </c>
      <c r="L3844" s="1" t="s">
        <v>81</v>
      </c>
      <c r="M3844" s="1">
        <v>331400</v>
      </c>
      <c r="N3844" s="17">
        <v>746.83519498334317</v>
      </c>
      <c r="O3844" s="8">
        <v>11754.847271608709</v>
      </c>
      <c r="P3844" s="8">
        <v>9087.9230373616028</v>
      </c>
      <c r="Q3844" s="8">
        <f>P3844-Table3[[#This Row],[paid]]</f>
        <v>-2666.9242342471061</v>
      </c>
      <c r="R3844" s="8">
        <v>12.168578956116674</v>
      </c>
      <c r="S3844" s="8">
        <v>10200</v>
      </c>
      <c r="T3844" s="10">
        <v>0.06</v>
      </c>
      <c r="U3844" s="8">
        <v>735.4931709439868</v>
      </c>
      <c r="V3844" s="10">
        <v>1.3488471970259892E-2</v>
      </c>
    </row>
    <row r="3845" spans="1:22" x14ac:dyDescent="0.25">
      <c r="A3845" s="6">
        <v>44748</v>
      </c>
      <c r="B3845" s="7" t="str">
        <f t="shared" si="60"/>
        <v>7</v>
      </c>
      <c r="C3845" s="17">
        <f>_xlfn.ISOWEEKNUM(Table3[[#This Row],[dt]])</f>
        <v>27</v>
      </c>
      <c r="D3845" s="1">
        <v>12394</v>
      </c>
      <c r="E3845" s="1" t="s">
        <v>10</v>
      </c>
      <c r="F3845" s="1" t="s">
        <v>94</v>
      </c>
      <c r="G3845" s="1" t="s">
        <v>68</v>
      </c>
      <c r="H3845" s="1" t="s">
        <v>17</v>
      </c>
      <c r="I3845" s="1" t="s">
        <v>12</v>
      </c>
      <c r="J3845" s="1" t="s">
        <v>13</v>
      </c>
      <c r="K3845" s="1" t="s">
        <v>14</v>
      </c>
      <c r="L3845" s="1" t="s">
        <v>80</v>
      </c>
      <c r="M3845" s="1">
        <v>194480</v>
      </c>
      <c r="N3845" s="17">
        <v>698.48146728274241</v>
      </c>
      <c r="O3845" s="8">
        <v>8219.1528065328021</v>
      </c>
      <c r="P3845" s="8">
        <v>5375.3987941274372</v>
      </c>
      <c r="Q3845" s="8">
        <f>P3845-Table3[[#This Row],[paid]]</f>
        <v>-2843.7540124053648</v>
      </c>
      <c r="R3845" s="8">
        <v>7.6958359611730369</v>
      </c>
      <c r="S3845" s="8">
        <v>5600</v>
      </c>
      <c r="T3845" s="10">
        <v>7.0000000000000007E-2</v>
      </c>
      <c r="U3845" s="8">
        <v>787.31243359526525</v>
      </c>
      <c r="V3845" s="10">
        <v>2.4410977484293668E-2</v>
      </c>
    </row>
    <row r="3846" spans="1:22" x14ac:dyDescent="0.25">
      <c r="A3846" s="6">
        <v>44748</v>
      </c>
      <c r="B3846" s="7" t="str">
        <f t="shared" si="60"/>
        <v>7</v>
      </c>
      <c r="C3846" s="17">
        <f>_xlfn.ISOWEEKNUM(Table3[[#This Row],[dt]])</f>
        <v>27</v>
      </c>
      <c r="D3846" s="1">
        <v>3016</v>
      </c>
      <c r="E3846" s="1" t="s">
        <v>10</v>
      </c>
      <c r="F3846" s="1" t="s">
        <v>91</v>
      </c>
      <c r="G3846" s="1" t="s">
        <v>66</v>
      </c>
      <c r="H3846" s="1" t="s">
        <v>11</v>
      </c>
      <c r="I3846" s="1" t="s">
        <v>12</v>
      </c>
      <c r="J3846" s="1" t="s">
        <v>16</v>
      </c>
      <c r="K3846" s="1" t="s">
        <v>15</v>
      </c>
      <c r="L3846" s="1" t="s">
        <v>76</v>
      </c>
      <c r="M3846" s="1">
        <v>329390</v>
      </c>
      <c r="N3846" s="17">
        <v>1584.751192633709</v>
      </c>
      <c r="O3846" s="8">
        <v>5324.1701039433347</v>
      </c>
      <c r="P3846" s="8">
        <v>2375.4180523673813</v>
      </c>
      <c r="Q3846" s="8">
        <f>P3846-Table3[[#This Row],[paid]]</f>
        <v>-2948.7520515759534</v>
      </c>
      <c r="R3846" s="8">
        <v>1.4989217634975605</v>
      </c>
      <c r="S3846" s="8">
        <v>1400</v>
      </c>
      <c r="T3846" s="10">
        <v>7.0000000000000007E-2</v>
      </c>
      <c r="U3846" s="8">
        <v>617.56794138812961</v>
      </c>
      <c r="V3846" s="10">
        <v>4.3330474031202708E-2</v>
      </c>
    </row>
    <row r="3847" spans="1:22" x14ac:dyDescent="0.25">
      <c r="A3847" s="6">
        <v>44749</v>
      </c>
      <c r="B3847" s="7" t="str">
        <f t="shared" si="60"/>
        <v>7</v>
      </c>
      <c r="C3847" s="17">
        <f>_xlfn.ISOWEEKNUM(Table3[[#This Row],[dt]])</f>
        <v>27</v>
      </c>
      <c r="D3847" s="1">
        <v>7581</v>
      </c>
      <c r="E3847" s="1" t="s">
        <v>10</v>
      </c>
      <c r="F3847" s="1" t="s">
        <v>90</v>
      </c>
      <c r="G3847" s="1" t="s">
        <v>33</v>
      </c>
      <c r="H3847" s="1" t="s">
        <v>11</v>
      </c>
      <c r="I3847" s="1" t="s">
        <v>12</v>
      </c>
      <c r="J3847" s="1" t="s">
        <v>13</v>
      </c>
      <c r="K3847" s="1" t="s">
        <v>14</v>
      </c>
      <c r="L3847" s="1" t="s">
        <v>79</v>
      </c>
      <c r="M3847" s="1">
        <v>936480</v>
      </c>
      <c r="N3847" s="17">
        <v>2884.8909952606637</v>
      </c>
      <c r="O3847" s="8">
        <v>19655.48157087803</v>
      </c>
      <c r="P3847" s="8">
        <v>26924.939122192754</v>
      </c>
      <c r="Q3847" s="8">
        <f>P3847-Table3[[#This Row],[paid]]</f>
        <v>7269.4575513147247</v>
      </c>
      <c r="R3847" s="8">
        <v>9.3330871656590819</v>
      </c>
      <c r="S3847" s="8">
        <v>24600</v>
      </c>
      <c r="T3847" s="10">
        <v>0.17</v>
      </c>
      <c r="U3847" s="8">
        <v>15077.883025622012</v>
      </c>
      <c r="V3847" s="10">
        <v>9.3332820284782847E-2</v>
      </c>
    </row>
    <row r="3848" spans="1:22" x14ac:dyDescent="0.25">
      <c r="A3848" s="6">
        <v>44749</v>
      </c>
      <c r="B3848" s="7" t="str">
        <f t="shared" si="60"/>
        <v>7</v>
      </c>
      <c r="C3848" s="17">
        <f>_xlfn.ISOWEEKNUM(Table3[[#This Row],[dt]])</f>
        <v>27</v>
      </c>
      <c r="D3848" s="1">
        <v>15102</v>
      </c>
      <c r="E3848" s="1" t="s">
        <v>10</v>
      </c>
      <c r="F3848" s="1" t="s">
        <v>90</v>
      </c>
      <c r="G3848" s="1" t="s">
        <v>44</v>
      </c>
      <c r="H3848" s="1" t="s">
        <v>17</v>
      </c>
      <c r="I3848" s="1" t="s">
        <v>18</v>
      </c>
      <c r="J3848" s="1" t="s">
        <v>13</v>
      </c>
      <c r="K3848" s="1" t="s">
        <v>15</v>
      </c>
      <c r="L3848" s="1" t="s">
        <v>81</v>
      </c>
      <c r="M3848" s="1">
        <v>481770</v>
      </c>
      <c r="N3848" s="17">
        <v>743.12967006550616</v>
      </c>
      <c r="O3848" s="8">
        <v>11877.856885859035</v>
      </c>
      <c r="P3848" s="8">
        <v>19105.601447345725</v>
      </c>
      <c r="Q3848" s="8">
        <f>P3848-Table3[[#This Row],[paid]]</f>
        <v>7227.7445614866901</v>
      </c>
      <c r="R3848" s="8">
        <v>25.70964693908882</v>
      </c>
      <c r="S3848" s="8">
        <v>24000</v>
      </c>
      <c r="T3848" s="10">
        <v>6.5000000000000002E-2</v>
      </c>
      <c r="U3848" s="8">
        <v>5011.4909691122984</v>
      </c>
      <c r="V3848" s="10">
        <v>4.3717466689230447E-2</v>
      </c>
    </row>
    <row r="3849" spans="1:22" x14ac:dyDescent="0.25">
      <c r="A3849" s="6">
        <v>44749</v>
      </c>
      <c r="B3849" s="7" t="str">
        <f t="shared" si="60"/>
        <v>7</v>
      </c>
      <c r="C3849" s="17">
        <f>_xlfn.ISOWEEKNUM(Table3[[#This Row],[dt]])</f>
        <v>27</v>
      </c>
      <c r="D3849" s="1">
        <v>5638</v>
      </c>
      <c r="E3849" s="1" t="s">
        <v>10</v>
      </c>
      <c r="F3849" s="1" t="s">
        <v>89</v>
      </c>
      <c r="G3849" s="1" t="s">
        <v>53</v>
      </c>
      <c r="H3849" s="1" t="s">
        <v>11</v>
      </c>
      <c r="I3849" s="1" t="s">
        <v>12</v>
      </c>
      <c r="J3849" s="1" t="s">
        <v>16</v>
      </c>
      <c r="K3849" s="1" t="s">
        <v>15</v>
      </c>
      <c r="L3849" s="1" t="s">
        <v>78</v>
      </c>
      <c r="M3849" s="1">
        <v>506610</v>
      </c>
      <c r="N3849" s="17">
        <v>1886.1415516528148</v>
      </c>
      <c r="O3849" s="8">
        <v>7417.5047773448932</v>
      </c>
      <c r="P3849" s="8">
        <v>11776.484823344666</v>
      </c>
      <c r="Q3849" s="8">
        <f>P3849-Table3[[#This Row],[paid]]</f>
        <v>4358.9800459997732</v>
      </c>
      <c r="R3849" s="8">
        <v>6.2436908900209538</v>
      </c>
      <c r="S3849" s="8">
        <v>8400</v>
      </c>
      <c r="T3849" s="10">
        <v>0.04</v>
      </c>
      <c r="U3849" s="8">
        <v>2054.9796533366775</v>
      </c>
      <c r="V3849" s="10">
        <v>2.9083093472044491E-2</v>
      </c>
    </row>
    <row r="3850" spans="1:22" x14ac:dyDescent="0.25">
      <c r="A3850" s="6">
        <v>44749</v>
      </c>
      <c r="B3850" s="7" t="str">
        <f t="shared" si="60"/>
        <v>7</v>
      </c>
      <c r="C3850" s="17">
        <f>_xlfn.ISOWEEKNUM(Table3[[#This Row],[dt]])</f>
        <v>27</v>
      </c>
      <c r="D3850" s="1">
        <v>2480</v>
      </c>
      <c r="E3850" s="1" t="s">
        <v>10</v>
      </c>
      <c r="F3850" s="1" t="s">
        <v>95</v>
      </c>
      <c r="G3850" s="1" t="s">
        <v>62</v>
      </c>
      <c r="H3850" s="1" t="s">
        <v>17</v>
      </c>
      <c r="I3850" s="1" t="s">
        <v>12</v>
      </c>
      <c r="J3850" s="1" t="s">
        <v>13</v>
      </c>
      <c r="K3850" s="1" t="s">
        <v>14</v>
      </c>
      <c r="L3850" s="1" t="s">
        <v>80</v>
      </c>
      <c r="M3850" s="1">
        <v>421390</v>
      </c>
      <c r="N3850" s="17">
        <v>947.33868774588905</v>
      </c>
      <c r="O3850" s="8">
        <v>13884.757998661364</v>
      </c>
      <c r="P3850" s="8">
        <v>17679.527449087491</v>
      </c>
      <c r="Q3850" s="8">
        <f>P3850-Table3[[#This Row],[paid]]</f>
        <v>3794.7694504261272</v>
      </c>
      <c r="R3850" s="8">
        <v>18.662309137985705</v>
      </c>
      <c r="S3850" s="8">
        <v>50000</v>
      </c>
      <c r="T3850" s="10">
        <v>0.06</v>
      </c>
      <c r="U3850" s="8">
        <v>3026.3080616779298</v>
      </c>
      <c r="V3850" s="10">
        <v>2.8529307607277416E-2</v>
      </c>
    </row>
    <row r="3851" spans="1:22" x14ac:dyDescent="0.25">
      <c r="A3851" s="6">
        <v>44749</v>
      </c>
      <c r="B3851" s="7" t="str">
        <f t="shared" si="60"/>
        <v>7</v>
      </c>
      <c r="C3851" s="17">
        <f>_xlfn.ISOWEEKNUM(Table3[[#This Row],[dt]])</f>
        <v>27</v>
      </c>
      <c r="D3851" s="1">
        <v>16857</v>
      </c>
      <c r="E3851" s="1" t="s">
        <v>10</v>
      </c>
      <c r="F3851" s="1" t="s">
        <v>94</v>
      </c>
      <c r="G3851" s="1" t="s">
        <v>51</v>
      </c>
      <c r="H3851" s="1" t="s">
        <v>11</v>
      </c>
      <c r="I3851" s="1" t="s">
        <v>12</v>
      </c>
      <c r="J3851" s="1" t="s">
        <v>13</v>
      </c>
      <c r="K3851" s="1" t="s">
        <v>15</v>
      </c>
      <c r="L3851" s="1" t="s">
        <v>78</v>
      </c>
      <c r="M3851" s="1">
        <v>456190</v>
      </c>
      <c r="N3851" s="17">
        <v>1019.1287397608305</v>
      </c>
      <c r="O3851" s="8">
        <v>4785.0452376623662</v>
      </c>
      <c r="P3851" s="8">
        <v>7968.2632724794303</v>
      </c>
      <c r="Q3851" s="8">
        <f>P3851-Table3[[#This Row],[paid]]</f>
        <v>3183.2180348170641</v>
      </c>
      <c r="R3851" s="8">
        <v>7.8187013687293572</v>
      </c>
      <c r="S3851" s="8">
        <v>5000</v>
      </c>
      <c r="T3851" s="10">
        <v>0.08</v>
      </c>
      <c r="U3851" s="8">
        <v>68.783343307552911</v>
      </c>
      <c r="V3851" s="10">
        <v>1.4386937478399454E-3</v>
      </c>
    </row>
    <row r="3852" spans="1:22" x14ac:dyDescent="0.25">
      <c r="A3852" s="6">
        <v>44749</v>
      </c>
      <c r="B3852" s="7" t="str">
        <f t="shared" si="60"/>
        <v>7</v>
      </c>
      <c r="C3852" s="17">
        <f>_xlfn.ISOWEEKNUM(Table3[[#This Row],[dt]])</f>
        <v>27</v>
      </c>
      <c r="D3852" s="1">
        <v>17456</v>
      </c>
      <c r="E3852" s="1" t="s">
        <v>10</v>
      </c>
      <c r="F3852" s="1" t="s">
        <v>91</v>
      </c>
      <c r="G3852" s="1" t="s">
        <v>62</v>
      </c>
      <c r="H3852" s="1" t="s">
        <v>17</v>
      </c>
      <c r="I3852" s="1" t="s">
        <v>18</v>
      </c>
      <c r="J3852" s="1" t="s">
        <v>16</v>
      </c>
      <c r="K3852" s="1" t="s">
        <v>15</v>
      </c>
      <c r="L3852" s="1" t="s">
        <v>76</v>
      </c>
      <c r="M3852" s="1">
        <v>234140</v>
      </c>
      <c r="N3852" s="17">
        <v>360.53651025204636</v>
      </c>
      <c r="O3852" s="8">
        <v>4887.851802430624</v>
      </c>
      <c r="P3852" s="8">
        <v>7729.1624187610178</v>
      </c>
      <c r="Q3852" s="8">
        <f>P3852-Table3[[#This Row],[paid]]</f>
        <v>2841.3106163303937</v>
      </c>
      <c r="R3852" s="8">
        <v>21.437946501888703</v>
      </c>
      <c r="S3852" s="8">
        <v>10000</v>
      </c>
      <c r="T3852" s="10">
        <v>0.05</v>
      </c>
      <c r="U3852" s="8">
        <v>1756.1632497971539</v>
      </c>
      <c r="V3852" s="10">
        <v>3.7868770134230283E-2</v>
      </c>
    </row>
    <row r="3853" spans="1:22" x14ac:dyDescent="0.25">
      <c r="A3853" s="6">
        <v>44749</v>
      </c>
      <c r="B3853" s="7" t="str">
        <f t="shared" si="60"/>
        <v>7</v>
      </c>
      <c r="C3853" s="17">
        <f>_xlfn.ISOWEEKNUM(Table3[[#This Row],[dt]])</f>
        <v>27</v>
      </c>
      <c r="D3853" s="1">
        <v>16911</v>
      </c>
      <c r="E3853" s="1" t="s">
        <v>10</v>
      </c>
      <c r="F3853" s="1" t="s">
        <v>89</v>
      </c>
      <c r="G3853" s="1" t="s">
        <v>33</v>
      </c>
      <c r="H3853" s="1" t="s">
        <v>11</v>
      </c>
      <c r="I3853" s="1" t="s">
        <v>18</v>
      </c>
      <c r="J3853" s="1" t="s">
        <v>16</v>
      </c>
      <c r="K3853" s="1" t="s">
        <v>15</v>
      </c>
      <c r="L3853" s="1" t="s">
        <v>80</v>
      </c>
      <c r="M3853" s="1">
        <v>229320</v>
      </c>
      <c r="N3853" s="17">
        <v>816.21034100042107</v>
      </c>
      <c r="O3853" s="8">
        <v>6049.9427653393368</v>
      </c>
      <c r="P3853" s="8">
        <v>8849.5086873309137</v>
      </c>
      <c r="Q3853" s="8">
        <f>P3853-Table3[[#This Row],[paid]]</f>
        <v>2799.5659219915769</v>
      </c>
      <c r="R3853" s="8">
        <v>10.842191335733578</v>
      </c>
      <c r="S3853" s="8">
        <v>8400</v>
      </c>
      <c r="T3853" s="10">
        <v>0.12</v>
      </c>
      <c r="U3853" s="8">
        <v>3711.2155697259509</v>
      </c>
      <c r="V3853" s="10">
        <v>6.9894945599992861E-2</v>
      </c>
    </row>
    <row r="3854" spans="1:22" x14ac:dyDescent="0.25">
      <c r="A3854" s="6">
        <v>44749</v>
      </c>
      <c r="B3854" s="7" t="str">
        <f t="shared" si="60"/>
        <v>7</v>
      </c>
      <c r="C3854" s="17">
        <f>_xlfn.ISOWEEKNUM(Table3[[#This Row],[dt]])</f>
        <v>27</v>
      </c>
      <c r="D3854" s="1">
        <v>16256</v>
      </c>
      <c r="E3854" s="1" t="s">
        <v>10</v>
      </c>
      <c r="F3854" s="1" t="s">
        <v>89</v>
      </c>
      <c r="G3854" s="1" t="s">
        <v>36</v>
      </c>
      <c r="H3854" s="1" t="s">
        <v>17</v>
      </c>
      <c r="I3854" s="1" t="s">
        <v>12</v>
      </c>
      <c r="J3854" s="1" t="s">
        <v>16</v>
      </c>
      <c r="K3854" s="1" t="s">
        <v>14</v>
      </c>
      <c r="L3854" s="1" t="s">
        <v>79</v>
      </c>
      <c r="M3854" s="1">
        <v>315460</v>
      </c>
      <c r="N3854" s="17">
        <v>1419.1477382496619</v>
      </c>
      <c r="O3854" s="8">
        <v>5661.5784893397304</v>
      </c>
      <c r="P3854" s="8">
        <v>8215.3540982304858</v>
      </c>
      <c r="Q3854" s="8">
        <f>P3854-Table3[[#This Row],[paid]]</f>
        <v>2553.7756088907554</v>
      </c>
      <c r="R3854" s="8">
        <v>5.7889350606745706</v>
      </c>
      <c r="S3854" s="8">
        <v>14400</v>
      </c>
      <c r="T3854" s="10">
        <v>0.1</v>
      </c>
      <c r="U3854" s="8">
        <v>1807.8234050842434</v>
      </c>
      <c r="V3854" s="10">
        <v>3.6675704692056069E-2</v>
      </c>
    </row>
    <row r="3855" spans="1:22" x14ac:dyDescent="0.25">
      <c r="A3855" s="6">
        <v>44749</v>
      </c>
      <c r="B3855" s="7" t="str">
        <f t="shared" si="60"/>
        <v>7</v>
      </c>
      <c r="C3855" s="17">
        <f>_xlfn.ISOWEEKNUM(Table3[[#This Row],[dt]])</f>
        <v>27</v>
      </c>
      <c r="D3855" s="1">
        <v>13948</v>
      </c>
      <c r="E3855" s="1" t="s">
        <v>10</v>
      </c>
      <c r="F3855" s="1" t="s">
        <v>89</v>
      </c>
      <c r="G3855" s="1" t="s">
        <v>48</v>
      </c>
      <c r="H3855" s="1" t="s">
        <v>11</v>
      </c>
      <c r="I3855" s="1" t="s">
        <v>18</v>
      </c>
      <c r="J3855" s="1" t="s">
        <v>13</v>
      </c>
      <c r="K3855" s="1" t="s">
        <v>14</v>
      </c>
      <c r="L3855" s="1" t="s">
        <v>77</v>
      </c>
      <c r="M3855" s="1">
        <v>154510</v>
      </c>
      <c r="N3855" s="17">
        <v>562.03073063656325</v>
      </c>
      <c r="O3855" s="8">
        <v>4133.8353515572308</v>
      </c>
      <c r="P3855" s="8">
        <v>6676.2715602498984</v>
      </c>
      <c r="Q3855" s="8">
        <f>P3855-Table3[[#This Row],[paid]]</f>
        <v>2542.4362086926676</v>
      </c>
      <c r="R3855" s="8">
        <v>11.878837217118479</v>
      </c>
      <c r="S3855" s="8">
        <v>3800</v>
      </c>
      <c r="T3855" s="10">
        <v>0.1</v>
      </c>
      <c r="U3855" s="8">
        <v>2162.4478888224653</v>
      </c>
      <c r="V3855" s="10">
        <v>5.3983421467793093E-2</v>
      </c>
    </row>
    <row r="3856" spans="1:22" x14ac:dyDescent="0.25">
      <c r="A3856" s="6">
        <v>44749</v>
      </c>
      <c r="B3856" s="7" t="str">
        <f t="shared" si="60"/>
        <v>7</v>
      </c>
      <c r="C3856" s="17">
        <f>_xlfn.ISOWEEKNUM(Table3[[#This Row],[dt]])</f>
        <v>27</v>
      </c>
      <c r="D3856" s="1">
        <v>14389</v>
      </c>
      <c r="E3856" s="1" t="s">
        <v>10</v>
      </c>
      <c r="F3856" s="1" t="s">
        <v>90</v>
      </c>
      <c r="G3856" s="1" t="s">
        <v>29</v>
      </c>
      <c r="H3856" s="1" t="s">
        <v>19</v>
      </c>
      <c r="I3856" s="1" t="s">
        <v>18</v>
      </c>
      <c r="J3856" s="1" t="s">
        <v>16</v>
      </c>
      <c r="K3856" s="1" t="s">
        <v>20</v>
      </c>
      <c r="L3856" s="1" t="s">
        <v>81</v>
      </c>
      <c r="M3856" s="1">
        <v>222190</v>
      </c>
      <c r="N3856" s="17">
        <v>148.02798134576949</v>
      </c>
      <c r="O3856" s="8">
        <v>6692.3275356872409</v>
      </c>
      <c r="P3856" s="8">
        <v>9172.701255671207</v>
      </c>
      <c r="Q3856" s="8">
        <f>P3856-Table3[[#This Row],[paid]]</f>
        <v>2480.3737199839661</v>
      </c>
      <c r="R3856" s="8">
        <v>61.965995700807781</v>
      </c>
      <c r="S3856" s="8">
        <v>8000</v>
      </c>
      <c r="T3856" s="10">
        <v>5.5E-2</v>
      </c>
      <c r="U3856" s="8">
        <v>2419.2452373625947</v>
      </c>
      <c r="V3856" s="10">
        <v>4.3957339100206855E-2</v>
      </c>
    </row>
    <row r="3857" spans="1:22" x14ac:dyDescent="0.25">
      <c r="A3857" s="6">
        <v>44749</v>
      </c>
      <c r="B3857" s="7" t="str">
        <f t="shared" si="60"/>
        <v>7</v>
      </c>
      <c r="C3857" s="17">
        <f>_xlfn.ISOWEEKNUM(Table3[[#This Row],[dt]])</f>
        <v>27</v>
      </c>
      <c r="D3857" s="1">
        <v>18082</v>
      </c>
      <c r="E3857" s="1" t="s">
        <v>24</v>
      </c>
      <c r="F3857" s="1" t="s">
        <v>90</v>
      </c>
      <c r="G3857" s="1" t="s">
        <v>33</v>
      </c>
      <c r="H3857" s="1" t="s">
        <v>11</v>
      </c>
      <c r="I3857" s="1" t="s">
        <v>12</v>
      </c>
      <c r="J3857" s="1" t="s">
        <v>13</v>
      </c>
      <c r="K3857" s="1" t="s">
        <v>15</v>
      </c>
      <c r="L3857" s="1" t="s">
        <v>78</v>
      </c>
      <c r="M3857" s="1">
        <v>272840</v>
      </c>
      <c r="N3857" s="17">
        <v>1777.265388810971</v>
      </c>
      <c r="O3857" s="8">
        <v>5794.8081076005592</v>
      </c>
      <c r="P3857" s="8">
        <v>8212.8483926951139</v>
      </c>
      <c r="Q3857" s="8">
        <f>P3857-Table3[[#This Row],[paid]]</f>
        <v>2418.0402850945547</v>
      </c>
      <c r="R3857" s="8">
        <v>4.6210590969701419</v>
      </c>
      <c r="S3857" s="8">
        <v>11400</v>
      </c>
      <c r="T3857" s="10">
        <v>0.15</v>
      </c>
      <c r="U3857" s="8">
        <v>118.74756026954253</v>
      </c>
      <c r="V3857" s="10">
        <v>2.4097924494170639E-3</v>
      </c>
    </row>
    <row r="3858" spans="1:22" x14ac:dyDescent="0.25">
      <c r="A3858" s="6">
        <v>44749</v>
      </c>
      <c r="B3858" s="7" t="str">
        <f t="shared" si="60"/>
        <v>7</v>
      </c>
      <c r="C3858" s="17">
        <f>_xlfn.ISOWEEKNUM(Table3[[#This Row],[dt]])</f>
        <v>27</v>
      </c>
      <c r="D3858" s="1">
        <v>12394</v>
      </c>
      <c r="E3858" s="1" t="s">
        <v>10</v>
      </c>
      <c r="F3858" s="1" t="s">
        <v>89</v>
      </c>
      <c r="G3858" s="1" t="s">
        <v>50</v>
      </c>
      <c r="H3858" s="1" t="s">
        <v>17</v>
      </c>
      <c r="I3858" s="1" t="s">
        <v>12</v>
      </c>
      <c r="J3858" s="1" t="s">
        <v>13</v>
      </c>
      <c r="K3858" s="1" t="s">
        <v>14</v>
      </c>
      <c r="L3858" s="1" t="s">
        <v>81</v>
      </c>
      <c r="M3858" s="1">
        <v>436330</v>
      </c>
      <c r="N3858" s="17">
        <v>1811.3854378896738</v>
      </c>
      <c r="O3858" s="8">
        <v>16044.57519671332</v>
      </c>
      <c r="P3858" s="8">
        <v>17873.868307781275</v>
      </c>
      <c r="Q3858" s="8">
        <f>P3858-Table3[[#This Row],[paid]]</f>
        <v>1829.2931110679547</v>
      </c>
      <c r="R3858" s="8">
        <v>9.8675124211029015</v>
      </c>
      <c r="S3858" s="8">
        <v>30400</v>
      </c>
      <c r="T3858" s="10">
        <v>7.0000000000000007E-2</v>
      </c>
      <c r="U3858" s="8">
        <v>1713.2249321511508</v>
      </c>
      <c r="V3858" s="10">
        <v>1.5975136650612533E-2</v>
      </c>
    </row>
    <row r="3859" spans="1:22" x14ac:dyDescent="0.25">
      <c r="A3859" s="6">
        <v>44749</v>
      </c>
      <c r="B3859" s="7" t="str">
        <f t="shared" si="60"/>
        <v>7</v>
      </c>
      <c r="C3859" s="17">
        <f>_xlfn.ISOWEEKNUM(Table3[[#This Row],[dt]])</f>
        <v>27</v>
      </c>
      <c r="D3859" s="1">
        <v>17833</v>
      </c>
      <c r="E3859" s="1" t="s">
        <v>10</v>
      </c>
      <c r="F3859" s="1" t="s">
        <v>95</v>
      </c>
      <c r="G3859" s="1" t="s">
        <v>51</v>
      </c>
      <c r="H3859" s="1" t="s">
        <v>11</v>
      </c>
      <c r="I3859" s="1" t="s">
        <v>12</v>
      </c>
      <c r="J3859" s="1" t="s">
        <v>13</v>
      </c>
      <c r="K3859" s="1" t="s">
        <v>15</v>
      </c>
      <c r="L3859" s="1" t="s">
        <v>75</v>
      </c>
      <c r="M3859" s="1">
        <v>225130</v>
      </c>
      <c r="N3859" s="17">
        <v>1481.2722928282024</v>
      </c>
      <c r="O3859" s="8">
        <v>6030.6813869189082</v>
      </c>
      <c r="P3859" s="8">
        <v>7836.0361801032768</v>
      </c>
      <c r="Q3859" s="8">
        <f>P3859-Table3[[#This Row],[paid]]</f>
        <v>1805.3547931843686</v>
      </c>
      <c r="R3859" s="8">
        <v>5.2900713920341307</v>
      </c>
      <c r="S3859" s="8">
        <v>12800</v>
      </c>
      <c r="T3859" s="10">
        <v>0.15</v>
      </c>
      <c r="U3859" s="8">
        <v>3519.9857140704312</v>
      </c>
      <c r="V3859" s="10">
        <v>7.4867480470294762E-2</v>
      </c>
    </row>
    <row r="3860" spans="1:22" x14ac:dyDescent="0.25">
      <c r="A3860" s="6">
        <v>44749</v>
      </c>
      <c r="B3860" s="7" t="str">
        <f t="shared" si="60"/>
        <v>7</v>
      </c>
      <c r="C3860" s="17">
        <f>_xlfn.ISOWEEKNUM(Table3[[#This Row],[dt]])</f>
        <v>27</v>
      </c>
      <c r="D3860" s="1">
        <v>2612</v>
      </c>
      <c r="E3860" s="1" t="s">
        <v>10</v>
      </c>
      <c r="F3860" s="1" t="s">
        <v>93</v>
      </c>
      <c r="G3860" s="1" t="s">
        <v>54</v>
      </c>
      <c r="H3860" s="1" t="s">
        <v>17</v>
      </c>
      <c r="I3860" s="1" t="s">
        <v>12</v>
      </c>
      <c r="J3860" s="1" t="s">
        <v>16</v>
      </c>
      <c r="K3860" s="1" t="s">
        <v>20</v>
      </c>
      <c r="L3860" s="1" t="s">
        <v>79</v>
      </c>
      <c r="M3860" s="1">
        <v>148190</v>
      </c>
      <c r="N3860" s="17">
        <v>461.01916376306622</v>
      </c>
      <c r="O3860" s="8">
        <v>3232.1607805729914</v>
      </c>
      <c r="P3860" s="8">
        <v>4966.9602006917994</v>
      </c>
      <c r="Q3860" s="8">
        <f>P3860-Table3[[#This Row],[paid]]</f>
        <v>1734.799420118808</v>
      </c>
      <c r="R3860" s="8">
        <v>10.773869268576638</v>
      </c>
      <c r="S3860" s="8">
        <v>5600</v>
      </c>
      <c r="T3860" s="10">
        <v>0.08</v>
      </c>
      <c r="U3860" s="8">
        <v>1643.1558515360814</v>
      </c>
      <c r="V3860" s="10">
        <v>5.5136199511162526E-2</v>
      </c>
    </row>
    <row r="3861" spans="1:22" x14ac:dyDescent="0.25">
      <c r="A3861" s="6">
        <v>44749</v>
      </c>
      <c r="B3861" s="7" t="str">
        <f t="shared" si="60"/>
        <v>7</v>
      </c>
      <c r="C3861" s="17">
        <f>_xlfn.ISOWEEKNUM(Table3[[#This Row],[dt]])</f>
        <v>27</v>
      </c>
      <c r="D3861" s="1">
        <v>17631</v>
      </c>
      <c r="E3861" s="1" t="s">
        <v>10</v>
      </c>
      <c r="F3861" s="1" t="s">
        <v>91</v>
      </c>
      <c r="G3861" s="1" t="s">
        <v>35</v>
      </c>
      <c r="H3861" s="1" t="s">
        <v>17</v>
      </c>
      <c r="I3861" s="1" t="s">
        <v>12</v>
      </c>
      <c r="J3861" s="1" t="s">
        <v>16</v>
      </c>
      <c r="K3861" s="1" t="s">
        <v>14</v>
      </c>
      <c r="L3861" s="1" t="s">
        <v>77</v>
      </c>
      <c r="M3861" s="1">
        <v>191020</v>
      </c>
      <c r="N3861" s="17">
        <v>727.26426667794749</v>
      </c>
      <c r="O3861" s="8">
        <v>4810.3257864053321</v>
      </c>
      <c r="P3861" s="8">
        <v>6478.4778806149907</v>
      </c>
      <c r="Q3861" s="8">
        <f>P3861-Table3[[#This Row],[paid]]</f>
        <v>1668.1520942096586</v>
      </c>
      <c r="R3861" s="8">
        <v>8.90801071556543</v>
      </c>
      <c r="S3861" s="8">
        <v>6000</v>
      </c>
      <c r="T3861" s="10">
        <v>0.17</v>
      </c>
      <c r="U3861" s="8">
        <v>3901.7421543415326</v>
      </c>
      <c r="V3861" s="10">
        <v>0.10037702853053365</v>
      </c>
    </row>
    <row r="3862" spans="1:22" x14ac:dyDescent="0.25">
      <c r="A3862" s="6">
        <v>44749</v>
      </c>
      <c r="B3862" s="7" t="str">
        <f t="shared" si="60"/>
        <v>7</v>
      </c>
      <c r="C3862" s="17">
        <f>_xlfn.ISOWEEKNUM(Table3[[#This Row],[dt]])</f>
        <v>27</v>
      </c>
      <c r="D3862" s="1">
        <v>3534</v>
      </c>
      <c r="E3862" s="1" t="s">
        <v>10</v>
      </c>
      <c r="F3862" s="1" t="s">
        <v>89</v>
      </c>
      <c r="G3862" s="1" t="s">
        <v>57</v>
      </c>
      <c r="H3862" s="1" t="s">
        <v>11</v>
      </c>
      <c r="I3862" s="1" t="s">
        <v>18</v>
      </c>
      <c r="J3862" s="1" t="s">
        <v>13</v>
      </c>
      <c r="K3862" s="1" t="s">
        <v>14</v>
      </c>
      <c r="L3862" s="1" t="s">
        <v>75</v>
      </c>
      <c r="M3862" s="1">
        <v>180610</v>
      </c>
      <c r="N3862" s="17">
        <v>421.23213576816198</v>
      </c>
      <c r="O3862" s="8">
        <v>3264.6084404498038</v>
      </c>
      <c r="P3862" s="8">
        <v>4876.4467582178695</v>
      </c>
      <c r="Q3862" s="8">
        <f>P3862-Table3[[#This Row],[paid]]</f>
        <v>1611.8383177680657</v>
      </c>
      <c r="R3862" s="8">
        <v>11.576625675353913</v>
      </c>
      <c r="S3862" s="8">
        <v>3800</v>
      </c>
      <c r="T3862" s="10">
        <v>0.08</v>
      </c>
      <c r="U3862" s="8">
        <v>2310.8695808366492</v>
      </c>
      <c r="V3862" s="10">
        <v>7.8980649074121209E-2</v>
      </c>
    </row>
    <row r="3863" spans="1:22" x14ac:dyDescent="0.25">
      <c r="A3863" s="6">
        <v>44749</v>
      </c>
      <c r="B3863" s="7" t="str">
        <f t="shared" si="60"/>
        <v>7</v>
      </c>
      <c r="C3863" s="17">
        <f>_xlfn.ISOWEEKNUM(Table3[[#This Row],[dt]])</f>
        <v>27</v>
      </c>
      <c r="D3863" s="1">
        <v>7797</v>
      </c>
      <c r="E3863" s="1" t="s">
        <v>10</v>
      </c>
      <c r="F3863" s="1" t="s">
        <v>90</v>
      </c>
      <c r="G3863" s="1" t="s">
        <v>57</v>
      </c>
      <c r="H3863" s="1" t="s">
        <v>19</v>
      </c>
      <c r="I3863" s="1" t="s">
        <v>18</v>
      </c>
      <c r="J3863" s="1" t="s">
        <v>13</v>
      </c>
      <c r="K3863" s="1" t="s">
        <v>14</v>
      </c>
      <c r="L3863" s="1" t="s">
        <v>80</v>
      </c>
      <c r="M3863" s="1">
        <v>160910</v>
      </c>
      <c r="N3863" s="17">
        <v>468.38661958389002</v>
      </c>
      <c r="O3863" s="8">
        <v>4977.7722635010396</v>
      </c>
      <c r="P3863" s="8">
        <v>6370.2784796713131</v>
      </c>
      <c r="Q3863" s="8">
        <f>P3863-Table3[[#This Row],[paid]]</f>
        <v>1392.5062161702735</v>
      </c>
      <c r="R3863" s="8">
        <v>13.600470665303387</v>
      </c>
      <c r="S3863" s="8">
        <v>8200</v>
      </c>
      <c r="T3863" s="10">
        <v>0.125</v>
      </c>
      <c r="U3863" s="8">
        <v>4563.5556996809628</v>
      </c>
      <c r="V3863" s="10">
        <v>0.11939707487524753</v>
      </c>
    </row>
    <row r="3864" spans="1:22" x14ac:dyDescent="0.25">
      <c r="A3864" s="6">
        <v>44749</v>
      </c>
      <c r="B3864" s="7" t="str">
        <f t="shared" si="60"/>
        <v>7</v>
      </c>
      <c r="C3864" s="17">
        <f>_xlfn.ISOWEEKNUM(Table3[[#This Row],[dt]])</f>
        <v>27</v>
      </c>
      <c r="D3864" s="1">
        <v>17247</v>
      </c>
      <c r="E3864" s="1" t="s">
        <v>10</v>
      </c>
      <c r="F3864" s="1" t="s">
        <v>93</v>
      </c>
      <c r="G3864" s="1" t="s">
        <v>71</v>
      </c>
      <c r="H3864" s="1" t="s">
        <v>11</v>
      </c>
      <c r="I3864" s="1" t="s">
        <v>18</v>
      </c>
      <c r="J3864" s="1" t="s">
        <v>16</v>
      </c>
      <c r="K3864" s="1" t="s">
        <v>15</v>
      </c>
      <c r="L3864" s="1" t="s">
        <v>75</v>
      </c>
      <c r="M3864" s="1">
        <v>270840</v>
      </c>
      <c r="N3864" s="17">
        <v>978.11484290357532</v>
      </c>
      <c r="O3864" s="8">
        <v>5420.7709428895851</v>
      </c>
      <c r="P3864" s="8">
        <v>6797.6109220778353</v>
      </c>
      <c r="Q3864" s="8">
        <f>P3864-Table3[[#This Row],[paid]]</f>
        <v>1376.8399791882503</v>
      </c>
      <c r="R3864" s="8">
        <v>6.9497063370379282</v>
      </c>
      <c r="S3864" s="8">
        <v>5000</v>
      </c>
      <c r="T3864" s="10">
        <v>7.0000000000000007E-2</v>
      </c>
      <c r="U3864" s="8">
        <v>2173.9504457445805</v>
      </c>
      <c r="V3864" s="10">
        <v>5.3301825956818809E-2</v>
      </c>
    </row>
    <row r="3865" spans="1:22" x14ac:dyDescent="0.25">
      <c r="A3865" s="6">
        <v>44749</v>
      </c>
      <c r="B3865" s="7" t="str">
        <f t="shared" si="60"/>
        <v>7</v>
      </c>
      <c r="C3865" s="17">
        <f>_xlfn.ISOWEEKNUM(Table3[[#This Row],[dt]])</f>
        <v>27</v>
      </c>
      <c r="D3865" s="1">
        <v>14988</v>
      </c>
      <c r="E3865" s="1" t="s">
        <v>10</v>
      </c>
      <c r="F3865" s="1" t="s">
        <v>91</v>
      </c>
      <c r="G3865" s="1" t="s">
        <v>52</v>
      </c>
      <c r="H3865" s="1" t="s">
        <v>11</v>
      </c>
      <c r="I3865" s="1" t="s">
        <v>12</v>
      </c>
      <c r="J3865" s="1" t="s">
        <v>16</v>
      </c>
      <c r="K3865" s="1" t="s">
        <v>14</v>
      </c>
      <c r="L3865" s="1" t="s">
        <v>80</v>
      </c>
      <c r="M3865" s="1">
        <v>277380</v>
      </c>
      <c r="N3865" s="17">
        <v>798.81687759253873</v>
      </c>
      <c r="O3865" s="8">
        <v>6166.2720323176191</v>
      </c>
      <c r="P3865" s="8">
        <v>7531.6852771286831</v>
      </c>
      <c r="Q3865" s="8">
        <f>P3865-Table3[[#This Row],[paid]]</f>
        <v>1365.413244811064</v>
      </c>
      <c r="R3865" s="8">
        <v>9.4285505081309164</v>
      </c>
      <c r="S3865" s="8">
        <v>3000</v>
      </c>
      <c r="T3865" s="10">
        <v>0.14000000000000001</v>
      </c>
      <c r="U3865" s="8">
        <v>4259.6264150811767</v>
      </c>
      <c r="V3865" s="10">
        <v>9.4260143609919064E-2</v>
      </c>
    </row>
    <row r="3866" spans="1:22" x14ac:dyDescent="0.25">
      <c r="A3866" s="6">
        <v>44749</v>
      </c>
      <c r="B3866" s="7" t="str">
        <f t="shared" si="60"/>
        <v>7</v>
      </c>
      <c r="C3866" s="17">
        <f>_xlfn.ISOWEEKNUM(Table3[[#This Row],[dt]])</f>
        <v>27</v>
      </c>
      <c r="D3866" s="1">
        <v>12790</v>
      </c>
      <c r="E3866" s="1" t="s">
        <v>10</v>
      </c>
      <c r="F3866" s="1" t="s">
        <v>94</v>
      </c>
      <c r="G3866" s="1" t="s">
        <v>60</v>
      </c>
      <c r="H3866" s="1" t="s">
        <v>19</v>
      </c>
      <c r="I3866" s="1" t="s">
        <v>21</v>
      </c>
      <c r="J3866" s="1" t="s">
        <v>16</v>
      </c>
      <c r="K3866" s="1" t="s">
        <v>14</v>
      </c>
      <c r="L3866" s="1" t="s">
        <v>80</v>
      </c>
      <c r="M3866" s="1">
        <v>97490</v>
      </c>
      <c r="N3866" s="17">
        <v>208.52413933591362</v>
      </c>
      <c r="O3866" s="8">
        <v>2003.4312925735635</v>
      </c>
      <c r="P3866" s="8">
        <v>3315.5856031947565</v>
      </c>
      <c r="Q3866" s="8">
        <f>P3866-Table3[[#This Row],[paid]]</f>
        <v>1312.154310621193</v>
      </c>
      <c r="R3866" s="8">
        <v>15.900248353758442</v>
      </c>
      <c r="S3866" s="8">
        <v>4800</v>
      </c>
      <c r="T3866" s="10">
        <v>0.04</v>
      </c>
      <c r="U3866" s="8">
        <v>421.28529775153004</v>
      </c>
      <c r="V3866" s="10">
        <v>2.117701808822739E-2</v>
      </c>
    </row>
    <row r="3867" spans="1:22" x14ac:dyDescent="0.25">
      <c r="A3867" s="6">
        <v>44749</v>
      </c>
      <c r="B3867" s="7" t="str">
        <f t="shared" si="60"/>
        <v>7</v>
      </c>
      <c r="C3867" s="17">
        <f>_xlfn.ISOWEEKNUM(Table3[[#This Row],[dt]])</f>
        <v>27</v>
      </c>
      <c r="D3867" s="1">
        <v>10777</v>
      </c>
      <c r="E3867" s="1" t="s">
        <v>10</v>
      </c>
      <c r="F3867" s="1" t="s">
        <v>90</v>
      </c>
      <c r="G3867" s="1" t="s">
        <v>56</v>
      </c>
      <c r="H3867" s="1" t="s">
        <v>11</v>
      </c>
      <c r="I3867" s="1" t="s">
        <v>18</v>
      </c>
      <c r="J3867" s="1" t="s">
        <v>16</v>
      </c>
      <c r="K3867" s="1" t="s">
        <v>15</v>
      </c>
      <c r="L3867" s="1" t="s">
        <v>81</v>
      </c>
      <c r="M3867" s="1">
        <v>201540</v>
      </c>
      <c r="N3867" s="17">
        <v>1574.1713022936829</v>
      </c>
      <c r="O3867" s="8">
        <v>4532.816475032042</v>
      </c>
      <c r="P3867" s="8">
        <v>5801.1622874467075</v>
      </c>
      <c r="Q3867" s="8">
        <f>P3867-Table3[[#This Row],[paid]]</f>
        <v>1268.3458124146655</v>
      </c>
      <c r="R3867" s="8">
        <v>3.6852166463675138</v>
      </c>
      <c r="S3867" s="8">
        <v>5000</v>
      </c>
      <c r="T3867" s="10">
        <v>0.16</v>
      </c>
      <c r="U3867" s="8">
        <v>3586.1957192305581</v>
      </c>
      <c r="V3867" s="10">
        <v>0.103030954302348</v>
      </c>
    </row>
    <row r="3868" spans="1:22" x14ac:dyDescent="0.25">
      <c r="A3868" s="6">
        <v>44749</v>
      </c>
      <c r="B3868" s="7" t="str">
        <f t="shared" si="60"/>
        <v>7</v>
      </c>
      <c r="C3868" s="17">
        <f>_xlfn.ISOWEEKNUM(Table3[[#This Row],[dt]])</f>
        <v>27</v>
      </c>
      <c r="D3868" s="1">
        <v>10778</v>
      </c>
      <c r="E3868" s="1" t="s">
        <v>10</v>
      </c>
      <c r="F3868" s="1" t="s">
        <v>94</v>
      </c>
      <c r="G3868" s="1" t="s">
        <v>65</v>
      </c>
      <c r="H3868" s="1" t="s">
        <v>17</v>
      </c>
      <c r="I3868" s="1" t="s">
        <v>12</v>
      </c>
      <c r="J3868" s="1" t="s">
        <v>16</v>
      </c>
      <c r="K3868" s="1" t="s">
        <v>20</v>
      </c>
      <c r="L3868" s="1" t="s">
        <v>79</v>
      </c>
      <c r="M3868" s="1">
        <v>167100</v>
      </c>
      <c r="N3868" s="17">
        <v>450.36451199575839</v>
      </c>
      <c r="O3868" s="8">
        <v>5458.9109187842705</v>
      </c>
      <c r="P3868" s="8">
        <v>6717.2124370671991</v>
      </c>
      <c r="Q3868" s="8">
        <f>P3868-Table3[[#This Row],[paid]]</f>
        <v>1258.3015182829286</v>
      </c>
      <c r="R3868" s="8">
        <v>14.915057155148279</v>
      </c>
      <c r="S3868" s="8">
        <v>10000</v>
      </c>
      <c r="T3868" s="10">
        <v>0.09</v>
      </c>
      <c r="U3868" s="8">
        <v>3230.1103830567799</v>
      </c>
      <c r="V3868" s="10">
        <v>8.0145110126145266E-2</v>
      </c>
    </row>
    <row r="3869" spans="1:22" x14ac:dyDescent="0.25">
      <c r="A3869" s="6">
        <v>44749</v>
      </c>
      <c r="B3869" s="7" t="str">
        <f t="shared" si="60"/>
        <v>7</v>
      </c>
      <c r="C3869" s="17">
        <f>_xlfn.ISOWEEKNUM(Table3[[#This Row],[dt]])</f>
        <v>27</v>
      </c>
      <c r="D3869" s="1">
        <v>17673</v>
      </c>
      <c r="E3869" s="1" t="s">
        <v>10</v>
      </c>
      <c r="F3869" s="1" t="s">
        <v>94</v>
      </c>
      <c r="G3869" s="1" t="s">
        <v>31</v>
      </c>
      <c r="H3869" s="1" t="s">
        <v>11</v>
      </c>
      <c r="I3869" s="1" t="s">
        <v>18</v>
      </c>
      <c r="J3869" s="1" t="s">
        <v>16</v>
      </c>
      <c r="K3869" s="1" t="s">
        <v>14</v>
      </c>
      <c r="L3869" s="1" t="s">
        <v>80</v>
      </c>
      <c r="M3869" s="1">
        <v>209700</v>
      </c>
      <c r="N3869" s="17">
        <v>807.61487130600574</v>
      </c>
      <c r="O3869" s="8">
        <v>3354.8779713426484</v>
      </c>
      <c r="P3869" s="8">
        <v>4471.0385166225196</v>
      </c>
      <c r="Q3869" s="8">
        <f>P3869-Table3[[#This Row],[paid]]</f>
        <v>1116.1605452798713</v>
      </c>
      <c r="R3869" s="8">
        <v>5.5361022629416645</v>
      </c>
      <c r="S3869" s="8">
        <v>4800</v>
      </c>
      <c r="T3869" s="10">
        <v>0.1</v>
      </c>
      <c r="U3869" s="8">
        <v>1096.3799775624668</v>
      </c>
      <c r="V3869" s="10">
        <v>4.0869698523296943E-2</v>
      </c>
    </row>
    <row r="3870" spans="1:22" x14ac:dyDescent="0.25">
      <c r="A3870" s="6">
        <v>44749</v>
      </c>
      <c r="B3870" s="7" t="str">
        <f t="shared" si="60"/>
        <v>7</v>
      </c>
      <c r="C3870" s="17">
        <f>_xlfn.ISOWEEKNUM(Table3[[#This Row],[dt]])</f>
        <v>27</v>
      </c>
      <c r="D3870" s="1">
        <v>3010</v>
      </c>
      <c r="E3870" s="1" t="s">
        <v>24</v>
      </c>
      <c r="F3870" s="1" t="s">
        <v>94</v>
      </c>
      <c r="G3870" s="1" t="s">
        <v>63</v>
      </c>
      <c r="H3870" s="1" t="s">
        <v>11</v>
      </c>
      <c r="I3870" s="1" t="s">
        <v>18</v>
      </c>
      <c r="J3870" s="1" t="s">
        <v>13</v>
      </c>
      <c r="K3870" s="1" t="s">
        <v>15</v>
      </c>
      <c r="L3870" s="1" t="s">
        <v>79</v>
      </c>
      <c r="M3870" s="1">
        <v>231100</v>
      </c>
      <c r="N3870" s="17">
        <v>562.46717479023891</v>
      </c>
      <c r="O3870" s="8">
        <v>4512.4486817897732</v>
      </c>
      <c r="P3870" s="8">
        <v>5566.0181171759468</v>
      </c>
      <c r="Q3870" s="8">
        <f>P3870-Table3[[#This Row],[paid]]</f>
        <v>1053.5694353861736</v>
      </c>
      <c r="R3870" s="8">
        <v>9.8957207933986258</v>
      </c>
      <c r="S3870" s="8">
        <v>7800</v>
      </c>
      <c r="T3870" s="10">
        <v>0.06</v>
      </c>
      <c r="U3870" s="8">
        <v>97.664911944212207</v>
      </c>
      <c r="V3870" s="10">
        <v>2.9244398744957987E-3</v>
      </c>
    </row>
    <row r="3871" spans="1:22" x14ac:dyDescent="0.25">
      <c r="A3871" s="6">
        <v>44749</v>
      </c>
      <c r="B3871" s="7" t="str">
        <f t="shared" si="60"/>
        <v>7</v>
      </c>
      <c r="C3871" s="17">
        <f>_xlfn.ISOWEEKNUM(Table3[[#This Row],[dt]])</f>
        <v>27</v>
      </c>
      <c r="D3871" s="1">
        <v>16656</v>
      </c>
      <c r="E3871" s="1" t="s">
        <v>10</v>
      </c>
      <c r="F3871" s="1" t="s">
        <v>89</v>
      </c>
      <c r="G3871" s="1" t="s">
        <v>43</v>
      </c>
      <c r="H3871" s="1" t="s">
        <v>11</v>
      </c>
      <c r="I3871" s="1" t="s">
        <v>18</v>
      </c>
      <c r="J3871" s="1" t="s">
        <v>13</v>
      </c>
      <c r="K3871" s="1" t="s">
        <v>14</v>
      </c>
      <c r="L3871" s="1" t="s">
        <v>75</v>
      </c>
      <c r="M3871" s="1">
        <v>255350</v>
      </c>
      <c r="N3871" s="17">
        <v>935.23283370779598</v>
      </c>
      <c r="O3871" s="8">
        <v>3349.4293153484541</v>
      </c>
      <c r="P3871" s="8">
        <v>4387.2496777273072</v>
      </c>
      <c r="Q3871" s="8">
        <f>P3871-Table3[[#This Row],[paid]]</f>
        <v>1037.8203623788531</v>
      </c>
      <c r="R3871" s="8">
        <v>4.6910774724768256</v>
      </c>
      <c r="S3871" s="8">
        <v>6400</v>
      </c>
      <c r="T3871" s="10">
        <v>0.11</v>
      </c>
      <c r="U3871" s="8">
        <v>2728.8272676388578</v>
      </c>
      <c r="V3871" s="10">
        <v>0.10366506992190951</v>
      </c>
    </row>
    <row r="3872" spans="1:22" x14ac:dyDescent="0.25">
      <c r="A3872" s="6">
        <v>44749</v>
      </c>
      <c r="B3872" s="7" t="str">
        <f t="shared" si="60"/>
        <v>7</v>
      </c>
      <c r="C3872" s="17">
        <f>_xlfn.ISOWEEKNUM(Table3[[#This Row],[dt]])</f>
        <v>27</v>
      </c>
      <c r="D3872" s="1">
        <v>17870</v>
      </c>
      <c r="E3872" s="1" t="s">
        <v>10</v>
      </c>
      <c r="F3872" s="1" t="s">
        <v>92</v>
      </c>
      <c r="G3872" s="1" t="s">
        <v>48</v>
      </c>
      <c r="H3872" s="1" t="s">
        <v>11</v>
      </c>
      <c r="I3872" s="1" t="s">
        <v>12</v>
      </c>
      <c r="J3872" s="1" t="s">
        <v>13</v>
      </c>
      <c r="K3872" s="1" t="s">
        <v>14</v>
      </c>
      <c r="L3872" s="1" t="s">
        <v>80</v>
      </c>
      <c r="M3872" s="1">
        <v>139270</v>
      </c>
      <c r="N3872" s="17">
        <v>948.1767985418677</v>
      </c>
      <c r="O3872" s="8">
        <v>4120.8106641724507</v>
      </c>
      <c r="P3872" s="8">
        <v>5127.6339408821814</v>
      </c>
      <c r="Q3872" s="8">
        <f>P3872-Table3[[#This Row],[paid]]</f>
        <v>1006.8232767097306</v>
      </c>
      <c r="R3872" s="8">
        <v>5.4078880107250011</v>
      </c>
      <c r="S3872" s="8">
        <v>4600</v>
      </c>
      <c r="T3872" s="10">
        <v>0.12</v>
      </c>
      <c r="U3872" s="8">
        <v>2277.2128462581422</v>
      </c>
      <c r="V3872" s="10">
        <v>7.4017661703647292E-2</v>
      </c>
    </row>
    <row r="3873" spans="1:22" x14ac:dyDescent="0.25">
      <c r="A3873" s="6">
        <v>44749</v>
      </c>
      <c r="B3873" s="7" t="str">
        <f t="shared" si="60"/>
        <v>7</v>
      </c>
      <c r="C3873" s="17">
        <f>_xlfn.ISOWEEKNUM(Table3[[#This Row],[dt]])</f>
        <v>27</v>
      </c>
      <c r="D3873" s="1">
        <v>17957</v>
      </c>
      <c r="E3873" s="1" t="s">
        <v>10</v>
      </c>
      <c r="F3873" s="1" t="s">
        <v>93</v>
      </c>
      <c r="G3873" s="1" t="s">
        <v>71</v>
      </c>
      <c r="H3873" s="1" t="s">
        <v>17</v>
      </c>
      <c r="I3873" s="1" t="s">
        <v>12</v>
      </c>
      <c r="J3873" s="1" t="s">
        <v>16</v>
      </c>
      <c r="K3873" s="1" t="s">
        <v>15</v>
      </c>
      <c r="L3873" s="1" t="s">
        <v>78</v>
      </c>
      <c r="M3873" s="1">
        <v>287420</v>
      </c>
      <c r="N3873" s="17">
        <v>2876.0154250191154</v>
      </c>
      <c r="O3873" s="8">
        <v>1665.3610806453005</v>
      </c>
      <c r="P3873" s="8">
        <v>2652.0510277754079</v>
      </c>
      <c r="Q3873" s="8">
        <f>P3873-Table3[[#This Row],[paid]]</f>
        <v>986.68994713010738</v>
      </c>
      <c r="R3873" s="8">
        <v>0.92212684421112978</v>
      </c>
      <c r="S3873" s="8">
        <v>1600</v>
      </c>
      <c r="T3873" s="10">
        <v>8.5000000000000006E-2</v>
      </c>
      <c r="U3873" s="8">
        <v>1319.844786504048</v>
      </c>
      <c r="V3873" s="10">
        <v>8.294490897052105E-2</v>
      </c>
    </row>
    <row r="3874" spans="1:22" x14ac:dyDescent="0.25">
      <c r="A3874" s="6">
        <v>44749</v>
      </c>
      <c r="B3874" s="7" t="str">
        <f t="shared" si="60"/>
        <v>7</v>
      </c>
      <c r="C3874" s="17">
        <f>_xlfn.ISOWEEKNUM(Table3[[#This Row],[dt]])</f>
        <v>27</v>
      </c>
      <c r="D3874" s="1">
        <v>17473</v>
      </c>
      <c r="E3874" s="1" t="s">
        <v>10</v>
      </c>
      <c r="F3874" s="1" t="s">
        <v>94</v>
      </c>
      <c r="G3874" s="1" t="s">
        <v>51</v>
      </c>
      <c r="H3874" s="1" t="s">
        <v>17</v>
      </c>
      <c r="I3874" s="1" t="s">
        <v>12</v>
      </c>
      <c r="J3874" s="1" t="s">
        <v>16</v>
      </c>
      <c r="K3874" s="1" t="s">
        <v>15</v>
      </c>
      <c r="L3874" s="1" t="s">
        <v>80</v>
      </c>
      <c r="M3874" s="1">
        <v>111490</v>
      </c>
      <c r="N3874" s="17">
        <v>435.18229382941615</v>
      </c>
      <c r="O3874" s="8">
        <v>1528.9908661377981</v>
      </c>
      <c r="P3874" s="8">
        <v>2359.5381289718894</v>
      </c>
      <c r="Q3874" s="8">
        <f>P3874-Table3[[#This Row],[paid]]</f>
        <v>830.54726283409127</v>
      </c>
      <c r="R3874" s="8">
        <v>5.4219534260205613</v>
      </c>
      <c r="S3874" s="8">
        <v>1000</v>
      </c>
      <c r="T3874" s="10">
        <v>6.5000000000000002E-2</v>
      </c>
      <c r="U3874" s="8">
        <v>665.01628666836632</v>
      </c>
      <c r="V3874" s="10">
        <v>4.6973620140800663E-2</v>
      </c>
    </row>
    <row r="3875" spans="1:22" x14ac:dyDescent="0.25">
      <c r="A3875" s="6">
        <v>44749</v>
      </c>
      <c r="B3875" s="7" t="str">
        <f t="shared" si="60"/>
        <v>7</v>
      </c>
      <c r="C3875" s="17">
        <f>_xlfn.ISOWEEKNUM(Table3[[#This Row],[dt]])</f>
        <v>27</v>
      </c>
      <c r="D3875" s="1">
        <v>13250</v>
      </c>
      <c r="E3875" s="1" t="s">
        <v>10</v>
      </c>
      <c r="F3875" s="1" t="s">
        <v>92</v>
      </c>
      <c r="G3875" s="1" t="s">
        <v>57</v>
      </c>
      <c r="H3875" s="1" t="s">
        <v>11</v>
      </c>
      <c r="I3875" s="1" t="s">
        <v>18</v>
      </c>
      <c r="J3875" s="1" t="s">
        <v>13</v>
      </c>
      <c r="K3875" s="1" t="s">
        <v>15</v>
      </c>
      <c r="L3875" s="1" t="s">
        <v>79</v>
      </c>
      <c r="M3875" s="1">
        <v>100970</v>
      </c>
      <c r="N3875" s="17">
        <v>198.43172706548228</v>
      </c>
      <c r="O3875" s="8">
        <v>2218.822107178401</v>
      </c>
      <c r="P3875" s="8">
        <v>2935.2313518565516</v>
      </c>
      <c r="Q3875" s="8">
        <f>P3875-Table3[[#This Row],[paid]]</f>
        <v>716.40924467815057</v>
      </c>
      <c r="R3875" s="8">
        <v>14.79214738118934</v>
      </c>
      <c r="S3875" s="8">
        <v>2000</v>
      </c>
      <c r="T3875" s="10">
        <v>7.0000000000000007E-2</v>
      </c>
      <c r="U3875" s="8">
        <v>901.61007519948089</v>
      </c>
      <c r="V3875" s="10">
        <v>5.119471954792746E-2</v>
      </c>
    </row>
    <row r="3876" spans="1:22" x14ac:dyDescent="0.25">
      <c r="A3876" s="6">
        <v>44749</v>
      </c>
      <c r="B3876" s="7" t="str">
        <f t="shared" si="60"/>
        <v>7</v>
      </c>
      <c r="C3876" s="17">
        <f>_xlfn.ISOWEEKNUM(Table3[[#This Row],[dt]])</f>
        <v>27</v>
      </c>
      <c r="D3876" s="1">
        <v>15673</v>
      </c>
      <c r="E3876" s="1" t="s">
        <v>10</v>
      </c>
      <c r="F3876" s="1" t="s">
        <v>91</v>
      </c>
      <c r="G3876" s="1" t="s">
        <v>35</v>
      </c>
      <c r="H3876" s="1" t="s">
        <v>19</v>
      </c>
      <c r="I3876" s="1" t="s">
        <v>21</v>
      </c>
      <c r="J3876" s="1" t="s">
        <v>16</v>
      </c>
      <c r="K3876" s="1" t="s">
        <v>15</v>
      </c>
      <c r="L3876" s="1" t="s">
        <v>81</v>
      </c>
      <c r="M3876" s="1">
        <v>85450</v>
      </c>
      <c r="N3876" s="17">
        <v>52.882929345023214</v>
      </c>
      <c r="O3876" s="8">
        <v>1164.3247418806038</v>
      </c>
      <c r="P3876" s="8">
        <v>1710.3584183203986</v>
      </c>
      <c r="Q3876" s="8">
        <f>P3876-Table3[[#This Row],[paid]]</f>
        <v>546.03367643979482</v>
      </c>
      <c r="R3876" s="8">
        <v>32.342353941127875</v>
      </c>
      <c r="S3876" s="8">
        <v>600</v>
      </c>
      <c r="T3876" s="10">
        <v>0.06</v>
      </c>
      <c r="U3876" s="8">
        <v>279.81140858052504</v>
      </c>
      <c r="V3876" s="10">
        <v>2.7266352048722887E-2</v>
      </c>
    </row>
    <row r="3877" spans="1:22" x14ac:dyDescent="0.25">
      <c r="A3877" s="6">
        <v>44749</v>
      </c>
      <c r="B3877" s="7" t="str">
        <f t="shared" si="60"/>
        <v>7</v>
      </c>
      <c r="C3877" s="17">
        <f>_xlfn.ISOWEEKNUM(Table3[[#This Row],[dt]])</f>
        <v>27</v>
      </c>
      <c r="D3877" s="1">
        <v>16483</v>
      </c>
      <c r="E3877" s="1" t="s">
        <v>10</v>
      </c>
      <c r="F3877" s="1" t="s">
        <v>94</v>
      </c>
      <c r="G3877" s="1" t="s">
        <v>43</v>
      </c>
      <c r="H3877" s="1" t="s">
        <v>17</v>
      </c>
      <c r="I3877" s="1" t="s">
        <v>18</v>
      </c>
      <c r="J3877" s="1" t="s">
        <v>13</v>
      </c>
      <c r="K3877" s="1" t="s">
        <v>15</v>
      </c>
      <c r="L3877" s="1" t="s">
        <v>76</v>
      </c>
      <c r="M3877" s="1">
        <v>125670</v>
      </c>
      <c r="N3877" s="17">
        <v>399.94502951047332</v>
      </c>
      <c r="O3877" s="8">
        <v>2267.4687606076359</v>
      </c>
      <c r="P3877" s="8">
        <v>2748.0692738645375</v>
      </c>
      <c r="Q3877" s="8">
        <f>P3877-Table3[[#This Row],[paid]]</f>
        <v>480.60051325690165</v>
      </c>
      <c r="R3877" s="8">
        <v>6.8711174563867763</v>
      </c>
      <c r="S3877" s="8">
        <v>800</v>
      </c>
      <c r="T3877" s="10">
        <v>0.06</v>
      </c>
      <c r="U3877" s="8">
        <v>153.53532881328726</v>
      </c>
      <c r="V3877" s="10">
        <v>9.3117090286795288E-3</v>
      </c>
    </row>
    <row r="3878" spans="1:22" x14ac:dyDescent="0.25">
      <c r="A3878" s="6">
        <v>44749</v>
      </c>
      <c r="B3878" s="7" t="str">
        <f t="shared" si="60"/>
        <v>7</v>
      </c>
      <c r="C3878" s="17">
        <f>_xlfn.ISOWEEKNUM(Table3[[#This Row],[dt]])</f>
        <v>27</v>
      </c>
      <c r="D3878" s="1">
        <v>10509</v>
      </c>
      <c r="E3878" s="1" t="s">
        <v>10</v>
      </c>
      <c r="F3878" s="1" t="s">
        <v>89</v>
      </c>
      <c r="G3878" s="1" t="s">
        <v>67</v>
      </c>
      <c r="H3878" s="1" t="s">
        <v>17</v>
      </c>
      <c r="I3878" s="1" t="s">
        <v>12</v>
      </c>
      <c r="J3878" s="1" t="s">
        <v>13</v>
      </c>
      <c r="K3878" s="1" t="s">
        <v>14</v>
      </c>
      <c r="L3878" s="1" t="s">
        <v>75</v>
      </c>
      <c r="M3878" s="1">
        <v>466910</v>
      </c>
      <c r="N3878" s="17">
        <v>969.78224344812077</v>
      </c>
      <c r="O3878" s="8">
        <v>14328.053010658467</v>
      </c>
      <c r="P3878" s="8">
        <v>14750.627805647526</v>
      </c>
      <c r="Q3878" s="8">
        <f>P3878-Table3[[#This Row],[paid]]</f>
        <v>422.57479498905923</v>
      </c>
      <c r="R3878" s="8">
        <v>15.210247357386908</v>
      </c>
      <c r="S3878" s="8">
        <v>13600</v>
      </c>
      <c r="T3878" s="10">
        <v>0.108</v>
      </c>
      <c r="U3878" s="8">
        <v>9144.5487005377126</v>
      </c>
      <c r="V3878" s="10">
        <v>0.1033238361221544</v>
      </c>
    </row>
    <row r="3879" spans="1:22" x14ac:dyDescent="0.25">
      <c r="A3879" s="6">
        <v>44749</v>
      </c>
      <c r="B3879" s="7" t="str">
        <f t="shared" si="60"/>
        <v>7</v>
      </c>
      <c r="C3879" s="17">
        <f>_xlfn.ISOWEEKNUM(Table3[[#This Row],[dt]])</f>
        <v>27</v>
      </c>
      <c r="D3879" s="1">
        <v>17267</v>
      </c>
      <c r="E3879" s="1" t="s">
        <v>10</v>
      </c>
      <c r="F3879" s="1" t="s">
        <v>93</v>
      </c>
      <c r="G3879" s="1" t="s">
        <v>45</v>
      </c>
      <c r="H3879" s="1" t="s">
        <v>11</v>
      </c>
      <c r="I3879" s="1" t="s">
        <v>21</v>
      </c>
      <c r="J3879" s="1" t="s">
        <v>13</v>
      </c>
      <c r="K3879" s="1" t="s">
        <v>15</v>
      </c>
      <c r="L3879" s="1" t="s">
        <v>78</v>
      </c>
      <c r="M3879" s="1">
        <v>83870</v>
      </c>
      <c r="N3879" s="17">
        <v>310.21718512898332</v>
      </c>
      <c r="O3879" s="8">
        <v>1182.4838218844673</v>
      </c>
      <c r="P3879" s="8">
        <v>1567.6359089126561</v>
      </c>
      <c r="Q3879" s="8">
        <f>P3879-Table3[[#This Row],[paid]]</f>
        <v>385.15208702818882</v>
      </c>
      <c r="R3879" s="8">
        <v>5.0533496661729371</v>
      </c>
      <c r="S3879" s="8">
        <v>600</v>
      </c>
      <c r="T3879" s="10">
        <v>0.08</v>
      </c>
      <c r="U3879" s="8">
        <v>714.94989699476923</v>
      </c>
      <c r="V3879" s="10">
        <v>7.6011474021697736E-2</v>
      </c>
    </row>
    <row r="3880" spans="1:22" x14ac:dyDescent="0.25">
      <c r="A3880" s="6">
        <v>44749</v>
      </c>
      <c r="B3880" s="7" t="str">
        <f t="shared" si="60"/>
        <v>7</v>
      </c>
      <c r="C3880" s="17">
        <f>_xlfn.ISOWEEKNUM(Table3[[#This Row],[dt]])</f>
        <v>27</v>
      </c>
      <c r="D3880" s="1">
        <v>9315</v>
      </c>
      <c r="E3880" s="1" t="s">
        <v>10</v>
      </c>
      <c r="F3880" s="1" t="s">
        <v>92</v>
      </c>
      <c r="G3880" s="1" t="s">
        <v>73</v>
      </c>
      <c r="H3880" s="1" t="s">
        <v>17</v>
      </c>
      <c r="I3880" s="1" t="s">
        <v>18</v>
      </c>
      <c r="J3880" s="1" t="s">
        <v>16</v>
      </c>
      <c r="K3880" s="1" t="s">
        <v>14</v>
      </c>
      <c r="L3880" s="1" t="s">
        <v>78</v>
      </c>
      <c r="M3880" s="1">
        <v>200830</v>
      </c>
      <c r="N3880" s="17">
        <v>876.71343935141874</v>
      </c>
      <c r="O3880" s="8">
        <v>6869.6720960933617</v>
      </c>
      <c r="P3880" s="8">
        <v>7169.9212506934309</v>
      </c>
      <c r="Q3880" s="8">
        <f>P3880-Table3[[#This Row],[paid]]</f>
        <v>300.24915460006923</v>
      </c>
      <c r="R3880" s="8">
        <v>8.1781810667778121</v>
      </c>
      <c r="S3880" s="8">
        <v>10200</v>
      </c>
      <c r="T3880" s="10">
        <v>7.0000000000000007E-2</v>
      </c>
      <c r="U3880" s="8">
        <v>1617.1520417535421</v>
      </c>
      <c r="V3880" s="10">
        <v>3.7591115839130058E-2</v>
      </c>
    </row>
    <row r="3881" spans="1:22" x14ac:dyDescent="0.25">
      <c r="A3881" s="6">
        <v>44749</v>
      </c>
      <c r="B3881" s="7" t="str">
        <f t="shared" si="60"/>
        <v>7</v>
      </c>
      <c r="C3881" s="17">
        <f>_xlfn.ISOWEEKNUM(Table3[[#This Row],[dt]])</f>
        <v>27</v>
      </c>
      <c r="D3881" s="1">
        <v>17282</v>
      </c>
      <c r="E3881" s="1" t="s">
        <v>10</v>
      </c>
      <c r="F3881" s="1" t="s">
        <v>89</v>
      </c>
      <c r="G3881" s="1" t="s">
        <v>31</v>
      </c>
      <c r="H3881" s="1" t="s">
        <v>17</v>
      </c>
      <c r="I3881" s="1" t="s">
        <v>18</v>
      </c>
      <c r="J3881" s="1" t="s">
        <v>13</v>
      </c>
      <c r="K3881" s="1" t="s">
        <v>14</v>
      </c>
      <c r="L3881" s="1" t="s">
        <v>77</v>
      </c>
      <c r="M3881" s="1">
        <v>47020</v>
      </c>
      <c r="N3881" s="17">
        <v>155.62814793495468</v>
      </c>
      <c r="O3881" s="8">
        <v>1949.1615514875484</v>
      </c>
      <c r="P3881" s="8">
        <v>2198.1478426378981</v>
      </c>
      <c r="Q3881" s="8">
        <f>P3881-Table3[[#This Row],[paid]]</f>
        <v>248.98629115034964</v>
      </c>
      <c r="R3881" s="8">
        <v>14.12435906875035</v>
      </c>
      <c r="S3881" s="8">
        <v>1200</v>
      </c>
      <c r="T3881" s="10">
        <v>7.0000000000000007E-2</v>
      </c>
      <c r="U3881" s="8">
        <v>795.83966523708102</v>
      </c>
      <c r="V3881" s="10">
        <v>6.0341684773579631E-2</v>
      </c>
    </row>
    <row r="3882" spans="1:22" x14ac:dyDescent="0.25">
      <c r="A3882" s="6">
        <v>44749</v>
      </c>
      <c r="B3882" s="7" t="str">
        <f t="shared" si="60"/>
        <v>7</v>
      </c>
      <c r="C3882" s="17">
        <f>_xlfn.ISOWEEKNUM(Table3[[#This Row],[dt]])</f>
        <v>27</v>
      </c>
      <c r="D3882" s="1">
        <v>10601</v>
      </c>
      <c r="E3882" s="1" t="s">
        <v>10</v>
      </c>
      <c r="F3882" s="1" t="s">
        <v>90</v>
      </c>
      <c r="G3882" s="1" t="s">
        <v>74</v>
      </c>
      <c r="H3882" s="1" t="s">
        <v>11</v>
      </c>
      <c r="I3882" s="1" t="s">
        <v>21</v>
      </c>
      <c r="J3882" s="1" t="s">
        <v>16</v>
      </c>
      <c r="K3882" s="1" t="s">
        <v>14</v>
      </c>
      <c r="L3882" s="1" t="s">
        <v>75</v>
      </c>
      <c r="M3882" s="1">
        <v>68110</v>
      </c>
      <c r="N3882" s="17">
        <v>446.60172954480657</v>
      </c>
      <c r="O3882" s="8">
        <v>1759.0943039068966</v>
      </c>
      <c r="P3882" s="8">
        <v>1897.6197066599946</v>
      </c>
      <c r="Q3882" s="8">
        <f>P3882-Table3[[#This Row],[paid]]</f>
        <v>138.52540275309798</v>
      </c>
      <c r="R3882" s="8">
        <v>4.2490200577461277</v>
      </c>
      <c r="S3882" s="8">
        <v>2200</v>
      </c>
      <c r="T3882" s="10">
        <v>0.08</v>
      </c>
      <c r="U3882" s="8">
        <v>763.98569564926947</v>
      </c>
      <c r="V3882" s="10">
        <v>6.7100351470840161E-2</v>
      </c>
    </row>
    <row r="3883" spans="1:22" x14ac:dyDescent="0.25">
      <c r="A3883" s="6">
        <v>44749</v>
      </c>
      <c r="B3883" s="7" t="str">
        <f t="shared" si="60"/>
        <v>7</v>
      </c>
      <c r="C3883" s="17">
        <f>_xlfn.ISOWEEKNUM(Table3[[#This Row],[dt]])</f>
        <v>27</v>
      </c>
      <c r="D3883" s="1">
        <v>15909</v>
      </c>
      <c r="E3883" s="1" t="s">
        <v>10</v>
      </c>
      <c r="F3883" s="1" t="s">
        <v>92</v>
      </c>
      <c r="G3883" s="1" t="s">
        <v>29</v>
      </c>
      <c r="H3883" s="1" t="s">
        <v>11</v>
      </c>
      <c r="I3883" s="1" t="s">
        <v>18</v>
      </c>
      <c r="J3883" s="1" t="s">
        <v>13</v>
      </c>
      <c r="K3883" s="1" t="s">
        <v>14</v>
      </c>
      <c r="L3883" s="1" t="s">
        <v>76</v>
      </c>
      <c r="M3883" s="1">
        <v>191050</v>
      </c>
      <c r="N3883" s="17">
        <v>288.96666023041769</v>
      </c>
      <c r="O3883" s="8">
        <v>2503.2017809932795</v>
      </c>
      <c r="P3883" s="8">
        <v>2565.0420515477358</v>
      </c>
      <c r="Q3883" s="8">
        <f>P3883-Table3[[#This Row],[paid]]</f>
        <v>61.84027055445631</v>
      </c>
      <c r="R3883" s="8">
        <v>8.8766020602598577</v>
      </c>
      <c r="S3883" s="8">
        <v>1600</v>
      </c>
      <c r="T3883" s="10">
        <v>0.06</v>
      </c>
      <c r="U3883" s="8">
        <v>713.87288412828684</v>
      </c>
      <c r="V3883" s="10">
        <v>4.6384742094029152E-2</v>
      </c>
    </row>
    <row r="3884" spans="1:22" x14ac:dyDescent="0.25">
      <c r="A3884" s="6">
        <v>44749</v>
      </c>
      <c r="B3884" s="7" t="str">
        <f t="shared" si="60"/>
        <v>7</v>
      </c>
      <c r="C3884" s="17">
        <f>_xlfn.ISOWEEKNUM(Table3[[#This Row],[dt]])</f>
        <v>27</v>
      </c>
      <c r="D3884" s="1">
        <v>15031</v>
      </c>
      <c r="E3884" s="1" t="s">
        <v>10</v>
      </c>
      <c r="F3884" s="1" t="s">
        <v>89</v>
      </c>
      <c r="G3884" s="1" t="s">
        <v>32</v>
      </c>
      <c r="H3884" s="1" t="s">
        <v>19</v>
      </c>
      <c r="I3884" s="1" t="s">
        <v>12</v>
      </c>
      <c r="J3884" s="1" t="s">
        <v>13</v>
      </c>
      <c r="K3884" s="1" t="s">
        <v>14</v>
      </c>
      <c r="L3884" s="1" t="s">
        <v>76</v>
      </c>
      <c r="M3884" s="1">
        <v>73160</v>
      </c>
      <c r="N3884" s="17">
        <v>183.12891113892366</v>
      </c>
      <c r="O3884" s="8">
        <v>2203.7597529114382</v>
      </c>
      <c r="P3884" s="8">
        <v>2242.0673553469728</v>
      </c>
      <c r="Q3884" s="8">
        <f>P3884-Table3[[#This Row],[paid]]</f>
        <v>38.307602435534591</v>
      </c>
      <c r="R3884" s="8">
        <v>12.243109738396878</v>
      </c>
      <c r="S3884" s="8">
        <v>2000</v>
      </c>
      <c r="T3884" s="10">
        <v>0.11</v>
      </c>
      <c r="U3884" s="8">
        <v>1205.2161482007027</v>
      </c>
      <c r="V3884" s="10">
        <v>8.959113451895595E-2</v>
      </c>
    </row>
    <row r="3885" spans="1:22" x14ac:dyDescent="0.25">
      <c r="A3885" s="6">
        <v>44749</v>
      </c>
      <c r="B3885" s="7" t="str">
        <f t="shared" si="60"/>
        <v>7</v>
      </c>
      <c r="C3885" s="17">
        <f>_xlfn.ISOWEEKNUM(Table3[[#This Row],[dt]])</f>
        <v>27</v>
      </c>
      <c r="D3885" s="1">
        <v>17365</v>
      </c>
      <c r="E3885" s="1" t="s">
        <v>10</v>
      </c>
      <c r="F3885" s="1" t="s">
        <v>89</v>
      </c>
      <c r="G3885" s="1" t="s">
        <v>37</v>
      </c>
      <c r="H3885" s="1" t="s">
        <v>17</v>
      </c>
      <c r="I3885" s="1" t="s">
        <v>18</v>
      </c>
      <c r="J3885" s="1" t="s">
        <v>16</v>
      </c>
      <c r="K3885" s="1" t="s">
        <v>15</v>
      </c>
      <c r="L3885" s="1" t="s">
        <v>76</v>
      </c>
      <c r="M3885" s="1">
        <v>7060</v>
      </c>
      <c r="N3885" s="17">
        <v>18.152989072209131</v>
      </c>
      <c r="O3885" s="8">
        <v>55.164553059994745</v>
      </c>
      <c r="P3885" s="8">
        <v>6.9541772838290639</v>
      </c>
      <c r="Q3885" s="8">
        <f>P3885-Table3[[#This Row],[paid]]</f>
        <v>-48.210375776165684</v>
      </c>
      <c r="R3885" s="8">
        <v>0.38308717402774123</v>
      </c>
      <c r="S3885" s="8">
        <v>200</v>
      </c>
      <c r="T3885" s="10">
        <v>0.11</v>
      </c>
      <c r="U3885" s="8">
        <v>2.0007986259814925</v>
      </c>
      <c r="V3885" s="10">
        <v>4.7951960965822688E-2</v>
      </c>
    </row>
    <row r="3886" spans="1:22" x14ac:dyDescent="0.25">
      <c r="A3886" s="6">
        <v>44749</v>
      </c>
      <c r="B3886" s="7" t="str">
        <f t="shared" si="60"/>
        <v>7</v>
      </c>
      <c r="C3886" s="17">
        <f>_xlfn.ISOWEEKNUM(Table3[[#This Row],[dt]])</f>
        <v>27</v>
      </c>
      <c r="D3886" s="1">
        <v>17628</v>
      </c>
      <c r="E3886" s="1" t="s">
        <v>10</v>
      </c>
      <c r="F3886" s="1" t="s">
        <v>94</v>
      </c>
      <c r="G3886" s="1" t="s">
        <v>36</v>
      </c>
      <c r="H3886" s="1" t="s">
        <v>11</v>
      </c>
      <c r="I3886" s="1" t="s">
        <v>12</v>
      </c>
      <c r="J3886" s="1" t="s">
        <v>13</v>
      </c>
      <c r="K3886" s="1" t="s">
        <v>15</v>
      </c>
      <c r="L3886" s="1" t="s">
        <v>76</v>
      </c>
      <c r="M3886" s="1">
        <v>6970</v>
      </c>
      <c r="N3886" s="17">
        <v>68.413820180604631</v>
      </c>
      <c r="O3886" s="8">
        <v>104.43450705543168</v>
      </c>
      <c r="P3886" s="8">
        <v>47.631757242269259</v>
      </c>
      <c r="Q3886" s="8">
        <f>P3886-Table3[[#This Row],[paid]]</f>
        <v>-56.802749813162421</v>
      </c>
      <c r="R3886" s="8">
        <v>0.69623004703621127</v>
      </c>
      <c r="S3886" s="8">
        <v>200</v>
      </c>
      <c r="T3886" s="10">
        <v>0.06</v>
      </c>
      <c r="U3886" s="8">
        <v>10.835821940250645</v>
      </c>
      <c r="V3886" s="10">
        <v>3.7915257129595412E-2</v>
      </c>
    </row>
    <row r="3887" spans="1:22" x14ac:dyDescent="0.25">
      <c r="A3887" s="6">
        <v>44749</v>
      </c>
      <c r="B3887" s="7" t="str">
        <f t="shared" si="60"/>
        <v>7</v>
      </c>
      <c r="C3887" s="17">
        <f>_xlfn.ISOWEEKNUM(Table3[[#This Row],[dt]])</f>
        <v>27</v>
      </c>
      <c r="D3887" s="1">
        <v>17872</v>
      </c>
      <c r="E3887" s="1" t="s">
        <v>24</v>
      </c>
      <c r="F3887" s="1" t="s">
        <v>95</v>
      </c>
      <c r="G3887" s="1" t="s">
        <v>39</v>
      </c>
      <c r="H3887" s="1" t="s">
        <v>11</v>
      </c>
      <c r="I3887" s="1" t="s">
        <v>18</v>
      </c>
      <c r="J3887" s="1" t="s">
        <v>13</v>
      </c>
      <c r="K3887" s="1" t="s">
        <v>15</v>
      </c>
      <c r="L3887" s="1" t="s">
        <v>81</v>
      </c>
      <c r="M3887" s="1">
        <v>11150</v>
      </c>
      <c r="N3887" s="17">
        <v>48.739071956960323</v>
      </c>
      <c r="O3887" s="8">
        <v>162.66488599173772</v>
      </c>
      <c r="P3887" s="8">
        <v>101.64276388746219</v>
      </c>
      <c r="Q3887" s="8">
        <f>P3887-Table3[[#This Row],[paid]]</f>
        <v>-61.022122104275525</v>
      </c>
      <c r="R3887" s="8">
        <v>2.0854472563043296</v>
      </c>
      <c r="S3887" s="8">
        <v>200</v>
      </c>
      <c r="T3887" s="10">
        <v>7.0000000000000007E-2</v>
      </c>
      <c r="U3887" s="8">
        <v>10.160614250995067</v>
      </c>
      <c r="V3887" s="10">
        <v>1.6660661750344887E-2</v>
      </c>
    </row>
    <row r="3888" spans="1:22" x14ac:dyDescent="0.25">
      <c r="A3888" s="6">
        <v>44749</v>
      </c>
      <c r="B3888" s="7" t="str">
        <f t="shared" si="60"/>
        <v>7</v>
      </c>
      <c r="C3888" s="17">
        <f>_xlfn.ISOWEEKNUM(Table3[[#This Row],[dt]])</f>
        <v>27</v>
      </c>
      <c r="D3888" s="1">
        <v>15974</v>
      </c>
      <c r="E3888" s="1" t="s">
        <v>10</v>
      </c>
      <c r="F3888" s="1" t="s">
        <v>94</v>
      </c>
      <c r="G3888" s="1" t="s">
        <v>68</v>
      </c>
      <c r="H3888" s="1" t="s">
        <v>11</v>
      </c>
      <c r="I3888" s="1" t="s">
        <v>12</v>
      </c>
      <c r="J3888" s="1" t="s">
        <v>16</v>
      </c>
      <c r="K3888" s="1" t="s">
        <v>14</v>
      </c>
      <c r="L3888" s="1" t="s">
        <v>78</v>
      </c>
      <c r="M3888" s="1">
        <v>4120</v>
      </c>
      <c r="N3888" s="17">
        <v>10.544789762340036</v>
      </c>
      <c r="O3888" s="8">
        <v>71.441546903574618</v>
      </c>
      <c r="P3888" s="8">
        <v>1.7936573628441648</v>
      </c>
      <c r="Q3888" s="8">
        <f>P3888-Table3[[#This Row],[paid]]</f>
        <v>-69.647889540730461</v>
      </c>
      <c r="R3888" s="8">
        <v>0.1700989211989872</v>
      </c>
      <c r="S3888" s="8">
        <v>200</v>
      </c>
      <c r="T3888" s="10">
        <v>0.09</v>
      </c>
      <c r="U3888" s="8">
        <v>0.85031132461333359</v>
      </c>
      <c r="V3888" s="10">
        <v>7.9010939902982441E-2</v>
      </c>
    </row>
    <row r="3889" spans="1:22" x14ac:dyDescent="0.25">
      <c r="A3889" s="6">
        <v>44749</v>
      </c>
      <c r="B3889" s="7" t="str">
        <f t="shared" si="60"/>
        <v>7</v>
      </c>
      <c r="C3889" s="17">
        <f>_xlfn.ISOWEEKNUM(Table3[[#This Row],[dt]])</f>
        <v>27</v>
      </c>
      <c r="D3889" s="1">
        <v>2973</v>
      </c>
      <c r="E3889" s="1" t="s">
        <v>10</v>
      </c>
      <c r="F3889" s="1" t="s">
        <v>94</v>
      </c>
      <c r="G3889" s="1" t="s">
        <v>64</v>
      </c>
      <c r="H3889" s="1" t="s">
        <v>11</v>
      </c>
      <c r="I3889" s="1" t="s">
        <v>21</v>
      </c>
      <c r="J3889" s="1" t="s">
        <v>16</v>
      </c>
      <c r="K3889" s="1" t="s">
        <v>14</v>
      </c>
      <c r="L3889" s="1" t="s">
        <v>75</v>
      </c>
      <c r="M3889" s="1">
        <v>10460</v>
      </c>
      <c r="N3889" s="17">
        <v>62.403409090909093</v>
      </c>
      <c r="O3889" s="8">
        <v>105.31453320575851</v>
      </c>
      <c r="P3889" s="8">
        <v>17.38620608163248</v>
      </c>
      <c r="Q3889" s="8">
        <f>P3889-Table3[[#This Row],[paid]]</f>
        <v>-87.928327124126028</v>
      </c>
      <c r="R3889" s="8">
        <v>0.27860987620571032</v>
      </c>
      <c r="S3889" s="8">
        <v>200</v>
      </c>
      <c r="T3889" s="10">
        <v>0.05</v>
      </c>
      <c r="U3889" s="8">
        <v>3.6028812601165749</v>
      </c>
      <c r="V3889" s="10">
        <v>3.4537736824240321E-2</v>
      </c>
    </row>
    <row r="3890" spans="1:22" x14ac:dyDescent="0.25">
      <c r="A3890" s="6">
        <v>44749</v>
      </c>
      <c r="B3890" s="7" t="str">
        <f t="shared" si="60"/>
        <v>7</v>
      </c>
      <c r="C3890" s="17">
        <f>_xlfn.ISOWEEKNUM(Table3[[#This Row],[dt]])</f>
        <v>27</v>
      </c>
      <c r="D3890" s="1">
        <v>15810</v>
      </c>
      <c r="E3890" s="1" t="s">
        <v>10</v>
      </c>
      <c r="F3890" s="1" t="s">
        <v>95</v>
      </c>
      <c r="G3890" s="1" t="s">
        <v>62</v>
      </c>
      <c r="H3890" s="1" t="s">
        <v>11</v>
      </c>
      <c r="I3890" s="1" t="s">
        <v>18</v>
      </c>
      <c r="J3890" s="1" t="s">
        <v>16</v>
      </c>
      <c r="K3890" s="1" t="s">
        <v>14</v>
      </c>
      <c r="L3890" s="1" t="s">
        <v>76</v>
      </c>
      <c r="M3890" s="1">
        <v>25860</v>
      </c>
      <c r="N3890" s="17">
        <v>119.31305536568694</v>
      </c>
      <c r="O3890" s="8">
        <v>386.82434582150984</v>
      </c>
      <c r="P3890" s="8">
        <v>284.89626289998415</v>
      </c>
      <c r="Q3890" s="8">
        <f>P3890-Table3[[#This Row],[paid]]</f>
        <v>-101.92808292152569</v>
      </c>
      <c r="R3890" s="8">
        <v>2.3878046038364804</v>
      </c>
      <c r="S3890" s="8">
        <v>200</v>
      </c>
      <c r="T3890" s="10">
        <v>0.15</v>
      </c>
      <c r="U3890" s="8">
        <v>236.9479035388845</v>
      </c>
      <c r="V3890" s="10">
        <v>0.1386164804497439</v>
      </c>
    </row>
    <row r="3891" spans="1:22" x14ac:dyDescent="0.25">
      <c r="A3891" s="6">
        <v>44749</v>
      </c>
      <c r="B3891" s="7" t="str">
        <f t="shared" si="60"/>
        <v>7</v>
      </c>
      <c r="C3891" s="17">
        <f>_xlfn.ISOWEEKNUM(Table3[[#This Row],[dt]])</f>
        <v>27</v>
      </c>
      <c r="D3891" s="1">
        <v>15839</v>
      </c>
      <c r="E3891" s="1" t="s">
        <v>10</v>
      </c>
      <c r="F3891" s="1" t="s">
        <v>89</v>
      </c>
      <c r="G3891" s="1" t="s">
        <v>72</v>
      </c>
      <c r="H3891" s="1" t="s">
        <v>19</v>
      </c>
      <c r="I3891" s="1" t="s">
        <v>12</v>
      </c>
      <c r="J3891" s="1" t="s">
        <v>16</v>
      </c>
      <c r="K3891" s="1" t="s">
        <v>14</v>
      </c>
      <c r="L3891" s="1" t="s">
        <v>77</v>
      </c>
      <c r="M3891" s="1">
        <v>9190</v>
      </c>
      <c r="N3891" s="17">
        <v>8.986310299869622</v>
      </c>
      <c r="O3891" s="8">
        <v>130.92243360860451</v>
      </c>
      <c r="P3891" s="8">
        <v>8.1702056501458298</v>
      </c>
      <c r="Q3891" s="8">
        <f>P3891-Table3[[#This Row],[paid]]</f>
        <v>-122.75222795845868</v>
      </c>
      <c r="R3891" s="8">
        <v>0.9091835667264202</v>
      </c>
      <c r="S3891" s="8">
        <v>200</v>
      </c>
      <c r="T3891" s="10">
        <v>7.4999999999999997E-2</v>
      </c>
      <c r="U3891" s="8">
        <v>2.3777513070372378</v>
      </c>
      <c r="V3891" s="10">
        <v>4.8504517692174974E-2</v>
      </c>
    </row>
    <row r="3892" spans="1:22" x14ac:dyDescent="0.25">
      <c r="A3892" s="6">
        <v>44749</v>
      </c>
      <c r="B3892" s="7" t="str">
        <f t="shared" si="60"/>
        <v>7</v>
      </c>
      <c r="C3892" s="17">
        <f>_xlfn.ISOWEEKNUM(Table3[[#This Row],[dt]])</f>
        <v>27</v>
      </c>
      <c r="D3892" s="1">
        <v>17783</v>
      </c>
      <c r="E3892" s="1" t="s">
        <v>10</v>
      </c>
      <c r="F3892" s="1" t="s">
        <v>90</v>
      </c>
      <c r="G3892" s="1" t="s">
        <v>52</v>
      </c>
      <c r="H3892" s="1" t="s">
        <v>11</v>
      </c>
      <c r="I3892" s="1" t="s">
        <v>12</v>
      </c>
      <c r="J3892" s="1" t="s">
        <v>16</v>
      </c>
      <c r="K3892" s="1" t="s">
        <v>14</v>
      </c>
      <c r="L3892" s="1" t="s">
        <v>75</v>
      </c>
      <c r="M3892" s="1">
        <v>7870</v>
      </c>
      <c r="N3892" s="17">
        <v>27.977248489157486</v>
      </c>
      <c r="O3892" s="8">
        <v>140.10939227020884</v>
      </c>
      <c r="P3892" s="8">
        <v>13.066250944028246</v>
      </c>
      <c r="Q3892" s="8">
        <f>P3892-Table3[[#This Row],[paid]]</f>
        <v>-127.0431413261806</v>
      </c>
      <c r="R3892" s="8">
        <v>0.46703130756736283</v>
      </c>
      <c r="S3892" s="8">
        <v>200</v>
      </c>
      <c r="T3892" s="10">
        <v>0.15</v>
      </c>
      <c r="U3892" s="8">
        <v>9.1888875465003785</v>
      </c>
      <c r="V3892" s="10">
        <v>0.11720892735876974</v>
      </c>
    </row>
    <row r="3893" spans="1:22" x14ac:dyDescent="0.25">
      <c r="A3893" s="6">
        <v>44749</v>
      </c>
      <c r="B3893" s="7" t="str">
        <f t="shared" si="60"/>
        <v>7</v>
      </c>
      <c r="C3893" s="17">
        <f>_xlfn.ISOWEEKNUM(Table3[[#This Row],[dt]])</f>
        <v>27</v>
      </c>
      <c r="D3893" s="1">
        <v>15910</v>
      </c>
      <c r="E3893" s="1" t="s">
        <v>10</v>
      </c>
      <c r="F3893" s="1" t="s">
        <v>90</v>
      </c>
      <c r="G3893" s="1" t="s">
        <v>64</v>
      </c>
      <c r="H3893" s="1" t="s">
        <v>11</v>
      </c>
      <c r="I3893" s="1" t="s">
        <v>12</v>
      </c>
      <c r="J3893" s="1" t="s">
        <v>16</v>
      </c>
      <c r="K3893" s="1" t="s">
        <v>14</v>
      </c>
      <c r="L3893" s="1" t="s">
        <v>77</v>
      </c>
      <c r="M3893" s="1">
        <v>7650</v>
      </c>
      <c r="N3893" s="17">
        <v>34.633125480481766</v>
      </c>
      <c r="O3893" s="8">
        <v>152.10428960860403</v>
      </c>
      <c r="P3893" s="8">
        <v>16.565556440673969</v>
      </c>
      <c r="Q3893" s="8">
        <f>P3893-Table3[[#This Row],[paid]]</f>
        <v>-135.53873316793008</v>
      </c>
      <c r="R3893" s="8">
        <v>0.47831537612768565</v>
      </c>
      <c r="S3893" s="8">
        <v>200</v>
      </c>
      <c r="T3893" s="10">
        <v>0.15</v>
      </c>
      <c r="U3893" s="8">
        <v>13.853792835143304</v>
      </c>
      <c r="V3893" s="10">
        <v>0.13938351426907722</v>
      </c>
    </row>
    <row r="3894" spans="1:22" x14ac:dyDescent="0.25">
      <c r="A3894" s="6">
        <v>44749</v>
      </c>
      <c r="B3894" s="7" t="str">
        <f t="shared" si="60"/>
        <v>7</v>
      </c>
      <c r="C3894" s="17">
        <f>_xlfn.ISOWEEKNUM(Table3[[#This Row],[dt]])</f>
        <v>27</v>
      </c>
      <c r="D3894" s="1">
        <v>15605</v>
      </c>
      <c r="E3894" s="1" t="s">
        <v>10</v>
      </c>
      <c r="F3894" s="1" t="s">
        <v>90</v>
      </c>
      <c r="G3894" s="1" t="s">
        <v>71</v>
      </c>
      <c r="H3894" s="1" t="s">
        <v>11</v>
      </c>
      <c r="I3894" s="1" t="s">
        <v>12</v>
      </c>
      <c r="J3894" s="1" t="s">
        <v>13</v>
      </c>
      <c r="K3894" s="1" t="s">
        <v>14</v>
      </c>
      <c r="L3894" s="1" t="s">
        <v>80</v>
      </c>
      <c r="M3894" s="1">
        <v>95280</v>
      </c>
      <c r="N3894" s="17">
        <v>663.46276407411779</v>
      </c>
      <c r="O3894" s="8">
        <v>2208.0668404587391</v>
      </c>
      <c r="P3894" s="8">
        <v>2069.1668491965524</v>
      </c>
      <c r="Q3894" s="8">
        <f>P3894-Table3[[#This Row],[paid]]</f>
        <v>-138.89999126218663</v>
      </c>
      <c r="R3894" s="8">
        <v>3.118738475224208</v>
      </c>
      <c r="S3894" s="8">
        <v>2000</v>
      </c>
      <c r="T3894" s="10">
        <v>0.32</v>
      </c>
      <c r="U3894" s="8">
        <v>2774.5397125889485</v>
      </c>
      <c r="V3894" s="10">
        <v>0.22348284074387145</v>
      </c>
    </row>
    <row r="3895" spans="1:22" x14ac:dyDescent="0.25">
      <c r="A3895" s="6">
        <v>44749</v>
      </c>
      <c r="B3895" s="7" t="str">
        <f t="shared" si="60"/>
        <v>7</v>
      </c>
      <c r="C3895" s="17">
        <f>_xlfn.ISOWEEKNUM(Table3[[#This Row],[dt]])</f>
        <v>27</v>
      </c>
      <c r="D3895" s="1">
        <v>2851</v>
      </c>
      <c r="E3895" s="1" t="s">
        <v>10</v>
      </c>
      <c r="F3895" s="1" t="s">
        <v>93</v>
      </c>
      <c r="G3895" s="1" t="s">
        <v>49</v>
      </c>
      <c r="H3895" s="1" t="s">
        <v>11</v>
      </c>
      <c r="I3895" s="1" t="s">
        <v>18</v>
      </c>
      <c r="J3895" s="1" t="s">
        <v>13</v>
      </c>
      <c r="K3895" s="1" t="s">
        <v>15</v>
      </c>
      <c r="L3895" s="1" t="s">
        <v>75</v>
      </c>
      <c r="M3895" s="1">
        <v>11280</v>
      </c>
      <c r="N3895" s="17">
        <v>110.01134044000908</v>
      </c>
      <c r="O3895" s="8">
        <v>243.28093837179782</v>
      </c>
      <c r="P3895" s="8">
        <v>103.73512454955316</v>
      </c>
      <c r="Q3895" s="8">
        <f>P3895-Table3[[#This Row],[paid]]</f>
        <v>-139.54581382224467</v>
      </c>
      <c r="R3895" s="8">
        <v>0.94294937353410002</v>
      </c>
      <c r="S3895" s="8">
        <v>200</v>
      </c>
      <c r="T3895" s="10">
        <v>0.08</v>
      </c>
      <c r="U3895" s="8">
        <v>6.4981779224788347</v>
      </c>
      <c r="V3895" s="10">
        <v>1.0440336949025601E-2</v>
      </c>
    </row>
    <row r="3896" spans="1:22" x14ac:dyDescent="0.25">
      <c r="A3896" s="6">
        <v>44749</v>
      </c>
      <c r="B3896" s="7" t="str">
        <f t="shared" si="60"/>
        <v>7</v>
      </c>
      <c r="C3896" s="17">
        <f>_xlfn.ISOWEEKNUM(Table3[[#This Row],[dt]])</f>
        <v>27</v>
      </c>
      <c r="D3896" s="1">
        <v>5351</v>
      </c>
      <c r="E3896" s="1" t="s">
        <v>10</v>
      </c>
      <c r="F3896" s="1" t="s">
        <v>92</v>
      </c>
      <c r="G3896" s="1" t="s">
        <v>69</v>
      </c>
      <c r="H3896" s="1" t="s">
        <v>17</v>
      </c>
      <c r="I3896" s="1" t="s">
        <v>12</v>
      </c>
      <c r="J3896" s="1" t="s">
        <v>13</v>
      </c>
      <c r="K3896" s="1" t="s">
        <v>14</v>
      </c>
      <c r="L3896" s="1" t="s">
        <v>79</v>
      </c>
      <c r="M3896" s="1">
        <v>4480</v>
      </c>
      <c r="N3896" s="17">
        <v>11.654287181242513</v>
      </c>
      <c r="O3896" s="8">
        <v>142.61730716317982</v>
      </c>
      <c r="P3896" s="8">
        <v>1.2149876130812665</v>
      </c>
      <c r="Q3896" s="8">
        <f>P3896-Table3[[#This Row],[paid]]</f>
        <v>-141.40231955009855</v>
      </c>
      <c r="R3896" s="8">
        <v>0.10425241751694431</v>
      </c>
      <c r="S3896" s="8">
        <v>200</v>
      </c>
      <c r="T3896" s="10">
        <v>0.06</v>
      </c>
      <c r="U3896" s="8">
        <v>6.5349749141022581E-2</v>
      </c>
      <c r="V3896" s="10">
        <v>8.9643916856200836E-3</v>
      </c>
    </row>
    <row r="3897" spans="1:22" x14ac:dyDescent="0.25">
      <c r="A3897" s="6">
        <v>44749</v>
      </c>
      <c r="B3897" s="7" t="str">
        <f t="shared" si="60"/>
        <v>7</v>
      </c>
      <c r="C3897" s="17">
        <f>_xlfn.ISOWEEKNUM(Table3[[#This Row],[dt]])</f>
        <v>27</v>
      </c>
      <c r="D3897" s="1">
        <v>18006</v>
      </c>
      <c r="E3897" s="1" t="s">
        <v>10</v>
      </c>
      <c r="F3897" s="1" t="s">
        <v>94</v>
      </c>
      <c r="G3897" s="1" t="s">
        <v>45</v>
      </c>
      <c r="H3897" s="1" t="s">
        <v>11</v>
      </c>
      <c r="I3897" s="1" t="s">
        <v>12</v>
      </c>
      <c r="J3897" s="1" t="s">
        <v>16</v>
      </c>
      <c r="K3897" s="1" t="s">
        <v>14</v>
      </c>
      <c r="L3897" s="1" t="s">
        <v>77</v>
      </c>
      <c r="M3897" s="1">
        <v>6180</v>
      </c>
      <c r="N3897" s="17">
        <v>28.844807467911316</v>
      </c>
      <c r="O3897" s="8">
        <v>186.84268676761931</v>
      </c>
      <c r="P3897" s="8">
        <v>17.273850405766797</v>
      </c>
      <c r="Q3897" s="8">
        <f>P3897-Table3[[#This Row],[paid]]</f>
        <v>-169.5688363618525</v>
      </c>
      <c r="R3897" s="8">
        <v>0.59885476528083115</v>
      </c>
      <c r="S3897" s="8">
        <v>200</v>
      </c>
      <c r="T3897" s="10">
        <v>0.08</v>
      </c>
      <c r="U3897" s="8">
        <v>7.7108499578744025</v>
      </c>
      <c r="V3897" s="10">
        <v>7.4398100565736924E-2</v>
      </c>
    </row>
    <row r="3898" spans="1:22" x14ac:dyDescent="0.25">
      <c r="A3898" s="6">
        <v>44749</v>
      </c>
      <c r="B3898" s="7" t="str">
        <f t="shared" si="60"/>
        <v>7</v>
      </c>
      <c r="C3898" s="17">
        <f>_xlfn.ISOWEEKNUM(Table3[[#This Row],[dt]])</f>
        <v>27</v>
      </c>
      <c r="D3898" s="1">
        <v>9288</v>
      </c>
      <c r="E3898" s="1" t="s">
        <v>10</v>
      </c>
      <c r="F3898" s="1" t="s">
        <v>95</v>
      </c>
      <c r="G3898" s="1" t="s">
        <v>28</v>
      </c>
      <c r="H3898" s="1" t="s">
        <v>19</v>
      </c>
      <c r="I3898" s="1" t="s">
        <v>21</v>
      </c>
      <c r="J3898" s="1" t="s">
        <v>13</v>
      </c>
      <c r="K3898" s="1" t="s">
        <v>14</v>
      </c>
      <c r="L3898" s="1" t="s">
        <v>76</v>
      </c>
      <c r="M3898" s="1">
        <v>245950</v>
      </c>
      <c r="N3898" s="17">
        <v>220.2606523378582</v>
      </c>
      <c r="O3898" s="8">
        <v>5158.3819528182903</v>
      </c>
      <c r="P3898" s="8">
        <v>4983.2832190157524</v>
      </c>
      <c r="Q3898" s="8">
        <f>P3898-Table3[[#This Row],[paid]]</f>
        <v>-175.09873380253794</v>
      </c>
      <c r="R3898" s="8">
        <v>22.624482249203027</v>
      </c>
      <c r="S3898" s="8">
        <v>6000</v>
      </c>
      <c r="T3898" s="10">
        <v>6.5000000000000002E-2</v>
      </c>
      <c r="U3898" s="8">
        <v>1322.3597913918761</v>
      </c>
      <c r="V3898" s="10">
        <v>4.4226524738612494E-2</v>
      </c>
    </row>
    <row r="3899" spans="1:22" x14ac:dyDescent="0.25">
      <c r="A3899" s="6">
        <v>44749</v>
      </c>
      <c r="B3899" s="7" t="str">
        <f t="shared" si="60"/>
        <v>7</v>
      </c>
      <c r="C3899" s="17">
        <f>_xlfn.ISOWEEKNUM(Table3[[#This Row],[dt]])</f>
        <v>27</v>
      </c>
      <c r="D3899" s="1">
        <v>2575</v>
      </c>
      <c r="E3899" s="1" t="s">
        <v>10</v>
      </c>
      <c r="F3899" s="1" t="s">
        <v>94</v>
      </c>
      <c r="G3899" s="1" t="s">
        <v>41</v>
      </c>
      <c r="H3899" s="1" t="s">
        <v>17</v>
      </c>
      <c r="I3899" s="1" t="s">
        <v>18</v>
      </c>
      <c r="J3899" s="1" t="s">
        <v>16</v>
      </c>
      <c r="K3899" s="1" t="s">
        <v>20</v>
      </c>
      <c r="L3899" s="1" t="s">
        <v>81</v>
      </c>
      <c r="M3899" s="1">
        <v>123270</v>
      </c>
      <c r="N3899" s="17">
        <v>176.23806668818892</v>
      </c>
      <c r="O3899" s="8">
        <v>3352.1222401047644</v>
      </c>
      <c r="P3899" s="8">
        <v>3176.1910908523901</v>
      </c>
      <c r="Q3899" s="8">
        <f>P3899-Table3[[#This Row],[paid]]</f>
        <v>-175.93114925237433</v>
      </c>
      <c r="R3899" s="8">
        <v>18.022162581208406</v>
      </c>
      <c r="S3899" s="8">
        <v>10000</v>
      </c>
      <c r="T3899" s="10">
        <v>7.4999999999999997E-2</v>
      </c>
      <c r="U3899" s="8">
        <v>838.41790510117733</v>
      </c>
      <c r="V3899" s="10">
        <v>4.3994934032562265E-2</v>
      </c>
    </row>
    <row r="3900" spans="1:22" x14ac:dyDescent="0.25">
      <c r="A3900" s="6">
        <v>44749</v>
      </c>
      <c r="B3900" s="7" t="str">
        <f t="shared" si="60"/>
        <v>7</v>
      </c>
      <c r="C3900" s="17">
        <f>_xlfn.ISOWEEKNUM(Table3[[#This Row],[dt]])</f>
        <v>27</v>
      </c>
      <c r="D3900" s="1">
        <v>12780</v>
      </c>
      <c r="E3900" s="1" t="s">
        <v>10</v>
      </c>
      <c r="F3900" s="1" t="s">
        <v>94</v>
      </c>
      <c r="G3900" s="1" t="s">
        <v>68</v>
      </c>
      <c r="H3900" s="1" t="s">
        <v>19</v>
      </c>
      <c r="I3900" s="1" t="s">
        <v>18</v>
      </c>
      <c r="J3900" s="1" t="s">
        <v>16</v>
      </c>
      <c r="K3900" s="1" t="s">
        <v>15</v>
      </c>
      <c r="L3900" s="1" t="s">
        <v>75</v>
      </c>
      <c r="M3900" s="1">
        <v>87550</v>
      </c>
      <c r="N3900" s="17">
        <v>26.036400404448937</v>
      </c>
      <c r="O3900" s="8">
        <v>1640.3409684744713</v>
      </c>
      <c r="P3900" s="8">
        <v>1423.6191418340961</v>
      </c>
      <c r="Q3900" s="8">
        <f>P3900-Table3[[#This Row],[paid]]</f>
        <v>-216.72182664037518</v>
      </c>
      <c r="R3900" s="8">
        <v>54.678032282482377</v>
      </c>
      <c r="S3900" s="8">
        <v>400</v>
      </c>
      <c r="T3900" s="10">
        <v>0.05</v>
      </c>
      <c r="U3900" s="8">
        <v>203.95782019549372</v>
      </c>
      <c r="V3900" s="10">
        <v>2.3877854008613572E-2</v>
      </c>
    </row>
    <row r="3901" spans="1:22" x14ac:dyDescent="0.25">
      <c r="A3901" s="6">
        <v>44749</v>
      </c>
      <c r="B3901" s="7" t="str">
        <f t="shared" si="60"/>
        <v>7</v>
      </c>
      <c r="C3901" s="17">
        <f>_xlfn.ISOWEEKNUM(Table3[[#This Row],[dt]])</f>
        <v>27</v>
      </c>
      <c r="D3901" s="1">
        <v>8767</v>
      </c>
      <c r="E3901" s="1" t="s">
        <v>10</v>
      </c>
      <c r="F3901" s="1" t="s">
        <v>95</v>
      </c>
      <c r="G3901" s="1" t="s">
        <v>46</v>
      </c>
      <c r="H3901" s="1" t="s">
        <v>17</v>
      </c>
      <c r="I3901" s="1" t="s">
        <v>18</v>
      </c>
      <c r="J3901" s="1" t="s">
        <v>13</v>
      </c>
      <c r="K3901" s="1" t="s">
        <v>14</v>
      </c>
      <c r="L3901" s="1" t="s">
        <v>80</v>
      </c>
      <c r="M3901" s="1">
        <v>133360</v>
      </c>
      <c r="N3901" s="17">
        <v>302.99074686054195</v>
      </c>
      <c r="O3901" s="8">
        <v>2849.3987577233738</v>
      </c>
      <c r="P3901" s="8">
        <v>2616.186235473047</v>
      </c>
      <c r="Q3901" s="8">
        <f>P3901-Table3[[#This Row],[paid]]</f>
        <v>-233.21252225032686</v>
      </c>
      <c r="R3901" s="8">
        <v>8.6345416900708294</v>
      </c>
      <c r="S3901" s="8">
        <v>2600</v>
      </c>
      <c r="T3901" s="10">
        <v>0.12</v>
      </c>
      <c r="U3901" s="8">
        <v>750.09983493923369</v>
      </c>
      <c r="V3901" s="10">
        <v>4.7785833233670388E-2</v>
      </c>
    </row>
    <row r="3902" spans="1:22" x14ac:dyDescent="0.25">
      <c r="A3902" s="6">
        <v>44749</v>
      </c>
      <c r="B3902" s="7" t="str">
        <f t="shared" si="60"/>
        <v>7</v>
      </c>
      <c r="C3902" s="17">
        <f>_xlfn.ISOWEEKNUM(Table3[[#This Row],[dt]])</f>
        <v>27</v>
      </c>
      <c r="D3902" s="1">
        <v>14706</v>
      </c>
      <c r="E3902" s="1" t="s">
        <v>10</v>
      </c>
      <c r="F3902" s="1" t="s">
        <v>92</v>
      </c>
      <c r="G3902" s="1" t="s">
        <v>55</v>
      </c>
      <c r="H3902" s="1" t="s">
        <v>17</v>
      </c>
      <c r="I3902" s="1" t="s">
        <v>12</v>
      </c>
      <c r="J3902" s="1" t="s">
        <v>13</v>
      </c>
      <c r="K3902" s="1" t="s">
        <v>15</v>
      </c>
      <c r="L3902" s="1" t="s">
        <v>77</v>
      </c>
      <c r="M3902" s="1">
        <v>4650</v>
      </c>
      <c r="N3902" s="17">
        <v>22.769911504424776</v>
      </c>
      <c r="O3902" s="8">
        <v>251.01200219974064</v>
      </c>
      <c r="P3902" s="8">
        <v>11.476949953085487</v>
      </c>
      <c r="Q3902" s="8">
        <f>P3902-Table3[[#This Row],[paid]]</f>
        <v>-239.53505224665514</v>
      </c>
      <c r="R3902" s="8">
        <v>0.50404016505972027</v>
      </c>
      <c r="S3902" s="8">
        <v>200</v>
      </c>
      <c r="T3902" s="10">
        <v>0.11</v>
      </c>
      <c r="U3902" s="8">
        <v>0.98537206826675838</v>
      </c>
      <c r="V3902" s="10">
        <v>1.4309435757390241E-2</v>
      </c>
    </row>
    <row r="3903" spans="1:22" x14ac:dyDescent="0.25">
      <c r="A3903" s="6">
        <v>44749</v>
      </c>
      <c r="B3903" s="7" t="str">
        <f t="shared" si="60"/>
        <v>7</v>
      </c>
      <c r="C3903" s="17">
        <f>_xlfn.ISOWEEKNUM(Table3[[#This Row],[dt]])</f>
        <v>27</v>
      </c>
      <c r="D3903" s="1">
        <v>17848</v>
      </c>
      <c r="E3903" s="1" t="s">
        <v>10</v>
      </c>
      <c r="F3903" s="1" t="s">
        <v>89</v>
      </c>
      <c r="G3903" s="1" t="s">
        <v>35</v>
      </c>
      <c r="H3903" s="1" t="s">
        <v>11</v>
      </c>
      <c r="I3903" s="1" t="s">
        <v>12</v>
      </c>
      <c r="J3903" s="1" t="s">
        <v>16</v>
      </c>
      <c r="K3903" s="1" t="s">
        <v>14</v>
      </c>
      <c r="L3903" s="1" t="s">
        <v>79</v>
      </c>
      <c r="M3903" s="1">
        <v>45240</v>
      </c>
      <c r="N3903" s="17">
        <v>201.06666666666666</v>
      </c>
      <c r="O3903" s="8">
        <v>706.89069737506588</v>
      </c>
      <c r="P3903" s="8">
        <v>464.48417064993436</v>
      </c>
      <c r="Q3903" s="8">
        <f>P3903-Table3[[#This Row],[paid]]</f>
        <v>-242.40652672513153</v>
      </c>
      <c r="R3903" s="8">
        <v>2.3101003182191695</v>
      </c>
      <c r="S3903" s="8">
        <v>400</v>
      </c>
      <c r="T3903" s="10">
        <v>7.0000000000000007E-2</v>
      </c>
      <c r="U3903" s="8">
        <v>128.04923897172989</v>
      </c>
      <c r="V3903" s="10">
        <v>4.5946753790897278E-2</v>
      </c>
    </row>
    <row r="3904" spans="1:22" x14ac:dyDescent="0.25">
      <c r="A3904" s="6">
        <v>44749</v>
      </c>
      <c r="B3904" s="7" t="str">
        <f t="shared" si="60"/>
        <v>7</v>
      </c>
      <c r="C3904" s="17">
        <f>_xlfn.ISOWEEKNUM(Table3[[#This Row],[dt]])</f>
        <v>27</v>
      </c>
      <c r="D3904" s="1">
        <v>17268</v>
      </c>
      <c r="E3904" s="1" t="s">
        <v>10</v>
      </c>
      <c r="F3904" s="1" t="s">
        <v>90</v>
      </c>
      <c r="G3904" s="1" t="s">
        <v>43</v>
      </c>
      <c r="H3904" s="1" t="s">
        <v>11</v>
      </c>
      <c r="I3904" s="1" t="s">
        <v>18</v>
      </c>
      <c r="J3904" s="1" t="s">
        <v>16</v>
      </c>
      <c r="K3904" s="1" t="s">
        <v>14</v>
      </c>
      <c r="L3904" s="1" t="s">
        <v>78</v>
      </c>
      <c r="M3904" s="1">
        <v>16730</v>
      </c>
      <c r="N3904" s="17">
        <v>68.601212821253242</v>
      </c>
      <c r="O3904" s="8">
        <v>351.201422487618</v>
      </c>
      <c r="P3904" s="8">
        <v>56.555970721126663</v>
      </c>
      <c r="Q3904" s="8">
        <f>P3904-Table3[[#This Row],[paid]]</f>
        <v>-294.64545176649136</v>
      </c>
      <c r="R3904" s="8">
        <v>0.82441648471271833</v>
      </c>
      <c r="S3904" s="8">
        <v>200</v>
      </c>
      <c r="T3904" s="10">
        <v>0.15</v>
      </c>
      <c r="U3904" s="8">
        <v>17.704049270511032</v>
      </c>
      <c r="V3904" s="10">
        <v>5.217265022234463E-2</v>
      </c>
    </row>
    <row r="3905" spans="1:22" x14ac:dyDescent="0.25">
      <c r="A3905" s="6">
        <v>44749</v>
      </c>
      <c r="B3905" s="7" t="str">
        <f t="shared" si="60"/>
        <v>7</v>
      </c>
      <c r="C3905" s="17">
        <f>_xlfn.ISOWEEKNUM(Table3[[#This Row],[dt]])</f>
        <v>27</v>
      </c>
      <c r="D3905" s="1">
        <v>10543</v>
      </c>
      <c r="E3905" s="1" t="s">
        <v>10</v>
      </c>
      <c r="F3905" s="1" t="s">
        <v>95</v>
      </c>
      <c r="G3905" s="1" t="s">
        <v>30</v>
      </c>
      <c r="H3905" s="1" t="s">
        <v>19</v>
      </c>
      <c r="I3905" s="1" t="s">
        <v>18</v>
      </c>
      <c r="J3905" s="1" t="s">
        <v>13</v>
      </c>
      <c r="K3905" s="1" t="s">
        <v>14</v>
      </c>
      <c r="L3905" s="1" t="s">
        <v>78</v>
      </c>
      <c r="M3905" s="1">
        <v>18360</v>
      </c>
      <c r="N3905" s="17">
        <v>9.6449477177592851</v>
      </c>
      <c r="O3905" s="8">
        <v>311.53714980644162</v>
      </c>
      <c r="P3905" s="8">
        <v>7.9490992646107701</v>
      </c>
      <c r="Q3905" s="8">
        <f>P3905-Table3[[#This Row],[paid]]</f>
        <v>-303.58805054183085</v>
      </c>
      <c r="R3905" s="8">
        <v>0.8241723539852952</v>
      </c>
      <c r="S3905" s="8">
        <v>200</v>
      </c>
      <c r="T3905" s="10">
        <v>8.5000000000000006E-2</v>
      </c>
      <c r="U3905" s="8">
        <v>4.0457589822069924</v>
      </c>
      <c r="V3905" s="10">
        <v>8.4826360981942309E-2</v>
      </c>
    </row>
    <row r="3906" spans="1:22" x14ac:dyDescent="0.25">
      <c r="A3906" s="6">
        <v>44749</v>
      </c>
      <c r="B3906" s="7" t="str">
        <f t="shared" ref="B3906:B3969" si="61">TEXT(A3906,"M")</f>
        <v>7</v>
      </c>
      <c r="C3906" s="17">
        <f>_xlfn.ISOWEEKNUM(Table3[[#This Row],[dt]])</f>
        <v>27</v>
      </c>
      <c r="D3906" s="1">
        <v>5435</v>
      </c>
      <c r="E3906" s="1" t="s">
        <v>10</v>
      </c>
      <c r="F3906" s="1" t="s">
        <v>91</v>
      </c>
      <c r="G3906" s="1" t="s">
        <v>71</v>
      </c>
      <c r="H3906" s="1" t="s">
        <v>17</v>
      </c>
      <c r="I3906" s="1" t="s">
        <v>21</v>
      </c>
      <c r="J3906" s="1" t="s">
        <v>16</v>
      </c>
      <c r="K3906" s="1" t="s">
        <v>15</v>
      </c>
      <c r="L3906" s="1" t="s">
        <v>75</v>
      </c>
      <c r="M3906" s="1">
        <v>80440</v>
      </c>
      <c r="N3906" s="17">
        <v>110.6304741223308</v>
      </c>
      <c r="O3906" s="8">
        <v>600.86384003858279</v>
      </c>
      <c r="P3906" s="8">
        <v>291.55198029137171</v>
      </c>
      <c r="Q3906" s="8">
        <f>P3906-Table3[[#This Row],[paid]]</f>
        <v>-309.31185974721109</v>
      </c>
      <c r="R3906" s="8">
        <v>2.6353677194674687</v>
      </c>
      <c r="S3906" s="8">
        <v>400</v>
      </c>
      <c r="T3906" s="10">
        <v>0.08</v>
      </c>
      <c r="U3906" s="8">
        <v>87.67347994099201</v>
      </c>
      <c r="V3906" s="10">
        <v>5.0118838644926333E-2</v>
      </c>
    </row>
    <row r="3907" spans="1:22" x14ac:dyDescent="0.25">
      <c r="A3907" s="6">
        <v>44749</v>
      </c>
      <c r="B3907" s="7" t="str">
        <f t="shared" si="61"/>
        <v>7</v>
      </c>
      <c r="C3907" s="17">
        <f>_xlfn.ISOWEEKNUM(Table3[[#This Row],[dt]])</f>
        <v>27</v>
      </c>
      <c r="D3907" s="1">
        <v>17644</v>
      </c>
      <c r="E3907" s="1" t="s">
        <v>10</v>
      </c>
      <c r="F3907" s="1" t="s">
        <v>92</v>
      </c>
      <c r="G3907" s="1" t="s">
        <v>53</v>
      </c>
      <c r="H3907" s="1" t="s">
        <v>17</v>
      </c>
      <c r="I3907" s="1" t="s">
        <v>21</v>
      </c>
      <c r="J3907" s="1" t="s">
        <v>13</v>
      </c>
      <c r="K3907" s="1" t="s">
        <v>14</v>
      </c>
      <c r="L3907" s="1" t="s">
        <v>80</v>
      </c>
      <c r="M3907" s="1">
        <v>14860</v>
      </c>
      <c r="N3907" s="17">
        <v>58.054974187247105</v>
      </c>
      <c r="O3907" s="8">
        <v>351.99509054288734</v>
      </c>
      <c r="P3907" s="8">
        <v>40.545765665684584</v>
      </c>
      <c r="Q3907" s="8">
        <f>P3907-Table3[[#This Row],[paid]]</f>
        <v>-311.44932487720274</v>
      </c>
      <c r="R3907" s="8">
        <v>0.69840295742636371</v>
      </c>
      <c r="S3907" s="8">
        <v>200</v>
      </c>
      <c r="T3907" s="10">
        <v>0.1</v>
      </c>
      <c r="U3907" s="8">
        <v>2.4523161844457406</v>
      </c>
      <c r="V3907" s="10">
        <v>1.0080445081351731E-2</v>
      </c>
    </row>
    <row r="3908" spans="1:22" x14ac:dyDescent="0.25">
      <c r="A3908" s="6">
        <v>44749</v>
      </c>
      <c r="B3908" s="7" t="str">
        <f t="shared" si="61"/>
        <v>7</v>
      </c>
      <c r="C3908" s="17">
        <f>_xlfn.ISOWEEKNUM(Table3[[#This Row],[dt]])</f>
        <v>27</v>
      </c>
      <c r="D3908" s="1">
        <v>17100</v>
      </c>
      <c r="E3908" s="1" t="s">
        <v>10</v>
      </c>
      <c r="F3908" s="1" t="s">
        <v>92</v>
      </c>
      <c r="G3908" s="1" t="s">
        <v>59</v>
      </c>
      <c r="H3908" s="1" t="s">
        <v>11</v>
      </c>
      <c r="I3908" s="1" t="s">
        <v>21</v>
      </c>
      <c r="J3908" s="1" t="s">
        <v>13</v>
      </c>
      <c r="K3908" s="1" t="s">
        <v>15</v>
      </c>
      <c r="L3908" s="1" t="s">
        <v>77</v>
      </c>
      <c r="M3908" s="1">
        <v>30260</v>
      </c>
      <c r="N3908" s="17">
        <v>137.44133232399696</v>
      </c>
      <c r="O3908" s="8">
        <v>927.68672534736868</v>
      </c>
      <c r="P3908" s="8">
        <v>590.28934958809361</v>
      </c>
      <c r="Q3908" s="8">
        <f>P3908-Table3[[#This Row],[paid]]</f>
        <v>-337.39737575927506</v>
      </c>
      <c r="R3908" s="8">
        <v>4.2948459506822632</v>
      </c>
      <c r="S3908" s="8">
        <v>400</v>
      </c>
      <c r="T3908" s="10">
        <v>7.0000000000000007E-2</v>
      </c>
      <c r="U3908" s="8">
        <v>58.207153947902363</v>
      </c>
      <c r="V3908" s="10">
        <v>1.6434638929907725E-2</v>
      </c>
    </row>
    <row r="3909" spans="1:22" x14ac:dyDescent="0.25">
      <c r="A3909" s="6">
        <v>44749</v>
      </c>
      <c r="B3909" s="7" t="str">
        <f t="shared" si="61"/>
        <v>7</v>
      </c>
      <c r="C3909" s="17">
        <f>_xlfn.ISOWEEKNUM(Table3[[#This Row],[dt]])</f>
        <v>27</v>
      </c>
      <c r="D3909" s="1">
        <v>17144</v>
      </c>
      <c r="E3909" s="1" t="s">
        <v>24</v>
      </c>
      <c r="F3909" s="1" t="s">
        <v>90</v>
      </c>
      <c r="G3909" s="1" t="s">
        <v>45</v>
      </c>
      <c r="H3909" s="1" t="s">
        <v>19</v>
      </c>
      <c r="I3909" s="1" t="s">
        <v>21</v>
      </c>
      <c r="J3909" s="1" t="s">
        <v>13</v>
      </c>
      <c r="K3909" s="1" t="s">
        <v>15</v>
      </c>
      <c r="L3909" s="1" t="s">
        <v>79</v>
      </c>
      <c r="M3909" s="1">
        <v>22500</v>
      </c>
      <c r="N3909" s="17">
        <v>99.200881785615877</v>
      </c>
      <c r="O3909" s="8">
        <v>713.15068513595475</v>
      </c>
      <c r="P3909" s="8">
        <v>368.46446255991049</v>
      </c>
      <c r="Q3909" s="8">
        <f>P3909-Table3[[#This Row],[paid]]</f>
        <v>-344.68622257604426</v>
      </c>
      <c r="R3909" s="8">
        <v>3.7143264850830975</v>
      </c>
      <c r="S3909" s="8">
        <v>400</v>
      </c>
      <c r="T3909" s="10">
        <v>0.12</v>
      </c>
      <c r="U3909" s="8">
        <v>74.805731665206849</v>
      </c>
      <c r="V3909" s="10">
        <v>3.3836701259009394E-2</v>
      </c>
    </row>
    <row r="3910" spans="1:22" x14ac:dyDescent="0.25">
      <c r="A3910" s="6">
        <v>44749</v>
      </c>
      <c r="B3910" s="7" t="str">
        <f t="shared" si="61"/>
        <v>7</v>
      </c>
      <c r="C3910" s="17">
        <f>_xlfn.ISOWEEKNUM(Table3[[#This Row],[dt]])</f>
        <v>27</v>
      </c>
      <c r="D3910" s="1">
        <v>16602</v>
      </c>
      <c r="E3910" s="1" t="s">
        <v>10</v>
      </c>
      <c r="F3910" s="1" t="s">
        <v>89</v>
      </c>
      <c r="G3910" s="1" t="s">
        <v>35</v>
      </c>
      <c r="H3910" s="1" t="s">
        <v>11</v>
      </c>
      <c r="I3910" s="1" t="s">
        <v>18</v>
      </c>
      <c r="J3910" s="1" t="s">
        <v>16</v>
      </c>
      <c r="K3910" s="1" t="s">
        <v>15</v>
      </c>
      <c r="L3910" s="1" t="s">
        <v>80</v>
      </c>
      <c r="M3910" s="1">
        <v>25200</v>
      </c>
      <c r="N3910" s="17">
        <v>100.67256637168141</v>
      </c>
      <c r="O3910" s="8">
        <v>444.96139010983387</v>
      </c>
      <c r="P3910" s="8">
        <v>94.50507400562843</v>
      </c>
      <c r="Q3910" s="8">
        <f>P3910-Table3[[#This Row],[paid]]</f>
        <v>-350.45631610420543</v>
      </c>
      <c r="R3910" s="8">
        <v>0.93873710993635839</v>
      </c>
      <c r="S3910" s="8">
        <v>200</v>
      </c>
      <c r="T3910" s="10">
        <v>0.08</v>
      </c>
      <c r="U3910" s="8">
        <v>12.934139686713406</v>
      </c>
      <c r="V3910" s="10">
        <v>2.2810309080940793E-2</v>
      </c>
    </row>
    <row r="3911" spans="1:22" x14ac:dyDescent="0.25">
      <c r="A3911" s="6">
        <v>44749</v>
      </c>
      <c r="B3911" s="7" t="str">
        <f t="shared" si="61"/>
        <v>7</v>
      </c>
      <c r="C3911" s="17">
        <f>_xlfn.ISOWEEKNUM(Table3[[#This Row],[dt]])</f>
        <v>27</v>
      </c>
      <c r="D3911" s="1">
        <v>15242</v>
      </c>
      <c r="E3911" s="1" t="s">
        <v>10</v>
      </c>
      <c r="F3911" s="1" t="s">
        <v>93</v>
      </c>
      <c r="G3911" s="1" t="s">
        <v>48</v>
      </c>
      <c r="H3911" s="1" t="s">
        <v>11</v>
      </c>
      <c r="I3911" s="1" t="s">
        <v>18</v>
      </c>
      <c r="J3911" s="1" t="s">
        <v>13</v>
      </c>
      <c r="K3911" s="1" t="s">
        <v>14</v>
      </c>
      <c r="L3911" s="1" t="s">
        <v>75</v>
      </c>
      <c r="M3911" s="1">
        <v>42690</v>
      </c>
      <c r="N3911" s="17">
        <v>206.84961677385252</v>
      </c>
      <c r="O3911" s="8">
        <v>966.25566043188508</v>
      </c>
      <c r="P3911" s="8">
        <v>605.66549413909468</v>
      </c>
      <c r="Q3911" s="8">
        <f>P3911-Table3[[#This Row],[paid]]</f>
        <v>-360.5901662927904</v>
      </c>
      <c r="R3911" s="8">
        <v>2.9280474558541978</v>
      </c>
      <c r="S3911" s="8">
        <v>800</v>
      </c>
      <c r="T3911" s="10">
        <v>0.14000000000000001</v>
      </c>
      <c r="U3911" s="8">
        <v>185.98364585480579</v>
      </c>
      <c r="V3911" s="10">
        <v>5.1178867888444696E-2</v>
      </c>
    </row>
    <row r="3912" spans="1:22" x14ac:dyDescent="0.25">
      <c r="A3912" s="6">
        <v>44749</v>
      </c>
      <c r="B3912" s="7" t="str">
        <f t="shared" si="61"/>
        <v>7</v>
      </c>
      <c r="C3912" s="17">
        <f>_xlfn.ISOWEEKNUM(Table3[[#This Row],[dt]])</f>
        <v>27</v>
      </c>
      <c r="D3912" s="1">
        <v>16842</v>
      </c>
      <c r="E3912" s="1" t="s">
        <v>10</v>
      </c>
      <c r="F3912" s="1" t="s">
        <v>89</v>
      </c>
      <c r="G3912" s="1" t="s">
        <v>54</v>
      </c>
      <c r="H3912" s="1" t="s">
        <v>11</v>
      </c>
      <c r="I3912" s="1" t="s">
        <v>12</v>
      </c>
      <c r="J3912" s="1" t="s">
        <v>16</v>
      </c>
      <c r="K3912" s="1" t="s">
        <v>14</v>
      </c>
      <c r="L3912" s="1" t="s">
        <v>77</v>
      </c>
      <c r="M3912" s="1">
        <v>51590</v>
      </c>
      <c r="N3912" s="17">
        <v>238.09057580332109</v>
      </c>
      <c r="O3912" s="8">
        <v>610.79945168311804</v>
      </c>
      <c r="P3912" s="8">
        <v>226.51961550091337</v>
      </c>
      <c r="Q3912" s="8">
        <f>P3912-Table3[[#This Row],[paid]]</f>
        <v>-384.27983618220469</v>
      </c>
      <c r="R3912" s="8">
        <v>0.95140101508273844</v>
      </c>
      <c r="S3912" s="8">
        <v>200</v>
      </c>
      <c r="T3912" s="10">
        <v>0.14000000000000001</v>
      </c>
      <c r="U3912" s="8">
        <v>58.239764212181903</v>
      </c>
      <c r="V3912" s="10">
        <v>4.285115594617387E-2</v>
      </c>
    </row>
    <row r="3913" spans="1:22" x14ac:dyDescent="0.25">
      <c r="A3913" s="6">
        <v>44749</v>
      </c>
      <c r="B3913" s="7" t="str">
        <f t="shared" si="61"/>
        <v>7</v>
      </c>
      <c r="C3913" s="17">
        <f>_xlfn.ISOWEEKNUM(Table3[[#This Row],[dt]])</f>
        <v>27</v>
      </c>
      <c r="D3913" s="1">
        <v>17849</v>
      </c>
      <c r="E3913" s="1" t="s">
        <v>10</v>
      </c>
      <c r="F3913" s="1" t="s">
        <v>94</v>
      </c>
      <c r="G3913" s="1" t="s">
        <v>39</v>
      </c>
      <c r="H3913" s="1" t="s">
        <v>11</v>
      </c>
      <c r="I3913" s="1" t="s">
        <v>18</v>
      </c>
      <c r="J3913" s="1" t="s">
        <v>16</v>
      </c>
      <c r="K3913" s="1" t="s">
        <v>15</v>
      </c>
      <c r="L3913" s="1" t="s">
        <v>77</v>
      </c>
      <c r="M3913" s="1">
        <v>161260</v>
      </c>
      <c r="N3913" s="17">
        <v>412.80836973761097</v>
      </c>
      <c r="O3913" s="8">
        <v>1527.4953090548213</v>
      </c>
      <c r="P3913" s="8">
        <v>1142.3240005666105</v>
      </c>
      <c r="Q3913" s="8">
        <f>P3913-Table3[[#This Row],[paid]]</f>
        <v>-385.1713084882108</v>
      </c>
      <c r="R3913" s="8">
        <v>2.7672016468384442</v>
      </c>
      <c r="S3913" s="8">
        <v>1200</v>
      </c>
      <c r="T3913" s="10">
        <v>0.08</v>
      </c>
      <c r="U3913" s="8">
        <v>514.16968586748305</v>
      </c>
      <c r="V3913" s="10">
        <v>7.5018075083841784E-2</v>
      </c>
    </row>
    <row r="3914" spans="1:22" x14ac:dyDescent="0.25">
      <c r="A3914" s="6">
        <v>44749</v>
      </c>
      <c r="B3914" s="7" t="str">
        <f t="shared" si="61"/>
        <v>7</v>
      </c>
      <c r="C3914" s="17">
        <f>_xlfn.ISOWEEKNUM(Table3[[#This Row],[dt]])</f>
        <v>27</v>
      </c>
      <c r="D3914" s="1">
        <v>17962</v>
      </c>
      <c r="E3914" s="1" t="s">
        <v>10</v>
      </c>
      <c r="F3914" s="1" t="s">
        <v>91</v>
      </c>
      <c r="G3914" s="1" t="s">
        <v>44</v>
      </c>
      <c r="H3914" s="1" t="s">
        <v>11</v>
      </c>
      <c r="I3914" s="1" t="s">
        <v>12</v>
      </c>
      <c r="J3914" s="1" t="s">
        <v>23</v>
      </c>
      <c r="K3914" s="1" t="s">
        <v>15</v>
      </c>
      <c r="L3914" s="1" t="s">
        <v>78</v>
      </c>
      <c r="M3914" s="1">
        <v>67250</v>
      </c>
      <c r="N3914" s="17">
        <v>826.7661888844824</v>
      </c>
      <c r="O3914" s="8">
        <v>1064.5723806250685</v>
      </c>
      <c r="P3914" s="8">
        <v>676.0003455614966</v>
      </c>
      <c r="Q3914" s="8">
        <f>P3914-Table3[[#This Row],[paid]]</f>
        <v>-388.57203506357189</v>
      </c>
      <c r="R3914" s="8">
        <v>0.8176439175307747</v>
      </c>
      <c r="S3914" s="8">
        <v>1000</v>
      </c>
      <c r="T3914" s="10">
        <v>0.06</v>
      </c>
      <c r="U3914" s="8">
        <v>9.5071071639550269</v>
      </c>
      <c r="V3914" s="10">
        <v>2.3439601341372772E-3</v>
      </c>
    </row>
    <row r="3915" spans="1:22" x14ac:dyDescent="0.25">
      <c r="A3915" s="6">
        <v>44749</v>
      </c>
      <c r="B3915" s="7" t="str">
        <f t="shared" si="61"/>
        <v>7</v>
      </c>
      <c r="C3915" s="17">
        <f>_xlfn.ISOWEEKNUM(Table3[[#This Row],[dt]])</f>
        <v>27</v>
      </c>
      <c r="D3915" s="1">
        <v>2865</v>
      </c>
      <c r="E3915" s="1" t="s">
        <v>10</v>
      </c>
      <c r="F3915" s="1" t="s">
        <v>94</v>
      </c>
      <c r="G3915" s="1" t="s">
        <v>54</v>
      </c>
      <c r="H3915" s="1" t="s">
        <v>17</v>
      </c>
      <c r="I3915" s="1" t="s">
        <v>12</v>
      </c>
      <c r="J3915" s="1" t="s">
        <v>16</v>
      </c>
      <c r="K3915" s="1" t="s">
        <v>15</v>
      </c>
      <c r="L3915" s="1" t="s">
        <v>77</v>
      </c>
      <c r="M3915" s="1">
        <v>58370</v>
      </c>
      <c r="N3915" s="17">
        <v>130.87443946188341</v>
      </c>
      <c r="O3915" s="8">
        <v>1792.2020065085633</v>
      </c>
      <c r="P3915" s="8">
        <v>1396.1513869301841</v>
      </c>
      <c r="Q3915" s="8">
        <f>P3915-Table3[[#This Row],[paid]]</f>
        <v>-396.05061957837916</v>
      </c>
      <c r="R3915" s="8">
        <v>10.667869086360495</v>
      </c>
      <c r="S3915" s="8">
        <v>800</v>
      </c>
      <c r="T3915" s="10">
        <v>0.12</v>
      </c>
      <c r="U3915" s="8">
        <v>863.20426200402608</v>
      </c>
      <c r="V3915" s="10">
        <v>0.10304568569530437</v>
      </c>
    </row>
    <row r="3916" spans="1:22" x14ac:dyDescent="0.25">
      <c r="A3916" s="6">
        <v>44749</v>
      </c>
      <c r="B3916" s="7" t="str">
        <f t="shared" si="61"/>
        <v>7</v>
      </c>
      <c r="C3916" s="17">
        <f>_xlfn.ISOWEEKNUM(Table3[[#This Row],[dt]])</f>
        <v>27</v>
      </c>
      <c r="D3916" s="1">
        <v>16053</v>
      </c>
      <c r="E3916" s="1" t="s">
        <v>10</v>
      </c>
      <c r="F3916" s="1" t="s">
        <v>94</v>
      </c>
      <c r="G3916" s="1" t="s">
        <v>33</v>
      </c>
      <c r="H3916" s="1" t="s">
        <v>11</v>
      </c>
      <c r="I3916" s="1" t="s">
        <v>12</v>
      </c>
      <c r="J3916" s="1" t="s">
        <v>16</v>
      </c>
      <c r="K3916" s="1" t="s">
        <v>15</v>
      </c>
      <c r="L3916" s="1" t="s">
        <v>79</v>
      </c>
      <c r="M3916" s="1">
        <v>133010</v>
      </c>
      <c r="N3916" s="17">
        <v>714.06993615786416</v>
      </c>
      <c r="O3916" s="8">
        <v>1147.6757602742082</v>
      </c>
      <c r="P3916" s="8">
        <v>738.30698817020902</v>
      </c>
      <c r="Q3916" s="8">
        <f>P3916-Table3[[#This Row],[paid]]</f>
        <v>-409.36877210399916</v>
      </c>
      <c r="R3916" s="8">
        <v>1.0339421263731605</v>
      </c>
      <c r="S3916" s="8">
        <v>800</v>
      </c>
      <c r="T3916" s="10">
        <v>0.08</v>
      </c>
      <c r="U3916" s="8">
        <v>243.75774034811761</v>
      </c>
      <c r="V3916" s="10">
        <v>5.5026284064717032E-2</v>
      </c>
    </row>
    <row r="3917" spans="1:22" x14ac:dyDescent="0.25">
      <c r="A3917" s="6">
        <v>44749</v>
      </c>
      <c r="B3917" s="7" t="str">
        <f t="shared" si="61"/>
        <v>7</v>
      </c>
      <c r="C3917" s="17">
        <f>_xlfn.ISOWEEKNUM(Table3[[#This Row],[dt]])</f>
        <v>27</v>
      </c>
      <c r="D3917" s="1">
        <v>2917</v>
      </c>
      <c r="E3917" s="1" t="s">
        <v>10</v>
      </c>
      <c r="F3917" s="1" t="s">
        <v>95</v>
      </c>
      <c r="G3917" s="1" t="s">
        <v>53</v>
      </c>
      <c r="H3917" s="1" t="s">
        <v>17</v>
      </c>
      <c r="I3917" s="1" t="s">
        <v>18</v>
      </c>
      <c r="J3917" s="1" t="s">
        <v>13</v>
      </c>
      <c r="K3917" s="1" t="s">
        <v>15</v>
      </c>
      <c r="L3917" s="1" t="s">
        <v>80</v>
      </c>
      <c r="M3917" s="1">
        <v>33900</v>
      </c>
      <c r="N3917" s="17">
        <v>108.20300031918289</v>
      </c>
      <c r="O3917" s="8">
        <v>1045.6079007470823</v>
      </c>
      <c r="P3917" s="8">
        <v>628.54395565709285</v>
      </c>
      <c r="Q3917" s="8">
        <f>P3917-Table3[[#This Row],[paid]]</f>
        <v>-417.06394508998949</v>
      </c>
      <c r="R3917" s="8">
        <v>5.8089327819282355</v>
      </c>
      <c r="S3917" s="8">
        <v>200</v>
      </c>
      <c r="T3917" s="10">
        <v>7.0000000000000007E-2</v>
      </c>
      <c r="U3917" s="8">
        <v>179.35294351057013</v>
      </c>
      <c r="V3917" s="10">
        <v>4.7557783322427799E-2</v>
      </c>
    </row>
    <row r="3918" spans="1:22" x14ac:dyDescent="0.25">
      <c r="A3918" s="6">
        <v>44749</v>
      </c>
      <c r="B3918" s="7" t="str">
        <f t="shared" si="61"/>
        <v>7</v>
      </c>
      <c r="C3918" s="17">
        <f>_xlfn.ISOWEEKNUM(Table3[[#This Row],[dt]])</f>
        <v>27</v>
      </c>
      <c r="D3918" s="1">
        <v>17246</v>
      </c>
      <c r="E3918" s="1" t="s">
        <v>10</v>
      </c>
      <c r="F3918" s="1" t="s">
        <v>92</v>
      </c>
      <c r="G3918" s="1" t="s">
        <v>61</v>
      </c>
      <c r="H3918" s="1" t="s">
        <v>11</v>
      </c>
      <c r="I3918" s="1" t="s">
        <v>12</v>
      </c>
      <c r="J3918" s="1" t="s">
        <v>16</v>
      </c>
      <c r="K3918" s="1" t="s">
        <v>14</v>
      </c>
      <c r="L3918" s="1" t="s">
        <v>75</v>
      </c>
      <c r="M3918" s="1">
        <v>38530</v>
      </c>
      <c r="N3918" s="17">
        <v>161.33714844022612</v>
      </c>
      <c r="O3918" s="8">
        <v>775.76939644414995</v>
      </c>
      <c r="P3918" s="8">
        <v>347.66783963748458</v>
      </c>
      <c r="Q3918" s="8">
        <f>P3918-Table3[[#This Row],[paid]]</f>
        <v>-428.10155680666537</v>
      </c>
      <c r="R3918" s="8">
        <v>2.1549149901226388</v>
      </c>
      <c r="S3918" s="8">
        <v>400</v>
      </c>
      <c r="T3918" s="10">
        <v>0.15</v>
      </c>
      <c r="U3918" s="8">
        <v>200.46712665574813</v>
      </c>
      <c r="V3918" s="10">
        <v>9.6100887015595327E-2</v>
      </c>
    </row>
    <row r="3919" spans="1:22" x14ac:dyDescent="0.25">
      <c r="A3919" s="6">
        <v>44749</v>
      </c>
      <c r="B3919" s="7" t="str">
        <f t="shared" si="61"/>
        <v>7</v>
      </c>
      <c r="C3919" s="17">
        <f>_xlfn.ISOWEEKNUM(Table3[[#This Row],[dt]])</f>
        <v>27</v>
      </c>
      <c r="D3919" s="1">
        <v>16862</v>
      </c>
      <c r="E3919" s="1" t="s">
        <v>10</v>
      </c>
      <c r="F3919" s="1" t="s">
        <v>94</v>
      </c>
      <c r="G3919" s="1" t="s">
        <v>58</v>
      </c>
      <c r="H3919" s="1" t="s">
        <v>17</v>
      </c>
      <c r="I3919" s="1" t="s">
        <v>12</v>
      </c>
      <c r="J3919" s="1" t="s">
        <v>13</v>
      </c>
      <c r="K3919" s="1" t="s">
        <v>14</v>
      </c>
      <c r="L3919" s="1" t="s">
        <v>76</v>
      </c>
      <c r="M3919" s="1">
        <v>22410</v>
      </c>
      <c r="N3919" s="17">
        <v>72.076271186440678</v>
      </c>
      <c r="O3919" s="8">
        <v>548.30783995282025</v>
      </c>
      <c r="P3919" s="8">
        <v>104.55022371981742</v>
      </c>
      <c r="Q3919" s="8">
        <f>P3919-Table3[[#This Row],[paid]]</f>
        <v>-443.75761623300281</v>
      </c>
      <c r="R3919" s="8">
        <v>1.4505498411450271</v>
      </c>
      <c r="S3919" s="8">
        <v>400</v>
      </c>
      <c r="T3919" s="10">
        <v>0.09</v>
      </c>
      <c r="U3919" s="8">
        <v>23.062614394622763</v>
      </c>
      <c r="V3919" s="10">
        <v>3.6764809572013155E-2</v>
      </c>
    </row>
    <row r="3920" spans="1:22" x14ac:dyDescent="0.25">
      <c r="A3920" s="6">
        <v>44749</v>
      </c>
      <c r="B3920" s="7" t="str">
        <f t="shared" si="61"/>
        <v>7</v>
      </c>
      <c r="C3920" s="17">
        <f>_xlfn.ISOWEEKNUM(Table3[[#This Row],[dt]])</f>
        <v>27</v>
      </c>
      <c r="D3920" s="1">
        <v>15372</v>
      </c>
      <c r="E3920" s="1" t="s">
        <v>10</v>
      </c>
      <c r="F3920" s="1" t="s">
        <v>92</v>
      </c>
      <c r="G3920" s="1" t="s">
        <v>34</v>
      </c>
      <c r="H3920" s="1" t="s">
        <v>11</v>
      </c>
      <c r="I3920" s="1" t="s">
        <v>12</v>
      </c>
      <c r="J3920" s="1" t="s">
        <v>16</v>
      </c>
      <c r="K3920" s="1" t="s">
        <v>15</v>
      </c>
      <c r="L3920" s="1" t="s">
        <v>79</v>
      </c>
      <c r="M3920" s="1">
        <v>60970</v>
      </c>
      <c r="N3920" s="17">
        <v>597.78040281141102</v>
      </c>
      <c r="O3920" s="8">
        <v>547.52920084106927</v>
      </c>
      <c r="P3920" s="8">
        <v>82.154173250447883</v>
      </c>
      <c r="Q3920" s="8">
        <f>P3920-Table3[[#This Row],[paid]]</f>
        <v>-465.37502759062136</v>
      </c>
      <c r="R3920" s="8">
        <v>0.13743202832356158</v>
      </c>
      <c r="S3920" s="8">
        <v>200</v>
      </c>
      <c r="T3920" s="10">
        <v>0.105</v>
      </c>
      <c r="U3920" s="8">
        <v>13.743239794940308</v>
      </c>
      <c r="V3920" s="10">
        <v>2.7880993444370124E-2</v>
      </c>
    </row>
    <row r="3921" spans="1:22" x14ac:dyDescent="0.25">
      <c r="A3921" s="6">
        <v>44749</v>
      </c>
      <c r="B3921" s="7" t="str">
        <f t="shared" si="61"/>
        <v>7</v>
      </c>
      <c r="C3921" s="17">
        <f>_xlfn.ISOWEEKNUM(Table3[[#This Row],[dt]])</f>
        <v>27</v>
      </c>
      <c r="D3921" s="1">
        <v>15169</v>
      </c>
      <c r="E3921" s="1" t="s">
        <v>10</v>
      </c>
      <c r="F3921" s="1" t="s">
        <v>91</v>
      </c>
      <c r="G3921" s="1" t="s">
        <v>44</v>
      </c>
      <c r="H3921" s="1" t="s">
        <v>11</v>
      </c>
      <c r="I3921" s="1" t="s">
        <v>18</v>
      </c>
      <c r="J3921" s="1" t="s">
        <v>13</v>
      </c>
      <c r="K3921" s="1" t="s">
        <v>14</v>
      </c>
      <c r="L3921" s="1" t="s">
        <v>77</v>
      </c>
      <c r="M3921" s="1">
        <v>120490</v>
      </c>
      <c r="N3921" s="17">
        <v>678.18011257035653</v>
      </c>
      <c r="O3921" s="8">
        <v>2942.1211891180551</v>
      </c>
      <c r="P3921" s="8">
        <v>2463.318616335449</v>
      </c>
      <c r="Q3921" s="8">
        <f>P3921-Table3[[#This Row],[paid]]</f>
        <v>-478.80257278260615</v>
      </c>
      <c r="R3921" s="8">
        <v>3.6322483816272282</v>
      </c>
      <c r="S3921" s="8">
        <v>2200</v>
      </c>
      <c r="T3921" s="10">
        <v>0.09</v>
      </c>
      <c r="U3921" s="8">
        <v>1022.0001676081586</v>
      </c>
      <c r="V3921" s="10">
        <v>6.9147921076252214E-2</v>
      </c>
    </row>
    <row r="3922" spans="1:22" x14ac:dyDescent="0.25">
      <c r="A3922" s="6">
        <v>44749</v>
      </c>
      <c r="B3922" s="7" t="str">
        <f t="shared" si="61"/>
        <v>7</v>
      </c>
      <c r="C3922" s="17">
        <f>_xlfn.ISOWEEKNUM(Table3[[#This Row],[dt]])</f>
        <v>27</v>
      </c>
      <c r="D3922" s="1">
        <v>16537</v>
      </c>
      <c r="E3922" s="1" t="s">
        <v>10</v>
      </c>
      <c r="F3922" s="1" t="s">
        <v>89</v>
      </c>
      <c r="G3922" s="1" t="s">
        <v>72</v>
      </c>
      <c r="H3922" s="1" t="s">
        <v>17</v>
      </c>
      <c r="I3922" s="1" t="s">
        <v>12</v>
      </c>
      <c r="J3922" s="1" t="s">
        <v>16</v>
      </c>
      <c r="K3922" s="1" t="s">
        <v>15</v>
      </c>
      <c r="L3922" s="1" t="s">
        <v>79</v>
      </c>
      <c r="M3922" s="1">
        <v>40180</v>
      </c>
      <c r="N3922" s="17">
        <v>139.16332767402378</v>
      </c>
      <c r="O3922" s="8">
        <v>911.33477224621959</v>
      </c>
      <c r="P3922" s="8">
        <v>414.45875663670745</v>
      </c>
      <c r="Q3922" s="8">
        <f>P3922-Table3[[#This Row],[paid]]</f>
        <v>-496.87601560951214</v>
      </c>
      <c r="R3922" s="8">
        <v>2.9782182099549659</v>
      </c>
      <c r="S3922" s="8">
        <v>200</v>
      </c>
      <c r="T3922" s="10">
        <v>0.1</v>
      </c>
      <c r="U3922" s="8">
        <v>108.57617456478857</v>
      </c>
      <c r="V3922" s="10">
        <v>4.3661833184510196E-2</v>
      </c>
    </row>
    <row r="3923" spans="1:22" x14ac:dyDescent="0.25">
      <c r="A3923" s="6">
        <v>44749</v>
      </c>
      <c r="B3923" s="7" t="str">
        <f t="shared" si="61"/>
        <v>7</v>
      </c>
      <c r="C3923" s="17">
        <f>_xlfn.ISOWEEKNUM(Table3[[#This Row],[dt]])</f>
        <v>27</v>
      </c>
      <c r="D3923" s="1">
        <v>2406</v>
      </c>
      <c r="E3923" s="1" t="s">
        <v>10</v>
      </c>
      <c r="F3923" s="1" t="s">
        <v>93</v>
      </c>
      <c r="G3923" s="1" t="s">
        <v>42</v>
      </c>
      <c r="H3923" s="1" t="s">
        <v>17</v>
      </c>
      <c r="I3923" s="1" t="s">
        <v>18</v>
      </c>
      <c r="J3923" s="1" t="s">
        <v>16</v>
      </c>
      <c r="K3923" s="1" t="s">
        <v>14</v>
      </c>
      <c r="L3923" s="1" t="s">
        <v>81</v>
      </c>
      <c r="M3923" s="1">
        <v>17560</v>
      </c>
      <c r="N3923" s="17">
        <v>84.521388090986719</v>
      </c>
      <c r="O3923" s="8">
        <v>661.29607592120419</v>
      </c>
      <c r="P3923" s="8">
        <v>150.25178031178152</v>
      </c>
      <c r="Q3923" s="8">
        <f>P3923-Table3[[#This Row],[paid]]</f>
        <v>-511.04429560942265</v>
      </c>
      <c r="R3923" s="8">
        <v>1.7776776234440974</v>
      </c>
      <c r="S3923" s="8">
        <v>5000</v>
      </c>
      <c r="T3923" s="10">
        <v>0.05</v>
      </c>
      <c r="U3923" s="8">
        <v>44.132971759431356</v>
      </c>
      <c r="V3923" s="10">
        <v>4.895446348772349E-2</v>
      </c>
    </row>
    <row r="3924" spans="1:22" x14ac:dyDescent="0.25">
      <c r="A3924" s="6">
        <v>44749</v>
      </c>
      <c r="B3924" s="7" t="str">
        <f t="shared" si="61"/>
        <v>7</v>
      </c>
      <c r="C3924" s="17">
        <f>_xlfn.ISOWEEKNUM(Table3[[#This Row],[dt]])</f>
        <v>27</v>
      </c>
      <c r="D3924" s="1">
        <v>13155</v>
      </c>
      <c r="E3924" s="1" t="s">
        <v>10</v>
      </c>
      <c r="F3924" s="1" t="s">
        <v>94</v>
      </c>
      <c r="G3924" s="1" t="s">
        <v>54</v>
      </c>
      <c r="H3924" s="1" t="s">
        <v>17</v>
      </c>
      <c r="I3924" s="1" t="s">
        <v>12</v>
      </c>
      <c r="J3924" s="1" t="s">
        <v>13</v>
      </c>
      <c r="K3924" s="1" t="s">
        <v>14</v>
      </c>
      <c r="L3924" s="1" t="s">
        <v>78</v>
      </c>
      <c r="M3924" s="1">
        <v>20620</v>
      </c>
      <c r="N3924" s="17">
        <v>101.17107888068151</v>
      </c>
      <c r="O3924" s="8">
        <v>651.0649562005301</v>
      </c>
      <c r="P3924" s="8">
        <v>120.63909164873864</v>
      </c>
      <c r="Q3924" s="8">
        <f>P3924-Table3[[#This Row],[paid]]</f>
        <v>-530.42586455179151</v>
      </c>
      <c r="R3924" s="8">
        <v>1.1924266597079309</v>
      </c>
      <c r="S3924" s="8">
        <v>400</v>
      </c>
      <c r="T3924" s="10">
        <v>7.0000000000000007E-2</v>
      </c>
      <c r="U3924" s="8">
        <v>4.9375485620838777</v>
      </c>
      <c r="V3924" s="10">
        <v>6.8213772923904235E-3</v>
      </c>
    </row>
    <row r="3925" spans="1:22" x14ac:dyDescent="0.25">
      <c r="A3925" s="6">
        <v>44749</v>
      </c>
      <c r="B3925" s="7" t="str">
        <f t="shared" si="61"/>
        <v>7</v>
      </c>
      <c r="C3925" s="17">
        <f>_xlfn.ISOWEEKNUM(Table3[[#This Row],[dt]])</f>
        <v>27</v>
      </c>
      <c r="D3925" s="1">
        <v>9363</v>
      </c>
      <c r="E3925" s="1" t="s">
        <v>10</v>
      </c>
      <c r="F3925" s="1" t="s">
        <v>90</v>
      </c>
      <c r="G3925" s="1" t="s">
        <v>30</v>
      </c>
      <c r="H3925" s="1" t="s">
        <v>11</v>
      </c>
      <c r="I3925" s="1" t="s">
        <v>18</v>
      </c>
      <c r="J3925" s="1" t="s">
        <v>13</v>
      </c>
      <c r="K3925" s="1" t="s">
        <v>14</v>
      </c>
      <c r="L3925" s="1" t="s">
        <v>75</v>
      </c>
      <c r="M3925" s="1">
        <v>74140</v>
      </c>
      <c r="N3925" s="17">
        <v>292.27332457293033</v>
      </c>
      <c r="O3925" s="8">
        <v>1847.5802630915246</v>
      </c>
      <c r="P3925" s="8">
        <v>1304.3440239349982</v>
      </c>
      <c r="Q3925" s="8">
        <f>P3925-Table3[[#This Row],[paid]]</f>
        <v>-543.23623915652638</v>
      </c>
      <c r="R3925" s="8">
        <v>4.4627542586751803</v>
      </c>
      <c r="S3925" s="8">
        <v>800</v>
      </c>
      <c r="T3925" s="10">
        <v>0.12</v>
      </c>
      <c r="U3925" s="8">
        <v>559.88876360617962</v>
      </c>
      <c r="V3925" s="10">
        <v>7.154155055876088E-2</v>
      </c>
    </row>
    <row r="3926" spans="1:22" x14ac:dyDescent="0.25">
      <c r="A3926" s="6">
        <v>44749</v>
      </c>
      <c r="B3926" s="7" t="str">
        <f t="shared" si="61"/>
        <v>7</v>
      </c>
      <c r="C3926" s="17">
        <f>_xlfn.ISOWEEKNUM(Table3[[#This Row],[dt]])</f>
        <v>27</v>
      </c>
      <c r="D3926" s="1">
        <v>9559</v>
      </c>
      <c r="E3926" s="1" t="s">
        <v>10</v>
      </c>
      <c r="F3926" s="1" t="s">
        <v>94</v>
      </c>
      <c r="G3926" s="1" t="s">
        <v>39</v>
      </c>
      <c r="H3926" s="1" t="s">
        <v>17</v>
      </c>
      <c r="I3926" s="1" t="s">
        <v>12</v>
      </c>
      <c r="J3926" s="1" t="s">
        <v>16</v>
      </c>
      <c r="K3926" s="1" t="s">
        <v>14</v>
      </c>
      <c r="L3926" s="1" t="s">
        <v>76</v>
      </c>
      <c r="M3926" s="1">
        <v>237130</v>
      </c>
      <c r="N3926" s="17">
        <v>500.55511890593067</v>
      </c>
      <c r="O3926" s="8">
        <v>5205.0676816202576</v>
      </c>
      <c r="P3926" s="8">
        <v>4619.5448090192294</v>
      </c>
      <c r="Q3926" s="8">
        <f>P3926-Table3[[#This Row],[paid]]</f>
        <v>-585.52287260102821</v>
      </c>
      <c r="R3926" s="8">
        <v>9.2288434071281173</v>
      </c>
      <c r="S3926" s="8">
        <v>4600</v>
      </c>
      <c r="T3926" s="10">
        <v>7.0000000000000007E-2</v>
      </c>
      <c r="U3926" s="8">
        <v>1836.8400921397892</v>
      </c>
      <c r="V3926" s="10">
        <v>6.6270601977693078E-2</v>
      </c>
    </row>
    <row r="3927" spans="1:22" x14ac:dyDescent="0.25">
      <c r="A3927" s="6">
        <v>44749</v>
      </c>
      <c r="B3927" s="7" t="str">
        <f t="shared" si="61"/>
        <v>7</v>
      </c>
      <c r="C3927" s="17">
        <f>_xlfn.ISOWEEKNUM(Table3[[#This Row],[dt]])</f>
        <v>27</v>
      </c>
      <c r="D3927" s="1">
        <v>17956</v>
      </c>
      <c r="E3927" s="1" t="s">
        <v>10</v>
      </c>
      <c r="F3927" s="1" t="s">
        <v>89</v>
      </c>
      <c r="G3927" s="1" t="s">
        <v>59</v>
      </c>
      <c r="H3927" s="1" t="s">
        <v>11</v>
      </c>
      <c r="I3927" s="1" t="s">
        <v>18</v>
      </c>
      <c r="J3927" s="1" t="s">
        <v>13</v>
      </c>
      <c r="K3927" s="1" t="s">
        <v>14</v>
      </c>
      <c r="L3927" s="1" t="s">
        <v>77</v>
      </c>
      <c r="M3927" s="1">
        <v>59280</v>
      </c>
      <c r="N3927" s="17">
        <v>92.77196948290478</v>
      </c>
      <c r="O3927" s="8">
        <v>750.99232650376598</v>
      </c>
      <c r="P3927" s="8">
        <v>161.27554906551629</v>
      </c>
      <c r="Q3927" s="8">
        <f>P3927-Table3[[#This Row],[paid]]</f>
        <v>-589.71677743824966</v>
      </c>
      <c r="R3927" s="8">
        <v>1.7384081632031618</v>
      </c>
      <c r="S3927" s="8">
        <v>200</v>
      </c>
      <c r="T3927" s="10">
        <v>0.08</v>
      </c>
      <c r="U3927" s="8">
        <v>43.990927174908883</v>
      </c>
      <c r="V3927" s="10">
        <v>4.5461455492175576E-2</v>
      </c>
    </row>
    <row r="3928" spans="1:22" x14ac:dyDescent="0.25">
      <c r="A3928" s="6">
        <v>44749</v>
      </c>
      <c r="B3928" s="7" t="str">
        <f t="shared" si="61"/>
        <v>7</v>
      </c>
      <c r="C3928" s="17">
        <f>_xlfn.ISOWEEKNUM(Table3[[#This Row],[dt]])</f>
        <v>27</v>
      </c>
      <c r="D3928" s="1">
        <v>14315</v>
      </c>
      <c r="E3928" s="1" t="s">
        <v>10</v>
      </c>
      <c r="F3928" s="1" t="s">
        <v>91</v>
      </c>
      <c r="G3928" s="1" t="s">
        <v>35</v>
      </c>
      <c r="H3928" s="1" t="s">
        <v>11</v>
      </c>
      <c r="I3928" s="1" t="s">
        <v>12</v>
      </c>
      <c r="J3928" s="1" t="s">
        <v>16</v>
      </c>
      <c r="K3928" s="1" t="s">
        <v>14</v>
      </c>
      <c r="L3928" s="1" t="s">
        <v>78</v>
      </c>
      <c r="M3928" s="1">
        <v>39630</v>
      </c>
      <c r="N3928" s="17">
        <v>157.52710190315585</v>
      </c>
      <c r="O3928" s="8">
        <v>979.85850118408769</v>
      </c>
      <c r="P3928" s="8">
        <v>389.78351001691755</v>
      </c>
      <c r="Q3928" s="8">
        <f>P3928-Table3[[#This Row],[paid]]</f>
        <v>-590.07499116717008</v>
      </c>
      <c r="R3928" s="8">
        <v>2.4743901545052722</v>
      </c>
      <c r="S3928" s="8">
        <v>600</v>
      </c>
      <c r="T3928" s="10">
        <v>0.15</v>
      </c>
      <c r="U3928" s="8">
        <v>205.87227501340672</v>
      </c>
      <c r="V3928" s="10">
        <v>8.8028469531916731E-2</v>
      </c>
    </row>
    <row r="3929" spans="1:22" x14ac:dyDescent="0.25">
      <c r="A3929" s="6">
        <v>44749</v>
      </c>
      <c r="B3929" s="7" t="str">
        <f t="shared" si="61"/>
        <v>7</v>
      </c>
      <c r="C3929" s="17">
        <f>_xlfn.ISOWEEKNUM(Table3[[#This Row],[dt]])</f>
        <v>27</v>
      </c>
      <c r="D3929" s="1">
        <v>17047</v>
      </c>
      <c r="E3929" s="1" t="s">
        <v>10</v>
      </c>
      <c r="F3929" s="1" t="s">
        <v>95</v>
      </c>
      <c r="G3929" s="1" t="s">
        <v>27</v>
      </c>
      <c r="H3929" s="1" t="s">
        <v>17</v>
      </c>
      <c r="I3929" s="1" t="s">
        <v>12</v>
      </c>
      <c r="J3929" s="1" t="s">
        <v>16</v>
      </c>
      <c r="K3929" s="1" t="s">
        <v>20</v>
      </c>
      <c r="L3929" s="1" t="s">
        <v>80</v>
      </c>
      <c r="M3929" s="1">
        <v>51350</v>
      </c>
      <c r="N3929" s="17">
        <v>75.674958736147133</v>
      </c>
      <c r="O3929" s="8">
        <v>1239.4362065891282</v>
      </c>
      <c r="P3929" s="8">
        <v>625.29522526479343</v>
      </c>
      <c r="Q3929" s="8">
        <f>P3929-Table3[[#This Row],[paid]]</f>
        <v>-614.1409813243348</v>
      </c>
      <c r="R3929" s="8">
        <v>8.2629080439275224</v>
      </c>
      <c r="S3929" s="8">
        <v>600</v>
      </c>
      <c r="T3929" s="10">
        <v>7.4999999999999997E-2</v>
      </c>
      <c r="U3929" s="8">
        <v>253.18368117193629</v>
      </c>
      <c r="V3929" s="10">
        <v>6.7483771649549149E-2</v>
      </c>
    </row>
    <row r="3930" spans="1:22" x14ac:dyDescent="0.25">
      <c r="A3930" s="6">
        <v>44749</v>
      </c>
      <c r="B3930" s="7" t="str">
        <f t="shared" si="61"/>
        <v>7</v>
      </c>
      <c r="C3930" s="17">
        <f>_xlfn.ISOWEEKNUM(Table3[[#This Row],[dt]])</f>
        <v>27</v>
      </c>
      <c r="D3930" s="1">
        <v>16966</v>
      </c>
      <c r="E3930" s="1" t="s">
        <v>10</v>
      </c>
      <c r="F3930" s="1" t="s">
        <v>94</v>
      </c>
      <c r="G3930" s="1" t="s">
        <v>48</v>
      </c>
      <c r="H3930" s="1" t="s">
        <v>11</v>
      </c>
      <c r="I3930" s="1" t="s">
        <v>12</v>
      </c>
      <c r="J3930" s="1" t="s">
        <v>16</v>
      </c>
      <c r="K3930" s="1" t="s">
        <v>15</v>
      </c>
      <c r="L3930" s="1" t="s">
        <v>77</v>
      </c>
      <c r="M3930" s="1">
        <v>87190</v>
      </c>
      <c r="N3930" s="17">
        <v>192.01592410638659</v>
      </c>
      <c r="O3930" s="8">
        <v>1005.8445931165138</v>
      </c>
      <c r="P3930" s="8">
        <v>353.73292867157471</v>
      </c>
      <c r="Q3930" s="8">
        <f>P3930-Table3[[#This Row],[paid]]</f>
        <v>-652.11166444493915</v>
      </c>
      <c r="R3930" s="8">
        <v>1.8422062144991094</v>
      </c>
      <c r="S3930" s="8">
        <v>400</v>
      </c>
      <c r="T3930" s="10">
        <v>0.2</v>
      </c>
      <c r="U3930" s="8">
        <v>258.39306460712396</v>
      </c>
      <c r="V3930" s="10">
        <v>0.12174583499925844</v>
      </c>
    </row>
    <row r="3931" spans="1:22" x14ac:dyDescent="0.25">
      <c r="A3931" s="6">
        <v>44749</v>
      </c>
      <c r="B3931" s="7" t="str">
        <f t="shared" si="61"/>
        <v>7</v>
      </c>
      <c r="C3931" s="17">
        <f>_xlfn.ISOWEEKNUM(Table3[[#This Row],[dt]])</f>
        <v>27</v>
      </c>
      <c r="D3931" s="1">
        <v>17947</v>
      </c>
      <c r="E3931" s="1" t="s">
        <v>10</v>
      </c>
      <c r="F3931" s="1" t="s">
        <v>94</v>
      </c>
      <c r="G3931" s="1" t="s">
        <v>74</v>
      </c>
      <c r="H3931" s="1" t="s">
        <v>19</v>
      </c>
      <c r="I3931" s="1" t="s">
        <v>12</v>
      </c>
      <c r="J3931" s="1" t="s">
        <v>16</v>
      </c>
      <c r="K3931" s="1" t="s">
        <v>14</v>
      </c>
      <c r="L3931" s="1" t="s">
        <v>78</v>
      </c>
      <c r="M3931" s="1">
        <v>93530</v>
      </c>
      <c r="N3931" s="17">
        <v>116.3510385928369</v>
      </c>
      <c r="O3931" s="8">
        <v>1256.9082873951245</v>
      </c>
      <c r="P3931" s="8">
        <v>566.83172346653748</v>
      </c>
      <c r="Q3931" s="8">
        <f>P3931-Table3[[#This Row],[paid]]</f>
        <v>-690.07656392858701</v>
      </c>
      <c r="R3931" s="8">
        <v>4.871737548043118</v>
      </c>
      <c r="S3931" s="8">
        <v>600</v>
      </c>
      <c r="T3931" s="10">
        <v>0.15</v>
      </c>
      <c r="U3931" s="8">
        <v>251.25246960575436</v>
      </c>
      <c r="V3931" s="10">
        <v>7.3876266742560232E-2</v>
      </c>
    </row>
    <row r="3932" spans="1:22" x14ac:dyDescent="0.25">
      <c r="A3932" s="6">
        <v>44749</v>
      </c>
      <c r="B3932" s="7" t="str">
        <f t="shared" si="61"/>
        <v>7</v>
      </c>
      <c r="C3932" s="17">
        <f>_xlfn.ISOWEEKNUM(Table3[[#This Row],[dt]])</f>
        <v>27</v>
      </c>
      <c r="D3932" s="1">
        <v>18007</v>
      </c>
      <c r="E3932" s="1" t="s">
        <v>10</v>
      </c>
      <c r="F3932" s="1" t="s">
        <v>94</v>
      </c>
      <c r="G3932" s="1" t="s">
        <v>50</v>
      </c>
      <c r="H3932" s="1" t="s">
        <v>11</v>
      </c>
      <c r="I3932" s="1" t="s">
        <v>22</v>
      </c>
      <c r="J3932" s="1" t="s">
        <v>13</v>
      </c>
      <c r="K3932" s="1" t="s">
        <v>15</v>
      </c>
      <c r="L3932" s="1" t="s">
        <v>79</v>
      </c>
      <c r="M3932" s="1">
        <v>84760</v>
      </c>
      <c r="N3932" s="17">
        <v>808.89547925934369</v>
      </c>
      <c r="O3932" s="8">
        <v>1617.2615687765219</v>
      </c>
      <c r="P3932" s="8">
        <v>868.65575814289696</v>
      </c>
      <c r="Q3932" s="8">
        <f>P3932-Table3[[#This Row],[paid]]</f>
        <v>-748.60581063362497</v>
      </c>
      <c r="R3932" s="8">
        <v>1.0738788637294303</v>
      </c>
      <c r="S3932" s="8">
        <v>2000</v>
      </c>
      <c r="T3932" s="10">
        <v>0.15</v>
      </c>
      <c r="U3932" s="8">
        <v>702.95110499187092</v>
      </c>
      <c r="V3932" s="10">
        <v>0.13487335621779434</v>
      </c>
    </row>
    <row r="3933" spans="1:22" x14ac:dyDescent="0.25">
      <c r="A3933" s="6">
        <v>44749</v>
      </c>
      <c r="B3933" s="7" t="str">
        <f t="shared" si="61"/>
        <v>7</v>
      </c>
      <c r="C3933" s="17">
        <f>_xlfn.ISOWEEKNUM(Table3[[#This Row],[dt]])</f>
        <v>27</v>
      </c>
      <c r="D3933" s="1">
        <v>17871</v>
      </c>
      <c r="E3933" s="1" t="s">
        <v>10</v>
      </c>
      <c r="F3933" s="1" t="s">
        <v>94</v>
      </c>
      <c r="G3933" s="1" t="s">
        <v>32</v>
      </c>
      <c r="H3933" s="1" t="s">
        <v>17</v>
      </c>
      <c r="I3933" s="1" t="s">
        <v>12</v>
      </c>
      <c r="J3933" s="1" t="s">
        <v>16</v>
      </c>
      <c r="K3933" s="1" t="s">
        <v>14</v>
      </c>
      <c r="L3933" s="1" t="s">
        <v>80</v>
      </c>
      <c r="M3933" s="1">
        <v>158300</v>
      </c>
      <c r="N3933" s="17">
        <v>110.35203903799233</v>
      </c>
      <c r="O3933" s="8">
        <v>1197.862044065889</v>
      </c>
      <c r="P3933" s="8">
        <v>423.67474054130861</v>
      </c>
      <c r="Q3933" s="8">
        <f>P3933-Table3[[#This Row],[paid]]</f>
        <v>-774.18730352458033</v>
      </c>
      <c r="R3933" s="8">
        <v>3.8393014232881062</v>
      </c>
      <c r="S3933" s="8">
        <v>800</v>
      </c>
      <c r="T3933" s="10">
        <v>0.08</v>
      </c>
      <c r="U3933" s="8">
        <v>81.507337676274275</v>
      </c>
      <c r="V3933" s="10">
        <v>3.2063644535481911E-2</v>
      </c>
    </row>
    <row r="3934" spans="1:22" x14ac:dyDescent="0.25">
      <c r="A3934" s="6">
        <v>44749</v>
      </c>
      <c r="B3934" s="7" t="str">
        <f t="shared" si="61"/>
        <v>7</v>
      </c>
      <c r="C3934" s="17">
        <f>_xlfn.ISOWEEKNUM(Table3[[#This Row],[dt]])</f>
        <v>27</v>
      </c>
      <c r="D3934" s="1">
        <v>12446</v>
      </c>
      <c r="E3934" s="1" t="s">
        <v>10</v>
      </c>
      <c r="F3934" s="1" t="s">
        <v>94</v>
      </c>
      <c r="G3934" s="1" t="s">
        <v>27</v>
      </c>
      <c r="H3934" s="1" t="s">
        <v>11</v>
      </c>
      <c r="I3934" s="1" t="s">
        <v>12</v>
      </c>
      <c r="J3934" s="1" t="s">
        <v>13</v>
      </c>
      <c r="K3934" s="1" t="s">
        <v>15</v>
      </c>
      <c r="L3934" s="1" t="s">
        <v>79</v>
      </c>
      <c r="M3934" s="1">
        <v>47880</v>
      </c>
      <c r="N3934" s="17">
        <v>253.01834006838666</v>
      </c>
      <c r="O3934" s="8">
        <v>1244.4189951788107</v>
      </c>
      <c r="P3934" s="8">
        <v>342.98565197136423</v>
      </c>
      <c r="Q3934" s="8">
        <f>P3934-Table3[[#This Row],[paid]]</f>
        <v>-901.43334320744657</v>
      </c>
      <c r="R3934" s="8">
        <v>1.3555762474714714</v>
      </c>
      <c r="S3934" s="8">
        <v>400</v>
      </c>
      <c r="T3934" s="10">
        <v>0.21</v>
      </c>
      <c r="U3934" s="8">
        <v>274.18171123401453</v>
      </c>
      <c r="V3934" s="10">
        <v>0.1332328381950828</v>
      </c>
    </row>
    <row r="3935" spans="1:22" x14ac:dyDescent="0.25">
      <c r="A3935" s="6">
        <v>44749</v>
      </c>
      <c r="B3935" s="7" t="str">
        <f t="shared" si="61"/>
        <v>7</v>
      </c>
      <c r="C3935" s="17">
        <f>_xlfn.ISOWEEKNUM(Table3[[#This Row],[dt]])</f>
        <v>27</v>
      </c>
      <c r="D3935" s="1">
        <v>7282</v>
      </c>
      <c r="E3935" s="1" t="s">
        <v>10</v>
      </c>
      <c r="F3935" s="1" t="s">
        <v>89</v>
      </c>
      <c r="G3935" s="1" t="s">
        <v>36</v>
      </c>
      <c r="H3935" s="1" t="s">
        <v>19</v>
      </c>
      <c r="I3935" s="1" t="s">
        <v>21</v>
      </c>
      <c r="J3935" s="1" t="s">
        <v>13</v>
      </c>
      <c r="K3935" s="1" t="s">
        <v>15</v>
      </c>
      <c r="L3935" s="1" t="s">
        <v>80</v>
      </c>
      <c r="M3935" s="1">
        <v>90920</v>
      </c>
      <c r="N3935" s="17">
        <v>70.11887349413611</v>
      </c>
      <c r="O3935" s="8">
        <v>1520.777197792265</v>
      </c>
      <c r="P3935" s="8">
        <v>612.84588474001509</v>
      </c>
      <c r="Q3935" s="8">
        <f>P3935-Table3[[#This Row],[paid]]</f>
        <v>-907.93131305224995</v>
      </c>
      <c r="R3935" s="8">
        <v>8.7400988378865794</v>
      </c>
      <c r="S3935" s="8">
        <v>600</v>
      </c>
      <c r="T3935" s="10">
        <v>0.02</v>
      </c>
      <c r="U3935" s="8">
        <v>34.20089883157025</v>
      </c>
      <c r="V3935" s="10">
        <v>9.3011145986235302E-3</v>
      </c>
    </row>
    <row r="3936" spans="1:22" x14ac:dyDescent="0.25">
      <c r="A3936" s="6">
        <v>44749</v>
      </c>
      <c r="B3936" s="7" t="str">
        <f t="shared" si="61"/>
        <v>7</v>
      </c>
      <c r="C3936" s="17">
        <f>_xlfn.ISOWEEKNUM(Table3[[#This Row],[dt]])</f>
        <v>27</v>
      </c>
      <c r="D3936" s="1">
        <v>16205</v>
      </c>
      <c r="E3936" s="1" t="s">
        <v>10</v>
      </c>
      <c r="F3936" s="1" t="s">
        <v>93</v>
      </c>
      <c r="G3936" s="1" t="s">
        <v>71</v>
      </c>
      <c r="H3936" s="1" t="s">
        <v>17</v>
      </c>
      <c r="I3936" s="1" t="s">
        <v>12</v>
      </c>
      <c r="J3936" s="1" t="s">
        <v>13</v>
      </c>
      <c r="K3936" s="1" t="s">
        <v>14</v>
      </c>
      <c r="L3936" s="1" t="s">
        <v>78</v>
      </c>
      <c r="M3936" s="1">
        <v>32150</v>
      </c>
      <c r="N3936" s="17">
        <v>133.21641025641026</v>
      </c>
      <c r="O3936" s="8">
        <v>1053.2769950062154</v>
      </c>
      <c r="P3936" s="8">
        <v>115.77044577589685</v>
      </c>
      <c r="Q3936" s="8">
        <f>P3936-Table3[[#This Row],[paid]]</f>
        <v>-937.50654923031857</v>
      </c>
      <c r="R3936" s="8">
        <v>0.86904042492262001</v>
      </c>
      <c r="S3936" s="8">
        <v>200</v>
      </c>
      <c r="T3936" s="10">
        <v>0.09</v>
      </c>
      <c r="U3936" s="8">
        <v>25.669333335223548</v>
      </c>
      <c r="V3936" s="10">
        <v>3.6954355611784083E-2</v>
      </c>
    </row>
    <row r="3937" spans="1:22" x14ac:dyDescent="0.25">
      <c r="A3937" s="6">
        <v>44749</v>
      </c>
      <c r="B3937" s="7" t="str">
        <f t="shared" si="61"/>
        <v>7</v>
      </c>
      <c r="C3937" s="17">
        <f>_xlfn.ISOWEEKNUM(Table3[[#This Row],[dt]])</f>
        <v>27</v>
      </c>
      <c r="D3937" s="1">
        <v>15408</v>
      </c>
      <c r="E3937" s="1" t="s">
        <v>10</v>
      </c>
      <c r="F3937" s="1" t="s">
        <v>93</v>
      </c>
      <c r="G3937" s="1" t="s">
        <v>28</v>
      </c>
      <c r="H3937" s="1" t="s">
        <v>17</v>
      </c>
      <c r="I3937" s="1" t="s">
        <v>12</v>
      </c>
      <c r="J3937" s="1" t="s">
        <v>16</v>
      </c>
      <c r="K3937" s="1" t="s">
        <v>20</v>
      </c>
      <c r="L3937" s="1" t="s">
        <v>76</v>
      </c>
      <c r="M3937" s="1">
        <v>154140</v>
      </c>
      <c r="N3937" s="17">
        <v>466.69492551774255</v>
      </c>
      <c r="O3937" s="8">
        <v>4247.609315126424</v>
      </c>
      <c r="P3937" s="8">
        <v>3303.8961882523267</v>
      </c>
      <c r="Q3937" s="8">
        <f>P3937-Table3[[#This Row],[paid]]</f>
        <v>-943.71312687409727</v>
      </c>
      <c r="R3937" s="8">
        <v>7.0793488585440407</v>
      </c>
      <c r="S3937" s="8">
        <v>4000</v>
      </c>
      <c r="T3937" s="10">
        <v>0.1</v>
      </c>
      <c r="U3937" s="8">
        <v>1587.8546127253587</v>
      </c>
      <c r="V3937" s="10">
        <v>8.0100106170168522E-2</v>
      </c>
    </row>
    <row r="3938" spans="1:22" x14ac:dyDescent="0.25">
      <c r="A3938" s="6">
        <v>44749</v>
      </c>
      <c r="B3938" s="7" t="str">
        <f t="shared" si="61"/>
        <v>7</v>
      </c>
      <c r="C3938" s="17">
        <f>_xlfn.ISOWEEKNUM(Table3[[#This Row],[dt]])</f>
        <v>27</v>
      </c>
      <c r="D3938" s="1">
        <v>2647</v>
      </c>
      <c r="E3938" s="1" t="s">
        <v>10</v>
      </c>
      <c r="F3938" s="1" t="s">
        <v>92</v>
      </c>
      <c r="G3938" s="1" t="s">
        <v>57</v>
      </c>
      <c r="H3938" s="1" t="s">
        <v>11</v>
      </c>
      <c r="I3938" s="1" t="s">
        <v>21</v>
      </c>
      <c r="J3938" s="1" t="s">
        <v>13</v>
      </c>
      <c r="K3938" s="1" t="s">
        <v>14</v>
      </c>
      <c r="L3938" s="1" t="s">
        <v>78</v>
      </c>
      <c r="M3938" s="1">
        <v>130920</v>
      </c>
      <c r="N3938" s="17">
        <v>371.88825114208737</v>
      </c>
      <c r="O3938" s="8">
        <v>2826.4011525897927</v>
      </c>
      <c r="P3938" s="8">
        <v>1806.0229925474193</v>
      </c>
      <c r="Q3938" s="8">
        <f>P3938-Table3[[#This Row],[paid]]</f>
        <v>-1020.3781600423733</v>
      </c>
      <c r="R3938" s="8">
        <v>4.8563593687109838</v>
      </c>
      <c r="S3938" s="8">
        <v>2200</v>
      </c>
      <c r="T3938" s="10">
        <v>0.08</v>
      </c>
      <c r="U3938" s="8">
        <v>1.670070634137915</v>
      </c>
      <c r="V3938" s="10">
        <v>1.5412046626108732E-4</v>
      </c>
    </row>
    <row r="3939" spans="1:22" x14ac:dyDescent="0.25">
      <c r="A3939" s="6">
        <v>44749</v>
      </c>
      <c r="B3939" s="7" t="str">
        <f t="shared" si="61"/>
        <v>7</v>
      </c>
      <c r="C3939" s="17">
        <f>_xlfn.ISOWEEKNUM(Table3[[#This Row],[dt]])</f>
        <v>27</v>
      </c>
      <c r="D3939" s="1">
        <v>7576</v>
      </c>
      <c r="E3939" s="1" t="s">
        <v>10</v>
      </c>
      <c r="F3939" s="1" t="s">
        <v>93</v>
      </c>
      <c r="G3939" s="1" t="s">
        <v>66</v>
      </c>
      <c r="H3939" s="1" t="s">
        <v>17</v>
      </c>
      <c r="I3939" s="1" t="s">
        <v>12</v>
      </c>
      <c r="J3939" s="1" t="s">
        <v>16</v>
      </c>
      <c r="K3939" s="1" t="s">
        <v>14</v>
      </c>
      <c r="L3939" s="1" t="s">
        <v>81</v>
      </c>
      <c r="M3939" s="1">
        <v>80400</v>
      </c>
      <c r="N3939" s="17">
        <v>163.60543083030325</v>
      </c>
      <c r="O3939" s="8">
        <v>1909.51771491971</v>
      </c>
      <c r="P3939" s="8">
        <v>853.57231810802011</v>
      </c>
      <c r="Q3939" s="8">
        <f>P3939-Table3[[#This Row],[paid]]</f>
        <v>-1055.94539681169</v>
      </c>
      <c r="R3939" s="8">
        <v>5.2172615161740712</v>
      </c>
      <c r="S3939" s="8">
        <v>1000</v>
      </c>
      <c r="T3939" s="10">
        <v>0.1</v>
      </c>
      <c r="U3939" s="8">
        <v>273.88200219606767</v>
      </c>
      <c r="V3939" s="10">
        <v>5.3477601601689503E-2</v>
      </c>
    </row>
    <row r="3940" spans="1:22" x14ac:dyDescent="0.25">
      <c r="A3940" s="6">
        <v>44749</v>
      </c>
      <c r="B3940" s="7" t="str">
        <f t="shared" si="61"/>
        <v>7</v>
      </c>
      <c r="C3940" s="17">
        <f>_xlfn.ISOWEEKNUM(Table3[[#This Row],[dt]])</f>
        <v>27</v>
      </c>
      <c r="D3940" s="1">
        <v>16861</v>
      </c>
      <c r="E3940" s="1" t="s">
        <v>10</v>
      </c>
      <c r="F3940" s="1" t="s">
        <v>93</v>
      </c>
      <c r="G3940" s="1" t="s">
        <v>36</v>
      </c>
      <c r="H3940" s="1" t="s">
        <v>11</v>
      </c>
      <c r="I3940" s="1" t="s">
        <v>18</v>
      </c>
      <c r="J3940" s="1" t="s">
        <v>13</v>
      </c>
      <c r="K3940" s="1" t="s">
        <v>15</v>
      </c>
      <c r="L3940" s="1" t="s">
        <v>78</v>
      </c>
      <c r="M3940" s="1">
        <v>64840</v>
      </c>
      <c r="N3940" s="17">
        <v>409.28796866996049</v>
      </c>
      <c r="O3940" s="8">
        <v>1292.913843064789</v>
      </c>
      <c r="P3940" s="8">
        <v>230.87874367070663</v>
      </c>
      <c r="Q3940" s="8">
        <f>P3940-Table3[[#This Row],[paid]]</f>
        <v>-1062.0350993940824</v>
      </c>
      <c r="R3940" s="8">
        <v>0.56409853536858157</v>
      </c>
      <c r="S3940" s="8">
        <v>400</v>
      </c>
      <c r="T3940" s="10">
        <v>7.0000000000000007E-2</v>
      </c>
      <c r="U3940" s="8">
        <v>88.494983655224701</v>
      </c>
      <c r="V3940" s="10">
        <v>6.3882727825189528E-2</v>
      </c>
    </row>
    <row r="3941" spans="1:22" x14ac:dyDescent="0.25">
      <c r="A3941" s="6">
        <v>44749</v>
      </c>
      <c r="B3941" s="7" t="str">
        <f t="shared" si="61"/>
        <v>7</v>
      </c>
      <c r="C3941" s="17">
        <f>_xlfn.ISOWEEKNUM(Table3[[#This Row],[dt]])</f>
        <v>27</v>
      </c>
      <c r="D3941" s="1">
        <v>2796</v>
      </c>
      <c r="E3941" s="1" t="s">
        <v>10</v>
      </c>
      <c r="F3941" s="1" t="s">
        <v>95</v>
      </c>
      <c r="G3941" s="1" t="s">
        <v>40</v>
      </c>
      <c r="H3941" s="1" t="s">
        <v>17</v>
      </c>
      <c r="I3941" s="1" t="s">
        <v>12</v>
      </c>
      <c r="J3941" s="1" t="s">
        <v>13</v>
      </c>
      <c r="K3941" s="1" t="s">
        <v>14</v>
      </c>
      <c r="L3941" s="1" t="s">
        <v>78</v>
      </c>
      <c r="M3941" s="1">
        <v>43600</v>
      </c>
      <c r="N3941" s="17">
        <v>130.5176845735854</v>
      </c>
      <c r="O3941" s="8">
        <v>1425.7277374173173</v>
      </c>
      <c r="P3941" s="8">
        <v>337.10631000008152</v>
      </c>
      <c r="Q3941" s="8">
        <f>P3941-Table3[[#This Row],[paid]]</f>
        <v>-1088.6214274172357</v>
      </c>
      <c r="R3941" s="8">
        <v>2.5828401040168791</v>
      </c>
      <c r="S3941" s="8">
        <v>600</v>
      </c>
      <c r="T3941" s="10">
        <v>0.11</v>
      </c>
      <c r="U3941" s="8">
        <v>160.99895040128735</v>
      </c>
      <c r="V3941" s="10">
        <v>7.9598505291129287E-2</v>
      </c>
    </row>
    <row r="3942" spans="1:22" x14ac:dyDescent="0.25">
      <c r="A3942" s="6">
        <v>44749</v>
      </c>
      <c r="B3942" s="7" t="str">
        <f t="shared" si="61"/>
        <v>7</v>
      </c>
      <c r="C3942" s="17">
        <f>_xlfn.ISOWEEKNUM(Table3[[#This Row],[dt]])</f>
        <v>27</v>
      </c>
      <c r="D3942" s="1">
        <v>12657</v>
      </c>
      <c r="E3942" s="1" t="s">
        <v>10</v>
      </c>
      <c r="F3942" s="1" t="s">
        <v>94</v>
      </c>
      <c r="G3942" s="1" t="s">
        <v>32</v>
      </c>
      <c r="H3942" s="1" t="s">
        <v>19</v>
      </c>
      <c r="I3942" s="1" t="s">
        <v>18</v>
      </c>
      <c r="J3942" s="1" t="s">
        <v>16</v>
      </c>
      <c r="K3942" s="1" t="s">
        <v>14</v>
      </c>
      <c r="L3942" s="1" t="s">
        <v>76</v>
      </c>
      <c r="M3942" s="1">
        <v>59330</v>
      </c>
      <c r="N3942" s="17">
        <v>155.50624337377781</v>
      </c>
      <c r="O3942" s="8">
        <v>1579.749081310782</v>
      </c>
      <c r="P3942" s="8">
        <v>460.03903578242767</v>
      </c>
      <c r="Q3942" s="8">
        <f>P3942-Table3[[#This Row],[paid]]</f>
        <v>-1119.7100455283544</v>
      </c>
      <c r="R3942" s="8">
        <v>2.9583316129415396</v>
      </c>
      <c r="S3942" s="8">
        <v>800</v>
      </c>
      <c r="T3942" s="10">
        <v>0.08</v>
      </c>
      <c r="U3942" s="8">
        <v>203.23631942672085</v>
      </c>
      <c r="V3942" s="10">
        <v>7.3630099338946847E-2</v>
      </c>
    </row>
    <row r="3943" spans="1:22" x14ac:dyDescent="0.25">
      <c r="A3943" s="6">
        <v>44749</v>
      </c>
      <c r="B3943" s="7" t="str">
        <f t="shared" si="61"/>
        <v>7</v>
      </c>
      <c r="C3943" s="17">
        <f>_xlfn.ISOWEEKNUM(Table3[[#This Row],[dt]])</f>
        <v>27</v>
      </c>
      <c r="D3943" s="1">
        <v>2789</v>
      </c>
      <c r="E3943" s="1" t="s">
        <v>10</v>
      </c>
      <c r="F3943" s="1" t="s">
        <v>94</v>
      </c>
      <c r="G3943" s="1" t="s">
        <v>62</v>
      </c>
      <c r="H3943" s="1" t="s">
        <v>17</v>
      </c>
      <c r="I3943" s="1" t="s">
        <v>12</v>
      </c>
      <c r="J3943" s="1" t="s">
        <v>13</v>
      </c>
      <c r="K3943" s="1" t="s">
        <v>14</v>
      </c>
      <c r="L3943" s="1" t="s">
        <v>79</v>
      </c>
      <c r="M3943" s="1">
        <v>39190</v>
      </c>
      <c r="N3943" s="17">
        <v>190.25519910778718</v>
      </c>
      <c r="O3943" s="8">
        <v>2102.5205297119119</v>
      </c>
      <c r="P3943" s="8">
        <v>900.935725244482</v>
      </c>
      <c r="Q3943" s="8">
        <f>P3943-Table3[[#This Row],[paid]]</f>
        <v>-1201.5848044674299</v>
      </c>
      <c r="R3943" s="8">
        <v>4.7354065984502522</v>
      </c>
      <c r="S3943" s="8">
        <v>1200</v>
      </c>
      <c r="T3943" s="10">
        <v>0.14000000000000001</v>
      </c>
      <c r="U3943" s="8">
        <v>352.15676342905346</v>
      </c>
      <c r="V3943" s="10">
        <v>6.5146482995682181E-2</v>
      </c>
    </row>
    <row r="3944" spans="1:22" x14ac:dyDescent="0.25">
      <c r="A3944" s="6">
        <v>44749</v>
      </c>
      <c r="B3944" s="7" t="str">
        <f t="shared" si="61"/>
        <v>7</v>
      </c>
      <c r="C3944" s="17">
        <f>_xlfn.ISOWEEKNUM(Table3[[#This Row],[dt]])</f>
        <v>27</v>
      </c>
      <c r="D3944" s="1">
        <v>9121</v>
      </c>
      <c r="E3944" s="1" t="s">
        <v>10</v>
      </c>
      <c r="F3944" s="1" t="s">
        <v>89</v>
      </c>
      <c r="G3944" s="1" t="s">
        <v>36</v>
      </c>
      <c r="H3944" s="1" t="s">
        <v>11</v>
      </c>
      <c r="I3944" s="1" t="s">
        <v>18</v>
      </c>
      <c r="J3944" s="1" t="s">
        <v>13</v>
      </c>
      <c r="K3944" s="1" t="s">
        <v>14</v>
      </c>
      <c r="L3944" s="1" t="s">
        <v>81</v>
      </c>
      <c r="M3944" s="1">
        <v>188600</v>
      </c>
      <c r="N3944" s="17">
        <v>524.42676249144415</v>
      </c>
      <c r="O3944" s="8">
        <v>3744.7256543717631</v>
      </c>
      <c r="P3944" s="8">
        <v>2517.7363478728698</v>
      </c>
      <c r="Q3944" s="8">
        <f>P3944-Table3[[#This Row],[paid]]</f>
        <v>-1226.9893064988933</v>
      </c>
      <c r="R3944" s="8">
        <v>4.800930326117645</v>
      </c>
      <c r="S3944" s="8">
        <v>1600</v>
      </c>
      <c r="T3944" s="10">
        <v>0.125</v>
      </c>
      <c r="U3944" s="8">
        <v>670.4201939997489</v>
      </c>
      <c r="V3944" s="10">
        <v>4.4379825192721156E-2</v>
      </c>
    </row>
    <row r="3945" spans="1:22" x14ac:dyDescent="0.25">
      <c r="A3945" s="6">
        <v>44749</v>
      </c>
      <c r="B3945" s="7" t="str">
        <f t="shared" si="61"/>
        <v>7</v>
      </c>
      <c r="C3945" s="17">
        <f>_xlfn.ISOWEEKNUM(Table3[[#This Row],[dt]])</f>
        <v>27</v>
      </c>
      <c r="D3945" s="1">
        <v>16846</v>
      </c>
      <c r="E3945" s="1" t="s">
        <v>10</v>
      </c>
      <c r="F3945" s="1" t="s">
        <v>89</v>
      </c>
      <c r="G3945" s="1" t="s">
        <v>64</v>
      </c>
      <c r="H3945" s="1" t="s">
        <v>11</v>
      </c>
      <c r="I3945" s="1" t="s">
        <v>12</v>
      </c>
      <c r="J3945" s="1" t="s">
        <v>13</v>
      </c>
      <c r="K3945" s="1" t="s">
        <v>15</v>
      </c>
      <c r="L3945" s="1" t="s">
        <v>79</v>
      </c>
      <c r="M3945" s="1">
        <v>358440</v>
      </c>
      <c r="N3945" s="17">
        <v>1376.4291424751968</v>
      </c>
      <c r="O3945" s="8">
        <v>6223.9103832502815</v>
      </c>
      <c r="P3945" s="8">
        <v>4873.0214059497494</v>
      </c>
      <c r="Q3945" s="8">
        <f>P3945-Table3[[#This Row],[paid]]</f>
        <v>-1350.8889773005321</v>
      </c>
      <c r="R3945" s="8">
        <v>3.5403358266497622</v>
      </c>
      <c r="S3945" s="8">
        <v>2600</v>
      </c>
      <c r="T3945" s="10">
        <v>0.06</v>
      </c>
      <c r="U3945" s="8">
        <v>1022.0313720709314</v>
      </c>
      <c r="V3945" s="10">
        <v>3.4955430691079224E-2</v>
      </c>
    </row>
    <row r="3946" spans="1:22" x14ac:dyDescent="0.25">
      <c r="A3946" s="6">
        <v>44749</v>
      </c>
      <c r="B3946" s="7" t="str">
        <f t="shared" si="61"/>
        <v>7</v>
      </c>
      <c r="C3946" s="17">
        <f>_xlfn.ISOWEEKNUM(Table3[[#This Row],[dt]])</f>
        <v>27</v>
      </c>
      <c r="D3946" s="1">
        <v>5247</v>
      </c>
      <c r="E3946" s="1" t="s">
        <v>10</v>
      </c>
      <c r="F3946" s="1" t="s">
        <v>90</v>
      </c>
      <c r="G3946" s="1" t="s">
        <v>46</v>
      </c>
      <c r="H3946" s="1" t="s">
        <v>11</v>
      </c>
      <c r="I3946" s="1" t="s">
        <v>18</v>
      </c>
      <c r="J3946" s="1" t="s">
        <v>13</v>
      </c>
      <c r="K3946" s="1" t="s">
        <v>15</v>
      </c>
      <c r="L3946" s="1" t="s">
        <v>76</v>
      </c>
      <c r="M3946" s="1">
        <v>236500</v>
      </c>
      <c r="N3946" s="17">
        <v>579.57163162280062</v>
      </c>
      <c r="O3946" s="8">
        <v>3953.0433805538555</v>
      </c>
      <c r="P3946" s="8">
        <v>2545.6353354925659</v>
      </c>
      <c r="Q3946" s="8">
        <f>P3946-Table3[[#This Row],[paid]]</f>
        <v>-1407.4080450612896</v>
      </c>
      <c r="R3946" s="8">
        <v>4.3922704228376164</v>
      </c>
      <c r="S3946" s="8">
        <v>4400</v>
      </c>
      <c r="T3946" s="10">
        <v>7.0000000000000007E-2</v>
      </c>
      <c r="U3946" s="8">
        <v>643.78938825614216</v>
      </c>
      <c r="V3946" s="10">
        <v>4.2149882930998091E-2</v>
      </c>
    </row>
    <row r="3947" spans="1:22" x14ac:dyDescent="0.25">
      <c r="A3947" s="6">
        <v>44749</v>
      </c>
      <c r="B3947" s="7" t="str">
        <f t="shared" si="61"/>
        <v>7</v>
      </c>
      <c r="C3947" s="17">
        <f>_xlfn.ISOWEEKNUM(Table3[[#This Row],[dt]])</f>
        <v>27</v>
      </c>
      <c r="D3947" s="1">
        <v>16845</v>
      </c>
      <c r="E3947" s="1" t="s">
        <v>10</v>
      </c>
      <c r="F3947" s="1" t="s">
        <v>89</v>
      </c>
      <c r="G3947" s="1" t="s">
        <v>58</v>
      </c>
      <c r="H3947" s="1" t="s">
        <v>11</v>
      </c>
      <c r="I3947" s="1" t="s">
        <v>12</v>
      </c>
      <c r="J3947" s="1" t="s">
        <v>13</v>
      </c>
      <c r="K3947" s="1" t="s">
        <v>15</v>
      </c>
      <c r="L3947" s="1" t="s">
        <v>76</v>
      </c>
      <c r="M3947" s="1">
        <v>118920</v>
      </c>
      <c r="N3947" s="17">
        <v>531.32853104768856</v>
      </c>
      <c r="O3947" s="8">
        <v>1986.14408925518</v>
      </c>
      <c r="P3947" s="8">
        <v>512.77697832507477</v>
      </c>
      <c r="Q3947" s="8">
        <f>P3947-Table3[[#This Row],[paid]]</f>
        <v>-1473.3671109301054</v>
      </c>
      <c r="R3947" s="8">
        <v>0.96508459147482006</v>
      </c>
      <c r="S3947" s="8">
        <v>400</v>
      </c>
      <c r="T3947" s="10">
        <v>0.06</v>
      </c>
      <c r="U3947" s="8">
        <v>70.539284586334944</v>
      </c>
      <c r="V3947" s="10">
        <v>2.2927213833696652E-2</v>
      </c>
    </row>
    <row r="3948" spans="1:22" x14ac:dyDescent="0.25">
      <c r="A3948" s="6">
        <v>44749</v>
      </c>
      <c r="B3948" s="7" t="str">
        <f t="shared" si="61"/>
        <v>7</v>
      </c>
      <c r="C3948" s="17">
        <f>_xlfn.ISOWEEKNUM(Table3[[#This Row],[dt]])</f>
        <v>27</v>
      </c>
      <c r="D3948" s="1">
        <v>13549</v>
      </c>
      <c r="E3948" s="1" t="s">
        <v>10</v>
      </c>
      <c r="F3948" s="1" t="s">
        <v>94</v>
      </c>
      <c r="G3948" s="1" t="s">
        <v>49</v>
      </c>
      <c r="H3948" s="1" t="s">
        <v>19</v>
      </c>
      <c r="I3948" s="1" t="s">
        <v>12</v>
      </c>
      <c r="J3948" s="1" t="s">
        <v>13</v>
      </c>
      <c r="K3948" s="1" t="s">
        <v>14</v>
      </c>
      <c r="L3948" s="1" t="s">
        <v>76</v>
      </c>
      <c r="M3948" s="1">
        <v>285730</v>
      </c>
      <c r="N3948" s="17">
        <v>209.43788653890203</v>
      </c>
      <c r="O3948" s="8">
        <v>5934.2149645291511</v>
      </c>
      <c r="P3948" s="8">
        <v>4315.4494459670523</v>
      </c>
      <c r="Q3948" s="8">
        <f>P3948-Table3[[#This Row],[paid]]</f>
        <v>-1618.7655185620988</v>
      </c>
      <c r="R3948" s="8">
        <v>20.604913071281779</v>
      </c>
      <c r="S3948" s="8">
        <v>1800</v>
      </c>
      <c r="T3948" s="10">
        <v>7.0000000000000007E-2</v>
      </c>
      <c r="U3948" s="8">
        <v>942.49107588264974</v>
      </c>
      <c r="V3948" s="10">
        <v>3.6399880927174444E-2</v>
      </c>
    </row>
    <row r="3949" spans="1:22" x14ac:dyDescent="0.25">
      <c r="A3949" s="6">
        <v>44749</v>
      </c>
      <c r="B3949" s="7" t="str">
        <f t="shared" si="61"/>
        <v>7</v>
      </c>
      <c r="C3949" s="17">
        <f>_xlfn.ISOWEEKNUM(Table3[[#This Row],[dt]])</f>
        <v>27</v>
      </c>
      <c r="D3949" s="1">
        <v>17933</v>
      </c>
      <c r="E3949" s="1" t="s">
        <v>10</v>
      </c>
      <c r="F3949" s="1" t="s">
        <v>89</v>
      </c>
      <c r="G3949" s="1" t="s">
        <v>57</v>
      </c>
      <c r="H3949" s="1" t="s">
        <v>11</v>
      </c>
      <c r="I3949" s="1" t="s">
        <v>22</v>
      </c>
      <c r="J3949" s="1" t="s">
        <v>16</v>
      </c>
      <c r="K3949" s="1" t="s">
        <v>15</v>
      </c>
      <c r="L3949" s="1" t="s">
        <v>79</v>
      </c>
      <c r="M3949" s="1">
        <v>72620</v>
      </c>
      <c r="N3949" s="17">
        <v>540.75613823241906</v>
      </c>
      <c r="O3949" s="8">
        <v>2578.0181228238507</v>
      </c>
      <c r="P3949" s="8">
        <v>897.09081363668963</v>
      </c>
      <c r="Q3949" s="8">
        <f>P3949-Table3[[#This Row],[paid]]</f>
        <v>-1680.927309187161</v>
      </c>
      <c r="R3949" s="8">
        <v>1.6589563209934688</v>
      </c>
      <c r="S3949" s="8">
        <v>1200</v>
      </c>
      <c r="T3949" s="10">
        <v>0.12</v>
      </c>
      <c r="U3949" s="8">
        <v>77.182891276585565</v>
      </c>
      <c r="V3949" s="10">
        <v>1.4339479367329631E-2</v>
      </c>
    </row>
    <row r="3950" spans="1:22" x14ac:dyDescent="0.25">
      <c r="A3950" s="6">
        <v>44749</v>
      </c>
      <c r="B3950" s="7" t="str">
        <f t="shared" si="61"/>
        <v>7</v>
      </c>
      <c r="C3950" s="17">
        <f>_xlfn.ISOWEEKNUM(Table3[[#This Row],[dt]])</f>
        <v>27</v>
      </c>
      <c r="D3950" s="1">
        <v>15101</v>
      </c>
      <c r="E3950" s="1" t="s">
        <v>10</v>
      </c>
      <c r="F3950" s="1" t="s">
        <v>90</v>
      </c>
      <c r="G3950" s="1" t="s">
        <v>33</v>
      </c>
      <c r="H3950" s="1" t="s">
        <v>17</v>
      </c>
      <c r="I3950" s="1" t="s">
        <v>12</v>
      </c>
      <c r="J3950" s="1" t="s">
        <v>16</v>
      </c>
      <c r="K3950" s="1" t="s">
        <v>14</v>
      </c>
      <c r="L3950" s="1" t="s">
        <v>75</v>
      </c>
      <c r="M3950" s="1">
        <v>131190</v>
      </c>
      <c r="N3950" s="17">
        <v>513.10023938770701</v>
      </c>
      <c r="O3950" s="8">
        <v>6835.2047448724916</v>
      </c>
      <c r="P3950" s="8">
        <v>5039.0017110029685</v>
      </c>
      <c r="Q3950" s="8">
        <f>P3950-Table3[[#This Row],[paid]]</f>
        <v>-1796.2030338695231</v>
      </c>
      <c r="R3950" s="8">
        <v>9.8206964725179464</v>
      </c>
      <c r="S3950" s="8">
        <v>7200</v>
      </c>
      <c r="T3950" s="10">
        <v>0.1</v>
      </c>
      <c r="U3950" s="8">
        <v>1772.6030963012536</v>
      </c>
      <c r="V3950" s="10">
        <v>5.8629440180273086E-2</v>
      </c>
    </row>
    <row r="3951" spans="1:22" x14ac:dyDescent="0.25">
      <c r="A3951" s="6">
        <v>44749</v>
      </c>
      <c r="B3951" s="7" t="str">
        <f t="shared" si="61"/>
        <v>7</v>
      </c>
      <c r="C3951" s="17">
        <f>_xlfn.ISOWEEKNUM(Table3[[#This Row],[dt]])</f>
        <v>27</v>
      </c>
      <c r="D3951" s="1">
        <v>3016</v>
      </c>
      <c r="E3951" s="1" t="s">
        <v>10</v>
      </c>
      <c r="F3951" s="1" t="s">
        <v>95</v>
      </c>
      <c r="G3951" s="1" t="s">
        <v>63</v>
      </c>
      <c r="H3951" s="1" t="s">
        <v>11</v>
      </c>
      <c r="I3951" s="1" t="s">
        <v>12</v>
      </c>
      <c r="J3951" s="1" t="s">
        <v>16</v>
      </c>
      <c r="K3951" s="1" t="s">
        <v>15</v>
      </c>
      <c r="L3951" s="1" t="s">
        <v>75</v>
      </c>
      <c r="M3951" s="1">
        <v>574410</v>
      </c>
      <c r="N3951" s="17">
        <v>2836.8279442442631</v>
      </c>
      <c r="O3951" s="8">
        <v>8595.2496438953731</v>
      </c>
      <c r="P3951" s="8">
        <v>6502.1985006821187</v>
      </c>
      <c r="Q3951" s="8">
        <f>P3951-Table3[[#This Row],[paid]]</f>
        <v>-2093.0511432132544</v>
      </c>
      <c r="R3951" s="8">
        <v>2.2920665717054329</v>
      </c>
      <c r="S3951" s="8">
        <v>4400</v>
      </c>
      <c r="T3951" s="10">
        <v>7.0000000000000007E-2</v>
      </c>
      <c r="U3951" s="8">
        <v>1924.1978214981068</v>
      </c>
      <c r="V3951" s="10">
        <v>4.9321723549766723E-2</v>
      </c>
    </row>
    <row r="3952" spans="1:22" x14ac:dyDescent="0.25">
      <c r="A3952" s="6">
        <v>44749</v>
      </c>
      <c r="B3952" s="7" t="str">
        <f t="shared" si="61"/>
        <v>7</v>
      </c>
      <c r="C3952" s="17">
        <f>_xlfn.ISOWEEKNUM(Table3[[#This Row],[dt]])</f>
        <v>27</v>
      </c>
      <c r="D3952" s="1">
        <v>5289</v>
      </c>
      <c r="E3952" s="1" t="s">
        <v>10</v>
      </c>
      <c r="F3952" s="1" t="s">
        <v>94</v>
      </c>
      <c r="G3952" s="1" t="s">
        <v>50</v>
      </c>
      <c r="H3952" s="1" t="s">
        <v>17</v>
      </c>
      <c r="I3952" s="1" t="s">
        <v>12</v>
      </c>
      <c r="J3952" s="1" t="s">
        <v>16</v>
      </c>
      <c r="K3952" s="1" t="s">
        <v>14</v>
      </c>
      <c r="L3952" s="1" t="s">
        <v>80</v>
      </c>
      <c r="M3952" s="1">
        <v>215800</v>
      </c>
      <c r="N3952" s="17">
        <v>656.71932108738963</v>
      </c>
      <c r="O3952" s="8">
        <v>4826.7372527880398</v>
      </c>
      <c r="P3952" s="8">
        <v>2723.2058519915581</v>
      </c>
      <c r="Q3952" s="8">
        <f>P3952-Table3[[#This Row],[paid]]</f>
        <v>-2103.5314007964816</v>
      </c>
      <c r="R3952" s="8">
        <v>4.1466814886495191</v>
      </c>
      <c r="S3952" s="8">
        <v>2200</v>
      </c>
      <c r="T3952" s="10">
        <v>0.04</v>
      </c>
      <c r="U3952" s="8">
        <v>30.092339141068123</v>
      </c>
      <c r="V3952" s="10">
        <v>1.8417226348044124E-3</v>
      </c>
    </row>
    <row r="3953" spans="1:22" x14ac:dyDescent="0.25">
      <c r="A3953" s="6">
        <v>44749</v>
      </c>
      <c r="B3953" s="7" t="str">
        <f t="shared" si="61"/>
        <v>7</v>
      </c>
      <c r="C3953" s="17">
        <f>_xlfn.ISOWEEKNUM(Table3[[#This Row],[dt]])</f>
        <v>27</v>
      </c>
      <c r="D3953" s="1">
        <v>2370</v>
      </c>
      <c r="E3953" s="1" t="s">
        <v>10</v>
      </c>
      <c r="F3953" s="1" t="s">
        <v>91</v>
      </c>
      <c r="G3953" s="1" t="s">
        <v>30</v>
      </c>
      <c r="H3953" s="1" t="s">
        <v>17</v>
      </c>
      <c r="I3953" s="1" t="s">
        <v>12</v>
      </c>
      <c r="J3953" s="1" t="s">
        <v>13</v>
      </c>
      <c r="K3953" s="1" t="s">
        <v>14</v>
      </c>
      <c r="L3953" s="1" t="s">
        <v>81</v>
      </c>
      <c r="M3953" s="1">
        <v>131490</v>
      </c>
      <c r="N3953" s="17">
        <v>326.46335626682617</v>
      </c>
      <c r="O3953" s="8">
        <v>6747.3130261720307</v>
      </c>
      <c r="P3953" s="8">
        <v>4423.1936873634477</v>
      </c>
      <c r="Q3953" s="8">
        <f>P3953-Table3[[#This Row],[paid]]</f>
        <v>-2324.1193388085831</v>
      </c>
      <c r="R3953" s="8">
        <v>13.548821337694843</v>
      </c>
      <c r="S3953" s="8">
        <v>30000</v>
      </c>
      <c r="T3953" s="10">
        <v>0.08</v>
      </c>
      <c r="U3953" s="8">
        <v>487.4885365705033</v>
      </c>
      <c r="V3953" s="10">
        <v>1.83686483502935E-2</v>
      </c>
    </row>
    <row r="3954" spans="1:22" x14ac:dyDescent="0.25">
      <c r="A3954" s="6">
        <v>44749</v>
      </c>
      <c r="B3954" s="7" t="str">
        <f t="shared" si="61"/>
        <v>7</v>
      </c>
      <c r="C3954" s="17">
        <f>_xlfn.ISOWEEKNUM(Table3[[#This Row],[dt]])</f>
        <v>27</v>
      </c>
      <c r="D3954" s="1">
        <v>5585</v>
      </c>
      <c r="E3954" s="1" t="s">
        <v>10</v>
      </c>
      <c r="F3954" s="1" t="s">
        <v>91</v>
      </c>
      <c r="G3954" s="1" t="s">
        <v>44</v>
      </c>
      <c r="H3954" s="1" t="s">
        <v>19</v>
      </c>
      <c r="I3954" s="1" t="s">
        <v>12</v>
      </c>
      <c r="J3954" s="1" t="s">
        <v>13</v>
      </c>
      <c r="K3954" s="1" t="s">
        <v>14</v>
      </c>
      <c r="L3954" s="1" t="s">
        <v>78</v>
      </c>
      <c r="M3954" s="1">
        <v>396790</v>
      </c>
      <c r="N3954" s="17">
        <v>423.34373158290487</v>
      </c>
      <c r="O3954" s="8">
        <v>7754.7708864330152</v>
      </c>
      <c r="P3954" s="8">
        <v>5211.0057851317843</v>
      </c>
      <c r="Q3954" s="8">
        <f>P3954-Table3[[#This Row],[paid]]</f>
        <v>-2543.765101301231</v>
      </c>
      <c r="R3954" s="8">
        <v>12.309160137195263</v>
      </c>
      <c r="S3954" s="8">
        <v>3800</v>
      </c>
      <c r="T3954" s="10">
        <v>7.0000000000000007E-2</v>
      </c>
      <c r="U3954" s="8">
        <v>1528.6592593284108</v>
      </c>
      <c r="V3954" s="10">
        <v>4.8892009283186516E-2</v>
      </c>
    </row>
    <row r="3955" spans="1:22" x14ac:dyDescent="0.25">
      <c r="A3955" s="6">
        <v>44749</v>
      </c>
      <c r="B3955" s="7" t="str">
        <f t="shared" si="61"/>
        <v>7</v>
      </c>
      <c r="C3955" s="17">
        <f>_xlfn.ISOWEEKNUM(Table3[[#This Row],[dt]])</f>
        <v>27</v>
      </c>
      <c r="D3955" s="1">
        <v>3015</v>
      </c>
      <c r="E3955" s="1" t="s">
        <v>10</v>
      </c>
      <c r="F3955" s="1" t="s">
        <v>91</v>
      </c>
      <c r="G3955" s="1" t="s">
        <v>53</v>
      </c>
      <c r="H3955" s="1" t="s">
        <v>11</v>
      </c>
      <c r="I3955" s="1" t="s">
        <v>12</v>
      </c>
      <c r="J3955" s="1" t="s">
        <v>16</v>
      </c>
      <c r="K3955" s="1" t="s">
        <v>15</v>
      </c>
      <c r="L3955" s="1" t="s">
        <v>80</v>
      </c>
      <c r="M3955" s="1">
        <v>509230</v>
      </c>
      <c r="N3955" s="17">
        <v>4857.2950812978252</v>
      </c>
      <c r="O3955" s="8">
        <v>8811.364876084117</v>
      </c>
      <c r="P3955" s="8">
        <v>6107.2202157710917</v>
      </c>
      <c r="Q3955" s="8">
        <f>P3955-Table3[[#This Row],[paid]]</f>
        <v>-2704.1446603130253</v>
      </c>
      <c r="R3955" s="8">
        <v>1.2573294629115466</v>
      </c>
      <c r="S3955" s="8">
        <v>7400</v>
      </c>
      <c r="T3955" s="10">
        <v>0.13</v>
      </c>
      <c r="U3955" s="8">
        <v>4506.3489129005311</v>
      </c>
      <c r="V3955" s="10">
        <v>0.12297872446298561</v>
      </c>
    </row>
    <row r="3956" spans="1:22" x14ac:dyDescent="0.25">
      <c r="A3956" s="6">
        <v>44750</v>
      </c>
      <c r="B3956" s="7" t="str">
        <f t="shared" si="61"/>
        <v>7</v>
      </c>
      <c r="C3956" s="17">
        <f>_xlfn.ISOWEEKNUM(Table3[[#This Row],[dt]])</f>
        <v>27</v>
      </c>
      <c r="D3956" s="1">
        <v>7581</v>
      </c>
      <c r="E3956" s="1" t="s">
        <v>10</v>
      </c>
      <c r="F3956" s="1" t="s">
        <v>95</v>
      </c>
      <c r="G3956" s="1" t="s">
        <v>30</v>
      </c>
      <c r="H3956" s="1" t="s">
        <v>11</v>
      </c>
      <c r="I3956" s="1" t="s">
        <v>12</v>
      </c>
      <c r="J3956" s="1" t="s">
        <v>13</v>
      </c>
      <c r="K3956" s="1" t="s">
        <v>14</v>
      </c>
      <c r="L3956" s="1" t="s">
        <v>75</v>
      </c>
      <c r="M3956" s="1">
        <v>923480</v>
      </c>
      <c r="N3956" s="17">
        <v>3645.9182890662273</v>
      </c>
      <c r="O3956" s="8">
        <v>18788.795898226876</v>
      </c>
      <c r="P3956" s="8">
        <v>27054.666111721122</v>
      </c>
      <c r="Q3956" s="8">
        <f>P3956-Table3[[#This Row],[paid]]</f>
        <v>8265.8702134942469</v>
      </c>
      <c r="R3956" s="8">
        <v>7.4205355048289396</v>
      </c>
      <c r="S3956" s="8">
        <v>29800</v>
      </c>
      <c r="T3956" s="10">
        <v>0.17</v>
      </c>
      <c r="U3956" s="8">
        <v>19910.571988740598</v>
      </c>
      <c r="V3956" s="10">
        <v>0.12265642647692586</v>
      </c>
    </row>
    <row r="3957" spans="1:22" x14ac:dyDescent="0.25">
      <c r="A3957" s="6">
        <v>44750</v>
      </c>
      <c r="B3957" s="7" t="str">
        <f t="shared" si="61"/>
        <v>7</v>
      </c>
      <c r="C3957" s="17">
        <f>_xlfn.ISOWEEKNUM(Table3[[#This Row],[dt]])</f>
        <v>27</v>
      </c>
      <c r="D3957" s="1">
        <v>16205</v>
      </c>
      <c r="E3957" s="1" t="s">
        <v>10</v>
      </c>
      <c r="F3957" s="1" t="s">
        <v>91</v>
      </c>
      <c r="G3957" s="1" t="s">
        <v>70</v>
      </c>
      <c r="H3957" s="1" t="s">
        <v>17</v>
      </c>
      <c r="I3957" s="1" t="s">
        <v>12</v>
      </c>
      <c r="J3957" s="1" t="s">
        <v>13</v>
      </c>
      <c r="K3957" s="1" t="s">
        <v>14</v>
      </c>
      <c r="L3957" s="1" t="s">
        <v>79</v>
      </c>
      <c r="M3957" s="1">
        <v>439120</v>
      </c>
      <c r="N3957" s="17">
        <v>1440.1534621810606</v>
      </c>
      <c r="O3957" s="8">
        <v>16077.187608979912</v>
      </c>
      <c r="P3957" s="8">
        <v>24270.039200426487</v>
      </c>
      <c r="Q3957" s="8">
        <f>P3957-Table3[[#This Row],[paid]]</f>
        <v>8192.8515914465752</v>
      </c>
      <c r="R3957" s="8">
        <v>16.852397912976848</v>
      </c>
      <c r="S3957" s="8">
        <v>25600</v>
      </c>
      <c r="T3957" s="10">
        <v>0.09</v>
      </c>
      <c r="U3957" s="8">
        <v>8588.6481700358363</v>
      </c>
      <c r="V3957" s="10">
        <v>5.8979771307805934E-2</v>
      </c>
    </row>
    <row r="3958" spans="1:22" x14ac:dyDescent="0.25">
      <c r="A3958" s="6">
        <v>44750</v>
      </c>
      <c r="B3958" s="7" t="str">
        <f t="shared" si="61"/>
        <v>7</v>
      </c>
      <c r="C3958" s="17">
        <f>_xlfn.ISOWEEKNUM(Table3[[#This Row],[dt]])</f>
        <v>27</v>
      </c>
      <c r="D3958" s="1">
        <v>10778</v>
      </c>
      <c r="E3958" s="1" t="s">
        <v>10</v>
      </c>
      <c r="F3958" s="1" t="s">
        <v>94</v>
      </c>
      <c r="G3958" s="1" t="s">
        <v>47</v>
      </c>
      <c r="H3958" s="1" t="s">
        <v>17</v>
      </c>
      <c r="I3958" s="1" t="s">
        <v>12</v>
      </c>
      <c r="J3958" s="1" t="s">
        <v>16</v>
      </c>
      <c r="K3958" s="1" t="s">
        <v>20</v>
      </c>
      <c r="L3958" s="1" t="s">
        <v>80</v>
      </c>
      <c r="M3958" s="1">
        <v>257050</v>
      </c>
      <c r="N3958" s="17">
        <v>551.99748232070783</v>
      </c>
      <c r="O3958" s="8">
        <v>10006.73017184349</v>
      </c>
      <c r="P3958" s="8">
        <v>15872.672014713426</v>
      </c>
      <c r="Q3958" s="8">
        <f>P3958-Table3[[#This Row],[paid]]</f>
        <v>5865.9418428699355</v>
      </c>
      <c r="R3958" s="8">
        <v>28.754971758170957</v>
      </c>
      <c r="S3958" s="8">
        <v>22000</v>
      </c>
      <c r="T3958" s="10">
        <v>0.09</v>
      </c>
      <c r="U3958" s="8">
        <v>6495.525146442018</v>
      </c>
      <c r="V3958" s="10">
        <v>6.8204491556524402E-2</v>
      </c>
    </row>
    <row r="3959" spans="1:22" x14ac:dyDescent="0.25">
      <c r="A3959" s="6">
        <v>44750</v>
      </c>
      <c r="B3959" s="7" t="str">
        <f t="shared" si="61"/>
        <v>7</v>
      </c>
      <c r="C3959" s="17">
        <f>_xlfn.ISOWEEKNUM(Table3[[#This Row],[dt]])</f>
        <v>27</v>
      </c>
      <c r="D3959" s="1">
        <v>17956</v>
      </c>
      <c r="E3959" s="1" t="s">
        <v>10</v>
      </c>
      <c r="F3959" s="1" t="s">
        <v>91</v>
      </c>
      <c r="G3959" s="1" t="s">
        <v>62</v>
      </c>
      <c r="H3959" s="1" t="s">
        <v>11</v>
      </c>
      <c r="I3959" s="1" t="s">
        <v>18</v>
      </c>
      <c r="J3959" s="1" t="s">
        <v>13</v>
      </c>
      <c r="K3959" s="1" t="s">
        <v>14</v>
      </c>
      <c r="L3959" s="1" t="s">
        <v>78</v>
      </c>
      <c r="M3959" s="1">
        <v>581340</v>
      </c>
      <c r="N3959" s="17">
        <v>784.39065831556502</v>
      </c>
      <c r="O3959" s="8">
        <v>8847.4323126903255</v>
      </c>
      <c r="P3959" s="8">
        <v>14279.512872743964</v>
      </c>
      <c r="Q3959" s="8">
        <f>P3959-Table3[[#This Row],[paid]]</f>
        <v>5432.0805600536387</v>
      </c>
      <c r="R3959" s="8">
        <v>18.204593235988323</v>
      </c>
      <c r="S3959" s="8">
        <v>11200</v>
      </c>
      <c r="T3959" s="10">
        <v>0.08</v>
      </c>
      <c r="U3959" s="8">
        <v>2752.4031766897579</v>
      </c>
      <c r="V3959" s="10">
        <v>3.2125315959288435E-2</v>
      </c>
    </row>
    <row r="3960" spans="1:22" x14ac:dyDescent="0.25">
      <c r="A3960" s="6">
        <v>44750</v>
      </c>
      <c r="B3960" s="7" t="str">
        <f t="shared" si="61"/>
        <v>7</v>
      </c>
      <c r="C3960" s="17">
        <f>_xlfn.ISOWEEKNUM(Table3[[#This Row],[dt]])</f>
        <v>27</v>
      </c>
      <c r="D3960" s="1">
        <v>16861</v>
      </c>
      <c r="E3960" s="1" t="s">
        <v>10</v>
      </c>
      <c r="F3960" s="1" t="s">
        <v>91</v>
      </c>
      <c r="G3960" s="1" t="s">
        <v>36</v>
      </c>
      <c r="H3960" s="1" t="s">
        <v>11</v>
      </c>
      <c r="I3960" s="1" t="s">
        <v>18</v>
      </c>
      <c r="J3960" s="1" t="s">
        <v>13</v>
      </c>
      <c r="K3960" s="1" t="s">
        <v>15</v>
      </c>
      <c r="L3960" s="1" t="s">
        <v>76</v>
      </c>
      <c r="M3960" s="1">
        <v>464550</v>
      </c>
      <c r="N3960" s="17">
        <v>2833.6983260334796</v>
      </c>
      <c r="O3960" s="8">
        <v>9315.2644655308086</v>
      </c>
      <c r="P3960" s="8">
        <v>14424.398536903718</v>
      </c>
      <c r="Q3960" s="8">
        <f>P3960-Table3[[#This Row],[paid]]</f>
        <v>5109.1340713729096</v>
      </c>
      <c r="R3960" s="8">
        <v>5.0903084511097303</v>
      </c>
      <c r="S3960" s="8">
        <v>12400</v>
      </c>
      <c r="T3960" s="10">
        <v>7.0000000000000007E-2</v>
      </c>
      <c r="U3960" s="8">
        <v>4127.3156683557472</v>
      </c>
      <c r="V3960" s="10">
        <v>4.7689055662602113E-2</v>
      </c>
    </row>
    <row r="3961" spans="1:22" x14ac:dyDescent="0.25">
      <c r="A3961" s="6">
        <v>44750</v>
      </c>
      <c r="B3961" s="7" t="str">
        <f t="shared" si="61"/>
        <v>7</v>
      </c>
      <c r="C3961" s="17">
        <f>_xlfn.ISOWEEKNUM(Table3[[#This Row],[dt]])</f>
        <v>27</v>
      </c>
      <c r="D3961" s="1">
        <v>2480</v>
      </c>
      <c r="E3961" s="1" t="s">
        <v>10</v>
      </c>
      <c r="F3961" s="1" t="s">
        <v>92</v>
      </c>
      <c r="G3961" s="1" t="s">
        <v>48</v>
      </c>
      <c r="H3961" s="1" t="s">
        <v>17</v>
      </c>
      <c r="I3961" s="1" t="s">
        <v>12</v>
      </c>
      <c r="J3961" s="1" t="s">
        <v>13</v>
      </c>
      <c r="K3961" s="1" t="s">
        <v>14</v>
      </c>
      <c r="L3961" s="1" t="s">
        <v>81</v>
      </c>
      <c r="M3961" s="1">
        <v>415130</v>
      </c>
      <c r="N3961" s="17">
        <v>942.88098435771838</v>
      </c>
      <c r="O3961" s="8">
        <v>13764.953089762366</v>
      </c>
      <c r="P3961" s="8">
        <v>18809.72828827965</v>
      </c>
      <c r="Q3961" s="8">
        <f>P3961-Table3[[#This Row],[paid]]</f>
        <v>5044.7751985172836</v>
      </c>
      <c r="R3961" s="8">
        <v>19.9492073764672</v>
      </c>
      <c r="S3961" s="8">
        <v>50000</v>
      </c>
      <c r="T3961" s="10">
        <v>0.06</v>
      </c>
      <c r="U3961" s="8">
        <v>520.35908695078854</v>
      </c>
      <c r="V3961" s="10">
        <v>4.6107265965047153E-3</v>
      </c>
    </row>
    <row r="3962" spans="1:22" x14ac:dyDescent="0.25">
      <c r="A3962" s="6">
        <v>44750</v>
      </c>
      <c r="B3962" s="7" t="str">
        <f t="shared" si="61"/>
        <v>7</v>
      </c>
      <c r="C3962" s="17">
        <f>_xlfn.ISOWEEKNUM(Table3[[#This Row],[dt]])</f>
        <v>27</v>
      </c>
      <c r="D3962" s="1">
        <v>9315</v>
      </c>
      <c r="E3962" s="1" t="s">
        <v>10</v>
      </c>
      <c r="F3962" s="1" t="s">
        <v>94</v>
      </c>
      <c r="G3962" s="1" t="s">
        <v>55</v>
      </c>
      <c r="H3962" s="1" t="s">
        <v>17</v>
      </c>
      <c r="I3962" s="1" t="s">
        <v>18</v>
      </c>
      <c r="J3962" s="1" t="s">
        <v>16</v>
      </c>
      <c r="K3962" s="1" t="s">
        <v>14</v>
      </c>
      <c r="L3962" s="1" t="s">
        <v>81</v>
      </c>
      <c r="M3962" s="1">
        <v>188540</v>
      </c>
      <c r="N3962" s="17">
        <v>864.81879126972115</v>
      </c>
      <c r="O3962" s="8">
        <v>8256.0366249871313</v>
      </c>
      <c r="P3962" s="8">
        <v>13076.878415201318</v>
      </c>
      <c r="Q3962" s="8">
        <f>P3962-Table3[[#This Row],[paid]]</f>
        <v>4820.8417902141864</v>
      </c>
      <c r="R3962" s="8">
        <v>15.120946199610131</v>
      </c>
      <c r="S3962" s="8">
        <v>13000</v>
      </c>
      <c r="T3962" s="10">
        <v>7.0000000000000007E-2</v>
      </c>
      <c r="U3962" s="8">
        <v>4681.8881555818052</v>
      </c>
      <c r="V3962" s="10">
        <v>5.9671327347502502E-2</v>
      </c>
    </row>
    <row r="3963" spans="1:22" x14ac:dyDescent="0.25">
      <c r="A3963" s="6">
        <v>44750</v>
      </c>
      <c r="B3963" s="7" t="str">
        <f t="shared" si="61"/>
        <v>7</v>
      </c>
      <c r="C3963" s="17">
        <f>_xlfn.ISOWEEKNUM(Table3[[#This Row],[dt]])</f>
        <v>27</v>
      </c>
      <c r="D3963" s="1">
        <v>14389</v>
      </c>
      <c r="E3963" s="1" t="s">
        <v>10</v>
      </c>
      <c r="F3963" s="1" t="s">
        <v>91</v>
      </c>
      <c r="G3963" s="1" t="s">
        <v>70</v>
      </c>
      <c r="H3963" s="1" t="s">
        <v>19</v>
      </c>
      <c r="I3963" s="1" t="s">
        <v>18</v>
      </c>
      <c r="J3963" s="1" t="s">
        <v>16</v>
      </c>
      <c r="K3963" s="1" t="s">
        <v>20</v>
      </c>
      <c r="L3963" s="1" t="s">
        <v>78</v>
      </c>
      <c r="M3963" s="1">
        <v>131410</v>
      </c>
      <c r="N3963" s="17">
        <v>72.153740562800266</v>
      </c>
      <c r="O3963" s="8">
        <v>7915.664589472377</v>
      </c>
      <c r="P3963" s="8">
        <v>11898.850191061143</v>
      </c>
      <c r="Q3963" s="8">
        <f>P3963-Table3[[#This Row],[paid]]</f>
        <v>3983.1856015887661</v>
      </c>
      <c r="R3963" s="8">
        <v>164.90967894734121</v>
      </c>
      <c r="S3963" s="8">
        <v>4600</v>
      </c>
      <c r="T3963" s="10">
        <v>5.5E-2</v>
      </c>
      <c r="U3963" s="8">
        <v>1725.1424440626422</v>
      </c>
      <c r="V3963" s="10">
        <v>2.4163993668321459E-2</v>
      </c>
    </row>
    <row r="3964" spans="1:22" x14ac:dyDescent="0.25">
      <c r="A3964" s="6">
        <v>44750</v>
      </c>
      <c r="B3964" s="7" t="str">
        <f t="shared" si="61"/>
        <v>7</v>
      </c>
      <c r="C3964" s="17">
        <f>_xlfn.ISOWEEKNUM(Table3[[#This Row],[dt]])</f>
        <v>27</v>
      </c>
      <c r="D3964" s="1">
        <v>15408</v>
      </c>
      <c r="E3964" s="1" t="s">
        <v>10</v>
      </c>
      <c r="F3964" s="1" t="s">
        <v>95</v>
      </c>
      <c r="G3964" s="1" t="s">
        <v>68</v>
      </c>
      <c r="H3964" s="1" t="s">
        <v>17</v>
      </c>
      <c r="I3964" s="1" t="s">
        <v>12</v>
      </c>
      <c r="J3964" s="1" t="s">
        <v>16</v>
      </c>
      <c r="K3964" s="1" t="s">
        <v>20</v>
      </c>
      <c r="L3964" s="1" t="s">
        <v>80</v>
      </c>
      <c r="M3964" s="1">
        <v>313630</v>
      </c>
      <c r="N3964" s="17">
        <v>670.7613259956704</v>
      </c>
      <c r="O3964" s="8">
        <v>9167.7158909756981</v>
      </c>
      <c r="P3964" s="8">
        <v>12498.677372728533</v>
      </c>
      <c r="Q3964" s="8">
        <f>P3964-Table3[[#This Row],[paid]]</f>
        <v>3330.9614817528345</v>
      </c>
      <c r="R3964" s="8">
        <v>18.633568884096945</v>
      </c>
      <c r="S3964" s="8">
        <v>12600</v>
      </c>
      <c r="T3964" s="10">
        <v>0.1</v>
      </c>
      <c r="U3964" s="8">
        <v>5386.7646453526158</v>
      </c>
      <c r="V3964" s="10">
        <v>7.1831129069521354E-2</v>
      </c>
    </row>
    <row r="3965" spans="1:22" x14ac:dyDescent="0.25">
      <c r="A3965" s="6">
        <v>44750</v>
      </c>
      <c r="B3965" s="7" t="str">
        <f t="shared" si="61"/>
        <v>7</v>
      </c>
      <c r="C3965" s="17">
        <f>_xlfn.ISOWEEKNUM(Table3[[#This Row],[dt]])</f>
        <v>27</v>
      </c>
      <c r="D3965" s="1">
        <v>15909</v>
      </c>
      <c r="E3965" s="1" t="s">
        <v>10</v>
      </c>
      <c r="F3965" s="1" t="s">
        <v>91</v>
      </c>
      <c r="G3965" s="1" t="s">
        <v>72</v>
      </c>
      <c r="H3965" s="1" t="s">
        <v>11</v>
      </c>
      <c r="I3965" s="1" t="s">
        <v>18</v>
      </c>
      <c r="J3965" s="1" t="s">
        <v>13</v>
      </c>
      <c r="K3965" s="1" t="s">
        <v>14</v>
      </c>
      <c r="L3965" s="1" t="s">
        <v>81</v>
      </c>
      <c r="M3965" s="1">
        <v>301370</v>
      </c>
      <c r="N3965" s="17">
        <v>684.68374436139743</v>
      </c>
      <c r="O3965" s="8">
        <v>4912.9737000898276</v>
      </c>
      <c r="P3965" s="8">
        <v>8125.2010360545219</v>
      </c>
      <c r="Q3965" s="8">
        <f>P3965-Table3[[#This Row],[paid]]</f>
        <v>3212.2273359646942</v>
      </c>
      <c r="R3965" s="8">
        <v>11.867086232101032</v>
      </c>
      <c r="S3965" s="8">
        <v>6800</v>
      </c>
      <c r="T3965" s="10">
        <v>0.06</v>
      </c>
      <c r="U3965" s="8">
        <v>971.3332849718737</v>
      </c>
      <c r="V3965" s="10">
        <v>1.992429234800281E-2</v>
      </c>
    </row>
    <row r="3966" spans="1:22" x14ac:dyDescent="0.25">
      <c r="A3966" s="6">
        <v>44750</v>
      </c>
      <c r="B3966" s="7" t="str">
        <f t="shared" si="61"/>
        <v>7</v>
      </c>
      <c r="C3966" s="17">
        <f>_xlfn.ISOWEEKNUM(Table3[[#This Row],[dt]])</f>
        <v>27</v>
      </c>
      <c r="D3966" s="1">
        <v>2647</v>
      </c>
      <c r="E3966" s="1" t="s">
        <v>10</v>
      </c>
      <c r="F3966" s="1" t="s">
        <v>93</v>
      </c>
      <c r="G3966" s="1" t="s">
        <v>60</v>
      </c>
      <c r="H3966" s="1" t="s">
        <v>11</v>
      </c>
      <c r="I3966" s="1" t="s">
        <v>21</v>
      </c>
      <c r="J3966" s="1" t="s">
        <v>13</v>
      </c>
      <c r="K3966" s="1" t="s">
        <v>14</v>
      </c>
      <c r="L3966" s="1" t="s">
        <v>76</v>
      </c>
      <c r="M3966" s="1">
        <v>298710</v>
      </c>
      <c r="N3966" s="17">
        <v>1070.3689370485038</v>
      </c>
      <c r="O3966" s="8">
        <v>7065.8520541562439</v>
      </c>
      <c r="P3966" s="8">
        <v>10084.091403398939</v>
      </c>
      <c r="Q3966" s="8">
        <f>P3966-Table3[[#This Row],[paid]]</f>
        <v>3018.2393492426954</v>
      </c>
      <c r="R3966" s="8">
        <v>9.4211360722083235</v>
      </c>
      <c r="S3966" s="8">
        <v>15200</v>
      </c>
      <c r="T3966" s="10">
        <v>0.08</v>
      </c>
      <c r="U3966" s="8">
        <v>2832.2864491146256</v>
      </c>
      <c r="V3966" s="10">
        <v>4.6811132767003286E-2</v>
      </c>
    </row>
    <row r="3967" spans="1:22" x14ac:dyDescent="0.25">
      <c r="A3967" s="6">
        <v>44750</v>
      </c>
      <c r="B3967" s="7" t="str">
        <f t="shared" si="61"/>
        <v>7</v>
      </c>
      <c r="C3967" s="17">
        <f>_xlfn.ISOWEEKNUM(Table3[[#This Row],[dt]])</f>
        <v>27</v>
      </c>
      <c r="D3967" s="1">
        <v>12780</v>
      </c>
      <c r="E3967" s="1" t="s">
        <v>10</v>
      </c>
      <c r="F3967" s="1" t="s">
        <v>95</v>
      </c>
      <c r="G3967" s="1" t="s">
        <v>42</v>
      </c>
      <c r="H3967" s="1" t="s">
        <v>19</v>
      </c>
      <c r="I3967" s="1" t="s">
        <v>18</v>
      </c>
      <c r="J3967" s="1" t="s">
        <v>16</v>
      </c>
      <c r="K3967" s="1" t="s">
        <v>15</v>
      </c>
      <c r="L3967" s="1" t="s">
        <v>75</v>
      </c>
      <c r="M3967" s="1">
        <v>217640</v>
      </c>
      <c r="N3967" s="17">
        <v>18.260687167009273</v>
      </c>
      <c r="O3967" s="8">
        <v>5659.8465168895536</v>
      </c>
      <c r="P3967" s="8">
        <v>8612.723888183933</v>
      </c>
      <c r="Q3967" s="8">
        <f>P3967-Table3[[#This Row],[paid]]</f>
        <v>2952.8773712943794</v>
      </c>
      <c r="R3967" s="8">
        <v>471.65387640746275</v>
      </c>
      <c r="S3967" s="8">
        <v>600</v>
      </c>
      <c r="T3967" s="10">
        <v>0.05</v>
      </c>
      <c r="U3967" s="8">
        <v>267.46505872523818</v>
      </c>
      <c r="V3967" s="10">
        <v>5.1757737001991884E-3</v>
      </c>
    </row>
    <row r="3968" spans="1:22" x14ac:dyDescent="0.25">
      <c r="A3968" s="6">
        <v>44750</v>
      </c>
      <c r="B3968" s="7" t="str">
        <f t="shared" si="61"/>
        <v>7</v>
      </c>
      <c r="C3968" s="17">
        <f>_xlfn.ISOWEEKNUM(Table3[[#This Row],[dt]])</f>
        <v>27</v>
      </c>
      <c r="D3968" s="1">
        <v>7576</v>
      </c>
      <c r="E3968" s="1" t="s">
        <v>10</v>
      </c>
      <c r="F3968" s="1" t="s">
        <v>91</v>
      </c>
      <c r="G3968" s="1" t="s">
        <v>33</v>
      </c>
      <c r="H3968" s="1" t="s">
        <v>17</v>
      </c>
      <c r="I3968" s="1" t="s">
        <v>12</v>
      </c>
      <c r="J3968" s="1" t="s">
        <v>16</v>
      </c>
      <c r="K3968" s="1" t="s">
        <v>14</v>
      </c>
      <c r="L3968" s="1" t="s">
        <v>81</v>
      </c>
      <c r="M3968" s="1">
        <v>237720</v>
      </c>
      <c r="N3968" s="17">
        <v>632.73433565930509</v>
      </c>
      <c r="O3968" s="8">
        <v>6820.6490732759503</v>
      </c>
      <c r="P3968" s="8">
        <v>9719.9523877128686</v>
      </c>
      <c r="Q3968" s="8">
        <f>P3968-Table3[[#This Row],[paid]]</f>
        <v>2899.3033144369183</v>
      </c>
      <c r="R3968" s="8">
        <v>15.361822237107997</v>
      </c>
      <c r="S3968" s="8">
        <v>13600</v>
      </c>
      <c r="T3968" s="10">
        <v>0.1</v>
      </c>
      <c r="U3968" s="8">
        <v>5443.5410267629577</v>
      </c>
      <c r="V3968" s="10">
        <v>9.3339638056324503E-2</v>
      </c>
    </row>
    <row r="3969" spans="1:22" x14ac:dyDescent="0.25">
      <c r="A3969" s="6">
        <v>44750</v>
      </c>
      <c r="B3969" s="7" t="str">
        <f t="shared" si="61"/>
        <v>7</v>
      </c>
      <c r="C3969" s="17">
        <f>_xlfn.ISOWEEKNUM(Table3[[#This Row],[dt]])</f>
        <v>27</v>
      </c>
      <c r="D3969" s="1">
        <v>12446</v>
      </c>
      <c r="E3969" s="1" t="s">
        <v>10</v>
      </c>
      <c r="F3969" s="1" t="s">
        <v>94</v>
      </c>
      <c r="G3969" s="1" t="s">
        <v>39</v>
      </c>
      <c r="H3969" s="1" t="s">
        <v>11</v>
      </c>
      <c r="I3969" s="1" t="s">
        <v>12</v>
      </c>
      <c r="J3969" s="1" t="s">
        <v>13</v>
      </c>
      <c r="K3969" s="1" t="s">
        <v>15</v>
      </c>
      <c r="L3969" s="1" t="s">
        <v>77</v>
      </c>
      <c r="M3969" s="1">
        <v>263070</v>
      </c>
      <c r="N3969" s="17">
        <v>958.17365853658532</v>
      </c>
      <c r="O3969" s="8">
        <v>6790.0174822530671</v>
      </c>
      <c r="P3969" s="8">
        <v>9681.5712685979106</v>
      </c>
      <c r="Q3969" s="8">
        <f>P3969-Table3[[#This Row],[paid]]</f>
        <v>2891.5537863448435</v>
      </c>
      <c r="R3969" s="8">
        <v>10.104192681924209</v>
      </c>
      <c r="S3969" s="8">
        <v>6200</v>
      </c>
      <c r="T3969" s="10">
        <v>0.21</v>
      </c>
      <c r="U3969" s="8">
        <v>3267.3520031043313</v>
      </c>
      <c r="V3969" s="10">
        <v>5.6246930593831027E-2</v>
      </c>
    </row>
    <row r="3970" spans="1:22" x14ac:dyDescent="0.25">
      <c r="A3970" s="6">
        <v>44750</v>
      </c>
      <c r="B3970" s="7" t="str">
        <f t="shared" ref="B3970:B4033" si="62">TEXT(A3970,"M")</f>
        <v>7</v>
      </c>
      <c r="C3970" s="17">
        <f>_xlfn.ISOWEEKNUM(Table3[[#This Row],[dt]])</f>
        <v>27</v>
      </c>
      <c r="D3970" s="1">
        <v>17673</v>
      </c>
      <c r="E3970" s="1" t="s">
        <v>10</v>
      </c>
      <c r="F3970" s="1" t="s">
        <v>90</v>
      </c>
      <c r="G3970" s="1" t="s">
        <v>27</v>
      </c>
      <c r="H3970" s="1" t="s">
        <v>11</v>
      </c>
      <c r="I3970" s="1" t="s">
        <v>18</v>
      </c>
      <c r="J3970" s="1" t="s">
        <v>16</v>
      </c>
      <c r="K3970" s="1" t="s">
        <v>14</v>
      </c>
      <c r="L3970" s="1" t="s">
        <v>78</v>
      </c>
      <c r="M3970" s="1">
        <v>443840</v>
      </c>
      <c r="N3970" s="17">
        <v>1603.0800560988262</v>
      </c>
      <c r="O3970" s="8">
        <v>5789.5289530374939</v>
      </c>
      <c r="P3970" s="8">
        <v>8227.9063819336207</v>
      </c>
      <c r="Q3970" s="8">
        <f>P3970-Table3[[#This Row],[paid]]</f>
        <v>2438.3774288961267</v>
      </c>
      <c r="R3970" s="8">
        <v>5.1325611285793382</v>
      </c>
      <c r="S3970" s="8">
        <v>16400</v>
      </c>
      <c r="T3970" s="10">
        <v>0.1</v>
      </c>
      <c r="U3970" s="8">
        <v>1649.1036263579692</v>
      </c>
      <c r="V3970" s="10">
        <v>3.3404682994023431E-2</v>
      </c>
    </row>
    <row r="3971" spans="1:22" x14ac:dyDescent="0.25">
      <c r="A3971" s="6">
        <v>44750</v>
      </c>
      <c r="B3971" s="7" t="str">
        <f t="shared" si="62"/>
        <v>7</v>
      </c>
      <c r="C3971" s="17">
        <f>_xlfn.ISOWEEKNUM(Table3[[#This Row],[dt]])</f>
        <v>27</v>
      </c>
      <c r="D3971" s="1">
        <v>10777</v>
      </c>
      <c r="E3971" s="1" t="s">
        <v>10</v>
      </c>
      <c r="F3971" s="1" t="s">
        <v>95</v>
      </c>
      <c r="G3971" s="1" t="s">
        <v>72</v>
      </c>
      <c r="H3971" s="1" t="s">
        <v>11</v>
      </c>
      <c r="I3971" s="1" t="s">
        <v>18</v>
      </c>
      <c r="J3971" s="1" t="s">
        <v>16</v>
      </c>
      <c r="K3971" s="1" t="s">
        <v>15</v>
      </c>
      <c r="L3971" s="1" t="s">
        <v>76</v>
      </c>
      <c r="M3971" s="1">
        <v>179840</v>
      </c>
      <c r="N3971" s="17">
        <v>1703.7279803359279</v>
      </c>
      <c r="O3971" s="8">
        <v>4024.6904352515298</v>
      </c>
      <c r="P3971" s="8">
        <v>6177.4573934490227</v>
      </c>
      <c r="Q3971" s="8">
        <f>P3971-Table3[[#This Row],[paid]]</f>
        <v>2152.7669581974928</v>
      </c>
      <c r="R3971" s="8">
        <v>3.625847238965342</v>
      </c>
      <c r="S3971" s="8">
        <v>4200</v>
      </c>
      <c r="T3971" s="10">
        <v>0.16</v>
      </c>
      <c r="U3971" s="8">
        <v>2424.2683984806845</v>
      </c>
      <c r="V3971" s="10">
        <v>6.5406316441549137E-2</v>
      </c>
    </row>
    <row r="3972" spans="1:22" x14ac:dyDescent="0.25">
      <c r="A3972" s="6">
        <v>44750</v>
      </c>
      <c r="B3972" s="7" t="str">
        <f t="shared" si="62"/>
        <v>7</v>
      </c>
      <c r="C3972" s="17">
        <f>_xlfn.ISOWEEKNUM(Table3[[#This Row],[dt]])</f>
        <v>27</v>
      </c>
      <c r="D3972" s="1">
        <v>3534</v>
      </c>
      <c r="E3972" s="1" t="s">
        <v>10</v>
      </c>
      <c r="F3972" s="1" t="s">
        <v>95</v>
      </c>
      <c r="G3972" s="1" t="s">
        <v>38</v>
      </c>
      <c r="H3972" s="1" t="s">
        <v>11</v>
      </c>
      <c r="I3972" s="1" t="s">
        <v>18</v>
      </c>
      <c r="J3972" s="1" t="s">
        <v>13</v>
      </c>
      <c r="K3972" s="1" t="s">
        <v>14</v>
      </c>
      <c r="L3972" s="1" t="s">
        <v>80</v>
      </c>
      <c r="M3972" s="1">
        <v>138720</v>
      </c>
      <c r="N3972" s="17">
        <v>217.81742916280064</v>
      </c>
      <c r="O3972" s="8">
        <v>3034.3505984348835</v>
      </c>
      <c r="P3972" s="8">
        <v>5007.0791403764551</v>
      </c>
      <c r="Q3972" s="8">
        <f>P3972-Table3[[#This Row],[paid]]</f>
        <v>1972.7285419415716</v>
      </c>
      <c r="R3972" s="8">
        <v>22.987504533597608</v>
      </c>
      <c r="S3972" s="8">
        <v>1800</v>
      </c>
      <c r="T3972" s="10">
        <v>0.08</v>
      </c>
      <c r="U3972" s="8">
        <v>331.16975229316756</v>
      </c>
      <c r="V3972" s="10">
        <v>1.1023384525809216E-2</v>
      </c>
    </row>
    <row r="3973" spans="1:22" x14ac:dyDescent="0.25">
      <c r="A3973" s="6">
        <v>44750</v>
      </c>
      <c r="B3973" s="7" t="str">
        <f t="shared" si="62"/>
        <v>7</v>
      </c>
      <c r="C3973" s="17">
        <f>_xlfn.ISOWEEKNUM(Table3[[#This Row],[dt]])</f>
        <v>27</v>
      </c>
      <c r="D3973" s="1">
        <v>16602</v>
      </c>
      <c r="E3973" s="1" t="s">
        <v>10</v>
      </c>
      <c r="F3973" s="1" t="s">
        <v>95</v>
      </c>
      <c r="G3973" s="1" t="s">
        <v>27</v>
      </c>
      <c r="H3973" s="1" t="s">
        <v>11</v>
      </c>
      <c r="I3973" s="1" t="s">
        <v>18</v>
      </c>
      <c r="J3973" s="1" t="s">
        <v>16</v>
      </c>
      <c r="K3973" s="1" t="s">
        <v>15</v>
      </c>
      <c r="L3973" s="1" t="s">
        <v>81</v>
      </c>
      <c r="M3973" s="1">
        <v>181190</v>
      </c>
      <c r="N3973" s="17">
        <v>958.08087091757386</v>
      </c>
      <c r="O3973" s="8">
        <v>3370.5604348480374</v>
      </c>
      <c r="P3973" s="8">
        <v>5276.584112580922</v>
      </c>
      <c r="Q3973" s="8">
        <f>P3973-Table3[[#This Row],[paid]]</f>
        <v>1906.0236777328846</v>
      </c>
      <c r="R3973" s="8">
        <v>5.5074516909281659</v>
      </c>
      <c r="S3973" s="8">
        <v>5600</v>
      </c>
      <c r="T3973" s="10">
        <v>0.08</v>
      </c>
      <c r="U3973" s="8">
        <v>245.10695304420818</v>
      </c>
      <c r="V3973" s="10">
        <v>7.7419705569177297E-3</v>
      </c>
    </row>
    <row r="3974" spans="1:22" x14ac:dyDescent="0.25">
      <c r="A3974" s="6">
        <v>44750</v>
      </c>
      <c r="B3974" s="7" t="str">
        <f t="shared" si="62"/>
        <v>7</v>
      </c>
      <c r="C3974" s="17">
        <f>_xlfn.ISOWEEKNUM(Table3[[#This Row],[dt]])</f>
        <v>27</v>
      </c>
      <c r="D3974" s="1">
        <v>13549</v>
      </c>
      <c r="E3974" s="1" t="s">
        <v>10</v>
      </c>
      <c r="F3974" s="1" t="s">
        <v>91</v>
      </c>
      <c r="G3974" s="1" t="s">
        <v>52</v>
      </c>
      <c r="H3974" s="1" t="s">
        <v>19</v>
      </c>
      <c r="I3974" s="1" t="s">
        <v>12</v>
      </c>
      <c r="J3974" s="1" t="s">
        <v>13</v>
      </c>
      <c r="K3974" s="1" t="s">
        <v>14</v>
      </c>
      <c r="L3974" s="1" t="s">
        <v>78</v>
      </c>
      <c r="M3974" s="1">
        <v>507030</v>
      </c>
      <c r="N3974" s="17">
        <v>388.80538971353457</v>
      </c>
      <c r="O3974" s="8">
        <v>11762.440250122852</v>
      </c>
      <c r="P3974" s="8">
        <v>13611.012397116609</v>
      </c>
      <c r="Q3974" s="8">
        <f>P3974-Table3[[#This Row],[paid]]</f>
        <v>1848.5721469937562</v>
      </c>
      <c r="R3974" s="8">
        <v>35.007262649175154</v>
      </c>
      <c r="S3974" s="8">
        <v>6400</v>
      </c>
      <c r="T3974" s="10">
        <v>7.0000000000000007E-2</v>
      </c>
      <c r="U3974" s="8">
        <v>2104.9818651674045</v>
      </c>
      <c r="V3974" s="10">
        <v>2.5775475080424944E-2</v>
      </c>
    </row>
    <row r="3975" spans="1:22" x14ac:dyDescent="0.25">
      <c r="A3975" s="6">
        <v>44750</v>
      </c>
      <c r="B3975" s="7" t="str">
        <f t="shared" si="62"/>
        <v>7</v>
      </c>
      <c r="C3975" s="17">
        <f>_xlfn.ISOWEEKNUM(Table3[[#This Row],[dt]])</f>
        <v>27</v>
      </c>
      <c r="D3975" s="1">
        <v>9121</v>
      </c>
      <c r="E3975" s="1" t="s">
        <v>10</v>
      </c>
      <c r="F3975" s="1" t="s">
        <v>89</v>
      </c>
      <c r="G3975" s="1" t="s">
        <v>42</v>
      </c>
      <c r="H3975" s="1" t="s">
        <v>11</v>
      </c>
      <c r="I3975" s="1" t="s">
        <v>18</v>
      </c>
      <c r="J3975" s="1" t="s">
        <v>13</v>
      </c>
      <c r="K3975" s="1" t="s">
        <v>14</v>
      </c>
      <c r="L3975" s="1" t="s">
        <v>76</v>
      </c>
      <c r="M3975" s="1">
        <v>335000</v>
      </c>
      <c r="N3975" s="17">
        <v>1233.4931927176854</v>
      </c>
      <c r="O3975" s="8">
        <v>6625.9541427712093</v>
      </c>
      <c r="P3975" s="8">
        <v>8408.507541530691</v>
      </c>
      <c r="Q3975" s="8">
        <f>P3975-Table3[[#This Row],[paid]]</f>
        <v>1782.5533987594818</v>
      </c>
      <c r="R3975" s="8">
        <v>6.8168252497646176</v>
      </c>
      <c r="S3975" s="8">
        <v>6600</v>
      </c>
      <c r="T3975" s="10">
        <v>0.125</v>
      </c>
      <c r="U3975" s="8">
        <v>3520.0501674657517</v>
      </c>
      <c r="V3975" s="10">
        <v>6.9771600371801509E-2</v>
      </c>
    </row>
    <row r="3976" spans="1:22" x14ac:dyDescent="0.25">
      <c r="A3976" s="6">
        <v>44750</v>
      </c>
      <c r="B3976" s="7" t="str">
        <f t="shared" si="62"/>
        <v>7</v>
      </c>
      <c r="C3976" s="17">
        <f>_xlfn.ISOWEEKNUM(Table3[[#This Row],[dt]])</f>
        <v>27</v>
      </c>
      <c r="D3976" s="1">
        <v>16862</v>
      </c>
      <c r="E3976" s="1" t="s">
        <v>10</v>
      </c>
      <c r="F3976" s="1" t="s">
        <v>89</v>
      </c>
      <c r="G3976" s="1" t="s">
        <v>68</v>
      </c>
      <c r="H3976" s="1" t="s">
        <v>17</v>
      </c>
      <c r="I3976" s="1" t="s">
        <v>12</v>
      </c>
      <c r="J3976" s="1" t="s">
        <v>13</v>
      </c>
      <c r="K3976" s="1" t="s">
        <v>14</v>
      </c>
      <c r="L3976" s="1" t="s">
        <v>81</v>
      </c>
      <c r="M3976" s="1">
        <v>107970</v>
      </c>
      <c r="N3976" s="17">
        <v>434.59622641509429</v>
      </c>
      <c r="O3976" s="8">
        <v>3406.5291955328225</v>
      </c>
      <c r="P3976" s="8">
        <v>5140.5025470535129</v>
      </c>
      <c r="Q3976" s="8">
        <f>P3976-Table3[[#This Row],[paid]]</f>
        <v>1733.9733515206904</v>
      </c>
      <c r="R3976" s="8">
        <v>11.828226373377857</v>
      </c>
      <c r="S3976" s="8">
        <v>9000</v>
      </c>
      <c r="T3976" s="10">
        <v>0.09</v>
      </c>
      <c r="U3976" s="8">
        <v>1357.4743972204956</v>
      </c>
      <c r="V3976" s="10">
        <v>4.401237637743502E-2</v>
      </c>
    </row>
    <row r="3977" spans="1:22" x14ac:dyDescent="0.25">
      <c r="A3977" s="6">
        <v>44750</v>
      </c>
      <c r="B3977" s="7" t="str">
        <f t="shared" si="62"/>
        <v>7</v>
      </c>
      <c r="C3977" s="17">
        <f>_xlfn.ISOWEEKNUM(Table3[[#This Row],[dt]])</f>
        <v>27</v>
      </c>
      <c r="D3977" s="1">
        <v>17962</v>
      </c>
      <c r="E3977" s="1" t="s">
        <v>10</v>
      </c>
      <c r="F3977" s="1" t="s">
        <v>91</v>
      </c>
      <c r="G3977" s="1" t="s">
        <v>25</v>
      </c>
      <c r="H3977" s="1" t="s">
        <v>11</v>
      </c>
      <c r="I3977" s="1" t="s">
        <v>12</v>
      </c>
      <c r="J3977" s="1" t="s">
        <v>23</v>
      </c>
      <c r="K3977" s="1" t="s">
        <v>15</v>
      </c>
      <c r="L3977" s="1" t="s">
        <v>80</v>
      </c>
      <c r="M3977" s="1">
        <v>138660</v>
      </c>
      <c r="N3977" s="17">
        <v>1799.515959312522</v>
      </c>
      <c r="O3977" s="8">
        <v>2675.2015544142082</v>
      </c>
      <c r="P3977" s="8">
        <v>4336.9981004919218</v>
      </c>
      <c r="Q3977" s="8">
        <f>P3977-Table3[[#This Row],[paid]]</f>
        <v>1661.7965460777136</v>
      </c>
      <c r="R3977" s="8">
        <v>2.4100914904632504</v>
      </c>
      <c r="S3977" s="8">
        <v>5000</v>
      </c>
      <c r="T3977" s="10">
        <v>0.06</v>
      </c>
      <c r="U3977" s="8">
        <v>960.93041675949792</v>
      </c>
      <c r="V3977" s="10">
        <v>3.6927631912439807E-2</v>
      </c>
    </row>
    <row r="3978" spans="1:22" x14ac:dyDescent="0.25">
      <c r="A3978" s="6">
        <v>44750</v>
      </c>
      <c r="B3978" s="7" t="str">
        <f t="shared" si="62"/>
        <v>7</v>
      </c>
      <c r="C3978" s="17">
        <f>_xlfn.ISOWEEKNUM(Table3[[#This Row],[dt]])</f>
        <v>27</v>
      </c>
      <c r="D3978" s="1">
        <v>18082</v>
      </c>
      <c r="E3978" s="1" t="s">
        <v>24</v>
      </c>
      <c r="F3978" s="1" t="s">
        <v>93</v>
      </c>
      <c r="G3978" s="1" t="s">
        <v>74</v>
      </c>
      <c r="H3978" s="1" t="s">
        <v>11</v>
      </c>
      <c r="I3978" s="1" t="s">
        <v>21</v>
      </c>
      <c r="J3978" s="1" t="s">
        <v>13</v>
      </c>
      <c r="K3978" s="1" t="s">
        <v>15</v>
      </c>
      <c r="L3978" s="1" t="s">
        <v>80</v>
      </c>
      <c r="M3978" s="1">
        <v>184210</v>
      </c>
      <c r="N3978" s="17">
        <v>1384.4494925905481</v>
      </c>
      <c r="O3978" s="8">
        <v>5329.5375313205968</v>
      </c>
      <c r="P3978" s="8">
        <v>6947.7170724850121</v>
      </c>
      <c r="Q3978" s="8">
        <f>P3978-Table3[[#This Row],[paid]]</f>
        <v>1618.1795411644152</v>
      </c>
      <c r="R3978" s="8">
        <v>5.0183969221474545</v>
      </c>
      <c r="S3978" s="8">
        <v>9000</v>
      </c>
      <c r="T3978" s="10">
        <v>0.15</v>
      </c>
      <c r="U3978" s="8">
        <v>5119.6808151023261</v>
      </c>
      <c r="V3978" s="10">
        <v>0.12281446221084996</v>
      </c>
    </row>
    <row r="3979" spans="1:22" x14ac:dyDescent="0.25">
      <c r="A3979" s="6">
        <v>44750</v>
      </c>
      <c r="B3979" s="7" t="str">
        <f t="shared" si="62"/>
        <v>7</v>
      </c>
      <c r="C3979" s="17">
        <f>_xlfn.ISOWEEKNUM(Table3[[#This Row],[dt]])</f>
        <v>27</v>
      </c>
      <c r="D3979" s="1">
        <v>13155</v>
      </c>
      <c r="E3979" s="1" t="s">
        <v>10</v>
      </c>
      <c r="F3979" s="1" t="s">
        <v>94</v>
      </c>
      <c r="G3979" s="1" t="s">
        <v>40</v>
      </c>
      <c r="H3979" s="1" t="s">
        <v>17</v>
      </c>
      <c r="I3979" s="1" t="s">
        <v>12</v>
      </c>
      <c r="J3979" s="1" t="s">
        <v>13</v>
      </c>
      <c r="K3979" s="1" t="s">
        <v>14</v>
      </c>
      <c r="L3979" s="1" t="s">
        <v>76</v>
      </c>
      <c r="M3979" s="1">
        <v>69130</v>
      </c>
      <c r="N3979" s="17">
        <v>460.80522596987072</v>
      </c>
      <c r="O3979" s="8">
        <v>2469.2264575664103</v>
      </c>
      <c r="P3979" s="8">
        <v>3792.7748524989097</v>
      </c>
      <c r="Q3979" s="8">
        <f>P3979-Table3[[#This Row],[paid]]</f>
        <v>1323.5483949324994</v>
      </c>
      <c r="R3979" s="8">
        <v>8.2307548585547003</v>
      </c>
      <c r="S3979" s="8">
        <v>6200</v>
      </c>
      <c r="T3979" s="10">
        <v>7.0000000000000007E-2</v>
      </c>
      <c r="U3979" s="8">
        <v>17.627676206409461</v>
      </c>
      <c r="V3979" s="10">
        <v>7.7461651393988761E-4</v>
      </c>
    </row>
    <row r="3980" spans="1:22" x14ac:dyDescent="0.25">
      <c r="A3980" s="6">
        <v>44750</v>
      </c>
      <c r="B3980" s="7" t="str">
        <f t="shared" si="62"/>
        <v>7</v>
      </c>
      <c r="C3980" s="17">
        <f>_xlfn.ISOWEEKNUM(Table3[[#This Row],[dt]])</f>
        <v>27</v>
      </c>
      <c r="D3980" s="1">
        <v>14315</v>
      </c>
      <c r="E3980" s="1" t="s">
        <v>10</v>
      </c>
      <c r="F3980" s="1" t="s">
        <v>94</v>
      </c>
      <c r="G3980" s="1" t="s">
        <v>38</v>
      </c>
      <c r="H3980" s="1" t="s">
        <v>11</v>
      </c>
      <c r="I3980" s="1" t="s">
        <v>12</v>
      </c>
      <c r="J3980" s="1" t="s">
        <v>16</v>
      </c>
      <c r="K3980" s="1" t="s">
        <v>14</v>
      </c>
      <c r="L3980" s="1" t="s">
        <v>81</v>
      </c>
      <c r="M3980" s="1">
        <v>115960</v>
      </c>
      <c r="N3980" s="17">
        <v>441.76825761932145</v>
      </c>
      <c r="O3980" s="8">
        <v>3078.023196789632</v>
      </c>
      <c r="P3980" s="8">
        <v>4276.0155489233002</v>
      </c>
      <c r="Q3980" s="8">
        <f>P3980-Table3[[#This Row],[paid]]</f>
        <v>1197.9923521336682</v>
      </c>
      <c r="R3980" s="8">
        <v>9.6793182288982145</v>
      </c>
      <c r="S3980" s="8">
        <v>4400</v>
      </c>
      <c r="T3980" s="10">
        <v>0.15</v>
      </c>
      <c r="U3980" s="8">
        <v>2768.8986257130218</v>
      </c>
      <c r="V3980" s="10">
        <v>0.10792362633052281</v>
      </c>
    </row>
    <row r="3981" spans="1:22" x14ac:dyDescent="0.25">
      <c r="A3981" s="6">
        <v>44750</v>
      </c>
      <c r="B3981" s="7" t="str">
        <f t="shared" si="62"/>
        <v>7</v>
      </c>
      <c r="C3981" s="17">
        <f>_xlfn.ISOWEEKNUM(Table3[[#This Row],[dt]])</f>
        <v>27</v>
      </c>
      <c r="D3981" s="1">
        <v>13250</v>
      </c>
      <c r="E3981" s="1" t="s">
        <v>10</v>
      </c>
      <c r="F3981" s="1" t="s">
        <v>94</v>
      </c>
      <c r="G3981" s="1" t="s">
        <v>54</v>
      </c>
      <c r="H3981" s="1" t="s">
        <v>11</v>
      </c>
      <c r="I3981" s="1" t="s">
        <v>18</v>
      </c>
      <c r="J3981" s="1" t="s">
        <v>13</v>
      </c>
      <c r="K3981" s="1" t="s">
        <v>15</v>
      </c>
      <c r="L3981" s="1" t="s">
        <v>80</v>
      </c>
      <c r="M3981" s="1">
        <v>159030</v>
      </c>
      <c r="N3981" s="17">
        <v>361.86090225563908</v>
      </c>
      <c r="O3981" s="8">
        <v>3792.6694853016979</v>
      </c>
      <c r="P3981" s="8">
        <v>4972.5318909735606</v>
      </c>
      <c r="Q3981" s="8">
        <f>P3981-Table3[[#This Row],[paid]]</f>
        <v>1179.8624056718627</v>
      </c>
      <c r="R3981" s="8">
        <v>13.741556106165573</v>
      </c>
      <c r="S3981" s="8">
        <v>6000</v>
      </c>
      <c r="T3981" s="10">
        <v>7.0000000000000007E-2</v>
      </c>
      <c r="U3981" s="8">
        <v>1196.8461973125659</v>
      </c>
      <c r="V3981" s="10">
        <v>4.0115251262814192E-2</v>
      </c>
    </row>
    <row r="3982" spans="1:22" x14ac:dyDescent="0.25">
      <c r="A3982" s="6">
        <v>44750</v>
      </c>
      <c r="B3982" s="7" t="str">
        <f t="shared" si="62"/>
        <v>7</v>
      </c>
      <c r="C3982" s="17">
        <f>_xlfn.ISOWEEKNUM(Table3[[#This Row],[dt]])</f>
        <v>27</v>
      </c>
      <c r="D3982" s="1">
        <v>15372</v>
      </c>
      <c r="E3982" s="1" t="s">
        <v>10</v>
      </c>
      <c r="F3982" s="1" t="s">
        <v>93</v>
      </c>
      <c r="G3982" s="1" t="s">
        <v>26</v>
      </c>
      <c r="H3982" s="1" t="s">
        <v>11</v>
      </c>
      <c r="I3982" s="1" t="s">
        <v>12</v>
      </c>
      <c r="J3982" s="1" t="s">
        <v>16</v>
      </c>
      <c r="K3982" s="1" t="s">
        <v>15</v>
      </c>
      <c r="L3982" s="1" t="s">
        <v>77</v>
      </c>
      <c r="M3982" s="1">
        <v>443650</v>
      </c>
      <c r="N3982" s="17">
        <v>5340.5715369757181</v>
      </c>
      <c r="O3982" s="8">
        <v>4158.3646512770219</v>
      </c>
      <c r="P3982" s="8">
        <v>5302.7803001375405</v>
      </c>
      <c r="Q3982" s="8">
        <f>P3982-Table3[[#This Row],[paid]]</f>
        <v>1144.4156488605186</v>
      </c>
      <c r="R3982" s="8">
        <v>0.99292374672326211</v>
      </c>
      <c r="S3982" s="8">
        <v>6800</v>
      </c>
      <c r="T3982" s="10">
        <v>0.105</v>
      </c>
      <c r="U3982" s="8">
        <v>251.89557716410647</v>
      </c>
      <c r="V3982" s="10">
        <v>7.9170913780698821E-3</v>
      </c>
    </row>
    <row r="3983" spans="1:22" x14ac:dyDescent="0.25">
      <c r="A3983" s="6">
        <v>44750</v>
      </c>
      <c r="B3983" s="7" t="str">
        <f t="shared" si="62"/>
        <v>7</v>
      </c>
      <c r="C3983" s="17">
        <f>_xlfn.ISOWEEKNUM(Table3[[#This Row],[dt]])</f>
        <v>27</v>
      </c>
      <c r="D3983" s="1">
        <v>5585</v>
      </c>
      <c r="E3983" s="1" t="s">
        <v>10</v>
      </c>
      <c r="F3983" s="1" t="s">
        <v>91</v>
      </c>
      <c r="G3983" s="1" t="s">
        <v>55</v>
      </c>
      <c r="H3983" s="1" t="s">
        <v>19</v>
      </c>
      <c r="I3983" s="1" t="s">
        <v>12</v>
      </c>
      <c r="J3983" s="1" t="s">
        <v>13</v>
      </c>
      <c r="K3983" s="1" t="s">
        <v>14</v>
      </c>
      <c r="L3983" s="1" t="s">
        <v>79</v>
      </c>
      <c r="M3983" s="1">
        <v>508160</v>
      </c>
      <c r="N3983" s="17">
        <v>560.88300220750557</v>
      </c>
      <c r="O3983" s="8">
        <v>12884.475930126708</v>
      </c>
      <c r="P3983" s="8">
        <v>14005.200661937613</v>
      </c>
      <c r="Q3983" s="8">
        <f>P3983-Table3[[#This Row],[paid]]</f>
        <v>1120.7247318109057</v>
      </c>
      <c r="R3983" s="8">
        <v>24.969914593268808</v>
      </c>
      <c r="S3983" s="8">
        <v>8200</v>
      </c>
      <c r="T3983" s="10">
        <v>7.0000000000000007E-2</v>
      </c>
      <c r="U3983" s="8">
        <v>3509.3949605709699</v>
      </c>
      <c r="V3983" s="10">
        <v>4.1762997490265241E-2</v>
      </c>
    </row>
    <row r="3984" spans="1:22" x14ac:dyDescent="0.25">
      <c r="A3984" s="6">
        <v>44750</v>
      </c>
      <c r="B3984" s="7" t="str">
        <f t="shared" si="62"/>
        <v>7</v>
      </c>
      <c r="C3984" s="17">
        <f>_xlfn.ISOWEEKNUM(Table3[[#This Row],[dt]])</f>
        <v>27</v>
      </c>
      <c r="D3984" s="1">
        <v>8767</v>
      </c>
      <c r="E3984" s="1" t="s">
        <v>10</v>
      </c>
      <c r="F3984" s="1" t="s">
        <v>92</v>
      </c>
      <c r="G3984" s="1" t="s">
        <v>68</v>
      </c>
      <c r="H3984" s="1" t="s">
        <v>17</v>
      </c>
      <c r="I3984" s="1" t="s">
        <v>18</v>
      </c>
      <c r="J3984" s="1" t="s">
        <v>13</v>
      </c>
      <c r="K3984" s="1" t="s">
        <v>14</v>
      </c>
      <c r="L3984" s="1" t="s">
        <v>79</v>
      </c>
      <c r="M3984" s="1">
        <v>201140</v>
      </c>
      <c r="N3984" s="17">
        <v>489.69379007646677</v>
      </c>
      <c r="O3984" s="8">
        <v>4564.492664860938</v>
      </c>
      <c r="P3984" s="8">
        <v>5246.9570723755505</v>
      </c>
      <c r="Q3984" s="8">
        <f>P3984-Table3[[#This Row],[paid]]</f>
        <v>682.4644075146125</v>
      </c>
      <c r="R3984" s="8">
        <v>10.71477151375807</v>
      </c>
      <c r="S3984" s="8">
        <v>6600</v>
      </c>
      <c r="T3984" s="10">
        <v>0.12</v>
      </c>
      <c r="U3984" s="8">
        <v>266.71126827501359</v>
      </c>
      <c r="V3984" s="10">
        <v>8.4719347676519285E-3</v>
      </c>
    </row>
    <row r="3985" spans="1:22" x14ac:dyDescent="0.25">
      <c r="A3985" s="6">
        <v>44750</v>
      </c>
      <c r="B3985" s="7" t="str">
        <f t="shared" si="62"/>
        <v>7</v>
      </c>
      <c r="C3985" s="17">
        <f>_xlfn.ISOWEEKNUM(Table3[[#This Row],[dt]])</f>
        <v>27</v>
      </c>
      <c r="D3985" s="1">
        <v>5435</v>
      </c>
      <c r="E3985" s="1" t="s">
        <v>10</v>
      </c>
      <c r="F3985" s="1" t="s">
        <v>90</v>
      </c>
      <c r="G3985" s="1" t="s">
        <v>40</v>
      </c>
      <c r="H3985" s="1" t="s">
        <v>17</v>
      </c>
      <c r="I3985" s="1" t="s">
        <v>21</v>
      </c>
      <c r="J3985" s="1" t="s">
        <v>16</v>
      </c>
      <c r="K3985" s="1" t="s">
        <v>15</v>
      </c>
      <c r="L3985" s="1" t="s">
        <v>78</v>
      </c>
      <c r="M3985" s="1">
        <v>174270</v>
      </c>
      <c r="N3985" s="17">
        <v>286.91428856515665</v>
      </c>
      <c r="O3985" s="8">
        <v>1394.7800149851282</v>
      </c>
      <c r="P3985" s="8">
        <v>2021.1228065876594</v>
      </c>
      <c r="Q3985" s="8">
        <f>P3985-Table3[[#This Row],[paid]]</f>
        <v>626.34279160253118</v>
      </c>
      <c r="R3985" s="8">
        <v>7.0443435100258993</v>
      </c>
      <c r="S3985" s="8">
        <v>1800</v>
      </c>
      <c r="T3985" s="10">
        <v>0.08</v>
      </c>
      <c r="U3985" s="8">
        <v>73.174916486761319</v>
      </c>
      <c r="V3985" s="10">
        <v>6.0341802955808004E-3</v>
      </c>
    </row>
    <row r="3986" spans="1:22" x14ac:dyDescent="0.25">
      <c r="A3986" s="6">
        <v>44750</v>
      </c>
      <c r="B3986" s="7" t="str">
        <f t="shared" si="62"/>
        <v>7</v>
      </c>
      <c r="C3986" s="17">
        <f>_xlfn.ISOWEEKNUM(Table3[[#This Row],[dt]])</f>
        <v>27</v>
      </c>
      <c r="D3986" s="1">
        <v>5289</v>
      </c>
      <c r="E3986" s="1" t="s">
        <v>10</v>
      </c>
      <c r="F3986" s="1" t="s">
        <v>92</v>
      </c>
      <c r="G3986" s="1" t="s">
        <v>62</v>
      </c>
      <c r="H3986" s="1" t="s">
        <v>17</v>
      </c>
      <c r="I3986" s="1" t="s">
        <v>12</v>
      </c>
      <c r="J3986" s="1" t="s">
        <v>16</v>
      </c>
      <c r="K3986" s="1" t="s">
        <v>14</v>
      </c>
      <c r="L3986" s="1" t="s">
        <v>75</v>
      </c>
      <c r="M3986" s="1">
        <v>713320</v>
      </c>
      <c r="N3986" s="17">
        <v>2088.949601935959</v>
      </c>
      <c r="O3986" s="8">
        <v>14404.778703592356</v>
      </c>
      <c r="P3986" s="8">
        <v>15015.397574273869</v>
      </c>
      <c r="Q3986" s="8">
        <f>P3986-Table3[[#This Row],[paid]]</f>
        <v>610.61887068151373</v>
      </c>
      <c r="R3986" s="8">
        <v>7.1880133251458869</v>
      </c>
      <c r="S3986" s="8">
        <v>19600</v>
      </c>
      <c r="T3986" s="10">
        <v>0.04</v>
      </c>
      <c r="U3986" s="8">
        <v>3391.7086133222456</v>
      </c>
      <c r="V3986" s="10">
        <v>3.7647006420632692E-2</v>
      </c>
    </row>
    <row r="3987" spans="1:22" x14ac:dyDescent="0.25">
      <c r="A3987" s="6">
        <v>44750</v>
      </c>
      <c r="B3987" s="7" t="str">
        <f t="shared" si="62"/>
        <v>7</v>
      </c>
      <c r="C3987" s="17">
        <f>_xlfn.ISOWEEKNUM(Table3[[#This Row],[dt]])</f>
        <v>27</v>
      </c>
      <c r="D3987" s="1">
        <v>17267</v>
      </c>
      <c r="E3987" s="1" t="s">
        <v>10</v>
      </c>
      <c r="F3987" s="1" t="s">
        <v>92</v>
      </c>
      <c r="G3987" s="1" t="s">
        <v>65</v>
      </c>
      <c r="H3987" s="1" t="s">
        <v>11</v>
      </c>
      <c r="I3987" s="1" t="s">
        <v>21</v>
      </c>
      <c r="J3987" s="1" t="s">
        <v>13</v>
      </c>
      <c r="K3987" s="1" t="s">
        <v>15</v>
      </c>
      <c r="L3987" s="1" t="s">
        <v>76</v>
      </c>
      <c r="M3987" s="1">
        <v>43350</v>
      </c>
      <c r="N3987" s="17">
        <v>119.82776950882415</v>
      </c>
      <c r="O3987" s="8">
        <v>1068.0481410254758</v>
      </c>
      <c r="P3987" s="8">
        <v>1640.7926470144721</v>
      </c>
      <c r="Q3987" s="8">
        <f>P3987-Table3[[#This Row],[paid]]</f>
        <v>572.74450598899625</v>
      </c>
      <c r="R3987" s="8">
        <v>13.692924884941998</v>
      </c>
      <c r="S3987" s="8">
        <v>200</v>
      </c>
      <c r="T3987" s="10">
        <v>0.08</v>
      </c>
      <c r="U3987" s="8">
        <v>639.5064622256084</v>
      </c>
      <c r="V3987" s="10">
        <v>6.4959098009655228E-2</v>
      </c>
    </row>
    <row r="3988" spans="1:22" x14ac:dyDescent="0.25">
      <c r="A3988" s="6">
        <v>44750</v>
      </c>
      <c r="B3988" s="7" t="str">
        <f t="shared" si="62"/>
        <v>7</v>
      </c>
      <c r="C3988" s="17">
        <f>_xlfn.ISOWEEKNUM(Table3[[#This Row],[dt]])</f>
        <v>27</v>
      </c>
      <c r="D3988" s="1">
        <v>17783</v>
      </c>
      <c r="E3988" s="1" t="s">
        <v>10</v>
      </c>
      <c r="F3988" s="1" t="s">
        <v>93</v>
      </c>
      <c r="G3988" s="1" t="s">
        <v>34</v>
      </c>
      <c r="H3988" s="1" t="s">
        <v>11</v>
      </c>
      <c r="I3988" s="1" t="s">
        <v>12</v>
      </c>
      <c r="J3988" s="1" t="s">
        <v>16</v>
      </c>
      <c r="K3988" s="1" t="s">
        <v>14</v>
      </c>
      <c r="L3988" s="1" t="s">
        <v>76</v>
      </c>
      <c r="M3988" s="1">
        <v>144790</v>
      </c>
      <c r="N3988" s="17">
        <v>604.14086064749642</v>
      </c>
      <c r="O3988" s="8">
        <v>2593.7763953995982</v>
      </c>
      <c r="P3988" s="8">
        <v>3146.599003702559</v>
      </c>
      <c r="Q3988" s="8">
        <f>P3988-Table3[[#This Row],[paid]]</f>
        <v>552.82260830296082</v>
      </c>
      <c r="R3988" s="8">
        <v>5.2083863361437723</v>
      </c>
      <c r="S3988" s="8">
        <v>5200</v>
      </c>
      <c r="T3988" s="10">
        <v>0.15</v>
      </c>
      <c r="U3988" s="8">
        <v>2389.1838148524416</v>
      </c>
      <c r="V3988" s="10">
        <v>0.12654847408483055</v>
      </c>
    </row>
    <row r="3989" spans="1:22" x14ac:dyDescent="0.25">
      <c r="A3989" s="6">
        <v>44750</v>
      </c>
      <c r="B3989" s="7" t="str">
        <f t="shared" si="62"/>
        <v>7</v>
      </c>
      <c r="C3989" s="17">
        <f>_xlfn.ISOWEEKNUM(Table3[[#This Row],[dt]])</f>
        <v>27</v>
      </c>
      <c r="D3989" s="1">
        <v>9288</v>
      </c>
      <c r="E3989" s="1" t="s">
        <v>10</v>
      </c>
      <c r="F3989" s="1" t="s">
        <v>93</v>
      </c>
      <c r="G3989" s="1" t="s">
        <v>41</v>
      </c>
      <c r="H3989" s="1" t="s">
        <v>19</v>
      </c>
      <c r="I3989" s="1" t="s">
        <v>21</v>
      </c>
      <c r="J3989" s="1" t="s">
        <v>13</v>
      </c>
      <c r="K3989" s="1" t="s">
        <v>14</v>
      </c>
      <c r="L3989" s="1" t="s">
        <v>78</v>
      </c>
      <c r="M3989" s="1">
        <v>159890</v>
      </c>
      <c r="N3989" s="17">
        <v>227.6872172893282</v>
      </c>
      <c r="O3989" s="8">
        <v>4512.2407999499537</v>
      </c>
      <c r="P3989" s="8">
        <v>5036.1742719606727</v>
      </c>
      <c r="Q3989" s="8">
        <f>P3989-Table3[[#This Row],[paid]]</f>
        <v>523.93347201071902</v>
      </c>
      <c r="R3989" s="8">
        <v>22.118827450735068</v>
      </c>
      <c r="S3989" s="8">
        <v>5400</v>
      </c>
      <c r="T3989" s="10">
        <v>6.5000000000000002E-2</v>
      </c>
      <c r="U3989" s="8">
        <v>1254.9127774639062</v>
      </c>
      <c r="V3989" s="10">
        <v>4.1529962682544552E-2</v>
      </c>
    </row>
    <row r="3990" spans="1:22" x14ac:dyDescent="0.25">
      <c r="A3990" s="6">
        <v>44750</v>
      </c>
      <c r="B3990" s="7" t="str">
        <f t="shared" si="62"/>
        <v>7</v>
      </c>
      <c r="C3990" s="17">
        <f>_xlfn.ISOWEEKNUM(Table3[[#This Row],[dt]])</f>
        <v>27</v>
      </c>
      <c r="D3990" s="1">
        <v>15910</v>
      </c>
      <c r="E3990" s="1" t="s">
        <v>10</v>
      </c>
      <c r="F3990" s="1" t="s">
        <v>89</v>
      </c>
      <c r="G3990" s="1" t="s">
        <v>46</v>
      </c>
      <c r="H3990" s="1" t="s">
        <v>11</v>
      </c>
      <c r="I3990" s="1" t="s">
        <v>12</v>
      </c>
      <c r="J3990" s="1" t="s">
        <v>16</v>
      </c>
      <c r="K3990" s="1" t="s">
        <v>14</v>
      </c>
      <c r="L3990" s="1" t="s">
        <v>77</v>
      </c>
      <c r="M3990" s="1">
        <v>61150</v>
      </c>
      <c r="N3990" s="17">
        <v>194.79485219164118</v>
      </c>
      <c r="O3990" s="8">
        <v>1709.9850088983819</v>
      </c>
      <c r="P3990" s="8">
        <v>2220.6418470552171</v>
      </c>
      <c r="Q3990" s="8">
        <f>P3990-Table3[[#This Row],[paid]]</f>
        <v>510.65683815683519</v>
      </c>
      <c r="R3990" s="8">
        <v>11.399900059322547</v>
      </c>
      <c r="S3990" s="8">
        <v>1200</v>
      </c>
      <c r="T3990" s="10">
        <v>0.15</v>
      </c>
      <c r="U3990" s="8">
        <v>922.56689252263459</v>
      </c>
      <c r="V3990" s="10">
        <v>6.9241759519966889E-2</v>
      </c>
    </row>
    <row r="3991" spans="1:22" x14ac:dyDescent="0.25">
      <c r="A3991" s="6">
        <v>44750</v>
      </c>
      <c r="B3991" s="7" t="str">
        <f t="shared" si="62"/>
        <v>7</v>
      </c>
      <c r="C3991" s="17">
        <f>_xlfn.ISOWEEKNUM(Table3[[#This Row],[dt]])</f>
        <v>27</v>
      </c>
      <c r="D3991" s="1">
        <v>17047</v>
      </c>
      <c r="E3991" s="1" t="s">
        <v>10</v>
      </c>
      <c r="F3991" s="1" t="s">
        <v>90</v>
      </c>
      <c r="G3991" s="1" t="s">
        <v>47</v>
      </c>
      <c r="H3991" s="1" t="s">
        <v>17</v>
      </c>
      <c r="I3991" s="1" t="s">
        <v>12</v>
      </c>
      <c r="J3991" s="1" t="s">
        <v>16</v>
      </c>
      <c r="K3991" s="1" t="s">
        <v>20</v>
      </c>
      <c r="L3991" s="1" t="s">
        <v>78</v>
      </c>
      <c r="M3991" s="1">
        <v>98190</v>
      </c>
      <c r="N3991" s="17">
        <v>158.94194687660953</v>
      </c>
      <c r="O3991" s="8">
        <v>2444.8233791154203</v>
      </c>
      <c r="P3991" s="8">
        <v>2943.8256639852739</v>
      </c>
      <c r="Q3991" s="8">
        <f>P3991-Table3[[#This Row],[paid]]</f>
        <v>499.00228486985361</v>
      </c>
      <c r="R3991" s="8">
        <v>18.521389235722882</v>
      </c>
      <c r="S3991" s="8">
        <v>2400</v>
      </c>
      <c r="T3991" s="10">
        <v>7.4999999999999997E-2</v>
      </c>
      <c r="U3991" s="8">
        <v>1234.318833686493</v>
      </c>
      <c r="V3991" s="10">
        <v>6.9881789581220446E-2</v>
      </c>
    </row>
    <row r="3992" spans="1:22" x14ac:dyDescent="0.25">
      <c r="A3992" s="6">
        <v>44750</v>
      </c>
      <c r="B3992" s="7" t="str">
        <f t="shared" si="62"/>
        <v>7</v>
      </c>
      <c r="C3992" s="17">
        <f>_xlfn.ISOWEEKNUM(Table3[[#This Row],[dt]])</f>
        <v>27</v>
      </c>
      <c r="D3992" s="1">
        <v>2406</v>
      </c>
      <c r="E3992" s="1" t="s">
        <v>10</v>
      </c>
      <c r="F3992" s="1" t="s">
        <v>94</v>
      </c>
      <c r="G3992" s="1" t="s">
        <v>64</v>
      </c>
      <c r="H3992" s="1" t="s">
        <v>17</v>
      </c>
      <c r="I3992" s="1" t="s">
        <v>18</v>
      </c>
      <c r="J3992" s="1" t="s">
        <v>16</v>
      </c>
      <c r="K3992" s="1" t="s">
        <v>14</v>
      </c>
      <c r="L3992" s="1" t="s">
        <v>81</v>
      </c>
      <c r="M3992" s="1">
        <v>19840</v>
      </c>
      <c r="N3992" s="17">
        <v>83.890063424947144</v>
      </c>
      <c r="O3992" s="8">
        <v>958.60376104263821</v>
      </c>
      <c r="P3992" s="8">
        <v>1340.2888385543299</v>
      </c>
      <c r="Q3992" s="8">
        <f>P3992-Table3[[#This Row],[paid]]</f>
        <v>381.6850775116917</v>
      </c>
      <c r="R3992" s="8">
        <v>15.976729350710636</v>
      </c>
      <c r="S3992" s="8">
        <v>5000</v>
      </c>
      <c r="T3992" s="10">
        <v>0.05</v>
      </c>
      <c r="U3992" s="8">
        <v>73.359456951382569</v>
      </c>
      <c r="V3992" s="10">
        <v>9.122344234211233E-3</v>
      </c>
    </row>
    <row r="3993" spans="1:22" x14ac:dyDescent="0.25">
      <c r="A3993" s="6">
        <v>44750</v>
      </c>
      <c r="B3993" s="7" t="str">
        <f t="shared" si="62"/>
        <v>7</v>
      </c>
      <c r="C3993" s="17">
        <f>_xlfn.ISOWEEKNUM(Table3[[#This Row],[dt]])</f>
        <v>27</v>
      </c>
      <c r="D3993" s="1">
        <v>17268</v>
      </c>
      <c r="E3993" s="1" t="s">
        <v>10</v>
      </c>
      <c r="F3993" s="1" t="s">
        <v>91</v>
      </c>
      <c r="G3993" s="1" t="s">
        <v>41</v>
      </c>
      <c r="H3993" s="1" t="s">
        <v>11</v>
      </c>
      <c r="I3993" s="1" t="s">
        <v>18</v>
      </c>
      <c r="J3993" s="1" t="s">
        <v>16</v>
      </c>
      <c r="K3993" s="1" t="s">
        <v>14</v>
      </c>
      <c r="L3993" s="1" t="s">
        <v>81</v>
      </c>
      <c r="M3993" s="1">
        <v>118240</v>
      </c>
      <c r="N3993" s="17">
        <v>579.83919712607633</v>
      </c>
      <c r="O3993" s="8">
        <v>2779.0330536019092</v>
      </c>
      <c r="P3993" s="8">
        <v>3122.8532840840294</v>
      </c>
      <c r="Q3993" s="8">
        <f>P3993-Table3[[#This Row],[paid]]</f>
        <v>343.82023048212022</v>
      </c>
      <c r="R3993" s="8">
        <v>5.3857229720967226</v>
      </c>
      <c r="S3993" s="8">
        <v>4000</v>
      </c>
      <c r="T3993" s="10">
        <v>0.15</v>
      </c>
      <c r="U3993" s="8">
        <v>1127.5707875032961</v>
      </c>
      <c r="V3993" s="10">
        <v>6.017844819725636E-2</v>
      </c>
    </row>
    <row r="3994" spans="1:22" x14ac:dyDescent="0.25">
      <c r="A3994" s="6">
        <v>44750</v>
      </c>
      <c r="B3994" s="7" t="str">
        <f t="shared" si="62"/>
        <v>7</v>
      </c>
      <c r="C3994" s="17">
        <f>_xlfn.ISOWEEKNUM(Table3[[#This Row],[dt]])</f>
        <v>27</v>
      </c>
      <c r="D3994" s="1">
        <v>2575</v>
      </c>
      <c r="E3994" s="1" t="s">
        <v>10</v>
      </c>
      <c r="F3994" s="1" t="s">
        <v>93</v>
      </c>
      <c r="G3994" s="1" t="s">
        <v>37</v>
      </c>
      <c r="H3994" s="1" t="s">
        <v>17</v>
      </c>
      <c r="I3994" s="1" t="s">
        <v>18</v>
      </c>
      <c r="J3994" s="1" t="s">
        <v>16</v>
      </c>
      <c r="K3994" s="1" t="s">
        <v>20</v>
      </c>
      <c r="L3994" s="1" t="s">
        <v>76</v>
      </c>
      <c r="M3994" s="1">
        <v>119950</v>
      </c>
      <c r="N3994" s="17">
        <v>95.102806702256984</v>
      </c>
      <c r="O3994" s="8">
        <v>3796.9647480148788</v>
      </c>
      <c r="P3994" s="8">
        <v>4012.2444942860329</v>
      </c>
      <c r="Q3994" s="8">
        <f>P3994-Table3[[#This Row],[paid]]</f>
        <v>215.27974627115418</v>
      </c>
      <c r="R3994" s="8">
        <v>42.188497200165322</v>
      </c>
      <c r="S3994" s="8">
        <v>10000</v>
      </c>
      <c r="T3994" s="10">
        <v>7.4999999999999997E-2</v>
      </c>
      <c r="U3994" s="8">
        <v>909.98254244125496</v>
      </c>
      <c r="V3994" s="10">
        <v>3.7800228099142949E-2</v>
      </c>
    </row>
    <row r="3995" spans="1:22" x14ac:dyDescent="0.25">
      <c r="A3995" s="6">
        <v>44750</v>
      </c>
      <c r="B3995" s="7" t="str">
        <f t="shared" si="62"/>
        <v>7</v>
      </c>
      <c r="C3995" s="17">
        <f>_xlfn.ISOWEEKNUM(Table3[[#This Row],[dt]])</f>
        <v>27</v>
      </c>
      <c r="D3995" s="1">
        <v>12790</v>
      </c>
      <c r="E3995" s="1" t="s">
        <v>10</v>
      </c>
      <c r="F3995" s="1" t="s">
        <v>94</v>
      </c>
      <c r="G3995" s="1" t="s">
        <v>65</v>
      </c>
      <c r="H3995" s="1" t="s">
        <v>19</v>
      </c>
      <c r="I3995" s="1" t="s">
        <v>21</v>
      </c>
      <c r="J3995" s="1" t="s">
        <v>16</v>
      </c>
      <c r="K3995" s="1" t="s">
        <v>14</v>
      </c>
      <c r="L3995" s="1" t="s">
        <v>77</v>
      </c>
      <c r="M3995" s="1">
        <v>35370</v>
      </c>
      <c r="N3995" s="17">
        <v>58.535374431112949</v>
      </c>
      <c r="O3995" s="8">
        <v>975.05275565867601</v>
      </c>
      <c r="P3995" s="8">
        <v>1189.0641279701892</v>
      </c>
      <c r="Q3995" s="8">
        <f>P3995-Table3[[#This Row],[paid]]</f>
        <v>214.01137231151324</v>
      </c>
      <c r="R3995" s="8">
        <v>20.313599076222417</v>
      </c>
      <c r="S3995" s="8">
        <v>800</v>
      </c>
      <c r="T3995" s="10">
        <v>0.04</v>
      </c>
      <c r="U3995" s="8">
        <v>145.27865039328077</v>
      </c>
      <c r="V3995" s="10">
        <v>2.0363164466338329E-2</v>
      </c>
    </row>
    <row r="3996" spans="1:22" x14ac:dyDescent="0.25">
      <c r="A3996" s="6">
        <v>44750</v>
      </c>
      <c r="B3996" s="7" t="str">
        <f t="shared" si="62"/>
        <v>7</v>
      </c>
      <c r="C3996" s="17">
        <f>_xlfn.ISOWEEKNUM(Table3[[#This Row],[dt]])</f>
        <v>27</v>
      </c>
      <c r="D3996" s="1">
        <v>15605</v>
      </c>
      <c r="E3996" s="1" t="s">
        <v>10</v>
      </c>
      <c r="F3996" s="1" t="s">
        <v>94</v>
      </c>
      <c r="G3996" s="1" t="s">
        <v>44</v>
      </c>
      <c r="H3996" s="1" t="s">
        <v>11</v>
      </c>
      <c r="I3996" s="1" t="s">
        <v>12</v>
      </c>
      <c r="J3996" s="1" t="s">
        <v>13</v>
      </c>
      <c r="K3996" s="1" t="s">
        <v>14</v>
      </c>
      <c r="L3996" s="1" t="s">
        <v>80</v>
      </c>
      <c r="M3996" s="1">
        <v>105920</v>
      </c>
      <c r="N3996" s="17">
        <v>696.96830667069116</v>
      </c>
      <c r="O3996" s="8">
        <v>2641.8850087189289</v>
      </c>
      <c r="P3996" s="8">
        <v>2815.4589005283124</v>
      </c>
      <c r="Q3996" s="8">
        <f>P3996-Table3[[#This Row],[paid]]</f>
        <v>173.57389180938344</v>
      </c>
      <c r="R3996" s="8">
        <v>4.0395795240350596</v>
      </c>
      <c r="S3996" s="8">
        <v>2400</v>
      </c>
      <c r="T3996" s="10">
        <v>0.32</v>
      </c>
      <c r="U3996" s="8">
        <v>3626.9696494377285</v>
      </c>
      <c r="V3996" s="10">
        <v>0.21470565294329927</v>
      </c>
    </row>
    <row r="3997" spans="1:22" x14ac:dyDescent="0.25">
      <c r="A3997" s="6">
        <v>44750</v>
      </c>
      <c r="B3997" s="7" t="str">
        <f t="shared" si="62"/>
        <v>7</v>
      </c>
      <c r="C3997" s="17">
        <f>_xlfn.ISOWEEKNUM(Table3[[#This Row],[dt]])</f>
        <v>27</v>
      </c>
      <c r="D3997" s="1">
        <v>2973</v>
      </c>
      <c r="E3997" s="1" t="s">
        <v>10</v>
      </c>
      <c r="F3997" s="1" t="s">
        <v>91</v>
      </c>
      <c r="G3997" s="1" t="s">
        <v>30</v>
      </c>
      <c r="H3997" s="1" t="s">
        <v>11</v>
      </c>
      <c r="I3997" s="1" t="s">
        <v>21</v>
      </c>
      <c r="J3997" s="1" t="s">
        <v>16</v>
      </c>
      <c r="K3997" s="1" t="s">
        <v>14</v>
      </c>
      <c r="L3997" s="1" t="s">
        <v>80</v>
      </c>
      <c r="M3997" s="1">
        <v>96530</v>
      </c>
      <c r="N3997" s="17">
        <v>559.97493375349131</v>
      </c>
      <c r="O3997" s="8">
        <v>1098.3754817162414</v>
      </c>
      <c r="P3997" s="8">
        <v>1265.5611884989946</v>
      </c>
      <c r="Q3997" s="8">
        <f>P3997-Table3[[#This Row],[paid]]</f>
        <v>167.18570678275319</v>
      </c>
      <c r="R3997" s="8">
        <v>2.2600318553832128</v>
      </c>
      <c r="S3997" s="8">
        <v>2000</v>
      </c>
      <c r="T3997" s="10">
        <v>0.05</v>
      </c>
      <c r="U3997" s="8">
        <v>154.36329132968524</v>
      </c>
      <c r="V3997" s="10">
        <v>2.032870117653315E-2</v>
      </c>
    </row>
    <row r="3998" spans="1:22" x14ac:dyDescent="0.25">
      <c r="A3998" s="6">
        <v>44750</v>
      </c>
      <c r="B3998" s="7" t="str">
        <f t="shared" si="62"/>
        <v>7</v>
      </c>
      <c r="C3998" s="17">
        <f>_xlfn.ISOWEEKNUM(Table3[[#This Row],[dt]])</f>
        <v>27</v>
      </c>
      <c r="D3998" s="1">
        <v>17849</v>
      </c>
      <c r="E3998" s="1" t="s">
        <v>10</v>
      </c>
      <c r="F3998" s="1" t="s">
        <v>91</v>
      </c>
      <c r="G3998" s="1" t="s">
        <v>64</v>
      </c>
      <c r="H3998" s="1" t="s">
        <v>11</v>
      </c>
      <c r="I3998" s="1" t="s">
        <v>18</v>
      </c>
      <c r="J3998" s="1" t="s">
        <v>16</v>
      </c>
      <c r="K3998" s="1" t="s">
        <v>15</v>
      </c>
      <c r="L3998" s="1" t="s">
        <v>79</v>
      </c>
      <c r="M3998" s="1">
        <v>204910</v>
      </c>
      <c r="N3998" s="17">
        <v>551.15542041866445</v>
      </c>
      <c r="O3998" s="8">
        <v>2137.6933318095685</v>
      </c>
      <c r="P3998" s="8">
        <v>2134.4225851805768</v>
      </c>
      <c r="Q3998" s="8">
        <f>P3998-Table3[[#This Row],[paid]]</f>
        <v>-3.2707466289916738</v>
      </c>
      <c r="R3998" s="8">
        <v>3.8726328474811025</v>
      </c>
      <c r="S3998" s="8">
        <v>2000</v>
      </c>
      <c r="T3998" s="10">
        <v>0.08</v>
      </c>
      <c r="U3998" s="8">
        <v>793.5289759963465</v>
      </c>
      <c r="V3998" s="10">
        <v>6.1962813854659141E-2</v>
      </c>
    </row>
    <row r="3999" spans="1:22" x14ac:dyDescent="0.25">
      <c r="A3999" s="6">
        <v>44750</v>
      </c>
      <c r="B3999" s="7" t="str">
        <f t="shared" si="62"/>
        <v>7</v>
      </c>
      <c r="C3999" s="17">
        <f>_xlfn.ISOWEEKNUM(Table3[[#This Row],[dt]])</f>
        <v>27</v>
      </c>
      <c r="D3999" s="1">
        <v>17848</v>
      </c>
      <c r="E3999" s="1" t="s">
        <v>10</v>
      </c>
      <c r="F3999" s="1" t="s">
        <v>89</v>
      </c>
      <c r="G3999" s="1" t="s">
        <v>32</v>
      </c>
      <c r="H3999" s="1" t="s">
        <v>11</v>
      </c>
      <c r="I3999" s="1" t="s">
        <v>12</v>
      </c>
      <c r="J3999" s="1" t="s">
        <v>16</v>
      </c>
      <c r="K3999" s="1" t="s">
        <v>14</v>
      </c>
      <c r="L3999" s="1" t="s">
        <v>78</v>
      </c>
      <c r="M3999" s="1">
        <v>60510</v>
      </c>
      <c r="N3999" s="17">
        <v>394.87386773156715</v>
      </c>
      <c r="O3999" s="8">
        <v>967.50485880099939</v>
      </c>
      <c r="P3999" s="8">
        <v>950.35419314386661</v>
      </c>
      <c r="Q3999" s="8">
        <f>P3999-Table3[[#This Row],[paid]]</f>
        <v>-17.150665657132777</v>
      </c>
      <c r="R3999" s="8">
        <v>2.4067285044800979</v>
      </c>
      <c r="S3999" s="8">
        <v>1000</v>
      </c>
      <c r="T3999" s="10">
        <v>7.0000000000000007E-2</v>
      </c>
      <c r="U3999" s="8">
        <v>284.88345980953369</v>
      </c>
      <c r="V3999" s="10">
        <v>4.9960927175847769E-2</v>
      </c>
    </row>
    <row r="4000" spans="1:22" x14ac:dyDescent="0.25">
      <c r="A4000" s="6">
        <v>44750</v>
      </c>
      <c r="B4000" s="7" t="str">
        <f t="shared" si="62"/>
        <v>7</v>
      </c>
      <c r="C4000" s="17">
        <f>_xlfn.ISOWEEKNUM(Table3[[#This Row],[dt]])</f>
        <v>27</v>
      </c>
      <c r="D4000" s="1">
        <v>18006</v>
      </c>
      <c r="E4000" s="1" t="s">
        <v>10</v>
      </c>
      <c r="F4000" s="1" t="s">
        <v>91</v>
      </c>
      <c r="G4000" s="1" t="s">
        <v>69</v>
      </c>
      <c r="H4000" s="1" t="s">
        <v>11</v>
      </c>
      <c r="I4000" s="1" t="s">
        <v>18</v>
      </c>
      <c r="J4000" s="1" t="s">
        <v>16</v>
      </c>
      <c r="K4000" s="1" t="s">
        <v>14</v>
      </c>
      <c r="L4000" s="1" t="s">
        <v>79</v>
      </c>
      <c r="M4000" s="1">
        <v>57450</v>
      </c>
      <c r="N4000" s="17">
        <v>296.86854071930549</v>
      </c>
      <c r="O4000" s="8">
        <v>2067.5230219362779</v>
      </c>
      <c r="P4000" s="8">
        <v>2045.9418080859716</v>
      </c>
      <c r="Q4000" s="8">
        <f>P4000-Table3[[#This Row],[paid]]</f>
        <v>-21.581213850306312</v>
      </c>
      <c r="R4000" s="8">
        <v>6.8917434064542604</v>
      </c>
      <c r="S4000" s="8">
        <v>2400</v>
      </c>
      <c r="T4000" s="10">
        <v>0.08</v>
      </c>
      <c r="U4000" s="8">
        <v>639.36471998398997</v>
      </c>
      <c r="V4000" s="10">
        <v>5.2083977287549807E-2</v>
      </c>
    </row>
    <row r="4001" spans="1:22" x14ac:dyDescent="0.25">
      <c r="A4001" s="6">
        <v>44750</v>
      </c>
      <c r="B4001" s="7" t="str">
        <f t="shared" si="62"/>
        <v>7</v>
      </c>
      <c r="C4001" s="17">
        <f>_xlfn.ISOWEEKNUM(Table3[[#This Row],[dt]])</f>
        <v>27</v>
      </c>
      <c r="D4001" s="1">
        <v>17872</v>
      </c>
      <c r="E4001" s="1" t="s">
        <v>24</v>
      </c>
      <c r="F4001" s="1" t="s">
        <v>93</v>
      </c>
      <c r="G4001" s="1" t="s">
        <v>64</v>
      </c>
      <c r="H4001" s="1" t="s">
        <v>11</v>
      </c>
      <c r="I4001" s="1" t="s">
        <v>18</v>
      </c>
      <c r="J4001" s="1" t="s">
        <v>13</v>
      </c>
      <c r="K4001" s="1" t="s">
        <v>15</v>
      </c>
      <c r="L4001" s="1" t="s">
        <v>80</v>
      </c>
      <c r="M4001" s="1">
        <v>18470</v>
      </c>
      <c r="N4001" s="17">
        <v>51.376912378303196</v>
      </c>
      <c r="O4001" s="8">
        <v>262.11653108015344</v>
      </c>
      <c r="P4001" s="8">
        <v>224.44563417016386</v>
      </c>
      <c r="Q4001" s="8">
        <f>P4001-Table3[[#This Row],[paid]]</f>
        <v>-37.67089690998958</v>
      </c>
      <c r="R4001" s="8">
        <v>4.3686088513358916</v>
      </c>
      <c r="S4001" s="8">
        <v>200</v>
      </c>
      <c r="T4001" s="10">
        <v>7.0000000000000007E-2</v>
      </c>
      <c r="U4001" s="8">
        <v>42.54435524344251</v>
      </c>
      <c r="V4001" s="10">
        <v>3.1592175540074166E-2</v>
      </c>
    </row>
    <row r="4002" spans="1:22" x14ac:dyDescent="0.25">
      <c r="A4002" s="6">
        <v>44750</v>
      </c>
      <c r="B4002" s="7" t="str">
        <f t="shared" si="62"/>
        <v>7</v>
      </c>
      <c r="C4002" s="17">
        <f>_xlfn.ISOWEEKNUM(Table3[[#This Row],[dt]])</f>
        <v>27</v>
      </c>
      <c r="D4002" s="1">
        <v>15810</v>
      </c>
      <c r="E4002" s="1" t="s">
        <v>10</v>
      </c>
      <c r="F4002" s="1" t="s">
        <v>90</v>
      </c>
      <c r="G4002" s="1" t="s">
        <v>57</v>
      </c>
      <c r="H4002" s="1" t="s">
        <v>11</v>
      </c>
      <c r="I4002" s="1" t="s">
        <v>18</v>
      </c>
      <c r="J4002" s="1" t="s">
        <v>16</v>
      </c>
      <c r="K4002" s="1" t="s">
        <v>14</v>
      </c>
      <c r="L4002" s="1" t="s">
        <v>81</v>
      </c>
      <c r="M4002" s="1">
        <v>2910</v>
      </c>
      <c r="N4002" s="17">
        <v>16.285218062524123</v>
      </c>
      <c r="O4002" s="8">
        <v>49.971936704124332</v>
      </c>
      <c r="P4002" s="8">
        <v>4.6770338289271134</v>
      </c>
      <c r="Q4002" s="8">
        <f>P4002-Table3[[#This Row],[paid]]</f>
        <v>-45.294902875197216</v>
      </c>
      <c r="R4002" s="8">
        <v>0.28719503852945016</v>
      </c>
      <c r="S4002" s="8">
        <v>200</v>
      </c>
      <c r="T4002" s="10">
        <v>0.15</v>
      </c>
      <c r="U4002" s="8">
        <v>1.9101992677929174</v>
      </c>
      <c r="V4002" s="10">
        <v>6.8070182144734342E-2</v>
      </c>
    </row>
    <row r="4003" spans="1:22" x14ac:dyDescent="0.25">
      <c r="A4003" s="6">
        <v>44750</v>
      </c>
      <c r="B4003" s="7" t="str">
        <f t="shared" si="62"/>
        <v>7</v>
      </c>
      <c r="C4003" s="17">
        <f>_xlfn.ISOWEEKNUM(Table3[[#This Row],[dt]])</f>
        <v>27</v>
      </c>
      <c r="D4003" s="1">
        <v>17628</v>
      </c>
      <c r="E4003" s="1" t="s">
        <v>10</v>
      </c>
      <c r="F4003" s="1" t="s">
        <v>93</v>
      </c>
      <c r="G4003" s="1" t="s">
        <v>41</v>
      </c>
      <c r="H4003" s="1" t="s">
        <v>11</v>
      </c>
      <c r="I4003" s="1" t="s">
        <v>21</v>
      </c>
      <c r="J4003" s="1" t="s">
        <v>13</v>
      </c>
      <c r="K4003" s="1" t="s">
        <v>15</v>
      </c>
      <c r="L4003" s="1" t="s">
        <v>78</v>
      </c>
      <c r="M4003" s="1">
        <v>6460</v>
      </c>
      <c r="N4003" s="17">
        <v>40.186625194401245</v>
      </c>
      <c r="O4003" s="8">
        <v>119.72610879969321</v>
      </c>
      <c r="P4003" s="8">
        <v>50.118627711639327</v>
      </c>
      <c r="Q4003" s="8">
        <f>P4003-Table3[[#This Row],[paid]]</f>
        <v>-69.607481088053873</v>
      </c>
      <c r="R4003" s="8">
        <v>1.2471469666634709</v>
      </c>
      <c r="S4003" s="8">
        <v>200</v>
      </c>
      <c r="T4003" s="10">
        <v>0.06</v>
      </c>
      <c r="U4003" s="8">
        <v>12.407433981911371</v>
      </c>
      <c r="V4003" s="10">
        <v>4.1260221160677429E-2</v>
      </c>
    </row>
    <row r="4004" spans="1:22" x14ac:dyDescent="0.25">
      <c r="A4004" s="6">
        <v>44750</v>
      </c>
      <c r="B4004" s="7" t="str">
        <f t="shared" si="62"/>
        <v>7</v>
      </c>
      <c r="C4004" s="17">
        <f>_xlfn.ISOWEEKNUM(Table3[[#This Row],[dt]])</f>
        <v>27</v>
      </c>
      <c r="D4004" s="1">
        <v>17365</v>
      </c>
      <c r="E4004" s="1" t="s">
        <v>10</v>
      </c>
      <c r="F4004" s="1" t="s">
        <v>91</v>
      </c>
      <c r="G4004" s="1" t="s">
        <v>70</v>
      </c>
      <c r="H4004" s="1" t="s">
        <v>17</v>
      </c>
      <c r="I4004" s="1" t="s">
        <v>18</v>
      </c>
      <c r="J4004" s="1" t="s">
        <v>16</v>
      </c>
      <c r="K4004" s="1" t="s">
        <v>15</v>
      </c>
      <c r="L4004" s="1" t="s">
        <v>76</v>
      </c>
      <c r="M4004" s="1">
        <v>44840</v>
      </c>
      <c r="N4004" s="17">
        <v>117.85028094979157</v>
      </c>
      <c r="O4004" s="8">
        <v>371.55780755070344</v>
      </c>
      <c r="P4004" s="8">
        <v>251.65627591344244</v>
      </c>
      <c r="Q4004" s="8">
        <f>P4004-Table3[[#This Row],[paid]]</f>
        <v>-119.901531637261</v>
      </c>
      <c r="R4004" s="8">
        <v>2.1353896985672609</v>
      </c>
      <c r="S4004" s="8">
        <v>200</v>
      </c>
      <c r="T4004" s="10">
        <v>0.11</v>
      </c>
      <c r="U4004" s="8">
        <v>86.854920180851195</v>
      </c>
      <c r="V4004" s="10">
        <v>5.7522189651732926E-2</v>
      </c>
    </row>
    <row r="4005" spans="1:22" x14ac:dyDescent="0.25">
      <c r="A4005" s="6">
        <v>44750</v>
      </c>
      <c r="B4005" s="7" t="str">
        <f t="shared" si="62"/>
        <v>7</v>
      </c>
      <c r="C4005" s="17">
        <f>_xlfn.ISOWEEKNUM(Table3[[#This Row],[dt]])</f>
        <v>27</v>
      </c>
      <c r="D4005" s="1">
        <v>18007</v>
      </c>
      <c r="E4005" s="1" t="s">
        <v>10</v>
      </c>
      <c r="F4005" s="1" t="s">
        <v>95</v>
      </c>
      <c r="G4005" s="1" t="s">
        <v>51</v>
      </c>
      <c r="H4005" s="1" t="s">
        <v>11</v>
      </c>
      <c r="I4005" s="1" t="s">
        <v>12</v>
      </c>
      <c r="J4005" s="1" t="s">
        <v>13</v>
      </c>
      <c r="K4005" s="1" t="s">
        <v>15</v>
      </c>
      <c r="L4005" s="1" t="s">
        <v>79</v>
      </c>
      <c r="M4005" s="1">
        <v>7290</v>
      </c>
      <c r="N4005" s="17">
        <v>87.39640344018764</v>
      </c>
      <c r="O4005" s="8">
        <v>146.6019094580692</v>
      </c>
      <c r="P4005" s="8">
        <v>23.211013811774052</v>
      </c>
      <c r="Q4005" s="8">
        <f>P4005-Table3[[#This Row],[paid]]</f>
        <v>-123.39089564629515</v>
      </c>
      <c r="R4005" s="8">
        <v>0.26558316930809639</v>
      </c>
      <c r="S4005" s="8">
        <v>200</v>
      </c>
      <c r="T4005" s="10">
        <v>0.15</v>
      </c>
      <c r="U4005" s="8">
        <v>13.305691863599279</v>
      </c>
      <c r="V4005" s="10">
        <v>9.5541510103060168E-2</v>
      </c>
    </row>
    <row r="4006" spans="1:22" x14ac:dyDescent="0.25">
      <c r="A4006" s="6">
        <v>44750</v>
      </c>
      <c r="B4006" s="7" t="str">
        <f t="shared" si="62"/>
        <v>7</v>
      </c>
      <c r="C4006" s="17">
        <f>_xlfn.ISOWEEKNUM(Table3[[#This Row],[dt]])</f>
        <v>27</v>
      </c>
      <c r="D4006" s="1">
        <v>2851</v>
      </c>
      <c r="E4006" s="1" t="s">
        <v>10</v>
      </c>
      <c r="F4006" s="1" t="s">
        <v>93</v>
      </c>
      <c r="G4006" s="1" t="s">
        <v>67</v>
      </c>
      <c r="H4006" s="1" t="s">
        <v>11</v>
      </c>
      <c r="I4006" s="1" t="s">
        <v>18</v>
      </c>
      <c r="J4006" s="1" t="s">
        <v>13</v>
      </c>
      <c r="K4006" s="1" t="s">
        <v>15</v>
      </c>
      <c r="L4006" s="1" t="s">
        <v>78</v>
      </c>
      <c r="M4006" s="1">
        <v>26470</v>
      </c>
      <c r="N4006" s="17">
        <v>110.09222423146474</v>
      </c>
      <c r="O4006" s="8">
        <v>838.91740814922719</v>
      </c>
      <c r="P4006" s="8">
        <v>669.26292325828945</v>
      </c>
      <c r="Q4006" s="8">
        <f>P4006-Table3[[#This Row],[paid]]</f>
        <v>-169.65448489093774</v>
      </c>
      <c r="R4006" s="8">
        <v>6.0791116532552696</v>
      </c>
      <c r="S4006" s="8">
        <v>400</v>
      </c>
      <c r="T4006" s="10">
        <v>0.08</v>
      </c>
      <c r="U4006" s="8">
        <v>298.38243613339381</v>
      </c>
      <c r="V4006" s="10">
        <v>7.4306231966535796E-2</v>
      </c>
    </row>
    <row r="4007" spans="1:22" x14ac:dyDescent="0.25">
      <c r="A4007" s="6">
        <v>44750</v>
      </c>
      <c r="B4007" s="7" t="str">
        <f t="shared" si="62"/>
        <v>7</v>
      </c>
      <c r="C4007" s="17">
        <f>_xlfn.ISOWEEKNUM(Table3[[#This Row],[dt]])</f>
        <v>27</v>
      </c>
      <c r="D4007" s="1">
        <v>17957</v>
      </c>
      <c r="E4007" s="1" t="s">
        <v>10</v>
      </c>
      <c r="F4007" s="1" t="s">
        <v>89</v>
      </c>
      <c r="G4007" s="1" t="s">
        <v>66</v>
      </c>
      <c r="H4007" s="1" t="s">
        <v>17</v>
      </c>
      <c r="I4007" s="1" t="s">
        <v>12</v>
      </c>
      <c r="J4007" s="1" t="s">
        <v>16</v>
      </c>
      <c r="K4007" s="1" t="s">
        <v>15</v>
      </c>
      <c r="L4007" s="1" t="s">
        <v>76</v>
      </c>
      <c r="M4007" s="1">
        <v>7280</v>
      </c>
      <c r="N4007" s="17">
        <v>65.451737451737444</v>
      </c>
      <c r="O4007" s="8">
        <v>183.23587042300159</v>
      </c>
      <c r="P4007" s="8">
        <v>12.262889655078615</v>
      </c>
      <c r="Q4007" s="8">
        <f>P4007-Table3[[#This Row],[paid]]</f>
        <v>-170.97298076792296</v>
      </c>
      <c r="R4007" s="8">
        <v>0.18735774071881559</v>
      </c>
      <c r="S4007" s="8">
        <v>200</v>
      </c>
      <c r="T4007" s="10">
        <v>8.5000000000000006E-2</v>
      </c>
      <c r="U4007" s="8">
        <v>4.7766599589874064</v>
      </c>
      <c r="V4007" s="10">
        <v>6.4920260685446415E-2</v>
      </c>
    </row>
    <row r="4008" spans="1:22" x14ac:dyDescent="0.25">
      <c r="A4008" s="6">
        <v>44750</v>
      </c>
      <c r="B4008" s="7" t="str">
        <f t="shared" si="62"/>
        <v>7</v>
      </c>
      <c r="C4008" s="17">
        <f>_xlfn.ISOWEEKNUM(Table3[[#This Row],[dt]])</f>
        <v>27</v>
      </c>
      <c r="D4008" s="1">
        <v>18106</v>
      </c>
      <c r="E4008" s="1" t="s">
        <v>10</v>
      </c>
      <c r="F4008" s="1" t="s">
        <v>90</v>
      </c>
      <c r="G4008" s="1" t="s">
        <v>72</v>
      </c>
      <c r="H4008" s="1" t="s">
        <v>11</v>
      </c>
      <c r="I4008" s="1" t="s">
        <v>18</v>
      </c>
      <c r="J4008" s="1" t="s">
        <v>16</v>
      </c>
      <c r="K4008" s="1" t="s">
        <v>15</v>
      </c>
      <c r="L4008" s="1" t="s">
        <v>75</v>
      </c>
      <c r="M4008" s="1">
        <v>50180</v>
      </c>
      <c r="N4008" s="17">
        <v>284.46191825912041</v>
      </c>
      <c r="O4008" s="8">
        <v>734.71599221994961</v>
      </c>
      <c r="P4008" s="8">
        <v>561.82451753370935</v>
      </c>
      <c r="Q4008" s="8">
        <f>P4008-Table3[[#This Row],[paid]]</f>
        <v>-172.89147468624026</v>
      </c>
      <c r="R4008" s="8">
        <v>1.9750429898385744</v>
      </c>
      <c r="S4008" s="8">
        <v>600</v>
      </c>
      <c r="T4008" s="10">
        <v>0.06</v>
      </c>
      <c r="U4008" s="8">
        <v>189.04331934310395</v>
      </c>
      <c r="V4008" s="10">
        <v>5.6080179677503839E-2</v>
      </c>
    </row>
    <row r="4009" spans="1:22" x14ac:dyDescent="0.25">
      <c r="A4009" s="6">
        <v>44750</v>
      </c>
      <c r="B4009" s="7" t="str">
        <f t="shared" si="62"/>
        <v>7</v>
      </c>
      <c r="C4009" s="17">
        <f>_xlfn.ISOWEEKNUM(Table3[[#This Row],[dt]])</f>
        <v>27</v>
      </c>
      <c r="D4009" s="1">
        <v>15242</v>
      </c>
      <c r="E4009" s="1" t="s">
        <v>10</v>
      </c>
      <c r="F4009" s="1" t="s">
        <v>93</v>
      </c>
      <c r="G4009" s="1" t="s">
        <v>72</v>
      </c>
      <c r="H4009" s="1" t="s">
        <v>11</v>
      </c>
      <c r="I4009" s="1" t="s">
        <v>18</v>
      </c>
      <c r="J4009" s="1" t="s">
        <v>13</v>
      </c>
      <c r="K4009" s="1" t="s">
        <v>14</v>
      </c>
      <c r="L4009" s="1" t="s">
        <v>80</v>
      </c>
      <c r="M4009" s="1">
        <v>63140</v>
      </c>
      <c r="N4009" s="17">
        <v>214.9882448317795</v>
      </c>
      <c r="O4009" s="8">
        <v>1466.3074383789847</v>
      </c>
      <c r="P4009" s="8">
        <v>1250.9478673050817</v>
      </c>
      <c r="Q4009" s="8">
        <f>P4009-Table3[[#This Row],[paid]]</f>
        <v>-215.359571073903</v>
      </c>
      <c r="R4009" s="8">
        <v>5.818680311027717</v>
      </c>
      <c r="S4009" s="8">
        <v>1200</v>
      </c>
      <c r="T4009" s="10">
        <v>0.14000000000000001</v>
      </c>
      <c r="U4009" s="8">
        <v>962.72333869817567</v>
      </c>
      <c r="V4009" s="10">
        <v>0.12826584862300877</v>
      </c>
    </row>
    <row r="4010" spans="1:22" x14ac:dyDescent="0.25">
      <c r="A4010" s="6">
        <v>44750</v>
      </c>
      <c r="B4010" s="7" t="str">
        <f t="shared" si="62"/>
        <v>7</v>
      </c>
      <c r="C4010" s="17">
        <f>_xlfn.ISOWEEKNUM(Table3[[#This Row],[dt]])</f>
        <v>27</v>
      </c>
      <c r="D4010" s="1">
        <v>17473</v>
      </c>
      <c r="E4010" s="1" t="s">
        <v>10</v>
      </c>
      <c r="F4010" s="1" t="s">
        <v>95</v>
      </c>
      <c r="G4010" s="1" t="s">
        <v>69</v>
      </c>
      <c r="H4010" s="1" t="s">
        <v>17</v>
      </c>
      <c r="I4010" s="1" t="s">
        <v>12</v>
      </c>
      <c r="J4010" s="1" t="s">
        <v>16</v>
      </c>
      <c r="K4010" s="1" t="s">
        <v>15</v>
      </c>
      <c r="L4010" s="1" t="s">
        <v>81</v>
      </c>
      <c r="M4010" s="1">
        <v>14730</v>
      </c>
      <c r="N4010" s="17">
        <v>61.402217294900218</v>
      </c>
      <c r="O4010" s="8">
        <v>277.74204181422897</v>
      </c>
      <c r="P4010" s="8">
        <v>60.47509646598067</v>
      </c>
      <c r="Q4010" s="8">
        <f>P4010-Table3[[#This Row],[paid]]</f>
        <v>-217.2669453482483</v>
      </c>
      <c r="R4010" s="8">
        <v>0.98490085749726586</v>
      </c>
      <c r="S4010" s="8">
        <v>200</v>
      </c>
      <c r="T4010" s="10">
        <v>6.5000000000000002E-2</v>
      </c>
      <c r="U4010" s="8">
        <v>22.333805952169001</v>
      </c>
      <c r="V4010" s="10">
        <v>6.1550972376242338E-2</v>
      </c>
    </row>
    <row r="4011" spans="1:22" x14ac:dyDescent="0.25">
      <c r="A4011" s="6">
        <v>44750</v>
      </c>
      <c r="B4011" s="7" t="str">
        <f t="shared" si="62"/>
        <v>7</v>
      </c>
      <c r="C4011" s="17">
        <f>_xlfn.ISOWEEKNUM(Table3[[#This Row],[dt]])</f>
        <v>27</v>
      </c>
      <c r="D4011" s="1">
        <v>16053</v>
      </c>
      <c r="E4011" s="1" t="s">
        <v>10</v>
      </c>
      <c r="F4011" s="1" t="s">
        <v>92</v>
      </c>
      <c r="G4011" s="1" t="s">
        <v>54</v>
      </c>
      <c r="H4011" s="1" t="s">
        <v>11</v>
      </c>
      <c r="I4011" s="1" t="s">
        <v>12</v>
      </c>
      <c r="J4011" s="1" t="s">
        <v>16</v>
      </c>
      <c r="K4011" s="1" t="s">
        <v>15</v>
      </c>
      <c r="L4011" s="1" t="s">
        <v>75</v>
      </c>
      <c r="M4011" s="1">
        <v>33600</v>
      </c>
      <c r="N4011" s="17">
        <v>203.48596750369276</v>
      </c>
      <c r="O4011" s="8">
        <v>276.97692503107305</v>
      </c>
      <c r="P4011" s="8">
        <v>45.821884200118433</v>
      </c>
      <c r="Q4011" s="8">
        <f>P4011-Table3[[#This Row],[paid]]</f>
        <v>-231.15504083095462</v>
      </c>
      <c r="R4011" s="8">
        <v>0.22518449189518133</v>
      </c>
      <c r="S4011" s="8">
        <v>200</v>
      </c>
      <c r="T4011" s="10">
        <v>0.08</v>
      </c>
      <c r="U4011" s="8">
        <v>20.477362822385974</v>
      </c>
      <c r="V4011" s="10">
        <v>7.448174302099464E-2</v>
      </c>
    </row>
    <row r="4012" spans="1:22" x14ac:dyDescent="0.25">
      <c r="A4012" s="6">
        <v>44750</v>
      </c>
      <c r="B4012" s="7" t="str">
        <f t="shared" si="62"/>
        <v>7</v>
      </c>
      <c r="C4012" s="17">
        <f>_xlfn.ISOWEEKNUM(Table3[[#This Row],[dt]])</f>
        <v>27</v>
      </c>
      <c r="D4012" s="1">
        <v>16911</v>
      </c>
      <c r="E4012" s="1" t="s">
        <v>10</v>
      </c>
      <c r="F4012" s="1" t="s">
        <v>89</v>
      </c>
      <c r="G4012" s="1" t="s">
        <v>31</v>
      </c>
      <c r="H4012" s="1" t="s">
        <v>11</v>
      </c>
      <c r="I4012" s="1" t="s">
        <v>18</v>
      </c>
      <c r="J4012" s="1" t="s">
        <v>16</v>
      </c>
      <c r="K4012" s="1" t="s">
        <v>15</v>
      </c>
      <c r="L4012" s="1" t="s">
        <v>75</v>
      </c>
      <c r="M4012" s="1">
        <v>116710</v>
      </c>
      <c r="N4012" s="17">
        <v>346.88494726749758</v>
      </c>
      <c r="O4012" s="8">
        <v>3459.4366565574228</v>
      </c>
      <c r="P4012" s="8">
        <v>3225.8776940461553</v>
      </c>
      <c r="Q4012" s="8">
        <f>P4012-Table3[[#This Row],[paid]]</f>
        <v>-233.55896251126751</v>
      </c>
      <c r="R4012" s="8">
        <v>9.2995609047242542</v>
      </c>
      <c r="S4012" s="8">
        <v>2200</v>
      </c>
      <c r="T4012" s="10">
        <v>0.12</v>
      </c>
      <c r="U4012" s="8">
        <v>682.4982094251128</v>
      </c>
      <c r="V4012" s="10">
        <v>3.5261628728452538E-2</v>
      </c>
    </row>
    <row r="4013" spans="1:22" x14ac:dyDescent="0.25">
      <c r="A4013" s="6">
        <v>44750</v>
      </c>
      <c r="B4013" s="7" t="str">
        <f t="shared" si="62"/>
        <v>7</v>
      </c>
      <c r="C4013" s="17">
        <f>_xlfn.ISOWEEKNUM(Table3[[#This Row],[dt]])</f>
        <v>27</v>
      </c>
      <c r="D4013" s="1">
        <v>17100</v>
      </c>
      <c r="E4013" s="1" t="s">
        <v>10</v>
      </c>
      <c r="F4013" s="1" t="s">
        <v>89</v>
      </c>
      <c r="G4013" s="1" t="s">
        <v>68</v>
      </c>
      <c r="H4013" s="1" t="s">
        <v>11</v>
      </c>
      <c r="I4013" s="1" t="s">
        <v>21</v>
      </c>
      <c r="J4013" s="1" t="s">
        <v>13</v>
      </c>
      <c r="K4013" s="1" t="s">
        <v>15</v>
      </c>
      <c r="L4013" s="1" t="s">
        <v>76</v>
      </c>
      <c r="M4013" s="1">
        <v>16980</v>
      </c>
      <c r="N4013" s="17">
        <v>103.13232104121475</v>
      </c>
      <c r="O4013" s="8">
        <v>391.30260751230651</v>
      </c>
      <c r="P4013" s="8">
        <v>120.10698256614181</v>
      </c>
      <c r="Q4013" s="8">
        <f>P4013-Table3[[#This Row],[paid]]</f>
        <v>-271.19562494616468</v>
      </c>
      <c r="R4013" s="8">
        <v>1.1645910937866266</v>
      </c>
      <c r="S4013" s="8">
        <v>200</v>
      </c>
      <c r="T4013" s="10">
        <v>7.0000000000000007E-2</v>
      </c>
      <c r="U4013" s="8">
        <v>24.120871494445616</v>
      </c>
      <c r="V4013" s="10">
        <v>3.3471369966857775E-2</v>
      </c>
    </row>
    <row r="4014" spans="1:22" x14ac:dyDescent="0.25">
      <c r="A4014" s="6">
        <v>44750</v>
      </c>
      <c r="B4014" s="7" t="str">
        <f t="shared" si="62"/>
        <v>7</v>
      </c>
      <c r="C4014" s="17">
        <f>_xlfn.ISOWEEKNUM(Table3[[#This Row],[dt]])</f>
        <v>27</v>
      </c>
      <c r="D4014" s="1">
        <v>2789</v>
      </c>
      <c r="E4014" s="1" t="s">
        <v>10</v>
      </c>
      <c r="F4014" s="1" t="s">
        <v>92</v>
      </c>
      <c r="G4014" s="1" t="s">
        <v>39</v>
      </c>
      <c r="H4014" s="1" t="s">
        <v>17</v>
      </c>
      <c r="I4014" s="1" t="s">
        <v>12</v>
      </c>
      <c r="J4014" s="1" t="s">
        <v>13</v>
      </c>
      <c r="K4014" s="1" t="s">
        <v>14</v>
      </c>
      <c r="L4014" s="1" t="s">
        <v>79</v>
      </c>
      <c r="M4014" s="1">
        <v>7590</v>
      </c>
      <c r="N4014" s="17">
        <v>24.689265536723163</v>
      </c>
      <c r="O4014" s="8">
        <v>315.97367415495359</v>
      </c>
      <c r="P4014" s="8">
        <v>22.81040334451956</v>
      </c>
      <c r="Q4014" s="8">
        <f>P4014-Table3[[#This Row],[paid]]</f>
        <v>-293.16327081043403</v>
      </c>
      <c r="R4014" s="8">
        <v>0.92389963203202796</v>
      </c>
      <c r="S4014" s="8">
        <v>200</v>
      </c>
      <c r="T4014" s="10">
        <v>0.14000000000000001</v>
      </c>
      <c r="U4014" s="8">
        <v>1.1044355046584668</v>
      </c>
      <c r="V4014" s="10">
        <v>8.0696768632094289E-3</v>
      </c>
    </row>
    <row r="4015" spans="1:22" x14ac:dyDescent="0.25">
      <c r="A4015" s="6">
        <v>44750</v>
      </c>
      <c r="B4015" s="7" t="str">
        <f t="shared" si="62"/>
        <v>7</v>
      </c>
      <c r="C4015" s="17">
        <f>_xlfn.ISOWEEKNUM(Table3[[#This Row],[dt]])</f>
        <v>27</v>
      </c>
      <c r="D4015" s="1">
        <v>2796</v>
      </c>
      <c r="E4015" s="1" t="s">
        <v>10</v>
      </c>
      <c r="F4015" s="1" t="s">
        <v>95</v>
      </c>
      <c r="G4015" s="1" t="s">
        <v>60</v>
      </c>
      <c r="H4015" s="1" t="s">
        <v>17</v>
      </c>
      <c r="I4015" s="1" t="s">
        <v>12</v>
      </c>
      <c r="J4015" s="1" t="s">
        <v>13</v>
      </c>
      <c r="K4015" s="1" t="s">
        <v>14</v>
      </c>
      <c r="L4015" s="1" t="s">
        <v>80</v>
      </c>
      <c r="M4015" s="1">
        <v>13970</v>
      </c>
      <c r="N4015" s="17">
        <v>32.157741700993455</v>
      </c>
      <c r="O4015" s="8">
        <v>357.09511307588224</v>
      </c>
      <c r="P4015" s="8">
        <v>33.577112306962782</v>
      </c>
      <c r="Q4015" s="8">
        <f>P4015-Table3[[#This Row],[paid]]</f>
        <v>-323.51800076891948</v>
      </c>
      <c r="R4015" s="8">
        <v>1.0441377575318194</v>
      </c>
      <c r="S4015" s="8">
        <v>200</v>
      </c>
      <c r="T4015" s="10">
        <v>0.11</v>
      </c>
      <c r="U4015" s="8">
        <v>17.622353772105583</v>
      </c>
      <c r="V4015" s="10">
        <v>8.7472053438274619E-2</v>
      </c>
    </row>
    <row r="4016" spans="1:22" x14ac:dyDescent="0.25">
      <c r="A4016" s="6">
        <v>44750</v>
      </c>
      <c r="B4016" s="7" t="str">
        <f t="shared" si="62"/>
        <v>7</v>
      </c>
      <c r="C4016" s="17">
        <f>_xlfn.ISOWEEKNUM(Table3[[#This Row],[dt]])</f>
        <v>27</v>
      </c>
      <c r="D4016" s="1">
        <v>9363</v>
      </c>
      <c r="E4016" s="1" t="s">
        <v>10</v>
      </c>
      <c r="F4016" s="1" t="s">
        <v>92</v>
      </c>
      <c r="G4016" s="1" t="s">
        <v>51</v>
      </c>
      <c r="H4016" s="1" t="s">
        <v>11</v>
      </c>
      <c r="I4016" s="1" t="s">
        <v>18</v>
      </c>
      <c r="J4016" s="1" t="s">
        <v>13</v>
      </c>
      <c r="K4016" s="1" t="s">
        <v>14</v>
      </c>
      <c r="L4016" s="1" t="s">
        <v>76</v>
      </c>
      <c r="M4016" s="1">
        <v>124340</v>
      </c>
      <c r="N4016" s="17">
        <v>641.09730301427817</v>
      </c>
      <c r="O4016" s="8">
        <v>3819.8449336040248</v>
      </c>
      <c r="P4016" s="8">
        <v>3488.4505482425848</v>
      </c>
      <c r="Q4016" s="8">
        <f>P4016-Table3[[#This Row],[paid]]</f>
        <v>-331.39438536144007</v>
      </c>
      <c r="R4016" s="8">
        <v>5.4413745492934824</v>
      </c>
      <c r="S4016" s="8">
        <v>3400</v>
      </c>
      <c r="T4016" s="10">
        <v>0.12</v>
      </c>
      <c r="U4016" s="8">
        <v>1619.4328452360985</v>
      </c>
      <c r="V4016" s="10">
        <v>7.7371162489888151E-2</v>
      </c>
    </row>
    <row r="4017" spans="1:22" x14ac:dyDescent="0.25">
      <c r="A4017" s="6">
        <v>44750</v>
      </c>
      <c r="B4017" s="7" t="str">
        <f t="shared" si="62"/>
        <v>7</v>
      </c>
      <c r="C4017" s="17">
        <f>_xlfn.ISOWEEKNUM(Table3[[#This Row],[dt]])</f>
        <v>27</v>
      </c>
      <c r="D4017" s="1">
        <v>2917</v>
      </c>
      <c r="E4017" s="1" t="s">
        <v>10</v>
      </c>
      <c r="F4017" s="1" t="s">
        <v>90</v>
      </c>
      <c r="G4017" s="1" t="s">
        <v>36</v>
      </c>
      <c r="H4017" s="1" t="s">
        <v>17</v>
      </c>
      <c r="I4017" s="1" t="s">
        <v>18</v>
      </c>
      <c r="J4017" s="1" t="s">
        <v>13</v>
      </c>
      <c r="K4017" s="1" t="s">
        <v>15</v>
      </c>
      <c r="L4017" s="1" t="s">
        <v>79</v>
      </c>
      <c r="M4017" s="1">
        <v>21960</v>
      </c>
      <c r="N4017" s="17">
        <v>98.664955070603341</v>
      </c>
      <c r="O4017" s="8">
        <v>813.05088704043908</v>
      </c>
      <c r="P4017" s="8">
        <v>477.49779309499468</v>
      </c>
      <c r="Q4017" s="8">
        <f>P4017-Table3[[#This Row],[paid]]</f>
        <v>-335.5530939454444</v>
      </c>
      <c r="R4017" s="8">
        <v>4.8395886133359465</v>
      </c>
      <c r="S4017" s="8">
        <v>200</v>
      </c>
      <c r="T4017" s="10">
        <v>7.0000000000000007E-2</v>
      </c>
      <c r="U4017" s="8">
        <v>46.780427218783252</v>
      </c>
      <c r="V4017" s="10">
        <v>1.6328322313829219E-2</v>
      </c>
    </row>
    <row r="4018" spans="1:22" x14ac:dyDescent="0.25">
      <c r="A4018" s="6">
        <v>44750</v>
      </c>
      <c r="B4018" s="7" t="str">
        <f t="shared" si="62"/>
        <v>7</v>
      </c>
      <c r="C4018" s="17">
        <f>_xlfn.ISOWEEKNUM(Table3[[#This Row],[dt]])</f>
        <v>27</v>
      </c>
      <c r="D4018" s="1">
        <v>17144</v>
      </c>
      <c r="E4018" s="1" t="s">
        <v>24</v>
      </c>
      <c r="F4018" s="1" t="s">
        <v>93</v>
      </c>
      <c r="G4018" s="1" t="s">
        <v>73</v>
      </c>
      <c r="H4018" s="1" t="s">
        <v>19</v>
      </c>
      <c r="I4018" s="1" t="s">
        <v>21</v>
      </c>
      <c r="J4018" s="1" t="s">
        <v>13</v>
      </c>
      <c r="K4018" s="1" t="s">
        <v>15</v>
      </c>
      <c r="L4018" s="1" t="s">
        <v>80</v>
      </c>
      <c r="M4018" s="1">
        <v>14580</v>
      </c>
      <c r="N4018" s="17">
        <v>67.109131403118042</v>
      </c>
      <c r="O4018" s="8">
        <v>525.48816975132218</v>
      </c>
      <c r="P4018" s="8">
        <v>189.59706792809394</v>
      </c>
      <c r="Q4018" s="8">
        <f>P4018-Table3[[#This Row],[paid]]</f>
        <v>-335.89110182322827</v>
      </c>
      <c r="R4018" s="8">
        <v>2.8252052137167851</v>
      </c>
      <c r="S4018" s="8">
        <v>200</v>
      </c>
      <c r="T4018" s="10">
        <v>0.12</v>
      </c>
      <c r="U4018" s="8">
        <v>68.401303477595292</v>
      </c>
      <c r="V4018" s="10">
        <v>6.0128657952608723E-2</v>
      </c>
    </row>
    <row r="4019" spans="1:22" x14ac:dyDescent="0.25">
      <c r="A4019" s="6">
        <v>44750</v>
      </c>
      <c r="B4019" s="7" t="str">
        <f t="shared" si="62"/>
        <v>7</v>
      </c>
      <c r="C4019" s="17">
        <f>_xlfn.ISOWEEKNUM(Table3[[#This Row],[dt]])</f>
        <v>27</v>
      </c>
      <c r="D4019" s="1">
        <v>15673</v>
      </c>
      <c r="E4019" s="1" t="s">
        <v>10</v>
      </c>
      <c r="F4019" s="1" t="s">
        <v>91</v>
      </c>
      <c r="G4019" s="1" t="s">
        <v>52</v>
      </c>
      <c r="H4019" s="1" t="s">
        <v>19</v>
      </c>
      <c r="I4019" s="1" t="s">
        <v>21</v>
      </c>
      <c r="J4019" s="1" t="s">
        <v>16</v>
      </c>
      <c r="K4019" s="1" t="s">
        <v>15</v>
      </c>
      <c r="L4019" s="1" t="s">
        <v>81</v>
      </c>
      <c r="M4019" s="1">
        <v>50510</v>
      </c>
      <c r="N4019" s="17">
        <v>43.875955524669912</v>
      </c>
      <c r="O4019" s="8">
        <v>686.46352295701888</v>
      </c>
      <c r="P4019" s="8">
        <v>334.65825558411535</v>
      </c>
      <c r="Q4019" s="8">
        <f>P4019-Table3[[#This Row],[paid]]</f>
        <v>-351.80526737290353</v>
      </c>
      <c r="R4019" s="8">
        <v>7.6273724773002094</v>
      </c>
      <c r="S4019" s="8">
        <v>400</v>
      </c>
      <c r="T4019" s="10">
        <v>0.06</v>
      </c>
      <c r="U4019" s="8">
        <v>47.37828307620223</v>
      </c>
      <c r="V4019" s="10">
        <v>2.3595355503535875E-2</v>
      </c>
    </row>
    <row r="4020" spans="1:22" x14ac:dyDescent="0.25">
      <c r="A4020" s="6">
        <v>44750</v>
      </c>
      <c r="B4020" s="7" t="str">
        <f t="shared" si="62"/>
        <v>7</v>
      </c>
      <c r="C4020" s="17">
        <f>_xlfn.ISOWEEKNUM(Table3[[#This Row],[dt]])</f>
        <v>27</v>
      </c>
      <c r="D4020" s="1">
        <v>17833</v>
      </c>
      <c r="E4020" s="1" t="s">
        <v>10</v>
      </c>
      <c r="F4020" s="1" t="s">
        <v>93</v>
      </c>
      <c r="G4020" s="1" t="s">
        <v>48</v>
      </c>
      <c r="H4020" s="1" t="s">
        <v>11</v>
      </c>
      <c r="I4020" s="1" t="s">
        <v>12</v>
      </c>
      <c r="J4020" s="1" t="s">
        <v>13</v>
      </c>
      <c r="K4020" s="1" t="s">
        <v>15</v>
      </c>
      <c r="L4020" s="1" t="s">
        <v>78</v>
      </c>
      <c r="M4020" s="1">
        <v>65200</v>
      </c>
      <c r="N4020" s="17">
        <v>616.27460734844715</v>
      </c>
      <c r="O4020" s="8">
        <v>1600.499442419816</v>
      </c>
      <c r="P4020" s="8">
        <v>1236.0240168404521</v>
      </c>
      <c r="Q4020" s="8">
        <f>P4020-Table3[[#This Row],[paid]]</f>
        <v>-364.4754255793639</v>
      </c>
      <c r="R4020" s="8">
        <v>2.0056383990223261</v>
      </c>
      <c r="S4020" s="8">
        <v>1600</v>
      </c>
      <c r="T4020" s="10">
        <v>0.15</v>
      </c>
      <c r="U4020" s="8">
        <v>542.09417170068537</v>
      </c>
      <c r="V4020" s="10">
        <v>7.3096499247427879E-2</v>
      </c>
    </row>
    <row r="4021" spans="1:22" x14ac:dyDescent="0.25">
      <c r="A4021" s="6">
        <v>44750</v>
      </c>
      <c r="B4021" s="7" t="str">
        <f t="shared" si="62"/>
        <v>7</v>
      </c>
      <c r="C4021" s="17">
        <f>_xlfn.ISOWEEKNUM(Table3[[#This Row],[dt]])</f>
        <v>27</v>
      </c>
      <c r="D4021" s="1">
        <v>17282</v>
      </c>
      <c r="E4021" s="1" t="s">
        <v>10</v>
      </c>
      <c r="F4021" s="1" t="s">
        <v>95</v>
      </c>
      <c r="G4021" s="1" t="s">
        <v>55</v>
      </c>
      <c r="H4021" s="1" t="s">
        <v>17</v>
      </c>
      <c r="I4021" s="1" t="s">
        <v>18</v>
      </c>
      <c r="J4021" s="1" t="s">
        <v>13</v>
      </c>
      <c r="K4021" s="1" t="s">
        <v>14</v>
      </c>
      <c r="L4021" s="1" t="s">
        <v>80</v>
      </c>
      <c r="M4021" s="1">
        <v>12280</v>
      </c>
      <c r="N4021" s="17">
        <v>36.690943043884218</v>
      </c>
      <c r="O4021" s="8">
        <v>590.69809899308609</v>
      </c>
      <c r="P4021" s="8">
        <v>225.76323235714588</v>
      </c>
      <c r="Q4021" s="8">
        <f>P4021-Table3[[#This Row],[paid]]</f>
        <v>-364.93486663594024</v>
      </c>
      <c r="R4021" s="8">
        <v>6.1531051978446474</v>
      </c>
      <c r="S4021" s="8">
        <v>200</v>
      </c>
      <c r="T4021" s="10">
        <v>7.0000000000000007E-2</v>
      </c>
      <c r="U4021" s="8">
        <v>73.249677974746035</v>
      </c>
      <c r="V4021" s="10">
        <v>5.4075588549090219E-2</v>
      </c>
    </row>
    <row r="4022" spans="1:22" x14ac:dyDescent="0.25">
      <c r="A4022" s="6">
        <v>44750</v>
      </c>
      <c r="B4022" s="7" t="str">
        <f t="shared" si="62"/>
        <v>7</v>
      </c>
      <c r="C4022" s="17">
        <f>_xlfn.ISOWEEKNUM(Table3[[#This Row],[dt]])</f>
        <v>27</v>
      </c>
      <c r="D4022" s="1">
        <v>2865</v>
      </c>
      <c r="E4022" s="1" t="s">
        <v>10</v>
      </c>
      <c r="F4022" s="1" t="s">
        <v>91</v>
      </c>
      <c r="G4022" s="1" t="s">
        <v>52</v>
      </c>
      <c r="H4022" s="1" t="s">
        <v>17</v>
      </c>
      <c r="I4022" s="1" t="s">
        <v>12</v>
      </c>
      <c r="J4022" s="1" t="s">
        <v>16</v>
      </c>
      <c r="K4022" s="1" t="s">
        <v>15</v>
      </c>
      <c r="L4022" s="1" t="s">
        <v>78</v>
      </c>
      <c r="M4022" s="1">
        <v>15900</v>
      </c>
      <c r="N4022" s="17">
        <v>29.580198980829895</v>
      </c>
      <c r="O4022" s="8">
        <v>465.90379448390559</v>
      </c>
      <c r="P4022" s="8">
        <v>99.866137295344956</v>
      </c>
      <c r="Q4022" s="8">
        <f>P4022-Table3[[#This Row],[paid]]</f>
        <v>-366.03765718856062</v>
      </c>
      <c r="R4022" s="8">
        <v>3.3761144527819242</v>
      </c>
      <c r="S4022" s="8">
        <v>200</v>
      </c>
      <c r="T4022" s="10">
        <v>0.12</v>
      </c>
      <c r="U4022" s="8">
        <v>22.44262088533193</v>
      </c>
      <c r="V4022" s="10">
        <v>3.7454505756640902E-2</v>
      </c>
    </row>
    <row r="4023" spans="1:22" x14ac:dyDescent="0.25">
      <c r="A4023" s="6">
        <v>44750</v>
      </c>
      <c r="B4023" s="7" t="str">
        <f t="shared" si="62"/>
        <v>7</v>
      </c>
      <c r="C4023" s="17">
        <f>_xlfn.ISOWEEKNUM(Table3[[#This Row],[dt]])</f>
        <v>27</v>
      </c>
      <c r="D4023" s="1">
        <v>10601</v>
      </c>
      <c r="E4023" s="1" t="s">
        <v>10</v>
      </c>
      <c r="F4023" s="1" t="s">
        <v>91</v>
      </c>
      <c r="G4023" s="1" t="s">
        <v>26</v>
      </c>
      <c r="H4023" s="1" t="s">
        <v>11</v>
      </c>
      <c r="I4023" s="1" t="s">
        <v>21</v>
      </c>
      <c r="J4023" s="1" t="s">
        <v>16</v>
      </c>
      <c r="K4023" s="1" t="s">
        <v>14</v>
      </c>
      <c r="L4023" s="1" t="s">
        <v>77</v>
      </c>
      <c r="M4023" s="1">
        <v>21630</v>
      </c>
      <c r="N4023" s="17">
        <v>152.51347988386561</v>
      </c>
      <c r="O4023" s="8">
        <v>599.48413518898542</v>
      </c>
      <c r="P4023" s="8">
        <v>224.09169508049487</v>
      </c>
      <c r="Q4023" s="8">
        <f>P4023-Table3[[#This Row],[paid]]</f>
        <v>-375.39244010849052</v>
      </c>
      <c r="R4023" s="8">
        <v>1.4693238607573174</v>
      </c>
      <c r="S4023" s="8">
        <v>400</v>
      </c>
      <c r="T4023" s="10">
        <v>0.08</v>
      </c>
      <c r="U4023" s="8">
        <v>53.163478429730908</v>
      </c>
      <c r="V4023" s="10">
        <v>3.9539973737561851E-2</v>
      </c>
    </row>
    <row r="4024" spans="1:22" x14ac:dyDescent="0.25">
      <c r="A4024" s="6">
        <v>44750</v>
      </c>
      <c r="B4024" s="7" t="str">
        <f t="shared" si="62"/>
        <v>7</v>
      </c>
      <c r="C4024" s="17">
        <f>_xlfn.ISOWEEKNUM(Table3[[#This Row],[dt]])</f>
        <v>27</v>
      </c>
      <c r="D4024" s="1">
        <v>2612</v>
      </c>
      <c r="E4024" s="1" t="s">
        <v>10</v>
      </c>
      <c r="F4024" s="1" t="s">
        <v>90</v>
      </c>
      <c r="G4024" s="1" t="s">
        <v>48</v>
      </c>
      <c r="H4024" s="1" t="s">
        <v>17</v>
      </c>
      <c r="I4024" s="1" t="s">
        <v>12</v>
      </c>
      <c r="J4024" s="1" t="s">
        <v>16</v>
      </c>
      <c r="K4024" s="1" t="s">
        <v>20</v>
      </c>
      <c r="L4024" s="1" t="s">
        <v>79</v>
      </c>
      <c r="M4024" s="1">
        <v>75520</v>
      </c>
      <c r="N4024" s="17">
        <v>225.82381436516954</v>
      </c>
      <c r="O4024" s="8">
        <v>1742.4892086473226</v>
      </c>
      <c r="P4024" s="8">
        <v>1311.6518652896139</v>
      </c>
      <c r="Q4024" s="8">
        <f>P4024-Table3[[#This Row],[paid]]</f>
        <v>-430.83734335770873</v>
      </c>
      <c r="R4024" s="8">
        <v>5.8082973621577416</v>
      </c>
      <c r="S4024" s="8">
        <v>1600</v>
      </c>
      <c r="T4024" s="10">
        <v>0.08</v>
      </c>
      <c r="U4024" s="8">
        <v>509.3577290820831</v>
      </c>
      <c r="V4024" s="10">
        <v>6.4722169878719621E-2</v>
      </c>
    </row>
    <row r="4025" spans="1:22" x14ac:dyDescent="0.25">
      <c r="A4025" s="6">
        <v>44750</v>
      </c>
      <c r="B4025" s="7" t="str">
        <f t="shared" si="62"/>
        <v>7</v>
      </c>
      <c r="C4025" s="17">
        <f>_xlfn.ISOWEEKNUM(Table3[[#This Row],[dt]])</f>
        <v>27</v>
      </c>
      <c r="D4025" s="1">
        <v>17246</v>
      </c>
      <c r="E4025" s="1" t="s">
        <v>10</v>
      </c>
      <c r="F4025" s="1" t="s">
        <v>94</v>
      </c>
      <c r="G4025" s="1" t="s">
        <v>31</v>
      </c>
      <c r="H4025" s="1" t="s">
        <v>11</v>
      </c>
      <c r="I4025" s="1" t="s">
        <v>12</v>
      </c>
      <c r="J4025" s="1" t="s">
        <v>16</v>
      </c>
      <c r="K4025" s="1" t="s">
        <v>14</v>
      </c>
      <c r="L4025" s="1" t="s">
        <v>75</v>
      </c>
      <c r="M4025" s="1">
        <v>96080</v>
      </c>
      <c r="N4025" s="17">
        <v>420.34726336417077</v>
      </c>
      <c r="O4025" s="8">
        <v>1664.5384522396016</v>
      </c>
      <c r="P4025" s="8">
        <v>1214.7294846585921</v>
      </c>
      <c r="Q4025" s="8">
        <f>P4025-Table3[[#This Row],[paid]]</f>
        <v>-449.80896758100948</v>
      </c>
      <c r="R4025" s="8">
        <v>2.8898237018048643</v>
      </c>
      <c r="S4025" s="8">
        <v>1800</v>
      </c>
      <c r="T4025" s="10">
        <v>0.15</v>
      </c>
      <c r="U4025" s="8">
        <v>164.9773426802233</v>
      </c>
      <c r="V4025" s="10">
        <v>2.2635676607261426E-2</v>
      </c>
    </row>
    <row r="4026" spans="1:22" x14ac:dyDescent="0.25">
      <c r="A4026" s="6">
        <v>44750</v>
      </c>
      <c r="B4026" s="7" t="str">
        <f t="shared" si="62"/>
        <v>7</v>
      </c>
      <c r="C4026" s="17">
        <f>_xlfn.ISOWEEKNUM(Table3[[#This Row],[dt]])</f>
        <v>27</v>
      </c>
      <c r="D4026" s="1">
        <v>16483</v>
      </c>
      <c r="E4026" s="1" t="s">
        <v>10</v>
      </c>
      <c r="F4026" s="1" t="s">
        <v>94</v>
      </c>
      <c r="G4026" s="1" t="s">
        <v>64</v>
      </c>
      <c r="H4026" s="1" t="s">
        <v>17</v>
      </c>
      <c r="I4026" s="1" t="s">
        <v>18</v>
      </c>
      <c r="J4026" s="1" t="s">
        <v>13</v>
      </c>
      <c r="K4026" s="1" t="s">
        <v>15</v>
      </c>
      <c r="L4026" s="1" t="s">
        <v>79</v>
      </c>
      <c r="M4026" s="1">
        <v>45780</v>
      </c>
      <c r="N4026" s="17">
        <v>151.11230521225147</v>
      </c>
      <c r="O4026" s="8">
        <v>1155.2613597131281</v>
      </c>
      <c r="P4026" s="8">
        <v>676.64421391042958</v>
      </c>
      <c r="Q4026" s="8">
        <f>P4026-Table3[[#This Row],[paid]]</f>
        <v>-478.61714580269847</v>
      </c>
      <c r="R4026" s="8">
        <v>4.4777572081904182</v>
      </c>
      <c r="S4026" s="8">
        <v>200</v>
      </c>
      <c r="T4026" s="10">
        <v>0.06</v>
      </c>
      <c r="U4026" s="8">
        <v>95.067899293528498</v>
      </c>
      <c r="V4026" s="10">
        <v>2.3416515735331739E-2</v>
      </c>
    </row>
    <row r="4027" spans="1:22" x14ac:dyDescent="0.25">
      <c r="A4027" s="6">
        <v>44750</v>
      </c>
      <c r="B4027" s="7" t="str">
        <f t="shared" si="62"/>
        <v>7</v>
      </c>
      <c r="C4027" s="17">
        <f>_xlfn.ISOWEEKNUM(Table3[[#This Row],[dt]])</f>
        <v>27</v>
      </c>
      <c r="D4027" s="1">
        <v>16656</v>
      </c>
      <c r="E4027" s="1" t="s">
        <v>10</v>
      </c>
      <c r="F4027" s="1" t="s">
        <v>92</v>
      </c>
      <c r="G4027" s="1" t="s">
        <v>59</v>
      </c>
      <c r="H4027" s="1" t="s">
        <v>11</v>
      </c>
      <c r="I4027" s="1" t="s">
        <v>18</v>
      </c>
      <c r="J4027" s="1" t="s">
        <v>13</v>
      </c>
      <c r="K4027" s="1" t="s">
        <v>14</v>
      </c>
      <c r="L4027" s="1" t="s">
        <v>78</v>
      </c>
      <c r="M4027" s="1">
        <v>49820</v>
      </c>
      <c r="N4027" s="17">
        <v>147.58057032727794</v>
      </c>
      <c r="O4027" s="8">
        <v>722.43497250432904</v>
      </c>
      <c r="P4027" s="8">
        <v>214.09109491277152</v>
      </c>
      <c r="Q4027" s="8">
        <f>P4027-Table3[[#This Row],[paid]]</f>
        <v>-508.34387759155754</v>
      </c>
      <c r="R4027" s="8">
        <v>1.4506726355508612</v>
      </c>
      <c r="S4027" s="8">
        <v>400</v>
      </c>
      <c r="T4027" s="10">
        <v>0.11</v>
      </c>
      <c r="U4027" s="8">
        <v>27.508111930474396</v>
      </c>
      <c r="V4027" s="10">
        <v>2.1414647459361631E-2</v>
      </c>
    </row>
    <row r="4028" spans="1:22" x14ac:dyDescent="0.25">
      <c r="A4028" s="6">
        <v>44750</v>
      </c>
      <c r="B4028" s="7" t="str">
        <f t="shared" si="62"/>
        <v>7</v>
      </c>
      <c r="C4028" s="17">
        <f>_xlfn.ISOWEEKNUM(Table3[[#This Row],[dt]])</f>
        <v>27</v>
      </c>
      <c r="D4028" s="1">
        <v>17871</v>
      </c>
      <c r="E4028" s="1" t="s">
        <v>10</v>
      </c>
      <c r="F4028" s="1" t="s">
        <v>92</v>
      </c>
      <c r="G4028" s="1" t="s">
        <v>58</v>
      </c>
      <c r="H4028" s="1" t="s">
        <v>17</v>
      </c>
      <c r="I4028" s="1" t="s">
        <v>12</v>
      </c>
      <c r="J4028" s="1" t="s">
        <v>16</v>
      </c>
      <c r="K4028" s="1" t="s">
        <v>14</v>
      </c>
      <c r="L4028" s="1" t="s">
        <v>75</v>
      </c>
      <c r="M4028" s="1">
        <v>184180</v>
      </c>
      <c r="N4028" s="17">
        <v>158.85728938412046</v>
      </c>
      <c r="O4028" s="8">
        <v>1789.4171851342726</v>
      </c>
      <c r="P4028" s="8">
        <v>1280.4592955306009</v>
      </c>
      <c r="Q4028" s="8">
        <f>P4028-Table3[[#This Row],[paid]]</f>
        <v>-508.95788960367167</v>
      </c>
      <c r="R4028" s="8">
        <v>8.0604377708751009</v>
      </c>
      <c r="S4028" s="8">
        <v>1600</v>
      </c>
      <c r="T4028" s="10">
        <v>0.08</v>
      </c>
      <c r="U4028" s="8">
        <v>242.93200373683692</v>
      </c>
      <c r="V4028" s="10">
        <v>3.1620425132448268E-2</v>
      </c>
    </row>
    <row r="4029" spans="1:22" x14ac:dyDescent="0.25">
      <c r="A4029" s="6">
        <v>44750</v>
      </c>
      <c r="B4029" s="7" t="str">
        <f t="shared" si="62"/>
        <v>7</v>
      </c>
      <c r="C4029" s="17">
        <f>_xlfn.ISOWEEKNUM(Table3[[#This Row],[dt]])</f>
        <v>27</v>
      </c>
      <c r="D4029" s="1">
        <v>7797</v>
      </c>
      <c r="E4029" s="1" t="s">
        <v>10</v>
      </c>
      <c r="F4029" s="1" t="s">
        <v>95</v>
      </c>
      <c r="G4029" s="1" t="s">
        <v>52</v>
      </c>
      <c r="H4029" s="1" t="s">
        <v>19</v>
      </c>
      <c r="I4029" s="1" t="s">
        <v>18</v>
      </c>
      <c r="J4029" s="1" t="s">
        <v>13</v>
      </c>
      <c r="K4029" s="1" t="s">
        <v>14</v>
      </c>
      <c r="L4029" s="1" t="s">
        <v>76</v>
      </c>
      <c r="M4029" s="1">
        <v>119230</v>
      </c>
      <c r="N4029" s="17">
        <v>261.02281185691146</v>
      </c>
      <c r="O4029" s="8">
        <v>4029.8863949707197</v>
      </c>
      <c r="P4029" s="8">
        <v>3506.307594263897</v>
      </c>
      <c r="Q4029" s="8">
        <f>P4029-Table3[[#This Row],[paid]]</f>
        <v>-523.57880070682268</v>
      </c>
      <c r="R4029" s="8">
        <v>13.432954649902396</v>
      </c>
      <c r="S4029" s="8">
        <v>3800</v>
      </c>
      <c r="T4029" s="10">
        <v>0.125</v>
      </c>
      <c r="U4029" s="8">
        <v>579.22999553586408</v>
      </c>
      <c r="V4029" s="10">
        <v>2.7532762027849877E-2</v>
      </c>
    </row>
    <row r="4030" spans="1:22" x14ac:dyDescent="0.25">
      <c r="A4030" s="6">
        <v>44750</v>
      </c>
      <c r="B4030" s="7" t="str">
        <f t="shared" si="62"/>
        <v>7</v>
      </c>
      <c r="C4030" s="17">
        <f>_xlfn.ISOWEEKNUM(Table3[[#This Row],[dt]])</f>
        <v>27</v>
      </c>
      <c r="D4030" s="1">
        <v>16537</v>
      </c>
      <c r="E4030" s="1" t="s">
        <v>10</v>
      </c>
      <c r="F4030" s="1" t="s">
        <v>90</v>
      </c>
      <c r="G4030" s="1" t="s">
        <v>56</v>
      </c>
      <c r="H4030" s="1" t="s">
        <v>17</v>
      </c>
      <c r="I4030" s="1" t="s">
        <v>12</v>
      </c>
      <c r="J4030" s="1" t="s">
        <v>16</v>
      </c>
      <c r="K4030" s="1" t="s">
        <v>15</v>
      </c>
      <c r="L4030" s="1" t="s">
        <v>80</v>
      </c>
      <c r="M4030" s="1">
        <v>65550</v>
      </c>
      <c r="N4030" s="17">
        <v>178.36734693877551</v>
      </c>
      <c r="O4030" s="8">
        <v>1865.748747581491</v>
      </c>
      <c r="P4030" s="8">
        <v>1320.589897462118</v>
      </c>
      <c r="Q4030" s="8">
        <f>P4030-Table3[[#This Row],[paid]]</f>
        <v>-545.15885011937303</v>
      </c>
      <c r="R4030" s="8">
        <v>7.4037648713551238</v>
      </c>
      <c r="S4030" s="8">
        <v>600</v>
      </c>
      <c r="T4030" s="10">
        <v>0.1</v>
      </c>
      <c r="U4030" s="8">
        <v>127.68321515370967</v>
      </c>
      <c r="V4030" s="10">
        <v>1.6114416670798482E-2</v>
      </c>
    </row>
    <row r="4031" spans="1:22" x14ac:dyDescent="0.25">
      <c r="A4031" s="6">
        <v>44750</v>
      </c>
      <c r="B4031" s="7" t="str">
        <f t="shared" si="62"/>
        <v>7</v>
      </c>
      <c r="C4031" s="17">
        <f>_xlfn.ISOWEEKNUM(Table3[[#This Row],[dt]])</f>
        <v>27</v>
      </c>
      <c r="D4031" s="1">
        <v>15974</v>
      </c>
      <c r="E4031" s="1" t="s">
        <v>10</v>
      </c>
      <c r="F4031" s="1" t="s">
        <v>91</v>
      </c>
      <c r="G4031" s="1" t="s">
        <v>38</v>
      </c>
      <c r="H4031" s="1" t="s">
        <v>11</v>
      </c>
      <c r="I4031" s="1" t="s">
        <v>12</v>
      </c>
      <c r="J4031" s="1" t="s">
        <v>16</v>
      </c>
      <c r="K4031" s="1" t="s">
        <v>14</v>
      </c>
      <c r="L4031" s="1" t="s">
        <v>77</v>
      </c>
      <c r="M4031" s="1">
        <v>161860</v>
      </c>
      <c r="N4031" s="17">
        <v>512.69880912496569</v>
      </c>
      <c r="O4031" s="8">
        <v>3072.1594742204447</v>
      </c>
      <c r="P4031" s="8">
        <v>2524.1867049275688</v>
      </c>
      <c r="Q4031" s="8">
        <f>P4031-Table3[[#This Row],[paid]]</f>
        <v>-547.97276929287591</v>
      </c>
      <c r="R4031" s="8">
        <v>4.9233324907378933</v>
      </c>
      <c r="S4031" s="8">
        <v>3000</v>
      </c>
      <c r="T4031" s="10">
        <v>0.09</v>
      </c>
      <c r="U4031" s="8">
        <v>921.29443927546981</v>
      </c>
      <c r="V4031" s="10">
        <v>6.0831107664432602E-2</v>
      </c>
    </row>
    <row r="4032" spans="1:22" x14ac:dyDescent="0.25">
      <c r="A4032" s="6">
        <v>44750</v>
      </c>
      <c r="B4032" s="7" t="str">
        <f t="shared" si="62"/>
        <v>7</v>
      </c>
      <c r="C4032" s="17">
        <f>_xlfn.ISOWEEKNUM(Table3[[#This Row],[dt]])</f>
        <v>27</v>
      </c>
      <c r="D4032" s="1">
        <v>16842</v>
      </c>
      <c r="E4032" s="1" t="s">
        <v>10</v>
      </c>
      <c r="F4032" s="1" t="s">
        <v>90</v>
      </c>
      <c r="G4032" s="1" t="s">
        <v>36</v>
      </c>
      <c r="H4032" s="1" t="s">
        <v>11</v>
      </c>
      <c r="I4032" s="1" t="s">
        <v>12</v>
      </c>
      <c r="J4032" s="1" t="s">
        <v>16</v>
      </c>
      <c r="K4032" s="1" t="s">
        <v>14</v>
      </c>
      <c r="L4032" s="1" t="s">
        <v>80</v>
      </c>
      <c r="M4032" s="1">
        <v>101630</v>
      </c>
      <c r="N4032" s="17">
        <v>406.33500195033156</v>
      </c>
      <c r="O4032" s="8">
        <v>1407.2484743810298</v>
      </c>
      <c r="P4032" s="8">
        <v>774.81614035530731</v>
      </c>
      <c r="Q4032" s="8">
        <f>P4032-Table3[[#This Row],[paid]]</f>
        <v>-632.43233402572253</v>
      </c>
      <c r="R4032" s="8">
        <v>1.906840751193807</v>
      </c>
      <c r="S4032" s="8">
        <v>600</v>
      </c>
      <c r="T4032" s="10">
        <v>0.14000000000000001</v>
      </c>
      <c r="U4032" s="8">
        <v>180.41343277392755</v>
      </c>
      <c r="V4032" s="10">
        <v>3.8807794386591592E-2</v>
      </c>
    </row>
    <row r="4033" spans="1:22" x14ac:dyDescent="0.25">
      <c r="A4033" s="6">
        <v>44750</v>
      </c>
      <c r="B4033" s="7" t="str">
        <f t="shared" si="62"/>
        <v>7</v>
      </c>
      <c r="C4033" s="17">
        <f>_xlfn.ISOWEEKNUM(Table3[[#This Row],[dt]])</f>
        <v>27</v>
      </c>
      <c r="D4033" s="1">
        <v>17947</v>
      </c>
      <c r="E4033" s="1" t="s">
        <v>10</v>
      </c>
      <c r="F4033" s="1" t="s">
        <v>93</v>
      </c>
      <c r="G4033" s="1" t="s">
        <v>73</v>
      </c>
      <c r="H4033" s="1" t="s">
        <v>19</v>
      </c>
      <c r="I4033" s="1" t="s">
        <v>12</v>
      </c>
      <c r="J4033" s="1" t="s">
        <v>16</v>
      </c>
      <c r="K4033" s="1" t="s">
        <v>14</v>
      </c>
      <c r="L4033" s="1" t="s">
        <v>79</v>
      </c>
      <c r="M4033" s="1">
        <v>76070</v>
      </c>
      <c r="N4033" s="17">
        <v>105.34902881985835</v>
      </c>
      <c r="O4033" s="8">
        <v>818.43742337304036</v>
      </c>
      <c r="P4033" s="8">
        <v>181.9020837598672</v>
      </c>
      <c r="Q4033" s="8">
        <f>P4033-Table3[[#This Row],[paid]]</f>
        <v>-636.53533961317316</v>
      </c>
      <c r="R4033" s="8">
        <v>1.7266612307448113</v>
      </c>
      <c r="S4033" s="8">
        <v>400</v>
      </c>
      <c r="T4033" s="10">
        <v>0.15</v>
      </c>
      <c r="U4033" s="8">
        <v>76.108229477136845</v>
      </c>
      <c r="V4033" s="10">
        <v>6.973369766121805E-2</v>
      </c>
    </row>
    <row r="4034" spans="1:22" x14ac:dyDescent="0.25">
      <c r="A4034" s="6">
        <v>44750</v>
      </c>
      <c r="B4034" s="7" t="str">
        <f t="shared" ref="B4034:B4097" si="63">TEXT(A4034,"M")</f>
        <v>7</v>
      </c>
      <c r="C4034" s="17">
        <f>_xlfn.ISOWEEKNUM(Table3[[#This Row],[dt]])</f>
        <v>27</v>
      </c>
      <c r="D4034" s="1">
        <v>16966</v>
      </c>
      <c r="E4034" s="1" t="s">
        <v>10</v>
      </c>
      <c r="F4034" s="1" t="s">
        <v>89</v>
      </c>
      <c r="G4034" s="1" t="s">
        <v>28</v>
      </c>
      <c r="H4034" s="1" t="s">
        <v>11</v>
      </c>
      <c r="I4034" s="1" t="s">
        <v>12</v>
      </c>
      <c r="J4034" s="1" t="s">
        <v>16</v>
      </c>
      <c r="K4034" s="1" t="s">
        <v>15</v>
      </c>
      <c r="L4034" s="1" t="s">
        <v>79</v>
      </c>
      <c r="M4034" s="1">
        <v>129580</v>
      </c>
      <c r="N4034" s="17">
        <v>350.68599534040902</v>
      </c>
      <c r="O4034" s="8">
        <v>1302.6514998023395</v>
      </c>
      <c r="P4034" s="8">
        <v>662.06034462298555</v>
      </c>
      <c r="Q4034" s="8">
        <f>P4034-Table3[[#This Row],[paid]]</f>
        <v>-640.5911551793539</v>
      </c>
      <c r="R4034" s="8">
        <v>1.8879007243512165</v>
      </c>
      <c r="S4034" s="8">
        <v>800</v>
      </c>
      <c r="T4034" s="10">
        <v>0.2</v>
      </c>
      <c r="U4034" s="8">
        <v>380.72708582767666</v>
      </c>
      <c r="V4034" s="10">
        <v>9.5844003979346254E-2</v>
      </c>
    </row>
    <row r="4035" spans="1:22" x14ac:dyDescent="0.25">
      <c r="A4035" s="6">
        <v>44750</v>
      </c>
      <c r="B4035" s="7" t="str">
        <f t="shared" si="63"/>
        <v>7</v>
      </c>
      <c r="C4035" s="17">
        <f>_xlfn.ISOWEEKNUM(Table3[[#This Row],[dt]])</f>
        <v>27</v>
      </c>
      <c r="D4035" s="1">
        <v>16857</v>
      </c>
      <c r="E4035" s="1" t="s">
        <v>10</v>
      </c>
      <c r="F4035" s="1" t="s">
        <v>95</v>
      </c>
      <c r="G4035" s="1" t="s">
        <v>72</v>
      </c>
      <c r="H4035" s="1" t="s">
        <v>11</v>
      </c>
      <c r="I4035" s="1" t="s">
        <v>12</v>
      </c>
      <c r="J4035" s="1" t="s">
        <v>13</v>
      </c>
      <c r="K4035" s="1" t="s">
        <v>15</v>
      </c>
      <c r="L4035" s="1" t="s">
        <v>81</v>
      </c>
      <c r="M4035" s="1">
        <v>165510</v>
      </c>
      <c r="N4035" s="17">
        <v>466.94771408089167</v>
      </c>
      <c r="O4035" s="8">
        <v>1773.7222831692554</v>
      </c>
      <c r="P4035" s="8">
        <v>1131.469351830907</v>
      </c>
      <c r="Q4035" s="8">
        <f>P4035-Table3[[#This Row],[paid]]</f>
        <v>-642.25293133834839</v>
      </c>
      <c r="R4035" s="8">
        <v>2.4231178731820431</v>
      </c>
      <c r="S4035" s="8">
        <v>1000</v>
      </c>
      <c r="T4035" s="10">
        <v>0.08</v>
      </c>
      <c r="U4035" s="8">
        <v>524.08211151157582</v>
      </c>
      <c r="V4035" s="10">
        <v>7.7197865274848593E-2</v>
      </c>
    </row>
    <row r="4036" spans="1:22" x14ac:dyDescent="0.25">
      <c r="A4036" s="6">
        <v>44750</v>
      </c>
      <c r="B4036" s="7" t="str">
        <f t="shared" si="63"/>
        <v>7</v>
      </c>
      <c r="C4036" s="17">
        <f>_xlfn.ISOWEEKNUM(Table3[[#This Row],[dt]])</f>
        <v>27</v>
      </c>
      <c r="D4036" s="1">
        <v>13948</v>
      </c>
      <c r="E4036" s="1" t="s">
        <v>10</v>
      </c>
      <c r="F4036" s="1" t="s">
        <v>92</v>
      </c>
      <c r="G4036" s="1" t="s">
        <v>56</v>
      </c>
      <c r="H4036" s="1" t="s">
        <v>11</v>
      </c>
      <c r="I4036" s="1" t="s">
        <v>18</v>
      </c>
      <c r="J4036" s="1" t="s">
        <v>13</v>
      </c>
      <c r="K4036" s="1" t="s">
        <v>14</v>
      </c>
      <c r="L4036" s="1" t="s">
        <v>76</v>
      </c>
      <c r="M4036" s="1">
        <v>50700</v>
      </c>
      <c r="N4036" s="17">
        <v>141.9032387045182</v>
      </c>
      <c r="O4036" s="8">
        <v>1474.3437595504095</v>
      </c>
      <c r="P4036" s="8">
        <v>830.21489858729581</v>
      </c>
      <c r="Q4036" s="8">
        <f>P4036-Table3[[#This Row],[paid]]</f>
        <v>-644.12886096311365</v>
      </c>
      <c r="R4036" s="8">
        <v>5.8505704744063864</v>
      </c>
      <c r="S4036" s="8">
        <v>400</v>
      </c>
      <c r="T4036" s="10">
        <v>0.1</v>
      </c>
      <c r="U4036" s="8">
        <v>391.74959275459133</v>
      </c>
      <c r="V4036" s="10">
        <v>7.8644214773226667E-2</v>
      </c>
    </row>
    <row r="4037" spans="1:22" x14ac:dyDescent="0.25">
      <c r="A4037" s="6">
        <v>44750</v>
      </c>
      <c r="B4037" s="7" t="str">
        <f t="shared" si="63"/>
        <v>7</v>
      </c>
      <c r="C4037" s="17">
        <f>_xlfn.ISOWEEKNUM(Table3[[#This Row],[dt]])</f>
        <v>27</v>
      </c>
      <c r="D4037" s="1">
        <v>17644</v>
      </c>
      <c r="E4037" s="1" t="s">
        <v>10</v>
      </c>
      <c r="F4037" s="1" t="s">
        <v>90</v>
      </c>
      <c r="G4037" s="1" t="s">
        <v>48</v>
      </c>
      <c r="H4037" s="1" t="s">
        <v>17</v>
      </c>
      <c r="I4037" s="1" t="s">
        <v>22</v>
      </c>
      <c r="J4037" s="1" t="s">
        <v>13</v>
      </c>
      <c r="K4037" s="1" t="s">
        <v>14</v>
      </c>
      <c r="L4037" s="1" t="s">
        <v>78</v>
      </c>
      <c r="M4037" s="1">
        <v>73360</v>
      </c>
      <c r="N4037" s="17">
        <v>274.17415072237407</v>
      </c>
      <c r="O4037" s="8">
        <v>2068.4142500818443</v>
      </c>
      <c r="P4037" s="8">
        <v>1410.7107471598158</v>
      </c>
      <c r="Q4037" s="8">
        <f>P4037-Table3[[#This Row],[paid]]</f>
        <v>-657.70350292202852</v>
      </c>
      <c r="R4037" s="8">
        <v>5.1453090798055836</v>
      </c>
      <c r="S4037" s="8">
        <v>1600</v>
      </c>
      <c r="T4037" s="10">
        <v>0.1</v>
      </c>
      <c r="U4037" s="8">
        <v>761.54051726820751</v>
      </c>
      <c r="V4037" s="10">
        <v>8.9971257254710918E-2</v>
      </c>
    </row>
    <row r="4038" spans="1:22" x14ac:dyDescent="0.25">
      <c r="A4038" s="6">
        <v>44750</v>
      </c>
      <c r="B4038" s="7" t="str">
        <f t="shared" si="63"/>
        <v>7</v>
      </c>
      <c r="C4038" s="17">
        <f>_xlfn.ISOWEEKNUM(Table3[[#This Row],[dt]])</f>
        <v>27</v>
      </c>
      <c r="D4038" s="1">
        <v>17870</v>
      </c>
      <c r="E4038" s="1" t="s">
        <v>10</v>
      </c>
      <c r="F4038" s="1" t="s">
        <v>94</v>
      </c>
      <c r="G4038" s="1" t="s">
        <v>65</v>
      </c>
      <c r="H4038" s="1" t="s">
        <v>11</v>
      </c>
      <c r="I4038" s="1" t="s">
        <v>12</v>
      </c>
      <c r="J4038" s="1" t="s">
        <v>13</v>
      </c>
      <c r="K4038" s="1" t="s">
        <v>14</v>
      </c>
      <c r="L4038" s="1" t="s">
        <v>79</v>
      </c>
      <c r="M4038" s="1">
        <v>29390</v>
      </c>
      <c r="N4038" s="17">
        <v>186.57676600218349</v>
      </c>
      <c r="O4038" s="8">
        <v>876.40716852204105</v>
      </c>
      <c r="P4038" s="8">
        <v>173.58515414434507</v>
      </c>
      <c r="Q4038" s="8">
        <f>P4038-Table3[[#This Row],[paid]]</f>
        <v>-702.82201437769595</v>
      </c>
      <c r="R4038" s="8">
        <v>0.93036854407859992</v>
      </c>
      <c r="S4038" s="8">
        <v>200</v>
      </c>
      <c r="T4038" s="10">
        <v>0.12</v>
      </c>
      <c r="U4038" s="8">
        <v>51.20000981251691</v>
      </c>
      <c r="V4038" s="10">
        <v>4.9159359340470485E-2</v>
      </c>
    </row>
    <row r="4039" spans="1:22" x14ac:dyDescent="0.25">
      <c r="A4039" s="6">
        <v>44750</v>
      </c>
      <c r="B4039" s="7" t="str">
        <f t="shared" si="63"/>
        <v>7</v>
      </c>
      <c r="C4039" s="17">
        <f>_xlfn.ISOWEEKNUM(Table3[[#This Row],[dt]])</f>
        <v>27</v>
      </c>
      <c r="D4039" s="1">
        <v>2370</v>
      </c>
      <c r="E4039" s="1" t="s">
        <v>10</v>
      </c>
      <c r="F4039" s="1" t="s">
        <v>92</v>
      </c>
      <c r="G4039" s="1" t="s">
        <v>70</v>
      </c>
      <c r="H4039" s="1" t="s">
        <v>17</v>
      </c>
      <c r="I4039" s="1" t="s">
        <v>12</v>
      </c>
      <c r="J4039" s="1" t="s">
        <v>13</v>
      </c>
      <c r="K4039" s="1" t="s">
        <v>14</v>
      </c>
      <c r="L4039" s="1" t="s">
        <v>75</v>
      </c>
      <c r="M4039" s="1">
        <v>52240</v>
      </c>
      <c r="N4039" s="17">
        <v>147.86741154562384</v>
      </c>
      <c r="O4039" s="8">
        <v>2151.32856566494</v>
      </c>
      <c r="P4039" s="8">
        <v>1395.2253788992732</v>
      </c>
      <c r="Q4039" s="8">
        <f>P4039-Table3[[#This Row],[paid]]</f>
        <v>-756.10318676566681</v>
      </c>
      <c r="R4039" s="8">
        <v>9.4356516037935965</v>
      </c>
      <c r="S4039" s="8">
        <v>30000</v>
      </c>
      <c r="T4039" s="10">
        <v>0.08</v>
      </c>
      <c r="U4039" s="8">
        <v>584.28162660700423</v>
      </c>
      <c r="V4039" s="10">
        <v>6.9795369675681354E-2</v>
      </c>
    </row>
    <row r="4040" spans="1:22" x14ac:dyDescent="0.25">
      <c r="A4040" s="6">
        <v>44750</v>
      </c>
      <c r="B4040" s="7" t="str">
        <f t="shared" si="63"/>
        <v>7</v>
      </c>
      <c r="C4040" s="17">
        <f>_xlfn.ISOWEEKNUM(Table3[[#This Row],[dt]])</f>
        <v>27</v>
      </c>
      <c r="D4040" s="1">
        <v>17631</v>
      </c>
      <c r="E4040" s="1" t="s">
        <v>10</v>
      </c>
      <c r="F4040" s="1" t="s">
        <v>89</v>
      </c>
      <c r="G4040" s="1" t="s">
        <v>54</v>
      </c>
      <c r="H4040" s="1" t="s">
        <v>17</v>
      </c>
      <c r="I4040" s="1" t="s">
        <v>12</v>
      </c>
      <c r="J4040" s="1" t="s">
        <v>16</v>
      </c>
      <c r="K4040" s="1" t="s">
        <v>14</v>
      </c>
      <c r="L4040" s="1" t="s">
        <v>78</v>
      </c>
      <c r="M4040" s="1">
        <v>124090</v>
      </c>
      <c r="N4040" s="17">
        <v>449.07658183516224</v>
      </c>
      <c r="O4040" s="8">
        <v>3880.8030581871103</v>
      </c>
      <c r="P4040" s="8">
        <v>3123.2576561758274</v>
      </c>
      <c r="Q4040" s="8">
        <f>P4040-Table3[[#This Row],[paid]]</f>
        <v>-757.54540201128293</v>
      </c>
      <c r="R4040" s="8">
        <v>6.9548441902994806</v>
      </c>
      <c r="S4040" s="8">
        <v>3000</v>
      </c>
      <c r="T4040" s="10">
        <v>0.17</v>
      </c>
      <c r="U4040" s="8">
        <v>1843.6939211118299</v>
      </c>
      <c r="V4040" s="10">
        <v>9.8385197128291663E-2</v>
      </c>
    </row>
    <row r="4041" spans="1:22" x14ac:dyDescent="0.25">
      <c r="A4041" s="6">
        <v>44750</v>
      </c>
      <c r="B4041" s="7" t="str">
        <f t="shared" si="63"/>
        <v>7</v>
      </c>
      <c r="C4041" s="17">
        <f>_xlfn.ISOWEEKNUM(Table3[[#This Row],[dt]])</f>
        <v>27</v>
      </c>
      <c r="D4041" s="1">
        <v>15101</v>
      </c>
      <c r="E4041" s="1" t="s">
        <v>10</v>
      </c>
      <c r="F4041" s="1" t="s">
        <v>92</v>
      </c>
      <c r="G4041" s="1" t="s">
        <v>65</v>
      </c>
      <c r="H4041" s="1" t="s">
        <v>17</v>
      </c>
      <c r="I4041" s="1" t="s">
        <v>12</v>
      </c>
      <c r="J4041" s="1" t="s">
        <v>16</v>
      </c>
      <c r="K4041" s="1" t="s">
        <v>14</v>
      </c>
      <c r="L4041" s="1" t="s">
        <v>75</v>
      </c>
      <c r="M4041" s="1">
        <v>55330</v>
      </c>
      <c r="N4041" s="17">
        <v>240.99209549927409</v>
      </c>
      <c r="O4041" s="8">
        <v>2976.0436640362541</v>
      </c>
      <c r="P4041" s="8">
        <v>2213.5895027575139</v>
      </c>
      <c r="Q4041" s="8">
        <f>P4041-Table3[[#This Row],[paid]]</f>
        <v>-762.45416127874023</v>
      </c>
      <c r="R4041" s="8">
        <v>9.1853199507291787</v>
      </c>
      <c r="S4041" s="8">
        <v>1600</v>
      </c>
      <c r="T4041" s="10">
        <v>0.1</v>
      </c>
      <c r="U4041" s="8">
        <v>218.41755585572284</v>
      </c>
      <c r="V4041" s="10">
        <v>1.6445201755160989E-2</v>
      </c>
    </row>
    <row r="4042" spans="1:22" x14ac:dyDescent="0.25">
      <c r="A4042" s="6">
        <v>44750</v>
      </c>
      <c r="B4042" s="7" t="str">
        <f t="shared" si="63"/>
        <v>7</v>
      </c>
      <c r="C4042" s="17">
        <f>_xlfn.ISOWEEKNUM(Table3[[#This Row],[dt]])</f>
        <v>27</v>
      </c>
      <c r="D4042" s="1">
        <v>15031</v>
      </c>
      <c r="E4042" s="1" t="s">
        <v>10</v>
      </c>
      <c r="F4042" s="1" t="s">
        <v>92</v>
      </c>
      <c r="G4042" s="1" t="s">
        <v>68</v>
      </c>
      <c r="H4042" s="1" t="s">
        <v>19</v>
      </c>
      <c r="I4042" s="1" t="s">
        <v>12</v>
      </c>
      <c r="J4042" s="1" t="s">
        <v>13</v>
      </c>
      <c r="K4042" s="1" t="s">
        <v>14</v>
      </c>
      <c r="L4042" s="1" t="s">
        <v>81</v>
      </c>
      <c r="M4042" s="1">
        <v>39320</v>
      </c>
      <c r="N4042" s="17">
        <v>77.994528043775645</v>
      </c>
      <c r="O4042" s="8">
        <v>1473.4564791424814</v>
      </c>
      <c r="P4042" s="8">
        <v>660.46863611357014</v>
      </c>
      <c r="Q4042" s="8">
        <f>P4042-Table3[[#This Row],[paid]]</f>
        <v>-812.98784302891124</v>
      </c>
      <c r="R4042" s="8">
        <v>8.4681406847269063</v>
      </c>
      <c r="S4042" s="8">
        <v>600</v>
      </c>
      <c r="T4042" s="10">
        <v>0.11</v>
      </c>
      <c r="U4042" s="8">
        <v>377.75131557639844</v>
      </c>
      <c r="V4042" s="10">
        <v>9.5324061058427681E-2</v>
      </c>
    </row>
    <row r="4043" spans="1:22" x14ac:dyDescent="0.25">
      <c r="A4043" s="6">
        <v>44750</v>
      </c>
      <c r="B4043" s="7" t="str">
        <f t="shared" si="63"/>
        <v>7</v>
      </c>
      <c r="C4043" s="17">
        <f>_xlfn.ISOWEEKNUM(Table3[[#This Row],[dt]])</f>
        <v>27</v>
      </c>
      <c r="D4043" s="1">
        <v>5247</v>
      </c>
      <c r="E4043" s="1" t="s">
        <v>10</v>
      </c>
      <c r="F4043" s="1" t="s">
        <v>93</v>
      </c>
      <c r="G4043" s="1" t="s">
        <v>73</v>
      </c>
      <c r="H4043" s="1" t="s">
        <v>11</v>
      </c>
      <c r="I4043" s="1" t="s">
        <v>18</v>
      </c>
      <c r="J4043" s="1" t="s">
        <v>13</v>
      </c>
      <c r="K4043" s="1" t="s">
        <v>15</v>
      </c>
      <c r="L4043" s="1" t="s">
        <v>76</v>
      </c>
      <c r="M4043" s="1">
        <v>51710</v>
      </c>
      <c r="N4043" s="17">
        <v>91.484882260318813</v>
      </c>
      <c r="O4043" s="8">
        <v>987.34467107089472</v>
      </c>
      <c r="P4043" s="8">
        <v>150.54518497212334</v>
      </c>
      <c r="Q4043" s="8">
        <f>P4043-Table3[[#This Row],[paid]]</f>
        <v>-836.79948609877135</v>
      </c>
      <c r="R4043" s="8">
        <v>1.6455744517848243</v>
      </c>
      <c r="S4043" s="8">
        <v>200</v>
      </c>
      <c r="T4043" s="10">
        <v>7.0000000000000007E-2</v>
      </c>
      <c r="U4043" s="8">
        <v>10.382659345813972</v>
      </c>
      <c r="V4043" s="10">
        <v>1.1494510599078656E-2</v>
      </c>
    </row>
    <row r="4044" spans="1:22" x14ac:dyDescent="0.25">
      <c r="A4044" s="6">
        <v>44750</v>
      </c>
      <c r="B4044" s="7" t="str">
        <f t="shared" si="63"/>
        <v>7</v>
      </c>
      <c r="C4044" s="17">
        <f>_xlfn.ISOWEEKNUM(Table3[[#This Row],[dt]])</f>
        <v>27</v>
      </c>
      <c r="D4044" s="1">
        <v>15839</v>
      </c>
      <c r="E4044" s="1" t="s">
        <v>10</v>
      </c>
      <c r="F4044" s="1" t="s">
        <v>93</v>
      </c>
      <c r="G4044" s="1" t="s">
        <v>40</v>
      </c>
      <c r="H4044" s="1" t="s">
        <v>19</v>
      </c>
      <c r="I4044" s="1" t="s">
        <v>12</v>
      </c>
      <c r="J4044" s="1" t="s">
        <v>16</v>
      </c>
      <c r="K4044" s="1" t="s">
        <v>14</v>
      </c>
      <c r="L4044" s="1" t="s">
        <v>81</v>
      </c>
      <c r="M4044" s="1">
        <v>125890</v>
      </c>
      <c r="N4044" s="17">
        <v>54.12877566376438</v>
      </c>
      <c r="O4044" s="8">
        <v>1923.4265032922794</v>
      </c>
      <c r="P4044" s="8">
        <v>1084.5075177338183</v>
      </c>
      <c r="Q4044" s="8">
        <f>P4044-Table3[[#This Row],[paid]]</f>
        <v>-838.91898555846115</v>
      </c>
      <c r="R4044" s="8">
        <v>20.035692742627912</v>
      </c>
      <c r="S4044" s="8">
        <v>400</v>
      </c>
      <c r="T4044" s="10">
        <v>7.4999999999999997E-2</v>
      </c>
      <c r="U4044" s="8">
        <v>11.807994700966351</v>
      </c>
      <c r="V4044" s="10">
        <v>1.8146477406998955E-3</v>
      </c>
    </row>
    <row r="4045" spans="1:22" x14ac:dyDescent="0.25">
      <c r="A4045" s="6">
        <v>44750</v>
      </c>
      <c r="B4045" s="7" t="str">
        <f t="shared" si="63"/>
        <v>7</v>
      </c>
      <c r="C4045" s="17">
        <f>_xlfn.ISOWEEKNUM(Table3[[#This Row],[dt]])</f>
        <v>27</v>
      </c>
      <c r="D4045" s="1">
        <v>17456</v>
      </c>
      <c r="E4045" s="1" t="s">
        <v>10</v>
      </c>
      <c r="F4045" s="1" t="s">
        <v>93</v>
      </c>
      <c r="G4045" s="1" t="s">
        <v>33</v>
      </c>
      <c r="H4045" s="1" t="s">
        <v>17</v>
      </c>
      <c r="I4045" s="1" t="s">
        <v>18</v>
      </c>
      <c r="J4045" s="1" t="s">
        <v>16</v>
      </c>
      <c r="K4045" s="1" t="s">
        <v>15</v>
      </c>
      <c r="L4045" s="1" t="s">
        <v>77</v>
      </c>
      <c r="M4045" s="1">
        <v>92910</v>
      </c>
      <c r="N4045" s="17">
        <v>125.20675225193277</v>
      </c>
      <c r="O4045" s="8">
        <v>1886.7214259387119</v>
      </c>
      <c r="P4045" s="8">
        <v>1036.0976409908842</v>
      </c>
      <c r="Q4045" s="8">
        <f>P4045-Table3[[#This Row],[paid]]</f>
        <v>-850.62378494782774</v>
      </c>
      <c r="R4045" s="8">
        <v>8.2750939734154016</v>
      </c>
      <c r="S4045" s="8">
        <v>1400</v>
      </c>
      <c r="T4045" s="10">
        <v>0.05</v>
      </c>
      <c r="U4045" s="8">
        <v>310.70186274329546</v>
      </c>
      <c r="V4045" s="10">
        <v>4.997950168193159E-2</v>
      </c>
    </row>
    <row r="4046" spans="1:22" x14ac:dyDescent="0.25">
      <c r="A4046" s="6">
        <v>44750</v>
      </c>
      <c r="B4046" s="7" t="str">
        <f t="shared" si="63"/>
        <v>7</v>
      </c>
      <c r="C4046" s="17">
        <f>_xlfn.ISOWEEKNUM(Table3[[#This Row],[dt]])</f>
        <v>27</v>
      </c>
      <c r="D4046" s="1">
        <v>14988</v>
      </c>
      <c r="E4046" s="1" t="s">
        <v>10</v>
      </c>
      <c r="F4046" s="1" t="s">
        <v>89</v>
      </c>
      <c r="G4046" s="1" t="s">
        <v>54</v>
      </c>
      <c r="H4046" s="1" t="s">
        <v>11</v>
      </c>
      <c r="I4046" s="1" t="s">
        <v>12</v>
      </c>
      <c r="J4046" s="1" t="s">
        <v>16</v>
      </c>
      <c r="K4046" s="1" t="s">
        <v>14</v>
      </c>
      <c r="L4046" s="1" t="s">
        <v>79</v>
      </c>
      <c r="M4046" s="1">
        <v>188990</v>
      </c>
      <c r="N4046" s="17">
        <v>680.18715134065144</v>
      </c>
      <c r="O4046" s="8">
        <v>4546.8714413914167</v>
      </c>
      <c r="P4046" s="8">
        <v>3681.813730038321</v>
      </c>
      <c r="Q4046" s="8">
        <f>P4046-Table3[[#This Row],[paid]]</f>
        <v>-865.05771135309578</v>
      </c>
      <c r="R4046" s="8">
        <v>5.4129421921326388</v>
      </c>
      <c r="S4046" s="8">
        <v>2000</v>
      </c>
      <c r="T4046" s="10">
        <v>0.14000000000000001</v>
      </c>
      <c r="U4046" s="8">
        <v>2570.6304990213134</v>
      </c>
      <c r="V4046" s="10">
        <v>0.11636613036887473</v>
      </c>
    </row>
    <row r="4047" spans="1:22" x14ac:dyDescent="0.25">
      <c r="A4047" s="6">
        <v>44750</v>
      </c>
      <c r="B4047" s="7" t="str">
        <f t="shared" si="63"/>
        <v>7</v>
      </c>
      <c r="C4047" s="17">
        <f>_xlfn.ISOWEEKNUM(Table3[[#This Row],[dt]])</f>
        <v>27</v>
      </c>
      <c r="D4047" s="1">
        <v>3010</v>
      </c>
      <c r="E4047" s="1" t="s">
        <v>24</v>
      </c>
      <c r="F4047" s="1" t="s">
        <v>92</v>
      </c>
      <c r="G4047" s="1" t="s">
        <v>39</v>
      </c>
      <c r="H4047" s="1" t="s">
        <v>11</v>
      </c>
      <c r="I4047" s="1" t="s">
        <v>18</v>
      </c>
      <c r="J4047" s="1" t="s">
        <v>13</v>
      </c>
      <c r="K4047" s="1" t="s">
        <v>15</v>
      </c>
      <c r="L4047" s="1" t="s">
        <v>75</v>
      </c>
      <c r="M4047" s="1">
        <v>123540</v>
      </c>
      <c r="N4047" s="17">
        <v>297.52638083468014</v>
      </c>
      <c r="O4047" s="8">
        <v>2534.2702963347165</v>
      </c>
      <c r="P4047" s="8">
        <v>1653.535678344957</v>
      </c>
      <c r="Q4047" s="8">
        <f>P4047-Table3[[#This Row],[paid]]</f>
        <v>-880.7346179897595</v>
      </c>
      <c r="R4047" s="8">
        <v>5.5576102989796405</v>
      </c>
      <c r="S4047" s="8">
        <v>2800</v>
      </c>
      <c r="T4047" s="10">
        <v>0.06</v>
      </c>
      <c r="U4047" s="8">
        <v>403.95693262397191</v>
      </c>
      <c r="V4047" s="10">
        <v>4.0716481851009213E-2</v>
      </c>
    </row>
    <row r="4048" spans="1:22" x14ac:dyDescent="0.25">
      <c r="A4048" s="6">
        <v>44750</v>
      </c>
      <c r="B4048" s="7" t="str">
        <f t="shared" si="63"/>
        <v>7</v>
      </c>
      <c r="C4048" s="17">
        <f>_xlfn.ISOWEEKNUM(Table3[[#This Row],[dt]])</f>
        <v>27</v>
      </c>
      <c r="D4048" s="1">
        <v>15169</v>
      </c>
      <c r="E4048" s="1" t="s">
        <v>10</v>
      </c>
      <c r="F4048" s="1" t="s">
        <v>92</v>
      </c>
      <c r="G4048" s="1" t="s">
        <v>60</v>
      </c>
      <c r="H4048" s="1" t="s">
        <v>11</v>
      </c>
      <c r="I4048" s="1" t="s">
        <v>18</v>
      </c>
      <c r="J4048" s="1" t="s">
        <v>13</v>
      </c>
      <c r="K4048" s="1" t="s">
        <v>14</v>
      </c>
      <c r="L4048" s="1" t="s">
        <v>79</v>
      </c>
      <c r="M4048" s="1">
        <v>60250</v>
      </c>
      <c r="N4048" s="17">
        <v>313.31253250130004</v>
      </c>
      <c r="O4048" s="8">
        <v>1566.7336580457429</v>
      </c>
      <c r="P4048" s="8">
        <v>681.77401410741334</v>
      </c>
      <c r="Q4048" s="8">
        <f>P4048-Table3[[#This Row],[paid]]</f>
        <v>-884.95964393832958</v>
      </c>
      <c r="R4048" s="8">
        <v>2.1760189695079766</v>
      </c>
      <c r="S4048" s="8">
        <v>600</v>
      </c>
      <c r="T4048" s="10">
        <v>0.09</v>
      </c>
      <c r="U4048" s="8">
        <v>254.81902727128767</v>
      </c>
      <c r="V4048" s="10">
        <v>6.2293130861184209E-2</v>
      </c>
    </row>
    <row r="4049" spans="1:22" x14ac:dyDescent="0.25">
      <c r="A4049" s="6">
        <v>44750</v>
      </c>
      <c r="B4049" s="7" t="str">
        <f t="shared" si="63"/>
        <v>7</v>
      </c>
      <c r="C4049" s="17">
        <f>_xlfn.ISOWEEKNUM(Table3[[#This Row],[dt]])</f>
        <v>27</v>
      </c>
      <c r="D4049" s="1">
        <v>7282</v>
      </c>
      <c r="E4049" s="1" t="s">
        <v>10</v>
      </c>
      <c r="F4049" s="1" t="s">
        <v>95</v>
      </c>
      <c r="G4049" s="1" t="s">
        <v>62</v>
      </c>
      <c r="H4049" s="1" t="s">
        <v>19</v>
      </c>
      <c r="I4049" s="1" t="s">
        <v>21</v>
      </c>
      <c r="J4049" s="1" t="s">
        <v>13</v>
      </c>
      <c r="K4049" s="1" t="s">
        <v>15</v>
      </c>
      <c r="L4049" s="1" t="s">
        <v>78</v>
      </c>
      <c r="M4049" s="1">
        <v>40010</v>
      </c>
      <c r="N4049" s="17">
        <v>27.273346966598503</v>
      </c>
      <c r="O4049" s="8">
        <v>1211.9372970397842</v>
      </c>
      <c r="P4049" s="8">
        <v>306.05172596229244</v>
      </c>
      <c r="Q4049" s="8">
        <f>P4049-Table3[[#This Row],[paid]]</f>
        <v>-905.8855710774917</v>
      </c>
      <c r="R4049" s="8">
        <v>11.22164163925726</v>
      </c>
      <c r="S4049" s="8">
        <v>200</v>
      </c>
      <c r="T4049" s="10">
        <v>0.02</v>
      </c>
      <c r="U4049" s="8">
        <v>14.992171880587549</v>
      </c>
      <c r="V4049" s="10">
        <v>8.1642908746056668E-3</v>
      </c>
    </row>
    <row r="4050" spans="1:22" x14ac:dyDescent="0.25">
      <c r="A4050" s="6">
        <v>44750</v>
      </c>
      <c r="B4050" s="7" t="str">
        <f t="shared" si="63"/>
        <v>7</v>
      </c>
      <c r="C4050" s="17">
        <f>_xlfn.ISOWEEKNUM(Table3[[#This Row],[dt]])</f>
        <v>27</v>
      </c>
      <c r="D4050" s="1">
        <v>16256</v>
      </c>
      <c r="E4050" s="1" t="s">
        <v>10</v>
      </c>
      <c r="F4050" s="1" t="s">
        <v>92</v>
      </c>
      <c r="G4050" s="1" t="s">
        <v>45</v>
      </c>
      <c r="H4050" s="1" t="s">
        <v>17</v>
      </c>
      <c r="I4050" s="1" t="s">
        <v>12</v>
      </c>
      <c r="J4050" s="1" t="s">
        <v>16</v>
      </c>
      <c r="K4050" s="1" t="s">
        <v>14</v>
      </c>
      <c r="L4050" s="1" t="s">
        <v>75</v>
      </c>
      <c r="M4050" s="1">
        <v>94990</v>
      </c>
      <c r="N4050" s="17">
        <v>314.50353744815806</v>
      </c>
      <c r="O4050" s="8">
        <v>2311.1130124822707</v>
      </c>
      <c r="P4050" s="8">
        <v>1275.1810839791985</v>
      </c>
      <c r="Q4050" s="8">
        <f>P4050-Table3[[#This Row],[paid]]</f>
        <v>-1035.9319285030722</v>
      </c>
      <c r="R4050" s="8">
        <v>4.0545842324250359</v>
      </c>
      <c r="S4050" s="8">
        <v>1400</v>
      </c>
      <c r="T4050" s="10">
        <v>0.1</v>
      </c>
      <c r="U4050" s="8">
        <v>217.13677360327645</v>
      </c>
      <c r="V4050" s="10">
        <v>2.8379861277649788E-2</v>
      </c>
    </row>
    <row r="4051" spans="1:22" x14ac:dyDescent="0.25">
      <c r="A4051" s="6">
        <v>44750</v>
      </c>
      <c r="B4051" s="7" t="str">
        <f t="shared" si="63"/>
        <v>7</v>
      </c>
      <c r="C4051" s="17">
        <f>_xlfn.ISOWEEKNUM(Table3[[#This Row],[dt]])</f>
        <v>27</v>
      </c>
      <c r="D4051" s="1">
        <v>17933</v>
      </c>
      <c r="E4051" s="1" t="s">
        <v>10</v>
      </c>
      <c r="F4051" s="1" t="s">
        <v>90</v>
      </c>
      <c r="G4051" s="1" t="s">
        <v>70</v>
      </c>
      <c r="H4051" s="1" t="s">
        <v>11</v>
      </c>
      <c r="I4051" s="1" t="s">
        <v>21</v>
      </c>
      <c r="J4051" s="1" t="s">
        <v>16</v>
      </c>
      <c r="K4051" s="1" t="s">
        <v>15</v>
      </c>
      <c r="L4051" s="1" t="s">
        <v>75</v>
      </c>
      <c r="M4051" s="1">
        <v>208180</v>
      </c>
      <c r="N4051" s="17">
        <v>1113.5570922583909</v>
      </c>
      <c r="O4051" s="8">
        <v>6633.1094078155902</v>
      </c>
      <c r="P4051" s="8">
        <v>5545.3048234226017</v>
      </c>
      <c r="Q4051" s="8">
        <f>P4051-Table3[[#This Row],[paid]]</f>
        <v>-1087.8045843929885</v>
      </c>
      <c r="R4051" s="8">
        <v>4.9798118677294223</v>
      </c>
      <c r="S4051" s="8">
        <v>6000</v>
      </c>
      <c r="T4051" s="10">
        <v>0.12</v>
      </c>
      <c r="U4051" s="8">
        <v>3724.7695484855421</v>
      </c>
      <c r="V4051" s="10">
        <v>0.11194964830886091</v>
      </c>
    </row>
    <row r="4052" spans="1:22" x14ac:dyDescent="0.25">
      <c r="A4052" s="6">
        <v>44750</v>
      </c>
      <c r="B4052" s="7" t="str">
        <f t="shared" si="63"/>
        <v>7</v>
      </c>
      <c r="C4052" s="17">
        <f>_xlfn.ISOWEEKNUM(Table3[[#This Row],[dt]])</f>
        <v>27</v>
      </c>
      <c r="D4052" s="1">
        <v>14706</v>
      </c>
      <c r="E4052" s="1" t="s">
        <v>10</v>
      </c>
      <c r="F4052" s="1" t="s">
        <v>93</v>
      </c>
      <c r="G4052" s="1" t="s">
        <v>69</v>
      </c>
      <c r="H4052" s="1" t="s">
        <v>17</v>
      </c>
      <c r="I4052" s="1" t="s">
        <v>12</v>
      </c>
      <c r="J4052" s="1" t="s">
        <v>13</v>
      </c>
      <c r="K4052" s="1" t="s">
        <v>15</v>
      </c>
      <c r="L4052" s="1" t="s">
        <v>76</v>
      </c>
      <c r="M4052" s="1">
        <v>27300</v>
      </c>
      <c r="N4052" s="17">
        <v>159.53394415987302</v>
      </c>
      <c r="O4052" s="8">
        <v>1620.6877373619077</v>
      </c>
      <c r="P4052" s="8">
        <v>532.00556994420901</v>
      </c>
      <c r="Q4052" s="8">
        <f>P4052-Table3[[#This Row],[paid]]</f>
        <v>-1088.6821674176986</v>
      </c>
      <c r="R4052" s="8">
        <v>3.3347484307858188</v>
      </c>
      <c r="S4052" s="8">
        <v>600</v>
      </c>
      <c r="T4052" s="10">
        <v>0.11</v>
      </c>
      <c r="U4052" s="8">
        <v>103.63216775401067</v>
      </c>
      <c r="V4052" s="10">
        <v>3.2465878056150956E-2</v>
      </c>
    </row>
    <row r="4053" spans="1:22" x14ac:dyDescent="0.25">
      <c r="A4053" s="6">
        <v>44750</v>
      </c>
      <c r="B4053" s="7" t="str">
        <f t="shared" si="63"/>
        <v>7</v>
      </c>
      <c r="C4053" s="17">
        <f>_xlfn.ISOWEEKNUM(Table3[[#This Row],[dt]])</f>
        <v>27</v>
      </c>
      <c r="D4053" s="1">
        <v>17247</v>
      </c>
      <c r="E4053" s="1" t="s">
        <v>10</v>
      </c>
      <c r="F4053" s="1" t="s">
        <v>95</v>
      </c>
      <c r="G4053" s="1" t="s">
        <v>52</v>
      </c>
      <c r="H4053" s="1" t="s">
        <v>11</v>
      </c>
      <c r="I4053" s="1" t="s">
        <v>18</v>
      </c>
      <c r="J4053" s="1" t="s">
        <v>16</v>
      </c>
      <c r="K4053" s="1" t="s">
        <v>15</v>
      </c>
      <c r="L4053" s="1" t="s">
        <v>78</v>
      </c>
      <c r="M4053" s="1">
        <v>125410</v>
      </c>
      <c r="N4053" s="17">
        <v>577.69136973309844</v>
      </c>
      <c r="O4053" s="8">
        <v>2621.8378360445454</v>
      </c>
      <c r="P4053" s="8">
        <v>1484.9147948261141</v>
      </c>
      <c r="Q4053" s="8">
        <f>P4053-Table3[[#This Row],[paid]]</f>
        <v>-1136.9230412184313</v>
      </c>
      <c r="R4053" s="8">
        <v>2.5704292510240645</v>
      </c>
      <c r="S4053" s="8">
        <v>1600</v>
      </c>
      <c r="T4053" s="10">
        <v>7.0000000000000007E-2</v>
      </c>
      <c r="U4053" s="8">
        <v>24.04501290534008</v>
      </c>
      <c r="V4053" s="10">
        <v>2.6988094972542169E-3</v>
      </c>
    </row>
    <row r="4054" spans="1:22" x14ac:dyDescent="0.25">
      <c r="A4054" s="6">
        <v>44750</v>
      </c>
      <c r="B4054" s="7" t="str">
        <f t="shared" si="63"/>
        <v>7</v>
      </c>
      <c r="C4054" s="17">
        <f>_xlfn.ISOWEEKNUM(Table3[[#This Row],[dt]])</f>
        <v>27</v>
      </c>
      <c r="D4054" s="1">
        <v>9559</v>
      </c>
      <c r="E4054" s="1" t="s">
        <v>10</v>
      </c>
      <c r="F4054" s="1" t="s">
        <v>92</v>
      </c>
      <c r="G4054" s="1" t="s">
        <v>52</v>
      </c>
      <c r="H4054" s="1" t="s">
        <v>17</v>
      </c>
      <c r="I4054" s="1" t="s">
        <v>12</v>
      </c>
      <c r="J4054" s="1" t="s">
        <v>16</v>
      </c>
      <c r="K4054" s="1" t="s">
        <v>14</v>
      </c>
      <c r="L4054" s="1" t="s">
        <v>81</v>
      </c>
      <c r="M4054" s="1">
        <v>102810</v>
      </c>
      <c r="N4054" s="17">
        <v>198.25782868984572</v>
      </c>
      <c r="O4054" s="8">
        <v>2347.335540039473</v>
      </c>
      <c r="P4054" s="8">
        <v>1157.6558392406278</v>
      </c>
      <c r="Q4054" s="8">
        <f>P4054-Table3[[#This Row],[paid]]</f>
        <v>-1189.6797007988453</v>
      </c>
      <c r="R4054" s="8">
        <v>5.8391431344265499</v>
      </c>
      <c r="S4054" s="8">
        <v>1000</v>
      </c>
      <c r="T4054" s="10">
        <v>7.0000000000000007E-2</v>
      </c>
      <c r="U4054" s="8">
        <v>77.007250247862814</v>
      </c>
      <c r="V4054" s="10">
        <v>1.1086664337473597E-2</v>
      </c>
    </row>
    <row r="4055" spans="1:22" x14ac:dyDescent="0.25">
      <c r="A4055" s="6">
        <v>44750</v>
      </c>
      <c r="B4055" s="7" t="str">
        <f t="shared" si="63"/>
        <v>7</v>
      </c>
      <c r="C4055" s="17">
        <f>_xlfn.ISOWEEKNUM(Table3[[#This Row],[dt]])</f>
        <v>27</v>
      </c>
      <c r="D4055" s="1">
        <v>10509</v>
      </c>
      <c r="E4055" s="1" t="s">
        <v>10</v>
      </c>
      <c r="F4055" s="1" t="s">
        <v>93</v>
      </c>
      <c r="G4055" s="1" t="s">
        <v>50</v>
      </c>
      <c r="H4055" s="1" t="s">
        <v>17</v>
      </c>
      <c r="I4055" s="1" t="s">
        <v>12</v>
      </c>
      <c r="J4055" s="1" t="s">
        <v>13</v>
      </c>
      <c r="K4055" s="1" t="s">
        <v>14</v>
      </c>
      <c r="L4055" s="1" t="s">
        <v>79</v>
      </c>
      <c r="M4055" s="1">
        <v>39250</v>
      </c>
      <c r="N4055" s="17">
        <v>89.998223772384506</v>
      </c>
      <c r="O4055" s="8">
        <v>1388.732424882437</v>
      </c>
      <c r="P4055" s="8">
        <v>146.69419194194333</v>
      </c>
      <c r="Q4055" s="8">
        <f>P4055-Table3[[#This Row],[paid]]</f>
        <v>-1242.0382329404938</v>
      </c>
      <c r="R4055" s="8">
        <v>1.629967634838541</v>
      </c>
      <c r="S4055" s="8">
        <v>200</v>
      </c>
      <c r="T4055" s="10">
        <v>0.108</v>
      </c>
      <c r="U4055" s="8">
        <v>38.024040318822095</v>
      </c>
      <c r="V4055" s="10">
        <v>4.3201029088084986E-2</v>
      </c>
    </row>
    <row r="4056" spans="1:22" x14ac:dyDescent="0.25">
      <c r="A4056" s="6">
        <v>44750</v>
      </c>
      <c r="B4056" s="7" t="str">
        <f t="shared" si="63"/>
        <v>7</v>
      </c>
      <c r="C4056" s="17">
        <f>_xlfn.ISOWEEKNUM(Table3[[#This Row],[dt]])</f>
        <v>27</v>
      </c>
      <c r="D4056" s="1">
        <v>10543</v>
      </c>
      <c r="E4056" s="1" t="s">
        <v>10</v>
      </c>
      <c r="F4056" s="1" t="s">
        <v>92</v>
      </c>
      <c r="G4056" s="1" t="s">
        <v>55</v>
      </c>
      <c r="H4056" s="1" t="s">
        <v>19</v>
      </c>
      <c r="I4056" s="1" t="s">
        <v>18</v>
      </c>
      <c r="J4056" s="1" t="s">
        <v>13</v>
      </c>
      <c r="K4056" s="1" t="s">
        <v>14</v>
      </c>
      <c r="L4056" s="1" t="s">
        <v>77</v>
      </c>
      <c r="M4056" s="1">
        <v>73260</v>
      </c>
      <c r="N4056" s="17">
        <v>34.552158813188697</v>
      </c>
      <c r="O4056" s="8">
        <v>1452.9955924347541</v>
      </c>
      <c r="P4056" s="8">
        <v>190.16717600253344</v>
      </c>
      <c r="Q4056" s="8">
        <f>P4056-Table3[[#This Row],[paid]]</f>
        <v>-1262.8284164322208</v>
      </c>
      <c r="R4056" s="8">
        <v>5.5037711834649787</v>
      </c>
      <c r="S4056" s="8">
        <v>200</v>
      </c>
      <c r="T4056" s="10">
        <v>8.5000000000000006E-2</v>
      </c>
      <c r="U4056" s="8">
        <v>92.458112122559726</v>
      </c>
      <c r="V4056" s="10">
        <v>8.1032308927775548E-2</v>
      </c>
    </row>
    <row r="4057" spans="1:22" x14ac:dyDescent="0.25">
      <c r="A4057" s="6">
        <v>44750</v>
      </c>
      <c r="B4057" s="7" t="str">
        <f t="shared" si="63"/>
        <v>7</v>
      </c>
      <c r="C4057" s="17">
        <f>_xlfn.ISOWEEKNUM(Table3[[#This Row],[dt]])</f>
        <v>27</v>
      </c>
      <c r="D4057" s="1">
        <v>5638</v>
      </c>
      <c r="E4057" s="1" t="s">
        <v>10</v>
      </c>
      <c r="F4057" s="1" t="s">
        <v>93</v>
      </c>
      <c r="G4057" s="1" t="s">
        <v>33</v>
      </c>
      <c r="H4057" s="1" t="s">
        <v>11</v>
      </c>
      <c r="I4057" s="1" t="s">
        <v>12</v>
      </c>
      <c r="J4057" s="1" t="s">
        <v>16</v>
      </c>
      <c r="K4057" s="1" t="s">
        <v>15</v>
      </c>
      <c r="L4057" s="1" t="s">
        <v>77</v>
      </c>
      <c r="M4057" s="1">
        <v>114250</v>
      </c>
      <c r="N4057" s="17">
        <v>353.62308359849584</v>
      </c>
      <c r="O4057" s="8">
        <v>1744.0174200750951</v>
      </c>
      <c r="P4057" s="8">
        <v>480.3152787667043</v>
      </c>
      <c r="Q4057" s="8">
        <f>P4057-Table3[[#This Row],[paid]]</f>
        <v>-1263.7021413083908</v>
      </c>
      <c r="R4057" s="8">
        <v>1.3582690187500739</v>
      </c>
      <c r="S4057" s="8">
        <v>400</v>
      </c>
      <c r="T4057" s="10">
        <v>0.04</v>
      </c>
      <c r="U4057" s="8">
        <v>23.777096334987128</v>
      </c>
      <c r="V4057" s="10">
        <v>8.2505170340195066E-3</v>
      </c>
    </row>
    <row r="4058" spans="1:22" x14ac:dyDescent="0.25">
      <c r="A4058" s="6">
        <v>44750</v>
      </c>
      <c r="B4058" s="7" t="str">
        <f t="shared" si="63"/>
        <v>7</v>
      </c>
      <c r="C4058" s="17">
        <f>_xlfn.ISOWEEKNUM(Table3[[#This Row],[dt]])</f>
        <v>27</v>
      </c>
      <c r="D4058" s="1">
        <v>12657</v>
      </c>
      <c r="E4058" s="1" t="s">
        <v>10</v>
      </c>
      <c r="F4058" s="1" t="s">
        <v>89</v>
      </c>
      <c r="G4058" s="1" t="s">
        <v>74</v>
      </c>
      <c r="H4058" s="1" t="s">
        <v>19</v>
      </c>
      <c r="I4058" s="1" t="s">
        <v>18</v>
      </c>
      <c r="J4058" s="1" t="s">
        <v>16</v>
      </c>
      <c r="K4058" s="1" t="s">
        <v>14</v>
      </c>
      <c r="L4058" s="1" t="s">
        <v>75</v>
      </c>
      <c r="M4058" s="1">
        <v>70010</v>
      </c>
      <c r="N4058" s="17">
        <v>140.58695723738353</v>
      </c>
      <c r="O4058" s="8">
        <v>2322.7645046126254</v>
      </c>
      <c r="P4058" s="8">
        <v>892.21419148220639</v>
      </c>
      <c r="Q4058" s="8">
        <f>P4058-Table3[[#This Row],[paid]]</f>
        <v>-1430.550313130419</v>
      </c>
      <c r="R4058" s="8">
        <v>6.346351105498977</v>
      </c>
      <c r="S4058" s="8">
        <v>1000</v>
      </c>
      <c r="T4058" s="10">
        <v>0.08</v>
      </c>
      <c r="U4058" s="8">
        <v>100.70857970304976</v>
      </c>
      <c r="V4058" s="10">
        <v>1.8812481850302838E-2</v>
      </c>
    </row>
    <row r="4059" spans="1:22" x14ac:dyDescent="0.25">
      <c r="A4059" s="6">
        <v>44750</v>
      </c>
      <c r="B4059" s="7" t="str">
        <f t="shared" si="63"/>
        <v>7</v>
      </c>
      <c r="C4059" s="17">
        <f>_xlfn.ISOWEEKNUM(Table3[[#This Row],[dt]])</f>
        <v>27</v>
      </c>
      <c r="D4059" s="1">
        <v>15102</v>
      </c>
      <c r="E4059" s="1" t="s">
        <v>10</v>
      </c>
      <c r="F4059" s="1" t="s">
        <v>92</v>
      </c>
      <c r="G4059" s="1" t="s">
        <v>37</v>
      </c>
      <c r="H4059" s="1" t="s">
        <v>17</v>
      </c>
      <c r="I4059" s="1" t="s">
        <v>18</v>
      </c>
      <c r="J4059" s="1" t="s">
        <v>13</v>
      </c>
      <c r="K4059" s="1" t="s">
        <v>15</v>
      </c>
      <c r="L4059" s="1" t="s">
        <v>80</v>
      </c>
      <c r="M4059" s="1">
        <v>92120</v>
      </c>
      <c r="N4059" s="17">
        <v>187.46047482389773</v>
      </c>
      <c r="O4059" s="8">
        <v>2731.8974676533308</v>
      </c>
      <c r="P4059" s="8">
        <v>1094.2794796078999</v>
      </c>
      <c r="Q4059" s="8">
        <f>P4059-Table3[[#This Row],[paid]]</f>
        <v>-1637.6179880454308</v>
      </c>
      <c r="R4059" s="8">
        <v>5.8373877513960055</v>
      </c>
      <c r="S4059" s="8">
        <v>1400</v>
      </c>
      <c r="T4059" s="10">
        <v>6.5000000000000002E-2</v>
      </c>
      <c r="U4059" s="8">
        <v>297.37143287985072</v>
      </c>
      <c r="V4059" s="10">
        <v>4.5291816582116708E-2</v>
      </c>
    </row>
    <row r="4060" spans="1:22" x14ac:dyDescent="0.25">
      <c r="A4060" s="6">
        <v>44750</v>
      </c>
      <c r="B4060" s="7" t="str">
        <f t="shared" si="63"/>
        <v>7</v>
      </c>
      <c r="C4060" s="17">
        <f>_xlfn.ISOWEEKNUM(Table3[[#This Row],[dt]])</f>
        <v>27</v>
      </c>
      <c r="D4060" s="1">
        <v>16846</v>
      </c>
      <c r="E4060" s="1" t="s">
        <v>10</v>
      </c>
      <c r="F4060" s="1" t="s">
        <v>90</v>
      </c>
      <c r="G4060" s="1" t="s">
        <v>73</v>
      </c>
      <c r="H4060" s="1" t="s">
        <v>11</v>
      </c>
      <c r="I4060" s="1" t="s">
        <v>12</v>
      </c>
      <c r="J4060" s="1" t="s">
        <v>13</v>
      </c>
      <c r="K4060" s="1" t="s">
        <v>15</v>
      </c>
      <c r="L4060" s="1" t="s">
        <v>75</v>
      </c>
      <c r="M4060" s="1">
        <v>289480</v>
      </c>
      <c r="N4060" s="17">
        <v>1256.3798409104104</v>
      </c>
      <c r="O4060" s="8">
        <v>5540.7203576401116</v>
      </c>
      <c r="P4060" s="8">
        <v>3880.2950732781246</v>
      </c>
      <c r="Q4060" s="8">
        <f>P4060-Table3[[#This Row],[paid]]</f>
        <v>-1660.425284361987</v>
      </c>
      <c r="R4060" s="8">
        <v>3.0884728860870188</v>
      </c>
      <c r="S4060" s="8">
        <v>2200</v>
      </c>
      <c r="T4060" s="10">
        <v>0.06</v>
      </c>
      <c r="U4060" s="8">
        <v>489.27027567892458</v>
      </c>
      <c r="V4060" s="10">
        <v>2.101516621971666E-2</v>
      </c>
    </row>
    <row r="4061" spans="1:22" x14ac:dyDescent="0.25">
      <c r="A4061" s="6">
        <v>44750</v>
      </c>
      <c r="B4061" s="7" t="str">
        <f t="shared" si="63"/>
        <v>7</v>
      </c>
      <c r="C4061" s="17">
        <f>_xlfn.ISOWEEKNUM(Table3[[#This Row],[dt]])</f>
        <v>27</v>
      </c>
      <c r="D4061" s="1">
        <v>16845</v>
      </c>
      <c r="E4061" s="1" t="s">
        <v>10</v>
      </c>
      <c r="F4061" s="1" t="s">
        <v>91</v>
      </c>
      <c r="G4061" s="1" t="s">
        <v>49</v>
      </c>
      <c r="H4061" s="1" t="s">
        <v>11</v>
      </c>
      <c r="I4061" s="1" t="s">
        <v>12</v>
      </c>
      <c r="J4061" s="1" t="s">
        <v>13</v>
      </c>
      <c r="K4061" s="1" t="s">
        <v>15</v>
      </c>
      <c r="L4061" s="1" t="s">
        <v>80</v>
      </c>
      <c r="M4061" s="1">
        <v>240970</v>
      </c>
      <c r="N4061" s="17">
        <v>1332.8550702735379</v>
      </c>
      <c r="O4061" s="8">
        <v>4269.2967911108253</v>
      </c>
      <c r="P4061" s="8">
        <v>2591.2358262908056</v>
      </c>
      <c r="Q4061" s="8">
        <f>P4061-Table3[[#This Row],[paid]]</f>
        <v>-1678.0609648200198</v>
      </c>
      <c r="R4061" s="8">
        <v>1.9441242218173158</v>
      </c>
      <c r="S4061" s="8">
        <v>2200</v>
      </c>
      <c r="T4061" s="10">
        <v>0.06</v>
      </c>
      <c r="U4061" s="8">
        <v>211.8986992290647</v>
      </c>
      <c r="V4061" s="10">
        <v>1.3629191721258387E-2</v>
      </c>
    </row>
    <row r="4062" spans="1:22" x14ac:dyDescent="0.25">
      <c r="A4062" s="6">
        <v>44750</v>
      </c>
      <c r="B4062" s="7" t="str">
        <f t="shared" si="63"/>
        <v>7</v>
      </c>
      <c r="C4062" s="17">
        <f>_xlfn.ISOWEEKNUM(Table3[[#This Row],[dt]])</f>
        <v>27</v>
      </c>
      <c r="D4062" s="1">
        <v>3015</v>
      </c>
      <c r="E4062" s="1" t="s">
        <v>10</v>
      </c>
      <c r="F4062" s="1" t="s">
        <v>89</v>
      </c>
      <c r="G4062" s="1" t="s">
        <v>48</v>
      </c>
      <c r="H4062" s="1" t="s">
        <v>11</v>
      </c>
      <c r="I4062" s="1" t="s">
        <v>12</v>
      </c>
      <c r="J4062" s="1" t="s">
        <v>16</v>
      </c>
      <c r="K4062" s="1" t="s">
        <v>15</v>
      </c>
      <c r="L4062" s="1" t="s">
        <v>81</v>
      </c>
      <c r="M4062" s="1">
        <v>462090</v>
      </c>
      <c r="N4062" s="17">
        <v>4379.4906532546438</v>
      </c>
      <c r="O4062" s="8">
        <v>8313.3110407711411</v>
      </c>
      <c r="P4062" s="8">
        <v>6204.5105658922721</v>
      </c>
      <c r="Q4062" s="8">
        <f>P4062-Table3[[#This Row],[paid]]</f>
        <v>-2108.800474878869</v>
      </c>
      <c r="R4062" s="8">
        <v>1.4167196729330509</v>
      </c>
      <c r="S4062" s="8">
        <v>6400</v>
      </c>
      <c r="T4062" s="10">
        <v>0.13</v>
      </c>
      <c r="U4062" s="8">
        <v>3135.6277609731296</v>
      </c>
      <c r="V4062" s="10">
        <v>8.4229790775398425E-2</v>
      </c>
    </row>
    <row r="4063" spans="1:22" x14ac:dyDescent="0.25">
      <c r="A4063" s="6">
        <v>44750</v>
      </c>
      <c r="B4063" s="7" t="str">
        <f t="shared" si="63"/>
        <v>7</v>
      </c>
      <c r="C4063" s="17">
        <f>_xlfn.ISOWEEKNUM(Table3[[#This Row],[dt]])</f>
        <v>27</v>
      </c>
      <c r="D4063" s="1">
        <v>12394</v>
      </c>
      <c r="E4063" s="1" t="s">
        <v>10</v>
      </c>
      <c r="F4063" s="1" t="s">
        <v>94</v>
      </c>
      <c r="G4063" s="1" t="s">
        <v>45</v>
      </c>
      <c r="H4063" s="1" t="s">
        <v>17</v>
      </c>
      <c r="I4063" s="1" t="s">
        <v>12</v>
      </c>
      <c r="J4063" s="1" t="s">
        <v>13</v>
      </c>
      <c r="K4063" s="1" t="s">
        <v>14</v>
      </c>
      <c r="L4063" s="1" t="s">
        <v>75</v>
      </c>
      <c r="M4063" s="1">
        <v>125220</v>
      </c>
      <c r="N4063" s="17">
        <v>397.0547894698031</v>
      </c>
      <c r="O4063" s="8">
        <v>4434.7232388550838</v>
      </c>
      <c r="P4063" s="8">
        <v>2274.971707959236</v>
      </c>
      <c r="Q4063" s="8">
        <f>P4063-Table3[[#This Row],[paid]]</f>
        <v>-2159.7515308958477</v>
      </c>
      <c r="R4063" s="8">
        <v>5.7296165876680671</v>
      </c>
      <c r="S4063" s="8">
        <v>2000</v>
      </c>
      <c r="T4063" s="10">
        <v>7.0000000000000007E-2</v>
      </c>
      <c r="U4063" s="8">
        <v>19.886170967935854</v>
      </c>
      <c r="V4063" s="10">
        <v>1.4568804598288645E-3</v>
      </c>
    </row>
    <row r="4064" spans="1:22" x14ac:dyDescent="0.25">
      <c r="A4064" s="6">
        <v>44750</v>
      </c>
      <c r="B4064" s="7" t="str">
        <f t="shared" si="63"/>
        <v>7</v>
      </c>
      <c r="C4064" s="17">
        <f>_xlfn.ISOWEEKNUM(Table3[[#This Row],[dt]])</f>
        <v>27</v>
      </c>
      <c r="D4064" s="1">
        <v>3016</v>
      </c>
      <c r="E4064" s="1" t="s">
        <v>10</v>
      </c>
      <c r="F4064" s="1" t="s">
        <v>89</v>
      </c>
      <c r="G4064" s="1" t="s">
        <v>47</v>
      </c>
      <c r="H4064" s="1" t="s">
        <v>11</v>
      </c>
      <c r="I4064" s="1" t="s">
        <v>12</v>
      </c>
      <c r="J4064" s="1" t="s">
        <v>16</v>
      </c>
      <c r="K4064" s="1" t="s">
        <v>15</v>
      </c>
      <c r="L4064" s="1" t="s">
        <v>75</v>
      </c>
      <c r="M4064" s="1">
        <v>261930</v>
      </c>
      <c r="N4064" s="17">
        <v>1631.7027734378887</v>
      </c>
      <c r="O4064" s="8">
        <v>4379.9609031971604</v>
      </c>
      <c r="P4064" s="8">
        <v>1902.7673997061574</v>
      </c>
      <c r="Q4064" s="8">
        <f>P4064-Table3[[#This Row],[paid]]</f>
        <v>-2477.193503491003</v>
      </c>
      <c r="R4064" s="8">
        <v>1.166123776144079</v>
      </c>
      <c r="S4064" s="8">
        <v>1600</v>
      </c>
      <c r="T4064" s="10">
        <v>7.0000000000000007E-2</v>
      </c>
      <c r="U4064" s="8">
        <v>622.54955840347372</v>
      </c>
      <c r="V4064" s="10">
        <v>5.4530185744161679E-2</v>
      </c>
    </row>
    <row r="4065" spans="1:22" x14ac:dyDescent="0.25">
      <c r="A4065" s="6">
        <v>44750</v>
      </c>
      <c r="B4065" s="7" t="str">
        <f t="shared" si="63"/>
        <v>7</v>
      </c>
      <c r="C4065" s="17">
        <f>_xlfn.ISOWEEKNUM(Table3[[#This Row],[dt]])</f>
        <v>27</v>
      </c>
      <c r="D4065" s="1">
        <v>5351</v>
      </c>
      <c r="E4065" s="1" t="s">
        <v>10</v>
      </c>
      <c r="F4065" s="1" t="s">
        <v>91</v>
      </c>
      <c r="G4065" s="1" t="s">
        <v>35</v>
      </c>
      <c r="H4065" s="1" t="s">
        <v>17</v>
      </c>
      <c r="I4065" s="1" t="s">
        <v>12</v>
      </c>
      <c r="J4065" s="1" t="s">
        <v>13</v>
      </c>
      <c r="K4065" s="1" t="s">
        <v>14</v>
      </c>
      <c r="L4065" s="1" t="s">
        <v>79</v>
      </c>
      <c r="M4065" s="1">
        <v>212070</v>
      </c>
      <c r="N4065" s="17">
        <v>457.83392259316048</v>
      </c>
      <c r="O4065" s="8">
        <v>7421.4719253174044</v>
      </c>
      <c r="P4065" s="8">
        <v>4103.6251243757024</v>
      </c>
      <c r="Q4065" s="8">
        <f>P4065-Table3[[#This Row],[paid]]</f>
        <v>-3317.846800941702</v>
      </c>
      <c r="R4065" s="8">
        <v>8.9631303445862347</v>
      </c>
      <c r="S4065" s="8">
        <v>4200</v>
      </c>
      <c r="T4065" s="10">
        <v>0.06</v>
      </c>
      <c r="U4065" s="8">
        <v>709.24668154587789</v>
      </c>
      <c r="V4065" s="10">
        <v>2.880569659140822E-2</v>
      </c>
    </row>
    <row r="4066" spans="1:22" x14ac:dyDescent="0.25">
      <c r="A4066" s="6">
        <v>44751</v>
      </c>
      <c r="B4066" s="7" t="str">
        <f t="shared" si="63"/>
        <v>7</v>
      </c>
      <c r="C4066" s="17">
        <f>_xlfn.ISOWEEKNUM(Table3[[#This Row],[dt]])</f>
        <v>27</v>
      </c>
      <c r="D4066" s="1">
        <v>15408</v>
      </c>
      <c r="E4066" s="1" t="s">
        <v>10</v>
      </c>
      <c r="F4066" s="1" t="s">
        <v>90</v>
      </c>
      <c r="G4066" s="1" t="s">
        <v>72</v>
      </c>
      <c r="H4066" s="1" t="s">
        <v>17</v>
      </c>
      <c r="I4066" s="1" t="s">
        <v>12</v>
      </c>
      <c r="J4066" s="1" t="s">
        <v>16</v>
      </c>
      <c r="K4066" s="1" t="s">
        <v>20</v>
      </c>
      <c r="L4066" s="1" t="s">
        <v>79</v>
      </c>
      <c r="M4066" s="1">
        <v>652730</v>
      </c>
      <c r="N4066" s="17">
        <v>1724.785137509042</v>
      </c>
      <c r="O4066" s="8">
        <v>23188.873078749584</v>
      </c>
      <c r="P4066" s="8">
        <v>37240.059256807093</v>
      </c>
      <c r="Q4066" s="8">
        <f>P4066-Table3[[#This Row],[paid]]</f>
        <v>14051.186178057509</v>
      </c>
      <c r="R4066" s="8">
        <v>21.591129496042441</v>
      </c>
      <c r="S4066" s="8">
        <v>80800</v>
      </c>
      <c r="T4066" s="10">
        <v>0.1</v>
      </c>
      <c r="U4066" s="8">
        <v>3299.0287095865278</v>
      </c>
      <c r="V4066" s="10">
        <v>1.4764695041775924E-2</v>
      </c>
    </row>
    <row r="4067" spans="1:22" x14ac:dyDescent="0.25">
      <c r="A4067" s="6">
        <v>44751</v>
      </c>
      <c r="B4067" s="7" t="str">
        <f t="shared" si="63"/>
        <v>7</v>
      </c>
      <c r="C4067" s="17">
        <f>_xlfn.ISOWEEKNUM(Table3[[#This Row],[dt]])</f>
        <v>27</v>
      </c>
      <c r="D4067" s="1">
        <v>10509</v>
      </c>
      <c r="E4067" s="1" t="s">
        <v>10</v>
      </c>
      <c r="F4067" s="1" t="s">
        <v>93</v>
      </c>
      <c r="G4067" s="1" t="s">
        <v>74</v>
      </c>
      <c r="H4067" s="1" t="s">
        <v>17</v>
      </c>
      <c r="I4067" s="1" t="s">
        <v>12</v>
      </c>
      <c r="J4067" s="1" t="s">
        <v>13</v>
      </c>
      <c r="K4067" s="1" t="s">
        <v>14</v>
      </c>
      <c r="L4067" s="1" t="s">
        <v>77</v>
      </c>
      <c r="M4067" s="1">
        <v>623310</v>
      </c>
      <c r="N4067" s="17">
        <v>1163.7501628240198</v>
      </c>
      <c r="O4067" s="8">
        <v>20469.09193572251</v>
      </c>
      <c r="P4067" s="8">
        <v>30776.368311443028</v>
      </c>
      <c r="Q4067" s="8">
        <f>P4067-Table3[[#This Row],[paid]]</f>
        <v>10307.276375720518</v>
      </c>
      <c r="R4067" s="8">
        <v>26.445855214111774</v>
      </c>
      <c r="S4067" s="8">
        <v>20400</v>
      </c>
      <c r="T4067" s="10">
        <v>0.108</v>
      </c>
      <c r="U4067" s="8">
        <v>16385.585774925581</v>
      </c>
      <c r="V4067" s="10">
        <v>8.8734672488053237E-2</v>
      </c>
    </row>
    <row r="4068" spans="1:22" x14ac:dyDescent="0.25">
      <c r="A4068" s="6">
        <v>44751</v>
      </c>
      <c r="B4068" s="7" t="str">
        <f t="shared" si="63"/>
        <v>7</v>
      </c>
      <c r="C4068" s="17">
        <f>_xlfn.ISOWEEKNUM(Table3[[#This Row],[dt]])</f>
        <v>27</v>
      </c>
      <c r="D4068" s="1">
        <v>10543</v>
      </c>
      <c r="E4068" s="1" t="s">
        <v>10</v>
      </c>
      <c r="F4068" s="1" t="s">
        <v>89</v>
      </c>
      <c r="G4068" s="1" t="s">
        <v>59</v>
      </c>
      <c r="H4068" s="1" t="s">
        <v>19</v>
      </c>
      <c r="I4068" s="1" t="s">
        <v>18</v>
      </c>
      <c r="J4068" s="1" t="s">
        <v>13</v>
      </c>
      <c r="K4068" s="1" t="s">
        <v>14</v>
      </c>
      <c r="L4068" s="1" t="s">
        <v>78</v>
      </c>
      <c r="M4068" s="1">
        <v>895130</v>
      </c>
      <c r="N4068" s="17">
        <v>562.94760775966336</v>
      </c>
      <c r="O4068" s="8">
        <v>19141.822902690597</v>
      </c>
      <c r="P4068" s="8">
        <v>27630.367721099497</v>
      </c>
      <c r="Q4068" s="8">
        <f>P4068-Table3[[#This Row],[paid]]</f>
        <v>8488.5448184089</v>
      </c>
      <c r="R4068" s="8">
        <v>49.081597186386134</v>
      </c>
      <c r="S4068" s="8">
        <v>28200</v>
      </c>
      <c r="T4068" s="10">
        <v>8.5000000000000006E-2</v>
      </c>
      <c r="U4068" s="8">
        <v>12431.468834653127</v>
      </c>
      <c r="V4068" s="10">
        <v>7.4986749845533371E-2</v>
      </c>
    </row>
    <row r="4069" spans="1:22" x14ac:dyDescent="0.25">
      <c r="A4069" s="6">
        <v>44751</v>
      </c>
      <c r="B4069" s="7" t="str">
        <f t="shared" si="63"/>
        <v>7</v>
      </c>
      <c r="C4069" s="17">
        <f>_xlfn.ISOWEEKNUM(Table3[[#This Row],[dt]])</f>
        <v>27</v>
      </c>
      <c r="D4069" s="1">
        <v>5351</v>
      </c>
      <c r="E4069" s="1" t="s">
        <v>10</v>
      </c>
      <c r="F4069" s="1" t="s">
        <v>90</v>
      </c>
      <c r="G4069" s="1" t="s">
        <v>25</v>
      </c>
      <c r="H4069" s="1" t="s">
        <v>17</v>
      </c>
      <c r="I4069" s="1" t="s">
        <v>12</v>
      </c>
      <c r="J4069" s="1" t="s">
        <v>13</v>
      </c>
      <c r="K4069" s="1" t="s">
        <v>14</v>
      </c>
      <c r="L4069" s="1" t="s">
        <v>80</v>
      </c>
      <c r="M4069" s="1">
        <v>694330</v>
      </c>
      <c r="N4069" s="17">
        <v>1782.7063849313872</v>
      </c>
      <c r="O4069" s="8">
        <v>24593.347724524509</v>
      </c>
      <c r="P4069" s="8">
        <v>31094.126252019603</v>
      </c>
      <c r="Q4069" s="8">
        <f>P4069-Table3[[#This Row],[paid]]</f>
        <v>6500.7785274950947</v>
      </c>
      <c r="R4069" s="8">
        <v>17.442090584769154</v>
      </c>
      <c r="S4069" s="8">
        <v>52800</v>
      </c>
      <c r="T4069" s="10">
        <v>0.06</v>
      </c>
      <c r="U4069" s="8">
        <v>1891.0877892841872</v>
      </c>
      <c r="V4069" s="10">
        <v>1.0136361306938469E-2</v>
      </c>
    </row>
    <row r="4070" spans="1:22" x14ac:dyDescent="0.25">
      <c r="A4070" s="6">
        <v>44751</v>
      </c>
      <c r="B4070" s="7" t="str">
        <f t="shared" si="63"/>
        <v>7</v>
      </c>
      <c r="C4070" s="17">
        <f>_xlfn.ISOWEEKNUM(Table3[[#This Row],[dt]])</f>
        <v>27</v>
      </c>
      <c r="D4070" s="1">
        <v>17631</v>
      </c>
      <c r="E4070" s="1" t="s">
        <v>10</v>
      </c>
      <c r="F4070" s="1" t="s">
        <v>92</v>
      </c>
      <c r="G4070" s="1" t="s">
        <v>36</v>
      </c>
      <c r="H4070" s="1" t="s">
        <v>17</v>
      </c>
      <c r="I4070" s="1" t="s">
        <v>12</v>
      </c>
      <c r="J4070" s="1" t="s">
        <v>16</v>
      </c>
      <c r="K4070" s="1" t="s">
        <v>14</v>
      </c>
      <c r="L4070" s="1" t="s">
        <v>76</v>
      </c>
      <c r="M4070" s="1">
        <v>375470</v>
      </c>
      <c r="N4070" s="17">
        <v>1337.9863657491092</v>
      </c>
      <c r="O4070" s="8">
        <v>10318.81387188253</v>
      </c>
      <c r="P4070" s="8">
        <v>16674.435110243478</v>
      </c>
      <c r="Q4070" s="8">
        <f>P4070-Table3[[#This Row],[paid]]</f>
        <v>6355.6212383609472</v>
      </c>
      <c r="R4070" s="8">
        <v>12.462335594061026</v>
      </c>
      <c r="S4070" s="8">
        <v>22200</v>
      </c>
      <c r="T4070" s="10">
        <v>0.17</v>
      </c>
      <c r="U4070" s="8">
        <v>2581.5413038483657</v>
      </c>
      <c r="V4070" s="10">
        <v>2.5803385909631875E-2</v>
      </c>
    </row>
    <row r="4071" spans="1:22" x14ac:dyDescent="0.25">
      <c r="A4071" s="6">
        <v>44751</v>
      </c>
      <c r="B4071" s="7" t="str">
        <f t="shared" si="63"/>
        <v>7</v>
      </c>
      <c r="C4071" s="17">
        <f>_xlfn.ISOWEEKNUM(Table3[[#This Row],[dt]])</f>
        <v>27</v>
      </c>
      <c r="D4071" s="1">
        <v>12657</v>
      </c>
      <c r="E4071" s="1" t="s">
        <v>10</v>
      </c>
      <c r="F4071" s="1" t="s">
        <v>95</v>
      </c>
      <c r="G4071" s="1" t="s">
        <v>42</v>
      </c>
      <c r="H4071" s="1" t="s">
        <v>19</v>
      </c>
      <c r="I4071" s="1" t="s">
        <v>18</v>
      </c>
      <c r="J4071" s="1" t="s">
        <v>16</v>
      </c>
      <c r="K4071" s="1" t="s">
        <v>14</v>
      </c>
      <c r="L4071" s="1" t="s">
        <v>75</v>
      </c>
      <c r="M4071" s="1">
        <v>320430</v>
      </c>
      <c r="N4071" s="17">
        <v>681.95687482497897</v>
      </c>
      <c r="O4071" s="8">
        <v>9467.8598206125862</v>
      </c>
      <c r="P4071" s="8">
        <v>14159.368628390233</v>
      </c>
      <c r="Q4071" s="8">
        <f>P4071-Table3[[#This Row],[paid]]</f>
        <v>4691.5088077776472</v>
      </c>
      <c r="R4071" s="8">
        <v>20.762850483799536</v>
      </c>
      <c r="S4071" s="8">
        <v>16200</v>
      </c>
      <c r="T4071" s="10">
        <v>0.08</v>
      </c>
      <c r="U4071" s="8">
        <v>816.52776214510709</v>
      </c>
      <c r="V4071" s="10">
        <v>9.6111602098313039E-3</v>
      </c>
    </row>
    <row r="4072" spans="1:22" x14ac:dyDescent="0.25">
      <c r="A4072" s="6">
        <v>44751</v>
      </c>
      <c r="B4072" s="7" t="str">
        <f t="shared" si="63"/>
        <v>7</v>
      </c>
      <c r="C4072" s="17">
        <f>_xlfn.ISOWEEKNUM(Table3[[#This Row],[dt]])</f>
        <v>27</v>
      </c>
      <c r="D4072" s="1">
        <v>16205</v>
      </c>
      <c r="E4072" s="1" t="s">
        <v>10</v>
      </c>
      <c r="F4072" s="1" t="s">
        <v>90</v>
      </c>
      <c r="G4072" s="1" t="s">
        <v>65</v>
      </c>
      <c r="H4072" s="1" t="s">
        <v>17</v>
      </c>
      <c r="I4072" s="1" t="s">
        <v>12</v>
      </c>
      <c r="J4072" s="1" t="s">
        <v>13</v>
      </c>
      <c r="K4072" s="1" t="s">
        <v>14</v>
      </c>
      <c r="L4072" s="1" t="s">
        <v>81</v>
      </c>
      <c r="M4072" s="1">
        <v>374430</v>
      </c>
      <c r="N4072" s="17">
        <v>1173.4654943945482</v>
      </c>
      <c r="O4072" s="8">
        <v>14544.934830331647</v>
      </c>
      <c r="P4072" s="8">
        <v>19091.69926354766</v>
      </c>
      <c r="Q4072" s="8">
        <f>P4072-Table3[[#This Row],[paid]]</f>
        <v>4546.7644332160125</v>
      </c>
      <c r="R4072" s="8">
        <v>16.269502047350834</v>
      </c>
      <c r="S4072" s="8">
        <v>17800</v>
      </c>
      <c r="T4072" s="10">
        <v>0.09</v>
      </c>
      <c r="U4072" s="8">
        <v>7949.8491414884193</v>
      </c>
      <c r="V4072" s="10">
        <v>6.9400572396640978E-2</v>
      </c>
    </row>
    <row r="4073" spans="1:22" x14ac:dyDescent="0.25">
      <c r="A4073" s="6">
        <v>44751</v>
      </c>
      <c r="B4073" s="7" t="str">
        <f t="shared" si="63"/>
        <v>7</v>
      </c>
      <c r="C4073" s="17">
        <f>_xlfn.ISOWEEKNUM(Table3[[#This Row],[dt]])</f>
        <v>27</v>
      </c>
      <c r="D4073" s="1">
        <v>15101</v>
      </c>
      <c r="E4073" s="1" t="s">
        <v>10</v>
      </c>
      <c r="F4073" s="1" t="s">
        <v>91</v>
      </c>
      <c r="G4073" s="1" t="s">
        <v>58</v>
      </c>
      <c r="H4073" s="1" t="s">
        <v>17</v>
      </c>
      <c r="I4073" s="1" t="s">
        <v>12</v>
      </c>
      <c r="J4073" s="1" t="s">
        <v>16</v>
      </c>
      <c r="K4073" s="1" t="s">
        <v>14</v>
      </c>
      <c r="L4073" s="1" t="s">
        <v>78</v>
      </c>
      <c r="M4073" s="1">
        <v>169430</v>
      </c>
      <c r="N4073" s="17">
        <v>808.63761268861788</v>
      </c>
      <c r="O4073" s="8">
        <v>9669.7991210052442</v>
      </c>
      <c r="P4073" s="8">
        <v>13163.911239710733</v>
      </c>
      <c r="Q4073" s="8">
        <f>P4073-Table3[[#This Row],[paid]]</f>
        <v>3494.1121187054887</v>
      </c>
      <c r="R4073" s="8">
        <v>16.279123099335425</v>
      </c>
      <c r="S4073" s="8">
        <v>15800</v>
      </c>
      <c r="T4073" s="10">
        <v>0.1</v>
      </c>
      <c r="U4073" s="8">
        <v>1719.1969034308845</v>
      </c>
      <c r="V4073" s="10">
        <v>2.1766541267318442E-2</v>
      </c>
    </row>
    <row r="4074" spans="1:22" x14ac:dyDescent="0.25">
      <c r="A4074" s="6">
        <v>44751</v>
      </c>
      <c r="B4074" s="7" t="str">
        <f t="shared" si="63"/>
        <v>7</v>
      </c>
      <c r="C4074" s="17">
        <f>_xlfn.ISOWEEKNUM(Table3[[#This Row],[dt]])</f>
        <v>27</v>
      </c>
      <c r="D4074" s="1">
        <v>5247</v>
      </c>
      <c r="E4074" s="1" t="s">
        <v>10</v>
      </c>
      <c r="F4074" s="1" t="s">
        <v>95</v>
      </c>
      <c r="G4074" s="1" t="s">
        <v>56</v>
      </c>
      <c r="H4074" s="1" t="s">
        <v>11</v>
      </c>
      <c r="I4074" s="1" t="s">
        <v>18</v>
      </c>
      <c r="J4074" s="1" t="s">
        <v>13</v>
      </c>
      <c r="K4074" s="1" t="s">
        <v>15</v>
      </c>
      <c r="L4074" s="1" t="s">
        <v>76</v>
      </c>
      <c r="M4074" s="1">
        <v>395300</v>
      </c>
      <c r="N4074" s="17">
        <v>790.02065152221701</v>
      </c>
      <c r="O4074" s="8">
        <v>7461.025404996928</v>
      </c>
      <c r="P4074" s="8">
        <v>10915.489169406455</v>
      </c>
      <c r="Q4074" s="8">
        <f>P4074-Table3[[#This Row],[paid]]</f>
        <v>3454.4637644095274</v>
      </c>
      <c r="R4074" s="8">
        <v>13.816713712957274</v>
      </c>
      <c r="S4074" s="8">
        <v>9800</v>
      </c>
      <c r="T4074" s="10">
        <v>7.0000000000000007E-2</v>
      </c>
      <c r="U4074" s="8">
        <v>3729.4182235785756</v>
      </c>
      <c r="V4074" s="10">
        <v>5.6943824897181521E-2</v>
      </c>
    </row>
    <row r="4075" spans="1:22" x14ac:dyDescent="0.25">
      <c r="A4075" s="6">
        <v>44751</v>
      </c>
      <c r="B4075" s="7" t="str">
        <f t="shared" si="63"/>
        <v>7</v>
      </c>
      <c r="C4075" s="17">
        <f>_xlfn.ISOWEEKNUM(Table3[[#This Row],[dt]])</f>
        <v>27</v>
      </c>
      <c r="D4075" s="1">
        <v>5289</v>
      </c>
      <c r="E4075" s="1" t="s">
        <v>10</v>
      </c>
      <c r="F4075" s="1" t="s">
        <v>90</v>
      </c>
      <c r="G4075" s="1" t="s">
        <v>58</v>
      </c>
      <c r="H4075" s="1" t="s">
        <v>17</v>
      </c>
      <c r="I4075" s="1" t="s">
        <v>12</v>
      </c>
      <c r="J4075" s="1" t="s">
        <v>16</v>
      </c>
      <c r="K4075" s="1" t="s">
        <v>14</v>
      </c>
      <c r="L4075" s="1" t="s">
        <v>81</v>
      </c>
      <c r="M4075" s="1">
        <v>655450</v>
      </c>
      <c r="N4075" s="17">
        <v>2163.446683983077</v>
      </c>
      <c r="O4075" s="8">
        <v>13774.289039887273</v>
      </c>
      <c r="P4075" s="8">
        <v>17067.54865267386</v>
      </c>
      <c r="Q4075" s="8">
        <f>P4075-Table3[[#This Row],[paid]]</f>
        <v>3293.2596127865872</v>
      </c>
      <c r="R4075" s="8">
        <v>7.8890544329251275</v>
      </c>
      <c r="S4075" s="8">
        <v>19400</v>
      </c>
      <c r="T4075" s="10">
        <v>0.04</v>
      </c>
      <c r="U4075" s="8">
        <v>1288.8567156333479</v>
      </c>
      <c r="V4075" s="10">
        <v>1.2585840941599143E-2</v>
      </c>
    </row>
    <row r="4076" spans="1:22" x14ac:dyDescent="0.25">
      <c r="A4076" s="6">
        <v>44751</v>
      </c>
      <c r="B4076" s="7" t="str">
        <f t="shared" si="63"/>
        <v>7</v>
      </c>
      <c r="C4076" s="17">
        <f>_xlfn.ISOWEEKNUM(Table3[[#This Row],[dt]])</f>
        <v>27</v>
      </c>
      <c r="D4076" s="1">
        <v>15169</v>
      </c>
      <c r="E4076" s="1" t="s">
        <v>10</v>
      </c>
      <c r="F4076" s="1" t="s">
        <v>92</v>
      </c>
      <c r="G4076" s="1" t="s">
        <v>54</v>
      </c>
      <c r="H4076" s="1" t="s">
        <v>11</v>
      </c>
      <c r="I4076" s="1" t="s">
        <v>18</v>
      </c>
      <c r="J4076" s="1" t="s">
        <v>13</v>
      </c>
      <c r="K4076" s="1" t="s">
        <v>14</v>
      </c>
      <c r="L4076" s="1" t="s">
        <v>76</v>
      </c>
      <c r="M4076" s="1">
        <v>230750</v>
      </c>
      <c r="N4076" s="17">
        <v>1006.9352450713005</v>
      </c>
      <c r="O4076" s="8">
        <v>6453.5781217580216</v>
      </c>
      <c r="P4076" s="8">
        <v>9670.1417672904718</v>
      </c>
      <c r="Q4076" s="8">
        <f>P4076-Table3[[#This Row],[paid]]</f>
        <v>3216.5636455324502</v>
      </c>
      <c r="R4076" s="8">
        <v>9.6035388716637229</v>
      </c>
      <c r="S4076" s="8">
        <v>7200</v>
      </c>
      <c r="T4076" s="10">
        <v>0.09</v>
      </c>
      <c r="U4076" s="8">
        <v>2367.8990706090772</v>
      </c>
      <c r="V4076" s="10">
        <v>4.0811174706499871E-2</v>
      </c>
    </row>
    <row r="4077" spans="1:22" x14ac:dyDescent="0.25">
      <c r="A4077" s="6">
        <v>44751</v>
      </c>
      <c r="B4077" s="7" t="str">
        <f t="shared" si="63"/>
        <v>7</v>
      </c>
      <c r="C4077" s="17">
        <f>_xlfn.ISOWEEKNUM(Table3[[#This Row],[dt]])</f>
        <v>27</v>
      </c>
      <c r="D4077" s="1">
        <v>5638</v>
      </c>
      <c r="E4077" s="1" t="s">
        <v>10</v>
      </c>
      <c r="F4077" s="1" t="s">
        <v>94</v>
      </c>
      <c r="G4077" s="1" t="s">
        <v>54</v>
      </c>
      <c r="H4077" s="1" t="s">
        <v>11</v>
      </c>
      <c r="I4077" s="1" t="s">
        <v>12</v>
      </c>
      <c r="J4077" s="1" t="s">
        <v>16</v>
      </c>
      <c r="K4077" s="1" t="s">
        <v>15</v>
      </c>
      <c r="L4077" s="1" t="s">
        <v>77</v>
      </c>
      <c r="M4077" s="1">
        <v>699450</v>
      </c>
      <c r="N4077" s="17">
        <v>1855.6474496504948</v>
      </c>
      <c r="O4077" s="8">
        <v>9239.0955922286394</v>
      </c>
      <c r="P4077" s="8">
        <v>12423.553748403045</v>
      </c>
      <c r="Q4077" s="8">
        <f>P4077-Table3[[#This Row],[paid]]</f>
        <v>3184.4581561744053</v>
      </c>
      <c r="R4077" s="8">
        <v>6.6949968059627816</v>
      </c>
      <c r="S4077" s="8">
        <v>10400</v>
      </c>
      <c r="T4077" s="10">
        <v>0.04</v>
      </c>
      <c r="U4077" s="8">
        <v>2734.8641034334278</v>
      </c>
      <c r="V4077" s="10">
        <v>3.6689235072063203E-2</v>
      </c>
    </row>
    <row r="4078" spans="1:22" x14ac:dyDescent="0.25">
      <c r="A4078" s="6">
        <v>44751</v>
      </c>
      <c r="B4078" s="7" t="str">
        <f t="shared" si="63"/>
        <v>7</v>
      </c>
      <c r="C4078" s="17">
        <f>_xlfn.ISOWEEKNUM(Table3[[#This Row],[dt]])</f>
        <v>27</v>
      </c>
      <c r="D4078" s="1">
        <v>16857</v>
      </c>
      <c r="E4078" s="1" t="s">
        <v>10</v>
      </c>
      <c r="F4078" s="1" t="s">
        <v>95</v>
      </c>
      <c r="G4078" s="1" t="s">
        <v>36</v>
      </c>
      <c r="H4078" s="1" t="s">
        <v>11</v>
      </c>
      <c r="I4078" s="1" t="s">
        <v>12</v>
      </c>
      <c r="J4078" s="1" t="s">
        <v>13</v>
      </c>
      <c r="K4078" s="1" t="s">
        <v>15</v>
      </c>
      <c r="L4078" s="1" t="s">
        <v>81</v>
      </c>
      <c r="M4078" s="1">
        <v>476500</v>
      </c>
      <c r="N4078" s="17">
        <v>1116.5842900183131</v>
      </c>
      <c r="O4078" s="8">
        <v>4737.6743478669432</v>
      </c>
      <c r="P4078" s="8">
        <v>7408.98143984732</v>
      </c>
      <c r="Q4078" s="8">
        <f>P4078-Table3[[#This Row],[paid]]</f>
        <v>2671.3070919803768</v>
      </c>
      <c r="R4078" s="8">
        <v>6.6353982463122465</v>
      </c>
      <c r="S4078" s="8">
        <v>5400</v>
      </c>
      <c r="T4078" s="10">
        <v>0.08</v>
      </c>
      <c r="U4078" s="8">
        <v>3112.9799801747154</v>
      </c>
      <c r="V4078" s="10">
        <v>7.0027169174077142E-2</v>
      </c>
    </row>
    <row r="4079" spans="1:22" x14ac:dyDescent="0.25">
      <c r="A4079" s="6">
        <v>44751</v>
      </c>
      <c r="B4079" s="7" t="str">
        <f t="shared" si="63"/>
        <v>7</v>
      </c>
      <c r="C4079" s="17">
        <f>_xlfn.ISOWEEKNUM(Table3[[#This Row],[dt]])</f>
        <v>27</v>
      </c>
      <c r="D4079" s="1">
        <v>15372</v>
      </c>
      <c r="E4079" s="1" t="s">
        <v>10</v>
      </c>
      <c r="F4079" s="1" t="s">
        <v>89</v>
      </c>
      <c r="G4079" s="1" t="s">
        <v>25</v>
      </c>
      <c r="H4079" s="1" t="s">
        <v>11</v>
      </c>
      <c r="I4079" s="1" t="s">
        <v>12</v>
      </c>
      <c r="J4079" s="1" t="s">
        <v>16</v>
      </c>
      <c r="K4079" s="1" t="s">
        <v>15</v>
      </c>
      <c r="L4079" s="1" t="s">
        <v>78</v>
      </c>
      <c r="M4079" s="1">
        <v>557870</v>
      </c>
      <c r="N4079" s="17">
        <v>8685.2369096469793</v>
      </c>
      <c r="O4079" s="8">
        <v>5437.4953253941312</v>
      </c>
      <c r="P4079" s="8">
        <v>7769.9794498430447</v>
      </c>
      <c r="Q4079" s="8">
        <f>P4079-Table3[[#This Row],[paid]]</f>
        <v>2332.4841244489135</v>
      </c>
      <c r="R4079" s="8">
        <v>0.8946191716673465</v>
      </c>
      <c r="S4079" s="8">
        <v>14200</v>
      </c>
      <c r="T4079" s="10">
        <v>0.105</v>
      </c>
      <c r="U4079" s="8">
        <v>4666.6804019105748</v>
      </c>
      <c r="V4079" s="10">
        <v>0.10010065946838601</v>
      </c>
    </row>
    <row r="4080" spans="1:22" x14ac:dyDescent="0.25">
      <c r="A4080" s="6">
        <v>44751</v>
      </c>
      <c r="B4080" s="7" t="str">
        <f t="shared" si="63"/>
        <v>7</v>
      </c>
      <c r="C4080" s="17">
        <f>_xlfn.ISOWEEKNUM(Table3[[#This Row],[dt]])</f>
        <v>27</v>
      </c>
      <c r="D4080" s="1">
        <v>15673</v>
      </c>
      <c r="E4080" s="1" t="s">
        <v>10</v>
      </c>
      <c r="F4080" s="1" t="s">
        <v>94</v>
      </c>
      <c r="G4080" s="1" t="s">
        <v>48</v>
      </c>
      <c r="H4080" s="1" t="s">
        <v>19</v>
      </c>
      <c r="I4080" s="1" t="s">
        <v>21</v>
      </c>
      <c r="J4080" s="1" t="s">
        <v>16</v>
      </c>
      <c r="K4080" s="1" t="s">
        <v>15</v>
      </c>
      <c r="L4080" s="1" t="s">
        <v>78</v>
      </c>
      <c r="M4080" s="1">
        <v>287480</v>
      </c>
      <c r="N4080" s="17">
        <v>253.02911306702777</v>
      </c>
      <c r="O4080" s="8">
        <v>3681.205968986068</v>
      </c>
      <c r="P4080" s="8">
        <v>5970.8479573691875</v>
      </c>
      <c r="Q4080" s="8">
        <f>P4080-Table3[[#This Row],[paid]]</f>
        <v>2289.6419883831195</v>
      </c>
      <c r="R4080" s="8">
        <v>23.597474160167103</v>
      </c>
      <c r="S4080" s="8">
        <v>6400</v>
      </c>
      <c r="T4080" s="10">
        <v>0.06</v>
      </c>
      <c r="U4080" s="8">
        <v>1575.7728184792754</v>
      </c>
      <c r="V4080" s="10">
        <v>4.3985176804869769E-2</v>
      </c>
    </row>
    <row r="4081" spans="1:22" x14ac:dyDescent="0.25">
      <c r="A4081" s="6">
        <v>44751</v>
      </c>
      <c r="B4081" s="7" t="str">
        <f t="shared" si="63"/>
        <v>7</v>
      </c>
      <c r="C4081" s="17">
        <f>_xlfn.ISOWEEKNUM(Table3[[#This Row],[dt]])</f>
        <v>27</v>
      </c>
      <c r="D4081" s="1">
        <v>15909</v>
      </c>
      <c r="E4081" s="1" t="s">
        <v>10</v>
      </c>
      <c r="F4081" s="1" t="s">
        <v>89</v>
      </c>
      <c r="G4081" s="1" t="s">
        <v>59</v>
      </c>
      <c r="H4081" s="1" t="s">
        <v>11</v>
      </c>
      <c r="I4081" s="1" t="s">
        <v>18</v>
      </c>
      <c r="J4081" s="1" t="s">
        <v>13</v>
      </c>
      <c r="K4081" s="1" t="s">
        <v>14</v>
      </c>
      <c r="L4081" s="1" t="s">
        <v>78</v>
      </c>
      <c r="M4081" s="1">
        <v>201240</v>
      </c>
      <c r="N4081" s="17">
        <v>281.79611650485435</v>
      </c>
      <c r="O4081" s="8">
        <v>3900.4421077521565</v>
      </c>
      <c r="P4081" s="8">
        <v>6106.2746589809249</v>
      </c>
      <c r="Q4081" s="8">
        <f>P4081-Table3[[#This Row],[paid]]</f>
        <v>2205.8325512287684</v>
      </c>
      <c r="R4081" s="8">
        <v>21.669122820845317</v>
      </c>
      <c r="S4081" s="8">
        <v>2200</v>
      </c>
      <c r="T4081" s="10">
        <v>0.06</v>
      </c>
      <c r="U4081" s="8">
        <v>1786.0516759338509</v>
      </c>
      <c r="V4081" s="10">
        <v>4.8749081223278527E-2</v>
      </c>
    </row>
    <row r="4082" spans="1:22" x14ac:dyDescent="0.25">
      <c r="A4082" s="6">
        <v>44751</v>
      </c>
      <c r="B4082" s="7" t="str">
        <f t="shared" si="63"/>
        <v>7</v>
      </c>
      <c r="C4082" s="17">
        <f>_xlfn.ISOWEEKNUM(Table3[[#This Row],[dt]])</f>
        <v>27</v>
      </c>
      <c r="D4082" s="1">
        <v>17246</v>
      </c>
      <c r="E4082" s="1" t="s">
        <v>10</v>
      </c>
      <c r="F4082" s="1" t="s">
        <v>92</v>
      </c>
      <c r="G4082" s="1" t="s">
        <v>28</v>
      </c>
      <c r="H4082" s="1" t="s">
        <v>11</v>
      </c>
      <c r="I4082" s="1" t="s">
        <v>12</v>
      </c>
      <c r="J4082" s="1" t="s">
        <v>16</v>
      </c>
      <c r="K4082" s="1" t="s">
        <v>14</v>
      </c>
      <c r="L4082" s="1" t="s">
        <v>78</v>
      </c>
      <c r="M4082" s="1">
        <v>172490</v>
      </c>
      <c r="N4082" s="17">
        <v>588.27518729732753</v>
      </c>
      <c r="O4082" s="8">
        <v>3336.6541895752498</v>
      </c>
      <c r="P4082" s="8">
        <v>5363.0351593409641</v>
      </c>
      <c r="Q4082" s="8">
        <f>P4082-Table3[[#This Row],[paid]]</f>
        <v>2026.3809697657143</v>
      </c>
      <c r="R4082" s="8">
        <v>9.1165415015717208</v>
      </c>
      <c r="S4082" s="8">
        <v>5000</v>
      </c>
      <c r="T4082" s="10">
        <v>0.15</v>
      </c>
      <c r="U4082" s="8">
        <v>3433.1209997121814</v>
      </c>
      <c r="V4082" s="10">
        <v>0.10669085998602268</v>
      </c>
    </row>
    <row r="4083" spans="1:22" x14ac:dyDescent="0.25">
      <c r="A4083" s="6">
        <v>44751</v>
      </c>
      <c r="B4083" s="7" t="str">
        <f t="shared" si="63"/>
        <v>7</v>
      </c>
      <c r="C4083" s="17">
        <f>_xlfn.ISOWEEKNUM(Table3[[#This Row],[dt]])</f>
        <v>27</v>
      </c>
      <c r="D4083" s="1">
        <v>17456</v>
      </c>
      <c r="E4083" s="1" t="s">
        <v>10</v>
      </c>
      <c r="F4083" s="1" t="s">
        <v>92</v>
      </c>
      <c r="G4083" s="1" t="s">
        <v>38</v>
      </c>
      <c r="H4083" s="1" t="s">
        <v>17</v>
      </c>
      <c r="I4083" s="1" t="s">
        <v>18</v>
      </c>
      <c r="J4083" s="1" t="s">
        <v>16</v>
      </c>
      <c r="K4083" s="1" t="s">
        <v>15</v>
      </c>
      <c r="L4083" s="1" t="s">
        <v>76</v>
      </c>
      <c r="M4083" s="1">
        <v>236660</v>
      </c>
      <c r="N4083" s="17">
        <v>295.83499442548731</v>
      </c>
      <c r="O4083" s="8">
        <v>5592.9868747694909</v>
      </c>
      <c r="P4083" s="8">
        <v>7453.1587428795319</v>
      </c>
      <c r="Q4083" s="8">
        <f>P4083-Table3[[#This Row],[paid]]</f>
        <v>1860.171868110041</v>
      </c>
      <c r="R4083" s="8">
        <v>25.193634571033744</v>
      </c>
      <c r="S4083" s="8">
        <v>9400</v>
      </c>
      <c r="T4083" s="10">
        <v>0.05</v>
      </c>
      <c r="U4083" s="8">
        <v>1147.553260612485</v>
      </c>
      <c r="V4083" s="10">
        <v>2.5661452193201848E-2</v>
      </c>
    </row>
    <row r="4084" spans="1:22" x14ac:dyDescent="0.25">
      <c r="A4084" s="6">
        <v>44751</v>
      </c>
      <c r="B4084" s="7" t="str">
        <f t="shared" si="63"/>
        <v>7</v>
      </c>
      <c r="C4084" s="17">
        <f>_xlfn.ISOWEEKNUM(Table3[[#This Row],[dt]])</f>
        <v>27</v>
      </c>
      <c r="D4084" s="1">
        <v>16845</v>
      </c>
      <c r="E4084" s="1" t="s">
        <v>10</v>
      </c>
      <c r="F4084" s="1" t="s">
        <v>93</v>
      </c>
      <c r="G4084" s="1" t="s">
        <v>72</v>
      </c>
      <c r="H4084" s="1" t="s">
        <v>11</v>
      </c>
      <c r="I4084" s="1" t="s">
        <v>12</v>
      </c>
      <c r="J4084" s="1" t="s">
        <v>13</v>
      </c>
      <c r="K4084" s="1" t="s">
        <v>15</v>
      </c>
      <c r="L4084" s="1" t="s">
        <v>79</v>
      </c>
      <c r="M4084" s="1">
        <v>519900</v>
      </c>
      <c r="N4084" s="17">
        <v>2736.0448172931374</v>
      </c>
      <c r="O4084" s="8">
        <v>7662.160212381239</v>
      </c>
      <c r="P4084" s="8">
        <v>9392.4792734567091</v>
      </c>
      <c r="Q4084" s="8">
        <f>P4084-Table3[[#This Row],[paid]]</f>
        <v>1730.31906107547</v>
      </c>
      <c r="R4084" s="8">
        <v>3.4328674786654299</v>
      </c>
      <c r="S4084" s="8">
        <v>5800</v>
      </c>
      <c r="T4084" s="10">
        <v>7.0000000000000007E-2</v>
      </c>
      <c r="U4084" s="8">
        <v>1412.438207217687</v>
      </c>
      <c r="V4084" s="10">
        <v>2.5063283188164868E-2</v>
      </c>
    </row>
    <row r="4085" spans="1:22" x14ac:dyDescent="0.25">
      <c r="A4085" s="6">
        <v>44751</v>
      </c>
      <c r="B4085" s="7" t="str">
        <f t="shared" si="63"/>
        <v>7</v>
      </c>
      <c r="C4085" s="17">
        <f>_xlfn.ISOWEEKNUM(Table3[[#This Row],[dt]])</f>
        <v>27</v>
      </c>
      <c r="D4085" s="1">
        <v>17849</v>
      </c>
      <c r="E4085" s="1" t="s">
        <v>10</v>
      </c>
      <c r="F4085" s="1" t="s">
        <v>92</v>
      </c>
      <c r="G4085" s="1" t="s">
        <v>36</v>
      </c>
      <c r="H4085" s="1" t="s">
        <v>11</v>
      </c>
      <c r="I4085" s="1" t="s">
        <v>18</v>
      </c>
      <c r="J4085" s="1" t="s">
        <v>16</v>
      </c>
      <c r="K4085" s="1" t="s">
        <v>15</v>
      </c>
      <c r="L4085" s="1" t="s">
        <v>76</v>
      </c>
      <c r="M4085" s="1">
        <v>302260</v>
      </c>
      <c r="N4085" s="17">
        <v>1100.1437990393508</v>
      </c>
      <c r="O4085" s="8">
        <v>3191.5465676647586</v>
      </c>
      <c r="P4085" s="8">
        <v>4796.666893117088</v>
      </c>
      <c r="Q4085" s="8">
        <f>P4085-Table3[[#This Row],[paid]]</f>
        <v>1605.1203254523293</v>
      </c>
      <c r="R4085" s="8">
        <v>4.3600362946239875</v>
      </c>
      <c r="S4085" s="8">
        <v>5800</v>
      </c>
      <c r="T4085" s="10">
        <v>0.08</v>
      </c>
      <c r="U4085" s="8">
        <v>149.57528863996274</v>
      </c>
      <c r="V4085" s="10">
        <v>5.1971953293439991E-3</v>
      </c>
    </row>
    <row r="4086" spans="1:22" x14ac:dyDescent="0.25">
      <c r="A4086" s="6">
        <v>44751</v>
      </c>
      <c r="B4086" s="7" t="str">
        <f t="shared" si="63"/>
        <v>7</v>
      </c>
      <c r="C4086" s="17">
        <f>_xlfn.ISOWEEKNUM(Table3[[#This Row],[dt]])</f>
        <v>27</v>
      </c>
      <c r="D4086" s="1">
        <v>18106</v>
      </c>
      <c r="E4086" s="1" t="s">
        <v>10</v>
      </c>
      <c r="F4086" s="1" t="s">
        <v>91</v>
      </c>
      <c r="G4086" s="1" t="s">
        <v>40</v>
      </c>
      <c r="H4086" s="1" t="s">
        <v>11</v>
      </c>
      <c r="I4086" s="1" t="s">
        <v>18</v>
      </c>
      <c r="J4086" s="1" t="s">
        <v>16</v>
      </c>
      <c r="K4086" s="1" t="s">
        <v>15</v>
      </c>
      <c r="L4086" s="1" t="s">
        <v>79</v>
      </c>
      <c r="M4086" s="1">
        <v>282050</v>
      </c>
      <c r="N4086" s="17">
        <v>1387.2996113675006</v>
      </c>
      <c r="O4086" s="8">
        <v>3732.1595330619402</v>
      </c>
      <c r="P4086" s="8">
        <v>5326.7731170559082</v>
      </c>
      <c r="Q4086" s="8">
        <f>P4086-Table3[[#This Row],[paid]]</f>
        <v>1594.6135839939679</v>
      </c>
      <c r="R4086" s="8">
        <v>3.8396703015040541</v>
      </c>
      <c r="S4086" s="8">
        <v>12600</v>
      </c>
      <c r="T4086" s="10">
        <v>0.06</v>
      </c>
      <c r="U4086" s="8">
        <v>1218.194578598356</v>
      </c>
      <c r="V4086" s="10">
        <v>3.8115464147759327E-2</v>
      </c>
    </row>
    <row r="4087" spans="1:22" x14ac:dyDescent="0.25">
      <c r="A4087" s="6">
        <v>44751</v>
      </c>
      <c r="B4087" s="7" t="str">
        <f t="shared" si="63"/>
        <v>7</v>
      </c>
      <c r="C4087" s="17">
        <f>_xlfn.ISOWEEKNUM(Table3[[#This Row],[dt]])</f>
        <v>27</v>
      </c>
      <c r="D4087" s="1">
        <v>17144</v>
      </c>
      <c r="E4087" s="1" t="s">
        <v>24</v>
      </c>
      <c r="F4087" s="1" t="s">
        <v>90</v>
      </c>
      <c r="G4087" s="1" t="s">
        <v>60</v>
      </c>
      <c r="H4087" s="1" t="s">
        <v>19</v>
      </c>
      <c r="I4087" s="1" t="s">
        <v>21</v>
      </c>
      <c r="J4087" s="1" t="s">
        <v>13</v>
      </c>
      <c r="K4087" s="1" t="s">
        <v>15</v>
      </c>
      <c r="L4087" s="1" t="s">
        <v>77</v>
      </c>
      <c r="M4087" s="1">
        <v>117170</v>
      </c>
      <c r="N4087" s="17">
        <v>288.4289024037069</v>
      </c>
      <c r="O4087" s="8">
        <v>3539.203692290183</v>
      </c>
      <c r="P4087" s="8">
        <v>5003.9639036784529</v>
      </c>
      <c r="Q4087" s="8">
        <f>P4087-Table3[[#This Row],[paid]]</f>
        <v>1464.7602113882699</v>
      </c>
      <c r="R4087" s="8">
        <v>17.34903770730482</v>
      </c>
      <c r="S4087" s="8">
        <v>3000</v>
      </c>
      <c r="T4087" s="10">
        <v>0.12</v>
      </c>
      <c r="U4087" s="8">
        <v>3366.1460455633805</v>
      </c>
      <c r="V4087" s="10">
        <v>0.11211598479253951</v>
      </c>
    </row>
    <row r="4088" spans="1:22" x14ac:dyDescent="0.25">
      <c r="A4088" s="6">
        <v>44751</v>
      </c>
      <c r="B4088" s="7" t="str">
        <f t="shared" si="63"/>
        <v>7</v>
      </c>
      <c r="C4088" s="17">
        <f>_xlfn.ISOWEEKNUM(Table3[[#This Row],[dt]])</f>
        <v>27</v>
      </c>
      <c r="D4088" s="1">
        <v>15242</v>
      </c>
      <c r="E4088" s="1" t="s">
        <v>10</v>
      </c>
      <c r="F4088" s="1" t="s">
        <v>91</v>
      </c>
      <c r="G4088" s="1" t="s">
        <v>42</v>
      </c>
      <c r="H4088" s="1" t="s">
        <v>11</v>
      </c>
      <c r="I4088" s="1" t="s">
        <v>18</v>
      </c>
      <c r="J4088" s="1" t="s">
        <v>13</v>
      </c>
      <c r="K4088" s="1" t="s">
        <v>14</v>
      </c>
      <c r="L4088" s="1" t="s">
        <v>81</v>
      </c>
      <c r="M4088" s="1">
        <v>137100</v>
      </c>
      <c r="N4088" s="17">
        <v>690.20594965675059</v>
      </c>
      <c r="O4088" s="8">
        <v>2921.9730942766364</v>
      </c>
      <c r="P4088" s="8">
        <v>4365.2883428716013</v>
      </c>
      <c r="Q4088" s="8">
        <f>P4088-Table3[[#This Row],[paid]]</f>
        <v>1443.3152485949649</v>
      </c>
      <c r="R4088" s="8">
        <v>6.3246170871788667</v>
      </c>
      <c r="S4088" s="8">
        <v>6600</v>
      </c>
      <c r="T4088" s="10">
        <v>0.14000000000000001</v>
      </c>
      <c r="U4088" s="8">
        <v>1273.5336611688242</v>
      </c>
      <c r="V4088" s="10">
        <v>4.8623502853233455E-2</v>
      </c>
    </row>
    <row r="4089" spans="1:22" x14ac:dyDescent="0.25">
      <c r="A4089" s="6">
        <v>44751</v>
      </c>
      <c r="B4089" s="7" t="str">
        <f t="shared" si="63"/>
        <v>7</v>
      </c>
      <c r="C4089" s="17">
        <f>_xlfn.ISOWEEKNUM(Table3[[#This Row],[dt]])</f>
        <v>27</v>
      </c>
      <c r="D4089" s="1">
        <v>16846</v>
      </c>
      <c r="E4089" s="1" t="s">
        <v>10</v>
      </c>
      <c r="F4089" s="1" t="s">
        <v>93</v>
      </c>
      <c r="G4089" s="1" t="s">
        <v>65</v>
      </c>
      <c r="H4089" s="1" t="s">
        <v>11</v>
      </c>
      <c r="I4089" s="1" t="s">
        <v>12</v>
      </c>
      <c r="J4089" s="1" t="s">
        <v>13</v>
      </c>
      <c r="K4089" s="1" t="s">
        <v>15</v>
      </c>
      <c r="L4089" s="1" t="s">
        <v>76</v>
      </c>
      <c r="M4089" s="1">
        <v>705040</v>
      </c>
      <c r="N4089" s="17">
        <v>2290.4469796862163</v>
      </c>
      <c r="O4089" s="8">
        <v>11692.363290083373</v>
      </c>
      <c r="P4089" s="8">
        <v>13127.812834885024</v>
      </c>
      <c r="Q4089" s="8">
        <f>P4089-Table3[[#This Row],[paid]]</f>
        <v>1435.4495448016514</v>
      </c>
      <c r="R4089" s="8">
        <v>5.7315506323938097</v>
      </c>
      <c r="S4089" s="8">
        <v>6600</v>
      </c>
      <c r="T4089" s="10">
        <v>0.06</v>
      </c>
      <c r="U4089" s="8">
        <v>3910.0855350991501</v>
      </c>
      <c r="V4089" s="10">
        <v>4.9641241135369413E-2</v>
      </c>
    </row>
    <row r="4090" spans="1:22" x14ac:dyDescent="0.25">
      <c r="A4090" s="6">
        <v>44751</v>
      </c>
      <c r="B4090" s="7" t="str">
        <f t="shared" si="63"/>
        <v>7</v>
      </c>
      <c r="C4090" s="17">
        <f>_xlfn.ISOWEEKNUM(Table3[[#This Row],[dt]])</f>
        <v>27</v>
      </c>
      <c r="D4090" s="1">
        <v>10601</v>
      </c>
      <c r="E4090" s="1" t="s">
        <v>10</v>
      </c>
      <c r="F4090" s="1" t="s">
        <v>94</v>
      </c>
      <c r="G4090" s="1" t="s">
        <v>27</v>
      </c>
      <c r="H4090" s="1" t="s">
        <v>11</v>
      </c>
      <c r="I4090" s="1" t="s">
        <v>21</v>
      </c>
      <c r="J4090" s="1" t="s">
        <v>16</v>
      </c>
      <c r="K4090" s="1" t="s">
        <v>14</v>
      </c>
      <c r="L4090" s="1" t="s">
        <v>75</v>
      </c>
      <c r="M4090" s="1">
        <v>134600</v>
      </c>
      <c r="N4090" s="17">
        <v>802.88971367974546</v>
      </c>
      <c r="O4090" s="8">
        <v>2801.4349936502999</v>
      </c>
      <c r="P4090" s="8">
        <v>4165.265444341313</v>
      </c>
      <c r="Q4090" s="8">
        <f>P4090-Table3[[#This Row],[paid]]</f>
        <v>1363.8304506910131</v>
      </c>
      <c r="R4090" s="8">
        <v>5.1878425808338893</v>
      </c>
      <c r="S4090" s="8">
        <v>6200</v>
      </c>
      <c r="T4090" s="10">
        <v>0.08</v>
      </c>
      <c r="U4090" s="8">
        <v>1241.0983619662568</v>
      </c>
      <c r="V4090" s="10">
        <v>4.9660635020365891E-2</v>
      </c>
    </row>
    <row r="4091" spans="1:22" x14ac:dyDescent="0.25">
      <c r="A4091" s="6">
        <v>44751</v>
      </c>
      <c r="B4091" s="7" t="str">
        <f t="shared" si="63"/>
        <v>7</v>
      </c>
      <c r="C4091" s="17">
        <f>_xlfn.ISOWEEKNUM(Table3[[#This Row],[dt]])</f>
        <v>27</v>
      </c>
      <c r="D4091" s="1">
        <v>17872</v>
      </c>
      <c r="E4091" s="1" t="s">
        <v>24</v>
      </c>
      <c r="F4091" s="1" t="s">
        <v>90</v>
      </c>
      <c r="G4091" s="1" t="s">
        <v>55</v>
      </c>
      <c r="H4091" s="1" t="s">
        <v>11</v>
      </c>
      <c r="I4091" s="1" t="s">
        <v>18</v>
      </c>
      <c r="J4091" s="1" t="s">
        <v>13</v>
      </c>
      <c r="K4091" s="1" t="s">
        <v>15</v>
      </c>
      <c r="L4091" s="1" t="s">
        <v>77</v>
      </c>
      <c r="M4091" s="1">
        <v>137410</v>
      </c>
      <c r="N4091" s="17">
        <v>655.20219700627717</v>
      </c>
      <c r="O4091" s="8">
        <v>3550.3194041608613</v>
      </c>
      <c r="P4091" s="8">
        <v>4907.5465689455978</v>
      </c>
      <c r="Q4091" s="8">
        <f>P4091-Table3[[#This Row],[paid]]</f>
        <v>1357.2271647847365</v>
      </c>
      <c r="R4091" s="8">
        <v>7.4901253252338851</v>
      </c>
      <c r="S4091" s="8">
        <v>18800</v>
      </c>
      <c r="T4091" s="10">
        <v>7.0000000000000007E-2</v>
      </c>
      <c r="U4091" s="8">
        <v>891.43066519792717</v>
      </c>
      <c r="V4091" s="10">
        <v>3.0274145226279327E-2</v>
      </c>
    </row>
    <row r="4092" spans="1:22" x14ac:dyDescent="0.25">
      <c r="A4092" s="6">
        <v>44751</v>
      </c>
      <c r="B4092" s="7" t="str">
        <f t="shared" si="63"/>
        <v>7</v>
      </c>
      <c r="C4092" s="17">
        <f>_xlfn.ISOWEEKNUM(Table3[[#This Row],[dt]])</f>
        <v>27</v>
      </c>
      <c r="D4092" s="1">
        <v>2647</v>
      </c>
      <c r="E4092" s="1" t="s">
        <v>10</v>
      </c>
      <c r="F4092" s="1" t="s">
        <v>90</v>
      </c>
      <c r="G4092" s="1" t="s">
        <v>28</v>
      </c>
      <c r="H4092" s="1" t="s">
        <v>11</v>
      </c>
      <c r="I4092" s="1" t="s">
        <v>21</v>
      </c>
      <c r="J4092" s="1" t="s">
        <v>13</v>
      </c>
      <c r="K4092" s="1" t="s">
        <v>14</v>
      </c>
      <c r="L4092" s="1" t="s">
        <v>75</v>
      </c>
      <c r="M4092" s="1">
        <v>294740</v>
      </c>
      <c r="N4092" s="17">
        <v>716.4665272983616</v>
      </c>
      <c r="O4092" s="8">
        <v>6002.7837267915374</v>
      </c>
      <c r="P4092" s="8">
        <v>7167.9893514290843</v>
      </c>
      <c r="Q4092" s="8">
        <f>P4092-Table3[[#This Row],[paid]]</f>
        <v>1165.2056246375469</v>
      </c>
      <c r="R4092" s="8">
        <v>10.004639544652564</v>
      </c>
      <c r="S4092" s="8">
        <v>8800</v>
      </c>
      <c r="T4092" s="10">
        <v>0.08</v>
      </c>
      <c r="U4092" s="8">
        <v>344.12322998990248</v>
      </c>
      <c r="V4092" s="10">
        <v>8.0013890720344177E-3</v>
      </c>
    </row>
    <row r="4093" spans="1:22" x14ac:dyDescent="0.25">
      <c r="A4093" s="6">
        <v>44751</v>
      </c>
      <c r="B4093" s="7" t="str">
        <f t="shared" si="63"/>
        <v>7</v>
      </c>
      <c r="C4093" s="17">
        <f>_xlfn.ISOWEEKNUM(Table3[[#This Row],[dt]])</f>
        <v>27</v>
      </c>
      <c r="D4093" s="1">
        <v>15605</v>
      </c>
      <c r="E4093" s="1" t="s">
        <v>10</v>
      </c>
      <c r="F4093" s="1" t="s">
        <v>90</v>
      </c>
      <c r="G4093" s="1" t="s">
        <v>64</v>
      </c>
      <c r="H4093" s="1" t="s">
        <v>11</v>
      </c>
      <c r="I4093" s="1" t="s">
        <v>12</v>
      </c>
      <c r="J4093" s="1" t="s">
        <v>13</v>
      </c>
      <c r="K4093" s="1" t="s">
        <v>14</v>
      </c>
      <c r="L4093" s="1" t="s">
        <v>80</v>
      </c>
      <c r="M4093" s="1">
        <v>138040</v>
      </c>
      <c r="N4093" s="17">
        <v>757.58521086077417</v>
      </c>
      <c r="O4093" s="8">
        <v>3481.672578723078</v>
      </c>
      <c r="P4093" s="8">
        <v>4627.4800959650847</v>
      </c>
      <c r="Q4093" s="8">
        <f>P4093-Table3[[#This Row],[paid]]</f>
        <v>1145.8075172420067</v>
      </c>
      <c r="R4093" s="8">
        <v>6.1081975065317158</v>
      </c>
      <c r="S4093" s="8">
        <v>3400</v>
      </c>
      <c r="T4093" s="10">
        <v>0.32</v>
      </c>
      <c r="U4093" s="8">
        <v>4888.6898165702032</v>
      </c>
      <c r="V4093" s="10">
        <v>0.1760745846979396</v>
      </c>
    </row>
    <row r="4094" spans="1:22" x14ac:dyDescent="0.25">
      <c r="A4094" s="6">
        <v>44751</v>
      </c>
      <c r="B4094" s="7" t="str">
        <f t="shared" si="63"/>
        <v>7</v>
      </c>
      <c r="C4094" s="17">
        <f>_xlfn.ISOWEEKNUM(Table3[[#This Row],[dt]])</f>
        <v>27</v>
      </c>
      <c r="D4094" s="1">
        <v>13948</v>
      </c>
      <c r="E4094" s="1" t="s">
        <v>10</v>
      </c>
      <c r="F4094" s="1" t="s">
        <v>91</v>
      </c>
      <c r="G4094" s="1" t="s">
        <v>74</v>
      </c>
      <c r="H4094" s="1" t="s">
        <v>11</v>
      </c>
      <c r="I4094" s="1" t="s">
        <v>18</v>
      </c>
      <c r="J4094" s="1" t="s">
        <v>13</v>
      </c>
      <c r="K4094" s="1" t="s">
        <v>14</v>
      </c>
      <c r="L4094" s="1" t="s">
        <v>81</v>
      </c>
      <c r="M4094" s="1">
        <v>157830</v>
      </c>
      <c r="N4094" s="17">
        <v>548.79334648999156</v>
      </c>
      <c r="O4094" s="8">
        <v>4648.369948020013</v>
      </c>
      <c r="P4094" s="8">
        <v>5745.4831069761503</v>
      </c>
      <c r="Q4094" s="8">
        <f>P4094-Table3[[#This Row],[paid]]</f>
        <v>1097.1131589561373</v>
      </c>
      <c r="R4094" s="8">
        <v>10.469301684729757</v>
      </c>
      <c r="S4094" s="8">
        <v>4200</v>
      </c>
      <c r="T4094" s="10">
        <v>0.1</v>
      </c>
      <c r="U4094" s="8">
        <v>2630.77745741431</v>
      </c>
      <c r="V4094" s="10">
        <v>7.6314367548426201E-2</v>
      </c>
    </row>
    <row r="4095" spans="1:22" x14ac:dyDescent="0.25">
      <c r="A4095" s="6">
        <v>44751</v>
      </c>
      <c r="B4095" s="7" t="str">
        <f t="shared" si="63"/>
        <v>7</v>
      </c>
      <c r="C4095" s="17">
        <f>_xlfn.ISOWEEKNUM(Table3[[#This Row],[dt]])</f>
        <v>27</v>
      </c>
      <c r="D4095" s="1">
        <v>16483</v>
      </c>
      <c r="E4095" s="1" t="s">
        <v>10</v>
      </c>
      <c r="F4095" s="1" t="s">
        <v>89</v>
      </c>
      <c r="G4095" s="1" t="s">
        <v>37</v>
      </c>
      <c r="H4095" s="1" t="s">
        <v>17</v>
      </c>
      <c r="I4095" s="1" t="s">
        <v>18</v>
      </c>
      <c r="J4095" s="1" t="s">
        <v>13</v>
      </c>
      <c r="K4095" s="1" t="s">
        <v>15</v>
      </c>
      <c r="L4095" s="1" t="s">
        <v>76</v>
      </c>
      <c r="M4095" s="1">
        <v>167150</v>
      </c>
      <c r="N4095" s="17">
        <v>730.26699029126212</v>
      </c>
      <c r="O4095" s="8">
        <v>2778.979224561077</v>
      </c>
      <c r="P4095" s="8">
        <v>3758.142211855858</v>
      </c>
      <c r="Q4095" s="8">
        <f>P4095-Table3[[#This Row],[paid]]</f>
        <v>979.16298729478103</v>
      </c>
      <c r="R4095" s="8">
        <v>5.1462578232612541</v>
      </c>
      <c r="S4095" s="8">
        <v>1800</v>
      </c>
      <c r="T4095" s="10">
        <v>0.06</v>
      </c>
      <c r="U4095" s="8">
        <v>1268.9084574266817</v>
      </c>
      <c r="V4095" s="10">
        <v>5.6273746703164505E-2</v>
      </c>
    </row>
    <row r="4096" spans="1:22" x14ac:dyDescent="0.25">
      <c r="A4096" s="6">
        <v>44751</v>
      </c>
      <c r="B4096" s="7" t="str">
        <f t="shared" si="63"/>
        <v>7</v>
      </c>
      <c r="C4096" s="17">
        <f>_xlfn.ISOWEEKNUM(Table3[[#This Row],[dt]])</f>
        <v>27</v>
      </c>
      <c r="D4096" s="1">
        <v>16256</v>
      </c>
      <c r="E4096" s="1" t="s">
        <v>10</v>
      </c>
      <c r="F4096" s="1" t="s">
        <v>90</v>
      </c>
      <c r="G4096" s="1" t="s">
        <v>46</v>
      </c>
      <c r="H4096" s="1" t="s">
        <v>17</v>
      </c>
      <c r="I4096" s="1" t="s">
        <v>12</v>
      </c>
      <c r="J4096" s="1" t="s">
        <v>16</v>
      </c>
      <c r="K4096" s="1" t="s">
        <v>14</v>
      </c>
      <c r="L4096" s="1" t="s">
        <v>80</v>
      </c>
      <c r="M4096" s="1">
        <v>203610</v>
      </c>
      <c r="N4096" s="17">
        <v>805.35318482032903</v>
      </c>
      <c r="O4096" s="8">
        <v>3549.1854292242724</v>
      </c>
      <c r="P4096" s="8">
        <v>4494.257529785652</v>
      </c>
      <c r="Q4096" s="8">
        <f>P4096-Table3[[#This Row],[paid]]</f>
        <v>945.07210056137956</v>
      </c>
      <c r="R4096" s="8">
        <v>5.58048023462936</v>
      </c>
      <c r="S4096" s="8">
        <v>5200</v>
      </c>
      <c r="T4096" s="10">
        <v>0.1</v>
      </c>
      <c r="U4096" s="8">
        <v>2669.7300776507695</v>
      </c>
      <c r="V4096" s="10">
        <v>9.9005232787142142E-2</v>
      </c>
    </row>
    <row r="4097" spans="1:22" x14ac:dyDescent="0.25">
      <c r="A4097" s="6">
        <v>44751</v>
      </c>
      <c r="B4097" s="7" t="str">
        <f t="shared" si="63"/>
        <v>7</v>
      </c>
      <c r="C4097" s="17">
        <f>_xlfn.ISOWEEKNUM(Table3[[#This Row],[dt]])</f>
        <v>27</v>
      </c>
      <c r="D4097" s="1">
        <v>12790</v>
      </c>
      <c r="E4097" s="1" t="s">
        <v>10</v>
      </c>
      <c r="F4097" s="1" t="s">
        <v>94</v>
      </c>
      <c r="G4097" s="1" t="s">
        <v>41</v>
      </c>
      <c r="H4097" s="1" t="s">
        <v>19</v>
      </c>
      <c r="I4097" s="1" t="s">
        <v>21</v>
      </c>
      <c r="J4097" s="1" t="s">
        <v>16</v>
      </c>
      <c r="K4097" s="1" t="s">
        <v>14</v>
      </c>
      <c r="L4097" s="1" t="s">
        <v>80</v>
      </c>
      <c r="M4097" s="1">
        <v>101800</v>
      </c>
      <c r="N4097" s="17">
        <v>109.88434849653046</v>
      </c>
      <c r="O4097" s="8">
        <v>3061.3473104844907</v>
      </c>
      <c r="P4097" s="8">
        <v>4004.6923182642145</v>
      </c>
      <c r="Q4097" s="8">
        <f>P4097-Table3[[#This Row],[paid]]</f>
        <v>943.3450077797238</v>
      </c>
      <c r="R4097" s="8">
        <v>36.444610839101081</v>
      </c>
      <c r="S4097" s="8">
        <v>4000</v>
      </c>
      <c r="T4097" s="10">
        <v>0.04</v>
      </c>
      <c r="U4097" s="8">
        <v>551.27415384923063</v>
      </c>
      <c r="V4097" s="10">
        <v>2.2942842630507578E-2</v>
      </c>
    </row>
    <row r="4098" spans="1:22" x14ac:dyDescent="0.25">
      <c r="A4098" s="6">
        <v>44751</v>
      </c>
      <c r="B4098" s="7" t="str">
        <f t="shared" ref="B4098:B4161" si="64">TEXT(A4098,"M")</f>
        <v>7</v>
      </c>
      <c r="C4098" s="17">
        <f>_xlfn.ISOWEEKNUM(Table3[[#This Row],[dt]])</f>
        <v>27</v>
      </c>
      <c r="D4098" s="1">
        <v>2406</v>
      </c>
      <c r="E4098" s="1" t="s">
        <v>10</v>
      </c>
      <c r="F4098" s="1" t="s">
        <v>94</v>
      </c>
      <c r="G4098" s="1" t="s">
        <v>56</v>
      </c>
      <c r="H4098" s="1" t="s">
        <v>17</v>
      </c>
      <c r="I4098" s="1" t="s">
        <v>18</v>
      </c>
      <c r="J4098" s="1" t="s">
        <v>16</v>
      </c>
      <c r="K4098" s="1" t="s">
        <v>14</v>
      </c>
      <c r="L4098" s="1" t="s">
        <v>79</v>
      </c>
      <c r="M4098" s="1">
        <v>45120</v>
      </c>
      <c r="N4098" s="17">
        <v>223.74976158687772</v>
      </c>
      <c r="O4098" s="8">
        <v>2070.6167508277617</v>
      </c>
      <c r="P4098" s="8">
        <v>2969.8718226635069</v>
      </c>
      <c r="Q4098" s="8">
        <f>P4098-Table3[[#This Row],[paid]]</f>
        <v>899.25507183574518</v>
      </c>
      <c r="R4098" s="8">
        <v>13.273184300177959</v>
      </c>
      <c r="S4098" s="8">
        <v>5000</v>
      </c>
      <c r="T4098" s="10">
        <v>0.05</v>
      </c>
      <c r="U4098" s="8">
        <v>36.452083679671702</v>
      </c>
      <c r="V4098" s="10">
        <v>2.0456597599881111E-3</v>
      </c>
    </row>
    <row r="4099" spans="1:22" x14ac:dyDescent="0.25">
      <c r="A4099" s="6">
        <v>44751</v>
      </c>
      <c r="B4099" s="7" t="str">
        <f t="shared" si="64"/>
        <v>7</v>
      </c>
      <c r="C4099" s="17">
        <f>_xlfn.ISOWEEKNUM(Table3[[#This Row],[dt]])</f>
        <v>27</v>
      </c>
      <c r="D4099" s="1">
        <v>17956</v>
      </c>
      <c r="E4099" s="1" t="s">
        <v>10</v>
      </c>
      <c r="F4099" s="1" t="s">
        <v>91</v>
      </c>
      <c r="G4099" s="1" t="s">
        <v>29</v>
      </c>
      <c r="H4099" s="1" t="s">
        <v>11</v>
      </c>
      <c r="I4099" s="1" t="s">
        <v>18</v>
      </c>
      <c r="J4099" s="1" t="s">
        <v>13</v>
      </c>
      <c r="K4099" s="1" t="s">
        <v>14</v>
      </c>
      <c r="L4099" s="1" t="s">
        <v>81</v>
      </c>
      <c r="M4099" s="1">
        <v>421950</v>
      </c>
      <c r="N4099" s="17">
        <v>692.68987494568103</v>
      </c>
      <c r="O4099" s="8">
        <v>5555.6147563486447</v>
      </c>
      <c r="P4099" s="8">
        <v>6288.1014555907232</v>
      </c>
      <c r="Q4099" s="8">
        <f>P4099-Table3[[#This Row],[paid]]</f>
        <v>732.48669924207843</v>
      </c>
      <c r="R4099" s="8">
        <v>9.0778018894585699</v>
      </c>
      <c r="S4099" s="8">
        <v>6400</v>
      </c>
      <c r="T4099" s="10">
        <v>0.08</v>
      </c>
      <c r="U4099" s="8">
        <v>2978.4629809273201</v>
      </c>
      <c r="V4099" s="10">
        <v>7.8944415946066465E-2</v>
      </c>
    </row>
    <row r="4100" spans="1:22" x14ac:dyDescent="0.25">
      <c r="A4100" s="6">
        <v>44751</v>
      </c>
      <c r="B4100" s="7" t="str">
        <f t="shared" si="64"/>
        <v>7</v>
      </c>
      <c r="C4100" s="17">
        <f>_xlfn.ISOWEEKNUM(Table3[[#This Row],[dt]])</f>
        <v>27</v>
      </c>
      <c r="D4100" s="1">
        <v>16861</v>
      </c>
      <c r="E4100" s="1" t="s">
        <v>10</v>
      </c>
      <c r="F4100" s="1" t="s">
        <v>94</v>
      </c>
      <c r="G4100" s="1" t="s">
        <v>73</v>
      </c>
      <c r="H4100" s="1" t="s">
        <v>11</v>
      </c>
      <c r="I4100" s="1" t="s">
        <v>18</v>
      </c>
      <c r="J4100" s="1" t="s">
        <v>13</v>
      </c>
      <c r="K4100" s="1" t="s">
        <v>15</v>
      </c>
      <c r="L4100" s="1" t="s">
        <v>80</v>
      </c>
      <c r="M4100" s="1">
        <v>491410</v>
      </c>
      <c r="N4100" s="17">
        <v>2606.6935166994103</v>
      </c>
      <c r="O4100" s="8">
        <v>8834.9999609635815</v>
      </c>
      <c r="P4100" s="8">
        <v>9477.4226824211164</v>
      </c>
      <c r="Q4100" s="8">
        <f>P4100-Table3[[#This Row],[paid]]</f>
        <v>642.42272145753486</v>
      </c>
      <c r="R4100" s="8">
        <v>3.6358024530714328</v>
      </c>
      <c r="S4100" s="8">
        <v>8200</v>
      </c>
      <c r="T4100" s="10">
        <v>7.0000000000000007E-2</v>
      </c>
      <c r="U4100" s="8">
        <v>346.09556793175256</v>
      </c>
      <c r="V4100" s="10">
        <v>6.0863165639201402E-3</v>
      </c>
    </row>
    <row r="4101" spans="1:22" x14ac:dyDescent="0.25">
      <c r="A4101" s="6">
        <v>44751</v>
      </c>
      <c r="B4101" s="7" t="str">
        <f t="shared" si="64"/>
        <v>7</v>
      </c>
      <c r="C4101" s="17">
        <f>_xlfn.ISOWEEKNUM(Table3[[#This Row],[dt]])</f>
        <v>27</v>
      </c>
      <c r="D4101" s="1">
        <v>17100</v>
      </c>
      <c r="E4101" s="1" t="s">
        <v>10</v>
      </c>
      <c r="F4101" s="1" t="s">
        <v>95</v>
      </c>
      <c r="G4101" s="1" t="s">
        <v>52</v>
      </c>
      <c r="H4101" s="1" t="s">
        <v>11</v>
      </c>
      <c r="I4101" s="1" t="s">
        <v>21</v>
      </c>
      <c r="J4101" s="1" t="s">
        <v>13</v>
      </c>
      <c r="K4101" s="1" t="s">
        <v>15</v>
      </c>
      <c r="L4101" s="1" t="s">
        <v>78</v>
      </c>
      <c r="M4101" s="1">
        <v>82170</v>
      </c>
      <c r="N4101" s="17">
        <v>506.3615254085916</v>
      </c>
      <c r="O4101" s="8">
        <v>2614.4365095503622</v>
      </c>
      <c r="P4101" s="8">
        <v>3197.7054566662687</v>
      </c>
      <c r="Q4101" s="8">
        <f>P4101-Table3[[#This Row],[paid]]</f>
        <v>583.26894711590649</v>
      </c>
      <c r="R4101" s="8">
        <v>6.3150640327303433</v>
      </c>
      <c r="S4101" s="8">
        <v>3800</v>
      </c>
      <c r="T4101" s="10">
        <v>7.0000000000000007E-2</v>
      </c>
      <c r="U4101" s="8">
        <v>278.36095359972614</v>
      </c>
      <c r="V4101" s="10">
        <v>1.4508369484095019E-2</v>
      </c>
    </row>
    <row r="4102" spans="1:22" x14ac:dyDescent="0.25">
      <c r="A4102" s="6">
        <v>44751</v>
      </c>
      <c r="B4102" s="7" t="str">
        <f t="shared" si="64"/>
        <v>7</v>
      </c>
      <c r="C4102" s="17">
        <f>_xlfn.ISOWEEKNUM(Table3[[#This Row],[dt]])</f>
        <v>27</v>
      </c>
      <c r="D4102" s="1">
        <v>18006</v>
      </c>
      <c r="E4102" s="1" t="s">
        <v>10</v>
      </c>
      <c r="F4102" s="1" t="s">
        <v>92</v>
      </c>
      <c r="G4102" s="1" t="s">
        <v>27</v>
      </c>
      <c r="H4102" s="1" t="s">
        <v>11</v>
      </c>
      <c r="I4102" s="1" t="s">
        <v>12</v>
      </c>
      <c r="J4102" s="1" t="s">
        <v>16</v>
      </c>
      <c r="K4102" s="1" t="s">
        <v>14</v>
      </c>
      <c r="L4102" s="1" t="s">
        <v>77</v>
      </c>
      <c r="M4102" s="1">
        <v>63320</v>
      </c>
      <c r="N4102" s="17">
        <v>289.20014053167813</v>
      </c>
      <c r="O4102" s="8">
        <v>2450.1829327627579</v>
      </c>
      <c r="P4102" s="8">
        <v>3028.1762755696964</v>
      </c>
      <c r="Q4102" s="8">
        <f>P4102-Table3[[#This Row],[paid]]</f>
        <v>577.99334280693847</v>
      </c>
      <c r="R4102" s="8">
        <v>10.470867234028882</v>
      </c>
      <c r="S4102" s="8">
        <v>2800</v>
      </c>
      <c r="T4102" s="10">
        <v>0.08</v>
      </c>
      <c r="U4102" s="8">
        <v>1127.6024396806433</v>
      </c>
      <c r="V4102" s="10">
        <v>6.2061690880732351E-2</v>
      </c>
    </row>
    <row r="4103" spans="1:22" x14ac:dyDescent="0.25">
      <c r="A4103" s="6">
        <v>44751</v>
      </c>
      <c r="B4103" s="7" t="str">
        <f t="shared" si="64"/>
        <v>7</v>
      </c>
      <c r="C4103" s="17">
        <f>_xlfn.ISOWEEKNUM(Table3[[#This Row],[dt]])</f>
        <v>27</v>
      </c>
      <c r="D4103" s="1">
        <v>17365</v>
      </c>
      <c r="E4103" s="1" t="s">
        <v>10</v>
      </c>
      <c r="F4103" s="1" t="s">
        <v>91</v>
      </c>
      <c r="G4103" s="1" t="s">
        <v>36</v>
      </c>
      <c r="H4103" s="1" t="s">
        <v>17</v>
      </c>
      <c r="I4103" s="1" t="s">
        <v>18</v>
      </c>
      <c r="J4103" s="1" t="s">
        <v>16</v>
      </c>
      <c r="K4103" s="1" t="s">
        <v>15</v>
      </c>
      <c r="L4103" s="1" t="s">
        <v>81</v>
      </c>
      <c r="M4103" s="1">
        <v>137210</v>
      </c>
      <c r="N4103" s="17">
        <v>244.41974005410043</v>
      </c>
      <c r="O4103" s="8">
        <v>1100.6695179503806</v>
      </c>
      <c r="P4103" s="8">
        <v>1660.6503547092841</v>
      </c>
      <c r="Q4103" s="8">
        <f>P4103-Table3[[#This Row],[paid]]</f>
        <v>559.98083675890348</v>
      </c>
      <c r="R4103" s="8">
        <v>6.7942562836443239</v>
      </c>
      <c r="S4103" s="8">
        <v>1000</v>
      </c>
      <c r="T4103" s="10">
        <v>0.11</v>
      </c>
      <c r="U4103" s="8">
        <v>1089.5830573450571</v>
      </c>
      <c r="V4103" s="10">
        <v>0.10935304696091</v>
      </c>
    </row>
    <row r="4104" spans="1:22" x14ac:dyDescent="0.25">
      <c r="A4104" s="6">
        <v>44751</v>
      </c>
      <c r="B4104" s="7" t="str">
        <f t="shared" si="64"/>
        <v>7</v>
      </c>
      <c r="C4104" s="17">
        <f>_xlfn.ISOWEEKNUM(Table3[[#This Row],[dt]])</f>
        <v>27</v>
      </c>
      <c r="D4104" s="1">
        <v>10778</v>
      </c>
      <c r="E4104" s="1" t="s">
        <v>10</v>
      </c>
      <c r="F4104" s="1" t="s">
        <v>89</v>
      </c>
      <c r="G4104" s="1" t="s">
        <v>67</v>
      </c>
      <c r="H4104" s="1" t="s">
        <v>17</v>
      </c>
      <c r="I4104" s="1" t="s">
        <v>12</v>
      </c>
      <c r="J4104" s="1" t="s">
        <v>16</v>
      </c>
      <c r="K4104" s="1" t="s">
        <v>20</v>
      </c>
      <c r="L4104" s="1" t="s">
        <v>81</v>
      </c>
      <c r="M4104" s="1">
        <v>226820</v>
      </c>
      <c r="N4104" s="17">
        <v>354.18488444722044</v>
      </c>
      <c r="O4104" s="8">
        <v>6897.3465051551539</v>
      </c>
      <c r="P4104" s="8">
        <v>7402.8359846085405</v>
      </c>
      <c r="Q4104" s="8">
        <f>P4104-Table3[[#This Row],[paid]]</f>
        <v>505.48947945338659</v>
      </c>
      <c r="R4104" s="8">
        <v>20.901050015621681</v>
      </c>
      <c r="S4104" s="8">
        <v>10200</v>
      </c>
      <c r="T4104" s="10">
        <v>0.09</v>
      </c>
      <c r="U4104" s="8">
        <v>179.18456343507276</v>
      </c>
      <c r="V4104" s="10">
        <v>4.0341423162605248E-3</v>
      </c>
    </row>
    <row r="4105" spans="1:22" x14ac:dyDescent="0.25">
      <c r="A4105" s="6">
        <v>44751</v>
      </c>
      <c r="B4105" s="7" t="str">
        <f t="shared" si="64"/>
        <v>7</v>
      </c>
      <c r="C4105" s="17">
        <f>_xlfn.ISOWEEKNUM(Table3[[#This Row],[dt]])</f>
        <v>27</v>
      </c>
      <c r="D4105" s="1">
        <v>7282</v>
      </c>
      <c r="E4105" s="1" t="s">
        <v>10</v>
      </c>
      <c r="F4105" s="1" t="s">
        <v>90</v>
      </c>
      <c r="G4105" s="1" t="s">
        <v>71</v>
      </c>
      <c r="H4105" s="1" t="s">
        <v>19</v>
      </c>
      <c r="I4105" s="1" t="s">
        <v>21</v>
      </c>
      <c r="J4105" s="1" t="s">
        <v>13</v>
      </c>
      <c r="K4105" s="1" t="s">
        <v>15</v>
      </c>
      <c r="L4105" s="1" t="s">
        <v>76</v>
      </c>
      <c r="M4105" s="1">
        <v>178930</v>
      </c>
      <c r="N4105" s="17">
        <v>368.04480347058603</v>
      </c>
      <c r="O4105" s="8">
        <v>3054.0913058055444</v>
      </c>
      <c r="P4105" s="8">
        <v>3406.1891952315968</v>
      </c>
      <c r="Q4105" s="8">
        <f>P4105-Table3[[#This Row],[paid]]</f>
        <v>352.09788942605246</v>
      </c>
      <c r="R4105" s="8">
        <v>9.2548221388046787</v>
      </c>
      <c r="S4105" s="8">
        <v>5200</v>
      </c>
      <c r="T4105" s="10">
        <v>0.02</v>
      </c>
      <c r="U4105" s="8">
        <v>193.00277943104393</v>
      </c>
      <c r="V4105" s="10">
        <v>9.4437296525411735E-3</v>
      </c>
    </row>
    <row r="4106" spans="1:22" x14ac:dyDescent="0.25">
      <c r="A4106" s="6">
        <v>44751</v>
      </c>
      <c r="B4106" s="7" t="str">
        <f t="shared" si="64"/>
        <v>7</v>
      </c>
      <c r="C4106" s="17">
        <f>_xlfn.ISOWEEKNUM(Table3[[#This Row],[dt]])</f>
        <v>27</v>
      </c>
      <c r="D4106" s="1">
        <v>12780</v>
      </c>
      <c r="E4106" s="1" t="s">
        <v>10</v>
      </c>
      <c r="F4106" s="1" t="s">
        <v>93</v>
      </c>
      <c r="G4106" s="1" t="s">
        <v>29</v>
      </c>
      <c r="H4106" s="1" t="s">
        <v>19</v>
      </c>
      <c r="I4106" s="1" t="s">
        <v>18</v>
      </c>
      <c r="J4106" s="1" t="s">
        <v>16</v>
      </c>
      <c r="K4106" s="1" t="s">
        <v>15</v>
      </c>
      <c r="L4106" s="1" t="s">
        <v>78</v>
      </c>
      <c r="M4106" s="1">
        <v>231090</v>
      </c>
      <c r="N4106" s="17">
        <v>134.13925590137654</v>
      </c>
      <c r="O4106" s="8">
        <v>5211.0466628320173</v>
      </c>
      <c r="P4106" s="8">
        <v>5547.6660461876045</v>
      </c>
      <c r="Q4106" s="8">
        <f>P4106-Table3[[#This Row],[paid]]</f>
        <v>336.61938335558716</v>
      </c>
      <c r="R4106" s="8">
        <v>41.357513197079498</v>
      </c>
      <c r="S4106" s="8">
        <v>3800</v>
      </c>
      <c r="T4106" s="10">
        <v>0.05</v>
      </c>
      <c r="U4106" s="8">
        <v>1015.0395658400948</v>
      </c>
      <c r="V4106" s="10">
        <v>3.0494492560453636E-2</v>
      </c>
    </row>
    <row r="4107" spans="1:22" x14ac:dyDescent="0.25">
      <c r="A4107" s="6">
        <v>44751</v>
      </c>
      <c r="B4107" s="7" t="str">
        <f t="shared" si="64"/>
        <v>7</v>
      </c>
      <c r="C4107" s="17">
        <f>_xlfn.ISOWEEKNUM(Table3[[#This Row],[dt]])</f>
        <v>27</v>
      </c>
      <c r="D4107" s="1">
        <v>17871</v>
      </c>
      <c r="E4107" s="1" t="s">
        <v>10</v>
      </c>
      <c r="F4107" s="1" t="s">
        <v>93</v>
      </c>
      <c r="G4107" s="1" t="s">
        <v>38</v>
      </c>
      <c r="H4107" s="1" t="s">
        <v>17</v>
      </c>
      <c r="I4107" s="1" t="s">
        <v>12</v>
      </c>
      <c r="J4107" s="1" t="s">
        <v>16</v>
      </c>
      <c r="K4107" s="1" t="s">
        <v>14</v>
      </c>
      <c r="L4107" s="1" t="s">
        <v>80</v>
      </c>
      <c r="M4107" s="1">
        <v>291060</v>
      </c>
      <c r="N4107" s="17">
        <v>268.43743515252129</v>
      </c>
      <c r="O4107" s="8">
        <v>2637.4646022829361</v>
      </c>
      <c r="P4107" s="8">
        <v>2949.9759714266497</v>
      </c>
      <c r="Q4107" s="8">
        <f>P4107-Table3[[#This Row],[paid]]</f>
        <v>312.51136914371364</v>
      </c>
      <c r="R4107" s="8">
        <v>10.989435842845566</v>
      </c>
      <c r="S4107" s="8">
        <v>3600</v>
      </c>
      <c r="T4107" s="10">
        <v>0.08</v>
      </c>
      <c r="U4107" s="8">
        <v>648.89687989076072</v>
      </c>
      <c r="V4107" s="10">
        <v>3.6661139287006074E-2</v>
      </c>
    </row>
    <row r="4108" spans="1:22" x14ac:dyDescent="0.25">
      <c r="A4108" s="6">
        <v>44751</v>
      </c>
      <c r="B4108" s="7" t="str">
        <f t="shared" si="64"/>
        <v>7</v>
      </c>
      <c r="C4108" s="17">
        <f>_xlfn.ISOWEEKNUM(Table3[[#This Row],[dt]])</f>
        <v>27</v>
      </c>
      <c r="D4108" s="1">
        <v>17644</v>
      </c>
      <c r="E4108" s="1" t="s">
        <v>10</v>
      </c>
      <c r="F4108" s="1" t="s">
        <v>94</v>
      </c>
      <c r="G4108" s="1" t="s">
        <v>65</v>
      </c>
      <c r="H4108" s="1" t="s">
        <v>17</v>
      </c>
      <c r="I4108" s="1" t="s">
        <v>12</v>
      </c>
      <c r="J4108" s="1" t="s">
        <v>13</v>
      </c>
      <c r="K4108" s="1" t="s">
        <v>14</v>
      </c>
      <c r="L4108" s="1" t="s">
        <v>77</v>
      </c>
      <c r="M4108" s="1">
        <v>122050</v>
      </c>
      <c r="N4108" s="17">
        <v>491.28809660724556</v>
      </c>
      <c r="O4108" s="8">
        <v>4402.3223908226373</v>
      </c>
      <c r="P4108" s="8">
        <v>4681.4038702136622</v>
      </c>
      <c r="Q4108" s="8">
        <f>P4108-Table3[[#This Row],[paid]]</f>
        <v>279.08147939102491</v>
      </c>
      <c r="R4108" s="8">
        <v>9.5288363437719408</v>
      </c>
      <c r="S4108" s="8">
        <v>6200</v>
      </c>
      <c r="T4108" s="10">
        <v>0.1</v>
      </c>
      <c r="U4108" s="8">
        <v>513.75448219586224</v>
      </c>
      <c r="V4108" s="10">
        <v>1.8290613116602499E-2</v>
      </c>
    </row>
    <row r="4109" spans="1:22" x14ac:dyDescent="0.25">
      <c r="A4109" s="6">
        <v>44751</v>
      </c>
      <c r="B4109" s="7" t="str">
        <f t="shared" si="64"/>
        <v>7</v>
      </c>
      <c r="C4109" s="17">
        <f>_xlfn.ISOWEEKNUM(Table3[[#This Row],[dt]])</f>
        <v>27</v>
      </c>
      <c r="D4109" s="1">
        <v>2851</v>
      </c>
      <c r="E4109" s="1" t="s">
        <v>10</v>
      </c>
      <c r="F4109" s="1" t="s">
        <v>95</v>
      </c>
      <c r="G4109" s="1" t="s">
        <v>52</v>
      </c>
      <c r="H4109" s="1" t="s">
        <v>11</v>
      </c>
      <c r="I4109" s="1" t="s">
        <v>18</v>
      </c>
      <c r="J4109" s="1" t="s">
        <v>13</v>
      </c>
      <c r="K4109" s="1" t="s">
        <v>15</v>
      </c>
      <c r="L4109" s="1" t="s">
        <v>80</v>
      </c>
      <c r="M4109" s="1">
        <v>51720</v>
      </c>
      <c r="N4109" s="17">
        <v>301.08192531591652</v>
      </c>
      <c r="O4109" s="8">
        <v>1209.920057143039</v>
      </c>
      <c r="P4109" s="8">
        <v>1480.8335783860566</v>
      </c>
      <c r="Q4109" s="8">
        <f>P4109-Table3[[#This Row],[paid]]</f>
        <v>270.91352124301761</v>
      </c>
      <c r="R4109" s="8">
        <v>4.9183742160286137</v>
      </c>
      <c r="S4109" s="8">
        <v>1200</v>
      </c>
      <c r="T4109" s="10">
        <v>0.08</v>
      </c>
      <c r="U4109" s="8">
        <v>351.12719852046041</v>
      </c>
      <c r="V4109" s="10">
        <v>3.9519092899819065E-2</v>
      </c>
    </row>
    <row r="4110" spans="1:22" x14ac:dyDescent="0.25">
      <c r="A4110" s="6">
        <v>44751</v>
      </c>
      <c r="B4110" s="7" t="str">
        <f t="shared" si="64"/>
        <v>7</v>
      </c>
      <c r="C4110" s="17">
        <f>_xlfn.ISOWEEKNUM(Table3[[#This Row],[dt]])</f>
        <v>27</v>
      </c>
      <c r="D4110" s="1">
        <v>14315</v>
      </c>
      <c r="E4110" s="1" t="s">
        <v>10</v>
      </c>
      <c r="F4110" s="1" t="s">
        <v>90</v>
      </c>
      <c r="G4110" s="1" t="s">
        <v>31</v>
      </c>
      <c r="H4110" s="1" t="s">
        <v>11</v>
      </c>
      <c r="I4110" s="1" t="s">
        <v>12</v>
      </c>
      <c r="J4110" s="1" t="s">
        <v>16</v>
      </c>
      <c r="K4110" s="1" t="s">
        <v>14</v>
      </c>
      <c r="L4110" s="1" t="s">
        <v>79</v>
      </c>
      <c r="M4110" s="1">
        <v>111990</v>
      </c>
      <c r="N4110" s="17">
        <v>408.24962388612431</v>
      </c>
      <c r="O4110" s="8">
        <v>2923.9822100981055</v>
      </c>
      <c r="P4110" s="8">
        <v>3157.9752315403966</v>
      </c>
      <c r="Q4110" s="8">
        <f>P4110-Table3[[#This Row],[paid]]</f>
        <v>233.99302144229114</v>
      </c>
      <c r="R4110" s="8">
        <v>7.7354026722172096</v>
      </c>
      <c r="S4110" s="8">
        <v>4000</v>
      </c>
      <c r="T4110" s="10">
        <v>0.15</v>
      </c>
      <c r="U4110" s="8">
        <v>2120.2071246908981</v>
      </c>
      <c r="V4110" s="10">
        <v>0.11189696821744355</v>
      </c>
    </row>
    <row r="4111" spans="1:22" x14ac:dyDescent="0.25">
      <c r="A4111" s="6">
        <v>44751</v>
      </c>
      <c r="B4111" s="7" t="str">
        <f t="shared" si="64"/>
        <v>7</v>
      </c>
      <c r="C4111" s="17">
        <f>_xlfn.ISOWEEKNUM(Table3[[#This Row],[dt]])</f>
        <v>27</v>
      </c>
      <c r="D4111" s="1">
        <v>15031</v>
      </c>
      <c r="E4111" s="1" t="s">
        <v>10</v>
      </c>
      <c r="F4111" s="1" t="s">
        <v>95</v>
      </c>
      <c r="G4111" s="1" t="s">
        <v>61</v>
      </c>
      <c r="H4111" s="1" t="s">
        <v>19</v>
      </c>
      <c r="I4111" s="1" t="s">
        <v>12</v>
      </c>
      <c r="J4111" s="1" t="s">
        <v>13</v>
      </c>
      <c r="K4111" s="1" t="s">
        <v>14</v>
      </c>
      <c r="L4111" s="1" t="s">
        <v>76</v>
      </c>
      <c r="M4111" s="1">
        <v>90910</v>
      </c>
      <c r="N4111" s="17">
        <v>179.60064912156918</v>
      </c>
      <c r="O4111" s="8">
        <v>2940.964806037071</v>
      </c>
      <c r="P4111" s="8">
        <v>3144.0427869520699</v>
      </c>
      <c r="Q4111" s="8">
        <f>P4111-Table3[[#This Row],[paid]]</f>
        <v>203.07798091499899</v>
      </c>
      <c r="R4111" s="8">
        <v>17.505742893077805</v>
      </c>
      <c r="S4111" s="8">
        <v>2600</v>
      </c>
      <c r="T4111" s="10">
        <v>0.11</v>
      </c>
      <c r="U4111" s="8">
        <v>665.52876226662113</v>
      </c>
      <c r="V4111" s="10">
        <v>3.5279882588780162E-2</v>
      </c>
    </row>
    <row r="4112" spans="1:22" x14ac:dyDescent="0.25">
      <c r="A4112" s="6">
        <v>44751</v>
      </c>
      <c r="B4112" s="7" t="str">
        <f t="shared" si="64"/>
        <v>7</v>
      </c>
      <c r="C4112" s="17">
        <f>_xlfn.ISOWEEKNUM(Table3[[#This Row],[dt]])</f>
        <v>27</v>
      </c>
      <c r="D4112" s="1">
        <v>8767</v>
      </c>
      <c r="E4112" s="1" t="s">
        <v>10</v>
      </c>
      <c r="F4112" s="1" t="s">
        <v>95</v>
      </c>
      <c r="G4112" s="1" t="s">
        <v>45</v>
      </c>
      <c r="H4112" s="1" t="s">
        <v>17</v>
      </c>
      <c r="I4112" s="1" t="s">
        <v>18</v>
      </c>
      <c r="J4112" s="1" t="s">
        <v>13</v>
      </c>
      <c r="K4112" s="1" t="s">
        <v>14</v>
      </c>
      <c r="L4112" s="1" t="s">
        <v>80</v>
      </c>
      <c r="M4112" s="1">
        <v>244050</v>
      </c>
      <c r="N4112" s="17">
        <v>676.94228005144112</v>
      </c>
      <c r="O4112" s="8">
        <v>5962.0215820259555</v>
      </c>
      <c r="P4112" s="8">
        <v>6115.0673991705307</v>
      </c>
      <c r="Q4112" s="8">
        <f>P4112-Table3[[#This Row],[paid]]</f>
        <v>153.04581714457527</v>
      </c>
      <c r="R4112" s="8">
        <v>9.0333660333726602</v>
      </c>
      <c r="S4112" s="8">
        <v>11800</v>
      </c>
      <c r="T4112" s="10">
        <v>0.12</v>
      </c>
      <c r="U4112" s="8">
        <v>617.95974862886192</v>
      </c>
      <c r="V4112" s="10">
        <v>1.6842543951701011E-2</v>
      </c>
    </row>
    <row r="4113" spans="1:22" x14ac:dyDescent="0.25">
      <c r="A4113" s="6">
        <v>44751</v>
      </c>
      <c r="B4113" s="7" t="str">
        <f t="shared" si="64"/>
        <v>7</v>
      </c>
      <c r="C4113" s="17">
        <f>_xlfn.ISOWEEKNUM(Table3[[#This Row],[dt]])</f>
        <v>27</v>
      </c>
      <c r="D4113" s="1">
        <v>18082</v>
      </c>
      <c r="E4113" s="1" t="s">
        <v>24</v>
      </c>
      <c r="F4113" s="1" t="s">
        <v>92</v>
      </c>
      <c r="G4113" s="1" t="s">
        <v>39</v>
      </c>
      <c r="H4113" s="1" t="s">
        <v>11</v>
      </c>
      <c r="I4113" s="1" t="s">
        <v>12</v>
      </c>
      <c r="J4113" s="1" t="s">
        <v>13</v>
      </c>
      <c r="K4113" s="1" t="s">
        <v>15</v>
      </c>
      <c r="L4113" s="1" t="s">
        <v>81</v>
      </c>
      <c r="M4113" s="1">
        <v>116540</v>
      </c>
      <c r="N4113" s="17">
        <v>1056.9111763136837</v>
      </c>
      <c r="O4113" s="8">
        <v>2783.7077241089992</v>
      </c>
      <c r="P4113" s="8">
        <v>2884.442946276009</v>
      </c>
      <c r="Q4113" s="8">
        <f>P4113-Table3[[#This Row],[paid]]</f>
        <v>100.73522216700985</v>
      </c>
      <c r="R4113" s="8">
        <v>2.7291252197147049</v>
      </c>
      <c r="S4113" s="8">
        <v>5400</v>
      </c>
      <c r="T4113" s="10">
        <v>0.15</v>
      </c>
      <c r="U4113" s="8">
        <v>679.11956066077607</v>
      </c>
      <c r="V4113" s="10">
        <v>3.9240364795425559E-2</v>
      </c>
    </row>
    <row r="4114" spans="1:22" x14ac:dyDescent="0.25">
      <c r="A4114" s="6">
        <v>44751</v>
      </c>
      <c r="B4114" s="7" t="str">
        <f t="shared" si="64"/>
        <v>7</v>
      </c>
      <c r="C4114" s="17">
        <f>_xlfn.ISOWEEKNUM(Table3[[#This Row],[dt]])</f>
        <v>27</v>
      </c>
      <c r="D4114" s="1">
        <v>17268</v>
      </c>
      <c r="E4114" s="1" t="s">
        <v>10</v>
      </c>
      <c r="F4114" s="1" t="s">
        <v>93</v>
      </c>
      <c r="G4114" s="1" t="s">
        <v>69</v>
      </c>
      <c r="H4114" s="1" t="s">
        <v>11</v>
      </c>
      <c r="I4114" s="1" t="s">
        <v>18</v>
      </c>
      <c r="J4114" s="1" t="s">
        <v>16</v>
      </c>
      <c r="K4114" s="1" t="s">
        <v>14</v>
      </c>
      <c r="L4114" s="1" t="s">
        <v>76</v>
      </c>
      <c r="M4114" s="1">
        <v>80590</v>
      </c>
      <c r="N4114" s="17">
        <v>336.18076477404401</v>
      </c>
      <c r="O4114" s="8">
        <v>2047.067577538081</v>
      </c>
      <c r="P4114" s="8">
        <v>2124.0269869163635</v>
      </c>
      <c r="Q4114" s="8">
        <f>P4114-Table3[[#This Row],[paid]]</f>
        <v>76.959409378282544</v>
      </c>
      <c r="R4114" s="8">
        <v>6.3181098072162998</v>
      </c>
      <c r="S4114" s="8">
        <v>1800</v>
      </c>
      <c r="T4114" s="10">
        <v>0.15</v>
      </c>
      <c r="U4114" s="8">
        <v>157.41339097688899</v>
      </c>
      <c r="V4114" s="10">
        <v>1.2351804061069538E-2</v>
      </c>
    </row>
    <row r="4115" spans="1:22" x14ac:dyDescent="0.25">
      <c r="A4115" s="6">
        <v>44751</v>
      </c>
      <c r="B4115" s="7" t="str">
        <f t="shared" si="64"/>
        <v>7</v>
      </c>
      <c r="C4115" s="17">
        <f>_xlfn.ISOWEEKNUM(Table3[[#This Row],[dt]])</f>
        <v>27</v>
      </c>
      <c r="D4115" s="1">
        <v>17247</v>
      </c>
      <c r="E4115" s="1" t="s">
        <v>10</v>
      </c>
      <c r="F4115" s="1" t="s">
        <v>89</v>
      </c>
      <c r="G4115" s="1" t="s">
        <v>67</v>
      </c>
      <c r="H4115" s="1" t="s">
        <v>11</v>
      </c>
      <c r="I4115" s="1" t="s">
        <v>18</v>
      </c>
      <c r="J4115" s="1" t="s">
        <v>16</v>
      </c>
      <c r="K4115" s="1" t="s">
        <v>15</v>
      </c>
      <c r="L4115" s="1" t="s">
        <v>78</v>
      </c>
      <c r="M4115" s="1">
        <v>254310</v>
      </c>
      <c r="N4115" s="17">
        <v>1095.8226605702248</v>
      </c>
      <c r="O4115" s="8">
        <v>4927.7519162263661</v>
      </c>
      <c r="P4115" s="8">
        <v>4999.9464958048147</v>
      </c>
      <c r="Q4115" s="8">
        <f>P4115-Table3[[#This Row],[paid]]</f>
        <v>72.194579578448611</v>
      </c>
      <c r="R4115" s="8">
        <v>4.5627332557651537</v>
      </c>
      <c r="S4115" s="8">
        <v>5200</v>
      </c>
      <c r="T4115" s="10">
        <v>7.0000000000000007E-2</v>
      </c>
      <c r="U4115" s="8">
        <v>1637.888144362543</v>
      </c>
      <c r="V4115" s="10">
        <v>5.4596855710916325E-2</v>
      </c>
    </row>
    <row r="4116" spans="1:22" x14ac:dyDescent="0.25">
      <c r="A4116" s="6">
        <v>44751</v>
      </c>
      <c r="B4116" s="7" t="str">
        <f t="shared" si="64"/>
        <v>7</v>
      </c>
      <c r="C4116" s="17">
        <f>_xlfn.ISOWEEKNUM(Table3[[#This Row],[dt]])</f>
        <v>27</v>
      </c>
      <c r="D4116" s="1">
        <v>17628</v>
      </c>
      <c r="E4116" s="1" t="s">
        <v>10</v>
      </c>
      <c r="F4116" s="1" t="s">
        <v>92</v>
      </c>
      <c r="G4116" s="1" t="s">
        <v>30</v>
      </c>
      <c r="H4116" s="1" t="s">
        <v>11</v>
      </c>
      <c r="I4116" s="1" t="s">
        <v>18</v>
      </c>
      <c r="J4116" s="1" t="s">
        <v>13</v>
      </c>
      <c r="K4116" s="1" t="s">
        <v>15</v>
      </c>
      <c r="L4116" s="1" t="s">
        <v>78</v>
      </c>
      <c r="M4116" s="1">
        <v>6590</v>
      </c>
      <c r="N4116" s="17">
        <v>36.727707006369421</v>
      </c>
      <c r="O4116" s="8">
        <v>116.58490052936968</v>
      </c>
      <c r="P4116" s="8">
        <v>101.9499063811765</v>
      </c>
      <c r="Q4116" s="8">
        <f>P4116-Table3[[#This Row],[paid]]</f>
        <v>-14.634994148193172</v>
      </c>
      <c r="R4116" s="8">
        <v>2.7758309649849928</v>
      </c>
      <c r="S4116" s="8">
        <v>200</v>
      </c>
      <c r="T4116" s="10">
        <v>0.06</v>
      </c>
      <c r="U4116" s="8">
        <v>11.691307670315569</v>
      </c>
      <c r="V4116" s="10">
        <v>1.9112830482654553E-2</v>
      </c>
    </row>
    <row r="4117" spans="1:22" x14ac:dyDescent="0.25">
      <c r="A4117" s="6">
        <v>44751</v>
      </c>
      <c r="B4117" s="7" t="str">
        <f t="shared" si="64"/>
        <v>7</v>
      </c>
      <c r="C4117" s="17">
        <f>_xlfn.ISOWEEKNUM(Table3[[#This Row],[dt]])</f>
        <v>27</v>
      </c>
      <c r="D4117" s="1">
        <v>13155</v>
      </c>
      <c r="E4117" s="1" t="s">
        <v>10</v>
      </c>
      <c r="F4117" s="1" t="s">
        <v>91</v>
      </c>
      <c r="G4117" s="1" t="s">
        <v>38</v>
      </c>
      <c r="H4117" s="1" t="s">
        <v>17</v>
      </c>
      <c r="I4117" s="1" t="s">
        <v>12</v>
      </c>
      <c r="J4117" s="1" t="s">
        <v>13</v>
      </c>
      <c r="K4117" s="1" t="s">
        <v>14</v>
      </c>
      <c r="L4117" s="1" t="s">
        <v>75</v>
      </c>
      <c r="M4117" s="1">
        <v>610</v>
      </c>
      <c r="N4117" s="17">
        <v>3.841309823677582</v>
      </c>
      <c r="O4117" s="8">
        <v>23.783813711276949</v>
      </c>
      <c r="P4117" s="8">
        <v>0.3383740639023915</v>
      </c>
      <c r="Q4117" s="8">
        <f>P4117-Table3[[#This Row],[paid]]</f>
        <v>-23.445439647374556</v>
      </c>
      <c r="R4117" s="8">
        <v>8.8088198930655351E-2</v>
      </c>
      <c r="S4117" s="8">
        <v>200</v>
      </c>
      <c r="T4117" s="10">
        <v>7.0000000000000007E-2</v>
      </c>
      <c r="U4117" s="8">
        <v>4.6496213491733059E-2</v>
      </c>
      <c r="V4117" s="10">
        <v>2.2901781613865808E-2</v>
      </c>
    </row>
    <row r="4118" spans="1:22" x14ac:dyDescent="0.25">
      <c r="A4118" s="6">
        <v>44751</v>
      </c>
      <c r="B4118" s="7" t="str">
        <f t="shared" si="64"/>
        <v>7</v>
      </c>
      <c r="C4118" s="17">
        <f>_xlfn.ISOWEEKNUM(Table3[[#This Row],[dt]])</f>
        <v>27</v>
      </c>
      <c r="D4118" s="1">
        <v>17962</v>
      </c>
      <c r="E4118" s="1" t="s">
        <v>10</v>
      </c>
      <c r="F4118" s="1" t="s">
        <v>92</v>
      </c>
      <c r="G4118" s="1" t="s">
        <v>61</v>
      </c>
      <c r="H4118" s="1" t="s">
        <v>11</v>
      </c>
      <c r="I4118" s="1" t="s">
        <v>12</v>
      </c>
      <c r="J4118" s="1" t="s">
        <v>23</v>
      </c>
      <c r="K4118" s="1" t="s">
        <v>15</v>
      </c>
      <c r="L4118" s="1" t="s">
        <v>81</v>
      </c>
      <c r="M4118" s="1">
        <v>86430</v>
      </c>
      <c r="N4118" s="17">
        <v>957.20138605788827</v>
      </c>
      <c r="O4118" s="8">
        <v>1682.0352124338062</v>
      </c>
      <c r="P4118" s="8">
        <v>1646.2642502452084</v>
      </c>
      <c r="Q4118" s="8">
        <f>P4118-Table3[[#This Row],[paid]]</f>
        <v>-35.770962188597878</v>
      </c>
      <c r="R4118" s="8">
        <v>1.71987240535154</v>
      </c>
      <c r="S4118" s="8">
        <v>1800</v>
      </c>
      <c r="T4118" s="10">
        <v>0.06</v>
      </c>
      <c r="U4118" s="8">
        <v>154.36357492511922</v>
      </c>
      <c r="V4118" s="10">
        <v>1.56276627422893E-2</v>
      </c>
    </row>
    <row r="4119" spans="1:22" x14ac:dyDescent="0.25">
      <c r="A4119" s="6">
        <v>44751</v>
      </c>
      <c r="B4119" s="7" t="str">
        <f t="shared" si="64"/>
        <v>7</v>
      </c>
      <c r="C4119" s="17">
        <f>_xlfn.ISOWEEKNUM(Table3[[#This Row],[dt]])</f>
        <v>27</v>
      </c>
      <c r="D4119" s="1">
        <v>17473</v>
      </c>
      <c r="E4119" s="1" t="s">
        <v>10</v>
      </c>
      <c r="F4119" s="1" t="s">
        <v>89</v>
      </c>
      <c r="G4119" s="1" t="s">
        <v>56</v>
      </c>
      <c r="H4119" s="1" t="s">
        <v>17</v>
      </c>
      <c r="I4119" s="1" t="s">
        <v>12</v>
      </c>
      <c r="J4119" s="1" t="s">
        <v>16</v>
      </c>
      <c r="K4119" s="1" t="s">
        <v>15</v>
      </c>
      <c r="L4119" s="1" t="s">
        <v>76</v>
      </c>
      <c r="M4119" s="1">
        <v>83460</v>
      </c>
      <c r="N4119" s="17">
        <v>371.26850629040109</v>
      </c>
      <c r="O4119" s="8">
        <v>1436.1266804753209</v>
      </c>
      <c r="P4119" s="8">
        <v>1388.5119987079804</v>
      </c>
      <c r="Q4119" s="8">
        <f>P4119-Table3[[#This Row],[paid]]</f>
        <v>-47.614681767340471</v>
      </c>
      <c r="R4119" s="8">
        <v>3.7399132304044813</v>
      </c>
      <c r="S4119" s="8">
        <v>800</v>
      </c>
      <c r="T4119" s="10">
        <v>6.5000000000000002E-2</v>
      </c>
      <c r="U4119" s="8">
        <v>95.838083528540494</v>
      </c>
      <c r="V4119" s="10">
        <v>1.1503691675899388E-2</v>
      </c>
    </row>
    <row r="4120" spans="1:22" x14ac:dyDescent="0.25">
      <c r="A4120" s="6">
        <v>44751</v>
      </c>
      <c r="B4120" s="7" t="str">
        <f t="shared" si="64"/>
        <v>7</v>
      </c>
      <c r="C4120" s="17">
        <f>_xlfn.ISOWEEKNUM(Table3[[#This Row],[dt]])</f>
        <v>27</v>
      </c>
      <c r="D4120" s="1">
        <v>17848</v>
      </c>
      <c r="E4120" s="1" t="s">
        <v>10</v>
      </c>
      <c r="F4120" s="1" t="s">
        <v>89</v>
      </c>
      <c r="G4120" s="1" t="s">
        <v>42</v>
      </c>
      <c r="H4120" s="1" t="s">
        <v>11</v>
      </c>
      <c r="I4120" s="1" t="s">
        <v>12</v>
      </c>
      <c r="J4120" s="1" t="s">
        <v>16</v>
      </c>
      <c r="K4120" s="1" t="s">
        <v>14</v>
      </c>
      <c r="L4120" s="1" t="s">
        <v>80</v>
      </c>
      <c r="M4120" s="1">
        <v>36200</v>
      </c>
      <c r="N4120" s="17">
        <v>225.16996962245045</v>
      </c>
      <c r="O4120" s="8">
        <v>589.57518914541333</v>
      </c>
      <c r="P4120" s="8">
        <v>514.55281949621394</v>
      </c>
      <c r="Q4120" s="8">
        <f>P4120-Table3[[#This Row],[paid]]</f>
        <v>-75.022369649199391</v>
      </c>
      <c r="R4120" s="8">
        <v>2.2851751517264081</v>
      </c>
      <c r="S4120" s="8">
        <v>400</v>
      </c>
      <c r="T4120" s="10">
        <v>7.0000000000000007E-2</v>
      </c>
      <c r="U4120" s="8">
        <v>123.02518085590727</v>
      </c>
      <c r="V4120" s="10">
        <v>3.9848575369566597E-2</v>
      </c>
    </row>
    <row r="4121" spans="1:22" x14ac:dyDescent="0.25">
      <c r="A4121" s="6">
        <v>44751</v>
      </c>
      <c r="B4121" s="7" t="str">
        <f t="shared" si="64"/>
        <v>7</v>
      </c>
      <c r="C4121" s="17">
        <f>_xlfn.ISOWEEKNUM(Table3[[#This Row],[dt]])</f>
        <v>27</v>
      </c>
      <c r="D4121" s="1">
        <v>16656</v>
      </c>
      <c r="E4121" s="1" t="s">
        <v>10</v>
      </c>
      <c r="F4121" s="1" t="s">
        <v>89</v>
      </c>
      <c r="G4121" s="1" t="s">
        <v>32</v>
      </c>
      <c r="H4121" s="1" t="s">
        <v>11</v>
      </c>
      <c r="I4121" s="1" t="s">
        <v>18</v>
      </c>
      <c r="J4121" s="1" t="s">
        <v>13</v>
      </c>
      <c r="K4121" s="1" t="s">
        <v>14</v>
      </c>
      <c r="L4121" s="1" t="s">
        <v>78</v>
      </c>
      <c r="M4121" s="1">
        <v>6810</v>
      </c>
      <c r="N4121" s="17">
        <v>19.861354152645038</v>
      </c>
      <c r="O4121" s="8">
        <v>107.34684917573264</v>
      </c>
      <c r="P4121" s="8">
        <v>5.4668045862815333</v>
      </c>
      <c r="Q4121" s="8">
        <f>P4121-Table3[[#This Row],[paid]]</f>
        <v>-101.8800445894511</v>
      </c>
      <c r="R4121" s="8">
        <v>0.27524833121982728</v>
      </c>
      <c r="S4121" s="8">
        <v>200</v>
      </c>
      <c r="T4121" s="10">
        <v>0.11</v>
      </c>
      <c r="U4121" s="8">
        <v>0.57426050099941672</v>
      </c>
      <c r="V4121" s="10">
        <v>1.7507500403449366E-2</v>
      </c>
    </row>
    <row r="4122" spans="1:22" x14ac:dyDescent="0.25">
      <c r="A4122" s="6">
        <v>44751</v>
      </c>
      <c r="B4122" s="7" t="str">
        <f t="shared" si="64"/>
        <v>7</v>
      </c>
      <c r="C4122" s="17">
        <f>_xlfn.ISOWEEKNUM(Table3[[#This Row],[dt]])</f>
        <v>27</v>
      </c>
      <c r="D4122" s="1">
        <v>15810</v>
      </c>
      <c r="E4122" s="1" t="s">
        <v>10</v>
      </c>
      <c r="F4122" s="1" t="s">
        <v>89</v>
      </c>
      <c r="G4122" s="1" t="s">
        <v>43</v>
      </c>
      <c r="H4122" s="1" t="s">
        <v>11</v>
      </c>
      <c r="I4122" s="1" t="s">
        <v>18</v>
      </c>
      <c r="J4122" s="1" t="s">
        <v>16</v>
      </c>
      <c r="K4122" s="1" t="s">
        <v>14</v>
      </c>
      <c r="L4122" s="1" t="s">
        <v>77</v>
      </c>
      <c r="M4122" s="1">
        <v>8790</v>
      </c>
      <c r="N4122" s="17">
        <v>34.132023755139336</v>
      </c>
      <c r="O4122" s="8">
        <v>155.41734027440182</v>
      </c>
      <c r="P4122" s="8">
        <v>52.006944609867212</v>
      </c>
      <c r="Q4122" s="8">
        <f>P4122-Table3[[#This Row],[paid]]</f>
        <v>-103.4103956645346</v>
      </c>
      <c r="R4122" s="8">
        <v>1.5236994144549196</v>
      </c>
      <c r="S4122" s="8">
        <v>200</v>
      </c>
      <c r="T4122" s="10">
        <v>0.15</v>
      </c>
      <c r="U4122" s="8">
        <v>28.770207106673141</v>
      </c>
      <c r="V4122" s="10">
        <v>9.2199888952313139E-2</v>
      </c>
    </row>
    <row r="4123" spans="1:22" x14ac:dyDescent="0.25">
      <c r="A4123" s="6">
        <v>44751</v>
      </c>
      <c r="B4123" s="7" t="str">
        <f t="shared" si="64"/>
        <v>7</v>
      </c>
      <c r="C4123" s="17">
        <f>_xlfn.ISOWEEKNUM(Table3[[#This Row],[dt]])</f>
        <v>27</v>
      </c>
      <c r="D4123" s="1">
        <v>7576</v>
      </c>
      <c r="E4123" s="1" t="s">
        <v>10</v>
      </c>
      <c r="F4123" s="1" t="s">
        <v>91</v>
      </c>
      <c r="G4123" s="1" t="s">
        <v>50</v>
      </c>
      <c r="H4123" s="1" t="s">
        <v>17</v>
      </c>
      <c r="I4123" s="1" t="s">
        <v>12</v>
      </c>
      <c r="J4123" s="1" t="s">
        <v>16</v>
      </c>
      <c r="K4123" s="1" t="s">
        <v>14</v>
      </c>
      <c r="L4123" s="1" t="s">
        <v>81</v>
      </c>
      <c r="M4123" s="1">
        <v>4900</v>
      </c>
      <c r="N4123" s="17">
        <v>9.2663347612982907</v>
      </c>
      <c r="O4123" s="8">
        <v>131.81418081049742</v>
      </c>
      <c r="P4123" s="8">
        <v>4.1545385227087426</v>
      </c>
      <c r="Q4123" s="8">
        <f>P4123-Table3[[#This Row],[paid]]</f>
        <v>-127.65964228778867</v>
      </c>
      <c r="R4123" s="8">
        <v>0.44834755377720209</v>
      </c>
      <c r="S4123" s="8">
        <v>200</v>
      </c>
      <c r="T4123" s="10">
        <v>0.1</v>
      </c>
      <c r="U4123" s="8">
        <v>0.66029226385599771</v>
      </c>
      <c r="V4123" s="10">
        <v>2.6488792928778756E-2</v>
      </c>
    </row>
    <row r="4124" spans="1:22" x14ac:dyDescent="0.25">
      <c r="A4124" s="6">
        <v>44751</v>
      </c>
      <c r="B4124" s="7" t="str">
        <f t="shared" si="64"/>
        <v>7</v>
      </c>
      <c r="C4124" s="17">
        <f>_xlfn.ISOWEEKNUM(Table3[[#This Row],[dt]])</f>
        <v>27</v>
      </c>
      <c r="D4124" s="1">
        <v>17957</v>
      </c>
      <c r="E4124" s="1" t="s">
        <v>10</v>
      </c>
      <c r="F4124" s="1" t="s">
        <v>93</v>
      </c>
      <c r="G4124" s="1" t="s">
        <v>31</v>
      </c>
      <c r="H4124" s="1" t="s">
        <v>17</v>
      </c>
      <c r="I4124" s="1" t="s">
        <v>12</v>
      </c>
      <c r="J4124" s="1" t="s">
        <v>16</v>
      </c>
      <c r="K4124" s="1" t="s">
        <v>15</v>
      </c>
      <c r="L4124" s="1" t="s">
        <v>78</v>
      </c>
      <c r="M4124" s="1">
        <v>21270</v>
      </c>
      <c r="N4124" s="17">
        <v>178.20549457686562</v>
      </c>
      <c r="O4124" s="8">
        <v>171.96571373798409</v>
      </c>
      <c r="P4124" s="8">
        <v>39.593326959872286</v>
      </c>
      <c r="Q4124" s="8">
        <f>P4124-Table3[[#This Row],[paid]]</f>
        <v>-132.3723867781118</v>
      </c>
      <c r="R4124" s="8">
        <v>0.22217792472607764</v>
      </c>
      <c r="S4124" s="8">
        <v>200</v>
      </c>
      <c r="T4124" s="10">
        <v>7.4999999999999997E-2</v>
      </c>
      <c r="U4124" s="8">
        <v>10.256693436225214</v>
      </c>
      <c r="V4124" s="10">
        <v>4.3175177164830249E-2</v>
      </c>
    </row>
    <row r="4125" spans="1:22" x14ac:dyDescent="0.25">
      <c r="A4125" s="6">
        <v>44751</v>
      </c>
      <c r="B4125" s="7" t="str">
        <f t="shared" si="64"/>
        <v>7</v>
      </c>
      <c r="C4125" s="17">
        <f>_xlfn.ISOWEEKNUM(Table3[[#This Row],[dt]])</f>
        <v>27</v>
      </c>
      <c r="D4125" s="1">
        <v>5435</v>
      </c>
      <c r="E4125" s="1" t="s">
        <v>10</v>
      </c>
      <c r="F4125" s="1" t="s">
        <v>89</v>
      </c>
      <c r="G4125" s="1" t="s">
        <v>50</v>
      </c>
      <c r="H4125" s="1" t="s">
        <v>17</v>
      </c>
      <c r="I4125" s="1" t="s">
        <v>21</v>
      </c>
      <c r="J4125" s="1" t="s">
        <v>16</v>
      </c>
      <c r="K4125" s="1" t="s">
        <v>15</v>
      </c>
      <c r="L4125" s="1" t="s">
        <v>75</v>
      </c>
      <c r="M4125" s="1">
        <v>21530</v>
      </c>
      <c r="N4125" s="17">
        <v>33.731496488384657</v>
      </c>
      <c r="O4125" s="8">
        <v>171.96929392993732</v>
      </c>
      <c r="P4125" s="8">
        <v>33.337825484526839</v>
      </c>
      <c r="Q4125" s="8">
        <f>P4125-Table3[[#This Row],[paid]]</f>
        <v>-138.63146844541049</v>
      </c>
      <c r="R4125" s="8">
        <v>0.98832927545940996</v>
      </c>
      <c r="S4125" s="8">
        <v>200</v>
      </c>
      <c r="T4125" s="10">
        <v>0.08</v>
      </c>
      <c r="U4125" s="8">
        <v>8.1199948836923568</v>
      </c>
      <c r="V4125" s="10">
        <v>4.0594503719011847E-2</v>
      </c>
    </row>
    <row r="4126" spans="1:22" x14ac:dyDescent="0.25">
      <c r="A4126" s="6">
        <v>44751</v>
      </c>
      <c r="B4126" s="7" t="str">
        <f t="shared" si="64"/>
        <v>7</v>
      </c>
      <c r="C4126" s="17">
        <f>_xlfn.ISOWEEKNUM(Table3[[#This Row],[dt]])</f>
        <v>27</v>
      </c>
      <c r="D4126" s="1">
        <v>15839</v>
      </c>
      <c r="E4126" s="1" t="s">
        <v>10</v>
      </c>
      <c r="F4126" s="1" t="s">
        <v>95</v>
      </c>
      <c r="G4126" s="1" t="s">
        <v>34</v>
      </c>
      <c r="H4126" s="1" t="s">
        <v>19</v>
      </c>
      <c r="I4126" s="1" t="s">
        <v>12</v>
      </c>
      <c r="J4126" s="1" t="s">
        <v>16</v>
      </c>
      <c r="K4126" s="1" t="s">
        <v>14</v>
      </c>
      <c r="L4126" s="1" t="s">
        <v>80</v>
      </c>
      <c r="M4126" s="1">
        <v>10290</v>
      </c>
      <c r="N4126" s="17">
        <v>9.8749766747527516</v>
      </c>
      <c r="O4126" s="8">
        <v>159.11190391614122</v>
      </c>
      <c r="P4126" s="8">
        <v>7.2741960178120166</v>
      </c>
      <c r="Q4126" s="8">
        <f>P4126-Table3[[#This Row],[paid]]</f>
        <v>-151.8377078983292</v>
      </c>
      <c r="R4126" s="8">
        <v>0.73662918479695016</v>
      </c>
      <c r="S4126" s="8">
        <v>200</v>
      </c>
      <c r="T4126" s="10">
        <v>7.4999999999999997E-2</v>
      </c>
      <c r="U4126" s="8">
        <v>2.8083341367066752</v>
      </c>
      <c r="V4126" s="10">
        <v>6.4344662737298303E-2</v>
      </c>
    </row>
    <row r="4127" spans="1:22" x14ac:dyDescent="0.25">
      <c r="A4127" s="6">
        <v>44751</v>
      </c>
      <c r="B4127" s="7" t="str">
        <f t="shared" si="64"/>
        <v>7</v>
      </c>
      <c r="C4127" s="17">
        <f>_xlfn.ISOWEEKNUM(Table3[[#This Row],[dt]])</f>
        <v>27</v>
      </c>
      <c r="D4127" s="1">
        <v>17267</v>
      </c>
      <c r="E4127" s="1" t="s">
        <v>10</v>
      </c>
      <c r="F4127" s="1" t="s">
        <v>95</v>
      </c>
      <c r="G4127" s="1" t="s">
        <v>45</v>
      </c>
      <c r="H4127" s="1" t="s">
        <v>11</v>
      </c>
      <c r="I4127" s="1" t="s">
        <v>21</v>
      </c>
      <c r="J4127" s="1" t="s">
        <v>13</v>
      </c>
      <c r="K4127" s="1" t="s">
        <v>15</v>
      </c>
      <c r="L4127" s="1" t="s">
        <v>76</v>
      </c>
      <c r="M4127" s="1">
        <v>64410</v>
      </c>
      <c r="N4127" s="17">
        <v>207.59796437659034</v>
      </c>
      <c r="O4127" s="8">
        <v>1698.6972910122524</v>
      </c>
      <c r="P4127" s="8">
        <v>1546.6934197639123</v>
      </c>
      <c r="Q4127" s="8">
        <f>P4127-Table3[[#This Row],[paid]]</f>
        <v>-152.00387124834015</v>
      </c>
      <c r="R4127" s="8">
        <v>7.4504267149660173</v>
      </c>
      <c r="S4127" s="8">
        <v>400</v>
      </c>
      <c r="T4127" s="10">
        <v>0.06</v>
      </c>
      <c r="U4127" s="8">
        <v>411.34583673343229</v>
      </c>
      <c r="V4127" s="10">
        <v>4.4325293286653217E-2</v>
      </c>
    </row>
    <row r="4128" spans="1:22" x14ac:dyDescent="0.25">
      <c r="A4128" s="6">
        <v>44751</v>
      </c>
      <c r="B4128" s="7" t="str">
        <f t="shared" si="64"/>
        <v>7</v>
      </c>
      <c r="C4128" s="17">
        <f>_xlfn.ISOWEEKNUM(Table3[[#This Row],[dt]])</f>
        <v>27</v>
      </c>
      <c r="D4128" s="1">
        <v>2370</v>
      </c>
      <c r="E4128" s="1" t="s">
        <v>10</v>
      </c>
      <c r="F4128" s="1" t="s">
        <v>94</v>
      </c>
      <c r="G4128" s="1" t="s">
        <v>36</v>
      </c>
      <c r="H4128" s="1" t="s">
        <v>17</v>
      </c>
      <c r="I4128" s="1" t="s">
        <v>12</v>
      </c>
      <c r="J4128" s="1" t="s">
        <v>13</v>
      </c>
      <c r="K4128" s="1" t="s">
        <v>14</v>
      </c>
      <c r="L4128" s="1" t="s">
        <v>80</v>
      </c>
      <c r="M4128" s="1">
        <v>4740</v>
      </c>
      <c r="N4128" s="17">
        <v>13.746448863636363</v>
      </c>
      <c r="O4128" s="8">
        <v>164.30642093850017</v>
      </c>
      <c r="P4128" s="8">
        <v>7.6824143312864059</v>
      </c>
      <c r="Q4128" s="8">
        <f>P4128-Table3[[#This Row],[paid]]</f>
        <v>-156.62400660721377</v>
      </c>
      <c r="R4128" s="8">
        <v>0.55886537734183728</v>
      </c>
      <c r="S4128" s="8">
        <v>30000</v>
      </c>
      <c r="T4128" s="10">
        <v>0.08</v>
      </c>
      <c r="U4128" s="8">
        <v>1.138669203445692</v>
      </c>
      <c r="V4128" s="10">
        <v>2.4702937434839447E-2</v>
      </c>
    </row>
    <row r="4129" spans="1:22" x14ac:dyDescent="0.25">
      <c r="A4129" s="6">
        <v>44751</v>
      </c>
      <c r="B4129" s="7" t="str">
        <f t="shared" si="64"/>
        <v>7</v>
      </c>
      <c r="C4129" s="17">
        <f>_xlfn.ISOWEEKNUM(Table3[[#This Row],[dt]])</f>
        <v>27</v>
      </c>
      <c r="D4129" s="1">
        <v>17783</v>
      </c>
      <c r="E4129" s="1" t="s">
        <v>10</v>
      </c>
      <c r="F4129" s="1" t="s">
        <v>95</v>
      </c>
      <c r="G4129" s="1" t="s">
        <v>25</v>
      </c>
      <c r="H4129" s="1" t="s">
        <v>11</v>
      </c>
      <c r="I4129" s="1" t="s">
        <v>12</v>
      </c>
      <c r="J4129" s="1" t="s">
        <v>16</v>
      </c>
      <c r="K4129" s="1" t="s">
        <v>14</v>
      </c>
      <c r="L4129" s="1" t="s">
        <v>75</v>
      </c>
      <c r="M4129" s="1">
        <v>73830</v>
      </c>
      <c r="N4129" s="17">
        <v>329.17158061268515</v>
      </c>
      <c r="O4129" s="8">
        <v>1434.4698587992093</v>
      </c>
      <c r="P4129" s="8">
        <v>1269.3191149521265</v>
      </c>
      <c r="Q4129" s="8">
        <f>P4129-Table3[[#This Row],[paid]]</f>
        <v>-165.15074384708282</v>
      </c>
      <c r="R4129" s="8">
        <v>3.8561017709656169</v>
      </c>
      <c r="S4129" s="8">
        <v>1600</v>
      </c>
      <c r="T4129" s="10">
        <v>0.15</v>
      </c>
      <c r="U4129" s="8">
        <v>125.05330628799109</v>
      </c>
      <c r="V4129" s="10">
        <v>1.6419998303934202E-2</v>
      </c>
    </row>
    <row r="4130" spans="1:22" x14ac:dyDescent="0.25">
      <c r="A4130" s="6">
        <v>44751</v>
      </c>
      <c r="B4130" s="7" t="str">
        <f t="shared" si="64"/>
        <v>7</v>
      </c>
      <c r="C4130" s="17">
        <f>_xlfn.ISOWEEKNUM(Table3[[#This Row],[dt]])</f>
        <v>27</v>
      </c>
      <c r="D4130" s="1">
        <v>2973</v>
      </c>
      <c r="E4130" s="1" t="s">
        <v>10</v>
      </c>
      <c r="F4130" s="1" t="s">
        <v>93</v>
      </c>
      <c r="G4130" s="1" t="s">
        <v>63</v>
      </c>
      <c r="H4130" s="1" t="s">
        <v>11</v>
      </c>
      <c r="I4130" s="1" t="s">
        <v>21</v>
      </c>
      <c r="J4130" s="1" t="s">
        <v>16</v>
      </c>
      <c r="K4130" s="1" t="s">
        <v>14</v>
      </c>
      <c r="L4130" s="1" t="s">
        <v>79</v>
      </c>
      <c r="M4130" s="1">
        <v>46250</v>
      </c>
      <c r="N4130" s="17">
        <v>341.57501806213372</v>
      </c>
      <c r="O4130" s="8">
        <v>461.01876441863027</v>
      </c>
      <c r="P4130" s="8">
        <v>285.27625504216707</v>
      </c>
      <c r="Q4130" s="8">
        <f>P4130-Table3[[#This Row],[paid]]</f>
        <v>-175.7425093764632</v>
      </c>
      <c r="R4130" s="8">
        <v>0.83517892104824332</v>
      </c>
      <c r="S4130" s="8">
        <v>600</v>
      </c>
      <c r="T4130" s="10">
        <v>0.05</v>
      </c>
      <c r="U4130" s="8">
        <v>78.638419101673236</v>
      </c>
      <c r="V4130" s="10">
        <v>4.594284645833889E-2</v>
      </c>
    </row>
    <row r="4131" spans="1:22" x14ac:dyDescent="0.25">
      <c r="A4131" s="6">
        <v>44751</v>
      </c>
      <c r="B4131" s="7" t="str">
        <f t="shared" si="64"/>
        <v>7</v>
      </c>
      <c r="C4131" s="17">
        <f>_xlfn.ISOWEEKNUM(Table3[[#This Row],[dt]])</f>
        <v>27</v>
      </c>
      <c r="D4131" s="1">
        <v>15974</v>
      </c>
      <c r="E4131" s="1" t="s">
        <v>10</v>
      </c>
      <c r="F4131" s="1" t="s">
        <v>90</v>
      </c>
      <c r="G4131" s="1" t="s">
        <v>62</v>
      </c>
      <c r="H4131" s="1" t="s">
        <v>11</v>
      </c>
      <c r="I4131" s="1" t="s">
        <v>12</v>
      </c>
      <c r="J4131" s="1" t="s">
        <v>16</v>
      </c>
      <c r="K4131" s="1" t="s">
        <v>14</v>
      </c>
      <c r="L4131" s="1" t="s">
        <v>81</v>
      </c>
      <c r="M4131" s="1">
        <v>75120</v>
      </c>
      <c r="N4131" s="17">
        <v>285.56815040088469</v>
      </c>
      <c r="O4131" s="8">
        <v>1613.2178833670785</v>
      </c>
      <c r="P4131" s="8">
        <v>1396.0110519598993</v>
      </c>
      <c r="Q4131" s="8">
        <f>P4131-Table3[[#This Row],[paid]]</f>
        <v>-217.20683140717915</v>
      </c>
      <c r="R4131" s="8">
        <v>4.8885390405062985</v>
      </c>
      <c r="S4131" s="8">
        <v>1000</v>
      </c>
      <c r="T4131" s="10">
        <v>0.09</v>
      </c>
      <c r="U4131" s="8">
        <v>531.93736429724993</v>
      </c>
      <c r="V4131" s="10">
        <v>6.3506823429805959E-2</v>
      </c>
    </row>
    <row r="4132" spans="1:22" x14ac:dyDescent="0.25">
      <c r="A4132" s="6">
        <v>44751</v>
      </c>
      <c r="B4132" s="7" t="str">
        <f t="shared" si="64"/>
        <v>7</v>
      </c>
      <c r="C4132" s="17">
        <f>_xlfn.ISOWEEKNUM(Table3[[#This Row],[dt]])</f>
        <v>27</v>
      </c>
      <c r="D4132" s="1">
        <v>17047</v>
      </c>
      <c r="E4132" s="1" t="s">
        <v>10</v>
      </c>
      <c r="F4132" s="1" t="s">
        <v>92</v>
      </c>
      <c r="G4132" s="1" t="s">
        <v>68</v>
      </c>
      <c r="H4132" s="1" t="s">
        <v>17</v>
      </c>
      <c r="I4132" s="1" t="s">
        <v>12</v>
      </c>
      <c r="J4132" s="1" t="s">
        <v>16</v>
      </c>
      <c r="K4132" s="1" t="s">
        <v>20</v>
      </c>
      <c r="L4132" s="1" t="s">
        <v>79</v>
      </c>
      <c r="M4132" s="1">
        <v>82790</v>
      </c>
      <c r="N4132" s="17">
        <v>146.53097345132744</v>
      </c>
      <c r="O4132" s="8">
        <v>2060.6560641054366</v>
      </c>
      <c r="P4132" s="8">
        <v>1797.3210656056583</v>
      </c>
      <c r="Q4132" s="8">
        <f>P4132-Table3[[#This Row],[paid]]</f>
        <v>-263.33499849977829</v>
      </c>
      <c r="R4132" s="8">
        <v>12.265809905389503</v>
      </c>
      <c r="S4132" s="8">
        <v>2000</v>
      </c>
      <c r="T4132" s="10">
        <v>7.4999999999999997E-2</v>
      </c>
      <c r="U4132" s="8">
        <v>553.87780659656551</v>
      </c>
      <c r="V4132" s="10">
        <v>5.1361423138378881E-2</v>
      </c>
    </row>
    <row r="4133" spans="1:22" x14ac:dyDescent="0.25">
      <c r="A4133" s="6">
        <v>44751</v>
      </c>
      <c r="B4133" s="7" t="str">
        <f t="shared" si="64"/>
        <v>7</v>
      </c>
      <c r="C4133" s="17">
        <f>_xlfn.ISOWEEKNUM(Table3[[#This Row],[dt]])</f>
        <v>27</v>
      </c>
      <c r="D4133" s="1">
        <v>2480</v>
      </c>
      <c r="E4133" s="1" t="s">
        <v>10</v>
      </c>
      <c r="F4133" s="1" t="s">
        <v>93</v>
      </c>
      <c r="G4133" s="1" t="s">
        <v>29</v>
      </c>
      <c r="H4133" s="1" t="s">
        <v>17</v>
      </c>
      <c r="I4133" s="1" t="s">
        <v>12</v>
      </c>
      <c r="J4133" s="1" t="s">
        <v>13</v>
      </c>
      <c r="K4133" s="1" t="s">
        <v>14</v>
      </c>
      <c r="L4133" s="1" t="s">
        <v>79</v>
      </c>
      <c r="M4133" s="1">
        <v>8730</v>
      </c>
      <c r="N4133" s="17">
        <v>18.818806755495206</v>
      </c>
      <c r="O4133" s="8">
        <v>305.19532075803983</v>
      </c>
      <c r="P4133" s="8">
        <v>7.537285779562894</v>
      </c>
      <c r="Q4133" s="8">
        <f>P4133-Table3[[#This Row],[paid]]</f>
        <v>-297.65803497847691</v>
      </c>
      <c r="R4133" s="8">
        <v>0.40051879364572146</v>
      </c>
      <c r="S4133" s="8">
        <v>50000</v>
      </c>
      <c r="T4133" s="10">
        <v>0.06</v>
      </c>
      <c r="U4133" s="8">
        <v>1.3060358621014487</v>
      </c>
      <c r="V4133" s="10">
        <v>2.8879446799508001E-2</v>
      </c>
    </row>
    <row r="4134" spans="1:22" x14ac:dyDescent="0.25">
      <c r="A4134" s="6">
        <v>44751</v>
      </c>
      <c r="B4134" s="7" t="str">
        <f t="shared" si="64"/>
        <v>7</v>
      </c>
      <c r="C4134" s="17">
        <f>_xlfn.ISOWEEKNUM(Table3[[#This Row],[dt]])</f>
        <v>27</v>
      </c>
      <c r="D4134" s="1">
        <v>10777</v>
      </c>
      <c r="E4134" s="1" t="s">
        <v>10</v>
      </c>
      <c r="F4134" s="1" t="s">
        <v>93</v>
      </c>
      <c r="G4134" s="1" t="s">
        <v>33</v>
      </c>
      <c r="H4134" s="1" t="s">
        <v>11</v>
      </c>
      <c r="I4134" s="1" t="s">
        <v>18</v>
      </c>
      <c r="J4134" s="1" t="s">
        <v>16</v>
      </c>
      <c r="K4134" s="1" t="s">
        <v>15</v>
      </c>
      <c r="L4134" s="1" t="s">
        <v>80</v>
      </c>
      <c r="M4134" s="1">
        <v>15200</v>
      </c>
      <c r="N4134" s="17">
        <v>134.54219673893567</v>
      </c>
      <c r="O4134" s="8">
        <v>332.05241054904099</v>
      </c>
      <c r="P4134" s="8">
        <v>30.145115214390628</v>
      </c>
      <c r="Q4134" s="8">
        <f>P4134-Table3[[#This Row],[paid]]</f>
        <v>-301.90729533465037</v>
      </c>
      <c r="R4134" s="8">
        <v>0.22405695718558771</v>
      </c>
      <c r="S4134" s="8">
        <v>200</v>
      </c>
      <c r="T4134" s="10">
        <v>0.15</v>
      </c>
      <c r="U4134" s="8">
        <v>10.697212059546834</v>
      </c>
      <c r="V4134" s="10">
        <v>5.9142871536945918E-2</v>
      </c>
    </row>
    <row r="4135" spans="1:22" x14ac:dyDescent="0.25">
      <c r="A4135" s="6">
        <v>44751</v>
      </c>
      <c r="B4135" s="7" t="str">
        <f t="shared" si="64"/>
        <v>7</v>
      </c>
      <c r="C4135" s="17">
        <f>_xlfn.ISOWEEKNUM(Table3[[#This Row],[dt]])</f>
        <v>27</v>
      </c>
      <c r="D4135" s="1">
        <v>15910</v>
      </c>
      <c r="E4135" s="1" t="s">
        <v>10</v>
      </c>
      <c r="F4135" s="1" t="s">
        <v>90</v>
      </c>
      <c r="G4135" s="1" t="s">
        <v>30</v>
      </c>
      <c r="H4135" s="1" t="s">
        <v>11</v>
      </c>
      <c r="I4135" s="1" t="s">
        <v>12</v>
      </c>
      <c r="J4135" s="1" t="s">
        <v>16</v>
      </c>
      <c r="K4135" s="1" t="s">
        <v>14</v>
      </c>
      <c r="L4135" s="1" t="s">
        <v>80</v>
      </c>
      <c r="M4135" s="1">
        <v>19500</v>
      </c>
      <c r="N4135" s="17">
        <v>49.907578558225509</v>
      </c>
      <c r="O4135" s="8">
        <v>570.17445956813958</v>
      </c>
      <c r="P4135" s="8">
        <v>263.48172808139537</v>
      </c>
      <c r="Q4135" s="8">
        <f>P4135-Table3[[#This Row],[paid]]</f>
        <v>-306.69273148674421</v>
      </c>
      <c r="R4135" s="8">
        <v>5.2793931441494406</v>
      </c>
      <c r="S4135" s="8">
        <v>200</v>
      </c>
      <c r="T4135" s="10">
        <v>0.15</v>
      </c>
      <c r="U4135" s="8">
        <v>186.70257334761578</v>
      </c>
      <c r="V4135" s="10">
        <v>0.11809963364261526</v>
      </c>
    </row>
    <row r="4136" spans="1:22" x14ac:dyDescent="0.25">
      <c r="A4136" s="6">
        <v>44751</v>
      </c>
      <c r="B4136" s="7" t="str">
        <f t="shared" si="64"/>
        <v>7</v>
      </c>
      <c r="C4136" s="17">
        <f>_xlfn.ISOWEEKNUM(Table3[[#This Row],[dt]])</f>
        <v>27</v>
      </c>
      <c r="D4136" s="1">
        <v>17282</v>
      </c>
      <c r="E4136" s="1" t="s">
        <v>10</v>
      </c>
      <c r="F4136" s="1" t="s">
        <v>93</v>
      </c>
      <c r="G4136" s="1" t="s">
        <v>38</v>
      </c>
      <c r="H4136" s="1" t="s">
        <v>17</v>
      </c>
      <c r="I4136" s="1" t="s">
        <v>18</v>
      </c>
      <c r="J4136" s="1" t="s">
        <v>13</v>
      </c>
      <c r="K4136" s="1" t="s">
        <v>14</v>
      </c>
      <c r="L4136" s="1" t="s">
        <v>80</v>
      </c>
      <c r="M4136" s="1">
        <v>16960</v>
      </c>
      <c r="N4136" s="17">
        <v>36.492738031199565</v>
      </c>
      <c r="O4136" s="8">
        <v>694.24791463217548</v>
      </c>
      <c r="P4136" s="8">
        <v>351.87510107470257</v>
      </c>
      <c r="Q4136" s="8">
        <f>P4136-Table3[[#This Row],[paid]]</f>
        <v>-342.37281355747291</v>
      </c>
      <c r="R4136" s="8">
        <v>9.6423321476691068</v>
      </c>
      <c r="S4136" s="8">
        <v>200</v>
      </c>
      <c r="T4136" s="10">
        <v>7.0000000000000007E-2</v>
      </c>
      <c r="U4136" s="8">
        <v>66.636309182023965</v>
      </c>
      <c r="V4136" s="10">
        <v>3.1562481961403481E-2</v>
      </c>
    </row>
    <row r="4137" spans="1:22" x14ac:dyDescent="0.25">
      <c r="A4137" s="6">
        <v>44751</v>
      </c>
      <c r="B4137" s="7" t="str">
        <f t="shared" si="64"/>
        <v>7</v>
      </c>
      <c r="C4137" s="17">
        <f>_xlfn.ISOWEEKNUM(Table3[[#This Row],[dt]])</f>
        <v>27</v>
      </c>
      <c r="D4137" s="1">
        <v>16602</v>
      </c>
      <c r="E4137" s="1" t="s">
        <v>10</v>
      </c>
      <c r="F4137" s="1" t="s">
        <v>90</v>
      </c>
      <c r="G4137" s="1" t="s">
        <v>69</v>
      </c>
      <c r="H4137" s="1" t="s">
        <v>11</v>
      </c>
      <c r="I4137" s="1" t="s">
        <v>18</v>
      </c>
      <c r="J4137" s="1" t="s">
        <v>16</v>
      </c>
      <c r="K4137" s="1" t="s">
        <v>15</v>
      </c>
      <c r="L4137" s="1" t="s">
        <v>75</v>
      </c>
      <c r="M4137" s="1">
        <v>46430</v>
      </c>
      <c r="N4137" s="17">
        <v>309.68080038113385</v>
      </c>
      <c r="O4137" s="8">
        <v>854.37230920761556</v>
      </c>
      <c r="P4137" s="8">
        <v>449.97057914777542</v>
      </c>
      <c r="Q4137" s="8">
        <f>P4137-Table3[[#This Row],[paid]]</f>
        <v>-404.40173005984013</v>
      </c>
      <c r="R4137" s="8">
        <v>1.4530141313054685</v>
      </c>
      <c r="S4137" s="8">
        <v>600</v>
      </c>
      <c r="T4137" s="10">
        <v>0.08</v>
      </c>
      <c r="U4137" s="8">
        <v>77.547016337620917</v>
      </c>
      <c r="V4137" s="10">
        <v>2.8722995062066641E-2</v>
      </c>
    </row>
    <row r="4138" spans="1:22" x14ac:dyDescent="0.25">
      <c r="A4138" s="6">
        <v>44751</v>
      </c>
      <c r="B4138" s="7" t="str">
        <f t="shared" si="64"/>
        <v>7</v>
      </c>
      <c r="C4138" s="17">
        <f>_xlfn.ISOWEEKNUM(Table3[[#This Row],[dt]])</f>
        <v>27</v>
      </c>
      <c r="D4138" s="1">
        <v>3010</v>
      </c>
      <c r="E4138" s="1" t="s">
        <v>24</v>
      </c>
      <c r="F4138" s="1" t="s">
        <v>94</v>
      </c>
      <c r="G4138" s="1" t="s">
        <v>41</v>
      </c>
      <c r="H4138" s="1" t="s">
        <v>11</v>
      </c>
      <c r="I4138" s="1" t="s">
        <v>18</v>
      </c>
      <c r="J4138" s="1" t="s">
        <v>13</v>
      </c>
      <c r="K4138" s="1" t="s">
        <v>15</v>
      </c>
      <c r="L4138" s="1" t="s">
        <v>81</v>
      </c>
      <c r="M4138" s="1">
        <v>22850</v>
      </c>
      <c r="N4138" s="17">
        <v>49.005853179035796</v>
      </c>
      <c r="O4138" s="8">
        <v>500.03007603341246</v>
      </c>
      <c r="P4138" s="8">
        <v>85.084723927762198</v>
      </c>
      <c r="Q4138" s="8">
        <f>P4138-Table3[[#This Row],[paid]]</f>
        <v>-414.94535210565027</v>
      </c>
      <c r="R4138" s="8">
        <v>1.7362155417826819</v>
      </c>
      <c r="S4138" s="8">
        <v>200</v>
      </c>
      <c r="T4138" s="10">
        <v>0.06</v>
      </c>
      <c r="U4138" s="8">
        <v>4.2765662345911499</v>
      </c>
      <c r="V4138" s="10">
        <v>8.3770741232429263E-3</v>
      </c>
    </row>
    <row r="4139" spans="1:22" x14ac:dyDescent="0.25">
      <c r="A4139" s="6">
        <v>44751</v>
      </c>
      <c r="B4139" s="7" t="str">
        <f t="shared" si="64"/>
        <v>7</v>
      </c>
      <c r="C4139" s="17">
        <f>_xlfn.ISOWEEKNUM(Table3[[#This Row],[dt]])</f>
        <v>27</v>
      </c>
      <c r="D4139" s="1">
        <v>17947</v>
      </c>
      <c r="E4139" s="1" t="s">
        <v>10</v>
      </c>
      <c r="F4139" s="1" t="s">
        <v>90</v>
      </c>
      <c r="G4139" s="1" t="s">
        <v>60</v>
      </c>
      <c r="H4139" s="1" t="s">
        <v>19</v>
      </c>
      <c r="I4139" s="1" t="s">
        <v>12</v>
      </c>
      <c r="J4139" s="1" t="s">
        <v>16</v>
      </c>
      <c r="K4139" s="1" t="s">
        <v>14</v>
      </c>
      <c r="L4139" s="1" t="s">
        <v>75</v>
      </c>
      <c r="M4139" s="1">
        <v>154560</v>
      </c>
      <c r="N4139" s="17">
        <v>160.79190441663249</v>
      </c>
      <c r="O4139" s="8">
        <v>2221.3800471922787</v>
      </c>
      <c r="P4139" s="8">
        <v>1803.9390314199773</v>
      </c>
      <c r="Q4139" s="8">
        <f>P4139-Table3[[#This Row],[paid]]</f>
        <v>-417.4410157723014</v>
      </c>
      <c r="R4139" s="8">
        <v>11.219091147435753</v>
      </c>
      <c r="S4139" s="8">
        <v>1200</v>
      </c>
      <c r="T4139" s="10">
        <v>0.15</v>
      </c>
      <c r="U4139" s="8">
        <v>973.90394805607923</v>
      </c>
      <c r="V4139" s="10">
        <v>8.9979385028464365E-2</v>
      </c>
    </row>
    <row r="4140" spans="1:22" x14ac:dyDescent="0.25">
      <c r="A4140" s="6">
        <v>44751</v>
      </c>
      <c r="B4140" s="7" t="str">
        <f t="shared" si="64"/>
        <v>7</v>
      </c>
      <c r="C4140" s="17">
        <f>_xlfn.ISOWEEKNUM(Table3[[#This Row],[dt]])</f>
        <v>27</v>
      </c>
      <c r="D4140" s="1">
        <v>16966</v>
      </c>
      <c r="E4140" s="1" t="s">
        <v>10</v>
      </c>
      <c r="F4140" s="1" t="s">
        <v>91</v>
      </c>
      <c r="G4140" s="1" t="s">
        <v>54</v>
      </c>
      <c r="H4140" s="1" t="s">
        <v>11</v>
      </c>
      <c r="I4140" s="1" t="s">
        <v>12</v>
      </c>
      <c r="J4140" s="1" t="s">
        <v>16</v>
      </c>
      <c r="K4140" s="1" t="s">
        <v>15</v>
      </c>
      <c r="L4140" s="1" t="s">
        <v>77</v>
      </c>
      <c r="M4140" s="1">
        <v>198160</v>
      </c>
      <c r="N4140" s="17">
        <v>433.13129328552481</v>
      </c>
      <c r="O4140" s="8">
        <v>2497.7153250061219</v>
      </c>
      <c r="P4140" s="8">
        <v>2025.9151104475216</v>
      </c>
      <c r="Q4140" s="8">
        <f>P4140-Table3[[#This Row],[paid]]</f>
        <v>-471.80021455860037</v>
      </c>
      <c r="R4140" s="8">
        <v>4.6773695224833745</v>
      </c>
      <c r="S4140" s="8">
        <v>1600</v>
      </c>
      <c r="T4140" s="10">
        <v>0.2</v>
      </c>
      <c r="U4140" s="8">
        <v>73.003909945598451</v>
      </c>
      <c r="V4140" s="10">
        <v>6.0058381822220902E-3</v>
      </c>
    </row>
    <row r="4141" spans="1:22" x14ac:dyDescent="0.25">
      <c r="A4141" s="6">
        <v>44751</v>
      </c>
      <c r="B4141" s="7" t="str">
        <f t="shared" si="64"/>
        <v>7</v>
      </c>
      <c r="C4141" s="17">
        <f>_xlfn.ISOWEEKNUM(Table3[[#This Row],[dt]])</f>
        <v>27</v>
      </c>
      <c r="D4141" s="1">
        <v>13250</v>
      </c>
      <c r="E4141" s="1" t="s">
        <v>10</v>
      </c>
      <c r="F4141" s="1" t="s">
        <v>90</v>
      </c>
      <c r="G4141" s="1" t="s">
        <v>72</v>
      </c>
      <c r="H4141" s="1" t="s">
        <v>11</v>
      </c>
      <c r="I4141" s="1" t="s">
        <v>18</v>
      </c>
      <c r="J4141" s="1" t="s">
        <v>13</v>
      </c>
      <c r="K4141" s="1" t="s">
        <v>15</v>
      </c>
      <c r="L4141" s="1" t="s">
        <v>81</v>
      </c>
      <c r="M4141" s="1">
        <v>66270</v>
      </c>
      <c r="N4141" s="17">
        <v>166.61487880350697</v>
      </c>
      <c r="O4141" s="8">
        <v>1696.8121766137199</v>
      </c>
      <c r="P4141" s="8">
        <v>1208.180150251324</v>
      </c>
      <c r="Q4141" s="8">
        <f>P4141-Table3[[#This Row],[paid]]</f>
        <v>-488.63202636239589</v>
      </c>
      <c r="R4141" s="8">
        <v>7.2513340880928201</v>
      </c>
      <c r="S4141" s="8">
        <v>1200</v>
      </c>
      <c r="T4141" s="10">
        <v>7.0000000000000007E-2</v>
      </c>
      <c r="U4141" s="8">
        <v>472.98658737945544</v>
      </c>
      <c r="V4141" s="10">
        <v>6.524780090136191E-2</v>
      </c>
    </row>
    <row r="4142" spans="1:22" x14ac:dyDescent="0.25">
      <c r="A4142" s="6">
        <v>44751</v>
      </c>
      <c r="B4142" s="7" t="str">
        <f t="shared" si="64"/>
        <v>7</v>
      </c>
      <c r="C4142" s="17">
        <f>_xlfn.ISOWEEKNUM(Table3[[#This Row],[dt]])</f>
        <v>27</v>
      </c>
      <c r="D4142" s="1">
        <v>9315</v>
      </c>
      <c r="E4142" s="1" t="s">
        <v>10</v>
      </c>
      <c r="F4142" s="1" t="s">
        <v>90</v>
      </c>
      <c r="G4142" s="1" t="s">
        <v>29</v>
      </c>
      <c r="H4142" s="1" t="s">
        <v>17</v>
      </c>
      <c r="I4142" s="1" t="s">
        <v>18</v>
      </c>
      <c r="J4142" s="1" t="s">
        <v>16</v>
      </c>
      <c r="K4142" s="1" t="s">
        <v>14</v>
      </c>
      <c r="L4142" s="1" t="s">
        <v>76</v>
      </c>
      <c r="M4142" s="1">
        <v>127310</v>
      </c>
      <c r="N4142" s="17">
        <v>607.96998251822788</v>
      </c>
      <c r="O4142" s="8">
        <v>5635.4828391977226</v>
      </c>
      <c r="P4142" s="8">
        <v>5098.5184571857335</v>
      </c>
      <c r="Q4142" s="8">
        <f>P4142-Table3[[#This Row],[paid]]</f>
        <v>-536.96438201198907</v>
      </c>
      <c r="R4142" s="8">
        <v>8.3861351773775645</v>
      </c>
      <c r="S4142" s="8">
        <v>6400</v>
      </c>
      <c r="T4142" s="10">
        <v>7.0000000000000007E-2</v>
      </c>
      <c r="U4142" s="8">
        <v>151.52010281355868</v>
      </c>
      <c r="V4142" s="10">
        <v>4.9530762085081715E-3</v>
      </c>
    </row>
    <row r="4143" spans="1:22" x14ac:dyDescent="0.25">
      <c r="A4143" s="6">
        <v>44751</v>
      </c>
      <c r="B4143" s="7" t="str">
        <f t="shared" si="64"/>
        <v>7</v>
      </c>
      <c r="C4143" s="17">
        <f>_xlfn.ISOWEEKNUM(Table3[[#This Row],[dt]])</f>
        <v>27</v>
      </c>
      <c r="D4143" s="1">
        <v>17833</v>
      </c>
      <c r="E4143" s="1" t="s">
        <v>10</v>
      </c>
      <c r="F4143" s="1" t="s">
        <v>94</v>
      </c>
      <c r="G4143" s="1" t="s">
        <v>31</v>
      </c>
      <c r="H4143" s="1" t="s">
        <v>11</v>
      </c>
      <c r="I4143" s="1" t="s">
        <v>12</v>
      </c>
      <c r="J4143" s="1" t="s">
        <v>13</v>
      </c>
      <c r="K4143" s="1" t="s">
        <v>15</v>
      </c>
      <c r="L4143" s="1" t="s">
        <v>78</v>
      </c>
      <c r="M4143" s="1">
        <v>22220</v>
      </c>
      <c r="N4143" s="17">
        <v>195.03691216648261</v>
      </c>
      <c r="O4143" s="8">
        <v>695.82449088995963</v>
      </c>
      <c r="P4143" s="8">
        <v>149.79189857946196</v>
      </c>
      <c r="Q4143" s="8">
        <f>P4143-Table3[[#This Row],[paid]]</f>
        <v>-546.03259231049765</v>
      </c>
      <c r="R4143" s="8">
        <v>0.76801820186529757</v>
      </c>
      <c r="S4143" s="8">
        <v>200</v>
      </c>
      <c r="T4143" s="10">
        <v>0.15</v>
      </c>
      <c r="U4143" s="8">
        <v>67.508247121631712</v>
      </c>
      <c r="V4143" s="10">
        <v>7.5113371463833192E-2</v>
      </c>
    </row>
    <row r="4144" spans="1:22" x14ac:dyDescent="0.25">
      <c r="A4144" s="6">
        <v>44751</v>
      </c>
      <c r="B4144" s="7" t="str">
        <f t="shared" si="64"/>
        <v>7</v>
      </c>
      <c r="C4144" s="17">
        <f>_xlfn.ISOWEEKNUM(Table3[[#This Row],[dt]])</f>
        <v>27</v>
      </c>
      <c r="D4144" s="1">
        <v>16842</v>
      </c>
      <c r="E4144" s="1" t="s">
        <v>10</v>
      </c>
      <c r="F4144" s="1" t="s">
        <v>91</v>
      </c>
      <c r="G4144" s="1" t="s">
        <v>65</v>
      </c>
      <c r="H4144" s="1" t="s">
        <v>11</v>
      </c>
      <c r="I4144" s="1" t="s">
        <v>12</v>
      </c>
      <c r="J4144" s="1" t="s">
        <v>16</v>
      </c>
      <c r="K4144" s="1" t="s">
        <v>14</v>
      </c>
      <c r="L4144" s="1" t="s">
        <v>75</v>
      </c>
      <c r="M4144" s="1">
        <v>58150</v>
      </c>
      <c r="N4144" s="17">
        <v>305.98988587439351</v>
      </c>
      <c r="O4144" s="8">
        <v>851.0760812534462</v>
      </c>
      <c r="P4144" s="8">
        <v>281.84055516576626</v>
      </c>
      <c r="Q4144" s="8">
        <f>P4144-Table3[[#This Row],[paid]]</f>
        <v>-569.23552608768</v>
      </c>
      <c r="R4144" s="8">
        <v>0.92107801001455203</v>
      </c>
      <c r="S4144" s="8">
        <v>400</v>
      </c>
      <c r="T4144" s="10">
        <v>0.14000000000000001</v>
      </c>
      <c r="U4144" s="8">
        <v>140.12716354583455</v>
      </c>
      <c r="V4144" s="10">
        <v>8.2864324631715905E-2</v>
      </c>
    </row>
    <row r="4145" spans="1:22" x14ac:dyDescent="0.25">
      <c r="A4145" s="6">
        <v>44751</v>
      </c>
      <c r="B4145" s="7" t="str">
        <f t="shared" si="64"/>
        <v>7</v>
      </c>
      <c r="C4145" s="17">
        <f>_xlfn.ISOWEEKNUM(Table3[[#This Row],[dt]])</f>
        <v>27</v>
      </c>
      <c r="D4145" s="1">
        <v>2917</v>
      </c>
      <c r="E4145" s="1" t="s">
        <v>10</v>
      </c>
      <c r="F4145" s="1" t="s">
        <v>95</v>
      </c>
      <c r="G4145" s="1" t="s">
        <v>42</v>
      </c>
      <c r="H4145" s="1" t="s">
        <v>17</v>
      </c>
      <c r="I4145" s="1" t="s">
        <v>18</v>
      </c>
      <c r="J4145" s="1" t="s">
        <v>13</v>
      </c>
      <c r="K4145" s="1" t="s">
        <v>15</v>
      </c>
      <c r="L4145" s="1" t="s">
        <v>78</v>
      </c>
      <c r="M4145" s="1">
        <v>83080</v>
      </c>
      <c r="N4145" s="17">
        <v>471.16066708319318</v>
      </c>
      <c r="O4145" s="8">
        <v>1733.3797375170125</v>
      </c>
      <c r="P4145" s="8">
        <v>1153.5315726511383</v>
      </c>
      <c r="Q4145" s="8">
        <f>P4145-Table3[[#This Row],[paid]]</f>
        <v>-579.8481648658742</v>
      </c>
      <c r="R4145" s="8">
        <v>2.4482764654195091</v>
      </c>
      <c r="S4145" s="8">
        <v>1200</v>
      </c>
      <c r="T4145" s="10">
        <v>7.0000000000000007E-2</v>
      </c>
      <c r="U4145" s="8">
        <v>164.98681063032816</v>
      </c>
      <c r="V4145" s="10">
        <v>2.3837927303995435E-2</v>
      </c>
    </row>
    <row r="4146" spans="1:22" x14ac:dyDescent="0.25">
      <c r="A4146" s="6">
        <v>44751</v>
      </c>
      <c r="B4146" s="7" t="str">
        <f t="shared" si="64"/>
        <v>7</v>
      </c>
      <c r="C4146" s="17">
        <f>_xlfn.ISOWEEKNUM(Table3[[#This Row],[dt]])</f>
        <v>27</v>
      </c>
      <c r="D4146" s="1">
        <v>16862</v>
      </c>
      <c r="E4146" s="1" t="s">
        <v>10</v>
      </c>
      <c r="F4146" s="1" t="s">
        <v>91</v>
      </c>
      <c r="G4146" s="1" t="s">
        <v>74</v>
      </c>
      <c r="H4146" s="1" t="s">
        <v>17</v>
      </c>
      <c r="I4146" s="1" t="s">
        <v>12</v>
      </c>
      <c r="J4146" s="1" t="s">
        <v>13</v>
      </c>
      <c r="K4146" s="1" t="s">
        <v>14</v>
      </c>
      <c r="L4146" s="1" t="s">
        <v>78</v>
      </c>
      <c r="M4146" s="1">
        <v>44750</v>
      </c>
      <c r="N4146" s="17">
        <v>206.26440393882254</v>
      </c>
      <c r="O4146" s="8">
        <v>1249.4292982428778</v>
      </c>
      <c r="P4146" s="8">
        <v>650.78987238830439</v>
      </c>
      <c r="Q4146" s="8">
        <f>P4146-Table3[[#This Row],[paid]]</f>
        <v>-598.63942585457346</v>
      </c>
      <c r="R4146" s="8">
        <v>3.1551244905123177</v>
      </c>
      <c r="S4146" s="8">
        <v>1600</v>
      </c>
      <c r="T4146" s="10">
        <v>0.09</v>
      </c>
      <c r="U4146" s="8">
        <v>230.36316364399147</v>
      </c>
      <c r="V4146" s="10">
        <v>5.8995786868090032E-2</v>
      </c>
    </row>
    <row r="4147" spans="1:22" x14ac:dyDescent="0.25">
      <c r="A4147" s="6">
        <v>44751</v>
      </c>
      <c r="B4147" s="7" t="str">
        <f t="shared" si="64"/>
        <v>7</v>
      </c>
      <c r="C4147" s="17">
        <f>_xlfn.ISOWEEKNUM(Table3[[#This Row],[dt]])</f>
        <v>27</v>
      </c>
      <c r="D4147" s="1">
        <v>16911</v>
      </c>
      <c r="E4147" s="1" t="s">
        <v>10</v>
      </c>
      <c r="F4147" s="1" t="s">
        <v>95</v>
      </c>
      <c r="G4147" s="1" t="s">
        <v>57</v>
      </c>
      <c r="H4147" s="1" t="s">
        <v>11</v>
      </c>
      <c r="I4147" s="1" t="s">
        <v>18</v>
      </c>
      <c r="J4147" s="1" t="s">
        <v>16</v>
      </c>
      <c r="K4147" s="1" t="s">
        <v>15</v>
      </c>
      <c r="L4147" s="1" t="s">
        <v>75</v>
      </c>
      <c r="M4147" s="1">
        <v>25340</v>
      </c>
      <c r="N4147" s="17">
        <v>78.929101156926734</v>
      </c>
      <c r="O4147" s="8">
        <v>730.0346924810641</v>
      </c>
      <c r="P4147" s="8">
        <v>114.32734541845993</v>
      </c>
      <c r="Q4147" s="8">
        <f>P4147-Table3[[#This Row],[paid]]</f>
        <v>-615.70734706260419</v>
      </c>
      <c r="R4147" s="8">
        <v>1.4484815327005238</v>
      </c>
      <c r="S4147" s="8">
        <v>200</v>
      </c>
      <c r="T4147" s="10">
        <v>0.12</v>
      </c>
      <c r="U4147" s="8">
        <v>43.493980031628006</v>
      </c>
      <c r="V4147" s="10">
        <v>6.3405623959913421E-2</v>
      </c>
    </row>
    <row r="4148" spans="1:22" x14ac:dyDescent="0.25">
      <c r="A4148" s="6">
        <v>44751</v>
      </c>
      <c r="B4148" s="7" t="str">
        <f t="shared" si="64"/>
        <v>7</v>
      </c>
      <c r="C4148" s="17">
        <f>_xlfn.ISOWEEKNUM(Table3[[#This Row],[dt]])</f>
        <v>27</v>
      </c>
      <c r="D4148" s="1">
        <v>16053</v>
      </c>
      <c r="E4148" s="1" t="s">
        <v>10</v>
      </c>
      <c r="F4148" s="1" t="s">
        <v>91</v>
      </c>
      <c r="G4148" s="1" t="s">
        <v>44</v>
      </c>
      <c r="H4148" s="1" t="s">
        <v>11</v>
      </c>
      <c r="I4148" s="1" t="s">
        <v>12</v>
      </c>
      <c r="J4148" s="1" t="s">
        <v>16</v>
      </c>
      <c r="K4148" s="1" t="s">
        <v>15</v>
      </c>
      <c r="L4148" s="1" t="s">
        <v>78</v>
      </c>
      <c r="M4148" s="1">
        <v>171520</v>
      </c>
      <c r="N4148" s="17">
        <v>1210.4581606362719</v>
      </c>
      <c r="O4148" s="8">
        <v>1357.5602841138304</v>
      </c>
      <c r="P4148" s="8">
        <v>724.54582207287569</v>
      </c>
      <c r="Q4148" s="8">
        <f>P4148-Table3[[#This Row],[paid]]</f>
        <v>-633.01446204095475</v>
      </c>
      <c r="R4148" s="8">
        <v>0.59857155384207694</v>
      </c>
      <c r="S4148" s="8">
        <v>1400</v>
      </c>
      <c r="T4148" s="10">
        <v>0.08</v>
      </c>
      <c r="U4148" s="8">
        <v>185.17937546227833</v>
      </c>
      <c r="V4148" s="10">
        <v>4.2596656144418141E-2</v>
      </c>
    </row>
    <row r="4149" spans="1:22" x14ac:dyDescent="0.25">
      <c r="A4149" s="6">
        <v>44751</v>
      </c>
      <c r="B4149" s="7" t="str">
        <f t="shared" si="64"/>
        <v>7</v>
      </c>
      <c r="C4149" s="17">
        <f>_xlfn.ISOWEEKNUM(Table3[[#This Row],[dt]])</f>
        <v>27</v>
      </c>
      <c r="D4149" s="1">
        <v>3534</v>
      </c>
      <c r="E4149" s="1" t="s">
        <v>10</v>
      </c>
      <c r="F4149" s="1" t="s">
        <v>91</v>
      </c>
      <c r="G4149" s="1" t="s">
        <v>55</v>
      </c>
      <c r="H4149" s="1" t="s">
        <v>11</v>
      </c>
      <c r="I4149" s="1" t="s">
        <v>18</v>
      </c>
      <c r="J4149" s="1" t="s">
        <v>13</v>
      </c>
      <c r="K4149" s="1" t="s">
        <v>14</v>
      </c>
      <c r="L4149" s="1" t="s">
        <v>79</v>
      </c>
      <c r="M4149" s="1">
        <v>48820</v>
      </c>
      <c r="N4149" s="17">
        <v>96.837132140796314</v>
      </c>
      <c r="O4149" s="8">
        <v>899.13298957167797</v>
      </c>
      <c r="P4149" s="8">
        <v>263.84684885849032</v>
      </c>
      <c r="Q4149" s="8">
        <f>P4149-Table3[[#This Row],[paid]]</f>
        <v>-635.28614071318771</v>
      </c>
      <c r="R4149" s="8">
        <v>2.7246454229444783</v>
      </c>
      <c r="S4149" s="8">
        <v>400</v>
      </c>
      <c r="T4149" s="10">
        <v>0.08</v>
      </c>
      <c r="U4149" s="8">
        <v>48.526120861283545</v>
      </c>
      <c r="V4149" s="10">
        <v>3.0652959643841016E-2</v>
      </c>
    </row>
    <row r="4150" spans="1:22" x14ac:dyDescent="0.25">
      <c r="A4150" s="6">
        <v>44751</v>
      </c>
      <c r="B4150" s="7" t="str">
        <f t="shared" si="64"/>
        <v>7</v>
      </c>
      <c r="C4150" s="17">
        <f>_xlfn.ISOWEEKNUM(Table3[[#This Row],[dt]])</f>
        <v>27</v>
      </c>
      <c r="D4150" s="1">
        <v>18007</v>
      </c>
      <c r="E4150" s="1" t="s">
        <v>10</v>
      </c>
      <c r="F4150" s="1" t="s">
        <v>92</v>
      </c>
      <c r="G4150" s="1" t="s">
        <v>28</v>
      </c>
      <c r="H4150" s="1" t="s">
        <v>11</v>
      </c>
      <c r="I4150" s="1" t="s">
        <v>12</v>
      </c>
      <c r="J4150" s="1" t="s">
        <v>13</v>
      </c>
      <c r="K4150" s="1" t="s">
        <v>15</v>
      </c>
      <c r="L4150" s="1" t="s">
        <v>81</v>
      </c>
      <c r="M4150" s="1">
        <v>51430</v>
      </c>
      <c r="N4150" s="17">
        <v>496.08860865207947</v>
      </c>
      <c r="O4150" s="8">
        <v>1003.6519420385416</v>
      </c>
      <c r="P4150" s="8">
        <v>359.23542243640526</v>
      </c>
      <c r="Q4150" s="8">
        <f>P4150-Table3[[#This Row],[paid]]</f>
        <v>-644.4165196021363</v>
      </c>
      <c r="R4150" s="8">
        <v>0.72413560031640822</v>
      </c>
      <c r="S4150" s="8">
        <v>800</v>
      </c>
      <c r="T4150" s="10">
        <v>0.15</v>
      </c>
      <c r="U4150" s="8">
        <v>318.85895575894222</v>
      </c>
      <c r="V4150" s="10">
        <v>0.1479340732401323</v>
      </c>
    </row>
    <row r="4151" spans="1:22" x14ac:dyDescent="0.25">
      <c r="A4151" s="6">
        <v>44751</v>
      </c>
      <c r="B4151" s="7" t="str">
        <f t="shared" si="64"/>
        <v>7</v>
      </c>
      <c r="C4151" s="17">
        <f>_xlfn.ISOWEEKNUM(Table3[[#This Row],[dt]])</f>
        <v>27</v>
      </c>
      <c r="D4151" s="1">
        <v>17673</v>
      </c>
      <c r="E4151" s="1" t="s">
        <v>10</v>
      </c>
      <c r="F4151" s="1" t="s">
        <v>89</v>
      </c>
      <c r="G4151" s="1" t="s">
        <v>27</v>
      </c>
      <c r="H4151" s="1" t="s">
        <v>11</v>
      </c>
      <c r="I4151" s="1" t="s">
        <v>18</v>
      </c>
      <c r="J4151" s="1" t="s">
        <v>16</v>
      </c>
      <c r="K4151" s="1" t="s">
        <v>14</v>
      </c>
      <c r="L4151" s="1" t="s">
        <v>81</v>
      </c>
      <c r="M4151" s="1">
        <v>133400</v>
      </c>
      <c r="N4151" s="17">
        <v>486.76491386869571</v>
      </c>
      <c r="O4151" s="8">
        <v>1753.8769650781746</v>
      </c>
      <c r="P4151" s="8">
        <v>1103.0048705976321</v>
      </c>
      <c r="Q4151" s="8">
        <f>P4151-Table3[[#This Row],[paid]]</f>
        <v>-650.8720944805425</v>
      </c>
      <c r="R4151" s="8">
        <v>2.2659909109537142</v>
      </c>
      <c r="S4151" s="8">
        <v>1600</v>
      </c>
      <c r="T4151" s="10">
        <v>0.1</v>
      </c>
      <c r="U4151" s="8">
        <v>413.2565408683484</v>
      </c>
      <c r="V4151" s="10">
        <v>6.2444048961820237E-2</v>
      </c>
    </row>
    <row r="4152" spans="1:22" x14ac:dyDescent="0.25">
      <c r="A4152" s="6">
        <v>44751</v>
      </c>
      <c r="B4152" s="7" t="str">
        <f t="shared" si="64"/>
        <v>7</v>
      </c>
      <c r="C4152" s="17">
        <f>_xlfn.ISOWEEKNUM(Table3[[#This Row],[dt]])</f>
        <v>27</v>
      </c>
      <c r="D4152" s="1">
        <v>2612</v>
      </c>
      <c r="E4152" s="1" t="s">
        <v>10</v>
      </c>
      <c r="F4152" s="1" t="s">
        <v>93</v>
      </c>
      <c r="G4152" s="1" t="s">
        <v>41</v>
      </c>
      <c r="H4152" s="1" t="s">
        <v>17</v>
      </c>
      <c r="I4152" s="1" t="s">
        <v>12</v>
      </c>
      <c r="J4152" s="1" t="s">
        <v>16</v>
      </c>
      <c r="K4152" s="1" t="s">
        <v>20</v>
      </c>
      <c r="L4152" s="1" t="s">
        <v>78</v>
      </c>
      <c r="M4152" s="1">
        <v>58590</v>
      </c>
      <c r="N4152" s="17">
        <v>149.78024679219311</v>
      </c>
      <c r="O4152" s="8">
        <v>1284.4714111000326</v>
      </c>
      <c r="P4152" s="8">
        <v>616.62963125666477</v>
      </c>
      <c r="Q4152" s="8">
        <f>P4152-Table3[[#This Row],[paid]]</f>
        <v>-667.84177984336782</v>
      </c>
      <c r="R4152" s="8">
        <v>4.1168955483975402</v>
      </c>
      <c r="S4152" s="8">
        <v>800</v>
      </c>
      <c r="T4152" s="10">
        <v>0.08</v>
      </c>
      <c r="U4152" s="8">
        <v>160.10520177448257</v>
      </c>
      <c r="V4152" s="10">
        <v>4.3274275096650536E-2</v>
      </c>
    </row>
    <row r="4153" spans="1:22" x14ac:dyDescent="0.25">
      <c r="A4153" s="6">
        <v>44751</v>
      </c>
      <c r="B4153" s="7" t="str">
        <f t="shared" si="64"/>
        <v>7</v>
      </c>
      <c r="C4153" s="17">
        <f>_xlfn.ISOWEEKNUM(Table3[[#This Row],[dt]])</f>
        <v>27</v>
      </c>
      <c r="D4153" s="1">
        <v>7797</v>
      </c>
      <c r="E4153" s="1" t="s">
        <v>10</v>
      </c>
      <c r="F4153" s="1" t="s">
        <v>91</v>
      </c>
      <c r="G4153" s="1" t="s">
        <v>31</v>
      </c>
      <c r="H4153" s="1" t="s">
        <v>19</v>
      </c>
      <c r="I4153" s="1" t="s">
        <v>18</v>
      </c>
      <c r="J4153" s="1" t="s">
        <v>13</v>
      </c>
      <c r="K4153" s="1" t="s">
        <v>14</v>
      </c>
      <c r="L4153" s="1" t="s">
        <v>78</v>
      </c>
      <c r="M4153" s="1">
        <v>22560</v>
      </c>
      <c r="N4153" s="17">
        <v>39.173825626028147</v>
      </c>
      <c r="O4153" s="8">
        <v>816.07734817959783</v>
      </c>
      <c r="P4153" s="8">
        <v>140.21434971464484</v>
      </c>
      <c r="Q4153" s="8">
        <f>P4153-Table3[[#This Row],[paid]]</f>
        <v>-675.86299846495297</v>
      </c>
      <c r="R4153" s="8">
        <v>3.5792866148227973</v>
      </c>
      <c r="S4153" s="8">
        <v>200</v>
      </c>
      <c r="T4153" s="10">
        <v>0.125</v>
      </c>
      <c r="U4153" s="8">
        <v>23.662544484519305</v>
      </c>
      <c r="V4153" s="10">
        <v>2.8126631989611836E-2</v>
      </c>
    </row>
    <row r="4154" spans="1:22" x14ac:dyDescent="0.25">
      <c r="A4154" s="6">
        <v>44751</v>
      </c>
      <c r="B4154" s="7" t="str">
        <f t="shared" si="64"/>
        <v>7</v>
      </c>
      <c r="C4154" s="17">
        <f>_xlfn.ISOWEEKNUM(Table3[[#This Row],[dt]])</f>
        <v>27</v>
      </c>
      <c r="D4154" s="1">
        <v>9363</v>
      </c>
      <c r="E4154" s="1" t="s">
        <v>10</v>
      </c>
      <c r="F4154" s="1" t="s">
        <v>95</v>
      </c>
      <c r="G4154" s="1" t="s">
        <v>25</v>
      </c>
      <c r="H4154" s="1" t="s">
        <v>11</v>
      </c>
      <c r="I4154" s="1" t="s">
        <v>18</v>
      </c>
      <c r="J4154" s="1" t="s">
        <v>13</v>
      </c>
      <c r="K4154" s="1" t="s">
        <v>14</v>
      </c>
      <c r="L4154" s="1" t="s">
        <v>79</v>
      </c>
      <c r="M4154" s="1">
        <v>194380</v>
      </c>
      <c r="N4154" s="17">
        <v>933.45433827120303</v>
      </c>
      <c r="O4154" s="8">
        <v>5934.0434880205112</v>
      </c>
      <c r="P4154" s="8">
        <v>5215.7802611890093</v>
      </c>
      <c r="Q4154" s="8">
        <f>P4154-Table3[[#This Row],[paid]]</f>
        <v>-718.26322683150192</v>
      </c>
      <c r="R4154" s="8">
        <v>5.5876115706407825</v>
      </c>
      <c r="S4154" s="8">
        <v>7400</v>
      </c>
      <c r="T4154" s="10">
        <v>0.12</v>
      </c>
      <c r="U4154" s="8">
        <v>2667.1070592028527</v>
      </c>
      <c r="V4154" s="10">
        <v>8.5225569510311669E-2</v>
      </c>
    </row>
    <row r="4155" spans="1:22" x14ac:dyDescent="0.25">
      <c r="A4155" s="6">
        <v>44751</v>
      </c>
      <c r="B4155" s="7" t="str">
        <f t="shared" si="64"/>
        <v>7</v>
      </c>
      <c r="C4155" s="17">
        <f>_xlfn.ISOWEEKNUM(Table3[[#This Row],[dt]])</f>
        <v>27</v>
      </c>
      <c r="D4155" s="1">
        <v>2865</v>
      </c>
      <c r="E4155" s="1" t="s">
        <v>10</v>
      </c>
      <c r="F4155" s="1" t="s">
        <v>95</v>
      </c>
      <c r="G4155" s="1" t="s">
        <v>68</v>
      </c>
      <c r="H4155" s="1" t="s">
        <v>17</v>
      </c>
      <c r="I4155" s="1" t="s">
        <v>12</v>
      </c>
      <c r="J4155" s="1" t="s">
        <v>16</v>
      </c>
      <c r="K4155" s="1" t="s">
        <v>15</v>
      </c>
      <c r="L4155" s="1" t="s">
        <v>80</v>
      </c>
      <c r="M4155" s="1">
        <v>72770</v>
      </c>
      <c r="N4155" s="17">
        <v>125.24956970740104</v>
      </c>
      <c r="O4155" s="8">
        <v>1571.2087168574262</v>
      </c>
      <c r="P4155" s="8">
        <v>840.99664832012968</v>
      </c>
      <c r="Q4155" s="8">
        <f>P4155-Table3[[#This Row],[paid]]</f>
        <v>-730.21206853729655</v>
      </c>
      <c r="R4155" s="8">
        <v>6.7145671660573774</v>
      </c>
      <c r="S4155" s="8">
        <v>800</v>
      </c>
      <c r="T4155" s="10">
        <v>0.12</v>
      </c>
      <c r="U4155" s="8">
        <v>401.48820224742087</v>
      </c>
      <c r="V4155" s="10">
        <v>7.9565953691052904E-2</v>
      </c>
    </row>
    <row r="4156" spans="1:22" x14ac:dyDescent="0.25">
      <c r="A4156" s="6">
        <v>44751</v>
      </c>
      <c r="B4156" s="7" t="str">
        <f t="shared" si="64"/>
        <v>7</v>
      </c>
      <c r="C4156" s="17">
        <f>_xlfn.ISOWEEKNUM(Table3[[#This Row],[dt]])</f>
        <v>27</v>
      </c>
      <c r="D4156" s="1">
        <v>9288</v>
      </c>
      <c r="E4156" s="1" t="s">
        <v>10</v>
      </c>
      <c r="F4156" s="1" t="s">
        <v>91</v>
      </c>
      <c r="G4156" s="1" t="s">
        <v>37</v>
      </c>
      <c r="H4156" s="1" t="s">
        <v>19</v>
      </c>
      <c r="I4156" s="1" t="s">
        <v>21</v>
      </c>
      <c r="J4156" s="1" t="s">
        <v>13</v>
      </c>
      <c r="K4156" s="1" t="s">
        <v>14</v>
      </c>
      <c r="L4156" s="1" t="s">
        <v>79</v>
      </c>
      <c r="M4156" s="1">
        <v>90740</v>
      </c>
      <c r="N4156" s="17">
        <v>106.11872573326472</v>
      </c>
      <c r="O4156" s="8">
        <v>2561.8027200279071</v>
      </c>
      <c r="P4156" s="8">
        <v>1812.3682681958201</v>
      </c>
      <c r="Q4156" s="8">
        <f>P4156-Table3[[#This Row],[paid]]</f>
        <v>-749.43445183208701</v>
      </c>
      <c r="R4156" s="8">
        <v>17.078684800186046</v>
      </c>
      <c r="S4156" s="8">
        <v>1600</v>
      </c>
      <c r="T4156" s="10">
        <v>6.5000000000000002E-2</v>
      </c>
      <c r="U4156" s="8">
        <v>584.41111157335354</v>
      </c>
      <c r="V4156" s="10">
        <v>5.3742858798699916E-2</v>
      </c>
    </row>
    <row r="4157" spans="1:22" x14ac:dyDescent="0.25">
      <c r="A4157" s="6">
        <v>44751</v>
      </c>
      <c r="B4157" s="7" t="str">
        <f t="shared" si="64"/>
        <v>7</v>
      </c>
      <c r="C4157" s="17">
        <f>_xlfn.ISOWEEKNUM(Table3[[#This Row],[dt]])</f>
        <v>27</v>
      </c>
      <c r="D4157" s="1">
        <v>17870</v>
      </c>
      <c r="E4157" s="1" t="s">
        <v>10</v>
      </c>
      <c r="F4157" s="1" t="s">
        <v>94</v>
      </c>
      <c r="G4157" s="1" t="s">
        <v>47</v>
      </c>
      <c r="H4157" s="1" t="s">
        <v>11</v>
      </c>
      <c r="I4157" s="1" t="s">
        <v>12</v>
      </c>
      <c r="J4157" s="1" t="s">
        <v>13</v>
      </c>
      <c r="K4157" s="1" t="s">
        <v>14</v>
      </c>
      <c r="L4157" s="1" t="s">
        <v>80</v>
      </c>
      <c r="M4157" s="1">
        <v>60700</v>
      </c>
      <c r="N4157" s="17">
        <v>382.96529968454257</v>
      </c>
      <c r="O4157" s="8">
        <v>1749.1213250267351</v>
      </c>
      <c r="P4157" s="8">
        <v>979.31691874778926</v>
      </c>
      <c r="Q4157" s="8">
        <f>P4157-Table3[[#This Row],[paid]]</f>
        <v>-769.80440627894586</v>
      </c>
      <c r="R4157" s="8">
        <v>2.5571949196297297</v>
      </c>
      <c r="S4157" s="8">
        <v>800</v>
      </c>
      <c r="T4157" s="10">
        <v>0.12</v>
      </c>
      <c r="U4157" s="8">
        <v>326.44327816381843</v>
      </c>
      <c r="V4157" s="10">
        <v>5.555628825127544E-2</v>
      </c>
    </row>
    <row r="4158" spans="1:22" x14ac:dyDescent="0.25">
      <c r="A4158" s="6">
        <v>44751</v>
      </c>
      <c r="B4158" s="7" t="str">
        <f t="shared" si="64"/>
        <v>7</v>
      </c>
      <c r="C4158" s="17">
        <f>_xlfn.ISOWEEKNUM(Table3[[#This Row],[dt]])</f>
        <v>27</v>
      </c>
      <c r="D4158" s="1">
        <v>12446</v>
      </c>
      <c r="E4158" s="1" t="s">
        <v>10</v>
      </c>
      <c r="F4158" s="1" t="s">
        <v>95</v>
      </c>
      <c r="G4158" s="1" t="s">
        <v>63</v>
      </c>
      <c r="H4158" s="1" t="s">
        <v>11</v>
      </c>
      <c r="I4158" s="1" t="s">
        <v>12</v>
      </c>
      <c r="J4158" s="1" t="s">
        <v>13</v>
      </c>
      <c r="K4158" s="1" t="s">
        <v>15</v>
      </c>
      <c r="L4158" s="1" t="s">
        <v>76</v>
      </c>
      <c r="M4158" s="1">
        <v>195560</v>
      </c>
      <c r="N4158" s="17">
        <v>829.20875293405004</v>
      </c>
      <c r="O4158" s="8">
        <v>4732.9923819681708</v>
      </c>
      <c r="P4158" s="8">
        <v>3893.4907844228042</v>
      </c>
      <c r="Q4158" s="8">
        <f>P4158-Table3[[#This Row],[paid]]</f>
        <v>-839.50159754536662</v>
      </c>
      <c r="R4158" s="8">
        <v>4.6954289503652493</v>
      </c>
      <c r="S4158" s="8">
        <v>3800</v>
      </c>
      <c r="T4158" s="10">
        <v>0.21</v>
      </c>
      <c r="U4158" s="8">
        <v>1847.9189414524883</v>
      </c>
      <c r="V4158" s="10">
        <v>7.910292005166239E-2</v>
      </c>
    </row>
    <row r="4159" spans="1:22" x14ac:dyDescent="0.25">
      <c r="A4159" s="6">
        <v>44751</v>
      </c>
      <c r="B4159" s="7" t="str">
        <f t="shared" si="64"/>
        <v>7</v>
      </c>
      <c r="C4159" s="17">
        <f>_xlfn.ISOWEEKNUM(Table3[[#This Row],[dt]])</f>
        <v>27</v>
      </c>
      <c r="D4159" s="1">
        <v>14706</v>
      </c>
      <c r="E4159" s="1" t="s">
        <v>10</v>
      </c>
      <c r="F4159" s="1" t="s">
        <v>93</v>
      </c>
      <c r="G4159" s="1" t="s">
        <v>72</v>
      </c>
      <c r="H4159" s="1" t="s">
        <v>17</v>
      </c>
      <c r="I4159" s="1" t="s">
        <v>12</v>
      </c>
      <c r="J4159" s="1" t="s">
        <v>13</v>
      </c>
      <c r="K4159" s="1" t="s">
        <v>15</v>
      </c>
      <c r="L4159" s="1" t="s">
        <v>78</v>
      </c>
      <c r="M4159" s="1">
        <v>65350</v>
      </c>
      <c r="N4159" s="17">
        <v>358.18032337626744</v>
      </c>
      <c r="O4159" s="8">
        <v>3504.7433224033912</v>
      </c>
      <c r="P4159" s="8">
        <v>2615.2710345192932</v>
      </c>
      <c r="Q4159" s="8">
        <f>P4159-Table3[[#This Row],[paid]]</f>
        <v>-889.47228788409802</v>
      </c>
      <c r="R4159" s="8">
        <v>7.301548588340399</v>
      </c>
      <c r="S4159" s="8">
        <v>2400</v>
      </c>
      <c r="T4159" s="10">
        <v>0.11</v>
      </c>
      <c r="U4159" s="8">
        <v>1670.1325063674228</v>
      </c>
      <c r="V4159" s="10">
        <v>0.10643463490164325</v>
      </c>
    </row>
    <row r="4160" spans="1:22" x14ac:dyDescent="0.25">
      <c r="A4160" s="6">
        <v>44751</v>
      </c>
      <c r="B4160" s="7" t="str">
        <f t="shared" si="64"/>
        <v>7</v>
      </c>
      <c r="C4160" s="17">
        <f>_xlfn.ISOWEEKNUM(Table3[[#This Row],[dt]])</f>
        <v>27</v>
      </c>
      <c r="D4160" s="1">
        <v>16537</v>
      </c>
      <c r="E4160" s="1" t="s">
        <v>10</v>
      </c>
      <c r="F4160" s="1" t="s">
        <v>92</v>
      </c>
      <c r="G4160" s="1" t="s">
        <v>33</v>
      </c>
      <c r="H4160" s="1" t="s">
        <v>17</v>
      </c>
      <c r="I4160" s="1" t="s">
        <v>12</v>
      </c>
      <c r="J4160" s="1" t="s">
        <v>16</v>
      </c>
      <c r="K4160" s="1" t="s">
        <v>15</v>
      </c>
      <c r="L4160" s="1" t="s">
        <v>78</v>
      </c>
      <c r="M4160" s="1">
        <v>143270</v>
      </c>
      <c r="N4160" s="17">
        <v>285.40743083003952</v>
      </c>
      <c r="O4160" s="8">
        <v>3818.1746299438419</v>
      </c>
      <c r="P4160" s="8">
        <v>2882.8979142664252</v>
      </c>
      <c r="Q4160" s="8">
        <f>P4160-Table3[[#This Row],[paid]]</f>
        <v>-935.27671567741663</v>
      </c>
      <c r="R4160" s="8">
        <v>10.100991084507518</v>
      </c>
      <c r="S4160" s="8">
        <v>1800</v>
      </c>
      <c r="T4160" s="10">
        <v>7.4999999999999997E-2</v>
      </c>
      <c r="U4160" s="8">
        <v>674.45547985388043</v>
      </c>
      <c r="V4160" s="10">
        <v>3.899175412561106E-2</v>
      </c>
    </row>
    <row r="4161" spans="1:22" x14ac:dyDescent="0.25">
      <c r="A4161" s="6">
        <v>44751</v>
      </c>
      <c r="B4161" s="7" t="str">
        <f t="shared" si="64"/>
        <v>7</v>
      </c>
      <c r="C4161" s="17">
        <f>_xlfn.ISOWEEKNUM(Table3[[#This Row],[dt]])</f>
        <v>27</v>
      </c>
      <c r="D4161" s="1">
        <v>2789</v>
      </c>
      <c r="E4161" s="1" t="s">
        <v>10</v>
      </c>
      <c r="F4161" s="1" t="s">
        <v>94</v>
      </c>
      <c r="G4161" s="1" t="s">
        <v>41</v>
      </c>
      <c r="H4161" s="1" t="s">
        <v>17</v>
      </c>
      <c r="I4161" s="1" t="s">
        <v>12</v>
      </c>
      <c r="J4161" s="1" t="s">
        <v>13</v>
      </c>
      <c r="K4161" s="1" t="s">
        <v>14</v>
      </c>
      <c r="L4161" s="1" t="s">
        <v>80</v>
      </c>
      <c r="M4161" s="1">
        <v>51580</v>
      </c>
      <c r="N4161" s="17">
        <v>225.94037021336723</v>
      </c>
      <c r="O4161" s="8">
        <v>2471.3606543288761</v>
      </c>
      <c r="P4161" s="8">
        <v>1501.0218848650964</v>
      </c>
      <c r="Q4161" s="8">
        <f>P4161-Table3[[#This Row],[paid]]</f>
        <v>-970.33876946377973</v>
      </c>
      <c r="R4161" s="8">
        <v>6.6434426191636469</v>
      </c>
      <c r="S4161" s="8">
        <v>1600</v>
      </c>
      <c r="T4161" s="10">
        <v>0.14000000000000001</v>
      </c>
      <c r="U4161" s="8">
        <v>712.80471594771075</v>
      </c>
      <c r="V4161" s="10">
        <v>7.9146604849110708E-2</v>
      </c>
    </row>
    <row r="4162" spans="1:22" x14ac:dyDescent="0.25">
      <c r="A4162" s="6">
        <v>44751</v>
      </c>
      <c r="B4162" s="7" t="str">
        <f t="shared" ref="B4162:B4225" si="65">TEXT(A4162,"M")</f>
        <v>7</v>
      </c>
      <c r="C4162" s="17">
        <f>_xlfn.ISOWEEKNUM(Table3[[#This Row],[dt]])</f>
        <v>27</v>
      </c>
      <c r="D4162" s="1">
        <v>2796</v>
      </c>
      <c r="E4162" s="1" t="s">
        <v>10</v>
      </c>
      <c r="F4162" s="1" t="s">
        <v>92</v>
      </c>
      <c r="G4162" s="1" t="s">
        <v>73</v>
      </c>
      <c r="H4162" s="1" t="s">
        <v>17</v>
      </c>
      <c r="I4162" s="1" t="s">
        <v>12</v>
      </c>
      <c r="J4162" s="1" t="s">
        <v>13</v>
      </c>
      <c r="K4162" s="1" t="s">
        <v>14</v>
      </c>
      <c r="L4162" s="1" t="s">
        <v>75</v>
      </c>
      <c r="M4162" s="1">
        <v>118380</v>
      </c>
      <c r="N4162" s="17">
        <v>355.06638867551845</v>
      </c>
      <c r="O4162" s="8">
        <v>3981.0289869419216</v>
      </c>
      <c r="P4162" s="8">
        <v>2873.0276130203779</v>
      </c>
      <c r="Q4162" s="8">
        <f>P4162-Table3[[#This Row],[paid]]</f>
        <v>-1108.0013739215437</v>
      </c>
      <c r="R4162" s="8">
        <v>8.0915223311827678</v>
      </c>
      <c r="S4162" s="8">
        <v>3000</v>
      </c>
      <c r="T4162" s="10">
        <v>0.11</v>
      </c>
      <c r="U4162" s="8">
        <v>1292.8907518954013</v>
      </c>
      <c r="V4162" s="10">
        <v>7.5001643216381614E-2</v>
      </c>
    </row>
    <row r="4163" spans="1:22" x14ac:dyDescent="0.25">
      <c r="A4163" s="6">
        <v>44751</v>
      </c>
      <c r="B4163" s="7" t="str">
        <f t="shared" si="65"/>
        <v>7</v>
      </c>
      <c r="C4163" s="17">
        <f>_xlfn.ISOWEEKNUM(Table3[[#This Row],[dt]])</f>
        <v>27</v>
      </c>
      <c r="D4163" s="1">
        <v>14988</v>
      </c>
      <c r="E4163" s="1" t="s">
        <v>10</v>
      </c>
      <c r="F4163" s="1" t="s">
        <v>89</v>
      </c>
      <c r="G4163" s="1" t="s">
        <v>63</v>
      </c>
      <c r="H4163" s="1" t="s">
        <v>11</v>
      </c>
      <c r="I4163" s="1" t="s">
        <v>12</v>
      </c>
      <c r="J4163" s="1" t="s">
        <v>16</v>
      </c>
      <c r="K4163" s="1" t="s">
        <v>14</v>
      </c>
      <c r="L4163" s="1" t="s">
        <v>81</v>
      </c>
      <c r="M4163" s="1">
        <v>77270</v>
      </c>
      <c r="N4163" s="17">
        <v>361.505053625811</v>
      </c>
      <c r="O4163" s="8">
        <v>1571.8592754652566</v>
      </c>
      <c r="P4163" s="8">
        <v>446.72568527460385</v>
      </c>
      <c r="Q4163" s="8">
        <f>P4163-Table3[[#This Row],[paid]]</f>
        <v>-1125.1335901906527</v>
      </c>
      <c r="R4163" s="8">
        <v>1.2357384241079064</v>
      </c>
      <c r="S4163" s="8">
        <v>400</v>
      </c>
      <c r="T4163" s="10">
        <v>0.14000000000000001</v>
      </c>
      <c r="U4163" s="8">
        <v>291.81754109554271</v>
      </c>
      <c r="V4163" s="10">
        <v>0.10887275671055323</v>
      </c>
    </row>
    <row r="4164" spans="1:22" x14ac:dyDescent="0.25">
      <c r="A4164" s="6">
        <v>44751</v>
      </c>
      <c r="B4164" s="7" t="str">
        <f t="shared" si="65"/>
        <v>7</v>
      </c>
      <c r="C4164" s="17">
        <f>_xlfn.ISOWEEKNUM(Table3[[#This Row],[dt]])</f>
        <v>27</v>
      </c>
      <c r="D4164" s="1">
        <v>2575</v>
      </c>
      <c r="E4164" s="1" t="s">
        <v>10</v>
      </c>
      <c r="F4164" s="1" t="s">
        <v>94</v>
      </c>
      <c r="G4164" s="1" t="s">
        <v>43</v>
      </c>
      <c r="H4164" s="1" t="s">
        <v>17</v>
      </c>
      <c r="I4164" s="1" t="s">
        <v>18</v>
      </c>
      <c r="J4164" s="1" t="s">
        <v>16</v>
      </c>
      <c r="K4164" s="1" t="s">
        <v>20</v>
      </c>
      <c r="L4164" s="1" t="s">
        <v>78</v>
      </c>
      <c r="M4164" s="1">
        <v>99840</v>
      </c>
      <c r="N4164" s="17">
        <v>97.859966674290192</v>
      </c>
      <c r="O4164" s="8">
        <v>2517.1086861242429</v>
      </c>
      <c r="P4164" s="8">
        <v>1368.4676229982488</v>
      </c>
      <c r="Q4164" s="8">
        <f>P4164-Table3[[#This Row],[paid]]</f>
        <v>-1148.6410631259942</v>
      </c>
      <c r="R4164" s="8">
        <v>13.983937145134682</v>
      </c>
      <c r="S4164" s="8">
        <v>10000</v>
      </c>
      <c r="T4164" s="10">
        <v>7.4999999999999997E-2</v>
      </c>
      <c r="U4164" s="8">
        <v>396.23149486779681</v>
      </c>
      <c r="V4164" s="10">
        <v>4.8257321816119171E-2</v>
      </c>
    </row>
    <row r="4165" spans="1:22" x14ac:dyDescent="0.25">
      <c r="A4165" s="6">
        <v>44751</v>
      </c>
      <c r="B4165" s="7" t="str">
        <f t="shared" si="65"/>
        <v>7</v>
      </c>
      <c r="C4165" s="17">
        <f>_xlfn.ISOWEEKNUM(Table3[[#This Row],[dt]])</f>
        <v>27</v>
      </c>
      <c r="D4165" s="1">
        <v>15102</v>
      </c>
      <c r="E4165" s="1" t="s">
        <v>10</v>
      </c>
      <c r="F4165" s="1" t="s">
        <v>95</v>
      </c>
      <c r="G4165" s="1" t="s">
        <v>68</v>
      </c>
      <c r="H4165" s="1" t="s">
        <v>17</v>
      </c>
      <c r="I4165" s="1" t="s">
        <v>18</v>
      </c>
      <c r="J4165" s="1" t="s">
        <v>13</v>
      </c>
      <c r="K4165" s="1" t="s">
        <v>15</v>
      </c>
      <c r="L4165" s="1" t="s">
        <v>78</v>
      </c>
      <c r="M4165" s="1">
        <v>55340</v>
      </c>
      <c r="N4165" s="17">
        <v>120.88804065395848</v>
      </c>
      <c r="O4165" s="8">
        <v>1540.7599945848074</v>
      </c>
      <c r="P4165" s="8">
        <v>326.77097695326495</v>
      </c>
      <c r="Q4165" s="8">
        <f>P4165-Table3[[#This Row],[paid]]</f>
        <v>-1213.9890176315425</v>
      </c>
      <c r="R4165" s="8">
        <v>2.7030877097979071</v>
      </c>
      <c r="S4165" s="8">
        <v>600</v>
      </c>
      <c r="T4165" s="10">
        <v>6.5000000000000002E-2</v>
      </c>
      <c r="U4165" s="8">
        <v>79.16799930837351</v>
      </c>
      <c r="V4165" s="10">
        <v>4.037894269074789E-2</v>
      </c>
    </row>
    <row r="4166" spans="1:22" x14ac:dyDescent="0.25">
      <c r="A4166" s="6">
        <v>44751</v>
      </c>
      <c r="B4166" s="7" t="str">
        <f t="shared" si="65"/>
        <v>7</v>
      </c>
      <c r="C4166" s="17">
        <f>_xlfn.ISOWEEKNUM(Table3[[#This Row],[dt]])</f>
        <v>27</v>
      </c>
      <c r="D4166" s="1">
        <v>14389</v>
      </c>
      <c r="E4166" s="1" t="s">
        <v>10</v>
      </c>
      <c r="F4166" s="1" t="s">
        <v>89</v>
      </c>
      <c r="G4166" s="1" t="s">
        <v>29</v>
      </c>
      <c r="H4166" s="1" t="s">
        <v>19</v>
      </c>
      <c r="I4166" s="1" t="s">
        <v>18</v>
      </c>
      <c r="J4166" s="1" t="s">
        <v>16</v>
      </c>
      <c r="K4166" s="1" t="s">
        <v>20</v>
      </c>
      <c r="L4166" s="1" t="s">
        <v>76</v>
      </c>
      <c r="M4166" s="1">
        <v>60920</v>
      </c>
      <c r="N4166" s="17">
        <v>48.01050788091068</v>
      </c>
      <c r="O4166" s="8">
        <v>2264.7286242173777</v>
      </c>
      <c r="P4166" s="8">
        <v>1006.7664024177076</v>
      </c>
      <c r="Q4166" s="8">
        <f>P4166-Table3[[#This Row],[paid]]</f>
        <v>-1257.9622217996703</v>
      </c>
      <c r="R4166" s="8">
        <v>20.969709483494238</v>
      </c>
      <c r="S4166" s="8">
        <v>1000</v>
      </c>
      <c r="T4166" s="10">
        <v>5.5E-2</v>
      </c>
      <c r="U4166" s="8">
        <v>76.550662729774444</v>
      </c>
      <c r="V4166" s="10">
        <v>1.2672695232634769E-2</v>
      </c>
    </row>
    <row r="4167" spans="1:22" x14ac:dyDescent="0.25">
      <c r="A4167" s="6">
        <v>44751</v>
      </c>
      <c r="B4167" s="7" t="str">
        <f t="shared" si="65"/>
        <v>7</v>
      </c>
      <c r="C4167" s="17">
        <f>_xlfn.ISOWEEKNUM(Table3[[#This Row],[dt]])</f>
        <v>27</v>
      </c>
      <c r="D4167" s="1">
        <v>13549</v>
      </c>
      <c r="E4167" s="1" t="s">
        <v>10</v>
      </c>
      <c r="F4167" s="1" t="s">
        <v>91</v>
      </c>
      <c r="G4167" s="1" t="s">
        <v>33</v>
      </c>
      <c r="H4167" s="1" t="s">
        <v>19</v>
      </c>
      <c r="I4167" s="1" t="s">
        <v>12</v>
      </c>
      <c r="J4167" s="1" t="s">
        <v>13</v>
      </c>
      <c r="K4167" s="1" t="s">
        <v>14</v>
      </c>
      <c r="L4167" s="1" t="s">
        <v>81</v>
      </c>
      <c r="M4167" s="1">
        <v>274440</v>
      </c>
      <c r="N4167" s="17">
        <v>200.62834319948647</v>
      </c>
      <c r="O4167" s="8">
        <v>6846.7893543596019</v>
      </c>
      <c r="P4167" s="8">
        <v>5583.9837577278404</v>
      </c>
      <c r="Q4167" s="8">
        <f>P4167-Table3[[#This Row],[paid]]</f>
        <v>-1262.8055966317615</v>
      </c>
      <c r="R4167" s="8">
        <v>27.832477050242289</v>
      </c>
      <c r="S4167" s="8">
        <v>2000</v>
      </c>
      <c r="T4167" s="10">
        <v>7.0000000000000007E-2</v>
      </c>
      <c r="U4167" s="8">
        <v>1208.2036142946486</v>
      </c>
      <c r="V4167" s="10">
        <v>3.6061578576483136E-2</v>
      </c>
    </row>
    <row r="4168" spans="1:22" x14ac:dyDescent="0.25">
      <c r="A4168" s="6">
        <v>44751</v>
      </c>
      <c r="B4168" s="7" t="str">
        <f t="shared" si="65"/>
        <v>7</v>
      </c>
      <c r="C4168" s="17">
        <f>_xlfn.ISOWEEKNUM(Table3[[#This Row],[dt]])</f>
        <v>27</v>
      </c>
      <c r="D4168" s="1">
        <v>9121</v>
      </c>
      <c r="E4168" s="1" t="s">
        <v>10</v>
      </c>
      <c r="F4168" s="1" t="s">
        <v>95</v>
      </c>
      <c r="G4168" s="1" t="s">
        <v>60</v>
      </c>
      <c r="H4168" s="1" t="s">
        <v>11</v>
      </c>
      <c r="I4168" s="1" t="s">
        <v>18</v>
      </c>
      <c r="J4168" s="1" t="s">
        <v>13</v>
      </c>
      <c r="K4168" s="1" t="s">
        <v>14</v>
      </c>
      <c r="L4168" s="1" t="s">
        <v>81</v>
      </c>
      <c r="M4168" s="1">
        <v>109410</v>
      </c>
      <c r="N4168" s="17">
        <v>329.99763953000416</v>
      </c>
      <c r="O4168" s="8">
        <v>2733.4221341395441</v>
      </c>
      <c r="P4168" s="8">
        <v>1307.2794958045163</v>
      </c>
      <c r="Q4168" s="8">
        <f>P4168-Table3[[#This Row],[paid]]</f>
        <v>-1426.1426383350279</v>
      </c>
      <c r="R4168" s="8">
        <v>3.9614813538254272</v>
      </c>
      <c r="S4168" s="8">
        <v>800</v>
      </c>
      <c r="T4168" s="10">
        <v>0.125</v>
      </c>
      <c r="U4168" s="8">
        <v>566.04463722354103</v>
      </c>
      <c r="V4168" s="10">
        <v>7.2165725212825799E-2</v>
      </c>
    </row>
    <row r="4169" spans="1:22" x14ac:dyDescent="0.25">
      <c r="A4169" s="6">
        <v>44751</v>
      </c>
      <c r="B4169" s="7" t="str">
        <f t="shared" si="65"/>
        <v>7</v>
      </c>
      <c r="C4169" s="17">
        <f>_xlfn.ISOWEEKNUM(Table3[[#This Row],[dt]])</f>
        <v>27</v>
      </c>
      <c r="D4169" s="1">
        <v>12394</v>
      </c>
      <c r="E4169" s="1" t="s">
        <v>10</v>
      </c>
      <c r="F4169" s="1" t="s">
        <v>93</v>
      </c>
      <c r="G4169" s="1" t="s">
        <v>67</v>
      </c>
      <c r="H4169" s="1" t="s">
        <v>17</v>
      </c>
      <c r="I4169" s="1" t="s">
        <v>12</v>
      </c>
      <c r="J4169" s="1" t="s">
        <v>13</v>
      </c>
      <c r="K4169" s="1" t="s">
        <v>14</v>
      </c>
      <c r="L4169" s="1" t="s">
        <v>79</v>
      </c>
      <c r="M4169" s="1">
        <v>43540</v>
      </c>
      <c r="N4169" s="17">
        <v>178.5823817964467</v>
      </c>
      <c r="O4169" s="8">
        <v>1732.4971452210466</v>
      </c>
      <c r="P4169" s="8">
        <v>259.12350640629717</v>
      </c>
      <c r="Q4169" s="8">
        <f>P4169-Table3[[#This Row],[paid]]</f>
        <v>-1473.3736388147495</v>
      </c>
      <c r="R4169" s="8">
        <v>1.4510026341884807</v>
      </c>
      <c r="S4169" s="8">
        <v>400</v>
      </c>
      <c r="T4169" s="10">
        <v>7.0000000000000007E-2</v>
      </c>
      <c r="U4169" s="8">
        <v>67.287963719467811</v>
      </c>
      <c r="V4169" s="10">
        <v>4.3279209885061835E-2</v>
      </c>
    </row>
    <row r="4170" spans="1:22" x14ac:dyDescent="0.25">
      <c r="A4170" s="6">
        <v>44751</v>
      </c>
      <c r="B4170" s="7" t="str">
        <f t="shared" si="65"/>
        <v>7</v>
      </c>
      <c r="C4170" s="17">
        <f>_xlfn.ISOWEEKNUM(Table3[[#This Row],[dt]])</f>
        <v>27</v>
      </c>
      <c r="D4170" s="1">
        <v>9559</v>
      </c>
      <c r="E4170" s="1" t="s">
        <v>10</v>
      </c>
      <c r="F4170" s="1" t="s">
        <v>90</v>
      </c>
      <c r="G4170" s="1" t="s">
        <v>73</v>
      </c>
      <c r="H4170" s="1" t="s">
        <v>17</v>
      </c>
      <c r="I4170" s="1" t="s">
        <v>12</v>
      </c>
      <c r="J4170" s="1" t="s">
        <v>16</v>
      </c>
      <c r="K4170" s="1" t="s">
        <v>14</v>
      </c>
      <c r="L4170" s="1" t="s">
        <v>75</v>
      </c>
      <c r="M4170" s="1">
        <v>148520</v>
      </c>
      <c r="N4170" s="17">
        <v>296.14498404820989</v>
      </c>
      <c r="O4170" s="8">
        <v>3499.3153466413764</v>
      </c>
      <c r="P4170" s="8">
        <v>1919.0827546495675</v>
      </c>
      <c r="Q4170" s="8">
        <f>P4170-Table3[[#This Row],[paid]]</f>
        <v>-1580.2325919918089</v>
      </c>
      <c r="R4170" s="8">
        <v>6.4802136048914374</v>
      </c>
      <c r="S4170" s="8">
        <v>1800</v>
      </c>
      <c r="T4170" s="10">
        <v>7.0000000000000007E-2</v>
      </c>
      <c r="U4170" s="8">
        <v>568.58011995517677</v>
      </c>
      <c r="V4170" s="10">
        <v>4.9379503357147816E-2</v>
      </c>
    </row>
    <row r="4171" spans="1:22" x14ac:dyDescent="0.25">
      <c r="A4171" s="6">
        <v>44751</v>
      </c>
      <c r="B4171" s="7" t="str">
        <f t="shared" si="65"/>
        <v>7</v>
      </c>
      <c r="C4171" s="17">
        <f>_xlfn.ISOWEEKNUM(Table3[[#This Row],[dt]])</f>
        <v>27</v>
      </c>
      <c r="D4171" s="1">
        <v>17933</v>
      </c>
      <c r="E4171" s="1" t="s">
        <v>10</v>
      </c>
      <c r="F4171" s="1" t="s">
        <v>94</v>
      </c>
      <c r="G4171" s="1" t="s">
        <v>58</v>
      </c>
      <c r="H4171" s="1" t="s">
        <v>11</v>
      </c>
      <c r="I4171" s="1" t="s">
        <v>22</v>
      </c>
      <c r="J4171" s="1" t="s">
        <v>16</v>
      </c>
      <c r="K4171" s="1" t="s">
        <v>15</v>
      </c>
      <c r="L4171" s="1" t="s">
        <v>81</v>
      </c>
      <c r="M4171" s="1">
        <v>129260</v>
      </c>
      <c r="N4171" s="17">
        <v>827.33423898845285</v>
      </c>
      <c r="O4171" s="8">
        <v>4244.4086826073435</v>
      </c>
      <c r="P4171" s="8">
        <v>2388.8058689666182</v>
      </c>
      <c r="Q4171" s="8">
        <f>P4171-Table3[[#This Row],[paid]]</f>
        <v>-1855.6028136407253</v>
      </c>
      <c r="R4171" s="8">
        <v>2.8873528453111184</v>
      </c>
      <c r="S4171" s="8">
        <v>3000</v>
      </c>
      <c r="T4171" s="10">
        <v>0.12</v>
      </c>
      <c r="U4171" s="8">
        <v>1583.850671884768</v>
      </c>
      <c r="V4171" s="10">
        <v>0.11050504999595827</v>
      </c>
    </row>
    <row r="4172" spans="1:22" x14ac:dyDescent="0.25">
      <c r="A4172" s="6">
        <v>44751</v>
      </c>
      <c r="B4172" s="7" t="str">
        <f t="shared" si="65"/>
        <v>7</v>
      </c>
      <c r="C4172" s="17">
        <f>_xlfn.ISOWEEKNUM(Table3[[#This Row],[dt]])</f>
        <v>27</v>
      </c>
      <c r="D4172" s="1">
        <v>3015</v>
      </c>
      <c r="E4172" s="1" t="s">
        <v>10</v>
      </c>
      <c r="F4172" s="1" t="s">
        <v>90</v>
      </c>
      <c r="G4172" s="1" t="s">
        <v>46</v>
      </c>
      <c r="H4172" s="1" t="s">
        <v>11</v>
      </c>
      <c r="I4172" s="1" t="s">
        <v>12</v>
      </c>
      <c r="J4172" s="1" t="s">
        <v>16</v>
      </c>
      <c r="K4172" s="1" t="s">
        <v>15</v>
      </c>
      <c r="L4172" s="1" t="s">
        <v>81</v>
      </c>
      <c r="M4172" s="1">
        <v>213380</v>
      </c>
      <c r="N4172" s="17">
        <v>2522.8822018704268</v>
      </c>
      <c r="O4172" s="8">
        <v>3652.0141183668111</v>
      </c>
      <c r="P4172" s="8">
        <v>1048.907265506278</v>
      </c>
      <c r="Q4172" s="8">
        <f>P4172-Table3[[#This Row],[paid]]</f>
        <v>-2603.1068528605329</v>
      </c>
      <c r="R4172" s="8">
        <v>0.41575752713647668</v>
      </c>
      <c r="S4172" s="8">
        <v>1600</v>
      </c>
      <c r="T4172" s="10">
        <v>0.13</v>
      </c>
      <c r="U4172" s="8">
        <v>14.78261337278771</v>
      </c>
      <c r="V4172" s="10">
        <v>2.3488910568995117E-3</v>
      </c>
    </row>
    <row r="4173" spans="1:22" x14ac:dyDescent="0.25">
      <c r="A4173" s="6">
        <v>44751</v>
      </c>
      <c r="B4173" s="7" t="str">
        <f t="shared" si="65"/>
        <v>7</v>
      </c>
      <c r="C4173" s="17">
        <f>_xlfn.ISOWEEKNUM(Table3[[#This Row],[dt]])</f>
        <v>27</v>
      </c>
      <c r="D4173" s="1">
        <v>3016</v>
      </c>
      <c r="E4173" s="1" t="s">
        <v>10</v>
      </c>
      <c r="F4173" s="1" t="s">
        <v>93</v>
      </c>
      <c r="G4173" s="1" t="s">
        <v>73</v>
      </c>
      <c r="H4173" s="1" t="s">
        <v>11</v>
      </c>
      <c r="I4173" s="1" t="s">
        <v>12</v>
      </c>
      <c r="J4173" s="1" t="s">
        <v>16</v>
      </c>
      <c r="K4173" s="1" t="s">
        <v>15</v>
      </c>
      <c r="L4173" s="1" t="s">
        <v>77</v>
      </c>
      <c r="M4173" s="1">
        <v>233360</v>
      </c>
      <c r="N4173" s="17">
        <v>1329.9094870935298</v>
      </c>
      <c r="O4173" s="8">
        <v>3710.9081482937249</v>
      </c>
      <c r="P4173" s="8">
        <v>967.68077493108024</v>
      </c>
      <c r="Q4173" s="8">
        <f>P4173-Table3[[#This Row],[paid]]</f>
        <v>-2743.2273733626448</v>
      </c>
      <c r="R4173" s="8">
        <v>0.72762904868504419</v>
      </c>
      <c r="S4173" s="8">
        <v>1200</v>
      </c>
      <c r="T4173" s="10">
        <v>7.0000000000000007E-2</v>
      </c>
      <c r="U4173" s="8">
        <v>175.70665015536247</v>
      </c>
      <c r="V4173" s="10">
        <v>3.026250231606192E-2</v>
      </c>
    </row>
    <row r="4174" spans="1:22" x14ac:dyDescent="0.25">
      <c r="A4174" s="6">
        <v>44751</v>
      </c>
      <c r="B4174" s="7" t="str">
        <f t="shared" si="65"/>
        <v>7</v>
      </c>
      <c r="C4174" s="17">
        <f>_xlfn.ISOWEEKNUM(Table3[[#This Row],[dt]])</f>
        <v>27</v>
      </c>
      <c r="D4174" s="1">
        <v>5585</v>
      </c>
      <c r="E4174" s="1" t="s">
        <v>10</v>
      </c>
      <c r="F4174" s="1" t="s">
        <v>89</v>
      </c>
      <c r="G4174" s="1" t="s">
        <v>56</v>
      </c>
      <c r="H4174" s="1" t="s">
        <v>19</v>
      </c>
      <c r="I4174" s="1" t="s">
        <v>12</v>
      </c>
      <c r="J4174" s="1" t="s">
        <v>13</v>
      </c>
      <c r="K4174" s="1" t="s">
        <v>14</v>
      </c>
      <c r="L4174" s="1" t="s">
        <v>79</v>
      </c>
      <c r="M4174" s="1">
        <v>266540</v>
      </c>
      <c r="N4174" s="17">
        <v>241.7157885190895</v>
      </c>
      <c r="O4174" s="8">
        <v>5391.0751618001359</v>
      </c>
      <c r="P4174" s="8">
        <v>2171.8466395003297</v>
      </c>
      <c r="Q4174" s="8">
        <f>P4174-Table3[[#This Row],[paid]]</f>
        <v>-3219.2285222998062</v>
      </c>
      <c r="R4174" s="8">
        <v>8.9851252696668933</v>
      </c>
      <c r="S4174" s="8">
        <v>1600</v>
      </c>
      <c r="T4174" s="10">
        <v>7.0000000000000007E-2</v>
      </c>
      <c r="U4174" s="8">
        <v>175.92837607451787</v>
      </c>
      <c r="V4174" s="10">
        <v>1.3500675176201913E-2</v>
      </c>
    </row>
    <row r="4175" spans="1:22" x14ac:dyDescent="0.25">
      <c r="A4175" s="6">
        <v>44751</v>
      </c>
      <c r="B4175" s="7" t="str">
        <f t="shared" si="65"/>
        <v>7</v>
      </c>
      <c r="C4175" s="17">
        <f>_xlfn.ISOWEEKNUM(Table3[[#This Row],[dt]])</f>
        <v>27</v>
      </c>
      <c r="D4175" s="1">
        <v>7581</v>
      </c>
      <c r="E4175" s="1" t="s">
        <v>10</v>
      </c>
      <c r="F4175" s="1" t="s">
        <v>94</v>
      </c>
      <c r="G4175" s="1" t="s">
        <v>64</v>
      </c>
      <c r="H4175" s="1" t="s">
        <v>11</v>
      </c>
      <c r="I4175" s="1" t="s">
        <v>12</v>
      </c>
      <c r="J4175" s="1" t="s">
        <v>13</v>
      </c>
      <c r="K4175" s="1" t="s">
        <v>14</v>
      </c>
      <c r="L4175" s="1" t="s">
        <v>79</v>
      </c>
      <c r="M4175" s="1">
        <v>238360</v>
      </c>
      <c r="N4175" s="17">
        <v>953.58320020753968</v>
      </c>
      <c r="O4175" s="8">
        <v>5013.0989504250729</v>
      </c>
      <c r="P4175" s="8">
        <v>1359.6151706778726</v>
      </c>
      <c r="Q4175" s="8">
        <f>P4175-Table3[[#This Row],[paid]]</f>
        <v>-3653.4837797472001</v>
      </c>
      <c r="R4175" s="8">
        <v>1.4257960609855158</v>
      </c>
      <c r="S4175" s="8">
        <v>2200</v>
      </c>
      <c r="T4175" s="10">
        <v>0.17</v>
      </c>
      <c r="U4175" s="8">
        <v>734.57869259300639</v>
      </c>
      <c r="V4175" s="10">
        <v>9.0047378654795202E-2</v>
      </c>
    </row>
    <row r="4176" spans="1:22" x14ac:dyDescent="0.25">
      <c r="A4176" s="6">
        <v>44752</v>
      </c>
      <c r="B4176" s="7" t="str">
        <f t="shared" si="65"/>
        <v>7</v>
      </c>
      <c r="C4176" s="17">
        <f>_xlfn.ISOWEEKNUM(Table3[[#This Row],[dt]])</f>
        <v>27</v>
      </c>
      <c r="D4176" s="1">
        <v>3016</v>
      </c>
      <c r="E4176" s="1" t="s">
        <v>10</v>
      </c>
      <c r="F4176" s="1" t="s">
        <v>91</v>
      </c>
      <c r="G4176" s="1" t="s">
        <v>28</v>
      </c>
      <c r="H4176" s="1" t="s">
        <v>11</v>
      </c>
      <c r="I4176" s="1" t="s">
        <v>12</v>
      </c>
      <c r="J4176" s="1" t="s">
        <v>16</v>
      </c>
      <c r="K4176" s="1" t="s">
        <v>15</v>
      </c>
      <c r="L4176" s="1" t="s">
        <v>78</v>
      </c>
      <c r="M4176" s="1">
        <v>1977320</v>
      </c>
      <c r="N4176" s="17">
        <v>12963.473115187202</v>
      </c>
      <c r="O4176" s="8">
        <v>31960.405543334306</v>
      </c>
      <c r="P4176" s="8">
        <v>51340.502851486286</v>
      </c>
      <c r="Q4176" s="8">
        <f>P4176-Table3[[#This Row],[paid]]</f>
        <v>19380.097308151981</v>
      </c>
      <c r="R4176" s="8">
        <v>3.9603972172657134</v>
      </c>
      <c r="S4176" s="8">
        <v>88600</v>
      </c>
      <c r="T4176" s="10">
        <v>7.0000000000000007E-2</v>
      </c>
      <c r="U4176" s="8">
        <v>7966.2332200676246</v>
      </c>
      <c r="V4176" s="10">
        <v>2.5860781701313253E-2</v>
      </c>
    </row>
    <row r="4177" spans="1:22" x14ac:dyDescent="0.25">
      <c r="A4177" s="6">
        <v>44752</v>
      </c>
      <c r="B4177" s="7" t="str">
        <f t="shared" si="65"/>
        <v>7</v>
      </c>
      <c r="C4177" s="17">
        <f>_xlfn.ISOWEEKNUM(Table3[[#This Row],[dt]])</f>
        <v>27</v>
      </c>
      <c r="D4177" s="1">
        <v>5585</v>
      </c>
      <c r="E4177" s="1" t="s">
        <v>10</v>
      </c>
      <c r="F4177" s="1" t="s">
        <v>95</v>
      </c>
      <c r="G4177" s="1" t="s">
        <v>40</v>
      </c>
      <c r="H4177" s="1" t="s">
        <v>19</v>
      </c>
      <c r="I4177" s="1" t="s">
        <v>12</v>
      </c>
      <c r="J4177" s="1" t="s">
        <v>13</v>
      </c>
      <c r="K4177" s="1" t="s">
        <v>14</v>
      </c>
      <c r="L4177" s="1" t="s">
        <v>77</v>
      </c>
      <c r="M4177" s="1">
        <v>1180190</v>
      </c>
      <c r="N4177" s="17">
        <v>1065.1076539602045</v>
      </c>
      <c r="O4177" s="8">
        <v>22702.795351997906</v>
      </c>
      <c r="P4177" s="8">
        <v>31985.345364689318</v>
      </c>
      <c r="Q4177" s="8">
        <f>P4177-Table3[[#This Row],[paid]]</f>
        <v>9282.5500126914121</v>
      </c>
      <c r="R4177" s="8">
        <v>30.030152582007812</v>
      </c>
      <c r="S4177" s="8">
        <v>27200</v>
      </c>
      <c r="T4177" s="10">
        <v>7.0000000000000007E-2</v>
      </c>
      <c r="U4177" s="8">
        <v>6988.0781843358145</v>
      </c>
      <c r="V4177" s="10">
        <v>3.6412916106107369E-2</v>
      </c>
    </row>
    <row r="4178" spans="1:22" x14ac:dyDescent="0.25">
      <c r="A4178" s="6">
        <v>44752</v>
      </c>
      <c r="B4178" s="7" t="str">
        <f t="shared" si="65"/>
        <v>7</v>
      </c>
      <c r="C4178" s="17">
        <f>_xlfn.ISOWEEKNUM(Table3[[#This Row],[dt]])</f>
        <v>27</v>
      </c>
      <c r="D4178" s="1">
        <v>2796</v>
      </c>
      <c r="E4178" s="1" t="s">
        <v>10</v>
      </c>
      <c r="F4178" s="1" t="s">
        <v>90</v>
      </c>
      <c r="G4178" s="1" t="s">
        <v>68</v>
      </c>
      <c r="H4178" s="1" t="s">
        <v>17</v>
      </c>
      <c r="I4178" s="1" t="s">
        <v>12</v>
      </c>
      <c r="J4178" s="1" t="s">
        <v>13</v>
      </c>
      <c r="K4178" s="1" t="s">
        <v>14</v>
      </c>
      <c r="L4178" s="1" t="s">
        <v>79</v>
      </c>
      <c r="M4178" s="1">
        <v>305040</v>
      </c>
      <c r="N4178" s="17">
        <v>1222.8732500234896</v>
      </c>
      <c r="O4178" s="8">
        <v>14396.735277542626</v>
      </c>
      <c r="P4178" s="8">
        <v>22923.675076271324</v>
      </c>
      <c r="Q4178" s="8">
        <f>P4178-Table3[[#This Row],[paid]]</f>
        <v>8526.9397987286975</v>
      </c>
      <c r="R4178" s="8">
        <v>18.745749059300294</v>
      </c>
      <c r="S4178" s="8">
        <v>35400</v>
      </c>
      <c r="T4178" s="10">
        <v>0.11</v>
      </c>
      <c r="U4178" s="8">
        <v>12307.361579979561</v>
      </c>
      <c r="V4178" s="10">
        <v>8.9480719089403443E-2</v>
      </c>
    </row>
    <row r="4179" spans="1:22" x14ac:dyDescent="0.25">
      <c r="A4179" s="6">
        <v>44752</v>
      </c>
      <c r="B4179" s="7" t="str">
        <f t="shared" si="65"/>
        <v>7</v>
      </c>
      <c r="C4179" s="17">
        <f>_xlfn.ISOWEEKNUM(Table3[[#This Row],[dt]])</f>
        <v>27</v>
      </c>
      <c r="D4179" s="1">
        <v>10509</v>
      </c>
      <c r="E4179" s="1" t="s">
        <v>10</v>
      </c>
      <c r="F4179" s="1" t="s">
        <v>91</v>
      </c>
      <c r="G4179" s="1" t="s">
        <v>64</v>
      </c>
      <c r="H4179" s="1" t="s">
        <v>17</v>
      </c>
      <c r="I4179" s="1" t="s">
        <v>12</v>
      </c>
      <c r="J4179" s="1" t="s">
        <v>13</v>
      </c>
      <c r="K4179" s="1" t="s">
        <v>14</v>
      </c>
      <c r="L4179" s="1" t="s">
        <v>80</v>
      </c>
      <c r="M4179" s="1">
        <v>1003110</v>
      </c>
      <c r="N4179" s="17">
        <v>2202.2089790337286</v>
      </c>
      <c r="O4179" s="8">
        <v>28513.151848491336</v>
      </c>
      <c r="P4179" s="8">
        <v>36212.179366378186</v>
      </c>
      <c r="Q4179" s="8">
        <f>P4179-Table3[[#This Row],[paid]]</f>
        <v>7699.0275178868505</v>
      </c>
      <c r="R4179" s="8">
        <v>16.443570846880817</v>
      </c>
      <c r="S4179" s="8">
        <v>56000</v>
      </c>
      <c r="T4179" s="10">
        <v>0.108</v>
      </c>
      <c r="U4179" s="8">
        <v>10512.544253767293</v>
      </c>
      <c r="V4179" s="10">
        <v>4.8384017190304045E-2</v>
      </c>
    </row>
    <row r="4180" spans="1:22" x14ac:dyDescent="0.25">
      <c r="A4180" s="6">
        <v>44752</v>
      </c>
      <c r="B4180" s="7" t="str">
        <f t="shared" si="65"/>
        <v>7</v>
      </c>
      <c r="C4180" s="17">
        <f>_xlfn.ISOWEEKNUM(Table3[[#This Row],[dt]])</f>
        <v>27</v>
      </c>
      <c r="D4180" s="1">
        <v>14988</v>
      </c>
      <c r="E4180" s="1" t="s">
        <v>10</v>
      </c>
      <c r="F4180" s="1" t="s">
        <v>95</v>
      </c>
      <c r="G4180" s="1" t="s">
        <v>58</v>
      </c>
      <c r="H4180" s="1" t="s">
        <v>11</v>
      </c>
      <c r="I4180" s="1" t="s">
        <v>12</v>
      </c>
      <c r="J4180" s="1" t="s">
        <v>16</v>
      </c>
      <c r="K4180" s="1" t="s">
        <v>14</v>
      </c>
      <c r="L4180" s="1" t="s">
        <v>78</v>
      </c>
      <c r="M4180" s="1">
        <v>490410</v>
      </c>
      <c r="N4180" s="17">
        <v>2649.9065811754408</v>
      </c>
      <c r="O4180" s="8">
        <v>11374.648668537768</v>
      </c>
      <c r="P4180" s="8">
        <v>17688.824158049705</v>
      </c>
      <c r="Q4180" s="8">
        <f>P4180-Table3[[#This Row],[paid]]</f>
        <v>6314.1754895119375</v>
      </c>
      <c r="R4180" s="8">
        <v>6.6752633031324935</v>
      </c>
      <c r="S4180" s="8">
        <v>18200</v>
      </c>
      <c r="T4180" s="10">
        <v>0.14000000000000001</v>
      </c>
      <c r="U4180" s="8">
        <v>2232.655031344706</v>
      </c>
      <c r="V4180" s="10">
        <v>2.1036399512256304E-2</v>
      </c>
    </row>
    <row r="4181" spans="1:22" x14ac:dyDescent="0.25">
      <c r="A4181" s="6">
        <v>44752</v>
      </c>
      <c r="B4181" s="7" t="str">
        <f t="shared" si="65"/>
        <v>7</v>
      </c>
      <c r="C4181" s="17">
        <f>_xlfn.ISOWEEKNUM(Table3[[#This Row],[dt]])</f>
        <v>27</v>
      </c>
      <c r="D4181" s="1">
        <v>17933</v>
      </c>
      <c r="E4181" s="1" t="s">
        <v>10</v>
      </c>
      <c r="F4181" s="1" t="s">
        <v>90</v>
      </c>
      <c r="G4181" s="1" t="s">
        <v>62</v>
      </c>
      <c r="H4181" s="1" t="s">
        <v>11</v>
      </c>
      <c r="I4181" s="1" t="s">
        <v>22</v>
      </c>
      <c r="J4181" s="1" t="s">
        <v>16</v>
      </c>
      <c r="K4181" s="1" t="s">
        <v>15</v>
      </c>
      <c r="L4181" s="1" t="s">
        <v>77</v>
      </c>
      <c r="M4181" s="1">
        <v>354550</v>
      </c>
      <c r="N4181" s="17">
        <v>2436.7371770872332</v>
      </c>
      <c r="O4181" s="8">
        <v>10664.2550091106</v>
      </c>
      <c r="P4181" s="8">
        <v>16852.131418053537</v>
      </c>
      <c r="Q4181" s="8">
        <f>P4181-Table3[[#This Row],[paid]]</f>
        <v>6187.8764089429369</v>
      </c>
      <c r="R4181" s="8">
        <v>6.9158592795788598</v>
      </c>
      <c r="S4181" s="8">
        <v>20800</v>
      </c>
      <c r="T4181" s="10">
        <v>0.12</v>
      </c>
      <c r="U4181" s="8">
        <v>101.11374599128587</v>
      </c>
      <c r="V4181" s="10">
        <v>1.0000094694546434E-3</v>
      </c>
    </row>
    <row r="4182" spans="1:22" x14ac:dyDescent="0.25">
      <c r="A4182" s="6">
        <v>44752</v>
      </c>
      <c r="B4182" s="7" t="str">
        <f t="shared" si="65"/>
        <v>7</v>
      </c>
      <c r="C4182" s="17">
        <f>_xlfn.ISOWEEKNUM(Table3[[#This Row],[dt]])</f>
        <v>27</v>
      </c>
      <c r="D4182" s="1">
        <v>16846</v>
      </c>
      <c r="E4182" s="1" t="s">
        <v>10</v>
      </c>
      <c r="F4182" s="1" t="s">
        <v>94</v>
      </c>
      <c r="G4182" s="1" t="s">
        <v>39</v>
      </c>
      <c r="H4182" s="1" t="s">
        <v>11</v>
      </c>
      <c r="I4182" s="1" t="s">
        <v>12</v>
      </c>
      <c r="J4182" s="1" t="s">
        <v>13</v>
      </c>
      <c r="K4182" s="1" t="s">
        <v>15</v>
      </c>
      <c r="L4182" s="1" t="s">
        <v>76</v>
      </c>
      <c r="M4182" s="1">
        <v>1030180</v>
      </c>
      <c r="N4182" s="17">
        <v>3513.3624109690741</v>
      </c>
      <c r="O4182" s="8">
        <v>17084.110426445797</v>
      </c>
      <c r="P4182" s="8">
        <v>22684.305138745087</v>
      </c>
      <c r="Q4182" s="8">
        <f>P4182-Table3[[#This Row],[paid]]</f>
        <v>5600.1947122992897</v>
      </c>
      <c r="R4182" s="8">
        <v>6.456579904174526</v>
      </c>
      <c r="S4182" s="8">
        <v>14600</v>
      </c>
      <c r="T4182" s="10">
        <v>0.06</v>
      </c>
      <c r="U4182" s="8">
        <v>4354.5362233680544</v>
      </c>
      <c r="V4182" s="10">
        <v>3.1993752190734213E-2</v>
      </c>
    </row>
    <row r="4183" spans="1:22" x14ac:dyDescent="0.25">
      <c r="A4183" s="6">
        <v>44752</v>
      </c>
      <c r="B4183" s="7" t="str">
        <f t="shared" si="65"/>
        <v>7</v>
      </c>
      <c r="C4183" s="17">
        <f>_xlfn.ISOWEEKNUM(Table3[[#This Row],[dt]])</f>
        <v>27</v>
      </c>
      <c r="D4183" s="1">
        <v>15101</v>
      </c>
      <c r="E4183" s="1" t="s">
        <v>10</v>
      </c>
      <c r="F4183" s="1" t="s">
        <v>95</v>
      </c>
      <c r="G4183" s="1" t="s">
        <v>68</v>
      </c>
      <c r="H4183" s="1" t="s">
        <v>17</v>
      </c>
      <c r="I4183" s="1" t="s">
        <v>12</v>
      </c>
      <c r="J4183" s="1" t="s">
        <v>16</v>
      </c>
      <c r="K4183" s="1" t="s">
        <v>14</v>
      </c>
      <c r="L4183" s="1" t="s">
        <v>79</v>
      </c>
      <c r="M4183" s="1">
        <v>209390</v>
      </c>
      <c r="N4183" s="17">
        <v>949.96070806497357</v>
      </c>
      <c r="O4183" s="8">
        <v>12284.19374974745</v>
      </c>
      <c r="P4183" s="8">
        <v>17365.329453150905</v>
      </c>
      <c r="Q4183" s="8">
        <f>P4183-Table3[[#This Row],[paid]]</f>
        <v>5081.1357034034554</v>
      </c>
      <c r="R4183" s="8">
        <v>18.280050222838465</v>
      </c>
      <c r="S4183" s="8">
        <v>23400</v>
      </c>
      <c r="T4183" s="10">
        <v>0.1</v>
      </c>
      <c r="U4183" s="8">
        <v>2023.3911145576815</v>
      </c>
      <c r="V4183" s="10">
        <v>1.9419836135909887E-2</v>
      </c>
    </row>
    <row r="4184" spans="1:22" x14ac:dyDescent="0.25">
      <c r="A4184" s="6">
        <v>44752</v>
      </c>
      <c r="B4184" s="7" t="str">
        <f t="shared" si="65"/>
        <v>7</v>
      </c>
      <c r="C4184" s="17">
        <f>_xlfn.ISOWEEKNUM(Table3[[#This Row],[dt]])</f>
        <v>27</v>
      </c>
      <c r="D4184" s="1">
        <v>16205</v>
      </c>
      <c r="E4184" s="1" t="s">
        <v>10</v>
      </c>
      <c r="F4184" s="1" t="s">
        <v>92</v>
      </c>
      <c r="G4184" s="1" t="s">
        <v>65</v>
      </c>
      <c r="H4184" s="1" t="s">
        <v>17</v>
      </c>
      <c r="I4184" s="1" t="s">
        <v>12</v>
      </c>
      <c r="J4184" s="1" t="s">
        <v>13</v>
      </c>
      <c r="K4184" s="1" t="s">
        <v>14</v>
      </c>
      <c r="L4184" s="1" t="s">
        <v>76</v>
      </c>
      <c r="M4184" s="1">
        <v>648270</v>
      </c>
      <c r="N4184" s="17">
        <v>2346.6658622467448</v>
      </c>
      <c r="O4184" s="8">
        <v>22892.591763487406</v>
      </c>
      <c r="P4184" s="8">
        <v>27131.951307942876</v>
      </c>
      <c r="Q4184" s="8">
        <f>P4184-Table3[[#This Row],[paid]]</f>
        <v>4239.3595444554703</v>
      </c>
      <c r="R4184" s="8">
        <v>11.561915032064345</v>
      </c>
      <c r="S4184" s="8">
        <v>52800</v>
      </c>
      <c r="T4184" s="10">
        <v>0.09</v>
      </c>
      <c r="U4184" s="8">
        <v>4917.3072818562769</v>
      </c>
      <c r="V4184" s="10">
        <v>3.0206128720376601E-2</v>
      </c>
    </row>
    <row r="4185" spans="1:22" x14ac:dyDescent="0.25">
      <c r="A4185" s="6">
        <v>44752</v>
      </c>
      <c r="B4185" s="7" t="str">
        <f t="shared" si="65"/>
        <v>7</v>
      </c>
      <c r="C4185" s="17">
        <f>_xlfn.ISOWEEKNUM(Table3[[#This Row],[dt]])</f>
        <v>27</v>
      </c>
      <c r="D4185" s="1">
        <v>17870</v>
      </c>
      <c r="E4185" s="1" t="s">
        <v>10</v>
      </c>
      <c r="F4185" s="1" t="s">
        <v>89</v>
      </c>
      <c r="G4185" s="1" t="s">
        <v>31</v>
      </c>
      <c r="H4185" s="1" t="s">
        <v>11</v>
      </c>
      <c r="I4185" s="1" t="s">
        <v>12</v>
      </c>
      <c r="J4185" s="1" t="s">
        <v>13</v>
      </c>
      <c r="K4185" s="1" t="s">
        <v>14</v>
      </c>
      <c r="L4185" s="1" t="s">
        <v>81</v>
      </c>
      <c r="M4185" s="1">
        <v>251140</v>
      </c>
      <c r="N4185" s="17">
        <v>1160.6218574386278</v>
      </c>
      <c r="O4185" s="8">
        <v>7706.1854797079022</v>
      </c>
      <c r="P4185" s="8">
        <v>11925.289740300223</v>
      </c>
      <c r="Q4185" s="8">
        <f>P4185-Table3[[#This Row],[paid]]</f>
        <v>4219.1042605923203</v>
      </c>
      <c r="R4185" s="8">
        <v>10.274913972943867</v>
      </c>
      <c r="S4185" s="8">
        <v>10200</v>
      </c>
      <c r="T4185" s="10">
        <v>0.12</v>
      </c>
      <c r="U4185" s="8">
        <v>3037.2763857260315</v>
      </c>
      <c r="V4185" s="10">
        <v>4.2448673531482226E-2</v>
      </c>
    </row>
    <row r="4186" spans="1:22" x14ac:dyDescent="0.25">
      <c r="A4186" s="6">
        <v>44752</v>
      </c>
      <c r="B4186" s="7" t="str">
        <f t="shared" si="65"/>
        <v>7</v>
      </c>
      <c r="C4186" s="17">
        <f>_xlfn.ISOWEEKNUM(Table3[[#This Row],[dt]])</f>
        <v>27</v>
      </c>
      <c r="D4186" s="1">
        <v>15974</v>
      </c>
      <c r="E4186" s="1" t="s">
        <v>10</v>
      </c>
      <c r="F4186" s="1" t="s">
        <v>91</v>
      </c>
      <c r="G4186" s="1" t="s">
        <v>30</v>
      </c>
      <c r="H4186" s="1" t="s">
        <v>11</v>
      </c>
      <c r="I4186" s="1" t="s">
        <v>12</v>
      </c>
      <c r="J4186" s="1" t="s">
        <v>16</v>
      </c>
      <c r="K4186" s="1" t="s">
        <v>14</v>
      </c>
      <c r="L4186" s="1" t="s">
        <v>81</v>
      </c>
      <c r="M4186" s="1">
        <v>395070</v>
      </c>
      <c r="N4186" s="17">
        <v>1110.7784316995878</v>
      </c>
      <c r="O4186" s="8">
        <v>6949.3872715851749</v>
      </c>
      <c r="P4186" s="8">
        <v>10902.866518085393</v>
      </c>
      <c r="Q4186" s="8">
        <f>P4186-Table3[[#This Row],[paid]]</f>
        <v>3953.4792465002183</v>
      </c>
      <c r="R4186" s="8">
        <v>9.8155187451768011</v>
      </c>
      <c r="S4186" s="8">
        <v>14600</v>
      </c>
      <c r="T4186" s="10">
        <v>0.09</v>
      </c>
      <c r="U4186" s="8">
        <v>959.07532373311437</v>
      </c>
      <c r="V4186" s="10">
        <v>1.4660904728467891E-2</v>
      </c>
    </row>
    <row r="4187" spans="1:22" x14ac:dyDescent="0.25">
      <c r="A4187" s="6">
        <v>44752</v>
      </c>
      <c r="B4187" s="7" t="str">
        <f t="shared" si="65"/>
        <v>7</v>
      </c>
      <c r="C4187" s="17">
        <f>_xlfn.ISOWEEKNUM(Table3[[#This Row],[dt]])</f>
        <v>27</v>
      </c>
      <c r="D4187" s="1">
        <v>10777</v>
      </c>
      <c r="E4187" s="1" t="s">
        <v>10</v>
      </c>
      <c r="F4187" s="1" t="s">
        <v>93</v>
      </c>
      <c r="G4187" s="1" t="s">
        <v>74</v>
      </c>
      <c r="H4187" s="1" t="s">
        <v>11</v>
      </c>
      <c r="I4187" s="1" t="s">
        <v>18</v>
      </c>
      <c r="J4187" s="1" t="s">
        <v>16</v>
      </c>
      <c r="K4187" s="1" t="s">
        <v>15</v>
      </c>
      <c r="L4187" s="1" t="s">
        <v>81</v>
      </c>
      <c r="M4187" s="1">
        <v>399310</v>
      </c>
      <c r="N4187" s="17">
        <v>3433.0011733333336</v>
      </c>
      <c r="O4187" s="8">
        <v>9037.8283545991344</v>
      </c>
      <c r="P4187" s="8">
        <v>12831.627520977709</v>
      </c>
      <c r="Q4187" s="8">
        <f>P4187-Table3[[#This Row],[paid]]</f>
        <v>3793.7991663785742</v>
      </c>
      <c r="R4187" s="8">
        <v>3.737728848055887</v>
      </c>
      <c r="S4187" s="8">
        <v>18800</v>
      </c>
      <c r="T4187" s="10">
        <v>0.15</v>
      </c>
      <c r="U4187" s="8">
        <v>4737.9708542931576</v>
      </c>
      <c r="V4187" s="10">
        <v>6.1540268976627149E-2</v>
      </c>
    </row>
    <row r="4188" spans="1:22" x14ac:dyDescent="0.25">
      <c r="A4188" s="6">
        <v>44752</v>
      </c>
      <c r="B4188" s="7" t="str">
        <f t="shared" si="65"/>
        <v>7</v>
      </c>
      <c r="C4188" s="17">
        <f>_xlfn.ISOWEEKNUM(Table3[[#This Row],[dt]])</f>
        <v>27</v>
      </c>
      <c r="D4188" s="1">
        <v>17247</v>
      </c>
      <c r="E4188" s="1" t="s">
        <v>10</v>
      </c>
      <c r="F4188" s="1" t="s">
        <v>93</v>
      </c>
      <c r="G4188" s="1" t="s">
        <v>71</v>
      </c>
      <c r="H4188" s="1" t="s">
        <v>11</v>
      </c>
      <c r="I4188" s="1" t="s">
        <v>18</v>
      </c>
      <c r="J4188" s="1" t="s">
        <v>16</v>
      </c>
      <c r="K4188" s="1" t="s">
        <v>15</v>
      </c>
      <c r="L4188" s="1" t="s">
        <v>80</v>
      </c>
      <c r="M4188" s="1">
        <v>423790</v>
      </c>
      <c r="N4188" s="17">
        <v>1670.1783954887535</v>
      </c>
      <c r="O4188" s="8">
        <v>7847.1979759209617</v>
      </c>
      <c r="P4188" s="8">
        <v>11618.989826689949</v>
      </c>
      <c r="Q4188" s="8">
        <f>P4188-Table3[[#This Row],[paid]]</f>
        <v>3771.7918507689874</v>
      </c>
      <c r="R4188" s="8">
        <v>6.9567357942561703</v>
      </c>
      <c r="S4188" s="8">
        <v>12400</v>
      </c>
      <c r="T4188" s="10">
        <v>7.0000000000000007E-2</v>
      </c>
      <c r="U4188" s="8">
        <v>482.10066363316895</v>
      </c>
      <c r="V4188" s="10">
        <v>6.9154127685830428E-3</v>
      </c>
    </row>
    <row r="4189" spans="1:22" x14ac:dyDescent="0.25">
      <c r="A4189" s="6">
        <v>44752</v>
      </c>
      <c r="B4189" s="7" t="str">
        <f t="shared" si="65"/>
        <v>7</v>
      </c>
      <c r="C4189" s="17">
        <f>_xlfn.ISOWEEKNUM(Table3[[#This Row],[dt]])</f>
        <v>27</v>
      </c>
      <c r="D4189" s="1">
        <v>5638</v>
      </c>
      <c r="E4189" s="1" t="s">
        <v>10</v>
      </c>
      <c r="F4189" s="1" t="s">
        <v>90</v>
      </c>
      <c r="G4189" s="1" t="s">
        <v>55</v>
      </c>
      <c r="H4189" s="1" t="s">
        <v>11</v>
      </c>
      <c r="I4189" s="1" t="s">
        <v>12</v>
      </c>
      <c r="J4189" s="1" t="s">
        <v>16</v>
      </c>
      <c r="K4189" s="1" t="s">
        <v>15</v>
      </c>
      <c r="L4189" s="1" t="s">
        <v>76</v>
      </c>
      <c r="M4189" s="1">
        <v>733720</v>
      </c>
      <c r="N4189" s="17">
        <v>2085.3450464518014</v>
      </c>
      <c r="O4189" s="8">
        <v>9726.887340078847</v>
      </c>
      <c r="P4189" s="8">
        <v>13362.263723338709</v>
      </c>
      <c r="Q4189" s="8">
        <f>P4189-Table3[[#This Row],[paid]]</f>
        <v>3635.3763832598615</v>
      </c>
      <c r="R4189" s="8">
        <v>6.4076991700124148</v>
      </c>
      <c r="S4189" s="8">
        <v>12200</v>
      </c>
      <c r="T4189" s="10">
        <v>0.04</v>
      </c>
      <c r="U4189" s="8">
        <v>2100.3271872464616</v>
      </c>
      <c r="V4189" s="10">
        <v>2.619724759632858E-2</v>
      </c>
    </row>
    <row r="4190" spans="1:22" x14ac:dyDescent="0.25">
      <c r="A4190" s="6">
        <v>44752</v>
      </c>
      <c r="B4190" s="7" t="str">
        <f t="shared" si="65"/>
        <v>7</v>
      </c>
      <c r="C4190" s="17">
        <f>_xlfn.ISOWEEKNUM(Table3[[#This Row],[dt]])</f>
        <v>27</v>
      </c>
      <c r="D4190" s="1">
        <v>15031</v>
      </c>
      <c r="E4190" s="1" t="s">
        <v>10</v>
      </c>
      <c r="F4190" s="1" t="s">
        <v>92</v>
      </c>
      <c r="G4190" s="1" t="s">
        <v>45</v>
      </c>
      <c r="H4190" s="1" t="s">
        <v>19</v>
      </c>
      <c r="I4190" s="1" t="s">
        <v>12</v>
      </c>
      <c r="J4190" s="1" t="s">
        <v>13</v>
      </c>
      <c r="K4190" s="1" t="s">
        <v>14</v>
      </c>
      <c r="L4190" s="1" t="s">
        <v>81</v>
      </c>
      <c r="M4190" s="1">
        <v>234470</v>
      </c>
      <c r="N4190" s="17">
        <v>313.18742128763881</v>
      </c>
      <c r="O4190" s="8">
        <v>6574.4352785350738</v>
      </c>
      <c r="P4190" s="8">
        <v>9804.9068157470447</v>
      </c>
      <c r="Q4190" s="8">
        <f>P4190-Table3[[#This Row],[paid]]</f>
        <v>3230.4715372119708</v>
      </c>
      <c r="R4190" s="8">
        <v>31.306834659690832</v>
      </c>
      <c r="S4190" s="8">
        <v>9600</v>
      </c>
      <c r="T4190" s="10">
        <v>0.11</v>
      </c>
      <c r="U4190" s="8">
        <v>994.60291240264667</v>
      </c>
      <c r="V4190" s="10">
        <v>1.6906550483568043E-2</v>
      </c>
    </row>
    <row r="4191" spans="1:22" x14ac:dyDescent="0.25">
      <c r="A4191" s="6">
        <v>44752</v>
      </c>
      <c r="B4191" s="7" t="str">
        <f t="shared" si="65"/>
        <v>7</v>
      </c>
      <c r="C4191" s="17">
        <f>_xlfn.ISOWEEKNUM(Table3[[#This Row],[dt]])</f>
        <v>27</v>
      </c>
      <c r="D4191" s="1">
        <v>16966</v>
      </c>
      <c r="E4191" s="1" t="s">
        <v>10</v>
      </c>
      <c r="F4191" s="1" t="s">
        <v>93</v>
      </c>
      <c r="G4191" s="1" t="s">
        <v>33</v>
      </c>
      <c r="H4191" s="1" t="s">
        <v>11</v>
      </c>
      <c r="I4191" s="1" t="s">
        <v>12</v>
      </c>
      <c r="J4191" s="1" t="s">
        <v>16</v>
      </c>
      <c r="K4191" s="1" t="s">
        <v>15</v>
      </c>
      <c r="L4191" s="1" t="s">
        <v>76</v>
      </c>
      <c r="M4191" s="1">
        <v>398030</v>
      </c>
      <c r="N4191" s="17">
        <v>897.51679428759337</v>
      </c>
      <c r="O4191" s="8">
        <v>5439.0940418101236</v>
      </c>
      <c r="P4191" s="8">
        <v>8475.1358476287696</v>
      </c>
      <c r="Q4191" s="8">
        <f>P4191-Table3[[#This Row],[paid]]</f>
        <v>3036.041805818646</v>
      </c>
      <c r="R4191" s="8">
        <v>9.4428716003647981</v>
      </c>
      <c r="S4191" s="8">
        <v>7000</v>
      </c>
      <c r="T4191" s="10">
        <v>0.2</v>
      </c>
      <c r="U4191" s="8">
        <v>6792.1652503582218</v>
      </c>
      <c r="V4191" s="10">
        <v>0.13357043026550383</v>
      </c>
    </row>
    <row r="4192" spans="1:22" x14ac:dyDescent="0.25">
      <c r="A4192" s="6">
        <v>44752</v>
      </c>
      <c r="B4192" s="7" t="str">
        <f t="shared" si="65"/>
        <v>7</v>
      </c>
      <c r="C4192" s="17">
        <f>_xlfn.ISOWEEKNUM(Table3[[#This Row],[dt]])</f>
        <v>27</v>
      </c>
      <c r="D4192" s="1">
        <v>2789</v>
      </c>
      <c r="E4192" s="1" t="s">
        <v>10</v>
      </c>
      <c r="F4192" s="1" t="s">
        <v>94</v>
      </c>
      <c r="G4192" s="1" t="s">
        <v>30</v>
      </c>
      <c r="H4192" s="1" t="s">
        <v>17</v>
      </c>
      <c r="I4192" s="1" t="s">
        <v>12</v>
      </c>
      <c r="J4192" s="1" t="s">
        <v>13</v>
      </c>
      <c r="K4192" s="1" t="s">
        <v>14</v>
      </c>
      <c r="L4192" s="1" t="s">
        <v>76</v>
      </c>
      <c r="M4192" s="1">
        <v>149690</v>
      </c>
      <c r="N4192" s="17">
        <v>602.88937931034479</v>
      </c>
      <c r="O4192" s="8">
        <v>7527.151396347319</v>
      </c>
      <c r="P4192" s="8">
        <v>10360.821080636599</v>
      </c>
      <c r="Q4192" s="8">
        <f>P4192-Table3[[#This Row],[paid]]</f>
        <v>2833.6696842892798</v>
      </c>
      <c r="R4192" s="8">
        <v>17.185277160610319</v>
      </c>
      <c r="S4192" s="8">
        <v>12200</v>
      </c>
      <c r="T4192" s="10">
        <v>0.14000000000000001</v>
      </c>
      <c r="U4192" s="8">
        <v>5300.8302960531382</v>
      </c>
      <c r="V4192" s="10">
        <v>8.5270434566231623E-2</v>
      </c>
    </row>
    <row r="4193" spans="1:22" x14ac:dyDescent="0.25">
      <c r="A4193" s="6">
        <v>44752</v>
      </c>
      <c r="B4193" s="7" t="str">
        <f t="shared" si="65"/>
        <v>7</v>
      </c>
      <c r="C4193" s="17">
        <f>_xlfn.ISOWEEKNUM(Table3[[#This Row],[dt]])</f>
        <v>27</v>
      </c>
      <c r="D4193" s="1">
        <v>13549</v>
      </c>
      <c r="E4193" s="1" t="s">
        <v>10</v>
      </c>
      <c r="F4193" s="1" t="s">
        <v>94</v>
      </c>
      <c r="G4193" s="1" t="s">
        <v>73</v>
      </c>
      <c r="H4193" s="1" t="s">
        <v>19</v>
      </c>
      <c r="I4193" s="1" t="s">
        <v>12</v>
      </c>
      <c r="J4193" s="1" t="s">
        <v>13</v>
      </c>
      <c r="K4193" s="1" t="s">
        <v>14</v>
      </c>
      <c r="L4193" s="1" t="s">
        <v>79</v>
      </c>
      <c r="M4193" s="1">
        <v>443270</v>
      </c>
      <c r="N4193" s="17">
        <v>381.41251785437714</v>
      </c>
      <c r="O4193" s="8">
        <v>8682.995248744397</v>
      </c>
      <c r="P4193" s="8">
        <v>11039.343601137312</v>
      </c>
      <c r="Q4193" s="8">
        <f>P4193-Table3[[#This Row],[paid]]</f>
        <v>2356.3483523929153</v>
      </c>
      <c r="R4193" s="8">
        <v>28.943317495814654</v>
      </c>
      <c r="S4193" s="8">
        <v>4600</v>
      </c>
      <c r="T4193" s="10">
        <v>7.0000000000000007E-2</v>
      </c>
      <c r="U4193" s="8">
        <v>1236.5513628671411</v>
      </c>
      <c r="V4193" s="10">
        <v>1.8668853987836548E-2</v>
      </c>
    </row>
    <row r="4194" spans="1:22" x14ac:dyDescent="0.25">
      <c r="A4194" s="6">
        <v>44752</v>
      </c>
      <c r="B4194" s="7" t="str">
        <f t="shared" si="65"/>
        <v>7</v>
      </c>
      <c r="C4194" s="17">
        <f>_xlfn.ISOWEEKNUM(Table3[[#This Row],[dt]])</f>
        <v>27</v>
      </c>
      <c r="D4194" s="1">
        <v>16911</v>
      </c>
      <c r="E4194" s="1" t="s">
        <v>10</v>
      </c>
      <c r="F4194" s="1" t="s">
        <v>90</v>
      </c>
      <c r="G4194" s="1" t="s">
        <v>63</v>
      </c>
      <c r="H4194" s="1" t="s">
        <v>11</v>
      </c>
      <c r="I4194" s="1" t="s">
        <v>18</v>
      </c>
      <c r="J4194" s="1" t="s">
        <v>16</v>
      </c>
      <c r="K4194" s="1" t="s">
        <v>15</v>
      </c>
      <c r="L4194" s="1" t="s">
        <v>79</v>
      </c>
      <c r="M4194" s="1">
        <v>298190</v>
      </c>
      <c r="N4194" s="17">
        <v>1197.9435544999747</v>
      </c>
      <c r="O4194" s="8">
        <v>8408.6538350233368</v>
      </c>
      <c r="P4194" s="8">
        <v>10558.797341391719</v>
      </c>
      <c r="Q4194" s="8">
        <f>P4194-Table3[[#This Row],[paid]]</f>
        <v>2150.1435063683821</v>
      </c>
      <c r="R4194" s="8">
        <v>8.8141025524353633</v>
      </c>
      <c r="S4194" s="8">
        <v>16800</v>
      </c>
      <c r="T4194" s="10">
        <v>0.12</v>
      </c>
      <c r="U4194" s="8">
        <v>6696.5415329714588</v>
      </c>
      <c r="V4194" s="10">
        <v>0.10570240335232488</v>
      </c>
    </row>
    <row r="4195" spans="1:22" x14ac:dyDescent="0.25">
      <c r="A4195" s="6">
        <v>44752</v>
      </c>
      <c r="B4195" s="7" t="str">
        <f t="shared" si="65"/>
        <v>7</v>
      </c>
      <c r="C4195" s="17">
        <f>_xlfn.ISOWEEKNUM(Table3[[#This Row],[dt]])</f>
        <v>27</v>
      </c>
      <c r="D4195" s="1">
        <v>17144</v>
      </c>
      <c r="E4195" s="1" t="s">
        <v>24</v>
      </c>
      <c r="F4195" s="1" t="s">
        <v>91</v>
      </c>
      <c r="G4195" s="1" t="s">
        <v>40</v>
      </c>
      <c r="H4195" s="1" t="s">
        <v>19</v>
      </c>
      <c r="I4195" s="1" t="s">
        <v>21</v>
      </c>
      <c r="J4195" s="1" t="s">
        <v>13</v>
      </c>
      <c r="K4195" s="1" t="s">
        <v>15</v>
      </c>
      <c r="L4195" s="1" t="s">
        <v>81</v>
      </c>
      <c r="M4195" s="1">
        <v>120860</v>
      </c>
      <c r="N4195" s="17">
        <v>521.8402441747935</v>
      </c>
      <c r="O4195" s="8">
        <v>3897.2317646675419</v>
      </c>
      <c r="P4195" s="8">
        <v>5844.0585508042268</v>
      </c>
      <c r="Q4195" s="8">
        <f>P4195-Table3[[#This Row],[paid]]</f>
        <v>1946.8267861366849</v>
      </c>
      <c r="R4195" s="8">
        <v>11.198941852492935</v>
      </c>
      <c r="S4195" s="8">
        <v>6000</v>
      </c>
      <c r="T4195" s="10">
        <v>0.12</v>
      </c>
      <c r="U4195" s="8">
        <v>3411.2164096114807</v>
      </c>
      <c r="V4195" s="10">
        <v>9.7284457937256874E-2</v>
      </c>
    </row>
    <row r="4196" spans="1:22" x14ac:dyDescent="0.25">
      <c r="A4196" s="6">
        <v>44752</v>
      </c>
      <c r="B4196" s="7" t="str">
        <f t="shared" si="65"/>
        <v>7</v>
      </c>
      <c r="C4196" s="17">
        <f>_xlfn.ISOWEEKNUM(Table3[[#This Row],[dt]])</f>
        <v>27</v>
      </c>
      <c r="D4196" s="1">
        <v>9559</v>
      </c>
      <c r="E4196" s="1" t="s">
        <v>10</v>
      </c>
      <c r="F4196" s="1" t="s">
        <v>91</v>
      </c>
      <c r="G4196" s="1" t="s">
        <v>45</v>
      </c>
      <c r="H4196" s="1" t="s">
        <v>17</v>
      </c>
      <c r="I4196" s="1" t="s">
        <v>12</v>
      </c>
      <c r="J4196" s="1" t="s">
        <v>16</v>
      </c>
      <c r="K4196" s="1" t="s">
        <v>14</v>
      </c>
      <c r="L4196" s="1" t="s">
        <v>81</v>
      </c>
      <c r="M4196" s="1">
        <v>383570</v>
      </c>
      <c r="N4196" s="17">
        <v>590.62528018711623</v>
      </c>
      <c r="O4196" s="8">
        <v>7496.4359171352808</v>
      </c>
      <c r="P4196" s="8">
        <v>9340.8957045628431</v>
      </c>
      <c r="Q4196" s="8">
        <f>P4196-Table3[[#This Row],[paid]]</f>
        <v>1844.4597874275623</v>
      </c>
      <c r="R4196" s="8">
        <v>15.815265647964731</v>
      </c>
      <c r="S4196" s="8">
        <v>7800</v>
      </c>
      <c r="T4196" s="10">
        <v>7.0000000000000007E-2</v>
      </c>
      <c r="U4196" s="8">
        <v>2621.7423481073733</v>
      </c>
      <c r="V4196" s="10">
        <v>4.677892483099353E-2</v>
      </c>
    </row>
    <row r="4197" spans="1:22" x14ac:dyDescent="0.25">
      <c r="A4197" s="6">
        <v>44752</v>
      </c>
      <c r="B4197" s="7" t="str">
        <f t="shared" si="65"/>
        <v>7</v>
      </c>
      <c r="C4197" s="17">
        <f>_xlfn.ISOWEEKNUM(Table3[[#This Row],[dt]])</f>
        <v>27</v>
      </c>
      <c r="D4197" s="1">
        <v>18006</v>
      </c>
      <c r="E4197" s="1" t="s">
        <v>10</v>
      </c>
      <c r="F4197" s="1" t="s">
        <v>91</v>
      </c>
      <c r="G4197" s="1" t="s">
        <v>32</v>
      </c>
      <c r="H4197" s="1" t="s">
        <v>11</v>
      </c>
      <c r="I4197" s="1" t="s">
        <v>12</v>
      </c>
      <c r="J4197" s="1" t="s">
        <v>16</v>
      </c>
      <c r="K4197" s="1" t="s">
        <v>14</v>
      </c>
      <c r="L4197" s="1" t="s">
        <v>77</v>
      </c>
      <c r="M4197" s="1">
        <v>96740</v>
      </c>
      <c r="N4197" s="17">
        <v>559.46953833881742</v>
      </c>
      <c r="O4197" s="8">
        <v>2884.0926828003967</v>
      </c>
      <c r="P4197" s="8">
        <v>4636.6724188870667</v>
      </c>
      <c r="Q4197" s="8">
        <f>P4197-Table3[[#This Row],[paid]]</f>
        <v>1752.57973608667</v>
      </c>
      <c r="R4197" s="8">
        <v>8.2876226517252771</v>
      </c>
      <c r="S4197" s="8">
        <v>6600</v>
      </c>
      <c r="T4197" s="10">
        <v>0.08</v>
      </c>
      <c r="U4197" s="8">
        <v>2182.9413617838782</v>
      </c>
      <c r="V4197" s="10">
        <v>7.8466522417091747E-2</v>
      </c>
    </row>
    <row r="4198" spans="1:22" x14ac:dyDescent="0.25">
      <c r="A4198" s="6">
        <v>44752</v>
      </c>
      <c r="B4198" s="7" t="str">
        <f t="shared" si="65"/>
        <v>7</v>
      </c>
      <c r="C4198" s="17">
        <f>_xlfn.ISOWEEKNUM(Table3[[#This Row],[dt]])</f>
        <v>27</v>
      </c>
      <c r="D4198" s="1">
        <v>15408</v>
      </c>
      <c r="E4198" s="1" t="s">
        <v>10</v>
      </c>
      <c r="F4198" s="1" t="s">
        <v>94</v>
      </c>
      <c r="G4198" s="1" t="s">
        <v>37</v>
      </c>
      <c r="H4198" s="1" t="s">
        <v>17</v>
      </c>
      <c r="I4198" s="1" t="s">
        <v>12</v>
      </c>
      <c r="J4198" s="1" t="s">
        <v>16</v>
      </c>
      <c r="K4198" s="1" t="s">
        <v>20</v>
      </c>
      <c r="L4198" s="1" t="s">
        <v>77</v>
      </c>
      <c r="M4198" s="1">
        <v>412840</v>
      </c>
      <c r="N4198" s="17">
        <v>785.62020121789783</v>
      </c>
      <c r="O4198" s="8">
        <v>11834.685161459603</v>
      </c>
      <c r="P4198" s="8">
        <v>13474.735852023716</v>
      </c>
      <c r="Q4198" s="8">
        <f>P4198-Table3[[#This Row],[paid]]</f>
        <v>1640.0506905641123</v>
      </c>
      <c r="R4198" s="8">
        <v>17.151717625303775</v>
      </c>
      <c r="S4198" s="8">
        <v>18600</v>
      </c>
      <c r="T4198" s="10">
        <v>0.1</v>
      </c>
      <c r="U4198" s="8">
        <v>2179.2392830674512</v>
      </c>
      <c r="V4198" s="10">
        <v>2.6954632073426511E-2</v>
      </c>
    </row>
    <row r="4199" spans="1:22" x14ac:dyDescent="0.25">
      <c r="A4199" s="6">
        <v>44752</v>
      </c>
      <c r="B4199" s="7" t="str">
        <f t="shared" si="65"/>
        <v>7</v>
      </c>
      <c r="C4199" s="17">
        <f>_xlfn.ISOWEEKNUM(Table3[[#This Row],[dt]])</f>
        <v>27</v>
      </c>
      <c r="D4199" s="1">
        <v>16857</v>
      </c>
      <c r="E4199" s="1" t="s">
        <v>10</v>
      </c>
      <c r="F4199" s="1" t="s">
        <v>94</v>
      </c>
      <c r="G4199" s="1" t="s">
        <v>55</v>
      </c>
      <c r="H4199" s="1" t="s">
        <v>11</v>
      </c>
      <c r="I4199" s="1" t="s">
        <v>12</v>
      </c>
      <c r="J4199" s="1" t="s">
        <v>13</v>
      </c>
      <c r="K4199" s="1" t="s">
        <v>15</v>
      </c>
      <c r="L4199" s="1" t="s">
        <v>76</v>
      </c>
      <c r="M4199" s="1">
        <v>417430</v>
      </c>
      <c r="N4199" s="17">
        <v>1256.6884094330155</v>
      </c>
      <c r="O4199" s="8">
        <v>4421.0971671123416</v>
      </c>
      <c r="P4199" s="8">
        <v>5935.8350073581396</v>
      </c>
      <c r="Q4199" s="8">
        <f>P4199-Table3[[#This Row],[paid]]</f>
        <v>1514.737840245798</v>
      </c>
      <c r="R4199" s="8">
        <v>4.7233944093080567</v>
      </c>
      <c r="S4199" s="8">
        <v>5600</v>
      </c>
      <c r="T4199" s="10">
        <v>0.08</v>
      </c>
      <c r="U4199" s="8">
        <v>1761.8956393536437</v>
      </c>
      <c r="V4199" s="10">
        <v>4.9470592235396661E-2</v>
      </c>
    </row>
    <row r="4200" spans="1:22" x14ac:dyDescent="0.25">
      <c r="A4200" s="6">
        <v>44752</v>
      </c>
      <c r="B4200" s="7" t="str">
        <f t="shared" si="65"/>
        <v>7</v>
      </c>
      <c r="C4200" s="17">
        <f>_xlfn.ISOWEEKNUM(Table3[[#This Row],[dt]])</f>
        <v>27</v>
      </c>
      <c r="D4200" s="1">
        <v>17848</v>
      </c>
      <c r="E4200" s="1" t="s">
        <v>10</v>
      </c>
      <c r="F4200" s="1" t="s">
        <v>95</v>
      </c>
      <c r="G4200" s="1" t="s">
        <v>57</v>
      </c>
      <c r="H4200" s="1" t="s">
        <v>11</v>
      </c>
      <c r="I4200" s="1" t="s">
        <v>12</v>
      </c>
      <c r="J4200" s="1" t="s">
        <v>16</v>
      </c>
      <c r="K4200" s="1" t="s">
        <v>14</v>
      </c>
      <c r="L4200" s="1" t="s">
        <v>76</v>
      </c>
      <c r="M4200" s="1">
        <v>144740</v>
      </c>
      <c r="N4200" s="17">
        <v>1043.6808410270232</v>
      </c>
      <c r="O4200" s="8">
        <v>2127.9512365338164</v>
      </c>
      <c r="P4200" s="8">
        <v>3459.3488102961182</v>
      </c>
      <c r="Q4200" s="8">
        <f>P4200-Table3[[#This Row],[paid]]</f>
        <v>1331.3975737623018</v>
      </c>
      <c r="R4200" s="8">
        <v>3.3145657889934839</v>
      </c>
      <c r="S4200" s="8">
        <v>5400</v>
      </c>
      <c r="T4200" s="10">
        <v>7.0000000000000007E-2</v>
      </c>
      <c r="U4200" s="8">
        <v>1374.0583354756795</v>
      </c>
      <c r="V4200" s="10">
        <v>6.620024031623363E-2</v>
      </c>
    </row>
    <row r="4201" spans="1:22" x14ac:dyDescent="0.25">
      <c r="A4201" s="6">
        <v>44752</v>
      </c>
      <c r="B4201" s="7" t="str">
        <f t="shared" si="65"/>
        <v>7</v>
      </c>
      <c r="C4201" s="17">
        <f>_xlfn.ISOWEEKNUM(Table3[[#This Row],[dt]])</f>
        <v>27</v>
      </c>
      <c r="D4201" s="1">
        <v>16483</v>
      </c>
      <c r="E4201" s="1" t="s">
        <v>10</v>
      </c>
      <c r="F4201" s="1" t="s">
        <v>91</v>
      </c>
      <c r="G4201" s="1" t="s">
        <v>33</v>
      </c>
      <c r="H4201" s="1" t="s">
        <v>17</v>
      </c>
      <c r="I4201" s="1" t="s">
        <v>18</v>
      </c>
      <c r="J4201" s="1" t="s">
        <v>13</v>
      </c>
      <c r="K4201" s="1" t="s">
        <v>15</v>
      </c>
      <c r="L4201" s="1" t="s">
        <v>79</v>
      </c>
      <c r="M4201" s="1">
        <v>176330</v>
      </c>
      <c r="N4201" s="17">
        <v>618.93340197500822</v>
      </c>
      <c r="O4201" s="8">
        <v>3376.4579515799396</v>
      </c>
      <c r="P4201" s="8">
        <v>4644.0057924376433</v>
      </c>
      <c r="Q4201" s="8">
        <f>P4201-Table3[[#This Row],[paid]]</f>
        <v>1267.5478408577037</v>
      </c>
      <c r="R4201" s="8">
        <v>7.5032398923998658</v>
      </c>
      <c r="S4201" s="8">
        <v>1800</v>
      </c>
      <c r="T4201" s="10">
        <v>0.06</v>
      </c>
      <c r="U4201" s="8">
        <v>48.083904200520649</v>
      </c>
      <c r="V4201" s="10">
        <v>1.725661937474363E-3</v>
      </c>
    </row>
    <row r="4202" spans="1:22" x14ac:dyDescent="0.25">
      <c r="A4202" s="6">
        <v>44752</v>
      </c>
      <c r="B4202" s="7" t="str">
        <f t="shared" si="65"/>
        <v>7</v>
      </c>
      <c r="C4202" s="17">
        <f>_xlfn.ISOWEEKNUM(Table3[[#This Row],[dt]])</f>
        <v>27</v>
      </c>
      <c r="D4202" s="1">
        <v>18106</v>
      </c>
      <c r="E4202" s="1" t="s">
        <v>10</v>
      </c>
      <c r="F4202" s="1" t="s">
        <v>93</v>
      </c>
      <c r="G4202" s="1" t="s">
        <v>70</v>
      </c>
      <c r="H4202" s="1" t="s">
        <v>11</v>
      </c>
      <c r="I4202" s="1" t="s">
        <v>18</v>
      </c>
      <c r="J4202" s="1" t="s">
        <v>16</v>
      </c>
      <c r="K4202" s="1" t="s">
        <v>15</v>
      </c>
      <c r="L4202" s="1" t="s">
        <v>80</v>
      </c>
      <c r="M4202" s="1">
        <v>219200</v>
      </c>
      <c r="N4202" s="17">
        <v>950.26471265249745</v>
      </c>
      <c r="O4202" s="8">
        <v>3041.1436386691312</v>
      </c>
      <c r="P4202" s="8">
        <v>4262.3768229128209</v>
      </c>
      <c r="Q4202" s="8">
        <f>P4202-Table3[[#This Row],[paid]]</f>
        <v>1221.2331842436897</v>
      </c>
      <c r="R4202" s="8">
        <v>4.4854625939072736</v>
      </c>
      <c r="S4202" s="8">
        <v>7800</v>
      </c>
      <c r="T4202" s="10">
        <v>0.06</v>
      </c>
      <c r="U4202" s="8">
        <v>953.92800530584452</v>
      </c>
      <c r="V4202" s="10">
        <v>3.7300315643059044E-2</v>
      </c>
    </row>
    <row r="4203" spans="1:22" x14ac:dyDescent="0.25">
      <c r="A4203" s="6">
        <v>44752</v>
      </c>
      <c r="B4203" s="7" t="str">
        <f t="shared" si="65"/>
        <v>7</v>
      </c>
      <c r="C4203" s="17">
        <f>_xlfn.ISOWEEKNUM(Table3[[#This Row],[dt]])</f>
        <v>27</v>
      </c>
      <c r="D4203" s="1">
        <v>5435</v>
      </c>
      <c r="E4203" s="1" t="s">
        <v>10</v>
      </c>
      <c r="F4203" s="1" t="s">
        <v>90</v>
      </c>
      <c r="G4203" s="1" t="s">
        <v>45</v>
      </c>
      <c r="H4203" s="1" t="s">
        <v>17</v>
      </c>
      <c r="I4203" s="1" t="s">
        <v>21</v>
      </c>
      <c r="J4203" s="1" t="s">
        <v>16</v>
      </c>
      <c r="K4203" s="1" t="s">
        <v>15</v>
      </c>
      <c r="L4203" s="1" t="s">
        <v>75</v>
      </c>
      <c r="M4203" s="1">
        <v>220990</v>
      </c>
      <c r="N4203" s="17">
        <v>367.65422661870502</v>
      </c>
      <c r="O4203" s="8">
        <v>1758.4843588372585</v>
      </c>
      <c r="P4203" s="8">
        <v>2912.2261575198268</v>
      </c>
      <c r="Q4203" s="8">
        <f>P4203-Table3[[#This Row],[paid]]</f>
        <v>1153.7417986825683</v>
      </c>
      <c r="R4203" s="8">
        <v>7.9211007154831448</v>
      </c>
      <c r="S4203" s="8">
        <v>2600</v>
      </c>
      <c r="T4203" s="10">
        <v>0.08</v>
      </c>
      <c r="U4203" s="8">
        <v>699.69741388585885</v>
      </c>
      <c r="V4203" s="10">
        <v>4.0043674268401733E-2</v>
      </c>
    </row>
    <row r="4204" spans="1:22" x14ac:dyDescent="0.25">
      <c r="A4204" s="6">
        <v>44752</v>
      </c>
      <c r="B4204" s="7" t="str">
        <f t="shared" si="65"/>
        <v>7</v>
      </c>
      <c r="C4204" s="17">
        <f>_xlfn.ISOWEEKNUM(Table3[[#This Row],[dt]])</f>
        <v>27</v>
      </c>
      <c r="D4204" s="1">
        <v>17849</v>
      </c>
      <c r="E4204" s="1" t="s">
        <v>10</v>
      </c>
      <c r="F4204" s="1" t="s">
        <v>90</v>
      </c>
      <c r="G4204" s="1" t="s">
        <v>70</v>
      </c>
      <c r="H4204" s="1" t="s">
        <v>11</v>
      </c>
      <c r="I4204" s="1" t="s">
        <v>18</v>
      </c>
      <c r="J4204" s="1" t="s">
        <v>16</v>
      </c>
      <c r="K4204" s="1" t="s">
        <v>15</v>
      </c>
      <c r="L4204" s="1" t="s">
        <v>80</v>
      </c>
      <c r="M4204" s="1">
        <v>350140</v>
      </c>
      <c r="N4204" s="17">
        <v>1013.4756456062594</v>
      </c>
      <c r="O4204" s="8">
        <v>3438.0961225153374</v>
      </c>
      <c r="P4204" s="8">
        <v>4537.0139159148539</v>
      </c>
      <c r="Q4204" s="8">
        <f>P4204-Table3[[#This Row],[paid]]</f>
        <v>1098.9177933995165</v>
      </c>
      <c r="R4204" s="8">
        <v>4.4766876595251777</v>
      </c>
      <c r="S4204" s="8">
        <v>5600</v>
      </c>
      <c r="T4204" s="10">
        <v>0.08</v>
      </c>
      <c r="U4204" s="8">
        <v>1471.4240565979567</v>
      </c>
      <c r="V4204" s="10">
        <v>5.4052587739721727E-2</v>
      </c>
    </row>
    <row r="4205" spans="1:22" x14ac:dyDescent="0.25">
      <c r="A4205" s="6">
        <v>44752</v>
      </c>
      <c r="B4205" s="7" t="str">
        <f t="shared" si="65"/>
        <v>7</v>
      </c>
      <c r="C4205" s="17">
        <f>_xlfn.ISOWEEKNUM(Table3[[#This Row],[dt]])</f>
        <v>27</v>
      </c>
      <c r="D4205" s="1">
        <v>14706</v>
      </c>
      <c r="E4205" s="1" t="s">
        <v>10</v>
      </c>
      <c r="F4205" s="1" t="s">
        <v>93</v>
      </c>
      <c r="G4205" s="1" t="s">
        <v>68</v>
      </c>
      <c r="H4205" s="1" t="s">
        <v>17</v>
      </c>
      <c r="I4205" s="1" t="s">
        <v>12</v>
      </c>
      <c r="J4205" s="1" t="s">
        <v>13</v>
      </c>
      <c r="K4205" s="1" t="s">
        <v>15</v>
      </c>
      <c r="L4205" s="1" t="s">
        <v>77</v>
      </c>
      <c r="M4205" s="1">
        <v>150460</v>
      </c>
      <c r="N4205" s="17">
        <v>685.08819238760452</v>
      </c>
      <c r="O4205" s="8">
        <v>9388.5294959408693</v>
      </c>
      <c r="P4205" s="8">
        <v>10407.719581799089</v>
      </c>
      <c r="Q4205" s="8">
        <f>P4205-Table3[[#This Row],[paid]]</f>
        <v>1019.1900858582194</v>
      </c>
      <c r="R4205" s="8">
        <v>15.19179530087519</v>
      </c>
      <c r="S4205" s="8">
        <v>10600</v>
      </c>
      <c r="T4205" s="10">
        <v>0.11</v>
      </c>
      <c r="U4205" s="8">
        <v>5311.1784123034022</v>
      </c>
      <c r="V4205" s="10">
        <v>8.5051907393680085E-2</v>
      </c>
    </row>
    <row r="4206" spans="1:22" x14ac:dyDescent="0.25">
      <c r="A4206" s="6">
        <v>44752</v>
      </c>
      <c r="B4206" s="7" t="str">
        <f t="shared" si="65"/>
        <v>7</v>
      </c>
      <c r="C4206" s="17">
        <f>_xlfn.ISOWEEKNUM(Table3[[#This Row],[dt]])</f>
        <v>27</v>
      </c>
      <c r="D4206" s="1">
        <v>15372</v>
      </c>
      <c r="E4206" s="1" t="s">
        <v>10</v>
      </c>
      <c r="F4206" s="1" t="s">
        <v>93</v>
      </c>
      <c r="G4206" s="1" t="s">
        <v>27</v>
      </c>
      <c r="H4206" s="1" t="s">
        <v>11</v>
      </c>
      <c r="I4206" s="1" t="s">
        <v>12</v>
      </c>
      <c r="J4206" s="1" t="s">
        <v>16</v>
      </c>
      <c r="K4206" s="1" t="s">
        <v>15</v>
      </c>
      <c r="L4206" s="1" t="s">
        <v>78</v>
      </c>
      <c r="M4206" s="1">
        <v>366260</v>
      </c>
      <c r="N4206" s="17">
        <v>5683.5535994710308</v>
      </c>
      <c r="O4206" s="8">
        <v>3712.3538055299991</v>
      </c>
      <c r="P4206" s="8">
        <v>4682.5037358921445</v>
      </c>
      <c r="Q4206" s="8">
        <f>P4206-Table3[[#This Row],[paid]]</f>
        <v>970.14993036214537</v>
      </c>
      <c r="R4206" s="8">
        <v>0.82386902031291587</v>
      </c>
      <c r="S4206" s="8">
        <v>6400</v>
      </c>
      <c r="T4206" s="10">
        <v>0.105</v>
      </c>
      <c r="U4206" s="8">
        <v>2528.4987044848517</v>
      </c>
      <c r="V4206" s="10">
        <v>8.9998102407746167E-2</v>
      </c>
    </row>
    <row r="4207" spans="1:22" x14ac:dyDescent="0.25">
      <c r="A4207" s="6">
        <v>44752</v>
      </c>
      <c r="B4207" s="7" t="str">
        <f t="shared" si="65"/>
        <v>7</v>
      </c>
      <c r="C4207" s="17">
        <f>_xlfn.ISOWEEKNUM(Table3[[#This Row],[dt]])</f>
        <v>27</v>
      </c>
      <c r="D4207" s="1">
        <v>2851</v>
      </c>
      <c r="E4207" s="1" t="s">
        <v>10</v>
      </c>
      <c r="F4207" s="1" t="s">
        <v>89</v>
      </c>
      <c r="G4207" s="1" t="s">
        <v>53</v>
      </c>
      <c r="H4207" s="1" t="s">
        <v>11</v>
      </c>
      <c r="I4207" s="1" t="s">
        <v>18</v>
      </c>
      <c r="J4207" s="1" t="s">
        <v>13</v>
      </c>
      <c r="K4207" s="1" t="s">
        <v>15</v>
      </c>
      <c r="L4207" s="1" t="s">
        <v>77</v>
      </c>
      <c r="M4207" s="1">
        <v>89870</v>
      </c>
      <c r="N4207" s="17">
        <v>558.34127659574472</v>
      </c>
      <c r="O4207" s="8">
        <v>2763.578790056757</v>
      </c>
      <c r="P4207" s="8">
        <v>3522.8769625872446</v>
      </c>
      <c r="Q4207" s="8">
        <f>P4207-Table3[[#This Row],[paid]]</f>
        <v>759.29817253048759</v>
      </c>
      <c r="R4207" s="8">
        <v>6.3095406165679382</v>
      </c>
      <c r="S4207" s="8">
        <v>4800</v>
      </c>
      <c r="T4207" s="10">
        <v>0.08</v>
      </c>
      <c r="U4207" s="8">
        <v>550.43406203521761</v>
      </c>
      <c r="V4207" s="10">
        <v>2.604093509749732E-2</v>
      </c>
    </row>
    <row r="4208" spans="1:22" x14ac:dyDescent="0.25">
      <c r="A4208" s="6">
        <v>44752</v>
      </c>
      <c r="B4208" s="7" t="str">
        <f t="shared" si="65"/>
        <v>7</v>
      </c>
      <c r="C4208" s="17">
        <f>_xlfn.ISOWEEKNUM(Table3[[#This Row],[dt]])</f>
        <v>27</v>
      </c>
      <c r="D4208" s="1">
        <v>14389</v>
      </c>
      <c r="E4208" s="1" t="s">
        <v>10</v>
      </c>
      <c r="F4208" s="1" t="s">
        <v>94</v>
      </c>
      <c r="G4208" s="1" t="s">
        <v>48</v>
      </c>
      <c r="H4208" s="1" t="s">
        <v>19</v>
      </c>
      <c r="I4208" s="1" t="s">
        <v>18</v>
      </c>
      <c r="J4208" s="1" t="s">
        <v>16</v>
      </c>
      <c r="K4208" s="1" t="s">
        <v>20</v>
      </c>
      <c r="L4208" s="1" t="s">
        <v>76</v>
      </c>
      <c r="M4208" s="1">
        <v>221440</v>
      </c>
      <c r="N4208" s="17">
        <v>95.009500459699666</v>
      </c>
      <c r="O4208" s="8">
        <v>5767.7781202022452</v>
      </c>
      <c r="P4208" s="8">
        <v>6523.7347376523912</v>
      </c>
      <c r="Q4208" s="8">
        <f>P4208-Table3[[#This Row],[paid]]</f>
        <v>755.95661745014604</v>
      </c>
      <c r="R4208" s="8">
        <v>68.664025240502909</v>
      </c>
      <c r="S4208" s="8">
        <v>4400</v>
      </c>
      <c r="T4208" s="10">
        <v>5.5E-2</v>
      </c>
      <c r="U4208" s="8">
        <v>613.05172684998604</v>
      </c>
      <c r="V4208" s="10">
        <v>1.5662084973905522E-2</v>
      </c>
    </row>
    <row r="4209" spans="1:22" x14ac:dyDescent="0.25">
      <c r="A4209" s="6">
        <v>44752</v>
      </c>
      <c r="B4209" s="7" t="str">
        <f t="shared" si="65"/>
        <v>7</v>
      </c>
      <c r="C4209" s="17">
        <f>_xlfn.ISOWEEKNUM(Table3[[#This Row],[dt]])</f>
        <v>27</v>
      </c>
      <c r="D4209" s="1">
        <v>9121</v>
      </c>
      <c r="E4209" s="1" t="s">
        <v>10</v>
      </c>
      <c r="F4209" s="1" t="s">
        <v>95</v>
      </c>
      <c r="G4209" s="1" t="s">
        <v>65</v>
      </c>
      <c r="H4209" s="1" t="s">
        <v>11</v>
      </c>
      <c r="I4209" s="1" t="s">
        <v>18</v>
      </c>
      <c r="J4209" s="1" t="s">
        <v>13</v>
      </c>
      <c r="K4209" s="1" t="s">
        <v>14</v>
      </c>
      <c r="L4209" s="1" t="s">
        <v>77</v>
      </c>
      <c r="M4209" s="1">
        <v>309690</v>
      </c>
      <c r="N4209" s="17">
        <v>946.06587354516705</v>
      </c>
      <c r="O4209" s="8">
        <v>6690.384536078629</v>
      </c>
      <c r="P4209" s="8">
        <v>7429.0428291998878</v>
      </c>
      <c r="Q4209" s="8">
        <f>P4209-Table3[[#This Row],[paid]]</f>
        <v>738.65829312125879</v>
      </c>
      <c r="R4209" s="8">
        <v>7.8525640094819575</v>
      </c>
      <c r="S4209" s="8">
        <v>5200</v>
      </c>
      <c r="T4209" s="10">
        <v>0.125</v>
      </c>
      <c r="U4209" s="8">
        <v>1811.7730399443128</v>
      </c>
      <c r="V4209" s="10">
        <v>4.0646174785423012E-2</v>
      </c>
    </row>
    <row r="4210" spans="1:22" x14ac:dyDescent="0.25">
      <c r="A4210" s="6">
        <v>44752</v>
      </c>
      <c r="B4210" s="7" t="str">
        <f t="shared" si="65"/>
        <v>7</v>
      </c>
      <c r="C4210" s="17">
        <f>_xlfn.ISOWEEKNUM(Table3[[#This Row],[dt]])</f>
        <v>27</v>
      </c>
      <c r="D4210" s="1">
        <v>17673</v>
      </c>
      <c r="E4210" s="1" t="s">
        <v>10</v>
      </c>
      <c r="F4210" s="1" t="s">
        <v>91</v>
      </c>
      <c r="G4210" s="1" t="s">
        <v>69</v>
      </c>
      <c r="H4210" s="1" t="s">
        <v>11</v>
      </c>
      <c r="I4210" s="1" t="s">
        <v>18</v>
      </c>
      <c r="J4210" s="1" t="s">
        <v>16</v>
      </c>
      <c r="K4210" s="1" t="s">
        <v>14</v>
      </c>
      <c r="L4210" s="1" t="s">
        <v>77</v>
      </c>
      <c r="M4210" s="1">
        <v>295710</v>
      </c>
      <c r="N4210" s="17">
        <v>1133.6167904330216</v>
      </c>
      <c r="O4210" s="8">
        <v>3791.6419222397362</v>
      </c>
      <c r="P4210" s="8">
        <v>4505.5230045709659</v>
      </c>
      <c r="Q4210" s="8">
        <f>P4210-Table3[[#This Row],[paid]]</f>
        <v>713.88108233122966</v>
      </c>
      <c r="R4210" s="8">
        <v>3.9744674237313791</v>
      </c>
      <c r="S4210" s="8">
        <v>7600</v>
      </c>
      <c r="T4210" s="10">
        <v>0.1</v>
      </c>
      <c r="U4210" s="8">
        <v>884.92004034996819</v>
      </c>
      <c r="V4210" s="10">
        <v>3.2734639961228128E-2</v>
      </c>
    </row>
    <row r="4211" spans="1:22" x14ac:dyDescent="0.25">
      <c r="A4211" s="6">
        <v>44752</v>
      </c>
      <c r="B4211" s="7" t="str">
        <f t="shared" si="65"/>
        <v>7</v>
      </c>
      <c r="C4211" s="17">
        <f>_xlfn.ISOWEEKNUM(Table3[[#This Row],[dt]])</f>
        <v>27</v>
      </c>
      <c r="D4211" s="1">
        <v>9288</v>
      </c>
      <c r="E4211" s="1" t="s">
        <v>10</v>
      </c>
      <c r="F4211" s="1" t="s">
        <v>95</v>
      </c>
      <c r="G4211" s="1" t="s">
        <v>49</v>
      </c>
      <c r="H4211" s="1" t="s">
        <v>19</v>
      </c>
      <c r="I4211" s="1" t="s">
        <v>21</v>
      </c>
      <c r="J4211" s="1" t="s">
        <v>13</v>
      </c>
      <c r="K4211" s="1" t="s">
        <v>14</v>
      </c>
      <c r="L4211" s="1" t="s">
        <v>79</v>
      </c>
      <c r="M4211" s="1">
        <v>159710</v>
      </c>
      <c r="N4211" s="17">
        <v>283.51705923103566</v>
      </c>
      <c r="O4211" s="8">
        <v>4197.4870413521594</v>
      </c>
      <c r="P4211" s="8">
        <v>4837.638951725793</v>
      </c>
      <c r="Q4211" s="8">
        <f>P4211-Table3[[#This Row],[paid]]</f>
        <v>640.15191037363365</v>
      </c>
      <c r="R4211" s="8">
        <v>17.06295545265106</v>
      </c>
      <c r="S4211" s="8">
        <v>6400</v>
      </c>
      <c r="T4211" s="10">
        <v>6.5000000000000002E-2</v>
      </c>
      <c r="U4211" s="8">
        <v>1641.9880379096448</v>
      </c>
      <c r="V4211" s="10">
        <v>5.6569883721337436E-2</v>
      </c>
    </row>
    <row r="4212" spans="1:22" x14ac:dyDescent="0.25">
      <c r="A4212" s="6">
        <v>44752</v>
      </c>
      <c r="B4212" s="7" t="str">
        <f t="shared" si="65"/>
        <v>7</v>
      </c>
      <c r="C4212" s="17">
        <f>_xlfn.ISOWEEKNUM(Table3[[#This Row],[dt]])</f>
        <v>27</v>
      </c>
      <c r="D4212" s="1">
        <v>2973</v>
      </c>
      <c r="E4212" s="1" t="s">
        <v>10</v>
      </c>
      <c r="F4212" s="1" t="s">
        <v>95</v>
      </c>
      <c r="G4212" s="1" t="s">
        <v>36</v>
      </c>
      <c r="H4212" s="1" t="s">
        <v>11</v>
      </c>
      <c r="I4212" s="1" t="s">
        <v>21</v>
      </c>
      <c r="J4212" s="1" t="s">
        <v>16</v>
      </c>
      <c r="K4212" s="1" t="s">
        <v>14</v>
      </c>
      <c r="L4212" s="1" t="s">
        <v>75</v>
      </c>
      <c r="M4212" s="1">
        <v>136270</v>
      </c>
      <c r="N4212" s="17">
        <v>599.6381190069618</v>
      </c>
      <c r="O4212" s="8">
        <v>1253.6626996655837</v>
      </c>
      <c r="P4212" s="8">
        <v>1870.0098086981598</v>
      </c>
      <c r="Q4212" s="8">
        <f>P4212-Table3[[#This Row],[paid]]</f>
        <v>616.3471090325761</v>
      </c>
      <c r="R4212" s="8">
        <v>3.1185639295163772</v>
      </c>
      <c r="S4212" s="8">
        <v>2400</v>
      </c>
      <c r="T4212" s="10">
        <v>0.05</v>
      </c>
      <c r="U4212" s="8">
        <v>83.614482931692592</v>
      </c>
      <c r="V4212" s="10">
        <v>7.4522321168912558E-3</v>
      </c>
    </row>
    <row r="4213" spans="1:22" x14ac:dyDescent="0.25">
      <c r="A4213" s="6">
        <v>44752</v>
      </c>
      <c r="B4213" s="7" t="str">
        <f t="shared" si="65"/>
        <v>7</v>
      </c>
      <c r="C4213" s="17">
        <f>_xlfn.ISOWEEKNUM(Table3[[#This Row],[dt]])</f>
        <v>27</v>
      </c>
      <c r="D4213" s="1">
        <v>18082</v>
      </c>
      <c r="E4213" s="1" t="s">
        <v>24</v>
      </c>
      <c r="F4213" s="1" t="s">
        <v>90</v>
      </c>
      <c r="G4213" s="1" t="s">
        <v>43</v>
      </c>
      <c r="H4213" s="1" t="s">
        <v>11</v>
      </c>
      <c r="I4213" s="1" t="s">
        <v>12</v>
      </c>
      <c r="J4213" s="1" t="s">
        <v>13</v>
      </c>
      <c r="K4213" s="1" t="s">
        <v>15</v>
      </c>
      <c r="L4213" s="1" t="s">
        <v>76</v>
      </c>
      <c r="M4213" s="1">
        <v>128080</v>
      </c>
      <c r="N4213" s="17">
        <v>1111.8055555555557</v>
      </c>
      <c r="O4213" s="8">
        <v>2534.7293349697238</v>
      </c>
      <c r="P4213" s="8">
        <v>3030.243178977395</v>
      </c>
      <c r="Q4213" s="8">
        <f>P4213-Table3[[#This Row],[paid]]</f>
        <v>495.5138440076712</v>
      </c>
      <c r="R4213" s="8">
        <v>2.725515413945939</v>
      </c>
      <c r="S4213" s="8">
        <v>5800</v>
      </c>
      <c r="T4213" s="10">
        <v>0.15</v>
      </c>
      <c r="U4213" s="8">
        <v>1383.0162979789427</v>
      </c>
      <c r="V4213" s="10">
        <v>7.6067398791278093E-2</v>
      </c>
    </row>
    <row r="4214" spans="1:22" x14ac:dyDescent="0.25">
      <c r="A4214" s="6">
        <v>44752</v>
      </c>
      <c r="B4214" s="7" t="str">
        <f t="shared" si="65"/>
        <v>7</v>
      </c>
      <c r="C4214" s="17">
        <f>_xlfn.ISOWEEKNUM(Table3[[#This Row],[dt]])</f>
        <v>27</v>
      </c>
      <c r="D4214" s="1">
        <v>17282</v>
      </c>
      <c r="E4214" s="1" t="s">
        <v>10</v>
      </c>
      <c r="F4214" s="1" t="s">
        <v>94</v>
      </c>
      <c r="G4214" s="1" t="s">
        <v>61</v>
      </c>
      <c r="H4214" s="1" t="s">
        <v>17</v>
      </c>
      <c r="I4214" s="1" t="s">
        <v>18</v>
      </c>
      <c r="J4214" s="1" t="s">
        <v>13</v>
      </c>
      <c r="K4214" s="1" t="s">
        <v>14</v>
      </c>
      <c r="L4214" s="1" t="s">
        <v>75</v>
      </c>
      <c r="M4214" s="1">
        <v>51280</v>
      </c>
      <c r="N4214" s="17">
        <v>163.0186592950933</v>
      </c>
      <c r="O4214" s="8">
        <v>1906.79348803275</v>
      </c>
      <c r="P4214" s="8">
        <v>2252.4849128385031</v>
      </c>
      <c r="Q4214" s="8">
        <f>P4214-Table3[[#This Row],[paid]]</f>
        <v>345.69142480575306</v>
      </c>
      <c r="R4214" s="8">
        <v>13.817344116179347</v>
      </c>
      <c r="S4214" s="8">
        <v>1200</v>
      </c>
      <c r="T4214" s="10">
        <v>7.0000000000000007E-2</v>
      </c>
      <c r="U4214" s="8">
        <v>695.3077348622412</v>
      </c>
      <c r="V4214" s="10">
        <v>5.1447457790519201E-2</v>
      </c>
    </row>
    <row r="4215" spans="1:22" x14ac:dyDescent="0.25">
      <c r="A4215" s="6">
        <v>44752</v>
      </c>
      <c r="B4215" s="7" t="str">
        <f t="shared" si="65"/>
        <v>7</v>
      </c>
      <c r="C4215" s="17">
        <f>_xlfn.ISOWEEKNUM(Table3[[#This Row],[dt]])</f>
        <v>27</v>
      </c>
      <c r="D4215" s="1">
        <v>17783</v>
      </c>
      <c r="E4215" s="1" t="s">
        <v>10</v>
      </c>
      <c r="F4215" s="1" t="s">
        <v>92</v>
      </c>
      <c r="G4215" s="1" t="s">
        <v>59</v>
      </c>
      <c r="H4215" s="1" t="s">
        <v>11</v>
      </c>
      <c r="I4215" s="1" t="s">
        <v>12</v>
      </c>
      <c r="J4215" s="1" t="s">
        <v>16</v>
      </c>
      <c r="K4215" s="1" t="s">
        <v>14</v>
      </c>
      <c r="L4215" s="1" t="s">
        <v>81</v>
      </c>
      <c r="M4215" s="1">
        <v>86630</v>
      </c>
      <c r="N4215" s="17">
        <v>284.14924149241489</v>
      </c>
      <c r="O4215" s="8">
        <v>1664.5327710283691</v>
      </c>
      <c r="P4215" s="8">
        <v>1970.7321846957441</v>
      </c>
      <c r="Q4215" s="8">
        <f>P4215-Table3[[#This Row],[paid]]</f>
        <v>306.19941366737498</v>
      </c>
      <c r="R4215" s="8">
        <v>6.9355532126182045</v>
      </c>
      <c r="S4215" s="8">
        <v>1600</v>
      </c>
      <c r="T4215" s="10">
        <v>0.15</v>
      </c>
      <c r="U4215" s="8">
        <v>1166.2680090698491</v>
      </c>
      <c r="V4215" s="10">
        <v>9.8632377865007059E-2</v>
      </c>
    </row>
    <row r="4216" spans="1:22" x14ac:dyDescent="0.25">
      <c r="A4216" s="6">
        <v>44752</v>
      </c>
      <c r="B4216" s="7" t="str">
        <f t="shared" si="65"/>
        <v>7</v>
      </c>
      <c r="C4216" s="17">
        <f>_xlfn.ISOWEEKNUM(Table3[[#This Row],[dt]])</f>
        <v>27</v>
      </c>
      <c r="D4216" s="1">
        <v>15839</v>
      </c>
      <c r="E4216" s="1" t="s">
        <v>10</v>
      </c>
      <c r="F4216" s="1" t="s">
        <v>90</v>
      </c>
      <c r="G4216" s="1" t="s">
        <v>49</v>
      </c>
      <c r="H4216" s="1" t="s">
        <v>19</v>
      </c>
      <c r="I4216" s="1" t="s">
        <v>12</v>
      </c>
      <c r="J4216" s="1" t="s">
        <v>16</v>
      </c>
      <c r="K4216" s="1" t="s">
        <v>14</v>
      </c>
      <c r="L4216" s="1" t="s">
        <v>75</v>
      </c>
      <c r="M4216" s="1">
        <v>139500</v>
      </c>
      <c r="N4216" s="17">
        <v>85.801476154428471</v>
      </c>
      <c r="O4216" s="8">
        <v>2669.3764067733541</v>
      </c>
      <c r="P4216" s="8">
        <v>2936.3645655507421</v>
      </c>
      <c r="Q4216" s="8">
        <f>P4216-Table3[[#This Row],[paid]]</f>
        <v>266.98815877738798</v>
      </c>
      <c r="R4216" s="8">
        <v>34.222774445812227</v>
      </c>
      <c r="S4216" s="8">
        <v>1200</v>
      </c>
      <c r="T4216" s="10">
        <v>7.4999999999999997E-2</v>
      </c>
      <c r="U4216" s="8">
        <v>851.82259316235582</v>
      </c>
      <c r="V4216" s="10">
        <v>4.8349048295744615E-2</v>
      </c>
    </row>
    <row r="4217" spans="1:22" x14ac:dyDescent="0.25">
      <c r="A4217" s="6">
        <v>44752</v>
      </c>
      <c r="B4217" s="7" t="str">
        <f t="shared" si="65"/>
        <v>7</v>
      </c>
      <c r="C4217" s="17">
        <f>_xlfn.ISOWEEKNUM(Table3[[#This Row],[dt]])</f>
        <v>27</v>
      </c>
      <c r="D4217" s="1">
        <v>17246</v>
      </c>
      <c r="E4217" s="1" t="s">
        <v>10</v>
      </c>
      <c r="F4217" s="1" t="s">
        <v>95</v>
      </c>
      <c r="G4217" s="1" t="s">
        <v>34</v>
      </c>
      <c r="H4217" s="1" t="s">
        <v>11</v>
      </c>
      <c r="I4217" s="1" t="s">
        <v>12</v>
      </c>
      <c r="J4217" s="1" t="s">
        <v>16</v>
      </c>
      <c r="K4217" s="1" t="s">
        <v>14</v>
      </c>
      <c r="L4217" s="1" t="s">
        <v>78</v>
      </c>
      <c r="M4217" s="1">
        <v>119890</v>
      </c>
      <c r="N4217" s="17">
        <v>482.08770309188719</v>
      </c>
      <c r="O4217" s="8">
        <v>2846.177360985449</v>
      </c>
      <c r="P4217" s="8">
        <v>3090.3313210576671</v>
      </c>
      <c r="Q4217" s="8">
        <f>P4217-Table3[[#This Row],[paid]]</f>
        <v>244.15396007221807</v>
      </c>
      <c r="R4217" s="8">
        <v>6.4103093715888493</v>
      </c>
      <c r="S4217" s="8">
        <v>3400</v>
      </c>
      <c r="T4217" s="10">
        <v>0.15</v>
      </c>
      <c r="U4217" s="8">
        <v>607.8024155558295</v>
      </c>
      <c r="V4217" s="10">
        <v>3.2779787041723456E-2</v>
      </c>
    </row>
    <row r="4218" spans="1:22" x14ac:dyDescent="0.25">
      <c r="A4218" s="6">
        <v>44752</v>
      </c>
      <c r="B4218" s="7" t="str">
        <f t="shared" si="65"/>
        <v>7</v>
      </c>
      <c r="C4218" s="17">
        <f>_xlfn.ISOWEEKNUM(Table3[[#This Row],[dt]])</f>
        <v>27</v>
      </c>
      <c r="D4218" s="1">
        <v>2575</v>
      </c>
      <c r="E4218" s="1" t="s">
        <v>10</v>
      </c>
      <c r="F4218" s="1" t="s">
        <v>89</v>
      </c>
      <c r="G4218" s="1" t="s">
        <v>26</v>
      </c>
      <c r="H4218" s="1" t="s">
        <v>17</v>
      </c>
      <c r="I4218" s="1" t="s">
        <v>18</v>
      </c>
      <c r="J4218" s="1" t="s">
        <v>16</v>
      </c>
      <c r="K4218" s="1" t="s">
        <v>20</v>
      </c>
      <c r="L4218" s="1" t="s">
        <v>80</v>
      </c>
      <c r="M4218" s="1">
        <v>220560</v>
      </c>
      <c r="N4218" s="17">
        <v>220.79341017647226</v>
      </c>
      <c r="O4218" s="8">
        <v>4539.9320238787159</v>
      </c>
      <c r="P4218" s="8">
        <v>4773.2717786740723</v>
      </c>
      <c r="Q4218" s="8">
        <f>P4218-Table3[[#This Row],[paid]]</f>
        <v>233.33975479535638</v>
      </c>
      <c r="R4218" s="8">
        <v>21.618723923231979</v>
      </c>
      <c r="S4218" s="8">
        <v>10000</v>
      </c>
      <c r="T4218" s="10">
        <v>7.4999999999999997E-2</v>
      </c>
      <c r="U4218" s="8">
        <v>295.03392166308231</v>
      </c>
      <c r="V4218" s="10">
        <v>1.0301596589758724E-2</v>
      </c>
    </row>
    <row r="4219" spans="1:22" x14ac:dyDescent="0.25">
      <c r="A4219" s="6">
        <v>44752</v>
      </c>
      <c r="B4219" s="7" t="str">
        <f t="shared" si="65"/>
        <v>7</v>
      </c>
      <c r="C4219" s="17">
        <f>_xlfn.ISOWEEKNUM(Table3[[#This Row],[dt]])</f>
        <v>27</v>
      </c>
      <c r="D4219" s="1">
        <v>16656</v>
      </c>
      <c r="E4219" s="1" t="s">
        <v>10</v>
      </c>
      <c r="F4219" s="1" t="s">
        <v>89</v>
      </c>
      <c r="G4219" s="1" t="s">
        <v>68</v>
      </c>
      <c r="H4219" s="1" t="s">
        <v>11</v>
      </c>
      <c r="I4219" s="1" t="s">
        <v>18</v>
      </c>
      <c r="J4219" s="1" t="s">
        <v>13</v>
      </c>
      <c r="K4219" s="1" t="s">
        <v>14</v>
      </c>
      <c r="L4219" s="1" t="s">
        <v>75</v>
      </c>
      <c r="M4219" s="1">
        <v>213860</v>
      </c>
      <c r="N4219" s="17">
        <v>758.5032807235325</v>
      </c>
      <c r="O4219" s="8">
        <v>3628.980515704136</v>
      </c>
      <c r="P4219" s="8">
        <v>3823.0467039491173</v>
      </c>
      <c r="Q4219" s="8">
        <f>P4219-Table3[[#This Row],[paid]]</f>
        <v>194.06618824498128</v>
      </c>
      <c r="R4219" s="8">
        <v>5.0402507162557448</v>
      </c>
      <c r="S4219" s="8">
        <v>5600</v>
      </c>
      <c r="T4219" s="10">
        <v>0.11</v>
      </c>
      <c r="U4219" s="8">
        <v>1455.5941356390117</v>
      </c>
      <c r="V4219" s="10">
        <v>6.3456986375788421E-2</v>
      </c>
    </row>
    <row r="4220" spans="1:22" x14ac:dyDescent="0.25">
      <c r="A4220" s="6">
        <v>44752</v>
      </c>
      <c r="B4220" s="7" t="str">
        <f t="shared" si="65"/>
        <v>7</v>
      </c>
      <c r="C4220" s="17">
        <f>_xlfn.ISOWEEKNUM(Table3[[#This Row],[dt]])</f>
        <v>27</v>
      </c>
      <c r="D4220" s="1">
        <v>17947</v>
      </c>
      <c r="E4220" s="1" t="s">
        <v>10</v>
      </c>
      <c r="F4220" s="1" t="s">
        <v>94</v>
      </c>
      <c r="G4220" s="1" t="s">
        <v>33</v>
      </c>
      <c r="H4220" s="1" t="s">
        <v>19</v>
      </c>
      <c r="I4220" s="1" t="s">
        <v>12</v>
      </c>
      <c r="J4220" s="1" t="s">
        <v>16</v>
      </c>
      <c r="K4220" s="1" t="s">
        <v>14</v>
      </c>
      <c r="L4220" s="1" t="s">
        <v>78</v>
      </c>
      <c r="M4220" s="1">
        <v>428110</v>
      </c>
      <c r="N4220" s="17">
        <v>293.06373619971453</v>
      </c>
      <c r="O4220" s="8">
        <v>4704.614417791714</v>
      </c>
      <c r="P4220" s="8">
        <v>4889.1910590676753</v>
      </c>
      <c r="Q4220" s="8">
        <f>P4220-Table3[[#This Row],[paid]]</f>
        <v>184.57664127596126</v>
      </c>
      <c r="R4220" s="8">
        <v>16.683029850325227</v>
      </c>
      <c r="S4220" s="8">
        <v>4000</v>
      </c>
      <c r="T4220" s="10">
        <v>0.15</v>
      </c>
      <c r="U4220" s="8">
        <v>3208.8724055262255</v>
      </c>
      <c r="V4220" s="10">
        <v>0.10938661654381902</v>
      </c>
    </row>
    <row r="4221" spans="1:22" x14ac:dyDescent="0.25">
      <c r="A4221" s="6">
        <v>44752</v>
      </c>
      <c r="B4221" s="7" t="str">
        <f t="shared" si="65"/>
        <v>7</v>
      </c>
      <c r="C4221" s="17">
        <f>_xlfn.ISOWEEKNUM(Table3[[#This Row],[dt]])</f>
        <v>27</v>
      </c>
      <c r="D4221" s="1">
        <v>16537</v>
      </c>
      <c r="E4221" s="1" t="s">
        <v>10</v>
      </c>
      <c r="F4221" s="1" t="s">
        <v>89</v>
      </c>
      <c r="G4221" s="1" t="s">
        <v>67</v>
      </c>
      <c r="H4221" s="1" t="s">
        <v>17</v>
      </c>
      <c r="I4221" s="1" t="s">
        <v>12</v>
      </c>
      <c r="J4221" s="1" t="s">
        <v>16</v>
      </c>
      <c r="K4221" s="1" t="s">
        <v>15</v>
      </c>
      <c r="L4221" s="1" t="s">
        <v>77</v>
      </c>
      <c r="M4221" s="1">
        <v>317900</v>
      </c>
      <c r="N4221" s="17">
        <v>812.65280233720296</v>
      </c>
      <c r="O4221" s="8">
        <v>7549.4444956878478</v>
      </c>
      <c r="P4221" s="8">
        <v>7688.0666986339629</v>
      </c>
      <c r="Q4221" s="8">
        <f>P4221-Table3[[#This Row],[paid]]</f>
        <v>138.62220294611507</v>
      </c>
      <c r="R4221" s="8">
        <v>9.4604567615135959</v>
      </c>
      <c r="S4221" s="8">
        <v>9600</v>
      </c>
      <c r="T4221" s="10">
        <v>7.4999999999999997E-2</v>
      </c>
      <c r="U4221" s="8">
        <v>2.4046065889491208</v>
      </c>
      <c r="V4221" s="10">
        <v>5.2128549417510002E-5</v>
      </c>
    </row>
    <row r="4222" spans="1:22" x14ac:dyDescent="0.25">
      <c r="A4222" s="6">
        <v>44752</v>
      </c>
      <c r="B4222" s="7" t="str">
        <f t="shared" si="65"/>
        <v>7</v>
      </c>
      <c r="C4222" s="17">
        <f>_xlfn.ISOWEEKNUM(Table3[[#This Row],[dt]])</f>
        <v>27</v>
      </c>
      <c r="D4222" s="1">
        <v>18007</v>
      </c>
      <c r="E4222" s="1" t="s">
        <v>10</v>
      </c>
      <c r="F4222" s="1" t="s">
        <v>90</v>
      </c>
      <c r="G4222" s="1" t="s">
        <v>48</v>
      </c>
      <c r="H4222" s="1" t="s">
        <v>11</v>
      </c>
      <c r="I4222" s="1" t="s">
        <v>12</v>
      </c>
      <c r="J4222" s="1" t="s">
        <v>13</v>
      </c>
      <c r="K4222" s="1" t="s">
        <v>15</v>
      </c>
      <c r="L4222" s="1" t="s">
        <v>76</v>
      </c>
      <c r="M4222" s="1">
        <v>97790</v>
      </c>
      <c r="N4222" s="17">
        <v>1020.4284140255364</v>
      </c>
      <c r="O4222" s="8">
        <v>2009.2886815805077</v>
      </c>
      <c r="P4222" s="8">
        <v>2122.5002719095842</v>
      </c>
      <c r="Q4222" s="8">
        <f>P4222-Table3[[#This Row],[paid]]</f>
        <v>113.21159032907644</v>
      </c>
      <c r="R4222" s="8">
        <v>2.0800089871433824</v>
      </c>
      <c r="S4222" s="8">
        <v>3000</v>
      </c>
      <c r="T4222" s="10">
        <v>0.15</v>
      </c>
      <c r="U4222" s="8">
        <v>1595.9382121171986</v>
      </c>
      <c r="V4222" s="10">
        <v>0.12531904261205387</v>
      </c>
    </row>
    <row r="4223" spans="1:22" x14ac:dyDescent="0.25">
      <c r="A4223" s="6">
        <v>44752</v>
      </c>
      <c r="B4223" s="7" t="str">
        <f t="shared" si="65"/>
        <v>7</v>
      </c>
      <c r="C4223" s="17">
        <f>_xlfn.ISOWEEKNUM(Table3[[#This Row],[dt]])</f>
        <v>27</v>
      </c>
      <c r="D4223" s="1">
        <v>17628</v>
      </c>
      <c r="E4223" s="1" t="s">
        <v>10</v>
      </c>
      <c r="F4223" s="1" t="s">
        <v>92</v>
      </c>
      <c r="G4223" s="1" t="s">
        <v>73</v>
      </c>
      <c r="H4223" s="1" t="s">
        <v>11</v>
      </c>
      <c r="I4223" s="1" t="s">
        <v>18</v>
      </c>
      <c r="J4223" s="1" t="s">
        <v>13</v>
      </c>
      <c r="K4223" s="1" t="s">
        <v>15</v>
      </c>
      <c r="L4223" s="1" t="s">
        <v>78</v>
      </c>
      <c r="M4223" s="1">
        <v>11280</v>
      </c>
      <c r="N4223" s="17">
        <v>108.7833827893175</v>
      </c>
      <c r="O4223" s="8">
        <v>194.50820313902005</v>
      </c>
      <c r="P4223" s="8">
        <v>271.27256817608139</v>
      </c>
      <c r="Q4223" s="8">
        <f>P4223-Table3[[#This Row],[paid]]</f>
        <v>76.764365037061339</v>
      </c>
      <c r="R4223" s="8">
        <v>2.4936949120387188</v>
      </c>
      <c r="S4223" s="8">
        <v>200</v>
      </c>
      <c r="T4223" s="10">
        <v>0.06</v>
      </c>
      <c r="U4223" s="8">
        <v>21.48203021917293</v>
      </c>
      <c r="V4223" s="10">
        <v>1.3198306020895481E-2</v>
      </c>
    </row>
    <row r="4224" spans="1:22" x14ac:dyDescent="0.25">
      <c r="A4224" s="6">
        <v>44752</v>
      </c>
      <c r="B4224" s="7" t="str">
        <f t="shared" si="65"/>
        <v>7</v>
      </c>
      <c r="C4224" s="17">
        <f>_xlfn.ISOWEEKNUM(Table3[[#This Row],[dt]])</f>
        <v>27</v>
      </c>
      <c r="D4224" s="1">
        <v>5247</v>
      </c>
      <c r="E4224" s="1" t="s">
        <v>10</v>
      </c>
      <c r="F4224" s="1" t="s">
        <v>94</v>
      </c>
      <c r="G4224" s="1" t="s">
        <v>70</v>
      </c>
      <c r="H4224" s="1" t="s">
        <v>11</v>
      </c>
      <c r="I4224" s="1" t="s">
        <v>18</v>
      </c>
      <c r="J4224" s="1" t="s">
        <v>13</v>
      </c>
      <c r="K4224" s="1" t="s">
        <v>15</v>
      </c>
      <c r="L4224" s="1" t="s">
        <v>80</v>
      </c>
      <c r="M4224" s="1">
        <v>409160</v>
      </c>
      <c r="N4224" s="17">
        <v>713.44899334759543</v>
      </c>
      <c r="O4224" s="8">
        <v>6887.5100640693245</v>
      </c>
      <c r="P4224" s="8">
        <v>6882.1948485737985</v>
      </c>
      <c r="Q4224" s="8">
        <f>P4224-Table3[[#This Row],[paid]]</f>
        <v>-5.3152154955259903</v>
      </c>
      <c r="R4224" s="8">
        <v>9.6463726387525561</v>
      </c>
      <c r="S4224" s="8">
        <v>8400</v>
      </c>
      <c r="T4224" s="10">
        <v>7.0000000000000007E-2</v>
      </c>
      <c r="U4224" s="8">
        <v>438.27663232155732</v>
      </c>
      <c r="V4224" s="10">
        <v>1.0613780486331858E-2</v>
      </c>
    </row>
    <row r="4225" spans="1:22" x14ac:dyDescent="0.25">
      <c r="A4225" s="6">
        <v>44752</v>
      </c>
      <c r="B4225" s="7" t="str">
        <f t="shared" si="65"/>
        <v>7</v>
      </c>
      <c r="C4225" s="17">
        <f>_xlfn.ISOWEEKNUM(Table3[[#This Row],[dt]])</f>
        <v>27</v>
      </c>
      <c r="D4225" s="1">
        <v>16602</v>
      </c>
      <c r="E4225" s="1" t="s">
        <v>10</v>
      </c>
      <c r="F4225" s="1" t="s">
        <v>92</v>
      </c>
      <c r="G4225" s="1" t="s">
        <v>44</v>
      </c>
      <c r="H4225" s="1" t="s">
        <v>11</v>
      </c>
      <c r="I4225" s="1" t="s">
        <v>18</v>
      </c>
      <c r="J4225" s="1" t="s">
        <v>16</v>
      </c>
      <c r="K4225" s="1" t="s">
        <v>15</v>
      </c>
      <c r="L4225" s="1" t="s">
        <v>80</v>
      </c>
      <c r="M4225" s="1">
        <v>109420</v>
      </c>
      <c r="N4225" s="17">
        <v>643.96272682687595</v>
      </c>
      <c r="O4225" s="8">
        <v>2655.0400787474859</v>
      </c>
      <c r="P4225" s="8">
        <v>2638.4982236803617</v>
      </c>
      <c r="Q4225" s="8">
        <f>P4225-Table3[[#This Row],[paid]]</f>
        <v>-16.541855067124288</v>
      </c>
      <c r="R4225" s="8">
        <v>4.0972840721411821</v>
      </c>
      <c r="S4225" s="8">
        <v>3000</v>
      </c>
      <c r="T4225" s="10">
        <v>0.08</v>
      </c>
      <c r="U4225" s="8">
        <v>732.33015982583913</v>
      </c>
      <c r="V4225" s="10">
        <v>4.6259279442450778E-2</v>
      </c>
    </row>
    <row r="4226" spans="1:22" x14ac:dyDescent="0.25">
      <c r="A4226" s="6">
        <v>44752</v>
      </c>
      <c r="B4226" s="7" t="str">
        <f t="shared" ref="B4226:B4289" si="66">TEXT(A4226,"M")</f>
        <v>7</v>
      </c>
      <c r="C4226" s="17">
        <f>_xlfn.ISOWEEKNUM(Table3[[#This Row],[dt]])</f>
        <v>27</v>
      </c>
      <c r="D4226" s="1">
        <v>12790</v>
      </c>
      <c r="E4226" s="1" t="s">
        <v>10</v>
      </c>
      <c r="F4226" s="1" t="s">
        <v>93</v>
      </c>
      <c r="G4226" s="1" t="s">
        <v>69</v>
      </c>
      <c r="H4226" s="1" t="s">
        <v>19</v>
      </c>
      <c r="I4226" s="1" t="s">
        <v>21</v>
      </c>
      <c r="J4226" s="1" t="s">
        <v>16</v>
      </c>
      <c r="K4226" s="1" t="s">
        <v>14</v>
      </c>
      <c r="L4226" s="1" t="s">
        <v>80</v>
      </c>
      <c r="M4226" s="1">
        <v>620</v>
      </c>
      <c r="N4226" s="17">
        <v>0.99758648431214791</v>
      </c>
      <c r="O4226" s="8">
        <v>21.036371001173293</v>
      </c>
      <c r="P4226" s="8">
        <v>0.43719998728638515</v>
      </c>
      <c r="Q4226" s="8">
        <f>P4226-Table3[[#This Row],[paid]]</f>
        <v>-20.59917101388691</v>
      </c>
      <c r="R4226" s="8">
        <v>0.43825772919111033</v>
      </c>
      <c r="S4226" s="8">
        <v>200</v>
      </c>
      <c r="T4226" s="10">
        <v>0.04</v>
      </c>
      <c r="U4226" s="8">
        <v>8.3821463383046468E-2</v>
      </c>
      <c r="V4226" s="10">
        <v>3.1953898223751068E-2</v>
      </c>
    </row>
    <row r="4227" spans="1:22" x14ac:dyDescent="0.25">
      <c r="A4227" s="6">
        <v>44752</v>
      </c>
      <c r="B4227" s="7" t="str">
        <f t="shared" si="66"/>
        <v>7</v>
      </c>
      <c r="C4227" s="17">
        <f>_xlfn.ISOWEEKNUM(Table3[[#This Row],[dt]])</f>
        <v>27</v>
      </c>
      <c r="D4227" s="1">
        <v>15673</v>
      </c>
      <c r="E4227" s="1" t="s">
        <v>10</v>
      </c>
      <c r="F4227" s="1" t="s">
        <v>90</v>
      </c>
      <c r="G4227" s="1" t="s">
        <v>45</v>
      </c>
      <c r="H4227" s="1" t="s">
        <v>19</v>
      </c>
      <c r="I4227" s="1" t="s">
        <v>21</v>
      </c>
      <c r="J4227" s="1" t="s">
        <v>16</v>
      </c>
      <c r="K4227" s="1" t="s">
        <v>15</v>
      </c>
      <c r="L4227" s="1" t="s">
        <v>80</v>
      </c>
      <c r="M4227" s="1">
        <v>75110</v>
      </c>
      <c r="N4227" s="17">
        <v>94.199188491331611</v>
      </c>
      <c r="O4227" s="8">
        <v>940.19607624790194</v>
      </c>
      <c r="P4227" s="8">
        <v>868.29124907143625</v>
      </c>
      <c r="Q4227" s="8">
        <f>P4227-Table3[[#This Row],[paid]]</f>
        <v>-71.904827176465687</v>
      </c>
      <c r="R4227" s="8">
        <v>9.217608590665705</v>
      </c>
      <c r="S4227" s="8">
        <v>800</v>
      </c>
      <c r="T4227" s="10">
        <v>0.06</v>
      </c>
      <c r="U4227" s="8">
        <v>104.80702225892463</v>
      </c>
      <c r="V4227" s="10">
        <v>2.0117485995435832E-2</v>
      </c>
    </row>
    <row r="4228" spans="1:22" x14ac:dyDescent="0.25">
      <c r="A4228" s="6">
        <v>44752</v>
      </c>
      <c r="B4228" s="7" t="str">
        <f t="shared" si="66"/>
        <v>7</v>
      </c>
      <c r="C4228" s="17">
        <f>_xlfn.ISOWEEKNUM(Table3[[#This Row],[dt]])</f>
        <v>27</v>
      </c>
      <c r="D4228" s="1">
        <v>2406</v>
      </c>
      <c r="E4228" s="1" t="s">
        <v>10</v>
      </c>
      <c r="F4228" s="1" t="s">
        <v>91</v>
      </c>
      <c r="G4228" s="1" t="s">
        <v>62</v>
      </c>
      <c r="H4228" s="1" t="s">
        <v>17</v>
      </c>
      <c r="I4228" s="1" t="s">
        <v>18</v>
      </c>
      <c r="J4228" s="1" t="s">
        <v>16</v>
      </c>
      <c r="K4228" s="1" t="s">
        <v>14</v>
      </c>
      <c r="L4228" s="1" t="s">
        <v>77</v>
      </c>
      <c r="M4228" s="1">
        <v>2030</v>
      </c>
      <c r="N4228" s="17">
        <v>8.8353996307042983</v>
      </c>
      <c r="O4228" s="8">
        <v>85.326903724645234</v>
      </c>
      <c r="P4228" s="8">
        <v>3.8075620891811703</v>
      </c>
      <c r="Q4228" s="8">
        <f>P4228-Table3[[#This Row],[paid]]</f>
        <v>-81.519341635464059</v>
      </c>
      <c r="R4228" s="8">
        <v>0.43094395820527898</v>
      </c>
      <c r="S4228" s="8">
        <v>5000</v>
      </c>
      <c r="T4228" s="10">
        <v>0.05</v>
      </c>
      <c r="U4228" s="8">
        <v>0.20875469924264375</v>
      </c>
      <c r="V4228" s="10">
        <v>9.1377235771501752E-3</v>
      </c>
    </row>
    <row r="4229" spans="1:22" x14ac:dyDescent="0.25">
      <c r="A4229" s="6">
        <v>44752</v>
      </c>
      <c r="B4229" s="7" t="str">
        <f t="shared" si="66"/>
        <v>7</v>
      </c>
      <c r="C4229" s="17">
        <f>_xlfn.ISOWEEKNUM(Table3[[#This Row],[dt]])</f>
        <v>27</v>
      </c>
      <c r="D4229" s="1">
        <v>5289</v>
      </c>
      <c r="E4229" s="1" t="s">
        <v>10</v>
      </c>
      <c r="F4229" s="1" t="s">
        <v>89</v>
      </c>
      <c r="G4229" s="1" t="s">
        <v>66</v>
      </c>
      <c r="H4229" s="1" t="s">
        <v>17</v>
      </c>
      <c r="I4229" s="1" t="s">
        <v>12</v>
      </c>
      <c r="J4229" s="1" t="s">
        <v>16</v>
      </c>
      <c r="K4229" s="1" t="s">
        <v>14</v>
      </c>
      <c r="L4229" s="1" t="s">
        <v>75</v>
      </c>
      <c r="M4229" s="1">
        <v>751510</v>
      </c>
      <c r="N4229" s="17">
        <v>2293.07752662947</v>
      </c>
      <c r="O4229" s="8">
        <v>13946.031771527096</v>
      </c>
      <c r="P4229" s="8">
        <v>13843.866684393661</v>
      </c>
      <c r="Q4229" s="8">
        <f>P4229-Table3[[#This Row],[paid]]</f>
        <v>-102.16508713343501</v>
      </c>
      <c r="R4229" s="8">
        <v>6.0372431911372706</v>
      </c>
      <c r="S4229" s="8">
        <v>20800</v>
      </c>
      <c r="T4229" s="10">
        <v>0.04</v>
      </c>
      <c r="U4229" s="8">
        <v>2707.3330096243635</v>
      </c>
      <c r="V4229" s="10">
        <v>3.2593651655096825E-2</v>
      </c>
    </row>
    <row r="4230" spans="1:22" x14ac:dyDescent="0.25">
      <c r="A4230" s="6">
        <v>44752</v>
      </c>
      <c r="B4230" s="7" t="str">
        <f t="shared" si="66"/>
        <v>7</v>
      </c>
      <c r="C4230" s="17">
        <f>_xlfn.ISOWEEKNUM(Table3[[#This Row],[dt]])</f>
        <v>27</v>
      </c>
      <c r="D4230" s="1">
        <v>17365</v>
      </c>
      <c r="E4230" s="1" t="s">
        <v>10</v>
      </c>
      <c r="F4230" s="1" t="s">
        <v>92</v>
      </c>
      <c r="G4230" s="1" t="s">
        <v>73</v>
      </c>
      <c r="H4230" s="1" t="s">
        <v>17</v>
      </c>
      <c r="I4230" s="1" t="s">
        <v>18</v>
      </c>
      <c r="J4230" s="1" t="s">
        <v>16</v>
      </c>
      <c r="K4230" s="1" t="s">
        <v>15</v>
      </c>
      <c r="L4230" s="1" t="s">
        <v>78</v>
      </c>
      <c r="M4230" s="1">
        <v>17980</v>
      </c>
      <c r="N4230" s="17">
        <v>31.44272806761877</v>
      </c>
      <c r="O4230" s="8">
        <v>142.42054735826105</v>
      </c>
      <c r="P4230" s="8">
        <v>24.878280787929015</v>
      </c>
      <c r="Q4230" s="8">
        <f>P4230-Table3[[#This Row],[paid]]</f>
        <v>-117.54226657033203</v>
      </c>
      <c r="R4230" s="8">
        <v>0.79122526310145025</v>
      </c>
      <c r="S4230" s="8">
        <v>200</v>
      </c>
      <c r="T4230" s="10">
        <v>0.11</v>
      </c>
      <c r="U4230" s="8">
        <v>4.1110290367779081</v>
      </c>
      <c r="V4230" s="10">
        <v>2.7540950758225134E-2</v>
      </c>
    </row>
    <row r="4231" spans="1:22" x14ac:dyDescent="0.25">
      <c r="A4231" s="6">
        <v>44752</v>
      </c>
      <c r="B4231" s="7" t="str">
        <f t="shared" si="66"/>
        <v>7</v>
      </c>
      <c r="C4231" s="17">
        <f>_xlfn.ISOWEEKNUM(Table3[[#This Row],[dt]])</f>
        <v>27</v>
      </c>
      <c r="D4231" s="1">
        <v>15810</v>
      </c>
      <c r="E4231" s="1" t="s">
        <v>10</v>
      </c>
      <c r="F4231" s="1" t="s">
        <v>93</v>
      </c>
      <c r="G4231" s="1" t="s">
        <v>35</v>
      </c>
      <c r="H4231" s="1" t="s">
        <v>11</v>
      </c>
      <c r="I4231" s="1" t="s">
        <v>18</v>
      </c>
      <c r="J4231" s="1" t="s">
        <v>16</v>
      </c>
      <c r="K4231" s="1" t="s">
        <v>14</v>
      </c>
      <c r="L4231" s="1" t="s">
        <v>77</v>
      </c>
      <c r="M4231" s="1">
        <v>24840</v>
      </c>
      <c r="N4231" s="17">
        <v>107.51522924014107</v>
      </c>
      <c r="O4231" s="8">
        <v>394.31718448703549</v>
      </c>
      <c r="P4231" s="8">
        <v>261.69816347809024</v>
      </c>
      <c r="Q4231" s="8">
        <f>P4231-Table3[[#This Row],[paid]]</f>
        <v>-132.61902100894525</v>
      </c>
      <c r="R4231" s="8">
        <v>2.4340566943644166</v>
      </c>
      <c r="S4231" s="8">
        <v>200</v>
      </c>
      <c r="T4231" s="10">
        <v>0.15</v>
      </c>
      <c r="U4231" s="8">
        <v>229.60868030502732</v>
      </c>
      <c r="V4231" s="10">
        <v>0.14622996537526364</v>
      </c>
    </row>
    <row r="4232" spans="1:22" x14ac:dyDescent="0.25">
      <c r="A4232" s="6">
        <v>44752</v>
      </c>
      <c r="B4232" s="7" t="str">
        <f t="shared" si="66"/>
        <v>7</v>
      </c>
      <c r="C4232" s="17">
        <f>_xlfn.ISOWEEKNUM(Table3[[#This Row],[dt]])</f>
        <v>27</v>
      </c>
      <c r="D4232" s="1">
        <v>7282</v>
      </c>
      <c r="E4232" s="1" t="s">
        <v>10</v>
      </c>
      <c r="F4232" s="1" t="s">
        <v>90</v>
      </c>
      <c r="G4232" s="1" t="s">
        <v>71</v>
      </c>
      <c r="H4232" s="1" t="s">
        <v>19</v>
      </c>
      <c r="I4232" s="1" t="s">
        <v>21</v>
      </c>
      <c r="J4232" s="1" t="s">
        <v>13</v>
      </c>
      <c r="K4232" s="1" t="s">
        <v>15</v>
      </c>
      <c r="L4232" s="1" t="s">
        <v>81</v>
      </c>
      <c r="M4232" s="1">
        <v>131720</v>
      </c>
      <c r="N4232" s="17">
        <v>249.30181695827727</v>
      </c>
      <c r="O4232" s="8">
        <v>1776.708696863436</v>
      </c>
      <c r="P4232" s="8">
        <v>1640.5063197541765</v>
      </c>
      <c r="Q4232" s="8">
        <f>P4232-Table3[[#This Row],[paid]]</f>
        <v>-136.20237710925949</v>
      </c>
      <c r="R4232" s="8">
        <v>6.5804025809756892</v>
      </c>
      <c r="S4232" s="8">
        <v>2200</v>
      </c>
      <c r="T4232" s="10">
        <v>0.02</v>
      </c>
      <c r="U4232" s="8">
        <v>160.920918505477</v>
      </c>
      <c r="V4232" s="10">
        <v>1.6348704519629685E-2</v>
      </c>
    </row>
    <row r="4233" spans="1:22" x14ac:dyDescent="0.25">
      <c r="A4233" s="6">
        <v>44752</v>
      </c>
      <c r="B4233" s="7" t="str">
        <f t="shared" si="66"/>
        <v>7</v>
      </c>
      <c r="C4233" s="17">
        <f>_xlfn.ISOWEEKNUM(Table3[[#This Row],[dt]])</f>
        <v>27</v>
      </c>
      <c r="D4233" s="1">
        <v>2917</v>
      </c>
      <c r="E4233" s="1" t="s">
        <v>10</v>
      </c>
      <c r="F4233" s="1" t="s">
        <v>92</v>
      </c>
      <c r="G4233" s="1" t="s">
        <v>41</v>
      </c>
      <c r="H4233" s="1" t="s">
        <v>17</v>
      </c>
      <c r="I4233" s="1" t="s">
        <v>18</v>
      </c>
      <c r="J4233" s="1" t="s">
        <v>13</v>
      </c>
      <c r="K4233" s="1" t="s">
        <v>15</v>
      </c>
      <c r="L4233" s="1" t="s">
        <v>75</v>
      </c>
      <c r="M4233" s="1">
        <v>6310</v>
      </c>
      <c r="N4233" s="17">
        <v>29.371337823777452</v>
      </c>
      <c r="O4233" s="8">
        <v>166.90295832020931</v>
      </c>
      <c r="P4233" s="8">
        <v>9.612084652177872</v>
      </c>
      <c r="Q4233" s="8">
        <f>P4233-Table3[[#This Row],[paid]]</f>
        <v>-157.29087366803142</v>
      </c>
      <c r="R4233" s="8">
        <v>0.32726070258864565</v>
      </c>
      <c r="S4233" s="8">
        <v>200</v>
      </c>
      <c r="T4233" s="10">
        <v>7.0000000000000007E-2</v>
      </c>
      <c r="U4233" s="8">
        <v>3.4260223562904319</v>
      </c>
      <c r="V4233" s="10">
        <v>5.9404775000502036E-2</v>
      </c>
    </row>
    <row r="4234" spans="1:22" x14ac:dyDescent="0.25">
      <c r="A4234" s="6">
        <v>44752</v>
      </c>
      <c r="B4234" s="7" t="str">
        <f t="shared" si="66"/>
        <v>7</v>
      </c>
      <c r="C4234" s="17">
        <f>_xlfn.ISOWEEKNUM(Table3[[#This Row],[dt]])</f>
        <v>27</v>
      </c>
      <c r="D4234" s="1">
        <v>15169</v>
      </c>
      <c r="E4234" s="1" t="s">
        <v>10</v>
      </c>
      <c r="F4234" s="1" t="s">
        <v>92</v>
      </c>
      <c r="G4234" s="1" t="s">
        <v>68</v>
      </c>
      <c r="H4234" s="1" t="s">
        <v>11</v>
      </c>
      <c r="I4234" s="1" t="s">
        <v>18</v>
      </c>
      <c r="J4234" s="1" t="s">
        <v>13</v>
      </c>
      <c r="K4234" s="1" t="s">
        <v>14</v>
      </c>
      <c r="L4234" s="1" t="s">
        <v>79</v>
      </c>
      <c r="M4234" s="1">
        <v>206730</v>
      </c>
      <c r="N4234" s="17">
        <v>1086.9267556003022</v>
      </c>
      <c r="O4234" s="8">
        <v>4937.6524221203808</v>
      </c>
      <c r="P4234" s="8">
        <v>4757.8603966819846</v>
      </c>
      <c r="Q4234" s="8">
        <f>P4234-Table3[[#This Row],[paid]]</f>
        <v>-179.79202543839619</v>
      </c>
      <c r="R4234" s="8">
        <v>4.3773514380499829</v>
      </c>
      <c r="S4234" s="8">
        <v>6000</v>
      </c>
      <c r="T4234" s="10">
        <v>0.09</v>
      </c>
      <c r="U4234" s="8">
        <v>86.058507372236349</v>
      </c>
      <c r="V4234" s="10">
        <v>3.0146081150346292E-3</v>
      </c>
    </row>
    <row r="4235" spans="1:22" x14ac:dyDescent="0.25">
      <c r="A4235" s="6">
        <v>44752</v>
      </c>
      <c r="B4235" s="7" t="str">
        <f t="shared" si="66"/>
        <v>7</v>
      </c>
      <c r="C4235" s="17">
        <f>_xlfn.ISOWEEKNUM(Table3[[#This Row],[dt]])</f>
        <v>27</v>
      </c>
      <c r="D4235" s="1">
        <v>13250</v>
      </c>
      <c r="E4235" s="1" t="s">
        <v>10</v>
      </c>
      <c r="F4235" s="1" t="s">
        <v>91</v>
      </c>
      <c r="G4235" s="1" t="s">
        <v>32</v>
      </c>
      <c r="H4235" s="1" t="s">
        <v>11</v>
      </c>
      <c r="I4235" s="1" t="s">
        <v>18</v>
      </c>
      <c r="J4235" s="1" t="s">
        <v>13</v>
      </c>
      <c r="K4235" s="1" t="s">
        <v>15</v>
      </c>
      <c r="L4235" s="1" t="s">
        <v>80</v>
      </c>
      <c r="M4235" s="1">
        <v>110480</v>
      </c>
      <c r="N4235" s="17">
        <v>336.76194283429942</v>
      </c>
      <c r="O4235" s="8">
        <v>2423.7140538291128</v>
      </c>
      <c r="P4235" s="8">
        <v>2230.0946820827535</v>
      </c>
      <c r="Q4235" s="8">
        <f>P4235-Table3[[#This Row],[paid]]</f>
        <v>-193.61937174635932</v>
      </c>
      <c r="R4235" s="8">
        <v>6.6221695459811825</v>
      </c>
      <c r="S4235" s="8">
        <v>3600</v>
      </c>
      <c r="T4235" s="10">
        <v>7.0000000000000007E-2</v>
      </c>
      <c r="U4235" s="8">
        <v>803.22682300938141</v>
      </c>
      <c r="V4235" s="10">
        <v>6.0029351329246652E-2</v>
      </c>
    </row>
    <row r="4236" spans="1:22" x14ac:dyDescent="0.25">
      <c r="A4236" s="6">
        <v>44752</v>
      </c>
      <c r="B4236" s="7" t="str">
        <f t="shared" si="66"/>
        <v>7</v>
      </c>
      <c r="C4236" s="17">
        <f>_xlfn.ISOWEEKNUM(Table3[[#This Row],[dt]])</f>
        <v>27</v>
      </c>
      <c r="D4236" s="1">
        <v>10601</v>
      </c>
      <c r="E4236" s="1" t="s">
        <v>10</v>
      </c>
      <c r="F4236" s="1" t="s">
        <v>95</v>
      </c>
      <c r="G4236" s="1" t="s">
        <v>50</v>
      </c>
      <c r="H4236" s="1" t="s">
        <v>11</v>
      </c>
      <c r="I4236" s="1" t="s">
        <v>21</v>
      </c>
      <c r="J4236" s="1" t="s">
        <v>16</v>
      </c>
      <c r="K4236" s="1" t="s">
        <v>14</v>
      </c>
      <c r="L4236" s="1" t="s">
        <v>78</v>
      </c>
      <c r="M4236" s="1">
        <v>72380</v>
      </c>
      <c r="N4236" s="17">
        <v>376.43455648656459</v>
      </c>
      <c r="O4236" s="8">
        <v>1518.0983763309571</v>
      </c>
      <c r="P4236" s="8">
        <v>1322.8349282340687</v>
      </c>
      <c r="Q4236" s="8">
        <f>P4236-Table3[[#This Row],[paid]]</f>
        <v>-195.2634480968884</v>
      </c>
      <c r="R4236" s="8">
        <v>3.5141166118772156</v>
      </c>
      <c r="S4236" s="8">
        <v>1600</v>
      </c>
      <c r="T4236" s="10">
        <v>0.08</v>
      </c>
      <c r="U4236" s="8">
        <v>209.17846419104242</v>
      </c>
      <c r="V4236" s="10">
        <v>2.6354820711995065E-2</v>
      </c>
    </row>
    <row r="4237" spans="1:22" x14ac:dyDescent="0.25">
      <c r="A4237" s="6">
        <v>44752</v>
      </c>
      <c r="B4237" s="7" t="str">
        <f t="shared" si="66"/>
        <v>7</v>
      </c>
      <c r="C4237" s="17">
        <f>_xlfn.ISOWEEKNUM(Table3[[#This Row],[dt]])</f>
        <v>27</v>
      </c>
      <c r="D4237" s="1">
        <v>17833</v>
      </c>
      <c r="E4237" s="1" t="s">
        <v>10</v>
      </c>
      <c r="F4237" s="1" t="s">
        <v>89</v>
      </c>
      <c r="G4237" s="1" t="s">
        <v>71</v>
      </c>
      <c r="H4237" s="1" t="s">
        <v>11</v>
      </c>
      <c r="I4237" s="1" t="s">
        <v>12</v>
      </c>
      <c r="J4237" s="1" t="s">
        <v>13</v>
      </c>
      <c r="K4237" s="1" t="s">
        <v>15</v>
      </c>
      <c r="L4237" s="1" t="s">
        <v>77</v>
      </c>
      <c r="M4237" s="1">
        <v>8650</v>
      </c>
      <c r="N4237" s="17">
        <v>73.114974546153107</v>
      </c>
      <c r="O4237" s="8">
        <v>228.74316849381856</v>
      </c>
      <c r="P4237" s="8">
        <v>15.837642937530262</v>
      </c>
      <c r="Q4237" s="8">
        <f>P4237-Table3[[#This Row],[paid]]</f>
        <v>-212.9055255562883</v>
      </c>
      <c r="R4237" s="8">
        <v>0.2166128489524797</v>
      </c>
      <c r="S4237" s="8">
        <v>200</v>
      </c>
      <c r="T4237" s="10">
        <v>0.15</v>
      </c>
      <c r="U4237" s="8">
        <v>2.3178388669884478</v>
      </c>
      <c r="V4237" s="10">
        <v>2.4391664804867041E-2</v>
      </c>
    </row>
    <row r="4238" spans="1:22" x14ac:dyDescent="0.25">
      <c r="A4238" s="6">
        <v>44752</v>
      </c>
      <c r="B4238" s="7" t="str">
        <f t="shared" si="66"/>
        <v>7</v>
      </c>
      <c r="C4238" s="17">
        <f>_xlfn.ISOWEEKNUM(Table3[[#This Row],[dt]])</f>
        <v>27</v>
      </c>
      <c r="D4238" s="1">
        <v>17872</v>
      </c>
      <c r="E4238" s="1" t="s">
        <v>24</v>
      </c>
      <c r="F4238" s="1" t="s">
        <v>93</v>
      </c>
      <c r="G4238" s="1" t="s">
        <v>58</v>
      </c>
      <c r="H4238" s="1" t="s">
        <v>11</v>
      </c>
      <c r="I4238" s="1" t="s">
        <v>18</v>
      </c>
      <c r="J4238" s="1" t="s">
        <v>13</v>
      </c>
      <c r="K4238" s="1" t="s">
        <v>15</v>
      </c>
      <c r="L4238" s="1" t="s">
        <v>77</v>
      </c>
      <c r="M4238" s="1">
        <v>41150</v>
      </c>
      <c r="N4238" s="17">
        <v>193.71217215870882</v>
      </c>
      <c r="O4238" s="8">
        <v>1059.7642425059544</v>
      </c>
      <c r="P4238" s="8">
        <v>814.63981504744868</v>
      </c>
      <c r="Q4238" s="8">
        <f>P4238-Table3[[#This Row],[paid]]</f>
        <v>-245.12442745850569</v>
      </c>
      <c r="R4238" s="8">
        <v>4.2054136607379142</v>
      </c>
      <c r="S4238" s="8">
        <v>1800</v>
      </c>
      <c r="T4238" s="10">
        <v>7.0000000000000007E-2</v>
      </c>
      <c r="U4238" s="8">
        <v>57.864751714951687</v>
      </c>
      <c r="V4238" s="10">
        <v>1.1838514528366822E-2</v>
      </c>
    </row>
    <row r="4239" spans="1:22" x14ac:dyDescent="0.25">
      <c r="A4239" s="6">
        <v>44752</v>
      </c>
      <c r="B4239" s="7" t="str">
        <f t="shared" si="66"/>
        <v>7</v>
      </c>
      <c r="C4239" s="17">
        <f>_xlfn.ISOWEEKNUM(Table3[[#This Row],[dt]])</f>
        <v>27</v>
      </c>
      <c r="D4239" s="1">
        <v>15605</v>
      </c>
      <c r="E4239" s="1" t="s">
        <v>10</v>
      </c>
      <c r="F4239" s="1" t="s">
        <v>95</v>
      </c>
      <c r="G4239" s="1" t="s">
        <v>74</v>
      </c>
      <c r="H4239" s="1" t="s">
        <v>11</v>
      </c>
      <c r="I4239" s="1" t="s">
        <v>12</v>
      </c>
      <c r="J4239" s="1" t="s">
        <v>13</v>
      </c>
      <c r="K4239" s="1" t="s">
        <v>14</v>
      </c>
      <c r="L4239" s="1" t="s">
        <v>78</v>
      </c>
      <c r="M4239" s="1">
        <v>113520</v>
      </c>
      <c r="N4239" s="17">
        <v>650.23389021479716</v>
      </c>
      <c r="O4239" s="8">
        <v>2548.4807646448667</v>
      </c>
      <c r="P4239" s="8">
        <v>2301.5396690730731</v>
      </c>
      <c r="Q4239" s="8">
        <f>P4239-Table3[[#This Row],[paid]]</f>
        <v>-246.94109557179354</v>
      </c>
      <c r="R4239" s="8">
        <v>3.5395566175623152</v>
      </c>
      <c r="S4239" s="8">
        <v>2200</v>
      </c>
      <c r="T4239" s="10">
        <v>0.32</v>
      </c>
      <c r="U4239" s="8">
        <v>4384.3516844702972</v>
      </c>
      <c r="V4239" s="10">
        <v>0.31749410647323029</v>
      </c>
    </row>
    <row r="4240" spans="1:22" x14ac:dyDescent="0.25">
      <c r="A4240" s="6">
        <v>44752</v>
      </c>
      <c r="B4240" s="7" t="str">
        <f t="shared" si="66"/>
        <v>7</v>
      </c>
      <c r="C4240" s="17">
        <f>_xlfn.ISOWEEKNUM(Table3[[#This Row],[dt]])</f>
        <v>27</v>
      </c>
      <c r="D4240" s="1">
        <v>15242</v>
      </c>
      <c r="E4240" s="1" t="s">
        <v>10</v>
      </c>
      <c r="F4240" s="1" t="s">
        <v>91</v>
      </c>
      <c r="G4240" s="1" t="s">
        <v>31</v>
      </c>
      <c r="H4240" s="1" t="s">
        <v>11</v>
      </c>
      <c r="I4240" s="1" t="s">
        <v>18</v>
      </c>
      <c r="J4240" s="1" t="s">
        <v>13</v>
      </c>
      <c r="K4240" s="1" t="s">
        <v>14</v>
      </c>
      <c r="L4240" s="1" t="s">
        <v>80</v>
      </c>
      <c r="M4240" s="1">
        <v>64680</v>
      </c>
      <c r="N4240" s="17">
        <v>300.37913970308335</v>
      </c>
      <c r="O4240" s="8">
        <v>1536.7330518299525</v>
      </c>
      <c r="P4240" s="8">
        <v>1261.209158639276</v>
      </c>
      <c r="Q4240" s="8">
        <f>P4240-Table3[[#This Row],[paid]]</f>
        <v>-275.52389319067652</v>
      </c>
      <c r="R4240" s="8">
        <v>4.1987241853277402</v>
      </c>
      <c r="S4240" s="8">
        <v>1600</v>
      </c>
      <c r="T4240" s="10">
        <v>0.14000000000000001</v>
      </c>
      <c r="U4240" s="8">
        <v>938.38811425119718</v>
      </c>
      <c r="V4240" s="10">
        <v>0.12400640922287998</v>
      </c>
    </row>
    <row r="4241" spans="1:22" x14ac:dyDescent="0.25">
      <c r="A4241" s="6">
        <v>44752</v>
      </c>
      <c r="B4241" s="7" t="str">
        <f t="shared" si="66"/>
        <v>7</v>
      </c>
      <c r="C4241" s="17">
        <f>_xlfn.ISOWEEKNUM(Table3[[#This Row],[dt]])</f>
        <v>27</v>
      </c>
      <c r="D4241" s="1">
        <v>13155</v>
      </c>
      <c r="E4241" s="1" t="s">
        <v>10</v>
      </c>
      <c r="F4241" s="1" t="s">
        <v>89</v>
      </c>
      <c r="G4241" s="1" t="s">
        <v>38</v>
      </c>
      <c r="H4241" s="1" t="s">
        <v>17</v>
      </c>
      <c r="I4241" s="1" t="s">
        <v>12</v>
      </c>
      <c r="J4241" s="1" t="s">
        <v>13</v>
      </c>
      <c r="K4241" s="1" t="s">
        <v>14</v>
      </c>
      <c r="L4241" s="1" t="s">
        <v>79</v>
      </c>
      <c r="M4241" s="1">
        <v>16720</v>
      </c>
      <c r="N4241" s="17">
        <v>124.49336354807382</v>
      </c>
      <c r="O4241" s="8">
        <v>421.18253869199168</v>
      </c>
      <c r="P4241" s="8">
        <v>126.65321475720479</v>
      </c>
      <c r="Q4241" s="8">
        <f>P4241-Table3[[#This Row],[paid]]</f>
        <v>-294.52932393478687</v>
      </c>
      <c r="R4241" s="8">
        <v>1.0173491272753421</v>
      </c>
      <c r="S4241" s="8">
        <v>400</v>
      </c>
      <c r="T4241" s="10">
        <v>7.0000000000000007E-2</v>
      </c>
      <c r="U4241" s="8">
        <v>35.466125347491634</v>
      </c>
      <c r="V4241" s="10">
        <v>4.6670910821964361E-2</v>
      </c>
    </row>
    <row r="4242" spans="1:22" x14ac:dyDescent="0.25">
      <c r="A4242" s="6">
        <v>44752</v>
      </c>
      <c r="B4242" s="7" t="str">
        <f t="shared" si="66"/>
        <v>7</v>
      </c>
      <c r="C4242" s="17">
        <f>_xlfn.ISOWEEKNUM(Table3[[#This Row],[dt]])</f>
        <v>27</v>
      </c>
      <c r="D4242" s="1">
        <v>17957</v>
      </c>
      <c r="E4242" s="1" t="s">
        <v>10</v>
      </c>
      <c r="F4242" s="1" t="s">
        <v>95</v>
      </c>
      <c r="G4242" s="1" t="s">
        <v>70</v>
      </c>
      <c r="H4242" s="1" t="s">
        <v>17</v>
      </c>
      <c r="I4242" s="1" t="s">
        <v>12</v>
      </c>
      <c r="J4242" s="1" t="s">
        <v>16</v>
      </c>
      <c r="K4242" s="1" t="s">
        <v>15</v>
      </c>
      <c r="L4242" s="1" t="s">
        <v>78</v>
      </c>
      <c r="M4242" s="1">
        <v>117880</v>
      </c>
      <c r="N4242" s="17">
        <v>1171.668107173725</v>
      </c>
      <c r="O4242" s="8">
        <v>666.97808522237563</v>
      </c>
      <c r="P4242" s="8">
        <v>314.6042474391532</v>
      </c>
      <c r="Q4242" s="8">
        <f>P4242-Table3[[#This Row],[paid]]</f>
        <v>-352.37383778322243</v>
      </c>
      <c r="R4242" s="8">
        <v>0.26850969614427367</v>
      </c>
      <c r="S4242" s="8">
        <v>400</v>
      </c>
      <c r="T4242" s="10">
        <v>7.4999999999999997E-2</v>
      </c>
      <c r="U4242" s="8">
        <v>109.66184092755498</v>
      </c>
      <c r="V4242" s="10">
        <v>5.8095126295015245E-2</v>
      </c>
    </row>
    <row r="4243" spans="1:22" x14ac:dyDescent="0.25">
      <c r="A4243" s="6">
        <v>44752</v>
      </c>
      <c r="B4243" s="7" t="str">
        <f t="shared" si="66"/>
        <v>7</v>
      </c>
      <c r="C4243" s="17">
        <f>_xlfn.ISOWEEKNUM(Table3[[#This Row],[dt]])</f>
        <v>27</v>
      </c>
      <c r="D4243" s="1">
        <v>15910</v>
      </c>
      <c r="E4243" s="1" t="s">
        <v>10</v>
      </c>
      <c r="F4243" s="1" t="s">
        <v>89</v>
      </c>
      <c r="G4243" s="1" t="s">
        <v>68</v>
      </c>
      <c r="H4243" s="1" t="s">
        <v>11</v>
      </c>
      <c r="I4243" s="1" t="s">
        <v>12</v>
      </c>
      <c r="J4243" s="1" t="s">
        <v>16</v>
      </c>
      <c r="K4243" s="1" t="s">
        <v>14</v>
      </c>
      <c r="L4243" s="1" t="s">
        <v>78</v>
      </c>
      <c r="M4243" s="1">
        <v>55220</v>
      </c>
      <c r="N4243" s="17">
        <v>192.78802992518703</v>
      </c>
      <c r="O4243" s="8">
        <v>1025.6364408916556</v>
      </c>
      <c r="P4243" s="8">
        <v>672.55247911218646</v>
      </c>
      <c r="Q4243" s="8">
        <f>P4243-Table3[[#This Row],[paid]]</f>
        <v>-353.08396177946918</v>
      </c>
      <c r="R4243" s="8">
        <v>3.4885593227607332</v>
      </c>
      <c r="S4243" s="8">
        <v>800</v>
      </c>
      <c r="T4243" s="10">
        <v>0.15</v>
      </c>
      <c r="U4243" s="8">
        <v>242.05309992238259</v>
      </c>
      <c r="V4243" s="10">
        <v>5.9983695805643944E-2</v>
      </c>
    </row>
    <row r="4244" spans="1:22" x14ac:dyDescent="0.25">
      <c r="A4244" s="6">
        <v>44752</v>
      </c>
      <c r="B4244" s="7" t="str">
        <f t="shared" si="66"/>
        <v>7</v>
      </c>
      <c r="C4244" s="17">
        <f>_xlfn.ISOWEEKNUM(Table3[[#This Row],[dt]])</f>
        <v>27</v>
      </c>
      <c r="D4244" s="1">
        <v>16861</v>
      </c>
      <c r="E4244" s="1" t="s">
        <v>10</v>
      </c>
      <c r="F4244" s="1" t="s">
        <v>89</v>
      </c>
      <c r="G4244" s="1" t="s">
        <v>29</v>
      </c>
      <c r="H4244" s="1" t="s">
        <v>11</v>
      </c>
      <c r="I4244" s="1" t="s">
        <v>18</v>
      </c>
      <c r="J4244" s="1" t="s">
        <v>13</v>
      </c>
      <c r="K4244" s="1" t="s">
        <v>15</v>
      </c>
      <c r="L4244" s="1" t="s">
        <v>78</v>
      </c>
      <c r="M4244" s="1">
        <v>558170</v>
      </c>
      <c r="N4244" s="17">
        <v>2852.9920950252463</v>
      </c>
      <c r="O4244" s="8">
        <v>10379.195903693682</v>
      </c>
      <c r="P4244" s="8">
        <v>9990.4736389866703</v>
      </c>
      <c r="Q4244" s="8">
        <f>P4244-Table3[[#This Row],[paid]]</f>
        <v>-388.72226470701207</v>
      </c>
      <c r="R4244" s="8">
        <v>3.5017530039452365</v>
      </c>
      <c r="S4244" s="8">
        <v>10400</v>
      </c>
      <c r="T4244" s="10">
        <v>7.0000000000000007E-2</v>
      </c>
      <c r="U4244" s="8">
        <v>261.76889279771365</v>
      </c>
      <c r="V4244" s="10">
        <v>4.3669750180176771E-3</v>
      </c>
    </row>
    <row r="4245" spans="1:22" x14ac:dyDescent="0.25">
      <c r="A4245" s="6">
        <v>44752</v>
      </c>
      <c r="B4245" s="7" t="str">
        <f t="shared" si="66"/>
        <v>7</v>
      </c>
      <c r="C4245" s="17">
        <f>_xlfn.ISOWEEKNUM(Table3[[#This Row],[dt]])</f>
        <v>27</v>
      </c>
      <c r="D4245" s="1">
        <v>15909</v>
      </c>
      <c r="E4245" s="1" t="s">
        <v>10</v>
      </c>
      <c r="F4245" s="1" t="s">
        <v>94</v>
      </c>
      <c r="G4245" s="1" t="s">
        <v>44</v>
      </c>
      <c r="H4245" s="1" t="s">
        <v>11</v>
      </c>
      <c r="I4245" s="1" t="s">
        <v>18</v>
      </c>
      <c r="J4245" s="1" t="s">
        <v>13</v>
      </c>
      <c r="K4245" s="1" t="s">
        <v>14</v>
      </c>
      <c r="L4245" s="1" t="s">
        <v>78</v>
      </c>
      <c r="M4245" s="1">
        <v>183490</v>
      </c>
      <c r="N4245" s="17">
        <v>372.62713803558148</v>
      </c>
      <c r="O4245" s="8">
        <v>3435.0693685920478</v>
      </c>
      <c r="P4245" s="8">
        <v>3004.6949947702974</v>
      </c>
      <c r="Q4245" s="8">
        <f>P4245-Table3[[#This Row],[paid]]</f>
        <v>-430.3743738217504</v>
      </c>
      <c r="R4245" s="8">
        <v>8.0635431187606752</v>
      </c>
      <c r="S4245" s="8">
        <v>2600</v>
      </c>
      <c r="T4245" s="10">
        <v>0.06</v>
      </c>
      <c r="U4245" s="8">
        <v>118.22627859949503</v>
      </c>
      <c r="V4245" s="10">
        <v>6.5578635438466072E-3</v>
      </c>
    </row>
    <row r="4246" spans="1:22" x14ac:dyDescent="0.25">
      <c r="A4246" s="6">
        <v>44752</v>
      </c>
      <c r="B4246" s="7" t="str">
        <f t="shared" si="66"/>
        <v>7</v>
      </c>
      <c r="C4246" s="17">
        <f>_xlfn.ISOWEEKNUM(Table3[[#This Row],[dt]])</f>
        <v>27</v>
      </c>
      <c r="D4246" s="1">
        <v>17267</v>
      </c>
      <c r="E4246" s="1" t="s">
        <v>10</v>
      </c>
      <c r="F4246" s="1" t="s">
        <v>92</v>
      </c>
      <c r="G4246" s="1" t="s">
        <v>56</v>
      </c>
      <c r="H4246" s="1" t="s">
        <v>11</v>
      </c>
      <c r="I4246" s="1" t="s">
        <v>21</v>
      </c>
      <c r="J4246" s="1" t="s">
        <v>13</v>
      </c>
      <c r="K4246" s="1" t="s">
        <v>15</v>
      </c>
      <c r="L4246" s="1" t="s">
        <v>75</v>
      </c>
      <c r="M4246" s="1">
        <v>42360</v>
      </c>
      <c r="N4246" s="17">
        <v>161.11568938193344</v>
      </c>
      <c r="O4246" s="8">
        <v>982.864481935968</v>
      </c>
      <c r="P4246" s="8">
        <v>549.84336311156369</v>
      </c>
      <c r="Q4246" s="8">
        <f>P4246-Table3[[#This Row],[paid]]</f>
        <v>-433.02111882440431</v>
      </c>
      <c r="R4246" s="8">
        <v>3.4127238956109998</v>
      </c>
      <c r="S4246" s="8">
        <v>200</v>
      </c>
      <c r="T4246" s="10">
        <v>0.06</v>
      </c>
      <c r="U4246" s="8">
        <v>121.88307460617777</v>
      </c>
      <c r="V4246" s="10">
        <v>3.6944786698415777E-2</v>
      </c>
    </row>
    <row r="4247" spans="1:22" x14ac:dyDescent="0.25">
      <c r="A4247" s="6">
        <v>44752</v>
      </c>
      <c r="B4247" s="7" t="str">
        <f t="shared" si="66"/>
        <v>7</v>
      </c>
      <c r="C4247" s="17">
        <f>_xlfn.ISOWEEKNUM(Table3[[#This Row],[dt]])</f>
        <v>27</v>
      </c>
      <c r="D4247" s="1">
        <v>17100</v>
      </c>
      <c r="E4247" s="1" t="s">
        <v>10</v>
      </c>
      <c r="F4247" s="1" t="s">
        <v>95</v>
      </c>
      <c r="G4247" s="1" t="s">
        <v>71</v>
      </c>
      <c r="H4247" s="1" t="s">
        <v>11</v>
      </c>
      <c r="I4247" s="1" t="s">
        <v>21</v>
      </c>
      <c r="J4247" s="1" t="s">
        <v>13</v>
      </c>
      <c r="K4247" s="1" t="s">
        <v>15</v>
      </c>
      <c r="L4247" s="1" t="s">
        <v>78</v>
      </c>
      <c r="M4247" s="1">
        <v>45120</v>
      </c>
      <c r="N4247" s="17">
        <v>292.09444021325208</v>
      </c>
      <c r="O4247" s="8">
        <v>1536.4652408937268</v>
      </c>
      <c r="P4247" s="8">
        <v>1099.9827314852271</v>
      </c>
      <c r="Q4247" s="8">
        <f>P4247-Table3[[#This Row],[paid]]</f>
        <v>-436.48250940849971</v>
      </c>
      <c r="R4247" s="8">
        <v>3.7658461786610951</v>
      </c>
      <c r="S4247" s="8">
        <v>1200</v>
      </c>
      <c r="T4247" s="10">
        <v>7.0000000000000007E-2</v>
      </c>
      <c r="U4247" s="8">
        <v>106.93464526576032</v>
      </c>
      <c r="V4247" s="10">
        <v>1.6202473336615356E-2</v>
      </c>
    </row>
    <row r="4248" spans="1:22" x14ac:dyDescent="0.25">
      <c r="A4248" s="6">
        <v>44752</v>
      </c>
      <c r="B4248" s="7" t="str">
        <f t="shared" si="66"/>
        <v>7</v>
      </c>
      <c r="C4248" s="17">
        <f>_xlfn.ISOWEEKNUM(Table3[[#This Row],[dt]])</f>
        <v>27</v>
      </c>
      <c r="D4248" s="1">
        <v>9315</v>
      </c>
      <c r="E4248" s="1" t="s">
        <v>10</v>
      </c>
      <c r="F4248" s="1" t="s">
        <v>91</v>
      </c>
      <c r="G4248" s="1" t="s">
        <v>44</v>
      </c>
      <c r="H4248" s="1" t="s">
        <v>17</v>
      </c>
      <c r="I4248" s="1" t="s">
        <v>18</v>
      </c>
      <c r="J4248" s="1" t="s">
        <v>16</v>
      </c>
      <c r="K4248" s="1" t="s">
        <v>14</v>
      </c>
      <c r="L4248" s="1" t="s">
        <v>76</v>
      </c>
      <c r="M4248" s="1">
        <v>11630</v>
      </c>
      <c r="N4248" s="17">
        <v>47.879938724707991</v>
      </c>
      <c r="O4248" s="8">
        <v>525.25085267669249</v>
      </c>
      <c r="P4248" s="8">
        <v>32.492220466745032</v>
      </c>
      <c r="Q4248" s="8">
        <f>P4248-Table3[[#This Row],[paid]]</f>
        <v>-492.75863220994745</v>
      </c>
      <c r="R4248" s="8">
        <v>0.67861867270890486</v>
      </c>
      <c r="S4248" s="8">
        <v>200</v>
      </c>
      <c r="T4248" s="10">
        <v>7.0000000000000007E-2</v>
      </c>
      <c r="U4248" s="8">
        <v>8.0439892682173966</v>
      </c>
      <c r="V4248" s="10">
        <v>4.1261103697371786E-2</v>
      </c>
    </row>
    <row r="4249" spans="1:22" x14ac:dyDescent="0.25">
      <c r="A4249" s="6">
        <v>44752</v>
      </c>
      <c r="B4249" s="7" t="str">
        <f t="shared" si="66"/>
        <v>7</v>
      </c>
      <c r="C4249" s="17">
        <f>_xlfn.ISOWEEKNUM(Table3[[#This Row],[dt]])</f>
        <v>27</v>
      </c>
      <c r="D4249" s="1">
        <v>17268</v>
      </c>
      <c r="E4249" s="1" t="s">
        <v>10</v>
      </c>
      <c r="F4249" s="1" t="s">
        <v>95</v>
      </c>
      <c r="G4249" s="1" t="s">
        <v>26</v>
      </c>
      <c r="H4249" s="1" t="s">
        <v>11</v>
      </c>
      <c r="I4249" s="1" t="s">
        <v>18</v>
      </c>
      <c r="J4249" s="1" t="s">
        <v>16</v>
      </c>
      <c r="K4249" s="1" t="s">
        <v>14</v>
      </c>
      <c r="L4249" s="1" t="s">
        <v>75</v>
      </c>
      <c r="M4249" s="1">
        <v>61810</v>
      </c>
      <c r="N4249" s="17">
        <v>382.10070810385525</v>
      </c>
      <c r="O4249" s="8">
        <v>1170.7786634515903</v>
      </c>
      <c r="P4249" s="8">
        <v>677.81114596626946</v>
      </c>
      <c r="Q4249" s="8">
        <f>P4249-Table3[[#This Row],[paid]]</f>
        <v>-492.96751748532085</v>
      </c>
      <c r="R4249" s="8">
        <v>1.7739070658357428</v>
      </c>
      <c r="S4249" s="8">
        <v>1200</v>
      </c>
      <c r="T4249" s="10">
        <v>0.15</v>
      </c>
      <c r="U4249" s="8">
        <v>339.50260821071186</v>
      </c>
      <c r="V4249" s="10">
        <v>8.3480138047087329E-2</v>
      </c>
    </row>
    <row r="4250" spans="1:22" x14ac:dyDescent="0.25">
      <c r="A4250" s="6">
        <v>44752</v>
      </c>
      <c r="B4250" s="7" t="str">
        <f t="shared" si="66"/>
        <v>7</v>
      </c>
      <c r="C4250" s="17">
        <f>_xlfn.ISOWEEKNUM(Table3[[#This Row],[dt]])</f>
        <v>27</v>
      </c>
      <c r="D4250" s="1">
        <v>16053</v>
      </c>
      <c r="E4250" s="1" t="s">
        <v>10</v>
      </c>
      <c r="F4250" s="1" t="s">
        <v>93</v>
      </c>
      <c r="G4250" s="1" t="s">
        <v>46</v>
      </c>
      <c r="H4250" s="1" t="s">
        <v>11</v>
      </c>
      <c r="I4250" s="1" t="s">
        <v>12</v>
      </c>
      <c r="J4250" s="1" t="s">
        <v>16</v>
      </c>
      <c r="K4250" s="1" t="s">
        <v>15</v>
      </c>
      <c r="L4250" s="1" t="s">
        <v>79</v>
      </c>
      <c r="M4250" s="1">
        <v>114120</v>
      </c>
      <c r="N4250" s="17">
        <v>765.54448557728142</v>
      </c>
      <c r="O4250" s="8">
        <v>963.55353275480877</v>
      </c>
      <c r="P4250" s="8">
        <v>455.33524293762486</v>
      </c>
      <c r="Q4250" s="8">
        <f>P4250-Table3[[#This Row],[paid]]</f>
        <v>-508.21828981718392</v>
      </c>
      <c r="R4250" s="8">
        <v>0.59478613133012892</v>
      </c>
      <c r="S4250" s="8">
        <v>600</v>
      </c>
      <c r="T4250" s="10">
        <v>0.08</v>
      </c>
      <c r="U4250" s="8">
        <v>6.5033823819375556</v>
      </c>
      <c r="V4250" s="10">
        <v>2.3804374479414925E-3</v>
      </c>
    </row>
    <row r="4251" spans="1:22" x14ac:dyDescent="0.25">
      <c r="A4251" s="6">
        <v>44752</v>
      </c>
      <c r="B4251" s="7" t="str">
        <f t="shared" si="66"/>
        <v>7</v>
      </c>
      <c r="C4251" s="17">
        <f>_xlfn.ISOWEEKNUM(Table3[[#This Row],[dt]])</f>
        <v>27</v>
      </c>
      <c r="D4251" s="1">
        <v>3534</v>
      </c>
      <c r="E4251" s="1" t="s">
        <v>10</v>
      </c>
      <c r="F4251" s="1" t="s">
        <v>95</v>
      </c>
      <c r="G4251" s="1" t="s">
        <v>60</v>
      </c>
      <c r="H4251" s="1" t="s">
        <v>11</v>
      </c>
      <c r="I4251" s="1" t="s">
        <v>18</v>
      </c>
      <c r="J4251" s="1" t="s">
        <v>13</v>
      </c>
      <c r="K4251" s="1" t="s">
        <v>14</v>
      </c>
      <c r="L4251" s="1" t="s">
        <v>79</v>
      </c>
      <c r="M4251" s="1">
        <v>93040</v>
      </c>
      <c r="N4251" s="17">
        <v>221.1922162542925</v>
      </c>
      <c r="O4251" s="8">
        <v>1661.2433086607605</v>
      </c>
      <c r="P4251" s="8">
        <v>1134.1175591984177</v>
      </c>
      <c r="Q4251" s="8">
        <f>P4251-Table3[[#This Row],[paid]]</f>
        <v>-527.12574946234281</v>
      </c>
      <c r="R4251" s="8">
        <v>5.1272941625332118</v>
      </c>
      <c r="S4251" s="8">
        <v>1000</v>
      </c>
      <c r="T4251" s="10">
        <v>0.08</v>
      </c>
      <c r="U4251" s="8">
        <v>239.40038430825794</v>
      </c>
      <c r="V4251" s="10">
        <v>3.5181594472073308E-2</v>
      </c>
    </row>
    <row r="4252" spans="1:22" x14ac:dyDescent="0.25">
      <c r="A4252" s="6">
        <v>44752</v>
      </c>
      <c r="B4252" s="7" t="str">
        <f t="shared" si="66"/>
        <v>7</v>
      </c>
      <c r="C4252" s="17">
        <f>_xlfn.ISOWEEKNUM(Table3[[#This Row],[dt]])</f>
        <v>27</v>
      </c>
      <c r="D4252" s="1">
        <v>16862</v>
      </c>
      <c r="E4252" s="1" t="s">
        <v>10</v>
      </c>
      <c r="F4252" s="1" t="s">
        <v>89</v>
      </c>
      <c r="G4252" s="1" t="s">
        <v>25</v>
      </c>
      <c r="H4252" s="1" t="s">
        <v>17</v>
      </c>
      <c r="I4252" s="1" t="s">
        <v>12</v>
      </c>
      <c r="J4252" s="1" t="s">
        <v>13</v>
      </c>
      <c r="K4252" s="1" t="s">
        <v>14</v>
      </c>
      <c r="L4252" s="1" t="s">
        <v>78</v>
      </c>
      <c r="M4252" s="1">
        <v>70160</v>
      </c>
      <c r="N4252" s="17">
        <v>236.04900653843714</v>
      </c>
      <c r="O4252" s="8">
        <v>2096.9638911256216</v>
      </c>
      <c r="P4252" s="8">
        <v>1556.5605133559068</v>
      </c>
      <c r="Q4252" s="8">
        <f>P4252-Table3[[#This Row],[paid]]</f>
        <v>-540.40337776971478</v>
      </c>
      <c r="R4252" s="8">
        <v>6.5942260727220789</v>
      </c>
      <c r="S4252" s="8">
        <v>3000</v>
      </c>
      <c r="T4252" s="10">
        <v>0.09</v>
      </c>
      <c r="U4252" s="8">
        <v>822.47787288264078</v>
      </c>
      <c r="V4252" s="10">
        <v>8.8065734871366957E-2</v>
      </c>
    </row>
    <row r="4253" spans="1:22" x14ac:dyDescent="0.25">
      <c r="A4253" s="6">
        <v>44752</v>
      </c>
      <c r="B4253" s="7" t="str">
        <f t="shared" si="66"/>
        <v>7</v>
      </c>
      <c r="C4253" s="17">
        <f>_xlfn.ISOWEEKNUM(Table3[[#This Row],[dt]])</f>
        <v>27</v>
      </c>
      <c r="D4253" s="1">
        <v>8767</v>
      </c>
      <c r="E4253" s="1" t="s">
        <v>10</v>
      </c>
      <c r="F4253" s="1" t="s">
        <v>94</v>
      </c>
      <c r="G4253" s="1" t="s">
        <v>58</v>
      </c>
      <c r="H4253" s="1" t="s">
        <v>17</v>
      </c>
      <c r="I4253" s="1" t="s">
        <v>18</v>
      </c>
      <c r="J4253" s="1" t="s">
        <v>13</v>
      </c>
      <c r="K4253" s="1" t="s">
        <v>14</v>
      </c>
      <c r="L4253" s="1" t="s">
        <v>81</v>
      </c>
      <c r="M4253" s="1">
        <v>42250</v>
      </c>
      <c r="N4253" s="17">
        <v>89.188781664656219</v>
      </c>
      <c r="O4253" s="8">
        <v>838.43591912749412</v>
      </c>
      <c r="P4253" s="8">
        <v>296.74237353518822</v>
      </c>
      <c r="Q4253" s="8">
        <f>P4253-Table3[[#This Row],[paid]]</f>
        <v>-541.6935455923059</v>
      </c>
      <c r="R4253" s="8">
        <v>3.3271266632043419</v>
      </c>
      <c r="S4253" s="8">
        <v>400</v>
      </c>
      <c r="T4253" s="10">
        <v>0.12</v>
      </c>
      <c r="U4253" s="8">
        <v>85.289112224143594</v>
      </c>
      <c r="V4253" s="10">
        <v>4.7903007137171272E-2</v>
      </c>
    </row>
    <row r="4254" spans="1:22" x14ac:dyDescent="0.25">
      <c r="A4254" s="6">
        <v>44752</v>
      </c>
      <c r="B4254" s="7" t="str">
        <f t="shared" si="66"/>
        <v>7</v>
      </c>
      <c r="C4254" s="17">
        <f>_xlfn.ISOWEEKNUM(Table3[[#This Row],[dt]])</f>
        <v>27</v>
      </c>
      <c r="D4254" s="1">
        <v>17456</v>
      </c>
      <c r="E4254" s="1" t="s">
        <v>10</v>
      </c>
      <c r="F4254" s="1" t="s">
        <v>94</v>
      </c>
      <c r="G4254" s="1" t="s">
        <v>43</v>
      </c>
      <c r="H4254" s="1" t="s">
        <v>17</v>
      </c>
      <c r="I4254" s="1" t="s">
        <v>18</v>
      </c>
      <c r="J4254" s="1" t="s">
        <v>16</v>
      </c>
      <c r="K4254" s="1" t="s">
        <v>15</v>
      </c>
      <c r="L4254" s="1" t="s">
        <v>80</v>
      </c>
      <c r="M4254" s="1">
        <v>31420</v>
      </c>
      <c r="N4254" s="17">
        <v>60.826918644849044</v>
      </c>
      <c r="O4254" s="8">
        <v>724.28871104590644</v>
      </c>
      <c r="P4254" s="8">
        <v>174.82639088163464</v>
      </c>
      <c r="Q4254" s="8">
        <f>P4254-Table3[[#This Row],[paid]]</f>
        <v>-549.46232016427177</v>
      </c>
      <c r="R4254" s="8">
        <v>2.8741615517694701</v>
      </c>
      <c r="S4254" s="8">
        <v>400</v>
      </c>
      <c r="T4254" s="10">
        <v>0.05</v>
      </c>
      <c r="U4254" s="8">
        <v>40.261501640805712</v>
      </c>
      <c r="V4254" s="10">
        <v>3.8382364582534689E-2</v>
      </c>
    </row>
    <row r="4255" spans="1:22" x14ac:dyDescent="0.25">
      <c r="A4255" s="6">
        <v>44752</v>
      </c>
      <c r="B4255" s="7" t="str">
        <f t="shared" si="66"/>
        <v>7</v>
      </c>
      <c r="C4255" s="17">
        <f>_xlfn.ISOWEEKNUM(Table3[[#This Row],[dt]])</f>
        <v>27</v>
      </c>
      <c r="D4255" s="1">
        <v>17047</v>
      </c>
      <c r="E4255" s="1" t="s">
        <v>10</v>
      </c>
      <c r="F4255" s="1" t="s">
        <v>89</v>
      </c>
      <c r="G4255" s="1" t="s">
        <v>27</v>
      </c>
      <c r="H4255" s="1" t="s">
        <v>17</v>
      </c>
      <c r="I4255" s="1" t="s">
        <v>12</v>
      </c>
      <c r="J4255" s="1" t="s">
        <v>16</v>
      </c>
      <c r="K4255" s="1" t="s">
        <v>20</v>
      </c>
      <c r="L4255" s="1" t="s">
        <v>81</v>
      </c>
      <c r="M4255" s="1">
        <v>100380</v>
      </c>
      <c r="N4255" s="17">
        <v>137.34904661016949</v>
      </c>
      <c r="O4255" s="8">
        <v>2129.4808984828169</v>
      </c>
      <c r="P4255" s="8">
        <v>1572.4847912966777</v>
      </c>
      <c r="Q4255" s="8">
        <f>P4255-Table3[[#This Row],[paid]]</f>
        <v>-556.99610718613917</v>
      </c>
      <c r="R4255" s="8">
        <v>11.448822034853855</v>
      </c>
      <c r="S4255" s="8">
        <v>1800</v>
      </c>
      <c r="T4255" s="10">
        <v>7.4999999999999997E-2</v>
      </c>
      <c r="U4255" s="8">
        <v>512.18615273231069</v>
      </c>
      <c r="V4255" s="10">
        <v>5.4286285795061097E-2</v>
      </c>
    </row>
    <row r="4256" spans="1:22" x14ac:dyDescent="0.25">
      <c r="A4256" s="6">
        <v>44752</v>
      </c>
      <c r="B4256" s="7" t="str">
        <f t="shared" si="66"/>
        <v>7</v>
      </c>
      <c r="C4256" s="17">
        <f>_xlfn.ISOWEEKNUM(Table3[[#This Row],[dt]])</f>
        <v>27</v>
      </c>
      <c r="D4256" s="1">
        <v>17962</v>
      </c>
      <c r="E4256" s="1" t="s">
        <v>10</v>
      </c>
      <c r="F4256" s="1" t="s">
        <v>91</v>
      </c>
      <c r="G4256" s="1" t="s">
        <v>47</v>
      </c>
      <c r="H4256" s="1" t="s">
        <v>11</v>
      </c>
      <c r="I4256" s="1" t="s">
        <v>12</v>
      </c>
      <c r="J4256" s="1" t="s">
        <v>23</v>
      </c>
      <c r="K4256" s="1" t="s">
        <v>15</v>
      </c>
      <c r="L4256" s="1" t="s">
        <v>79</v>
      </c>
      <c r="M4256" s="1">
        <v>53300</v>
      </c>
      <c r="N4256" s="17">
        <v>548.57615187713316</v>
      </c>
      <c r="O4256" s="8">
        <v>1079.1087216315971</v>
      </c>
      <c r="P4256" s="8">
        <v>511.20320377350077</v>
      </c>
      <c r="Q4256" s="8">
        <f>P4256-Table3[[#This Row],[paid]]</f>
        <v>-567.90551785809635</v>
      </c>
      <c r="R4256" s="8">
        <v>0.93187281660759658</v>
      </c>
      <c r="S4256" s="8">
        <v>600</v>
      </c>
      <c r="T4256" s="10">
        <v>0.06</v>
      </c>
      <c r="U4256" s="8">
        <v>99.288611207781614</v>
      </c>
      <c r="V4256" s="10">
        <v>3.237088841738868E-2</v>
      </c>
    </row>
    <row r="4257" spans="1:22" x14ac:dyDescent="0.25">
      <c r="A4257" s="6">
        <v>44752</v>
      </c>
      <c r="B4257" s="7" t="str">
        <f t="shared" si="66"/>
        <v>7</v>
      </c>
      <c r="C4257" s="17">
        <f>_xlfn.ISOWEEKNUM(Table3[[#This Row],[dt]])</f>
        <v>27</v>
      </c>
      <c r="D4257" s="1">
        <v>3010</v>
      </c>
      <c r="E4257" s="1" t="s">
        <v>24</v>
      </c>
      <c r="F4257" s="1" t="s">
        <v>94</v>
      </c>
      <c r="G4257" s="1" t="s">
        <v>49</v>
      </c>
      <c r="H4257" s="1" t="s">
        <v>11</v>
      </c>
      <c r="I4257" s="1" t="s">
        <v>18</v>
      </c>
      <c r="J4257" s="1" t="s">
        <v>13</v>
      </c>
      <c r="K4257" s="1" t="s">
        <v>15</v>
      </c>
      <c r="L4257" s="1" t="s">
        <v>76</v>
      </c>
      <c r="M4257" s="1">
        <v>101700</v>
      </c>
      <c r="N4257" s="17">
        <v>264.21118793211815</v>
      </c>
      <c r="O4257" s="8">
        <v>1972.2012295048075</v>
      </c>
      <c r="P4257" s="8">
        <v>1400.7463163673365</v>
      </c>
      <c r="Q4257" s="8">
        <f>P4257-Table3[[#This Row],[paid]]</f>
        <v>-571.45491313747107</v>
      </c>
      <c r="R4257" s="8">
        <v>5.3016162083462568</v>
      </c>
      <c r="S4257" s="8">
        <v>2200</v>
      </c>
      <c r="T4257" s="10">
        <v>0.06</v>
      </c>
      <c r="U4257" s="8">
        <v>477.84724001178853</v>
      </c>
      <c r="V4257" s="10">
        <v>5.6856267075662284E-2</v>
      </c>
    </row>
    <row r="4258" spans="1:22" x14ac:dyDescent="0.25">
      <c r="A4258" s="6">
        <v>44752</v>
      </c>
      <c r="B4258" s="7" t="str">
        <f t="shared" si="66"/>
        <v>7</v>
      </c>
      <c r="C4258" s="17">
        <f>_xlfn.ISOWEEKNUM(Table3[[#This Row],[dt]])</f>
        <v>27</v>
      </c>
      <c r="D4258" s="1">
        <v>3015</v>
      </c>
      <c r="E4258" s="1" t="s">
        <v>10</v>
      </c>
      <c r="F4258" s="1" t="s">
        <v>93</v>
      </c>
      <c r="G4258" s="1" t="s">
        <v>65</v>
      </c>
      <c r="H4258" s="1" t="s">
        <v>11</v>
      </c>
      <c r="I4258" s="1" t="s">
        <v>12</v>
      </c>
      <c r="J4258" s="1" t="s">
        <v>16</v>
      </c>
      <c r="K4258" s="1" t="s">
        <v>15</v>
      </c>
      <c r="L4258" s="1" t="s">
        <v>76</v>
      </c>
      <c r="M4258" s="1">
        <v>844350</v>
      </c>
      <c r="N4258" s="17">
        <v>11138.380406001766</v>
      </c>
      <c r="O4258" s="8">
        <v>14476.063909819895</v>
      </c>
      <c r="P4258" s="8">
        <v>13830.837760264816</v>
      </c>
      <c r="Q4258" s="8">
        <f>P4258-Table3[[#This Row],[paid]]</f>
        <v>-645.22614955507925</v>
      </c>
      <c r="R4258" s="8">
        <v>1.2417279044278515</v>
      </c>
      <c r="S4258" s="8">
        <v>28800</v>
      </c>
      <c r="T4258" s="10">
        <v>0.13</v>
      </c>
      <c r="U4258" s="8">
        <v>7371.6697825887486</v>
      </c>
      <c r="V4258" s="10">
        <v>8.883132401141941E-2</v>
      </c>
    </row>
    <row r="4259" spans="1:22" x14ac:dyDescent="0.25">
      <c r="A4259" s="6">
        <v>44752</v>
      </c>
      <c r="B4259" s="7" t="str">
        <f t="shared" si="66"/>
        <v>7</v>
      </c>
      <c r="C4259" s="17">
        <f>_xlfn.ISOWEEKNUM(Table3[[#This Row],[dt]])</f>
        <v>27</v>
      </c>
      <c r="D4259" s="1">
        <v>17473</v>
      </c>
      <c r="E4259" s="1" t="s">
        <v>10</v>
      </c>
      <c r="F4259" s="1" t="s">
        <v>92</v>
      </c>
      <c r="G4259" s="1" t="s">
        <v>58</v>
      </c>
      <c r="H4259" s="1" t="s">
        <v>17</v>
      </c>
      <c r="I4259" s="1" t="s">
        <v>12</v>
      </c>
      <c r="J4259" s="1" t="s">
        <v>16</v>
      </c>
      <c r="K4259" s="1" t="s">
        <v>15</v>
      </c>
      <c r="L4259" s="1" t="s">
        <v>80</v>
      </c>
      <c r="M4259" s="1">
        <v>167040</v>
      </c>
      <c r="N4259" s="17">
        <v>572.18652849740931</v>
      </c>
      <c r="O4259" s="8">
        <v>3466.8254359521293</v>
      </c>
      <c r="P4259" s="8">
        <v>2778.2504357198413</v>
      </c>
      <c r="Q4259" s="8">
        <f>P4259-Table3[[#This Row],[paid]]</f>
        <v>-688.57500023228795</v>
      </c>
      <c r="R4259" s="8">
        <v>4.8554978094567645</v>
      </c>
      <c r="S4259" s="8">
        <v>2800</v>
      </c>
      <c r="T4259" s="10">
        <v>6.5000000000000002E-2</v>
      </c>
      <c r="U4259" s="8">
        <v>500.66239470893595</v>
      </c>
      <c r="V4259" s="10">
        <v>3.0034633083705124E-2</v>
      </c>
    </row>
    <row r="4260" spans="1:22" x14ac:dyDescent="0.25">
      <c r="A4260" s="6">
        <v>44752</v>
      </c>
      <c r="B4260" s="7" t="str">
        <f t="shared" si="66"/>
        <v>7</v>
      </c>
      <c r="C4260" s="17">
        <f>_xlfn.ISOWEEKNUM(Table3[[#This Row],[dt]])</f>
        <v>27</v>
      </c>
      <c r="D4260" s="1">
        <v>17871</v>
      </c>
      <c r="E4260" s="1" t="s">
        <v>10</v>
      </c>
      <c r="F4260" s="1" t="s">
        <v>93</v>
      </c>
      <c r="G4260" s="1" t="s">
        <v>74</v>
      </c>
      <c r="H4260" s="1" t="s">
        <v>17</v>
      </c>
      <c r="I4260" s="1" t="s">
        <v>12</v>
      </c>
      <c r="J4260" s="1" t="s">
        <v>16</v>
      </c>
      <c r="K4260" s="1" t="s">
        <v>14</v>
      </c>
      <c r="L4260" s="1" t="s">
        <v>76</v>
      </c>
      <c r="M4260" s="1">
        <v>249530</v>
      </c>
      <c r="N4260" s="17">
        <v>177.50379926924694</v>
      </c>
      <c r="O4260" s="8">
        <v>2282.6526452595454</v>
      </c>
      <c r="P4260" s="8">
        <v>1534.7708975210828</v>
      </c>
      <c r="Q4260" s="8">
        <f>P4260-Table3[[#This Row],[paid]]</f>
        <v>-747.88174773846254</v>
      </c>
      <c r="R4260" s="8">
        <v>8.6464115350740354</v>
      </c>
      <c r="S4260" s="8">
        <v>2000</v>
      </c>
      <c r="T4260" s="10">
        <v>0.08</v>
      </c>
      <c r="U4260" s="8">
        <v>391.00681182597731</v>
      </c>
      <c r="V4260" s="10">
        <v>4.24609315150902E-2</v>
      </c>
    </row>
    <row r="4261" spans="1:22" x14ac:dyDescent="0.25">
      <c r="A4261" s="6">
        <v>44752</v>
      </c>
      <c r="B4261" s="7" t="str">
        <f t="shared" si="66"/>
        <v>7</v>
      </c>
      <c r="C4261" s="17">
        <f>_xlfn.ISOWEEKNUM(Table3[[#This Row],[dt]])</f>
        <v>27</v>
      </c>
      <c r="D4261" s="1">
        <v>2612</v>
      </c>
      <c r="E4261" s="1" t="s">
        <v>10</v>
      </c>
      <c r="F4261" s="1" t="s">
        <v>92</v>
      </c>
      <c r="G4261" s="1" t="s">
        <v>48</v>
      </c>
      <c r="H4261" s="1" t="s">
        <v>17</v>
      </c>
      <c r="I4261" s="1" t="s">
        <v>12</v>
      </c>
      <c r="J4261" s="1" t="s">
        <v>16</v>
      </c>
      <c r="K4261" s="1" t="s">
        <v>20</v>
      </c>
      <c r="L4261" s="1" t="s">
        <v>76</v>
      </c>
      <c r="M4261" s="1">
        <v>55260</v>
      </c>
      <c r="N4261" s="17">
        <v>99.401982079826226</v>
      </c>
      <c r="O4261" s="8">
        <v>1148.4245706207137</v>
      </c>
      <c r="P4261" s="8">
        <v>358.98012134865508</v>
      </c>
      <c r="Q4261" s="8">
        <f>P4261-Table3[[#This Row],[paid]]</f>
        <v>-789.44444927205859</v>
      </c>
      <c r="R4261" s="8">
        <v>3.6113980208198546</v>
      </c>
      <c r="S4261" s="8">
        <v>600</v>
      </c>
      <c r="T4261" s="10">
        <v>0.08</v>
      </c>
      <c r="U4261" s="8">
        <v>52.663713320226748</v>
      </c>
      <c r="V4261" s="10">
        <v>2.4450617266481709E-2</v>
      </c>
    </row>
    <row r="4262" spans="1:22" x14ac:dyDescent="0.25">
      <c r="A4262" s="6">
        <v>44752</v>
      </c>
      <c r="B4262" s="7" t="str">
        <f t="shared" si="66"/>
        <v>7</v>
      </c>
      <c r="C4262" s="17">
        <f>_xlfn.ISOWEEKNUM(Table3[[#This Row],[dt]])</f>
        <v>27</v>
      </c>
      <c r="D4262" s="1">
        <v>13948</v>
      </c>
      <c r="E4262" s="1" t="s">
        <v>10</v>
      </c>
      <c r="F4262" s="1" t="s">
        <v>93</v>
      </c>
      <c r="G4262" s="1" t="s">
        <v>49</v>
      </c>
      <c r="H4262" s="1" t="s">
        <v>11</v>
      </c>
      <c r="I4262" s="1" t="s">
        <v>18</v>
      </c>
      <c r="J4262" s="1" t="s">
        <v>13</v>
      </c>
      <c r="K4262" s="1" t="s">
        <v>14</v>
      </c>
      <c r="L4262" s="1" t="s">
        <v>75</v>
      </c>
      <c r="M4262" s="1">
        <v>66030</v>
      </c>
      <c r="N4262" s="17">
        <v>212.65243902439025</v>
      </c>
      <c r="O4262" s="8">
        <v>1545.2641866023823</v>
      </c>
      <c r="P4262" s="8">
        <v>730.23155159563805</v>
      </c>
      <c r="Q4262" s="8">
        <f>P4262-Table3[[#This Row],[paid]]</f>
        <v>-815.03263500674427</v>
      </c>
      <c r="R4262" s="8">
        <v>3.4339204146719609</v>
      </c>
      <c r="S4262" s="8">
        <v>600</v>
      </c>
      <c r="T4262" s="10">
        <v>0.1</v>
      </c>
      <c r="U4262" s="8">
        <v>230.25772476983155</v>
      </c>
      <c r="V4262" s="10">
        <v>5.2553587116007362E-2</v>
      </c>
    </row>
    <row r="4263" spans="1:22" x14ac:dyDescent="0.25">
      <c r="A4263" s="6">
        <v>44752</v>
      </c>
      <c r="B4263" s="7" t="str">
        <f t="shared" si="66"/>
        <v>7</v>
      </c>
      <c r="C4263" s="17">
        <f>_xlfn.ISOWEEKNUM(Table3[[#This Row],[dt]])</f>
        <v>27</v>
      </c>
      <c r="D4263" s="1">
        <v>14315</v>
      </c>
      <c r="E4263" s="1" t="s">
        <v>10</v>
      </c>
      <c r="F4263" s="1" t="s">
        <v>89</v>
      </c>
      <c r="G4263" s="1" t="s">
        <v>53</v>
      </c>
      <c r="H4263" s="1" t="s">
        <v>11</v>
      </c>
      <c r="I4263" s="1" t="s">
        <v>12</v>
      </c>
      <c r="J4263" s="1" t="s">
        <v>16</v>
      </c>
      <c r="K4263" s="1" t="s">
        <v>14</v>
      </c>
      <c r="L4263" s="1" t="s">
        <v>79</v>
      </c>
      <c r="M4263" s="1">
        <v>59290</v>
      </c>
      <c r="N4263" s="17">
        <v>206.91616028904582</v>
      </c>
      <c r="O4263" s="8">
        <v>1374.3537902847443</v>
      </c>
      <c r="P4263" s="8">
        <v>557.60001796944277</v>
      </c>
      <c r="Q4263" s="8">
        <f>P4263-Table3[[#This Row],[paid]]</f>
        <v>-816.75377231530149</v>
      </c>
      <c r="R4263" s="8">
        <v>2.6948113534994986</v>
      </c>
      <c r="S4263" s="8">
        <v>1000</v>
      </c>
      <c r="T4263" s="10">
        <v>0.15</v>
      </c>
      <c r="U4263" s="8">
        <v>31.507697948487706</v>
      </c>
      <c r="V4263" s="10">
        <v>9.4176521201303036E-3</v>
      </c>
    </row>
    <row r="4264" spans="1:22" x14ac:dyDescent="0.25">
      <c r="A4264" s="6">
        <v>44752</v>
      </c>
      <c r="B4264" s="7" t="str">
        <f t="shared" si="66"/>
        <v>7</v>
      </c>
      <c r="C4264" s="17">
        <f>_xlfn.ISOWEEKNUM(Table3[[#This Row],[dt]])</f>
        <v>27</v>
      </c>
      <c r="D4264" s="1">
        <v>2370</v>
      </c>
      <c r="E4264" s="1" t="s">
        <v>10</v>
      </c>
      <c r="F4264" s="1" t="s">
        <v>90</v>
      </c>
      <c r="G4264" s="1" t="s">
        <v>70</v>
      </c>
      <c r="H4264" s="1" t="s">
        <v>17</v>
      </c>
      <c r="I4264" s="1" t="s">
        <v>12</v>
      </c>
      <c r="J4264" s="1" t="s">
        <v>13</v>
      </c>
      <c r="K4264" s="1" t="s">
        <v>14</v>
      </c>
      <c r="L4264" s="1" t="s">
        <v>75</v>
      </c>
      <c r="M4264" s="1">
        <v>78670</v>
      </c>
      <c r="N4264" s="17">
        <v>201.26053840339554</v>
      </c>
      <c r="O4264" s="8">
        <v>3554.6427637108686</v>
      </c>
      <c r="P4264" s="8">
        <v>2709.8837744552402</v>
      </c>
      <c r="Q4264" s="8">
        <f>P4264-Table3[[#This Row],[paid]]</f>
        <v>-844.75898925562842</v>
      </c>
      <c r="R4264" s="8">
        <v>13.46455592314723</v>
      </c>
      <c r="S4264" s="8">
        <v>30000</v>
      </c>
      <c r="T4264" s="10">
        <v>0.08</v>
      </c>
      <c r="U4264" s="8">
        <v>1266.375405865663</v>
      </c>
      <c r="V4264" s="10">
        <v>7.7886206646152728E-2</v>
      </c>
    </row>
    <row r="4265" spans="1:22" x14ac:dyDescent="0.25">
      <c r="A4265" s="6">
        <v>44752</v>
      </c>
      <c r="B4265" s="7" t="str">
        <f t="shared" si="66"/>
        <v>7</v>
      </c>
      <c r="C4265" s="17">
        <f>_xlfn.ISOWEEKNUM(Table3[[#This Row],[dt]])</f>
        <v>27</v>
      </c>
      <c r="D4265" s="1">
        <v>10778</v>
      </c>
      <c r="E4265" s="1" t="s">
        <v>10</v>
      </c>
      <c r="F4265" s="1" t="s">
        <v>89</v>
      </c>
      <c r="G4265" s="1" t="s">
        <v>30</v>
      </c>
      <c r="H4265" s="1" t="s">
        <v>17</v>
      </c>
      <c r="I4265" s="1" t="s">
        <v>12</v>
      </c>
      <c r="J4265" s="1" t="s">
        <v>16</v>
      </c>
      <c r="K4265" s="1" t="s">
        <v>20</v>
      </c>
      <c r="L4265" s="1" t="s">
        <v>78</v>
      </c>
      <c r="M4265" s="1">
        <v>45900</v>
      </c>
      <c r="N4265" s="17">
        <v>89.143523014177504</v>
      </c>
      <c r="O4265" s="8">
        <v>1106.3899006207548</v>
      </c>
      <c r="P4265" s="8">
        <v>234.82736563961862</v>
      </c>
      <c r="Q4265" s="8">
        <f>P4265-Table3[[#This Row],[paid]]</f>
        <v>-871.5625349811362</v>
      </c>
      <c r="R4265" s="8">
        <v>2.6342616681446542</v>
      </c>
      <c r="S4265" s="8">
        <v>600</v>
      </c>
      <c r="T4265" s="10">
        <v>0.09</v>
      </c>
      <c r="U4265" s="8">
        <v>27.191914721626446</v>
      </c>
      <c r="V4265" s="10">
        <v>1.9299223387332216E-2</v>
      </c>
    </row>
    <row r="4266" spans="1:22" x14ac:dyDescent="0.25">
      <c r="A4266" s="6">
        <v>44752</v>
      </c>
      <c r="B4266" s="7" t="str">
        <f t="shared" si="66"/>
        <v>7</v>
      </c>
      <c r="C4266" s="17">
        <f>_xlfn.ISOWEEKNUM(Table3[[#This Row],[dt]])</f>
        <v>27</v>
      </c>
      <c r="D4266" s="1">
        <v>17956</v>
      </c>
      <c r="E4266" s="1" t="s">
        <v>10</v>
      </c>
      <c r="F4266" s="1" t="s">
        <v>90</v>
      </c>
      <c r="G4266" s="1" t="s">
        <v>59</v>
      </c>
      <c r="H4266" s="1" t="s">
        <v>11</v>
      </c>
      <c r="I4266" s="1" t="s">
        <v>18</v>
      </c>
      <c r="J4266" s="1" t="s">
        <v>13</v>
      </c>
      <c r="K4266" s="1" t="s">
        <v>14</v>
      </c>
      <c r="L4266" s="1" t="s">
        <v>78</v>
      </c>
      <c r="M4266" s="1">
        <v>313830</v>
      </c>
      <c r="N4266" s="17">
        <v>506.18497886766528</v>
      </c>
      <c r="O4266" s="8">
        <v>4035.5186088597202</v>
      </c>
      <c r="P4266" s="8">
        <v>3152.3439841755057</v>
      </c>
      <c r="Q4266" s="8">
        <f>P4266-Table3[[#This Row],[paid]]</f>
        <v>-883.17462468421445</v>
      </c>
      <c r="R4266" s="8">
        <v>6.2276521741662361</v>
      </c>
      <c r="S4266" s="8">
        <v>3800</v>
      </c>
      <c r="T4266" s="10">
        <v>0.08</v>
      </c>
      <c r="U4266" s="8">
        <v>21.568147635585255</v>
      </c>
      <c r="V4266" s="10">
        <v>1.1403232929663076E-3</v>
      </c>
    </row>
    <row r="4267" spans="1:22" x14ac:dyDescent="0.25">
      <c r="A4267" s="6">
        <v>44752</v>
      </c>
      <c r="B4267" s="7" t="str">
        <f t="shared" si="66"/>
        <v>7</v>
      </c>
      <c r="C4267" s="17">
        <f>_xlfn.ISOWEEKNUM(Table3[[#This Row],[dt]])</f>
        <v>27</v>
      </c>
      <c r="D4267" s="1">
        <v>12780</v>
      </c>
      <c r="E4267" s="1" t="s">
        <v>10</v>
      </c>
      <c r="F4267" s="1" t="s">
        <v>90</v>
      </c>
      <c r="G4267" s="1" t="s">
        <v>52</v>
      </c>
      <c r="H4267" s="1" t="s">
        <v>19</v>
      </c>
      <c r="I4267" s="1" t="s">
        <v>18</v>
      </c>
      <c r="J4267" s="1" t="s">
        <v>16</v>
      </c>
      <c r="K4267" s="1" t="s">
        <v>15</v>
      </c>
      <c r="L4267" s="1" t="s">
        <v>80</v>
      </c>
      <c r="M4267" s="1">
        <v>138560</v>
      </c>
      <c r="N4267" s="17">
        <v>99.948951281766725</v>
      </c>
      <c r="O4267" s="8">
        <v>2676.9137461688533</v>
      </c>
      <c r="P4267" s="8">
        <v>1715.0943692392464</v>
      </c>
      <c r="Q4267" s="8">
        <f>P4267-Table3[[#This Row],[paid]]</f>
        <v>-961.81937692960696</v>
      </c>
      <c r="R4267" s="8">
        <v>17.159703501082397</v>
      </c>
      <c r="S4267" s="8">
        <v>1600</v>
      </c>
      <c r="T4267" s="10">
        <v>0.05</v>
      </c>
      <c r="U4267" s="8">
        <v>447.25598183085822</v>
      </c>
      <c r="V4267" s="10">
        <v>4.34627184226258E-2</v>
      </c>
    </row>
    <row r="4268" spans="1:22" x14ac:dyDescent="0.25">
      <c r="A4268" s="6">
        <v>44752</v>
      </c>
      <c r="B4268" s="7" t="str">
        <f t="shared" si="66"/>
        <v>7</v>
      </c>
      <c r="C4268" s="17">
        <f>_xlfn.ISOWEEKNUM(Table3[[#This Row],[dt]])</f>
        <v>27</v>
      </c>
      <c r="D4268" s="1">
        <v>12657</v>
      </c>
      <c r="E4268" s="1" t="s">
        <v>10</v>
      </c>
      <c r="F4268" s="1" t="s">
        <v>93</v>
      </c>
      <c r="G4268" s="1" t="s">
        <v>36</v>
      </c>
      <c r="H4268" s="1" t="s">
        <v>19</v>
      </c>
      <c r="I4268" s="1" t="s">
        <v>18</v>
      </c>
      <c r="J4268" s="1" t="s">
        <v>16</v>
      </c>
      <c r="K4268" s="1" t="s">
        <v>14</v>
      </c>
      <c r="L4268" s="1" t="s">
        <v>77</v>
      </c>
      <c r="M4268" s="1">
        <v>213750</v>
      </c>
      <c r="N4268" s="17">
        <v>388.27891469303285</v>
      </c>
      <c r="O4268" s="8">
        <v>5509.2259216997318</v>
      </c>
      <c r="P4268" s="8">
        <v>4512.9035056461935</v>
      </c>
      <c r="Q4268" s="8">
        <f>P4268-Table3[[#This Row],[paid]]</f>
        <v>-996.32241605353829</v>
      </c>
      <c r="R4268" s="8">
        <v>11.62283949725682</v>
      </c>
      <c r="S4268" s="8">
        <v>5400</v>
      </c>
      <c r="T4268" s="10">
        <v>0.08</v>
      </c>
      <c r="U4268" s="8">
        <v>2116.7368017910212</v>
      </c>
      <c r="V4268" s="10">
        <v>7.8173501056201952E-2</v>
      </c>
    </row>
    <row r="4269" spans="1:22" x14ac:dyDescent="0.25">
      <c r="A4269" s="6">
        <v>44752</v>
      </c>
      <c r="B4269" s="7" t="str">
        <f t="shared" si="66"/>
        <v>7</v>
      </c>
      <c r="C4269" s="17">
        <f>_xlfn.ISOWEEKNUM(Table3[[#This Row],[dt]])</f>
        <v>27</v>
      </c>
      <c r="D4269" s="1">
        <v>2865</v>
      </c>
      <c r="E4269" s="1" t="s">
        <v>10</v>
      </c>
      <c r="F4269" s="1" t="s">
        <v>93</v>
      </c>
      <c r="G4269" s="1" t="s">
        <v>27</v>
      </c>
      <c r="H4269" s="1" t="s">
        <v>17</v>
      </c>
      <c r="I4269" s="1" t="s">
        <v>12</v>
      </c>
      <c r="J4269" s="1" t="s">
        <v>16</v>
      </c>
      <c r="K4269" s="1" t="s">
        <v>15</v>
      </c>
      <c r="L4269" s="1" t="s">
        <v>78</v>
      </c>
      <c r="M4269" s="1">
        <v>121020</v>
      </c>
      <c r="N4269" s="17">
        <v>247.06237240622809</v>
      </c>
      <c r="O4269" s="8">
        <v>2591.7678539643634</v>
      </c>
      <c r="P4269" s="8">
        <v>1592.8565042951102</v>
      </c>
      <c r="Q4269" s="8">
        <f>P4269-Table3[[#This Row],[paid]]</f>
        <v>-998.91134966925324</v>
      </c>
      <c r="R4269" s="8">
        <v>6.4471837163292642</v>
      </c>
      <c r="S4269" s="8">
        <v>2600</v>
      </c>
      <c r="T4269" s="10">
        <v>0.12</v>
      </c>
      <c r="U4269" s="8">
        <v>244.52799441352838</v>
      </c>
      <c r="V4269" s="10">
        <v>2.5585899059767034E-2</v>
      </c>
    </row>
    <row r="4270" spans="1:22" x14ac:dyDescent="0.25">
      <c r="A4270" s="6">
        <v>44752</v>
      </c>
      <c r="B4270" s="7" t="str">
        <f t="shared" si="66"/>
        <v>7</v>
      </c>
      <c r="C4270" s="17">
        <f>_xlfn.ISOWEEKNUM(Table3[[#This Row],[dt]])</f>
        <v>27</v>
      </c>
      <c r="D4270" s="1">
        <v>16842</v>
      </c>
      <c r="E4270" s="1" t="s">
        <v>10</v>
      </c>
      <c r="F4270" s="1" t="s">
        <v>91</v>
      </c>
      <c r="G4270" s="1" t="s">
        <v>71</v>
      </c>
      <c r="H4270" s="1" t="s">
        <v>11</v>
      </c>
      <c r="I4270" s="1" t="s">
        <v>12</v>
      </c>
      <c r="J4270" s="1" t="s">
        <v>16</v>
      </c>
      <c r="K4270" s="1" t="s">
        <v>14</v>
      </c>
      <c r="L4270" s="1" t="s">
        <v>77</v>
      </c>
      <c r="M4270" s="1">
        <v>184330</v>
      </c>
      <c r="N4270" s="17">
        <v>859.90997258255913</v>
      </c>
      <c r="O4270" s="8">
        <v>2702.9798453483954</v>
      </c>
      <c r="P4270" s="8">
        <v>1699.0638338485007</v>
      </c>
      <c r="Q4270" s="8">
        <f>P4270-Table3[[#This Row],[paid]]</f>
        <v>-1003.9160114998947</v>
      </c>
      <c r="R4270" s="8">
        <v>1.975862460049997</v>
      </c>
      <c r="S4270" s="8">
        <v>1800</v>
      </c>
      <c r="T4270" s="10">
        <v>0.14000000000000001</v>
      </c>
      <c r="U4270" s="8">
        <v>520.67673666333678</v>
      </c>
      <c r="V4270" s="10">
        <v>5.1074865100267874E-2</v>
      </c>
    </row>
    <row r="4271" spans="1:22" x14ac:dyDescent="0.25">
      <c r="A4271" s="6">
        <v>44752</v>
      </c>
      <c r="B4271" s="7" t="str">
        <f t="shared" si="66"/>
        <v>7</v>
      </c>
      <c r="C4271" s="17">
        <f>_xlfn.ISOWEEKNUM(Table3[[#This Row],[dt]])</f>
        <v>27</v>
      </c>
      <c r="D4271" s="1">
        <v>16256</v>
      </c>
      <c r="E4271" s="1" t="s">
        <v>10</v>
      </c>
      <c r="F4271" s="1" t="s">
        <v>93</v>
      </c>
      <c r="G4271" s="1" t="s">
        <v>62</v>
      </c>
      <c r="H4271" s="1" t="s">
        <v>17</v>
      </c>
      <c r="I4271" s="1" t="s">
        <v>12</v>
      </c>
      <c r="J4271" s="1" t="s">
        <v>16</v>
      </c>
      <c r="K4271" s="1" t="s">
        <v>14</v>
      </c>
      <c r="L4271" s="1" t="s">
        <v>80</v>
      </c>
      <c r="M4271" s="1">
        <v>158360</v>
      </c>
      <c r="N4271" s="17">
        <v>603.39508605965057</v>
      </c>
      <c r="O4271" s="8">
        <v>2394.1243489966396</v>
      </c>
      <c r="P4271" s="8">
        <v>1383.7192218393984</v>
      </c>
      <c r="Q4271" s="8">
        <f>P4271-Table3[[#This Row],[paid]]</f>
        <v>-1010.4051271572412</v>
      </c>
      <c r="R4271" s="8">
        <v>2.2932225565101909</v>
      </c>
      <c r="S4271" s="8">
        <v>2600</v>
      </c>
      <c r="T4271" s="10">
        <v>0.1</v>
      </c>
      <c r="U4271" s="8">
        <v>586.49856738753215</v>
      </c>
      <c r="V4271" s="10">
        <v>7.064277180547883E-2</v>
      </c>
    </row>
    <row r="4272" spans="1:22" x14ac:dyDescent="0.25">
      <c r="A4272" s="6">
        <v>44752</v>
      </c>
      <c r="B4272" s="7" t="str">
        <f t="shared" si="66"/>
        <v>7</v>
      </c>
      <c r="C4272" s="17">
        <f>_xlfn.ISOWEEKNUM(Table3[[#This Row],[dt]])</f>
        <v>27</v>
      </c>
      <c r="D4272" s="1">
        <v>17644</v>
      </c>
      <c r="E4272" s="1" t="s">
        <v>10</v>
      </c>
      <c r="F4272" s="1" t="s">
        <v>89</v>
      </c>
      <c r="G4272" s="1" t="s">
        <v>65</v>
      </c>
      <c r="H4272" s="1" t="s">
        <v>17</v>
      </c>
      <c r="I4272" s="1" t="s">
        <v>12</v>
      </c>
      <c r="J4272" s="1" t="s">
        <v>13</v>
      </c>
      <c r="K4272" s="1" t="s">
        <v>14</v>
      </c>
      <c r="L4272" s="1" t="s">
        <v>76</v>
      </c>
      <c r="M4272" s="1">
        <v>49150</v>
      </c>
      <c r="N4272" s="17">
        <v>154.49195906432749</v>
      </c>
      <c r="O4272" s="8">
        <v>1492.4854203349141</v>
      </c>
      <c r="P4272" s="8">
        <v>446.85464430714569</v>
      </c>
      <c r="Q4272" s="8">
        <f>P4272-Table3[[#This Row],[paid]]</f>
        <v>-1045.6307760277684</v>
      </c>
      <c r="R4272" s="8">
        <v>2.8924136053002214</v>
      </c>
      <c r="S4272" s="8">
        <v>800</v>
      </c>
      <c r="T4272" s="10">
        <v>0.1</v>
      </c>
      <c r="U4272" s="8">
        <v>223.01272601696741</v>
      </c>
      <c r="V4272" s="10">
        <v>8.3178698359788306E-2</v>
      </c>
    </row>
    <row r="4273" spans="1:22" x14ac:dyDescent="0.25">
      <c r="A4273" s="6">
        <v>44752</v>
      </c>
      <c r="B4273" s="7" t="str">
        <f t="shared" si="66"/>
        <v>7</v>
      </c>
      <c r="C4273" s="17">
        <f>_xlfn.ISOWEEKNUM(Table3[[#This Row],[dt]])</f>
        <v>27</v>
      </c>
      <c r="D4273" s="1">
        <v>15102</v>
      </c>
      <c r="E4273" s="1" t="s">
        <v>10</v>
      </c>
      <c r="F4273" s="1" t="s">
        <v>89</v>
      </c>
      <c r="G4273" s="1" t="s">
        <v>42</v>
      </c>
      <c r="H4273" s="1" t="s">
        <v>17</v>
      </c>
      <c r="I4273" s="1" t="s">
        <v>18</v>
      </c>
      <c r="J4273" s="1" t="s">
        <v>13</v>
      </c>
      <c r="K4273" s="1" t="s">
        <v>15</v>
      </c>
      <c r="L4273" s="1" t="s">
        <v>80</v>
      </c>
      <c r="M4273" s="1">
        <v>54010</v>
      </c>
      <c r="N4273" s="17">
        <v>135.13336165793325</v>
      </c>
      <c r="O4273" s="8">
        <v>1328.7864959389979</v>
      </c>
      <c r="P4273" s="8">
        <v>282.33236811619884</v>
      </c>
      <c r="Q4273" s="8">
        <f>P4273-Table3[[#This Row],[paid]]</f>
        <v>-1046.4541278227989</v>
      </c>
      <c r="R4273" s="8">
        <v>2.0892869433003112</v>
      </c>
      <c r="S4273" s="8">
        <v>600</v>
      </c>
      <c r="T4273" s="10">
        <v>6.5000000000000002E-2</v>
      </c>
      <c r="U4273" s="8">
        <v>108.25480104536084</v>
      </c>
      <c r="V4273" s="10">
        <v>6.390505970419863E-2</v>
      </c>
    </row>
    <row r="4274" spans="1:22" x14ac:dyDescent="0.25">
      <c r="A4274" s="6">
        <v>44752</v>
      </c>
      <c r="B4274" s="7" t="str">
        <f t="shared" si="66"/>
        <v>7</v>
      </c>
      <c r="C4274" s="17">
        <f>_xlfn.ISOWEEKNUM(Table3[[#This Row],[dt]])</f>
        <v>27</v>
      </c>
      <c r="D4274" s="1">
        <v>2647</v>
      </c>
      <c r="E4274" s="1" t="s">
        <v>10</v>
      </c>
      <c r="F4274" s="1" t="s">
        <v>95</v>
      </c>
      <c r="G4274" s="1" t="s">
        <v>49</v>
      </c>
      <c r="H4274" s="1" t="s">
        <v>11</v>
      </c>
      <c r="I4274" s="1" t="s">
        <v>21</v>
      </c>
      <c r="J4274" s="1" t="s">
        <v>13</v>
      </c>
      <c r="K4274" s="1" t="s">
        <v>14</v>
      </c>
      <c r="L4274" s="1" t="s">
        <v>78</v>
      </c>
      <c r="M4274" s="1">
        <v>152050</v>
      </c>
      <c r="N4274" s="17">
        <v>435.08795939187343</v>
      </c>
      <c r="O4274" s="8">
        <v>3135.4439290684563</v>
      </c>
      <c r="P4274" s="8">
        <v>1977.0926099797573</v>
      </c>
      <c r="Q4274" s="8">
        <f>P4274-Table3[[#This Row],[paid]]</f>
        <v>-1158.351319088699</v>
      </c>
      <c r="R4274" s="8">
        <v>4.5441216363310959</v>
      </c>
      <c r="S4274" s="8">
        <v>2800</v>
      </c>
      <c r="T4274" s="10">
        <v>0.08</v>
      </c>
      <c r="U4274" s="8">
        <v>333.97423094716805</v>
      </c>
      <c r="V4274" s="10">
        <v>2.8153649223896453E-2</v>
      </c>
    </row>
    <row r="4275" spans="1:22" x14ac:dyDescent="0.25">
      <c r="A4275" s="6">
        <v>44752</v>
      </c>
      <c r="B4275" s="7" t="str">
        <f t="shared" si="66"/>
        <v>7</v>
      </c>
      <c r="C4275" s="17">
        <f>_xlfn.ISOWEEKNUM(Table3[[#This Row],[dt]])</f>
        <v>27</v>
      </c>
      <c r="D4275" s="1">
        <v>7797</v>
      </c>
      <c r="E4275" s="1" t="s">
        <v>10</v>
      </c>
      <c r="F4275" s="1" t="s">
        <v>95</v>
      </c>
      <c r="G4275" s="1" t="s">
        <v>55</v>
      </c>
      <c r="H4275" s="1" t="s">
        <v>19</v>
      </c>
      <c r="I4275" s="1" t="s">
        <v>18</v>
      </c>
      <c r="J4275" s="1" t="s">
        <v>13</v>
      </c>
      <c r="K4275" s="1" t="s">
        <v>14</v>
      </c>
      <c r="L4275" s="1" t="s">
        <v>76</v>
      </c>
      <c r="M4275" s="1">
        <v>76520</v>
      </c>
      <c r="N4275" s="17">
        <v>87.199913175602347</v>
      </c>
      <c r="O4275" s="8">
        <v>1901.3314912246315</v>
      </c>
      <c r="P4275" s="8">
        <v>657.920400606454</v>
      </c>
      <c r="Q4275" s="8">
        <f>P4275-Table3[[#This Row],[paid]]</f>
        <v>-1243.4110906181775</v>
      </c>
      <c r="R4275" s="8">
        <v>7.5449662350183795</v>
      </c>
      <c r="S4275" s="8">
        <v>600</v>
      </c>
      <c r="T4275" s="10">
        <v>0.125</v>
      </c>
      <c r="U4275" s="8">
        <v>119.02697870847638</v>
      </c>
      <c r="V4275" s="10">
        <v>3.0152325063123236E-2</v>
      </c>
    </row>
    <row r="4276" spans="1:22" x14ac:dyDescent="0.25">
      <c r="A4276" s="6">
        <v>44752</v>
      </c>
      <c r="B4276" s="7" t="str">
        <f t="shared" si="66"/>
        <v>7</v>
      </c>
      <c r="C4276" s="17">
        <f>_xlfn.ISOWEEKNUM(Table3[[#This Row],[dt]])</f>
        <v>27</v>
      </c>
      <c r="D4276" s="1">
        <v>12446</v>
      </c>
      <c r="E4276" s="1" t="s">
        <v>10</v>
      </c>
      <c r="F4276" s="1" t="s">
        <v>94</v>
      </c>
      <c r="G4276" s="1" t="s">
        <v>35</v>
      </c>
      <c r="H4276" s="1" t="s">
        <v>11</v>
      </c>
      <c r="I4276" s="1" t="s">
        <v>12</v>
      </c>
      <c r="J4276" s="1" t="s">
        <v>13</v>
      </c>
      <c r="K4276" s="1" t="s">
        <v>15</v>
      </c>
      <c r="L4276" s="1" t="s">
        <v>81</v>
      </c>
      <c r="M4276" s="1">
        <v>69550</v>
      </c>
      <c r="N4276" s="17">
        <v>328.45882665957163</v>
      </c>
      <c r="O4276" s="8">
        <v>1806.190172033215</v>
      </c>
      <c r="P4276" s="8">
        <v>464.20900205796528</v>
      </c>
      <c r="Q4276" s="8">
        <f>P4276-Table3[[#This Row],[paid]]</f>
        <v>-1341.9811699752497</v>
      </c>
      <c r="R4276" s="8">
        <v>1.4132943443139399</v>
      </c>
      <c r="S4276" s="8">
        <v>600</v>
      </c>
      <c r="T4276" s="10">
        <v>0.21</v>
      </c>
      <c r="U4276" s="8">
        <v>157.03344242339131</v>
      </c>
      <c r="V4276" s="10">
        <v>5.6380294841051906E-2</v>
      </c>
    </row>
    <row r="4277" spans="1:22" x14ac:dyDescent="0.25">
      <c r="A4277" s="6">
        <v>44752</v>
      </c>
      <c r="B4277" s="7" t="str">
        <f t="shared" si="66"/>
        <v>7</v>
      </c>
      <c r="C4277" s="17">
        <f>_xlfn.ISOWEEKNUM(Table3[[#This Row],[dt]])</f>
        <v>27</v>
      </c>
      <c r="D4277" s="1">
        <v>9363</v>
      </c>
      <c r="E4277" s="1" t="s">
        <v>10</v>
      </c>
      <c r="F4277" s="1" t="s">
        <v>95</v>
      </c>
      <c r="G4277" s="1" t="s">
        <v>66</v>
      </c>
      <c r="H4277" s="1" t="s">
        <v>11</v>
      </c>
      <c r="I4277" s="1" t="s">
        <v>18</v>
      </c>
      <c r="J4277" s="1" t="s">
        <v>13</v>
      </c>
      <c r="K4277" s="1" t="s">
        <v>14</v>
      </c>
      <c r="L4277" s="1" t="s">
        <v>79</v>
      </c>
      <c r="M4277" s="1">
        <v>145130</v>
      </c>
      <c r="N4277" s="17">
        <v>488.55643564356433</v>
      </c>
      <c r="O4277" s="8">
        <v>3616.5160857406922</v>
      </c>
      <c r="P4277" s="8">
        <v>2165.2845689915289</v>
      </c>
      <c r="Q4277" s="8">
        <f>P4277-Table3[[#This Row],[paid]]</f>
        <v>-1451.2315167491633</v>
      </c>
      <c r="R4277" s="8">
        <v>4.432005007035162</v>
      </c>
      <c r="S4277" s="8">
        <v>2400</v>
      </c>
      <c r="T4277" s="10">
        <v>0.12</v>
      </c>
      <c r="U4277" s="8">
        <v>1262.0089523538352</v>
      </c>
      <c r="V4277" s="10">
        <v>9.7139576203726569E-2</v>
      </c>
    </row>
    <row r="4278" spans="1:22" x14ac:dyDescent="0.25">
      <c r="A4278" s="6">
        <v>44752</v>
      </c>
      <c r="B4278" s="7" t="str">
        <f t="shared" si="66"/>
        <v>7</v>
      </c>
      <c r="C4278" s="17">
        <f>_xlfn.ISOWEEKNUM(Table3[[#This Row],[dt]])</f>
        <v>27</v>
      </c>
      <c r="D4278" s="1">
        <v>7576</v>
      </c>
      <c r="E4278" s="1" t="s">
        <v>10</v>
      </c>
      <c r="F4278" s="1" t="s">
        <v>93</v>
      </c>
      <c r="G4278" s="1" t="s">
        <v>35</v>
      </c>
      <c r="H4278" s="1" t="s">
        <v>17</v>
      </c>
      <c r="I4278" s="1" t="s">
        <v>12</v>
      </c>
      <c r="J4278" s="1" t="s">
        <v>16</v>
      </c>
      <c r="K4278" s="1" t="s">
        <v>14</v>
      </c>
      <c r="L4278" s="1" t="s">
        <v>78</v>
      </c>
      <c r="M4278" s="1">
        <v>124620</v>
      </c>
      <c r="N4278" s="17">
        <v>239.23850153312893</v>
      </c>
      <c r="O4278" s="8">
        <v>3382.2644389514994</v>
      </c>
      <c r="P4278" s="8">
        <v>1873.073787415615</v>
      </c>
      <c r="Q4278" s="8">
        <f>P4278-Table3[[#This Row],[paid]]</f>
        <v>-1509.1906515358844</v>
      </c>
      <c r="R4278" s="8">
        <v>7.8293158309062481</v>
      </c>
      <c r="S4278" s="8">
        <v>2600</v>
      </c>
      <c r="T4278" s="10">
        <v>0.1</v>
      </c>
      <c r="U4278" s="8">
        <v>679.21401649936013</v>
      </c>
      <c r="V4278" s="10">
        <v>6.0436666640569618E-2</v>
      </c>
    </row>
    <row r="4279" spans="1:22" x14ac:dyDescent="0.25">
      <c r="A4279" s="6">
        <v>44752</v>
      </c>
      <c r="B4279" s="7" t="str">
        <f t="shared" si="66"/>
        <v>7</v>
      </c>
      <c r="C4279" s="17">
        <f>_xlfn.ISOWEEKNUM(Table3[[#This Row],[dt]])</f>
        <v>27</v>
      </c>
      <c r="D4279" s="1">
        <v>17631</v>
      </c>
      <c r="E4279" s="1" t="s">
        <v>10</v>
      </c>
      <c r="F4279" s="1" t="s">
        <v>94</v>
      </c>
      <c r="G4279" s="1" t="s">
        <v>51</v>
      </c>
      <c r="H4279" s="1" t="s">
        <v>17</v>
      </c>
      <c r="I4279" s="1" t="s">
        <v>12</v>
      </c>
      <c r="J4279" s="1" t="s">
        <v>16</v>
      </c>
      <c r="K4279" s="1" t="s">
        <v>14</v>
      </c>
      <c r="L4279" s="1" t="s">
        <v>75</v>
      </c>
      <c r="M4279" s="1">
        <v>93510</v>
      </c>
      <c r="N4279" s="17">
        <v>354.22836392979622</v>
      </c>
      <c r="O4279" s="8">
        <v>2385.5983903808356</v>
      </c>
      <c r="P4279" s="8">
        <v>833.37930455439721</v>
      </c>
      <c r="Q4279" s="8">
        <f>P4279-Table3[[#This Row],[paid]]</f>
        <v>-1552.2190858264385</v>
      </c>
      <c r="R4279" s="8">
        <v>2.3526611344978656</v>
      </c>
      <c r="S4279" s="8">
        <v>1400</v>
      </c>
      <c r="T4279" s="10">
        <v>0.17</v>
      </c>
      <c r="U4279" s="8">
        <v>419.24523426319121</v>
      </c>
      <c r="V4279" s="10">
        <v>8.384442153611335E-2</v>
      </c>
    </row>
    <row r="4280" spans="1:22" x14ac:dyDescent="0.25">
      <c r="A4280" s="6">
        <v>44752</v>
      </c>
      <c r="B4280" s="7" t="str">
        <f t="shared" si="66"/>
        <v>7</v>
      </c>
      <c r="C4280" s="17">
        <f>_xlfn.ISOWEEKNUM(Table3[[#This Row],[dt]])</f>
        <v>27</v>
      </c>
      <c r="D4280" s="1">
        <v>16845</v>
      </c>
      <c r="E4280" s="1" t="s">
        <v>10</v>
      </c>
      <c r="F4280" s="1" t="s">
        <v>95</v>
      </c>
      <c r="G4280" s="1" t="s">
        <v>28</v>
      </c>
      <c r="H4280" s="1" t="s">
        <v>11</v>
      </c>
      <c r="I4280" s="1" t="s">
        <v>12</v>
      </c>
      <c r="J4280" s="1" t="s">
        <v>13</v>
      </c>
      <c r="K4280" s="1" t="s">
        <v>15</v>
      </c>
      <c r="L4280" s="1" t="s">
        <v>75</v>
      </c>
      <c r="M4280" s="1">
        <v>323020</v>
      </c>
      <c r="N4280" s="17">
        <v>1432.5504216859965</v>
      </c>
      <c r="O4280" s="8">
        <v>4861.5224179241486</v>
      </c>
      <c r="P4280" s="8">
        <v>3260.4756506709568</v>
      </c>
      <c r="Q4280" s="8">
        <f>P4280-Table3[[#This Row],[paid]]</f>
        <v>-1601.0467672531918</v>
      </c>
      <c r="R4280" s="8">
        <v>2.2759936413502566</v>
      </c>
      <c r="S4280" s="8">
        <v>1800</v>
      </c>
      <c r="T4280" s="10">
        <v>7.0000000000000007E-2</v>
      </c>
      <c r="U4280" s="8">
        <v>266.09824901316642</v>
      </c>
      <c r="V4280" s="10">
        <v>1.3602220326268828E-2</v>
      </c>
    </row>
    <row r="4281" spans="1:22" x14ac:dyDescent="0.25">
      <c r="A4281" s="6">
        <v>44752</v>
      </c>
      <c r="B4281" s="7" t="str">
        <f t="shared" si="66"/>
        <v>7</v>
      </c>
      <c r="C4281" s="17">
        <f>_xlfn.ISOWEEKNUM(Table3[[#This Row],[dt]])</f>
        <v>27</v>
      </c>
      <c r="D4281" s="1">
        <v>7581</v>
      </c>
      <c r="E4281" s="1" t="s">
        <v>10</v>
      </c>
      <c r="F4281" s="1" t="s">
        <v>95</v>
      </c>
      <c r="G4281" s="1" t="s">
        <v>69</v>
      </c>
      <c r="H4281" s="1" t="s">
        <v>11</v>
      </c>
      <c r="I4281" s="1" t="s">
        <v>12</v>
      </c>
      <c r="J4281" s="1" t="s">
        <v>13</v>
      </c>
      <c r="K4281" s="1" t="s">
        <v>14</v>
      </c>
      <c r="L4281" s="1" t="s">
        <v>76</v>
      </c>
      <c r="M4281" s="1">
        <v>132590</v>
      </c>
      <c r="N4281" s="17">
        <v>624.96408755454195</v>
      </c>
      <c r="O4281" s="8">
        <v>2633.7316327928424</v>
      </c>
      <c r="P4281" s="8">
        <v>522.53577357203585</v>
      </c>
      <c r="Q4281" s="8">
        <f>P4281-Table3[[#This Row],[paid]]</f>
        <v>-2111.1958592208066</v>
      </c>
      <c r="R4281" s="8">
        <v>0.83610528025169617</v>
      </c>
      <c r="S4281" s="8">
        <v>800</v>
      </c>
      <c r="T4281" s="10">
        <v>0.17</v>
      </c>
      <c r="U4281" s="8">
        <v>390.18078614942283</v>
      </c>
      <c r="V4281" s="10">
        <v>0.12445106022188712</v>
      </c>
    </row>
    <row r="4282" spans="1:22" x14ac:dyDescent="0.25">
      <c r="A4282" s="6">
        <v>44752</v>
      </c>
      <c r="B4282" s="7" t="str">
        <f t="shared" si="66"/>
        <v>7</v>
      </c>
      <c r="C4282" s="17">
        <f>_xlfn.ISOWEEKNUM(Table3[[#This Row],[dt]])</f>
        <v>27</v>
      </c>
      <c r="D4282" s="1">
        <v>12394</v>
      </c>
      <c r="E4282" s="1" t="s">
        <v>10</v>
      </c>
      <c r="F4282" s="1" t="s">
        <v>89</v>
      </c>
      <c r="G4282" s="1" t="s">
        <v>46</v>
      </c>
      <c r="H4282" s="1" t="s">
        <v>17</v>
      </c>
      <c r="I4282" s="1" t="s">
        <v>12</v>
      </c>
      <c r="J4282" s="1" t="s">
        <v>13</v>
      </c>
      <c r="K4282" s="1" t="s">
        <v>14</v>
      </c>
      <c r="L4282" s="1" t="s">
        <v>77</v>
      </c>
      <c r="M4282" s="1">
        <v>287620</v>
      </c>
      <c r="N4282" s="17">
        <v>1083.2796278710425</v>
      </c>
      <c r="O4282" s="8">
        <v>10821.780360458035</v>
      </c>
      <c r="P4282" s="8">
        <v>8349.7252149424039</v>
      </c>
      <c r="Q4282" s="8">
        <f>P4282-Table3[[#This Row],[paid]]</f>
        <v>-2472.055145515631</v>
      </c>
      <c r="R4282" s="8">
        <v>7.7078207695570038</v>
      </c>
      <c r="S4282" s="8">
        <v>12600</v>
      </c>
      <c r="T4282" s="10">
        <v>7.0000000000000007E-2</v>
      </c>
      <c r="U4282" s="8">
        <v>1736.3232171943982</v>
      </c>
      <c r="V4282" s="10">
        <v>3.4658290592348456E-2</v>
      </c>
    </row>
    <row r="4283" spans="1:22" x14ac:dyDescent="0.25">
      <c r="A4283" s="6">
        <v>44752</v>
      </c>
      <c r="B4283" s="7" t="str">
        <f t="shared" si="66"/>
        <v>7</v>
      </c>
      <c r="C4283" s="17">
        <f>_xlfn.ISOWEEKNUM(Table3[[#This Row],[dt]])</f>
        <v>27</v>
      </c>
      <c r="D4283" s="1">
        <v>10543</v>
      </c>
      <c r="E4283" s="1" t="s">
        <v>10</v>
      </c>
      <c r="F4283" s="1" t="s">
        <v>92</v>
      </c>
      <c r="G4283" s="1" t="s">
        <v>63</v>
      </c>
      <c r="H4283" s="1" t="s">
        <v>19</v>
      </c>
      <c r="I4283" s="1" t="s">
        <v>18</v>
      </c>
      <c r="J4283" s="1" t="s">
        <v>13</v>
      </c>
      <c r="K4283" s="1" t="s">
        <v>14</v>
      </c>
      <c r="L4283" s="1" t="s">
        <v>77</v>
      </c>
      <c r="M4283" s="1">
        <v>361280</v>
      </c>
      <c r="N4283" s="17">
        <v>220.11131236621108</v>
      </c>
      <c r="O4283" s="8">
        <v>6632.582051671493</v>
      </c>
      <c r="P4283" s="8">
        <v>3288.0773418243002</v>
      </c>
      <c r="Q4283" s="8">
        <f>P4283-Table3[[#This Row],[paid]]</f>
        <v>-3344.5047098471928</v>
      </c>
      <c r="R4283" s="8">
        <v>14.938247864124985</v>
      </c>
      <c r="S4283" s="8">
        <v>3800</v>
      </c>
      <c r="T4283" s="10">
        <v>8.5000000000000006E-2</v>
      </c>
      <c r="U4283" s="8">
        <v>474.04736713830721</v>
      </c>
      <c r="V4283" s="10">
        <v>2.4028599789327285E-2</v>
      </c>
    </row>
    <row r="4284" spans="1:22" x14ac:dyDescent="0.25">
      <c r="A4284" s="6">
        <v>44752</v>
      </c>
      <c r="B4284" s="7" t="str">
        <f t="shared" si="66"/>
        <v>7</v>
      </c>
      <c r="C4284" s="17">
        <f>_xlfn.ISOWEEKNUM(Table3[[#This Row],[dt]])</f>
        <v>27</v>
      </c>
      <c r="D4284" s="1">
        <v>2480</v>
      </c>
      <c r="E4284" s="1" t="s">
        <v>10</v>
      </c>
      <c r="F4284" s="1" t="s">
        <v>92</v>
      </c>
      <c r="G4284" s="1" t="s">
        <v>60</v>
      </c>
      <c r="H4284" s="1" t="s">
        <v>17</v>
      </c>
      <c r="I4284" s="1" t="s">
        <v>12</v>
      </c>
      <c r="J4284" s="1" t="s">
        <v>13</v>
      </c>
      <c r="K4284" s="1" t="s">
        <v>14</v>
      </c>
      <c r="L4284" s="1" t="s">
        <v>79</v>
      </c>
      <c r="M4284" s="1">
        <v>504960</v>
      </c>
      <c r="N4284" s="17">
        <v>923.5665294924554</v>
      </c>
      <c r="O4284" s="8">
        <v>14988.665018860724</v>
      </c>
      <c r="P4284" s="8">
        <v>10487.143434238007</v>
      </c>
      <c r="Q4284" s="8">
        <f>P4284-Table3[[#This Row],[paid]]</f>
        <v>-4501.5215846227165</v>
      </c>
      <c r="R4284" s="8">
        <v>11.355049256712672</v>
      </c>
      <c r="S4284" s="8">
        <v>50000</v>
      </c>
      <c r="T4284" s="10">
        <v>0.06</v>
      </c>
      <c r="U4284" s="8">
        <v>1922.2794309988094</v>
      </c>
      <c r="V4284" s="10">
        <v>3.0549778133147749E-2</v>
      </c>
    </row>
    <row r="4285" spans="1:22" x14ac:dyDescent="0.25">
      <c r="A4285" s="6">
        <v>44752</v>
      </c>
      <c r="B4285" s="7" t="str">
        <f t="shared" si="66"/>
        <v>7</v>
      </c>
      <c r="C4285" s="17">
        <f>_xlfn.ISOWEEKNUM(Table3[[#This Row],[dt]])</f>
        <v>27</v>
      </c>
      <c r="D4285" s="1">
        <v>5351</v>
      </c>
      <c r="E4285" s="1" t="s">
        <v>10</v>
      </c>
      <c r="F4285" s="1" t="s">
        <v>92</v>
      </c>
      <c r="G4285" s="1" t="s">
        <v>63</v>
      </c>
      <c r="H4285" s="1" t="s">
        <v>17</v>
      </c>
      <c r="I4285" s="1" t="s">
        <v>12</v>
      </c>
      <c r="J4285" s="1" t="s">
        <v>13</v>
      </c>
      <c r="K4285" s="1" t="s">
        <v>14</v>
      </c>
      <c r="L4285" s="1" t="s">
        <v>77</v>
      </c>
      <c r="M4285" s="1">
        <v>264740</v>
      </c>
      <c r="N4285" s="17">
        <v>503.93701090195924</v>
      </c>
      <c r="O4285" s="8">
        <v>7969.5630895557124</v>
      </c>
      <c r="P4285" s="8">
        <v>3380.6042100549571</v>
      </c>
      <c r="Q4285" s="8">
        <f>P4285-Table3[[#This Row],[paid]]</f>
        <v>-4588.9588795007548</v>
      </c>
      <c r="R4285" s="8">
        <v>6.7083864390199599</v>
      </c>
      <c r="S4285" s="8">
        <v>5000</v>
      </c>
      <c r="T4285" s="10">
        <v>0.06</v>
      </c>
      <c r="U4285" s="8">
        <v>605.57220950906606</v>
      </c>
      <c r="V4285" s="10">
        <v>2.985522566784107E-2</v>
      </c>
    </row>
    <row r="4286" spans="1:22" x14ac:dyDescent="0.25">
      <c r="A4286" s="6">
        <v>44753</v>
      </c>
      <c r="B4286" s="7" t="str">
        <f t="shared" si="66"/>
        <v>7</v>
      </c>
      <c r="C4286" s="17">
        <f>_xlfn.ISOWEEKNUM(Table3[[#This Row],[dt]])</f>
        <v>28</v>
      </c>
      <c r="D4286" s="1">
        <v>3016</v>
      </c>
      <c r="E4286" s="1" t="s">
        <v>10</v>
      </c>
      <c r="F4286" s="1" t="s">
        <v>91</v>
      </c>
      <c r="G4286" s="1" t="s">
        <v>53</v>
      </c>
      <c r="H4286" s="1" t="s">
        <v>11</v>
      </c>
      <c r="I4286" s="1" t="s">
        <v>12</v>
      </c>
      <c r="J4286" s="1" t="s">
        <v>16</v>
      </c>
      <c r="K4286" s="1" t="s">
        <v>15</v>
      </c>
      <c r="L4286" s="1" t="s">
        <v>79</v>
      </c>
      <c r="M4286" s="1">
        <v>1541700</v>
      </c>
      <c r="N4286" s="17">
        <v>10712.470947123766</v>
      </c>
      <c r="O4286" s="8">
        <v>24182.142702695466</v>
      </c>
      <c r="P4286" s="8">
        <v>37608.957773203561</v>
      </c>
      <c r="Q4286" s="8">
        <f>P4286-Table3[[#This Row],[paid]]</f>
        <v>13426.815070508095</v>
      </c>
      <c r="R4286" s="8">
        <v>3.5107640392995738</v>
      </c>
      <c r="S4286" s="8">
        <v>55600</v>
      </c>
      <c r="T4286" s="10">
        <v>7.0000000000000007E-2</v>
      </c>
      <c r="U4286" s="8">
        <v>8021.5073933879012</v>
      </c>
      <c r="V4286" s="10">
        <v>3.5547858224631246E-2</v>
      </c>
    </row>
    <row r="4287" spans="1:22" x14ac:dyDescent="0.25">
      <c r="A4287" s="6">
        <v>44753</v>
      </c>
      <c r="B4287" s="7" t="str">
        <f t="shared" si="66"/>
        <v>7</v>
      </c>
      <c r="C4287" s="17">
        <f>_xlfn.ISOWEEKNUM(Table3[[#This Row],[dt]])</f>
        <v>28</v>
      </c>
      <c r="D4287" s="1">
        <v>5351</v>
      </c>
      <c r="E4287" s="1" t="s">
        <v>10</v>
      </c>
      <c r="F4287" s="1" t="s">
        <v>90</v>
      </c>
      <c r="G4287" s="1" t="s">
        <v>72</v>
      </c>
      <c r="H4287" s="1" t="s">
        <v>17</v>
      </c>
      <c r="I4287" s="1" t="s">
        <v>12</v>
      </c>
      <c r="J4287" s="1" t="s">
        <v>13</v>
      </c>
      <c r="K4287" s="1" t="s">
        <v>14</v>
      </c>
      <c r="L4287" s="1" t="s">
        <v>80</v>
      </c>
      <c r="M4287" s="1">
        <v>751570</v>
      </c>
      <c r="N4287" s="17">
        <v>1908.9589820615208</v>
      </c>
      <c r="O4287" s="8">
        <v>22335.391149615112</v>
      </c>
      <c r="P4287" s="8">
        <v>34164.539705861513</v>
      </c>
      <c r="Q4287" s="8">
        <f>P4287-Table3[[#This Row],[paid]]</f>
        <v>11829.1485562464</v>
      </c>
      <c r="R4287" s="8">
        <v>17.896948036550572</v>
      </c>
      <c r="S4287" s="8">
        <v>51200</v>
      </c>
      <c r="T4287" s="10">
        <v>0.06</v>
      </c>
      <c r="U4287" s="8">
        <v>5267.4924577098936</v>
      </c>
      <c r="V4287" s="10">
        <v>2.569668484272581E-2</v>
      </c>
    </row>
    <row r="4288" spans="1:22" x14ac:dyDescent="0.25">
      <c r="A4288" s="6">
        <v>44753</v>
      </c>
      <c r="B4288" s="7" t="str">
        <f t="shared" si="66"/>
        <v>7</v>
      </c>
      <c r="C4288" s="17">
        <f>_xlfn.ISOWEEKNUM(Table3[[#This Row],[dt]])</f>
        <v>28</v>
      </c>
      <c r="D4288" s="1">
        <v>5585</v>
      </c>
      <c r="E4288" s="1" t="s">
        <v>10</v>
      </c>
      <c r="F4288" s="1" t="s">
        <v>94</v>
      </c>
      <c r="G4288" s="1" t="s">
        <v>66</v>
      </c>
      <c r="H4288" s="1" t="s">
        <v>19</v>
      </c>
      <c r="I4288" s="1" t="s">
        <v>12</v>
      </c>
      <c r="J4288" s="1" t="s">
        <v>13</v>
      </c>
      <c r="K4288" s="1" t="s">
        <v>14</v>
      </c>
      <c r="L4288" s="1" t="s">
        <v>78</v>
      </c>
      <c r="M4288" s="1">
        <v>839250</v>
      </c>
      <c r="N4288" s="17">
        <v>844.01399007732539</v>
      </c>
      <c r="O4288" s="8">
        <v>19017.553322615116</v>
      </c>
      <c r="P4288" s="8">
        <v>29724.224187645701</v>
      </c>
      <c r="Q4288" s="8">
        <f>P4288-Table3[[#This Row],[paid]]</f>
        <v>10706.670865030585</v>
      </c>
      <c r="R4288" s="8">
        <v>35.217691338176138</v>
      </c>
      <c r="S4288" s="8">
        <v>18000</v>
      </c>
      <c r="T4288" s="10">
        <v>7.0000000000000007E-2</v>
      </c>
      <c r="U4288" s="8">
        <v>7318.438440351696</v>
      </c>
      <c r="V4288" s="10">
        <v>4.1035208601527678E-2</v>
      </c>
    </row>
    <row r="4289" spans="1:22" x14ac:dyDescent="0.25">
      <c r="A4289" s="6">
        <v>44753</v>
      </c>
      <c r="B4289" s="7" t="str">
        <f t="shared" si="66"/>
        <v>7</v>
      </c>
      <c r="C4289" s="17">
        <f>_xlfn.ISOWEEKNUM(Table3[[#This Row],[dt]])</f>
        <v>28</v>
      </c>
      <c r="D4289" s="1">
        <v>16861</v>
      </c>
      <c r="E4289" s="1" t="s">
        <v>10</v>
      </c>
      <c r="F4289" s="1" t="s">
        <v>92</v>
      </c>
      <c r="G4289" s="1" t="s">
        <v>37</v>
      </c>
      <c r="H4289" s="1" t="s">
        <v>11</v>
      </c>
      <c r="I4289" s="1" t="s">
        <v>18</v>
      </c>
      <c r="J4289" s="1" t="s">
        <v>13</v>
      </c>
      <c r="K4289" s="1" t="s">
        <v>15</v>
      </c>
      <c r="L4289" s="1" t="s">
        <v>78</v>
      </c>
      <c r="M4289" s="1">
        <v>739970</v>
      </c>
      <c r="N4289" s="17">
        <v>4517.3829418627947</v>
      </c>
      <c r="O4289" s="8">
        <v>15840.718714949246</v>
      </c>
      <c r="P4289" s="8">
        <v>23024.000164014946</v>
      </c>
      <c r="Q4289" s="8">
        <f>P4289-Table3[[#This Row],[paid]]</f>
        <v>7183.2814490657001</v>
      </c>
      <c r="R4289" s="8">
        <v>5.096756343291263</v>
      </c>
      <c r="S4289" s="8">
        <v>25200</v>
      </c>
      <c r="T4289" s="10">
        <v>7.0000000000000007E-2</v>
      </c>
      <c r="U4289" s="8">
        <v>4633.8841025196707</v>
      </c>
      <c r="V4289" s="10">
        <v>3.3543867772103719E-2</v>
      </c>
    </row>
    <row r="4290" spans="1:22" x14ac:dyDescent="0.25">
      <c r="A4290" s="6">
        <v>44753</v>
      </c>
      <c r="B4290" s="7" t="str">
        <f t="shared" ref="B4290:B4353" si="67">TEXT(A4290,"M")</f>
        <v>7</v>
      </c>
      <c r="C4290" s="17">
        <f>_xlfn.ISOWEEKNUM(Table3[[#This Row],[dt]])</f>
        <v>28</v>
      </c>
      <c r="D4290" s="1">
        <v>16845</v>
      </c>
      <c r="E4290" s="1" t="s">
        <v>10</v>
      </c>
      <c r="F4290" s="1" t="s">
        <v>90</v>
      </c>
      <c r="G4290" s="1" t="s">
        <v>66</v>
      </c>
      <c r="H4290" s="1" t="s">
        <v>11</v>
      </c>
      <c r="I4290" s="1" t="s">
        <v>12</v>
      </c>
      <c r="J4290" s="1" t="s">
        <v>13</v>
      </c>
      <c r="K4290" s="1" t="s">
        <v>15</v>
      </c>
      <c r="L4290" s="1" t="s">
        <v>79</v>
      </c>
      <c r="M4290" s="1">
        <v>795020</v>
      </c>
      <c r="N4290" s="17">
        <v>3562.0833721255003</v>
      </c>
      <c r="O4290" s="8">
        <v>11356.454972401247</v>
      </c>
      <c r="P4290" s="8">
        <v>17511.965118390668</v>
      </c>
      <c r="Q4290" s="8">
        <f>P4290-Table3[[#This Row],[paid]]</f>
        <v>6155.5101459894213</v>
      </c>
      <c r="R4290" s="8">
        <v>4.9162142737667738</v>
      </c>
      <c r="S4290" s="8">
        <v>9800</v>
      </c>
      <c r="T4290" s="10">
        <v>7.0000000000000007E-2</v>
      </c>
      <c r="U4290" s="8">
        <v>2178.2054131265049</v>
      </c>
      <c r="V4290" s="10">
        <v>2.0730639483734114E-2</v>
      </c>
    </row>
    <row r="4291" spans="1:22" x14ac:dyDescent="0.25">
      <c r="A4291" s="6">
        <v>44753</v>
      </c>
      <c r="B4291" s="7" t="str">
        <f t="shared" si="67"/>
        <v>7</v>
      </c>
      <c r="C4291" s="17">
        <f>_xlfn.ISOWEEKNUM(Table3[[#This Row],[dt]])</f>
        <v>28</v>
      </c>
      <c r="D4291" s="1">
        <v>10778</v>
      </c>
      <c r="E4291" s="1" t="s">
        <v>10</v>
      </c>
      <c r="F4291" s="1" t="s">
        <v>91</v>
      </c>
      <c r="G4291" s="1" t="s">
        <v>72</v>
      </c>
      <c r="H4291" s="1" t="s">
        <v>17</v>
      </c>
      <c r="I4291" s="1" t="s">
        <v>12</v>
      </c>
      <c r="J4291" s="1" t="s">
        <v>16</v>
      </c>
      <c r="K4291" s="1" t="s">
        <v>20</v>
      </c>
      <c r="L4291" s="1" t="s">
        <v>76</v>
      </c>
      <c r="M4291" s="1">
        <v>341280</v>
      </c>
      <c r="N4291" s="17">
        <v>558.54397697451964</v>
      </c>
      <c r="O4291" s="8">
        <v>9438.6126484154702</v>
      </c>
      <c r="P4291" s="8">
        <v>15149.08116599994</v>
      </c>
      <c r="Q4291" s="8">
        <f>P4291-Table3[[#This Row],[paid]]</f>
        <v>5710.4685175844697</v>
      </c>
      <c r="R4291" s="8">
        <v>27.122450139124908</v>
      </c>
      <c r="S4291" s="8">
        <v>23000</v>
      </c>
      <c r="T4291" s="10">
        <v>0.09</v>
      </c>
      <c r="U4291" s="8">
        <v>4806.769912647278</v>
      </c>
      <c r="V4291" s="10">
        <v>5.2882964319484291E-2</v>
      </c>
    </row>
    <row r="4292" spans="1:22" x14ac:dyDescent="0.25">
      <c r="A4292" s="6">
        <v>44753</v>
      </c>
      <c r="B4292" s="7" t="str">
        <f t="shared" si="67"/>
        <v>7</v>
      </c>
      <c r="C4292" s="17">
        <f>_xlfn.ISOWEEKNUM(Table3[[#This Row],[dt]])</f>
        <v>28</v>
      </c>
      <c r="D4292" s="1">
        <v>9559</v>
      </c>
      <c r="E4292" s="1" t="s">
        <v>10</v>
      </c>
      <c r="F4292" s="1" t="s">
        <v>92</v>
      </c>
      <c r="G4292" s="1" t="s">
        <v>69</v>
      </c>
      <c r="H4292" s="1" t="s">
        <v>17</v>
      </c>
      <c r="I4292" s="1" t="s">
        <v>12</v>
      </c>
      <c r="J4292" s="1" t="s">
        <v>16</v>
      </c>
      <c r="K4292" s="1" t="s">
        <v>14</v>
      </c>
      <c r="L4292" s="1" t="s">
        <v>75</v>
      </c>
      <c r="M4292" s="1">
        <v>356460</v>
      </c>
      <c r="N4292" s="17">
        <v>638.48780090645107</v>
      </c>
      <c r="O4292" s="8">
        <v>7367.9627844501156</v>
      </c>
      <c r="P4292" s="8">
        <v>11879.682715666984</v>
      </c>
      <c r="Q4292" s="8">
        <f>P4292-Table3[[#This Row],[paid]]</f>
        <v>4511.7199312168686</v>
      </c>
      <c r="R4292" s="8">
        <v>18.60596662739928</v>
      </c>
      <c r="S4292" s="8">
        <v>8200</v>
      </c>
      <c r="T4292" s="10">
        <v>7.0000000000000007E-2</v>
      </c>
      <c r="U4292" s="8">
        <v>757.47144373354251</v>
      </c>
      <c r="V4292" s="10">
        <v>1.0626987575666835E-2</v>
      </c>
    </row>
    <row r="4293" spans="1:22" x14ac:dyDescent="0.25">
      <c r="A4293" s="6">
        <v>44753</v>
      </c>
      <c r="B4293" s="7" t="str">
        <f t="shared" si="67"/>
        <v>7</v>
      </c>
      <c r="C4293" s="17">
        <f>_xlfn.ISOWEEKNUM(Table3[[#This Row],[dt]])</f>
        <v>28</v>
      </c>
      <c r="D4293" s="1">
        <v>2796</v>
      </c>
      <c r="E4293" s="1" t="s">
        <v>10</v>
      </c>
      <c r="F4293" s="1" t="s">
        <v>94</v>
      </c>
      <c r="G4293" s="1" t="s">
        <v>33</v>
      </c>
      <c r="H4293" s="1" t="s">
        <v>17</v>
      </c>
      <c r="I4293" s="1" t="s">
        <v>12</v>
      </c>
      <c r="J4293" s="1" t="s">
        <v>13</v>
      </c>
      <c r="K4293" s="1" t="s">
        <v>14</v>
      </c>
      <c r="L4293" s="1" t="s">
        <v>80</v>
      </c>
      <c r="M4293" s="1">
        <v>187830</v>
      </c>
      <c r="N4293" s="17">
        <v>934.61304347826081</v>
      </c>
      <c r="O4293" s="8">
        <v>8365.588469982793</v>
      </c>
      <c r="P4293" s="8">
        <v>12651.437055691369</v>
      </c>
      <c r="Q4293" s="8">
        <f>P4293-Table3[[#This Row],[paid]]</f>
        <v>4285.8485857085761</v>
      </c>
      <c r="R4293" s="8">
        <v>13.536550922302256</v>
      </c>
      <c r="S4293" s="8">
        <v>15800</v>
      </c>
      <c r="T4293" s="10">
        <v>0.11</v>
      </c>
      <c r="U4293" s="8">
        <v>5742.6171692253902</v>
      </c>
      <c r="V4293" s="10">
        <v>7.5651711131661775E-2</v>
      </c>
    </row>
    <row r="4294" spans="1:22" x14ac:dyDescent="0.25">
      <c r="A4294" s="6">
        <v>44753</v>
      </c>
      <c r="B4294" s="7" t="str">
        <f t="shared" si="67"/>
        <v>7</v>
      </c>
      <c r="C4294" s="17">
        <f>_xlfn.ISOWEEKNUM(Table3[[#This Row],[dt]])</f>
        <v>28</v>
      </c>
      <c r="D4294" s="1">
        <v>17956</v>
      </c>
      <c r="E4294" s="1" t="s">
        <v>10</v>
      </c>
      <c r="F4294" s="1" t="s">
        <v>95</v>
      </c>
      <c r="G4294" s="1" t="s">
        <v>55</v>
      </c>
      <c r="H4294" s="1" t="s">
        <v>11</v>
      </c>
      <c r="I4294" s="1" t="s">
        <v>18</v>
      </c>
      <c r="J4294" s="1" t="s">
        <v>13</v>
      </c>
      <c r="K4294" s="1" t="s">
        <v>14</v>
      </c>
      <c r="L4294" s="1" t="s">
        <v>80</v>
      </c>
      <c r="M4294" s="1">
        <v>505770</v>
      </c>
      <c r="N4294" s="17">
        <v>921.90896703063333</v>
      </c>
      <c r="O4294" s="8">
        <v>8096.5388287267688</v>
      </c>
      <c r="P4294" s="8">
        <v>12078.109624781408</v>
      </c>
      <c r="Q4294" s="8">
        <f>P4294-Table3[[#This Row],[paid]]</f>
        <v>3981.5707960546388</v>
      </c>
      <c r="R4294" s="8">
        <v>13.101195515739109</v>
      </c>
      <c r="S4294" s="8">
        <v>13000</v>
      </c>
      <c r="T4294" s="10">
        <v>0.08</v>
      </c>
      <c r="U4294" s="8">
        <v>1044.0150042885302</v>
      </c>
      <c r="V4294" s="10">
        <v>1.4406434957151184E-2</v>
      </c>
    </row>
    <row r="4295" spans="1:22" x14ac:dyDescent="0.25">
      <c r="A4295" s="6">
        <v>44753</v>
      </c>
      <c r="B4295" s="7" t="str">
        <f t="shared" si="67"/>
        <v>7</v>
      </c>
      <c r="C4295" s="17">
        <f>_xlfn.ISOWEEKNUM(Table3[[#This Row],[dt]])</f>
        <v>28</v>
      </c>
      <c r="D4295" s="1">
        <v>16537</v>
      </c>
      <c r="E4295" s="1" t="s">
        <v>10</v>
      </c>
      <c r="F4295" s="1" t="s">
        <v>92</v>
      </c>
      <c r="G4295" s="1" t="s">
        <v>35</v>
      </c>
      <c r="H4295" s="1" t="s">
        <v>17</v>
      </c>
      <c r="I4295" s="1" t="s">
        <v>12</v>
      </c>
      <c r="J4295" s="1" t="s">
        <v>16</v>
      </c>
      <c r="K4295" s="1" t="s">
        <v>15</v>
      </c>
      <c r="L4295" s="1" t="s">
        <v>80</v>
      </c>
      <c r="M4295" s="1">
        <v>338130</v>
      </c>
      <c r="N4295" s="17">
        <v>579.61575990928031</v>
      </c>
      <c r="O4295" s="8">
        <v>7420.2492902870481</v>
      </c>
      <c r="P4295" s="8">
        <v>11027.931874630834</v>
      </c>
      <c r="Q4295" s="8">
        <f>P4295-Table3[[#This Row],[paid]]</f>
        <v>3607.6825843437864</v>
      </c>
      <c r="R4295" s="8">
        <v>19.02628023150525</v>
      </c>
      <c r="S4295" s="8">
        <v>7000</v>
      </c>
      <c r="T4295" s="10">
        <v>7.4999999999999997E-2</v>
      </c>
      <c r="U4295" s="8">
        <v>488.88553948534644</v>
      </c>
      <c r="V4295" s="10">
        <v>7.3885950850857383E-3</v>
      </c>
    </row>
    <row r="4296" spans="1:22" x14ac:dyDescent="0.25">
      <c r="A4296" s="6">
        <v>44753</v>
      </c>
      <c r="B4296" s="7" t="str">
        <f t="shared" si="67"/>
        <v>7</v>
      </c>
      <c r="C4296" s="17">
        <f>_xlfn.ISOWEEKNUM(Table3[[#This Row],[dt]])</f>
        <v>28</v>
      </c>
      <c r="D4296" s="1">
        <v>13549</v>
      </c>
      <c r="E4296" s="1" t="s">
        <v>10</v>
      </c>
      <c r="F4296" s="1" t="s">
        <v>95</v>
      </c>
      <c r="G4296" s="1" t="s">
        <v>63</v>
      </c>
      <c r="H4296" s="1" t="s">
        <v>19</v>
      </c>
      <c r="I4296" s="1" t="s">
        <v>12</v>
      </c>
      <c r="J4296" s="1" t="s">
        <v>13</v>
      </c>
      <c r="K4296" s="1" t="s">
        <v>14</v>
      </c>
      <c r="L4296" s="1" t="s">
        <v>76</v>
      </c>
      <c r="M4296" s="1">
        <v>312710</v>
      </c>
      <c r="N4296" s="17">
        <v>244.76225085958683</v>
      </c>
      <c r="O4296" s="8">
        <v>7669.2997354078698</v>
      </c>
      <c r="P4296" s="8">
        <v>11173.542058067047</v>
      </c>
      <c r="Q4296" s="8">
        <f>P4296-Table3[[#This Row],[paid]]</f>
        <v>3504.2423226591773</v>
      </c>
      <c r="R4296" s="8">
        <v>45.650593663142082</v>
      </c>
      <c r="S4296" s="8">
        <v>2600</v>
      </c>
      <c r="T4296" s="10">
        <v>7.0000000000000007E-2</v>
      </c>
      <c r="U4296" s="8">
        <v>2807.0364163864519</v>
      </c>
      <c r="V4296" s="10">
        <v>4.1870286100843535E-2</v>
      </c>
    </row>
    <row r="4297" spans="1:22" x14ac:dyDescent="0.25">
      <c r="A4297" s="6">
        <v>44753</v>
      </c>
      <c r="B4297" s="7" t="str">
        <f t="shared" si="67"/>
        <v>7</v>
      </c>
      <c r="C4297" s="17">
        <f>_xlfn.ISOWEEKNUM(Table3[[#This Row],[dt]])</f>
        <v>28</v>
      </c>
      <c r="D4297" s="1">
        <v>17947</v>
      </c>
      <c r="E4297" s="1" t="s">
        <v>10</v>
      </c>
      <c r="F4297" s="1" t="s">
        <v>90</v>
      </c>
      <c r="G4297" s="1" t="s">
        <v>57</v>
      </c>
      <c r="H4297" s="1" t="s">
        <v>19</v>
      </c>
      <c r="I4297" s="1" t="s">
        <v>12</v>
      </c>
      <c r="J4297" s="1" t="s">
        <v>16</v>
      </c>
      <c r="K4297" s="1" t="s">
        <v>14</v>
      </c>
      <c r="L4297" s="1" t="s">
        <v>76</v>
      </c>
      <c r="M4297" s="1">
        <v>411720</v>
      </c>
      <c r="N4297" s="17">
        <v>321.16918276510802</v>
      </c>
      <c r="O4297" s="8">
        <v>5431.9619388648689</v>
      </c>
      <c r="P4297" s="8">
        <v>8551.8567486098127</v>
      </c>
      <c r="Q4297" s="8">
        <f>P4297-Table3[[#This Row],[paid]]</f>
        <v>3119.8948097449438</v>
      </c>
      <c r="R4297" s="8">
        <v>26.627264406200339</v>
      </c>
      <c r="S4297" s="8">
        <v>5000</v>
      </c>
      <c r="T4297" s="10">
        <v>0.15</v>
      </c>
      <c r="U4297" s="8">
        <v>4091.3227420251274</v>
      </c>
      <c r="V4297" s="10">
        <v>7.9735564300898981E-2</v>
      </c>
    </row>
    <row r="4298" spans="1:22" x14ac:dyDescent="0.25">
      <c r="A4298" s="6">
        <v>44753</v>
      </c>
      <c r="B4298" s="7" t="str">
        <f t="shared" si="67"/>
        <v>7</v>
      </c>
      <c r="C4298" s="17">
        <f>_xlfn.ISOWEEKNUM(Table3[[#This Row],[dt]])</f>
        <v>28</v>
      </c>
      <c r="D4298" s="1">
        <v>5289</v>
      </c>
      <c r="E4298" s="1" t="s">
        <v>10</v>
      </c>
      <c r="F4298" s="1" t="s">
        <v>93</v>
      </c>
      <c r="G4298" s="1" t="s">
        <v>69</v>
      </c>
      <c r="H4298" s="1" t="s">
        <v>17</v>
      </c>
      <c r="I4298" s="1" t="s">
        <v>12</v>
      </c>
      <c r="J4298" s="1" t="s">
        <v>16</v>
      </c>
      <c r="K4298" s="1" t="s">
        <v>14</v>
      </c>
      <c r="L4298" s="1" t="s">
        <v>77</v>
      </c>
      <c r="M4298" s="1">
        <v>596620</v>
      </c>
      <c r="N4298" s="17">
        <v>1623.5580472440943</v>
      </c>
      <c r="O4298" s="8">
        <v>11135.956089263631</v>
      </c>
      <c r="P4298" s="8">
        <v>13950.517841420404</v>
      </c>
      <c r="Q4298" s="8">
        <f>P4298-Table3[[#This Row],[paid]]</f>
        <v>2814.5617521567729</v>
      </c>
      <c r="R4298" s="8">
        <v>8.5925587108515682</v>
      </c>
      <c r="S4298" s="8">
        <v>12600</v>
      </c>
      <c r="T4298" s="10">
        <v>0.04</v>
      </c>
      <c r="U4298" s="8">
        <v>861.01686017242139</v>
      </c>
      <c r="V4298" s="10">
        <v>1.0286557937130012E-2</v>
      </c>
    </row>
    <row r="4299" spans="1:22" x14ac:dyDescent="0.25">
      <c r="A4299" s="6">
        <v>44753</v>
      </c>
      <c r="B4299" s="7" t="str">
        <f t="shared" si="67"/>
        <v>7</v>
      </c>
      <c r="C4299" s="17">
        <f>_xlfn.ISOWEEKNUM(Table3[[#This Row],[dt]])</f>
        <v>28</v>
      </c>
      <c r="D4299" s="1">
        <v>17962</v>
      </c>
      <c r="E4299" s="1" t="s">
        <v>10</v>
      </c>
      <c r="F4299" s="1" t="s">
        <v>90</v>
      </c>
      <c r="G4299" s="1" t="s">
        <v>72</v>
      </c>
      <c r="H4299" s="1" t="s">
        <v>11</v>
      </c>
      <c r="I4299" s="1" t="s">
        <v>12</v>
      </c>
      <c r="J4299" s="1" t="s">
        <v>23</v>
      </c>
      <c r="K4299" s="1" t="s">
        <v>15</v>
      </c>
      <c r="L4299" s="1" t="s">
        <v>78</v>
      </c>
      <c r="M4299" s="1">
        <v>206600</v>
      </c>
      <c r="N4299" s="17">
        <v>1603.7972315750094</v>
      </c>
      <c r="O4299" s="8">
        <v>4117.1351225750368</v>
      </c>
      <c r="P4299" s="8">
        <v>6629.568184343455</v>
      </c>
      <c r="Q4299" s="8">
        <f>P4299-Table3[[#This Row],[paid]]</f>
        <v>2512.4330617684182</v>
      </c>
      <c r="R4299" s="8">
        <v>4.1336698017821654</v>
      </c>
      <c r="S4299" s="8">
        <v>6800</v>
      </c>
      <c r="T4299" s="10">
        <v>0.06</v>
      </c>
      <c r="U4299" s="8">
        <v>2247.7760006567105</v>
      </c>
      <c r="V4299" s="10">
        <v>5.6508858952158993E-2</v>
      </c>
    </row>
    <row r="4300" spans="1:22" x14ac:dyDescent="0.25">
      <c r="A4300" s="6">
        <v>44753</v>
      </c>
      <c r="B4300" s="7" t="str">
        <f t="shared" si="67"/>
        <v>7</v>
      </c>
      <c r="C4300" s="17">
        <f>_xlfn.ISOWEEKNUM(Table3[[#This Row],[dt]])</f>
        <v>28</v>
      </c>
      <c r="D4300" s="1">
        <v>15605</v>
      </c>
      <c r="E4300" s="1" t="s">
        <v>10</v>
      </c>
      <c r="F4300" s="1" t="s">
        <v>95</v>
      </c>
      <c r="G4300" s="1" t="s">
        <v>31</v>
      </c>
      <c r="H4300" s="1" t="s">
        <v>11</v>
      </c>
      <c r="I4300" s="1" t="s">
        <v>12</v>
      </c>
      <c r="J4300" s="1" t="s">
        <v>13</v>
      </c>
      <c r="K4300" s="1" t="s">
        <v>14</v>
      </c>
      <c r="L4300" s="1" t="s">
        <v>76</v>
      </c>
      <c r="M4300" s="1">
        <v>169950</v>
      </c>
      <c r="N4300" s="17">
        <v>1119.8068730474297</v>
      </c>
      <c r="O4300" s="8">
        <v>4119.0626669738585</v>
      </c>
      <c r="P4300" s="8">
        <v>6627.2337428023029</v>
      </c>
      <c r="Q4300" s="8">
        <f>P4300-Table3[[#This Row],[paid]]</f>
        <v>2508.1710758284444</v>
      </c>
      <c r="R4300" s="8">
        <v>5.9181934870314059</v>
      </c>
      <c r="S4300" s="8">
        <v>5800</v>
      </c>
      <c r="T4300" s="10">
        <v>0.32</v>
      </c>
      <c r="U4300" s="8">
        <v>11288.247195812841</v>
      </c>
      <c r="V4300" s="10">
        <v>0.28388534427034418</v>
      </c>
    </row>
    <row r="4301" spans="1:22" x14ac:dyDescent="0.25">
      <c r="A4301" s="6">
        <v>44753</v>
      </c>
      <c r="B4301" s="7" t="str">
        <f t="shared" si="67"/>
        <v>7</v>
      </c>
      <c r="C4301" s="17">
        <f>_xlfn.ISOWEEKNUM(Table3[[#This Row],[dt]])</f>
        <v>28</v>
      </c>
      <c r="D4301" s="1">
        <v>17246</v>
      </c>
      <c r="E4301" s="1" t="s">
        <v>10</v>
      </c>
      <c r="F4301" s="1" t="s">
        <v>91</v>
      </c>
      <c r="G4301" s="1" t="s">
        <v>26</v>
      </c>
      <c r="H4301" s="1" t="s">
        <v>11</v>
      </c>
      <c r="I4301" s="1" t="s">
        <v>12</v>
      </c>
      <c r="J4301" s="1" t="s">
        <v>16</v>
      </c>
      <c r="K4301" s="1" t="s">
        <v>14</v>
      </c>
      <c r="L4301" s="1" t="s">
        <v>81</v>
      </c>
      <c r="M4301" s="1">
        <v>213620</v>
      </c>
      <c r="N4301" s="17">
        <v>673.49111900532864</v>
      </c>
      <c r="O4301" s="8">
        <v>4279.982664611276</v>
      </c>
      <c r="P4301" s="8">
        <v>6766.5030847710232</v>
      </c>
      <c r="Q4301" s="8">
        <f>P4301-Table3[[#This Row],[paid]]</f>
        <v>2486.5204201597471</v>
      </c>
      <c r="R4301" s="8">
        <v>10.046907663406749</v>
      </c>
      <c r="S4301" s="8">
        <v>7000</v>
      </c>
      <c r="T4301" s="10">
        <v>0.15</v>
      </c>
      <c r="U4301" s="8">
        <v>5718.4199387814624</v>
      </c>
      <c r="V4301" s="10">
        <v>0.14085118677355365</v>
      </c>
    </row>
    <row r="4302" spans="1:22" x14ac:dyDescent="0.25">
      <c r="A4302" s="6">
        <v>44753</v>
      </c>
      <c r="B4302" s="7" t="str">
        <f t="shared" si="67"/>
        <v>7</v>
      </c>
      <c r="C4302" s="17">
        <f>_xlfn.ISOWEEKNUM(Table3[[#This Row],[dt]])</f>
        <v>28</v>
      </c>
      <c r="D4302" s="1">
        <v>16656</v>
      </c>
      <c r="E4302" s="1" t="s">
        <v>10</v>
      </c>
      <c r="F4302" s="1" t="s">
        <v>90</v>
      </c>
      <c r="G4302" s="1" t="s">
        <v>73</v>
      </c>
      <c r="H4302" s="1" t="s">
        <v>11</v>
      </c>
      <c r="I4302" s="1" t="s">
        <v>18</v>
      </c>
      <c r="J4302" s="1" t="s">
        <v>13</v>
      </c>
      <c r="K4302" s="1" t="s">
        <v>14</v>
      </c>
      <c r="L4302" s="1" t="s">
        <v>81</v>
      </c>
      <c r="M4302" s="1">
        <v>195020</v>
      </c>
      <c r="N4302" s="17">
        <v>1029.594292508918</v>
      </c>
      <c r="O4302" s="8">
        <v>3918.4520018728476</v>
      </c>
      <c r="P4302" s="8">
        <v>6057.6814063039456</v>
      </c>
      <c r="Q4302" s="8">
        <f>P4302-Table3[[#This Row],[paid]]</f>
        <v>2139.2294044310979</v>
      </c>
      <c r="R4302" s="8">
        <v>5.883561564373645</v>
      </c>
      <c r="S4302" s="8">
        <v>8200</v>
      </c>
      <c r="T4302" s="10">
        <v>0.11</v>
      </c>
      <c r="U4302" s="8">
        <v>3794.7917007758228</v>
      </c>
      <c r="V4302" s="10">
        <v>0.10440715531927118</v>
      </c>
    </row>
    <row r="4303" spans="1:22" x14ac:dyDescent="0.25">
      <c r="A4303" s="6">
        <v>44753</v>
      </c>
      <c r="B4303" s="7" t="str">
        <f t="shared" si="67"/>
        <v>7</v>
      </c>
      <c r="C4303" s="17">
        <f>_xlfn.ISOWEEKNUM(Table3[[#This Row],[dt]])</f>
        <v>28</v>
      </c>
      <c r="D4303" s="1">
        <v>2480</v>
      </c>
      <c r="E4303" s="1" t="s">
        <v>10</v>
      </c>
      <c r="F4303" s="1" t="s">
        <v>92</v>
      </c>
      <c r="G4303" s="1" t="s">
        <v>58</v>
      </c>
      <c r="H4303" s="1" t="s">
        <v>17</v>
      </c>
      <c r="I4303" s="1" t="s">
        <v>12</v>
      </c>
      <c r="J4303" s="1" t="s">
        <v>13</v>
      </c>
      <c r="K4303" s="1" t="s">
        <v>14</v>
      </c>
      <c r="L4303" s="1" t="s">
        <v>78</v>
      </c>
      <c r="M4303" s="1">
        <v>595720</v>
      </c>
      <c r="N4303" s="17">
        <v>1167.0829136551297</v>
      </c>
      <c r="O4303" s="8">
        <v>20239.50628193314</v>
      </c>
      <c r="P4303" s="8">
        <v>22242.167572937691</v>
      </c>
      <c r="Q4303" s="8">
        <f>P4303-Table3[[#This Row],[paid]]</f>
        <v>2002.6612910045515</v>
      </c>
      <c r="R4303" s="8">
        <v>19.057915519711052</v>
      </c>
      <c r="S4303" s="8">
        <v>50000</v>
      </c>
      <c r="T4303" s="10">
        <v>0.06</v>
      </c>
      <c r="U4303" s="8">
        <v>5537.8147575114945</v>
      </c>
      <c r="V4303" s="10">
        <v>4.1496366000537785E-2</v>
      </c>
    </row>
    <row r="4304" spans="1:22" x14ac:dyDescent="0.25">
      <c r="A4304" s="6">
        <v>44753</v>
      </c>
      <c r="B4304" s="7" t="str">
        <f t="shared" si="67"/>
        <v>7</v>
      </c>
      <c r="C4304" s="17">
        <f>_xlfn.ISOWEEKNUM(Table3[[#This Row],[dt]])</f>
        <v>28</v>
      </c>
      <c r="D4304" s="1">
        <v>2647</v>
      </c>
      <c r="E4304" s="1" t="s">
        <v>10</v>
      </c>
      <c r="F4304" s="1" t="s">
        <v>95</v>
      </c>
      <c r="G4304" s="1" t="s">
        <v>74</v>
      </c>
      <c r="H4304" s="1" t="s">
        <v>11</v>
      </c>
      <c r="I4304" s="1" t="s">
        <v>21</v>
      </c>
      <c r="J4304" s="1" t="s">
        <v>13</v>
      </c>
      <c r="K4304" s="1" t="s">
        <v>14</v>
      </c>
      <c r="L4304" s="1" t="s">
        <v>76</v>
      </c>
      <c r="M4304" s="1">
        <v>206680</v>
      </c>
      <c r="N4304" s="17">
        <v>494.81252654747652</v>
      </c>
      <c r="O4304" s="8">
        <v>4520.2729664300487</v>
      </c>
      <c r="P4304" s="8">
        <v>6012.6013096868519</v>
      </c>
      <c r="Q4304" s="8">
        <f>P4304-Table3[[#This Row],[paid]]</f>
        <v>1492.3283432568032</v>
      </c>
      <c r="R4304" s="8">
        <v>12.15127141513454</v>
      </c>
      <c r="S4304" s="8">
        <v>4600</v>
      </c>
      <c r="T4304" s="10">
        <v>0.08</v>
      </c>
      <c r="U4304" s="8">
        <v>2525.1789775501993</v>
      </c>
      <c r="V4304" s="10">
        <v>6.9996851819691439E-2</v>
      </c>
    </row>
    <row r="4305" spans="1:22" x14ac:dyDescent="0.25">
      <c r="A4305" s="6">
        <v>44753</v>
      </c>
      <c r="B4305" s="7" t="str">
        <f t="shared" si="67"/>
        <v>7</v>
      </c>
      <c r="C4305" s="17">
        <f>_xlfn.ISOWEEKNUM(Table3[[#This Row],[dt]])</f>
        <v>28</v>
      </c>
      <c r="D4305" s="1">
        <v>15101</v>
      </c>
      <c r="E4305" s="1" t="s">
        <v>10</v>
      </c>
      <c r="F4305" s="1" t="s">
        <v>95</v>
      </c>
      <c r="G4305" s="1" t="s">
        <v>25</v>
      </c>
      <c r="H4305" s="1" t="s">
        <v>17</v>
      </c>
      <c r="I4305" s="1" t="s">
        <v>12</v>
      </c>
      <c r="J4305" s="1" t="s">
        <v>16</v>
      </c>
      <c r="K4305" s="1" t="s">
        <v>14</v>
      </c>
      <c r="L4305" s="1" t="s">
        <v>78</v>
      </c>
      <c r="M4305" s="1">
        <v>90810</v>
      </c>
      <c r="N4305" s="17">
        <v>464.34804123711342</v>
      </c>
      <c r="O4305" s="8">
        <v>5990.4995429134169</v>
      </c>
      <c r="P4305" s="8">
        <v>7477.6256150098607</v>
      </c>
      <c r="Q4305" s="8">
        <f>P4305-Table3[[#This Row],[paid]]</f>
        <v>1487.1260720964437</v>
      </c>
      <c r="R4305" s="8">
        <v>16.103493394928538</v>
      </c>
      <c r="S4305" s="8">
        <v>5600</v>
      </c>
      <c r="T4305" s="10">
        <v>0.1</v>
      </c>
      <c r="U4305" s="8">
        <v>2482.7356371044802</v>
      </c>
      <c r="V4305" s="10">
        <v>5.5336987187503239E-2</v>
      </c>
    </row>
    <row r="4306" spans="1:22" x14ac:dyDescent="0.25">
      <c r="A4306" s="6">
        <v>44753</v>
      </c>
      <c r="B4306" s="7" t="str">
        <f t="shared" si="67"/>
        <v>7</v>
      </c>
      <c r="C4306" s="17">
        <f>_xlfn.ISOWEEKNUM(Table3[[#This Row],[dt]])</f>
        <v>28</v>
      </c>
      <c r="D4306" s="1">
        <v>17473</v>
      </c>
      <c r="E4306" s="1" t="s">
        <v>10</v>
      </c>
      <c r="F4306" s="1" t="s">
        <v>93</v>
      </c>
      <c r="G4306" s="1" t="s">
        <v>57</v>
      </c>
      <c r="H4306" s="1" t="s">
        <v>17</v>
      </c>
      <c r="I4306" s="1" t="s">
        <v>12</v>
      </c>
      <c r="J4306" s="1" t="s">
        <v>16</v>
      </c>
      <c r="K4306" s="1" t="s">
        <v>15</v>
      </c>
      <c r="L4306" s="1" t="s">
        <v>80</v>
      </c>
      <c r="M4306" s="1">
        <v>158240</v>
      </c>
      <c r="N4306" s="17">
        <v>385.90843587185458</v>
      </c>
      <c r="O4306" s="8">
        <v>3127.9628390857906</v>
      </c>
      <c r="P4306" s="8">
        <v>4572.3759344578903</v>
      </c>
      <c r="Q4306" s="8">
        <f>P4306-Table3[[#This Row],[paid]]</f>
        <v>1444.4130953720996</v>
      </c>
      <c r="R4306" s="8">
        <v>11.848344087446177</v>
      </c>
      <c r="S4306" s="8">
        <v>1800</v>
      </c>
      <c r="T4306" s="10">
        <v>6.5000000000000002E-2</v>
      </c>
      <c r="U4306" s="8">
        <v>679.86849402342239</v>
      </c>
      <c r="V4306" s="10">
        <v>2.4781736518347943E-2</v>
      </c>
    </row>
    <row r="4307" spans="1:22" x14ac:dyDescent="0.25">
      <c r="A4307" s="6">
        <v>44753</v>
      </c>
      <c r="B4307" s="7" t="str">
        <f t="shared" si="67"/>
        <v>7</v>
      </c>
      <c r="C4307" s="17">
        <f>_xlfn.ISOWEEKNUM(Table3[[#This Row],[dt]])</f>
        <v>28</v>
      </c>
      <c r="D4307" s="1">
        <v>15031</v>
      </c>
      <c r="E4307" s="1" t="s">
        <v>10</v>
      </c>
      <c r="F4307" s="1" t="s">
        <v>93</v>
      </c>
      <c r="G4307" s="1" t="s">
        <v>68</v>
      </c>
      <c r="H4307" s="1" t="s">
        <v>19</v>
      </c>
      <c r="I4307" s="1" t="s">
        <v>12</v>
      </c>
      <c r="J4307" s="1" t="s">
        <v>13</v>
      </c>
      <c r="K4307" s="1" t="s">
        <v>14</v>
      </c>
      <c r="L4307" s="1" t="s">
        <v>76</v>
      </c>
      <c r="M4307" s="1">
        <v>126810</v>
      </c>
      <c r="N4307" s="17">
        <v>211.27957347550819</v>
      </c>
      <c r="O4307" s="8">
        <v>3499.6835322071183</v>
      </c>
      <c r="P4307" s="8">
        <v>4929.4109598931982</v>
      </c>
      <c r="Q4307" s="8">
        <f>P4307-Table3[[#This Row],[paid]]</f>
        <v>1429.7274276860799</v>
      </c>
      <c r="R4307" s="8">
        <v>23.331223548047451</v>
      </c>
      <c r="S4307" s="8">
        <v>3400</v>
      </c>
      <c r="T4307" s="10">
        <v>0.11</v>
      </c>
      <c r="U4307" s="8">
        <v>288.15409121443179</v>
      </c>
      <c r="V4307" s="10">
        <v>9.7426816834343417E-3</v>
      </c>
    </row>
    <row r="4308" spans="1:22" x14ac:dyDescent="0.25">
      <c r="A4308" s="6">
        <v>44753</v>
      </c>
      <c r="B4308" s="7" t="str">
        <f t="shared" si="67"/>
        <v>7</v>
      </c>
      <c r="C4308" s="17">
        <f>_xlfn.ISOWEEKNUM(Table3[[#This Row],[dt]])</f>
        <v>28</v>
      </c>
      <c r="D4308" s="1">
        <v>13948</v>
      </c>
      <c r="E4308" s="1" t="s">
        <v>10</v>
      </c>
      <c r="F4308" s="1" t="s">
        <v>91</v>
      </c>
      <c r="G4308" s="1" t="s">
        <v>53</v>
      </c>
      <c r="H4308" s="1" t="s">
        <v>11</v>
      </c>
      <c r="I4308" s="1" t="s">
        <v>18</v>
      </c>
      <c r="J4308" s="1" t="s">
        <v>13</v>
      </c>
      <c r="K4308" s="1" t="s">
        <v>14</v>
      </c>
      <c r="L4308" s="1" t="s">
        <v>78</v>
      </c>
      <c r="M4308" s="1">
        <v>178520</v>
      </c>
      <c r="N4308" s="17">
        <v>710.02726013317238</v>
      </c>
      <c r="O4308" s="8">
        <v>4222.3453078543234</v>
      </c>
      <c r="P4308" s="8">
        <v>5614.1952626815764</v>
      </c>
      <c r="Q4308" s="8">
        <f>P4308-Table3[[#This Row],[paid]]</f>
        <v>1391.849954827253</v>
      </c>
      <c r="R4308" s="8">
        <v>7.9070136851204564</v>
      </c>
      <c r="S4308" s="8">
        <v>5200</v>
      </c>
      <c r="T4308" s="10">
        <v>0.1</v>
      </c>
      <c r="U4308" s="8">
        <v>2378.1680195706781</v>
      </c>
      <c r="V4308" s="10">
        <v>7.0599848785058844E-2</v>
      </c>
    </row>
    <row r="4309" spans="1:22" x14ac:dyDescent="0.25">
      <c r="A4309" s="6">
        <v>44753</v>
      </c>
      <c r="B4309" s="7" t="str">
        <f t="shared" si="67"/>
        <v>7</v>
      </c>
      <c r="C4309" s="17">
        <f>_xlfn.ISOWEEKNUM(Table3[[#This Row],[dt]])</f>
        <v>28</v>
      </c>
      <c r="D4309" s="1">
        <v>2851</v>
      </c>
      <c r="E4309" s="1" t="s">
        <v>10</v>
      </c>
      <c r="F4309" s="1" t="s">
        <v>91</v>
      </c>
      <c r="G4309" s="1" t="s">
        <v>31</v>
      </c>
      <c r="H4309" s="1" t="s">
        <v>11</v>
      </c>
      <c r="I4309" s="1" t="s">
        <v>18</v>
      </c>
      <c r="J4309" s="1" t="s">
        <v>13</v>
      </c>
      <c r="K4309" s="1" t="s">
        <v>15</v>
      </c>
      <c r="L4309" s="1" t="s">
        <v>81</v>
      </c>
      <c r="M4309" s="1">
        <v>81200</v>
      </c>
      <c r="N4309" s="17">
        <v>451.73852573018081</v>
      </c>
      <c r="O4309" s="8">
        <v>2333.7839810662927</v>
      </c>
      <c r="P4309" s="8">
        <v>3660.625468679164</v>
      </c>
      <c r="Q4309" s="8">
        <f>P4309-Table3[[#This Row],[paid]]</f>
        <v>1326.8414876128713</v>
      </c>
      <c r="R4309" s="8">
        <v>8.1034166009246267</v>
      </c>
      <c r="S4309" s="8">
        <v>3200</v>
      </c>
      <c r="T4309" s="10">
        <v>0.08</v>
      </c>
      <c r="U4309" s="8">
        <v>646.3804712054565</v>
      </c>
      <c r="V4309" s="10">
        <v>2.9429418402946911E-2</v>
      </c>
    </row>
    <row r="4310" spans="1:22" x14ac:dyDescent="0.25">
      <c r="A4310" s="6">
        <v>44753</v>
      </c>
      <c r="B4310" s="7" t="str">
        <f t="shared" si="67"/>
        <v>7</v>
      </c>
      <c r="C4310" s="17">
        <f>_xlfn.ISOWEEKNUM(Table3[[#This Row],[dt]])</f>
        <v>28</v>
      </c>
      <c r="D4310" s="1">
        <v>16857</v>
      </c>
      <c r="E4310" s="1" t="s">
        <v>10</v>
      </c>
      <c r="F4310" s="1" t="s">
        <v>91</v>
      </c>
      <c r="G4310" s="1" t="s">
        <v>51</v>
      </c>
      <c r="H4310" s="1" t="s">
        <v>11</v>
      </c>
      <c r="I4310" s="1" t="s">
        <v>12</v>
      </c>
      <c r="J4310" s="1" t="s">
        <v>13</v>
      </c>
      <c r="K4310" s="1" t="s">
        <v>15</v>
      </c>
      <c r="L4310" s="1" t="s">
        <v>77</v>
      </c>
      <c r="M4310" s="1">
        <v>353810</v>
      </c>
      <c r="N4310" s="17">
        <v>1042.3828229622354</v>
      </c>
      <c r="O4310" s="8">
        <v>4153.1958608967134</v>
      </c>
      <c r="P4310" s="8">
        <v>5466.1869012583184</v>
      </c>
      <c r="Q4310" s="8">
        <f>P4310-Table3[[#This Row],[paid]]</f>
        <v>1312.991040361605</v>
      </c>
      <c r="R4310" s="8">
        <v>5.2439341677988809</v>
      </c>
      <c r="S4310" s="8">
        <v>4400</v>
      </c>
      <c r="T4310" s="10">
        <v>0.08</v>
      </c>
      <c r="U4310" s="8">
        <v>424.75136866610757</v>
      </c>
      <c r="V4310" s="10">
        <v>1.2950873443677581E-2</v>
      </c>
    </row>
    <row r="4311" spans="1:22" x14ac:dyDescent="0.25">
      <c r="A4311" s="6">
        <v>44753</v>
      </c>
      <c r="B4311" s="7" t="str">
        <f t="shared" si="67"/>
        <v>7</v>
      </c>
      <c r="C4311" s="17">
        <f>_xlfn.ISOWEEKNUM(Table3[[#This Row],[dt]])</f>
        <v>28</v>
      </c>
      <c r="D4311" s="1">
        <v>2917</v>
      </c>
      <c r="E4311" s="1" t="s">
        <v>10</v>
      </c>
      <c r="F4311" s="1" t="s">
        <v>93</v>
      </c>
      <c r="G4311" s="1" t="s">
        <v>35</v>
      </c>
      <c r="H4311" s="1" t="s">
        <v>17</v>
      </c>
      <c r="I4311" s="1" t="s">
        <v>18</v>
      </c>
      <c r="J4311" s="1" t="s">
        <v>13</v>
      </c>
      <c r="K4311" s="1" t="s">
        <v>15</v>
      </c>
      <c r="L4311" s="1" t="s">
        <v>79</v>
      </c>
      <c r="M4311" s="1">
        <v>101490</v>
      </c>
      <c r="N4311" s="17">
        <v>472.17082162921349</v>
      </c>
      <c r="O4311" s="8">
        <v>2532.1527896038228</v>
      </c>
      <c r="P4311" s="8">
        <v>3759.7756703079936</v>
      </c>
      <c r="Q4311" s="8">
        <f>P4311-Table3[[#This Row],[paid]]</f>
        <v>1227.6228807041707</v>
      </c>
      <c r="R4311" s="8">
        <v>7.962744621395669</v>
      </c>
      <c r="S4311" s="8">
        <v>1600</v>
      </c>
      <c r="T4311" s="10">
        <v>7.0000000000000007E-2</v>
      </c>
      <c r="U4311" s="8">
        <v>195.67874358845057</v>
      </c>
      <c r="V4311" s="10">
        <v>8.6742206959216864E-3</v>
      </c>
    </row>
    <row r="4312" spans="1:22" x14ac:dyDescent="0.25">
      <c r="A4312" s="6">
        <v>44753</v>
      </c>
      <c r="B4312" s="7" t="str">
        <f t="shared" si="67"/>
        <v>7</v>
      </c>
      <c r="C4312" s="17">
        <f>_xlfn.ISOWEEKNUM(Table3[[#This Row],[dt]])</f>
        <v>28</v>
      </c>
      <c r="D4312" s="1">
        <v>17100</v>
      </c>
      <c r="E4312" s="1" t="s">
        <v>10</v>
      </c>
      <c r="F4312" s="1" t="s">
        <v>92</v>
      </c>
      <c r="G4312" s="1" t="s">
        <v>70</v>
      </c>
      <c r="H4312" s="1" t="s">
        <v>11</v>
      </c>
      <c r="I4312" s="1" t="s">
        <v>21</v>
      </c>
      <c r="J4312" s="1" t="s">
        <v>13</v>
      </c>
      <c r="K4312" s="1" t="s">
        <v>15</v>
      </c>
      <c r="L4312" s="1" t="s">
        <v>78</v>
      </c>
      <c r="M4312" s="1">
        <v>84340</v>
      </c>
      <c r="N4312" s="17">
        <v>618.2263060086724</v>
      </c>
      <c r="O4312" s="8">
        <v>2382.9630653948639</v>
      </c>
      <c r="P4312" s="8">
        <v>3458.2405006435893</v>
      </c>
      <c r="Q4312" s="8">
        <f>P4312-Table3[[#This Row],[paid]]</f>
        <v>1075.2774352487254</v>
      </c>
      <c r="R4312" s="8">
        <v>5.5938100126639991</v>
      </c>
      <c r="S4312" s="8">
        <v>3600</v>
      </c>
      <c r="T4312" s="10">
        <v>7.0000000000000007E-2</v>
      </c>
      <c r="U4312" s="8">
        <v>443.29163193857028</v>
      </c>
      <c r="V4312" s="10">
        <v>2.1364025620161098E-2</v>
      </c>
    </row>
    <row r="4313" spans="1:22" x14ac:dyDescent="0.25">
      <c r="A4313" s="6">
        <v>44753</v>
      </c>
      <c r="B4313" s="7" t="str">
        <f t="shared" si="67"/>
        <v>7</v>
      </c>
      <c r="C4313" s="17">
        <f>_xlfn.ISOWEEKNUM(Table3[[#This Row],[dt]])</f>
        <v>28</v>
      </c>
      <c r="D4313" s="1">
        <v>18006</v>
      </c>
      <c r="E4313" s="1" t="s">
        <v>10</v>
      </c>
      <c r="F4313" s="1" t="s">
        <v>92</v>
      </c>
      <c r="G4313" s="1" t="s">
        <v>35</v>
      </c>
      <c r="H4313" s="1" t="s">
        <v>11</v>
      </c>
      <c r="I4313" s="1" t="s">
        <v>12</v>
      </c>
      <c r="J4313" s="1" t="s">
        <v>16</v>
      </c>
      <c r="K4313" s="1" t="s">
        <v>14</v>
      </c>
      <c r="L4313" s="1" t="s">
        <v>81</v>
      </c>
      <c r="M4313" s="1">
        <v>55450</v>
      </c>
      <c r="N4313" s="17">
        <v>450.52572885136215</v>
      </c>
      <c r="O4313" s="8">
        <v>1377.4516042110613</v>
      </c>
      <c r="P4313" s="8">
        <v>2028.0306795577333</v>
      </c>
      <c r="Q4313" s="8">
        <f>P4313-Table3[[#This Row],[paid]]</f>
        <v>650.57907534667197</v>
      </c>
      <c r="R4313" s="8">
        <v>4.5014758307551022</v>
      </c>
      <c r="S4313" s="8">
        <v>2600</v>
      </c>
      <c r="T4313" s="10">
        <v>0.08</v>
      </c>
      <c r="U4313" s="8">
        <v>535.10428549853418</v>
      </c>
      <c r="V4313" s="10">
        <v>4.3975689560346302E-2</v>
      </c>
    </row>
    <row r="4314" spans="1:22" x14ac:dyDescent="0.25">
      <c r="A4314" s="6">
        <v>44753</v>
      </c>
      <c r="B4314" s="7" t="str">
        <f t="shared" si="67"/>
        <v>7</v>
      </c>
      <c r="C4314" s="17">
        <f>_xlfn.ISOWEEKNUM(Table3[[#This Row],[dt]])</f>
        <v>28</v>
      </c>
      <c r="D4314" s="1">
        <v>18082</v>
      </c>
      <c r="E4314" s="1" t="s">
        <v>24</v>
      </c>
      <c r="F4314" s="1" t="s">
        <v>92</v>
      </c>
      <c r="G4314" s="1" t="s">
        <v>63</v>
      </c>
      <c r="H4314" s="1" t="s">
        <v>11</v>
      </c>
      <c r="I4314" s="1" t="s">
        <v>12</v>
      </c>
      <c r="J4314" s="1" t="s">
        <v>13</v>
      </c>
      <c r="K4314" s="1" t="s">
        <v>15</v>
      </c>
      <c r="L4314" s="1" t="s">
        <v>75</v>
      </c>
      <c r="M4314" s="1">
        <v>86530</v>
      </c>
      <c r="N4314" s="17">
        <v>860.62801932367154</v>
      </c>
      <c r="O4314" s="8">
        <v>1707.045601963051</v>
      </c>
      <c r="P4314" s="8">
        <v>2331.9544052581664</v>
      </c>
      <c r="Q4314" s="8">
        <f>P4314-Table3[[#This Row],[paid]]</f>
        <v>624.90880329511538</v>
      </c>
      <c r="R4314" s="8">
        <v>2.709596193592144</v>
      </c>
      <c r="S4314" s="8">
        <v>3000</v>
      </c>
      <c r="T4314" s="10">
        <v>0.15</v>
      </c>
      <c r="U4314" s="8">
        <v>193.49529189355934</v>
      </c>
      <c r="V4314" s="10">
        <v>1.3829264947409197E-2</v>
      </c>
    </row>
    <row r="4315" spans="1:22" x14ac:dyDescent="0.25">
      <c r="A4315" s="6">
        <v>44753</v>
      </c>
      <c r="B4315" s="7" t="str">
        <f t="shared" si="67"/>
        <v>7</v>
      </c>
      <c r="C4315" s="17">
        <f>_xlfn.ISOWEEKNUM(Table3[[#This Row],[dt]])</f>
        <v>28</v>
      </c>
      <c r="D4315" s="1">
        <v>17267</v>
      </c>
      <c r="E4315" s="1" t="s">
        <v>10</v>
      </c>
      <c r="F4315" s="1" t="s">
        <v>89</v>
      </c>
      <c r="G4315" s="1" t="s">
        <v>46</v>
      </c>
      <c r="H4315" s="1" t="s">
        <v>11</v>
      </c>
      <c r="I4315" s="1" t="s">
        <v>21</v>
      </c>
      <c r="J4315" s="1" t="s">
        <v>13</v>
      </c>
      <c r="K4315" s="1" t="s">
        <v>15</v>
      </c>
      <c r="L4315" s="1" t="s">
        <v>78</v>
      </c>
      <c r="M4315" s="1">
        <v>96260</v>
      </c>
      <c r="N4315" s="17">
        <v>375.28265107212474</v>
      </c>
      <c r="O4315" s="8">
        <v>1989.5719634200861</v>
      </c>
      <c r="P4315" s="8">
        <v>2592.5411143439665</v>
      </c>
      <c r="Q4315" s="8">
        <f>P4315-Table3[[#This Row],[paid]]</f>
        <v>602.96915092388031</v>
      </c>
      <c r="R4315" s="8">
        <v>6.908235984097522</v>
      </c>
      <c r="S4315" s="8">
        <v>800</v>
      </c>
      <c r="T4315" s="10">
        <v>0.06</v>
      </c>
      <c r="U4315" s="8">
        <v>50.721225735243323</v>
      </c>
      <c r="V4315" s="10">
        <v>3.2607149702540751E-3</v>
      </c>
    </row>
    <row r="4316" spans="1:22" x14ac:dyDescent="0.25">
      <c r="A4316" s="6">
        <v>44753</v>
      </c>
      <c r="B4316" s="7" t="str">
        <f t="shared" si="67"/>
        <v>7</v>
      </c>
      <c r="C4316" s="17">
        <f>_xlfn.ISOWEEKNUM(Table3[[#This Row],[dt]])</f>
        <v>28</v>
      </c>
      <c r="D4316" s="1">
        <v>15910</v>
      </c>
      <c r="E4316" s="1" t="s">
        <v>10</v>
      </c>
      <c r="F4316" s="1" t="s">
        <v>93</v>
      </c>
      <c r="G4316" s="1" t="s">
        <v>61</v>
      </c>
      <c r="H4316" s="1" t="s">
        <v>11</v>
      </c>
      <c r="I4316" s="1" t="s">
        <v>12</v>
      </c>
      <c r="J4316" s="1" t="s">
        <v>16</v>
      </c>
      <c r="K4316" s="1" t="s">
        <v>14</v>
      </c>
      <c r="L4316" s="1" t="s">
        <v>79</v>
      </c>
      <c r="M4316" s="1">
        <v>116020</v>
      </c>
      <c r="N4316" s="17">
        <v>341.83425275827483</v>
      </c>
      <c r="O4316" s="8">
        <v>2421.0998769245466</v>
      </c>
      <c r="P4316" s="8">
        <v>2934.804493906573</v>
      </c>
      <c r="Q4316" s="8">
        <f>P4316-Table3[[#This Row],[paid]]</f>
        <v>513.70461698202644</v>
      </c>
      <c r="R4316" s="8">
        <v>8.5854605564700233</v>
      </c>
      <c r="S4316" s="8">
        <v>2800</v>
      </c>
      <c r="T4316" s="10">
        <v>0.15</v>
      </c>
      <c r="U4316" s="8">
        <v>1662.7012687271049</v>
      </c>
      <c r="V4316" s="10">
        <v>9.4424306183444842E-2</v>
      </c>
    </row>
    <row r="4317" spans="1:22" x14ac:dyDescent="0.25">
      <c r="A4317" s="6">
        <v>44753</v>
      </c>
      <c r="B4317" s="7" t="str">
        <f t="shared" si="67"/>
        <v>7</v>
      </c>
      <c r="C4317" s="17">
        <f>_xlfn.ISOWEEKNUM(Table3[[#This Row],[dt]])</f>
        <v>28</v>
      </c>
      <c r="D4317" s="1">
        <v>17365</v>
      </c>
      <c r="E4317" s="1" t="s">
        <v>10</v>
      </c>
      <c r="F4317" s="1" t="s">
        <v>95</v>
      </c>
      <c r="G4317" s="1" t="s">
        <v>26</v>
      </c>
      <c r="H4317" s="1" t="s">
        <v>17</v>
      </c>
      <c r="I4317" s="1" t="s">
        <v>18</v>
      </c>
      <c r="J4317" s="1" t="s">
        <v>16</v>
      </c>
      <c r="K4317" s="1" t="s">
        <v>15</v>
      </c>
      <c r="L4317" s="1" t="s">
        <v>76</v>
      </c>
      <c r="M4317" s="1">
        <v>124270</v>
      </c>
      <c r="N4317" s="17">
        <v>313.06648005598322</v>
      </c>
      <c r="O4317" s="8">
        <v>1099.8923424331053</v>
      </c>
      <c r="P4317" s="8">
        <v>1594.1640003984373</v>
      </c>
      <c r="Q4317" s="8">
        <f>P4317-Table3[[#This Row],[paid]]</f>
        <v>494.271657965332</v>
      </c>
      <c r="R4317" s="8">
        <v>5.0920941779310436</v>
      </c>
      <c r="S4317" s="8">
        <v>1200</v>
      </c>
      <c r="T4317" s="10">
        <v>0.11</v>
      </c>
      <c r="U4317" s="8">
        <v>996.33531054559319</v>
      </c>
      <c r="V4317" s="10">
        <v>0.10416486951745807</v>
      </c>
    </row>
    <row r="4318" spans="1:22" x14ac:dyDescent="0.25">
      <c r="A4318" s="6">
        <v>44753</v>
      </c>
      <c r="B4318" s="7" t="str">
        <f t="shared" si="67"/>
        <v>7</v>
      </c>
      <c r="C4318" s="17">
        <f>_xlfn.ISOWEEKNUM(Table3[[#This Row],[dt]])</f>
        <v>28</v>
      </c>
      <c r="D4318" s="1">
        <v>17870</v>
      </c>
      <c r="E4318" s="1" t="s">
        <v>10</v>
      </c>
      <c r="F4318" s="1" t="s">
        <v>91</v>
      </c>
      <c r="G4318" s="1" t="s">
        <v>42</v>
      </c>
      <c r="H4318" s="1" t="s">
        <v>11</v>
      </c>
      <c r="I4318" s="1" t="s">
        <v>12</v>
      </c>
      <c r="J4318" s="1" t="s">
        <v>13</v>
      </c>
      <c r="K4318" s="1" t="s">
        <v>14</v>
      </c>
      <c r="L4318" s="1" t="s">
        <v>77</v>
      </c>
      <c r="M4318" s="1">
        <v>117250</v>
      </c>
      <c r="N4318" s="17">
        <v>571.78714859437753</v>
      </c>
      <c r="O4318" s="8">
        <v>3861.9125095981703</v>
      </c>
      <c r="P4318" s="8">
        <v>4329.78812153744</v>
      </c>
      <c r="Q4318" s="8">
        <f>P4318-Table3[[#This Row],[paid]]</f>
        <v>467.87561193926967</v>
      </c>
      <c r="R4318" s="8">
        <v>7.5723774698003341</v>
      </c>
      <c r="S4318" s="8">
        <v>2600</v>
      </c>
      <c r="T4318" s="10">
        <v>0.12</v>
      </c>
      <c r="U4318" s="8">
        <v>1896.9989993878876</v>
      </c>
      <c r="V4318" s="10">
        <v>7.302124053721952E-2</v>
      </c>
    </row>
    <row r="4319" spans="1:22" x14ac:dyDescent="0.25">
      <c r="A4319" s="6">
        <v>44753</v>
      </c>
      <c r="B4319" s="7" t="str">
        <f t="shared" si="67"/>
        <v>7</v>
      </c>
      <c r="C4319" s="17">
        <f>_xlfn.ISOWEEKNUM(Table3[[#This Row],[dt]])</f>
        <v>28</v>
      </c>
      <c r="D4319" s="1">
        <v>2973</v>
      </c>
      <c r="E4319" s="1" t="s">
        <v>10</v>
      </c>
      <c r="F4319" s="1" t="s">
        <v>95</v>
      </c>
      <c r="G4319" s="1" t="s">
        <v>66</v>
      </c>
      <c r="H4319" s="1" t="s">
        <v>11</v>
      </c>
      <c r="I4319" s="1" t="s">
        <v>21</v>
      </c>
      <c r="J4319" s="1" t="s">
        <v>16</v>
      </c>
      <c r="K4319" s="1" t="s">
        <v>14</v>
      </c>
      <c r="L4319" s="1" t="s">
        <v>76</v>
      </c>
      <c r="M4319" s="1">
        <v>85210</v>
      </c>
      <c r="N4319" s="17">
        <v>467.41227688289069</v>
      </c>
      <c r="O4319" s="8">
        <v>941.31380164816369</v>
      </c>
      <c r="P4319" s="8">
        <v>1163.9725589673492</v>
      </c>
      <c r="Q4319" s="8">
        <f>P4319-Table3[[#This Row],[paid]]</f>
        <v>222.6587573191855</v>
      </c>
      <c r="R4319" s="8">
        <v>2.4902481525083697</v>
      </c>
      <c r="S4319" s="8">
        <v>1400</v>
      </c>
      <c r="T4319" s="10">
        <v>0.05</v>
      </c>
      <c r="U4319" s="8">
        <v>305.84753444594844</v>
      </c>
      <c r="V4319" s="10">
        <v>4.3793634722409845E-2</v>
      </c>
    </row>
    <row r="4320" spans="1:22" x14ac:dyDescent="0.25">
      <c r="A4320" s="6">
        <v>44753</v>
      </c>
      <c r="B4320" s="7" t="str">
        <f t="shared" si="67"/>
        <v>7</v>
      </c>
      <c r="C4320" s="17">
        <f>_xlfn.ISOWEEKNUM(Table3[[#This Row],[dt]])</f>
        <v>28</v>
      </c>
      <c r="D4320" s="1">
        <v>2406</v>
      </c>
      <c r="E4320" s="1" t="s">
        <v>10</v>
      </c>
      <c r="F4320" s="1" t="s">
        <v>92</v>
      </c>
      <c r="G4320" s="1" t="s">
        <v>34</v>
      </c>
      <c r="H4320" s="1" t="s">
        <v>17</v>
      </c>
      <c r="I4320" s="1" t="s">
        <v>18</v>
      </c>
      <c r="J4320" s="1" t="s">
        <v>16</v>
      </c>
      <c r="K4320" s="1" t="s">
        <v>14</v>
      </c>
      <c r="L4320" s="1" t="s">
        <v>77</v>
      </c>
      <c r="M4320" s="1">
        <v>35150</v>
      </c>
      <c r="N4320" s="17">
        <v>212.07668353444922</v>
      </c>
      <c r="O4320" s="8">
        <v>1463.3342020336654</v>
      </c>
      <c r="P4320" s="8">
        <v>1668.489593923814</v>
      </c>
      <c r="Q4320" s="8">
        <f>P4320-Table3[[#This Row],[paid]]</f>
        <v>205.15539189014862</v>
      </c>
      <c r="R4320" s="8">
        <v>7.8673881829766952</v>
      </c>
      <c r="S4320" s="8">
        <v>5000</v>
      </c>
      <c r="T4320" s="10">
        <v>0.05</v>
      </c>
      <c r="U4320" s="8">
        <v>115.20431857065104</v>
      </c>
      <c r="V4320" s="10">
        <v>1.1507845078386453E-2</v>
      </c>
    </row>
    <row r="4321" spans="1:22" x14ac:dyDescent="0.25">
      <c r="A4321" s="6">
        <v>44753</v>
      </c>
      <c r="B4321" s="7" t="str">
        <f t="shared" si="67"/>
        <v>7</v>
      </c>
      <c r="C4321" s="17">
        <f>_xlfn.ISOWEEKNUM(Table3[[#This Row],[dt]])</f>
        <v>28</v>
      </c>
      <c r="D4321" s="1">
        <v>8767</v>
      </c>
      <c r="E4321" s="1" t="s">
        <v>10</v>
      </c>
      <c r="F4321" s="1" t="s">
        <v>91</v>
      </c>
      <c r="G4321" s="1" t="s">
        <v>43</v>
      </c>
      <c r="H4321" s="1" t="s">
        <v>17</v>
      </c>
      <c r="I4321" s="1" t="s">
        <v>18</v>
      </c>
      <c r="J4321" s="1" t="s">
        <v>13</v>
      </c>
      <c r="K4321" s="1" t="s">
        <v>14</v>
      </c>
      <c r="L4321" s="1" t="s">
        <v>80</v>
      </c>
      <c r="M4321" s="1">
        <v>134780</v>
      </c>
      <c r="N4321" s="17">
        <v>286.23638042474607</v>
      </c>
      <c r="O4321" s="8">
        <v>3377.5794525198103</v>
      </c>
      <c r="P4321" s="8">
        <v>3502.8482503125579</v>
      </c>
      <c r="Q4321" s="8">
        <f>P4321-Table3[[#This Row],[paid]]</f>
        <v>125.26879779274759</v>
      </c>
      <c r="R4321" s="8">
        <v>12.237606712028297</v>
      </c>
      <c r="S4321" s="8">
        <v>3000</v>
      </c>
      <c r="T4321" s="10">
        <v>0.12</v>
      </c>
      <c r="U4321" s="8">
        <v>1147.1457020689525</v>
      </c>
      <c r="V4321" s="10">
        <v>5.4581568107543769E-2</v>
      </c>
    </row>
    <row r="4322" spans="1:22" x14ac:dyDescent="0.25">
      <c r="A4322" s="6">
        <v>44753</v>
      </c>
      <c r="B4322" s="7" t="str">
        <f t="shared" si="67"/>
        <v>7</v>
      </c>
      <c r="C4322" s="17">
        <f>_xlfn.ISOWEEKNUM(Table3[[#This Row],[dt]])</f>
        <v>28</v>
      </c>
      <c r="D4322" s="1">
        <v>12790</v>
      </c>
      <c r="E4322" s="1" t="s">
        <v>10</v>
      </c>
      <c r="F4322" s="1" t="s">
        <v>89</v>
      </c>
      <c r="G4322" s="1" t="s">
        <v>72</v>
      </c>
      <c r="H4322" s="1" t="s">
        <v>19</v>
      </c>
      <c r="I4322" s="1" t="s">
        <v>21</v>
      </c>
      <c r="J4322" s="1" t="s">
        <v>16</v>
      </c>
      <c r="K4322" s="1" t="s">
        <v>14</v>
      </c>
      <c r="L4322" s="1" t="s">
        <v>77</v>
      </c>
      <c r="M4322" s="1">
        <v>38430</v>
      </c>
      <c r="N4322" s="17">
        <v>108.66766467065868</v>
      </c>
      <c r="O4322" s="8">
        <v>1445.9963717144351</v>
      </c>
      <c r="P4322" s="8">
        <v>1540.5200866318958</v>
      </c>
      <c r="Q4322" s="8">
        <f>P4322-Table3[[#This Row],[paid]]</f>
        <v>94.523714917460666</v>
      </c>
      <c r="R4322" s="8">
        <v>14.176435016808188</v>
      </c>
      <c r="S4322" s="8">
        <v>1800</v>
      </c>
      <c r="T4322" s="10">
        <v>0.04</v>
      </c>
      <c r="U4322" s="8">
        <v>312.63827770891118</v>
      </c>
      <c r="V4322" s="10">
        <v>3.3823888484358709E-2</v>
      </c>
    </row>
    <row r="4323" spans="1:22" x14ac:dyDescent="0.25">
      <c r="A4323" s="6">
        <v>44753</v>
      </c>
      <c r="B4323" s="7" t="str">
        <f t="shared" si="67"/>
        <v>7</v>
      </c>
      <c r="C4323" s="17">
        <f>_xlfn.ISOWEEKNUM(Table3[[#This Row],[dt]])</f>
        <v>28</v>
      </c>
      <c r="D4323" s="1">
        <v>5435</v>
      </c>
      <c r="E4323" s="1" t="s">
        <v>10</v>
      </c>
      <c r="F4323" s="1" t="s">
        <v>90</v>
      </c>
      <c r="G4323" s="1" t="s">
        <v>37</v>
      </c>
      <c r="H4323" s="1" t="s">
        <v>17</v>
      </c>
      <c r="I4323" s="1" t="s">
        <v>21</v>
      </c>
      <c r="J4323" s="1" t="s">
        <v>16</v>
      </c>
      <c r="K4323" s="1" t="s">
        <v>15</v>
      </c>
      <c r="L4323" s="1" t="s">
        <v>77</v>
      </c>
      <c r="M4323" s="1">
        <v>111020</v>
      </c>
      <c r="N4323" s="17">
        <v>114.51263537906138</v>
      </c>
      <c r="O4323" s="8">
        <v>879.82842407258374</v>
      </c>
      <c r="P4323" s="8">
        <v>932.88399557368484</v>
      </c>
      <c r="Q4323" s="8">
        <f>P4323-Table3[[#This Row],[paid]]</f>
        <v>53.055571501101099</v>
      </c>
      <c r="R4323" s="8">
        <v>8.1465594821535525</v>
      </c>
      <c r="S4323" s="8">
        <v>600</v>
      </c>
      <c r="T4323" s="10">
        <v>0.08</v>
      </c>
      <c r="U4323" s="8">
        <v>53.965283587488486</v>
      </c>
      <c r="V4323" s="10">
        <v>9.6412994262132391E-3</v>
      </c>
    </row>
    <row r="4324" spans="1:22" x14ac:dyDescent="0.25">
      <c r="A4324" s="6">
        <v>44753</v>
      </c>
      <c r="B4324" s="7" t="str">
        <f t="shared" si="67"/>
        <v>7</v>
      </c>
      <c r="C4324" s="17">
        <f>_xlfn.ISOWEEKNUM(Table3[[#This Row],[dt]])</f>
        <v>28</v>
      </c>
      <c r="D4324" s="1">
        <v>17282</v>
      </c>
      <c r="E4324" s="1" t="s">
        <v>10</v>
      </c>
      <c r="F4324" s="1" t="s">
        <v>89</v>
      </c>
      <c r="G4324" s="1" t="s">
        <v>35</v>
      </c>
      <c r="H4324" s="1" t="s">
        <v>17</v>
      </c>
      <c r="I4324" s="1" t="s">
        <v>18</v>
      </c>
      <c r="J4324" s="1" t="s">
        <v>13</v>
      </c>
      <c r="K4324" s="1" t="s">
        <v>14</v>
      </c>
      <c r="L4324" s="1" t="s">
        <v>75</v>
      </c>
      <c r="M4324" s="1">
        <v>400</v>
      </c>
      <c r="N4324" s="17">
        <v>1.2008005336891261</v>
      </c>
      <c r="O4324" s="8">
        <v>15.020449225272648</v>
      </c>
      <c r="P4324" s="8">
        <v>0.16700521709220198</v>
      </c>
      <c r="Q4324" s="8">
        <f>P4324-Table3[[#This Row],[paid]]</f>
        <v>-14.853444008180446</v>
      </c>
      <c r="R4324" s="8">
        <v>0.13907823356733931</v>
      </c>
      <c r="S4324" s="8">
        <v>200</v>
      </c>
      <c r="T4324" s="10">
        <v>7.0000000000000007E-2</v>
      </c>
      <c r="U4324" s="8">
        <v>3.8774511204454297E-3</v>
      </c>
      <c r="V4324" s="10">
        <v>3.8695908107516646E-3</v>
      </c>
    </row>
    <row r="4325" spans="1:22" x14ac:dyDescent="0.25">
      <c r="A4325" s="6">
        <v>44753</v>
      </c>
      <c r="B4325" s="7" t="str">
        <f t="shared" si="67"/>
        <v>7</v>
      </c>
      <c r="C4325" s="17">
        <f>_xlfn.ISOWEEKNUM(Table3[[#This Row],[dt]])</f>
        <v>28</v>
      </c>
      <c r="D4325" s="1">
        <v>17628</v>
      </c>
      <c r="E4325" s="1" t="s">
        <v>10</v>
      </c>
      <c r="F4325" s="1" t="s">
        <v>95</v>
      </c>
      <c r="G4325" s="1" t="s">
        <v>53</v>
      </c>
      <c r="H4325" s="1" t="s">
        <v>11</v>
      </c>
      <c r="I4325" s="1" t="s">
        <v>18</v>
      </c>
      <c r="J4325" s="1" t="s">
        <v>13</v>
      </c>
      <c r="K4325" s="1" t="s">
        <v>15</v>
      </c>
      <c r="L4325" s="1" t="s">
        <v>81</v>
      </c>
      <c r="M4325" s="1">
        <v>1130</v>
      </c>
      <c r="N4325" s="17">
        <v>8.4898572501878284</v>
      </c>
      <c r="O4325" s="8">
        <v>18.028608208163117</v>
      </c>
      <c r="P4325" s="8">
        <v>2.5510051684478241</v>
      </c>
      <c r="Q4325" s="8">
        <f>P4325-Table3[[#This Row],[paid]]</f>
        <v>-15.477603039715293</v>
      </c>
      <c r="R4325" s="8">
        <v>0.30047680346938532</v>
      </c>
      <c r="S4325" s="8">
        <v>200</v>
      </c>
      <c r="T4325" s="10">
        <v>0.06</v>
      </c>
      <c r="U4325" s="8">
        <v>0.38821606248485208</v>
      </c>
      <c r="V4325" s="10">
        <v>2.5363600937028854E-2</v>
      </c>
    </row>
    <row r="4326" spans="1:22" x14ac:dyDescent="0.25">
      <c r="A4326" s="6">
        <v>44753</v>
      </c>
      <c r="B4326" s="7" t="str">
        <f t="shared" si="67"/>
        <v>7</v>
      </c>
      <c r="C4326" s="17">
        <f>_xlfn.ISOWEEKNUM(Table3[[#This Row],[dt]])</f>
        <v>28</v>
      </c>
      <c r="D4326" s="1">
        <v>17268</v>
      </c>
      <c r="E4326" s="1" t="s">
        <v>10</v>
      </c>
      <c r="F4326" s="1" t="s">
        <v>94</v>
      </c>
      <c r="G4326" s="1" t="s">
        <v>55</v>
      </c>
      <c r="H4326" s="1" t="s">
        <v>11</v>
      </c>
      <c r="I4326" s="1" t="s">
        <v>18</v>
      </c>
      <c r="J4326" s="1" t="s">
        <v>16</v>
      </c>
      <c r="K4326" s="1" t="s">
        <v>14</v>
      </c>
      <c r="L4326" s="1" t="s">
        <v>75</v>
      </c>
      <c r="M4326" s="1">
        <v>83610</v>
      </c>
      <c r="N4326" s="17">
        <v>372.73068213982452</v>
      </c>
      <c r="O4326" s="8">
        <v>1613.9493704003553</v>
      </c>
      <c r="P4326" s="8">
        <v>1591.4509253133986</v>
      </c>
      <c r="Q4326" s="8">
        <f>P4326-Table3[[#This Row],[paid]]</f>
        <v>-22.498445086956735</v>
      </c>
      <c r="R4326" s="8">
        <v>4.2697073291014682</v>
      </c>
      <c r="S4326" s="8">
        <v>1600</v>
      </c>
      <c r="T4326" s="10">
        <v>0.15</v>
      </c>
      <c r="U4326" s="8">
        <v>276.64074767524056</v>
      </c>
      <c r="V4326" s="10">
        <v>2.8971544485499681E-2</v>
      </c>
    </row>
    <row r="4327" spans="1:22" x14ac:dyDescent="0.25">
      <c r="A4327" s="6">
        <v>44753</v>
      </c>
      <c r="B4327" s="7" t="str">
        <f t="shared" si="67"/>
        <v>7</v>
      </c>
      <c r="C4327" s="17">
        <f>_xlfn.ISOWEEKNUM(Table3[[#This Row],[dt]])</f>
        <v>28</v>
      </c>
      <c r="D4327" s="1">
        <v>17957</v>
      </c>
      <c r="E4327" s="1" t="s">
        <v>10</v>
      </c>
      <c r="F4327" s="1" t="s">
        <v>89</v>
      </c>
      <c r="G4327" s="1" t="s">
        <v>28</v>
      </c>
      <c r="H4327" s="1" t="s">
        <v>17</v>
      </c>
      <c r="I4327" s="1" t="s">
        <v>12</v>
      </c>
      <c r="J4327" s="1" t="s">
        <v>16</v>
      </c>
      <c r="K4327" s="1" t="s">
        <v>15</v>
      </c>
      <c r="L4327" s="1" t="s">
        <v>81</v>
      </c>
      <c r="M4327" s="1">
        <v>6550</v>
      </c>
      <c r="N4327" s="17">
        <v>47.298742979406256</v>
      </c>
      <c r="O4327" s="8">
        <v>53.606881829169353</v>
      </c>
      <c r="P4327" s="8">
        <v>2.6085783184828033</v>
      </c>
      <c r="Q4327" s="8">
        <f>P4327-Table3[[#This Row],[paid]]</f>
        <v>-50.998303510686547</v>
      </c>
      <c r="R4327" s="8">
        <v>5.5151112992972588E-2</v>
      </c>
      <c r="S4327" s="8">
        <v>200</v>
      </c>
      <c r="T4327" s="10">
        <v>7.4999999999999997E-2</v>
      </c>
      <c r="U4327" s="8">
        <v>4.8534349323900008E-2</v>
      </c>
      <c r="V4327" s="10">
        <v>3.1009451252952012E-3</v>
      </c>
    </row>
    <row r="4328" spans="1:22" x14ac:dyDescent="0.25">
      <c r="A4328" s="6">
        <v>44753</v>
      </c>
      <c r="B4328" s="7" t="str">
        <f t="shared" si="67"/>
        <v>7</v>
      </c>
      <c r="C4328" s="17">
        <f>_xlfn.ISOWEEKNUM(Table3[[#This Row],[dt]])</f>
        <v>28</v>
      </c>
      <c r="D4328" s="1">
        <v>17871</v>
      </c>
      <c r="E4328" s="1" t="s">
        <v>10</v>
      </c>
      <c r="F4328" s="1" t="s">
        <v>93</v>
      </c>
      <c r="G4328" s="1" t="s">
        <v>27</v>
      </c>
      <c r="H4328" s="1" t="s">
        <v>17</v>
      </c>
      <c r="I4328" s="1" t="s">
        <v>12</v>
      </c>
      <c r="J4328" s="1" t="s">
        <v>16</v>
      </c>
      <c r="K4328" s="1" t="s">
        <v>14</v>
      </c>
      <c r="L4328" s="1" t="s">
        <v>77</v>
      </c>
      <c r="M4328" s="1">
        <v>13340</v>
      </c>
      <c r="N4328" s="17">
        <v>17.549332832174404</v>
      </c>
      <c r="O4328" s="8">
        <v>127.61960221205661</v>
      </c>
      <c r="P4328" s="8">
        <v>13.331183780530251</v>
      </c>
      <c r="Q4328" s="8">
        <f>P4328-Table3[[#This Row],[paid]]</f>
        <v>-114.28841843152635</v>
      </c>
      <c r="R4328" s="8">
        <v>0.75964048935747985</v>
      </c>
      <c r="S4328" s="8">
        <v>200</v>
      </c>
      <c r="T4328" s="10">
        <v>0.08</v>
      </c>
      <c r="U4328" s="8">
        <v>2.6630630663351735</v>
      </c>
      <c r="V4328" s="10">
        <v>3.3293655814528242E-2</v>
      </c>
    </row>
    <row r="4329" spans="1:22" x14ac:dyDescent="0.25">
      <c r="A4329" s="6">
        <v>44753</v>
      </c>
      <c r="B4329" s="7" t="str">
        <f t="shared" si="67"/>
        <v>7</v>
      </c>
      <c r="C4329" s="17">
        <f>_xlfn.ISOWEEKNUM(Table3[[#This Row],[dt]])</f>
        <v>28</v>
      </c>
      <c r="D4329" s="1">
        <v>15810</v>
      </c>
      <c r="E4329" s="1" t="s">
        <v>10</v>
      </c>
      <c r="F4329" s="1" t="s">
        <v>92</v>
      </c>
      <c r="G4329" s="1" t="s">
        <v>55</v>
      </c>
      <c r="H4329" s="1" t="s">
        <v>11</v>
      </c>
      <c r="I4329" s="1" t="s">
        <v>18</v>
      </c>
      <c r="J4329" s="1" t="s">
        <v>16</v>
      </c>
      <c r="K4329" s="1" t="s">
        <v>14</v>
      </c>
      <c r="L4329" s="1" t="s">
        <v>79</v>
      </c>
      <c r="M4329" s="1">
        <v>35290</v>
      </c>
      <c r="N4329" s="17">
        <v>129.96317280453258</v>
      </c>
      <c r="O4329" s="8">
        <v>696.39578394632474</v>
      </c>
      <c r="P4329" s="8">
        <v>580.1654205728471</v>
      </c>
      <c r="Q4329" s="8">
        <f>P4329-Table3[[#This Row],[paid]]</f>
        <v>-116.23036337347764</v>
      </c>
      <c r="R4329" s="8">
        <v>4.4640755381174673</v>
      </c>
      <c r="S4329" s="8">
        <v>400</v>
      </c>
      <c r="T4329" s="10">
        <v>0.15</v>
      </c>
      <c r="U4329" s="8">
        <v>255.46976563186178</v>
      </c>
      <c r="V4329" s="10">
        <v>7.3389920809026774E-2</v>
      </c>
    </row>
    <row r="4330" spans="1:22" x14ac:dyDescent="0.25">
      <c r="A4330" s="6">
        <v>44753</v>
      </c>
      <c r="B4330" s="7" t="str">
        <f t="shared" si="67"/>
        <v>7</v>
      </c>
      <c r="C4330" s="17">
        <f>_xlfn.ISOWEEKNUM(Table3[[#This Row],[dt]])</f>
        <v>28</v>
      </c>
      <c r="D4330" s="1">
        <v>16256</v>
      </c>
      <c r="E4330" s="1" t="s">
        <v>10</v>
      </c>
      <c r="F4330" s="1" t="s">
        <v>94</v>
      </c>
      <c r="G4330" s="1" t="s">
        <v>38</v>
      </c>
      <c r="H4330" s="1" t="s">
        <v>17</v>
      </c>
      <c r="I4330" s="1" t="s">
        <v>12</v>
      </c>
      <c r="J4330" s="1" t="s">
        <v>16</v>
      </c>
      <c r="K4330" s="1" t="s">
        <v>14</v>
      </c>
      <c r="L4330" s="1" t="s">
        <v>75</v>
      </c>
      <c r="M4330" s="1">
        <v>9030</v>
      </c>
      <c r="N4330" s="17">
        <v>27.498549883990719</v>
      </c>
      <c r="O4330" s="8">
        <v>145.82528929048266</v>
      </c>
      <c r="P4330" s="8">
        <v>5.3042116294996227</v>
      </c>
      <c r="Q4330" s="8">
        <f>P4330-Table3[[#This Row],[paid]]</f>
        <v>-140.52107766098302</v>
      </c>
      <c r="R4330" s="8">
        <v>0.19289059429958022</v>
      </c>
      <c r="S4330" s="8">
        <v>200</v>
      </c>
      <c r="T4330" s="10">
        <v>0.1</v>
      </c>
      <c r="U4330" s="8">
        <v>2.4823396706201053</v>
      </c>
      <c r="V4330" s="10">
        <v>7.799901424289761E-2</v>
      </c>
    </row>
    <row r="4331" spans="1:22" x14ac:dyDescent="0.25">
      <c r="A4331" s="6">
        <v>44753</v>
      </c>
      <c r="B4331" s="7" t="str">
        <f t="shared" si="67"/>
        <v>7</v>
      </c>
      <c r="C4331" s="17">
        <f>_xlfn.ISOWEEKNUM(Table3[[#This Row],[dt]])</f>
        <v>28</v>
      </c>
      <c r="D4331" s="1">
        <v>12780</v>
      </c>
      <c r="E4331" s="1" t="s">
        <v>10</v>
      </c>
      <c r="F4331" s="1" t="s">
        <v>95</v>
      </c>
      <c r="G4331" s="1" t="s">
        <v>35</v>
      </c>
      <c r="H4331" s="1" t="s">
        <v>19</v>
      </c>
      <c r="I4331" s="1" t="s">
        <v>18</v>
      </c>
      <c r="J4331" s="1" t="s">
        <v>16</v>
      </c>
      <c r="K4331" s="1" t="s">
        <v>15</v>
      </c>
      <c r="L4331" s="1" t="s">
        <v>77</v>
      </c>
      <c r="M4331" s="1">
        <v>137390</v>
      </c>
      <c r="N4331" s="17">
        <v>79.771897810218974</v>
      </c>
      <c r="O4331" s="8">
        <v>2981.2077946249451</v>
      </c>
      <c r="P4331" s="8">
        <v>2831.1500421886835</v>
      </c>
      <c r="Q4331" s="8">
        <f>P4331-Table3[[#This Row],[paid]]</f>
        <v>-150.05775243626158</v>
      </c>
      <c r="R4331" s="8">
        <v>35.490568983630304</v>
      </c>
      <c r="S4331" s="8">
        <v>1400</v>
      </c>
      <c r="T4331" s="10">
        <v>0.05</v>
      </c>
      <c r="U4331" s="8">
        <v>821.47343292827009</v>
      </c>
      <c r="V4331" s="10">
        <v>4.8359230977223409E-2</v>
      </c>
    </row>
    <row r="4332" spans="1:22" x14ac:dyDescent="0.25">
      <c r="A4332" s="6">
        <v>44753</v>
      </c>
      <c r="B4332" s="7" t="str">
        <f t="shared" si="67"/>
        <v>7</v>
      </c>
      <c r="C4332" s="17">
        <f>_xlfn.ISOWEEKNUM(Table3[[#This Row],[dt]])</f>
        <v>28</v>
      </c>
      <c r="D4332" s="1">
        <v>10601</v>
      </c>
      <c r="E4332" s="1" t="s">
        <v>10</v>
      </c>
      <c r="F4332" s="1" t="s">
        <v>89</v>
      </c>
      <c r="G4332" s="1" t="s">
        <v>25</v>
      </c>
      <c r="H4332" s="1" t="s">
        <v>11</v>
      </c>
      <c r="I4332" s="1" t="s">
        <v>21</v>
      </c>
      <c r="J4332" s="1" t="s">
        <v>16</v>
      </c>
      <c r="K4332" s="1" t="s">
        <v>14</v>
      </c>
      <c r="L4332" s="1" t="s">
        <v>80</v>
      </c>
      <c r="M4332" s="1">
        <v>7540</v>
      </c>
      <c r="N4332" s="17">
        <v>35.191785471826201</v>
      </c>
      <c r="O4332" s="8">
        <v>179.76025970555861</v>
      </c>
      <c r="P4332" s="8">
        <v>19.169953017932674</v>
      </c>
      <c r="Q4332" s="8">
        <f>P4332-Table3[[#This Row],[paid]]</f>
        <v>-160.59030668762594</v>
      </c>
      <c r="R4332" s="8">
        <v>0.54472805971381399</v>
      </c>
      <c r="S4332" s="8">
        <v>200</v>
      </c>
      <c r="T4332" s="10">
        <v>0.08</v>
      </c>
      <c r="U4332" s="8">
        <v>7.6691195805885419</v>
      </c>
      <c r="V4332" s="10">
        <v>6.667656386893947E-2</v>
      </c>
    </row>
    <row r="4333" spans="1:22" x14ac:dyDescent="0.25">
      <c r="A4333" s="6">
        <v>44753</v>
      </c>
      <c r="B4333" s="7" t="str">
        <f t="shared" si="67"/>
        <v>7</v>
      </c>
      <c r="C4333" s="17">
        <f>_xlfn.ISOWEEKNUM(Table3[[#This Row],[dt]])</f>
        <v>28</v>
      </c>
      <c r="D4333" s="1">
        <v>18007</v>
      </c>
      <c r="E4333" s="1" t="s">
        <v>10</v>
      </c>
      <c r="F4333" s="1" t="s">
        <v>91</v>
      </c>
      <c r="G4333" s="1" t="s">
        <v>62</v>
      </c>
      <c r="H4333" s="1" t="s">
        <v>11</v>
      </c>
      <c r="I4333" s="1" t="s">
        <v>12</v>
      </c>
      <c r="J4333" s="1" t="s">
        <v>13</v>
      </c>
      <c r="K4333" s="1" t="s">
        <v>15</v>
      </c>
      <c r="L4333" s="1" t="s">
        <v>81</v>
      </c>
      <c r="M4333" s="1">
        <v>11030</v>
      </c>
      <c r="N4333" s="17">
        <v>148.79935245975358</v>
      </c>
      <c r="O4333" s="8">
        <v>193.3350465104036</v>
      </c>
      <c r="P4333" s="8">
        <v>31.964588587249327</v>
      </c>
      <c r="Q4333" s="8">
        <f>P4333-Table3[[#This Row],[paid]]</f>
        <v>-161.37045792315428</v>
      </c>
      <c r="R4333" s="8">
        <v>0.21481671834489288</v>
      </c>
      <c r="S4333" s="8">
        <v>200</v>
      </c>
      <c r="T4333" s="10">
        <v>0.15</v>
      </c>
      <c r="U4333" s="8">
        <v>23.418264855406942</v>
      </c>
      <c r="V4333" s="10">
        <v>0.12210525193885172</v>
      </c>
    </row>
    <row r="4334" spans="1:22" x14ac:dyDescent="0.25">
      <c r="A4334" s="6">
        <v>44753</v>
      </c>
      <c r="B4334" s="7" t="str">
        <f t="shared" si="67"/>
        <v>7</v>
      </c>
      <c r="C4334" s="17">
        <f>_xlfn.ISOWEEKNUM(Table3[[#This Row],[dt]])</f>
        <v>28</v>
      </c>
      <c r="D4334" s="1">
        <v>15242</v>
      </c>
      <c r="E4334" s="1" t="s">
        <v>10</v>
      </c>
      <c r="F4334" s="1" t="s">
        <v>92</v>
      </c>
      <c r="G4334" s="1" t="s">
        <v>28</v>
      </c>
      <c r="H4334" s="1" t="s">
        <v>11</v>
      </c>
      <c r="I4334" s="1" t="s">
        <v>18</v>
      </c>
      <c r="J4334" s="1" t="s">
        <v>13</v>
      </c>
      <c r="K4334" s="1" t="s">
        <v>14</v>
      </c>
      <c r="L4334" s="1" t="s">
        <v>75</v>
      </c>
      <c r="M4334" s="1">
        <v>8220</v>
      </c>
      <c r="N4334" s="17">
        <v>40.837473385379703</v>
      </c>
      <c r="O4334" s="8">
        <v>196.29824622221275</v>
      </c>
      <c r="P4334" s="8">
        <v>21.207207422477051</v>
      </c>
      <c r="Q4334" s="8">
        <f>P4334-Table3[[#This Row],[paid]]</f>
        <v>-175.09103879973571</v>
      </c>
      <c r="R4334" s="8">
        <v>0.51930752968839355</v>
      </c>
      <c r="S4334" s="8">
        <v>200</v>
      </c>
      <c r="T4334" s="10">
        <v>0.14000000000000001</v>
      </c>
      <c r="U4334" s="8">
        <v>4.6335068799975483</v>
      </c>
      <c r="V4334" s="10">
        <v>3.6414560921763144E-2</v>
      </c>
    </row>
    <row r="4335" spans="1:22" x14ac:dyDescent="0.25">
      <c r="A4335" s="6">
        <v>44753</v>
      </c>
      <c r="B4335" s="7" t="str">
        <f t="shared" si="67"/>
        <v>7</v>
      </c>
      <c r="C4335" s="17">
        <f>_xlfn.ISOWEEKNUM(Table3[[#This Row],[dt]])</f>
        <v>28</v>
      </c>
      <c r="D4335" s="1">
        <v>16483</v>
      </c>
      <c r="E4335" s="1" t="s">
        <v>10</v>
      </c>
      <c r="F4335" s="1" t="s">
        <v>90</v>
      </c>
      <c r="G4335" s="1" t="s">
        <v>60</v>
      </c>
      <c r="H4335" s="1" t="s">
        <v>17</v>
      </c>
      <c r="I4335" s="1" t="s">
        <v>18</v>
      </c>
      <c r="J4335" s="1" t="s">
        <v>13</v>
      </c>
      <c r="K4335" s="1" t="s">
        <v>15</v>
      </c>
      <c r="L4335" s="1" t="s">
        <v>75</v>
      </c>
      <c r="M4335" s="1">
        <v>12820</v>
      </c>
      <c r="N4335" s="17">
        <v>48.902582159624416</v>
      </c>
      <c r="O4335" s="8">
        <v>221.30786410108217</v>
      </c>
      <c r="P4335" s="8">
        <v>27.750066684036323</v>
      </c>
      <c r="Q4335" s="8">
        <f>P4335-Table3[[#This Row],[paid]]</f>
        <v>-193.55779741704586</v>
      </c>
      <c r="R4335" s="8">
        <v>0.56745606179764663</v>
      </c>
      <c r="S4335" s="8">
        <v>200</v>
      </c>
      <c r="T4335" s="10">
        <v>0.06</v>
      </c>
      <c r="U4335" s="8">
        <v>0.32563369863904601</v>
      </c>
      <c r="V4335" s="10">
        <v>1.9557532500535822E-3</v>
      </c>
    </row>
    <row r="4336" spans="1:22" x14ac:dyDescent="0.25">
      <c r="A4336" s="6">
        <v>44753</v>
      </c>
      <c r="B4336" s="7" t="str">
        <f t="shared" si="67"/>
        <v>7</v>
      </c>
      <c r="C4336" s="17">
        <f>_xlfn.ISOWEEKNUM(Table3[[#This Row],[dt]])</f>
        <v>28</v>
      </c>
      <c r="D4336" s="1">
        <v>17848</v>
      </c>
      <c r="E4336" s="1" t="s">
        <v>10</v>
      </c>
      <c r="F4336" s="1" t="s">
        <v>95</v>
      </c>
      <c r="G4336" s="1" t="s">
        <v>42</v>
      </c>
      <c r="H4336" s="1" t="s">
        <v>11</v>
      </c>
      <c r="I4336" s="1" t="s">
        <v>12</v>
      </c>
      <c r="J4336" s="1" t="s">
        <v>16</v>
      </c>
      <c r="K4336" s="1" t="s">
        <v>14</v>
      </c>
      <c r="L4336" s="1" t="s">
        <v>79</v>
      </c>
      <c r="M4336" s="1">
        <v>27460</v>
      </c>
      <c r="N4336" s="17">
        <v>208.63319495574527</v>
      </c>
      <c r="O4336" s="8">
        <v>313.11857153772127</v>
      </c>
      <c r="P4336" s="8">
        <v>112.24558072146715</v>
      </c>
      <c r="Q4336" s="8">
        <f>P4336-Table3[[#This Row],[paid]]</f>
        <v>-200.87299081625412</v>
      </c>
      <c r="R4336" s="8">
        <v>0.53800441844969293</v>
      </c>
      <c r="S4336" s="8">
        <v>200</v>
      </c>
      <c r="T4336" s="10">
        <v>7.0000000000000007E-2</v>
      </c>
      <c r="U4336" s="8">
        <v>36.738871422210799</v>
      </c>
      <c r="V4336" s="10">
        <v>5.4551325741985957E-2</v>
      </c>
    </row>
    <row r="4337" spans="1:22" x14ac:dyDescent="0.25">
      <c r="A4337" s="6">
        <v>44753</v>
      </c>
      <c r="B4337" s="7" t="str">
        <f t="shared" si="67"/>
        <v>7</v>
      </c>
      <c r="C4337" s="17">
        <f>_xlfn.ISOWEEKNUM(Table3[[#This Row],[dt]])</f>
        <v>28</v>
      </c>
      <c r="D4337" s="1">
        <v>15673</v>
      </c>
      <c r="E4337" s="1" t="s">
        <v>10</v>
      </c>
      <c r="F4337" s="1" t="s">
        <v>94</v>
      </c>
      <c r="G4337" s="1" t="s">
        <v>62</v>
      </c>
      <c r="H4337" s="1" t="s">
        <v>19</v>
      </c>
      <c r="I4337" s="1" t="s">
        <v>21</v>
      </c>
      <c r="J4337" s="1" t="s">
        <v>16</v>
      </c>
      <c r="K4337" s="1" t="s">
        <v>15</v>
      </c>
      <c r="L4337" s="1" t="s">
        <v>78</v>
      </c>
      <c r="M4337" s="1">
        <v>50790</v>
      </c>
      <c r="N4337" s="17">
        <v>74.575056140956988</v>
      </c>
      <c r="O4337" s="8">
        <v>768.1574657400804</v>
      </c>
      <c r="P4337" s="8">
        <v>561.62143267315435</v>
      </c>
      <c r="Q4337" s="8">
        <f>P4337-Table3[[#This Row],[paid]]</f>
        <v>-206.53603306692605</v>
      </c>
      <c r="R4337" s="8">
        <v>7.5309555464713771</v>
      </c>
      <c r="S4337" s="8">
        <v>400</v>
      </c>
      <c r="T4337" s="10">
        <v>0.06</v>
      </c>
      <c r="U4337" s="8">
        <v>165.36161428614227</v>
      </c>
      <c r="V4337" s="10">
        <v>4.907268035785517E-2</v>
      </c>
    </row>
    <row r="4338" spans="1:22" x14ac:dyDescent="0.25">
      <c r="A4338" s="6">
        <v>44753</v>
      </c>
      <c r="B4338" s="7" t="str">
        <f t="shared" si="67"/>
        <v>7</v>
      </c>
      <c r="C4338" s="17">
        <f>_xlfn.ISOWEEKNUM(Table3[[#This Row],[dt]])</f>
        <v>28</v>
      </c>
      <c r="D4338" s="1">
        <v>14315</v>
      </c>
      <c r="E4338" s="1" t="s">
        <v>10</v>
      </c>
      <c r="F4338" s="1" t="s">
        <v>92</v>
      </c>
      <c r="G4338" s="1" t="s">
        <v>58</v>
      </c>
      <c r="H4338" s="1" t="s">
        <v>11</v>
      </c>
      <c r="I4338" s="1" t="s">
        <v>12</v>
      </c>
      <c r="J4338" s="1" t="s">
        <v>16</v>
      </c>
      <c r="K4338" s="1" t="s">
        <v>14</v>
      </c>
      <c r="L4338" s="1" t="s">
        <v>81</v>
      </c>
      <c r="M4338" s="1">
        <v>89650</v>
      </c>
      <c r="N4338" s="17">
        <v>325.72362843647812</v>
      </c>
      <c r="O4338" s="8">
        <v>2257.8452585419659</v>
      </c>
      <c r="P4338" s="8">
        <v>2042.8709723899647</v>
      </c>
      <c r="Q4338" s="8">
        <f>P4338-Table3[[#This Row],[paid]]</f>
        <v>-214.97428615200124</v>
      </c>
      <c r="R4338" s="8">
        <v>6.2717923848387951</v>
      </c>
      <c r="S4338" s="8">
        <v>2400</v>
      </c>
      <c r="T4338" s="10">
        <v>0.15</v>
      </c>
      <c r="U4338" s="8">
        <v>837.74580223009434</v>
      </c>
      <c r="V4338" s="10">
        <v>6.8347096933065357E-2</v>
      </c>
    </row>
    <row r="4339" spans="1:22" x14ac:dyDescent="0.25">
      <c r="A4339" s="6">
        <v>44753</v>
      </c>
      <c r="B4339" s="7" t="str">
        <f t="shared" si="67"/>
        <v>7</v>
      </c>
      <c r="C4339" s="17">
        <f>_xlfn.ISOWEEKNUM(Table3[[#This Row],[dt]])</f>
        <v>28</v>
      </c>
      <c r="D4339" s="1">
        <v>9363</v>
      </c>
      <c r="E4339" s="1" t="s">
        <v>10</v>
      </c>
      <c r="F4339" s="1" t="s">
        <v>91</v>
      </c>
      <c r="G4339" s="1" t="s">
        <v>64</v>
      </c>
      <c r="H4339" s="1" t="s">
        <v>11</v>
      </c>
      <c r="I4339" s="1" t="s">
        <v>18</v>
      </c>
      <c r="J4339" s="1" t="s">
        <v>13</v>
      </c>
      <c r="K4339" s="1" t="s">
        <v>14</v>
      </c>
      <c r="L4339" s="1" t="s">
        <v>81</v>
      </c>
      <c r="M4339" s="1">
        <v>47720</v>
      </c>
      <c r="N4339" s="17">
        <v>286.22130299896588</v>
      </c>
      <c r="O4339" s="8">
        <v>1250.594153563984</v>
      </c>
      <c r="P4339" s="8">
        <v>1028.5824372298055</v>
      </c>
      <c r="Q4339" s="8">
        <f>P4339-Table3[[#This Row],[paid]]</f>
        <v>-222.01171633417857</v>
      </c>
      <c r="R4339" s="8">
        <v>3.5936613608160455</v>
      </c>
      <c r="S4339" s="8">
        <v>600</v>
      </c>
      <c r="T4339" s="10">
        <v>0.12</v>
      </c>
      <c r="U4339" s="8">
        <v>272.89196604217852</v>
      </c>
      <c r="V4339" s="10">
        <v>4.4218132348104164E-2</v>
      </c>
    </row>
    <row r="4340" spans="1:22" x14ac:dyDescent="0.25">
      <c r="A4340" s="6">
        <v>44753</v>
      </c>
      <c r="B4340" s="7" t="str">
        <f t="shared" si="67"/>
        <v>7</v>
      </c>
      <c r="C4340" s="17">
        <f>_xlfn.ISOWEEKNUM(Table3[[#This Row],[dt]])</f>
        <v>28</v>
      </c>
      <c r="D4340" s="1">
        <v>10543</v>
      </c>
      <c r="E4340" s="1" t="s">
        <v>10</v>
      </c>
      <c r="F4340" s="1" t="s">
        <v>92</v>
      </c>
      <c r="G4340" s="1" t="s">
        <v>73</v>
      </c>
      <c r="H4340" s="1" t="s">
        <v>19</v>
      </c>
      <c r="I4340" s="1" t="s">
        <v>18</v>
      </c>
      <c r="J4340" s="1" t="s">
        <v>13</v>
      </c>
      <c r="K4340" s="1" t="s">
        <v>14</v>
      </c>
      <c r="L4340" s="1" t="s">
        <v>78</v>
      </c>
      <c r="M4340" s="1">
        <v>10060</v>
      </c>
      <c r="N4340" s="17">
        <v>7.6061286664146417</v>
      </c>
      <c r="O4340" s="8">
        <v>241.59548092973969</v>
      </c>
      <c r="P4340" s="8">
        <v>4.5039370420978555</v>
      </c>
      <c r="Q4340" s="8">
        <f>P4340-Table3[[#This Row],[paid]]</f>
        <v>-237.09154388764185</v>
      </c>
      <c r="R4340" s="8">
        <v>0.59214578659249928</v>
      </c>
      <c r="S4340" s="8">
        <v>200</v>
      </c>
      <c r="T4340" s="10">
        <v>8.5000000000000006E-2</v>
      </c>
      <c r="U4340" s="8">
        <v>2.2641357479624977</v>
      </c>
      <c r="V4340" s="10">
        <v>8.3783577449382779E-2</v>
      </c>
    </row>
    <row r="4341" spans="1:22" x14ac:dyDescent="0.25">
      <c r="A4341" s="6">
        <v>44753</v>
      </c>
      <c r="B4341" s="7" t="str">
        <f t="shared" si="67"/>
        <v>7</v>
      </c>
      <c r="C4341" s="17">
        <f>_xlfn.ISOWEEKNUM(Table3[[#This Row],[dt]])</f>
        <v>28</v>
      </c>
      <c r="D4341" s="1">
        <v>13155</v>
      </c>
      <c r="E4341" s="1" t="s">
        <v>10</v>
      </c>
      <c r="F4341" s="1" t="s">
        <v>93</v>
      </c>
      <c r="G4341" s="1" t="s">
        <v>52</v>
      </c>
      <c r="H4341" s="1" t="s">
        <v>17</v>
      </c>
      <c r="I4341" s="1" t="s">
        <v>12</v>
      </c>
      <c r="J4341" s="1" t="s">
        <v>13</v>
      </c>
      <c r="K4341" s="1" t="s">
        <v>14</v>
      </c>
      <c r="L4341" s="1" t="s">
        <v>75</v>
      </c>
      <c r="M4341" s="1">
        <v>13240</v>
      </c>
      <c r="N4341" s="17">
        <v>118.72722013306335</v>
      </c>
      <c r="O4341" s="8">
        <v>378.74266287688829</v>
      </c>
      <c r="P4341" s="8">
        <v>120.87920298163151</v>
      </c>
      <c r="Q4341" s="8">
        <f>P4341-Table3[[#This Row],[paid]]</f>
        <v>-257.86345989525677</v>
      </c>
      <c r="R4341" s="8">
        <v>1.0181254378410975</v>
      </c>
      <c r="S4341" s="8">
        <v>400</v>
      </c>
      <c r="T4341" s="10">
        <v>7.0000000000000007E-2</v>
      </c>
      <c r="U4341" s="8">
        <v>35.418557496343141</v>
      </c>
      <c r="V4341" s="10">
        <v>4.8834644591048547E-2</v>
      </c>
    </row>
    <row r="4342" spans="1:22" x14ac:dyDescent="0.25">
      <c r="A4342" s="6">
        <v>44753</v>
      </c>
      <c r="B4342" s="7" t="str">
        <f t="shared" si="67"/>
        <v>7</v>
      </c>
      <c r="C4342" s="17">
        <f>_xlfn.ISOWEEKNUM(Table3[[#This Row],[dt]])</f>
        <v>28</v>
      </c>
      <c r="D4342" s="1">
        <v>17872</v>
      </c>
      <c r="E4342" s="1" t="s">
        <v>24</v>
      </c>
      <c r="F4342" s="1" t="s">
        <v>91</v>
      </c>
      <c r="G4342" s="1" t="s">
        <v>62</v>
      </c>
      <c r="H4342" s="1" t="s">
        <v>11</v>
      </c>
      <c r="I4342" s="1" t="s">
        <v>18</v>
      </c>
      <c r="J4342" s="1" t="s">
        <v>13</v>
      </c>
      <c r="K4342" s="1" t="s">
        <v>15</v>
      </c>
      <c r="L4342" s="1" t="s">
        <v>76</v>
      </c>
      <c r="M4342" s="1">
        <v>16120</v>
      </c>
      <c r="N4342" s="17">
        <v>54.908788131102867</v>
      </c>
      <c r="O4342" s="8">
        <v>342.3377809234135</v>
      </c>
      <c r="P4342" s="8">
        <v>69.619824748131933</v>
      </c>
      <c r="Q4342" s="8">
        <f>P4342-Table3[[#This Row],[paid]]</f>
        <v>-272.71795617528159</v>
      </c>
      <c r="R4342" s="8">
        <v>1.2679177071237537</v>
      </c>
      <c r="S4342" s="8">
        <v>200</v>
      </c>
      <c r="T4342" s="10">
        <v>7.0000000000000007E-2</v>
      </c>
      <c r="U4342" s="8">
        <v>15.223591950493054</v>
      </c>
      <c r="V4342" s="10">
        <v>3.6444580753562675E-2</v>
      </c>
    </row>
    <row r="4343" spans="1:22" x14ac:dyDescent="0.25">
      <c r="A4343" s="6">
        <v>44753</v>
      </c>
      <c r="B4343" s="7" t="str">
        <f t="shared" si="67"/>
        <v>7</v>
      </c>
      <c r="C4343" s="17">
        <f>_xlfn.ISOWEEKNUM(Table3[[#This Row],[dt]])</f>
        <v>28</v>
      </c>
      <c r="D4343" s="1">
        <v>16053</v>
      </c>
      <c r="E4343" s="1" t="s">
        <v>10</v>
      </c>
      <c r="F4343" s="1" t="s">
        <v>89</v>
      </c>
      <c r="G4343" s="1" t="s">
        <v>34</v>
      </c>
      <c r="H4343" s="1" t="s">
        <v>11</v>
      </c>
      <c r="I4343" s="1" t="s">
        <v>12</v>
      </c>
      <c r="J4343" s="1" t="s">
        <v>16</v>
      </c>
      <c r="K4343" s="1" t="s">
        <v>15</v>
      </c>
      <c r="L4343" s="1" t="s">
        <v>78</v>
      </c>
      <c r="M4343" s="1">
        <v>192050</v>
      </c>
      <c r="N4343" s="17">
        <v>1360.9212171738225</v>
      </c>
      <c r="O4343" s="8">
        <v>1700.9624884580853</v>
      </c>
      <c r="P4343" s="8">
        <v>1418.4288849015877</v>
      </c>
      <c r="Q4343" s="8">
        <f>P4343-Table3[[#This Row],[paid]]</f>
        <v>-282.53360355649761</v>
      </c>
      <c r="R4343" s="8">
        <v>1.0422564267512777</v>
      </c>
      <c r="S4343" s="8">
        <v>2000</v>
      </c>
      <c r="T4343" s="10">
        <v>0.08</v>
      </c>
      <c r="U4343" s="8">
        <v>10.650416924271774</v>
      </c>
      <c r="V4343" s="10">
        <v>1.2514335447291636E-3</v>
      </c>
    </row>
    <row r="4344" spans="1:22" x14ac:dyDescent="0.25">
      <c r="A4344" s="6">
        <v>44753</v>
      </c>
      <c r="B4344" s="7" t="str">
        <f t="shared" si="67"/>
        <v>7</v>
      </c>
      <c r="C4344" s="17">
        <f>_xlfn.ISOWEEKNUM(Table3[[#This Row],[dt]])</f>
        <v>28</v>
      </c>
      <c r="D4344" s="1">
        <v>2865</v>
      </c>
      <c r="E4344" s="1" t="s">
        <v>10</v>
      </c>
      <c r="F4344" s="1" t="s">
        <v>95</v>
      </c>
      <c r="G4344" s="1" t="s">
        <v>70</v>
      </c>
      <c r="H4344" s="1" t="s">
        <v>17</v>
      </c>
      <c r="I4344" s="1" t="s">
        <v>12</v>
      </c>
      <c r="J4344" s="1" t="s">
        <v>16</v>
      </c>
      <c r="K4344" s="1" t="s">
        <v>15</v>
      </c>
      <c r="L4344" s="1" t="s">
        <v>78</v>
      </c>
      <c r="M4344" s="1">
        <v>14330</v>
      </c>
      <c r="N4344" s="17">
        <v>28.930013458950203</v>
      </c>
      <c r="O4344" s="8">
        <v>365.55845820873725</v>
      </c>
      <c r="P4344" s="8">
        <v>58.75339508895474</v>
      </c>
      <c r="Q4344" s="8">
        <f>P4344-Table3[[#This Row],[paid]]</f>
        <v>-306.80506311978252</v>
      </c>
      <c r="R4344" s="8">
        <v>2.0308803233818735</v>
      </c>
      <c r="S4344" s="8">
        <v>200</v>
      </c>
      <c r="T4344" s="10">
        <v>0.12</v>
      </c>
      <c r="U4344" s="8">
        <v>1.8482956900597043</v>
      </c>
      <c r="V4344" s="10">
        <v>5.2430890369861991E-3</v>
      </c>
    </row>
    <row r="4345" spans="1:22" x14ac:dyDescent="0.25">
      <c r="A4345" s="6">
        <v>44753</v>
      </c>
      <c r="B4345" s="7" t="str">
        <f t="shared" si="67"/>
        <v>7</v>
      </c>
      <c r="C4345" s="17">
        <f>_xlfn.ISOWEEKNUM(Table3[[#This Row],[dt]])</f>
        <v>28</v>
      </c>
      <c r="D4345" s="1">
        <v>16842</v>
      </c>
      <c r="E4345" s="1" t="s">
        <v>10</v>
      </c>
      <c r="F4345" s="1" t="s">
        <v>93</v>
      </c>
      <c r="G4345" s="1" t="s">
        <v>57</v>
      </c>
      <c r="H4345" s="1" t="s">
        <v>11</v>
      </c>
      <c r="I4345" s="1" t="s">
        <v>12</v>
      </c>
      <c r="J4345" s="1" t="s">
        <v>16</v>
      </c>
      <c r="K4345" s="1" t="s">
        <v>14</v>
      </c>
      <c r="L4345" s="1" t="s">
        <v>79</v>
      </c>
      <c r="M4345" s="1">
        <v>224020</v>
      </c>
      <c r="N4345" s="17">
        <v>1127.8368518338359</v>
      </c>
      <c r="O4345" s="8">
        <v>3350.1957121117189</v>
      </c>
      <c r="P4345" s="8">
        <v>3042.2497463569221</v>
      </c>
      <c r="Q4345" s="8">
        <f>P4345-Table3[[#This Row],[paid]]</f>
        <v>-307.94596575479682</v>
      </c>
      <c r="R4345" s="8">
        <v>2.6974200580609655</v>
      </c>
      <c r="S4345" s="8">
        <v>2800</v>
      </c>
      <c r="T4345" s="10">
        <v>0.14000000000000001</v>
      </c>
      <c r="U4345" s="8">
        <v>2019.3333880485711</v>
      </c>
      <c r="V4345" s="10">
        <v>0.11062719787479162</v>
      </c>
    </row>
    <row r="4346" spans="1:22" x14ac:dyDescent="0.25">
      <c r="A4346" s="6">
        <v>44753</v>
      </c>
      <c r="B4346" s="7" t="str">
        <f t="shared" si="67"/>
        <v>7</v>
      </c>
      <c r="C4346" s="17">
        <f>_xlfn.ISOWEEKNUM(Table3[[#This Row],[dt]])</f>
        <v>28</v>
      </c>
      <c r="D4346" s="1">
        <v>17144</v>
      </c>
      <c r="E4346" s="1" t="s">
        <v>24</v>
      </c>
      <c r="F4346" s="1" t="s">
        <v>93</v>
      </c>
      <c r="G4346" s="1" t="s">
        <v>68</v>
      </c>
      <c r="H4346" s="1" t="s">
        <v>19</v>
      </c>
      <c r="I4346" s="1" t="s">
        <v>21</v>
      </c>
      <c r="J4346" s="1" t="s">
        <v>13</v>
      </c>
      <c r="K4346" s="1" t="s">
        <v>15</v>
      </c>
      <c r="L4346" s="1" t="s">
        <v>75</v>
      </c>
      <c r="M4346" s="1">
        <v>12940</v>
      </c>
      <c r="N4346" s="17">
        <v>65.805189724866352</v>
      </c>
      <c r="O4346" s="8">
        <v>454.56810381806991</v>
      </c>
      <c r="P4346" s="8">
        <v>127.83307826761039</v>
      </c>
      <c r="Q4346" s="8">
        <f>P4346-Table3[[#This Row],[paid]]</f>
        <v>-326.73502555045951</v>
      </c>
      <c r="R4346" s="8">
        <v>1.9425987342652558</v>
      </c>
      <c r="S4346" s="8">
        <v>200</v>
      </c>
      <c r="T4346" s="10">
        <v>0.12</v>
      </c>
      <c r="U4346" s="8">
        <v>71.172863779098762</v>
      </c>
      <c r="V4346" s="10">
        <v>9.279401015714013E-2</v>
      </c>
    </row>
    <row r="4347" spans="1:22" x14ac:dyDescent="0.25">
      <c r="A4347" s="6">
        <v>44753</v>
      </c>
      <c r="B4347" s="7" t="str">
        <f t="shared" si="67"/>
        <v>7</v>
      </c>
      <c r="C4347" s="17">
        <f>_xlfn.ISOWEEKNUM(Table3[[#This Row],[dt]])</f>
        <v>28</v>
      </c>
      <c r="D4347" s="1">
        <v>3010</v>
      </c>
      <c r="E4347" s="1" t="s">
        <v>24</v>
      </c>
      <c r="F4347" s="1" t="s">
        <v>90</v>
      </c>
      <c r="G4347" s="1" t="s">
        <v>32</v>
      </c>
      <c r="H4347" s="1" t="s">
        <v>11</v>
      </c>
      <c r="I4347" s="1" t="s">
        <v>18</v>
      </c>
      <c r="J4347" s="1" t="s">
        <v>13</v>
      </c>
      <c r="K4347" s="1" t="s">
        <v>15</v>
      </c>
      <c r="L4347" s="1" t="s">
        <v>76</v>
      </c>
      <c r="M4347" s="1">
        <v>68770</v>
      </c>
      <c r="N4347" s="17">
        <v>270.84496956677413</v>
      </c>
      <c r="O4347" s="8">
        <v>1121.1612503548779</v>
      </c>
      <c r="P4347" s="8">
        <v>766.82041598942749</v>
      </c>
      <c r="Q4347" s="8">
        <f>P4347-Table3[[#This Row],[paid]]</f>
        <v>-354.34083436545041</v>
      </c>
      <c r="R4347" s="8">
        <v>2.8312152786739335</v>
      </c>
      <c r="S4347" s="8">
        <v>1400</v>
      </c>
      <c r="T4347" s="10">
        <v>0.06</v>
      </c>
      <c r="U4347" s="8">
        <v>183.29360596570115</v>
      </c>
      <c r="V4347" s="10">
        <v>3.9838446774007191E-2</v>
      </c>
    </row>
    <row r="4348" spans="1:22" x14ac:dyDescent="0.25">
      <c r="A4348" s="6">
        <v>44753</v>
      </c>
      <c r="B4348" s="7" t="str">
        <f t="shared" si="67"/>
        <v>7</v>
      </c>
      <c r="C4348" s="17">
        <f>_xlfn.ISOWEEKNUM(Table3[[#This Row],[dt]])</f>
        <v>28</v>
      </c>
      <c r="D4348" s="1">
        <v>16862</v>
      </c>
      <c r="E4348" s="1" t="s">
        <v>10</v>
      </c>
      <c r="F4348" s="1" t="s">
        <v>94</v>
      </c>
      <c r="G4348" s="1" t="s">
        <v>40</v>
      </c>
      <c r="H4348" s="1" t="s">
        <v>17</v>
      </c>
      <c r="I4348" s="1" t="s">
        <v>12</v>
      </c>
      <c r="J4348" s="1" t="s">
        <v>13</v>
      </c>
      <c r="K4348" s="1" t="s">
        <v>14</v>
      </c>
      <c r="L4348" s="1" t="s">
        <v>78</v>
      </c>
      <c r="M4348" s="1">
        <v>50680</v>
      </c>
      <c r="N4348" s="17">
        <v>189.76314872866598</v>
      </c>
      <c r="O4348" s="8">
        <v>1341.1070827726342</v>
      </c>
      <c r="P4348" s="8">
        <v>986.40582484205709</v>
      </c>
      <c r="Q4348" s="8">
        <f>P4348-Table3[[#This Row],[paid]]</f>
        <v>-354.70125793057707</v>
      </c>
      <c r="R4348" s="8">
        <v>5.198089468110985</v>
      </c>
      <c r="S4348" s="8">
        <v>1600</v>
      </c>
      <c r="T4348" s="10">
        <v>0.09</v>
      </c>
      <c r="U4348" s="8">
        <v>172.05309460578604</v>
      </c>
      <c r="V4348" s="10">
        <v>2.907070806503248E-2</v>
      </c>
    </row>
    <row r="4349" spans="1:22" x14ac:dyDescent="0.25">
      <c r="A4349" s="6">
        <v>44753</v>
      </c>
      <c r="B4349" s="7" t="str">
        <f t="shared" si="67"/>
        <v>7</v>
      </c>
      <c r="C4349" s="17">
        <f>_xlfn.ISOWEEKNUM(Table3[[#This Row],[dt]])</f>
        <v>28</v>
      </c>
      <c r="D4349" s="1">
        <v>5247</v>
      </c>
      <c r="E4349" s="1" t="s">
        <v>10</v>
      </c>
      <c r="F4349" s="1" t="s">
        <v>89</v>
      </c>
      <c r="G4349" s="1" t="s">
        <v>71</v>
      </c>
      <c r="H4349" s="1" t="s">
        <v>11</v>
      </c>
      <c r="I4349" s="1" t="s">
        <v>18</v>
      </c>
      <c r="J4349" s="1" t="s">
        <v>13</v>
      </c>
      <c r="K4349" s="1" t="s">
        <v>15</v>
      </c>
      <c r="L4349" s="1" t="s">
        <v>78</v>
      </c>
      <c r="M4349" s="1">
        <v>369510</v>
      </c>
      <c r="N4349" s="17">
        <v>815.38287080313228</v>
      </c>
      <c r="O4349" s="8">
        <v>6501.7159828162976</v>
      </c>
      <c r="P4349" s="8">
        <v>6135.8655592770383</v>
      </c>
      <c r="Q4349" s="8">
        <f>P4349-Table3[[#This Row],[paid]]</f>
        <v>-365.85042353925928</v>
      </c>
      <c r="R4349" s="8">
        <v>7.5251342393707148</v>
      </c>
      <c r="S4349" s="8">
        <v>8200</v>
      </c>
      <c r="T4349" s="10">
        <v>7.0000000000000007E-2</v>
      </c>
      <c r="U4349" s="8">
        <v>2200.6496202166672</v>
      </c>
      <c r="V4349" s="10">
        <v>5.9775582297144289E-2</v>
      </c>
    </row>
    <row r="4350" spans="1:22" x14ac:dyDescent="0.25">
      <c r="A4350" s="6">
        <v>44753</v>
      </c>
      <c r="B4350" s="7" t="str">
        <f t="shared" si="67"/>
        <v>7</v>
      </c>
      <c r="C4350" s="17">
        <f>_xlfn.ISOWEEKNUM(Table3[[#This Row],[dt]])</f>
        <v>28</v>
      </c>
      <c r="D4350" s="1">
        <v>18106</v>
      </c>
      <c r="E4350" s="1" t="s">
        <v>10</v>
      </c>
      <c r="F4350" s="1" t="s">
        <v>95</v>
      </c>
      <c r="G4350" s="1" t="s">
        <v>67</v>
      </c>
      <c r="H4350" s="1" t="s">
        <v>11</v>
      </c>
      <c r="I4350" s="1" t="s">
        <v>18</v>
      </c>
      <c r="J4350" s="1" t="s">
        <v>16</v>
      </c>
      <c r="K4350" s="1" t="s">
        <v>15</v>
      </c>
      <c r="L4350" s="1" t="s">
        <v>76</v>
      </c>
      <c r="M4350" s="1">
        <v>100000</v>
      </c>
      <c r="N4350" s="17">
        <v>449.73053335811187</v>
      </c>
      <c r="O4350" s="8">
        <v>1007.9362342413527</v>
      </c>
      <c r="P4350" s="8">
        <v>624.37975236409136</v>
      </c>
      <c r="Q4350" s="8">
        <f>P4350-Table3[[#This Row],[paid]]</f>
        <v>-383.55648187726138</v>
      </c>
      <c r="R4350" s="8">
        <v>1.3883419204426346</v>
      </c>
      <c r="S4350" s="8">
        <v>1400</v>
      </c>
      <c r="T4350" s="10">
        <v>0.06</v>
      </c>
      <c r="U4350" s="8">
        <v>4.6871144536151439</v>
      </c>
      <c r="V4350" s="10">
        <v>1.2511388130562917E-3</v>
      </c>
    </row>
    <row r="4351" spans="1:22" x14ac:dyDescent="0.25">
      <c r="A4351" s="6">
        <v>44753</v>
      </c>
      <c r="B4351" s="7" t="str">
        <f t="shared" si="67"/>
        <v>7</v>
      </c>
      <c r="C4351" s="17">
        <f>_xlfn.ISOWEEKNUM(Table3[[#This Row],[dt]])</f>
        <v>28</v>
      </c>
      <c r="D4351" s="1">
        <v>14389</v>
      </c>
      <c r="E4351" s="1" t="s">
        <v>10</v>
      </c>
      <c r="F4351" s="1" t="s">
        <v>95</v>
      </c>
      <c r="G4351" s="1" t="s">
        <v>72</v>
      </c>
      <c r="H4351" s="1" t="s">
        <v>19</v>
      </c>
      <c r="I4351" s="1" t="s">
        <v>18</v>
      </c>
      <c r="J4351" s="1" t="s">
        <v>16</v>
      </c>
      <c r="K4351" s="1" t="s">
        <v>20</v>
      </c>
      <c r="L4351" s="1" t="s">
        <v>81</v>
      </c>
      <c r="M4351" s="1">
        <v>10800</v>
      </c>
      <c r="N4351" s="17">
        <v>8.8758164280461962</v>
      </c>
      <c r="O4351" s="8">
        <v>425.93924134693236</v>
      </c>
      <c r="P4351" s="8">
        <v>33.162793997338909</v>
      </c>
      <c r="Q4351" s="8">
        <f>P4351-Table3[[#This Row],[paid]]</f>
        <v>-392.77644734959347</v>
      </c>
      <c r="R4351" s="8">
        <v>3.7363091346222133</v>
      </c>
      <c r="S4351" s="8">
        <v>200</v>
      </c>
      <c r="T4351" s="10">
        <v>5.5E-2</v>
      </c>
      <c r="U4351" s="8">
        <v>5.2664335392484869</v>
      </c>
      <c r="V4351" s="10">
        <v>2.6467580604894562E-2</v>
      </c>
    </row>
    <row r="4352" spans="1:22" x14ac:dyDescent="0.25">
      <c r="A4352" s="6">
        <v>44753</v>
      </c>
      <c r="B4352" s="7" t="str">
        <f t="shared" si="67"/>
        <v>7</v>
      </c>
      <c r="C4352" s="17">
        <f>_xlfn.ISOWEEKNUM(Table3[[#This Row],[dt]])</f>
        <v>28</v>
      </c>
      <c r="D4352" s="1">
        <v>17047</v>
      </c>
      <c r="E4352" s="1" t="s">
        <v>10</v>
      </c>
      <c r="F4352" s="1" t="s">
        <v>94</v>
      </c>
      <c r="G4352" s="1" t="s">
        <v>38</v>
      </c>
      <c r="H4352" s="1" t="s">
        <v>17</v>
      </c>
      <c r="I4352" s="1" t="s">
        <v>12</v>
      </c>
      <c r="J4352" s="1" t="s">
        <v>16</v>
      </c>
      <c r="K4352" s="1" t="s">
        <v>20</v>
      </c>
      <c r="L4352" s="1" t="s">
        <v>78</v>
      </c>
      <c r="M4352" s="1">
        <v>26750</v>
      </c>
      <c r="N4352" s="17">
        <v>37.095925784238716</v>
      </c>
      <c r="O4352" s="8">
        <v>517.85275938470852</v>
      </c>
      <c r="P4352" s="8">
        <v>110.40360649022055</v>
      </c>
      <c r="Q4352" s="8">
        <f>P4352-Table3[[#This Row],[paid]]</f>
        <v>-407.44915289448795</v>
      </c>
      <c r="R4352" s="8">
        <v>2.9761652838201638</v>
      </c>
      <c r="S4352" s="8">
        <v>200</v>
      </c>
      <c r="T4352" s="10">
        <v>7.4999999999999997E-2</v>
      </c>
      <c r="U4352" s="8">
        <v>5.5497655669743944</v>
      </c>
      <c r="V4352" s="10">
        <v>8.3779955857782411E-3</v>
      </c>
    </row>
    <row r="4353" spans="1:22" x14ac:dyDescent="0.25">
      <c r="A4353" s="6">
        <v>44753</v>
      </c>
      <c r="B4353" s="7" t="str">
        <f t="shared" si="67"/>
        <v>7</v>
      </c>
      <c r="C4353" s="17">
        <f>_xlfn.ISOWEEKNUM(Table3[[#This Row],[dt]])</f>
        <v>28</v>
      </c>
      <c r="D4353" s="1">
        <v>17849</v>
      </c>
      <c r="E4353" s="1" t="s">
        <v>10</v>
      </c>
      <c r="F4353" s="1" t="s">
        <v>92</v>
      </c>
      <c r="G4353" s="1" t="s">
        <v>29</v>
      </c>
      <c r="H4353" s="1" t="s">
        <v>11</v>
      </c>
      <c r="I4353" s="1" t="s">
        <v>18</v>
      </c>
      <c r="J4353" s="1" t="s">
        <v>16</v>
      </c>
      <c r="K4353" s="1" t="s">
        <v>15</v>
      </c>
      <c r="L4353" s="1" t="s">
        <v>79</v>
      </c>
      <c r="M4353" s="1">
        <v>49750</v>
      </c>
      <c r="N4353" s="17">
        <v>126.58112823495203</v>
      </c>
      <c r="O4353" s="8">
        <v>513.79891036104129</v>
      </c>
      <c r="P4353" s="8">
        <v>103.23372342760251</v>
      </c>
      <c r="Q4353" s="8">
        <f>P4353-Table3[[#This Row],[paid]]</f>
        <v>-410.56518693343878</v>
      </c>
      <c r="R4353" s="8">
        <v>0.81555382596990666</v>
      </c>
      <c r="S4353" s="8">
        <v>200</v>
      </c>
      <c r="T4353" s="10">
        <v>0.08</v>
      </c>
      <c r="U4353" s="8">
        <v>24.358544323516288</v>
      </c>
      <c r="V4353" s="10">
        <v>3.9325883562650044E-2</v>
      </c>
    </row>
    <row r="4354" spans="1:22" x14ac:dyDescent="0.25">
      <c r="A4354" s="6">
        <v>44753</v>
      </c>
      <c r="B4354" s="7" t="str">
        <f t="shared" ref="B4354:B4417" si="68">TEXT(A4354,"M")</f>
        <v>7</v>
      </c>
      <c r="C4354" s="17">
        <f>_xlfn.ISOWEEKNUM(Table3[[#This Row],[dt]])</f>
        <v>28</v>
      </c>
      <c r="D4354" s="1">
        <v>17833</v>
      </c>
      <c r="E4354" s="1" t="s">
        <v>10</v>
      </c>
      <c r="F4354" s="1" t="s">
        <v>90</v>
      </c>
      <c r="G4354" s="1" t="s">
        <v>35</v>
      </c>
      <c r="H4354" s="1" t="s">
        <v>11</v>
      </c>
      <c r="I4354" s="1" t="s">
        <v>12</v>
      </c>
      <c r="J4354" s="1" t="s">
        <v>13</v>
      </c>
      <c r="K4354" s="1" t="s">
        <v>15</v>
      </c>
      <c r="L4354" s="1" t="s">
        <v>76</v>
      </c>
      <c r="M4354" s="1">
        <v>30830</v>
      </c>
      <c r="N4354" s="17">
        <v>217.71854889230593</v>
      </c>
      <c r="O4354" s="8">
        <v>615.4771023488679</v>
      </c>
      <c r="P4354" s="8">
        <v>180.10857741913546</v>
      </c>
      <c r="Q4354" s="8">
        <f>P4354-Table3[[#This Row],[paid]]</f>
        <v>-435.36852492973242</v>
      </c>
      <c r="R4354" s="8">
        <v>0.82725416982374722</v>
      </c>
      <c r="S4354" s="8">
        <v>200</v>
      </c>
      <c r="T4354" s="10">
        <v>0.15</v>
      </c>
      <c r="U4354" s="8">
        <v>41.181457236189672</v>
      </c>
      <c r="V4354" s="10">
        <v>3.8107991881248394E-2</v>
      </c>
    </row>
    <row r="4355" spans="1:22" x14ac:dyDescent="0.25">
      <c r="A4355" s="6">
        <v>44753</v>
      </c>
      <c r="B4355" s="7" t="str">
        <f t="shared" si="68"/>
        <v>7</v>
      </c>
      <c r="C4355" s="17">
        <f>_xlfn.ISOWEEKNUM(Table3[[#This Row],[dt]])</f>
        <v>28</v>
      </c>
      <c r="D4355" s="1">
        <v>2789</v>
      </c>
      <c r="E4355" s="1" t="s">
        <v>10</v>
      </c>
      <c r="F4355" s="1" t="s">
        <v>91</v>
      </c>
      <c r="G4355" s="1" t="s">
        <v>42</v>
      </c>
      <c r="H4355" s="1" t="s">
        <v>17</v>
      </c>
      <c r="I4355" s="1" t="s">
        <v>12</v>
      </c>
      <c r="J4355" s="1" t="s">
        <v>13</v>
      </c>
      <c r="K4355" s="1" t="s">
        <v>14</v>
      </c>
      <c r="L4355" s="1" t="s">
        <v>79</v>
      </c>
      <c r="M4355" s="1">
        <v>9020</v>
      </c>
      <c r="N4355" s="17">
        <v>47.27927927927928</v>
      </c>
      <c r="O4355" s="8">
        <v>513.20293764542225</v>
      </c>
      <c r="P4355" s="8">
        <v>63.187148478865801</v>
      </c>
      <c r="Q4355" s="8">
        <f>P4355-Table3[[#This Row],[paid]]</f>
        <v>-450.01578916655643</v>
      </c>
      <c r="R4355" s="8">
        <v>1.3364659834516204</v>
      </c>
      <c r="S4355" s="8">
        <v>200</v>
      </c>
      <c r="T4355" s="10">
        <v>0.14000000000000001</v>
      </c>
      <c r="U4355" s="8">
        <v>17.34451798964804</v>
      </c>
      <c r="V4355" s="10">
        <v>4.5749065559455383E-2</v>
      </c>
    </row>
    <row r="4356" spans="1:22" x14ac:dyDescent="0.25">
      <c r="A4356" s="6">
        <v>44753</v>
      </c>
      <c r="B4356" s="7" t="str">
        <f t="shared" si="68"/>
        <v>7</v>
      </c>
      <c r="C4356" s="17">
        <f>_xlfn.ISOWEEKNUM(Table3[[#This Row],[dt]])</f>
        <v>28</v>
      </c>
      <c r="D4356" s="1">
        <v>7576</v>
      </c>
      <c r="E4356" s="1" t="s">
        <v>10</v>
      </c>
      <c r="F4356" s="1" t="s">
        <v>92</v>
      </c>
      <c r="G4356" s="1" t="s">
        <v>39</v>
      </c>
      <c r="H4356" s="1" t="s">
        <v>17</v>
      </c>
      <c r="I4356" s="1" t="s">
        <v>12</v>
      </c>
      <c r="J4356" s="1" t="s">
        <v>16</v>
      </c>
      <c r="K4356" s="1" t="s">
        <v>14</v>
      </c>
      <c r="L4356" s="1" t="s">
        <v>75</v>
      </c>
      <c r="M4356" s="1">
        <v>27590</v>
      </c>
      <c r="N4356" s="17">
        <v>66.322115384615387</v>
      </c>
      <c r="O4356" s="8">
        <v>661.42937418665258</v>
      </c>
      <c r="P4356" s="8">
        <v>166.16437603629211</v>
      </c>
      <c r="Q4356" s="8">
        <f>P4356-Table3[[#This Row],[paid]]</f>
        <v>-495.2649981503605</v>
      </c>
      <c r="R4356" s="8">
        <v>2.5054142961615629</v>
      </c>
      <c r="S4356" s="8">
        <v>200</v>
      </c>
      <c r="T4356" s="10">
        <v>0.1</v>
      </c>
      <c r="U4356" s="8">
        <v>28.912269164822522</v>
      </c>
      <c r="V4356" s="10">
        <v>2.8999666730117658E-2</v>
      </c>
    </row>
    <row r="4357" spans="1:22" x14ac:dyDescent="0.25">
      <c r="A4357" s="6">
        <v>44753</v>
      </c>
      <c r="B4357" s="7" t="str">
        <f t="shared" si="68"/>
        <v>7</v>
      </c>
      <c r="C4357" s="17">
        <f>_xlfn.ISOWEEKNUM(Table3[[#This Row],[dt]])</f>
        <v>28</v>
      </c>
      <c r="D4357" s="1">
        <v>7282</v>
      </c>
      <c r="E4357" s="1" t="s">
        <v>10</v>
      </c>
      <c r="F4357" s="1" t="s">
        <v>95</v>
      </c>
      <c r="G4357" s="1" t="s">
        <v>26</v>
      </c>
      <c r="H4357" s="1" t="s">
        <v>19</v>
      </c>
      <c r="I4357" s="1" t="s">
        <v>21</v>
      </c>
      <c r="J4357" s="1" t="s">
        <v>13</v>
      </c>
      <c r="K4357" s="1" t="s">
        <v>15</v>
      </c>
      <c r="L4357" s="1" t="s">
        <v>75</v>
      </c>
      <c r="M4357" s="1">
        <v>53550</v>
      </c>
      <c r="N4357" s="17">
        <v>79.394496501008177</v>
      </c>
      <c r="O4357" s="8">
        <v>1118.2966099197536</v>
      </c>
      <c r="P4357" s="8">
        <v>591.91064188908797</v>
      </c>
      <c r="Q4357" s="8">
        <f>P4357-Table3[[#This Row],[paid]]</f>
        <v>-526.38596803066559</v>
      </c>
      <c r="R4357" s="8">
        <v>7.4553107327983579</v>
      </c>
      <c r="S4357" s="8">
        <v>600</v>
      </c>
      <c r="T4357" s="10">
        <v>0.02</v>
      </c>
      <c r="U4357" s="8">
        <v>54.416377463304713</v>
      </c>
      <c r="V4357" s="10">
        <v>1.5322238868588444E-2</v>
      </c>
    </row>
    <row r="4358" spans="1:22" x14ac:dyDescent="0.25">
      <c r="A4358" s="6">
        <v>44753</v>
      </c>
      <c r="B4358" s="7" t="str">
        <f t="shared" si="68"/>
        <v>7</v>
      </c>
      <c r="C4358" s="17">
        <f>_xlfn.ISOWEEKNUM(Table3[[#This Row],[dt]])</f>
        <v>28</v>
      </c>
      <c r="D4358" s="1">
        <v>17783</v>
      </c>
      <c r="E4358" s="1" t="s">
        <v>10</v>
      </c>
      <c r="F4358" s="1" t="s">
        <v>92</v>
      </c>
      <c r="G4358" s="1" t="s">
        <v>58</v>
      </c>
      <c r="H4358" s="1" t="s">
        <v>11</v>
      </c>
      <c r="I4358" s="1" t="s">
        <v>12</v>
      </c>
      <c r="J4358" s="1" t="s">
        <v>16</v>
      </c>
      <c r="K4358" s="1" t="s">
        <v>14</v>
      </c>
      <c r="L4358" s="1" t="s">
        <v>81</v>
      </c>
      <c r="M4358" s="1">
        <v>59900</v>
      </c>
      <c r="N4358" s="17">
        <v>232.49823570924491</v>
      </c>
      <c r="O4358" s="8">
        <v>1277.4467162594115</v>
      </c>
      <c r="P4358" s="8">
        <v>750.01037308808463</v>
      </c>
      <c r="Q4358" s="8">
        <f>P4358-Table3[[#This Row],[paid]]</f>
        <v>-527.43634317132683</v>
      </c>
      <c r="R4358" s="8">
        <v>3.2258755461096245</v>
      </c>
      <c r="S4358" s="8">
        <v>1000</v>
      </c>
      <c r="T4358" s="10">
        <v>0.15</v>
      </c>
      <c r="U4358" s="8">
        <v>593.29941984774189</v>
      </c>
      <c r="V4358" s="10">
        <v>0.13184249203667617</v>
      </c>
    </row>
    <row r="4359" spans="1:22" x14ac:dyDescent="0.25">
      <c r="A4359" s="6">
        <v>44753</v>
      </c>
      <c r="B4359" s="7" t="str">
        <f t="shared" si="68"/>
        <v>7</v>
      </c>
      <c r="C4359" s="17">
        <f>_xlfn.ISOWEEKNUM(Table3[[#This Row],[dt]])</f>
        <v>28</v>
      </c>
      <c r="D4359" s="1">
        <v>13250</v>
      </c>
      <c r="E4359" s="1" t="s">
        <v>10</v>
      </c>
      <c r="F4359" s="1" t="s">
        <v>95</v>
      </c>
      <c r="G4359" s="1" t="s">
        <v>69</v>
      </c>
      <c r="H4359" s="1" t="s">
        <v>11</v>
      </c>
      <c r="I4359" s="1" t="s">
        <v>18</v>
      </c>
      <c r="J4359" s="1" t="s">
        <v>13</v>
      </c>
      <c r="K4359" s="1" t="s">
        <v>15</v>
      </c>
      <c r="L4359" s="1" t="s">
        <v>81</v>
      </c>
      <c r="M4359" s="1">
        <v>35670</v>
      </c>
      <c r="N4359" s="17">
        <v>126.54459120183385</v>
      </c>
      <c r="O4359" s="8">
        <v>781.97890959878089</v>
      </c>
      <c r="P4359" s="8">
        <v>253.73128575290647</v>
      </c>
      <c r="Q4359" s="8">
        <f>P4359-Table3[[#This Row],[paid]]</f>
        <v>-528.24762384587439</v>
      </c>
      <c r="R4359" s="8">
        <v>2.0050741271763615</v>
      </c>
      <c r="S4359" s="8">
        <v>600</v>
      </c>
      <c r="T4359" s="10">
        <v>7.0000000000000007E-2</v>
      </c>
      <c r="U4359" s="8">
        <v>81.163292957390198</v>
      </c>
      <c r="V4359" s="10">
        <v>5.3313155501334995E-2</v>
      </c>
    </row>
    <row r="4360" spans="1:22" x14ac:dyDescent="0.25">
      <c r="A4360" s="6">
        <v>44753</v>
      </c>
      <c r="B4360" s="7" t="str">
        <f t="shared" si="68"/>
        <v>7</v>
      </c>
      <c r="C4360" s="17">
        <f>_xlfn.ISOWEEKNUM(Table3[[#This Row],[dt]])</f>
        <v>28</v>
      </c>
      <c r="D4360" s="1">
        <v>9288</v>
      </c>
      <c r="E4360" s="1" t="s">
        <v>10</v>
      </c>
      <c r="F4360" s="1" t="s">
        <v>91</v>
      </c>
      <c r="G4360" s="1" t="s">
        <v>56</v>
      </c>
      <c r="H4360" s="1" t="s">
        <v>19</v>
      </c>
      <c r="I4360" s="1" t="s">
        <v>21</v>
      </c>
      <c r="J4360" s="1" t="s">
        <v>13</v>
      </c>
      <c r="K4360" s="1" t="s">
        <v>14</v>
      </c>
      <c r="L4360" s="1" t="s">
        <v>81</v>
      </c>
      <c r="M4360" s="1">
        <v>56330</v>
      </c>
      <c r="N4360" s="17">
        <v>77.45912910618793</v>
      </c>
      <c r="O4360" s="8">
        <v>1908.6266974258322</v>
      </c>
      <c r="P4360" s="8">
        <v>1368.8940904761539</v>
      </c>
      <c r="Q4360" s="8">
        <f>P4360-Table3[[#This Row],[paid]]</f>
        <v>-539.73260694967826</v>
      </c>
      <c r="R4360" s="8">
        <v>17.672469420609556</v>
      </c>
      <c r="S4360" s="8">
        <v>800</v>
      </c>
      <c r="T4360" s="10">
        <v>6.5000000000000002E-2</v>
      </c>
      <c r="U4360" s="8">
        <v>343.22960315924939</v>
      </c>
      <c r="V4360" s="10">
        <v>4.1789159773475845E-2</v>
      </c>
    </row>
    <row r="4361" spans="1:22" x14ac:dyDescent="0.25">
      <c r="A4361" s="6">
        <v>44753</v>
      </c>
      <c r="B4361" s="7" t="str">
        <f t="shared" si="68"/>
        <v>7</v>
      </c>
      <c r="C4361" s="17">
        <f>_xlfn.ISOWEEKNUM(Table3[[#This Row],[dt]])</f>
        <v>28</v>
      </c>
      <c r="D4361" s="1">
        <v>3534</v>
      </c>
      <c r="E4361" s="1" t="s">
        <v>10</v>
      </c>
      <c r="F4361" s="1" t="s">
        <v>92</v>
      </c>
      <c r="G4361" s="1" t="s">
        <v>59</v>
      </c>
      <c r="H4361" s="1" t="s">
        <v>11</v>
      </c>
      <c r="I4361" s="1" t="s">
        <v>18</v>
      </c>
      <c r="J4361" s="1" t="s">
        <v>13</v>
      </c>
      <c r="K4361" s="1" t="s">
        <v>14</v>
      </c>
      <c r="L4361" s="1" t="s">
        <v>78</v>
      </c>
      <c r="M4361" s="1">
        <v>120150</v>
      </c>
      <c r="N4361" s="17">
        <v>264.26621160409553</v>
      </c>
      <c r="O4361" s="8">
        <v>2278.4093761794338</v>
      </c>
      <c r="P4361" s="8">
        <v>1730.1914204775564</v>
      </c>
      <c r="Q4361" s="8">
        <f>P4361-Table3[[#This Row],[paid]]</f>
        <v>-548.21795570187737</v>
      </c>
      <c r="R4361" s="8">
        <v>6.5471533798259598</v>
      </c>
      <c r="S4361" s="8">
        <v>1600</v>
      </c>
      <c r="T4361" s="10">
        <v>0.08</v>
      </c>
      <c r="U4361" s="8">
        <v>26.313751487084964</v>
      </c>
      <c r="V4361" s="10">
        <v>2.5347630302299164E-3</v>
      </c>
    </row>
    <row r="4362" spans="1:22" x14ac:dyDescent="0.25">
      <c r="A4362" s="6">
        <v>44753</v>
      </c>
      <c r="B4362" s="7" t="str">
        <f t="shared" si="68"/>
        <v>7</v>
      </c>
      <c r="C4362" s="17">
        <f>_xlfn.ISOWEEKNUM(Table3[[#This Row],[dt]])</f>
        <v>28</v>
      </c>
      <c r="D4362" s="1">
        <v>9121</v>
      </c>
      <c r="E4362" s="1" t="s">
        <v>10</v>
      </c>
      <c r="F4362" s="1" t="s">
        <v>95</v>
      </c>
      <c r="G4362" s="1" t="s">
        <v>51</v>
      </c>
      <c r="H4362" s="1" t="s">
        <v>11</v>
      </c>
      <c r="I4362" s="1" t="s">
        <v>18</v>
      </c>
      <c r="J4362" s="1" t="s">
        <v>13</v>
      </c>
      <c r="K4362" s="1" t="s">
        <v>14</v>
      </c>
      <c r="L4362" s="1" t="s">
        <v>81</v>
      </c>
      <c r="M4362" s="1">
        <v>315250</v>
      </c>
      <c r="N4362" s="17">
        <v>738.96197040198729</v>
      </c>
      <c r="O4362" s="8">
        <v>7166.3246727943697</v>
      </c>
      <c r="P4362" s="8">
        <v>6586.6186576473929</v>
      </c>
      <c r="Q4362" s="8">
        <f>P4362-Table3[[#This Row],[paid]]</f>
        <v>-579.70601514697682</v>
      </c>
      <c r="R4362" s="8">
        <v>8.9133391452666277</v>
      </c>
      <c r="S4362" s="8">
        <v>4400</v>
      </c>
      <c r="T4362" s="10">
        <v>0.125</v>
      </c>
      <c r="U4362" s="8">
        <v>4852.2258365795342</v>
      </c>
      <c r="V4362" s="10">
        <v>0.12277988876092635</v>
      </c>
    </row>
    <row r="4363" spans="1:22" x14ac:dyDescent="0.25">
      <c r="A4363" s="6">
        <v>44753</v>
      </c>
      <c r="B4363" s="7" t="str">
        <f t="shared" si="68"/>
        <v>7</v>
      </c>
      <c r="C4363" s="17">
        <f>_xlfn.ISOWEEKNUM(Table3[[#This Row],[dt]])</f>
        <v>28</v>
      </c>
      <c r="D4363" s="1">
        <v>14706</v>
      </c>
      <c r="E4363" s="1" t="s">
        <v>10</v>
      </c>
      <c r="F4363" s="1" t="s">
        <v>90</v>
      </c>
      <c r="G4363" s="1" t="s">
        <v>34</v>
      </c>
      <c r="H4363" s="1" t="s">
        <v>17</v>
      </c>
      <c r="I4363" s="1" t="s">
        <v>12</v>
      </c>
      <c r="J4363" s="1" t="s">
        <v>13</v>
      </c>
      <c r="K4363" s="1" t="s">
        <v>15</v>
      </c>
      <c r="L4363" s="1" t="s">
        <v>76</v>
      </c>
      <c r="M4363" s="1">
        <v>70170</v>
      </c>
      <c r="N4363" s="17">
        <v>389.60245780278353</v>
      </c>
      <c r="O4363" s="8">
        <v>4340.378105159386</v>
      </c>
      <c r="P4363" s="8">
        <v>3757.8266168077448</v>
      </c>
      <c r="Q4363" s="8">
        <f>P4363-Table3[[#This Row],[paid]]</f>
        <v>-582.55148835164118</v>
      </c>
      <c r="R4363" s="8">
        <v>9.6452846781319685</v>
      </c>
      <c r="S4363" s="8">
        <v>2600</v>
      </c>
      <c r="T4363" s="10">
        <v>0.11</v>
      </c>
      <c r="U4363" s="8">
        <v>97.630232487523273</v>
      </c>
      <c r="V4363" s="10">
        <v>4.3300841347517901E-3</v>
      </c>
    </row>
    <row r="4364" spans="1:22" x14ac:dyDescent="0.25">
      <c r="A4364" s="6">
        <v>44753</v>
      </c>
      <c r="B4364" s="7" t="str">
        <f t="shared" si="68"/>
        <v>7</v>
      </c>
      <c r="C4364" s="17">
        <f>_xlfn.ISOWEEKNUM(Table3[[#This Row],[dt]])</f>
        <v>28</v>
      </c>
      <c r="D4364" s="1">
        <v>16602</v>
      </c>
      <c r="E4364" s="1" t="s">
        <v>10</v>
      </c>
      <c r="F4364" s="1" t="s">
        <v>93</v>
      </c>
      <c r="G4364" s="1" t="s">
        <v>43</v>
      </c>
      <c r="H4364" s="1" t="s">
        <v>11</v>
      </c>
      <c r="I4364" s="1" t="s">
        <v>18</v>
      </c>
      <c r="J4364" s="1" t="s">
        <v>16</v>
      </c>
      <c r="K4364" s="1" t="s">
        <v>15</v>
      </c>
      <c r="L4364" s="1" t="s">
        <v>76</v>
      </c>
      <c r="M4364" s="1">
        <v>48980</v>
      </c>
      <c r="N4364" s="17">
        <v>198.11626025655841</v>
      </c>
      <c r="O4364" s="8">
        <v>1111.7541590477506</v>
      </c>
      <c r="P4364" s="8">
        <v>524.420419798132</v>
      </c>
      <c r="Q4364" s="8">
        <f>P4364-Table3[[#This Row],[paid]]</f>
        <v>-587.33373924961859</v>
      </c>
      <c r="R4364" s="8">
        <v>2.6470337120184544</v>
      </c>
      <c r="S4364" s="8">
        <v>400</v>
      </c>
      <c r="T4364" s="10">
        <v>0.08</v>
      </c>
      <c r="U4364" s="8">
        <v>212.15329901059729</v>
      </c>
      <c r="V4364" s="10">
        <v>6.7424687967039446E-2</v>
      </c>
    </row>
    <row r="4365" spans="1:22" x14ac:dyDescent="0.25">
      <c r="A4365" s="6">
        <v>44753</v>
      </c>
      <c r="B4365" s="7" t="str">
        <f t="shared" si="68"/>
        <v>7</v>
      </c>
      <c r="C4365" s="17">
        <f>_xlfn.ISOWEEKNUM(Table3[[#This Row],[dt]])</f>
        <v>28</v>
      </c>
      <c r="D4365" s="1">
        <v>12657</v>
      </c>
      <c r="E4365" s="1" t="s">
        <v>10</v>
      </c>
      <c r="F4365" s="1" t="s">
        <v>90</v>
      </c>
      <c r="G4365" s="1" t="s">
        <v>54</v>
      </c>
      <c r="H4365" s="1" t="s">
        <v>19</v>
      </c>
      <c r="I4365" s="1" t="s">
        <v>18</v>
      </c>
      <c r="J4365" s="1" t="s">
        <v>16</v>
      </c>
      <c r="K4365" s="1" t="s">
        <v>14</v>
      </c>
      <c r="L4365" s="1" t="s">
        <v>80</v>
      </c>
      <c r="M4365" s="1">
        <v>27610</v>
      </c>
      <c r="N4365" s="17">
        <v>89.790935370638039</v>
      </c>
      <c r="O4365" s="8">
        <v>788.99840572186361</v>
      </c>
      <c r="P4365" s="8">
        <v>187.42038321615954</v>
      </c>
      <c r="Q4365" s="8">
        <f>P4365-Table3[[#This Row],[paid]]</f>
        <v>-601.5780225057041</v>
      </c>
      <c r="R4365" s="8">
        <v>2.0872973696345598</v>
      </c>
      <c r="S4365" s="8">
        <v>200</v>
      </c>
      <c r="T4365" s="10">
        <v>0.08</v>
      </c>
      <c r="U4365" s="8">
        <v>37.258686710053318</v>
      </c>
      <c r="V4365" s="10">
        <v>3.3132901618177925E-2</v>
      </c>
    </row>
    <row r="4366" spans="1:22" x14ac:dyDescent="0.25">
      <c r="A4366" s="6">
        <v>44753</v>
      </c>
      <c r="B4366" s="7" t="str">
        <f t="shared" si="68"/>
        <v>7</v>
      </c>
      <c r="C4366" s="17">
        <f>_xlfn.ISOWEEKNUM(Table3[[#This Row],[dt]])</f>
        <v>28</v>
      </c>
      <c r="D4366" s="1">
        <v>7797</v>
      </c>
      <c r="E4366" s="1" t="s">
        <v>10</v>
      </c>
      <c r="F4366" s="1" t="s">
        <v>89</v>
      </c>
      <c r="G4366" s="1" t="s">
        <v>68</v>
      </c>
      <c r="H4366" s="1" t="s">
        <v>19</v>
      </c>
      <c r="I4366" s="1" t="s">
        <v>18</v>
      </c>
      <c r="J4366" s="1" t="s">
        <v>13</v>
      </c>
      <c r="K4366" s="1" t="s">
        <v>14</v>
      </c>
      <c r="L4366" s="1" t="s">
        <v>80</v>
      </c>
      <c r="M4366" s="1">
        <v>21430</v>
      </c>
      <c r="N4366" s="17">
        <v>37.320949132864087</v>
      </c>
      <c r="O4366" s="8">
        <v>707.64096605053578</v>
      </c>
      <c r="P4366" s="8">
        <v>91.700807285773791</v>
      </c>
      <c r="Q4366" s="8">
        <f>P4366-Table3[[#This Row],[paid]]</f>
        <v>-615.94015876476203</v>
      </c>
      <c r="R4366" s="8">
        <v>2.457086687675472</v>
      </c>
      <c r="S4366" s="8">
        <v>200</v>
      </c>
      <c r="T4366" s="10">
        <v>0.125</v>
      </c>
      <c r="U4366" s="8">
        <v>1.9132927560532398</v>
      </c>
      <c r="V4366" s="10">
        <v>3.4774189611561229E-3</v>
      </c>
    </row>
    <row r="4367" spans="1:22" x14ac:dyDescent="0.25">
      <c r="A4367" s="6">
        <v>44753</v>
      </c>
      <c r="B4367" s="7" t="str">
        <f t="shared" si="68"/>
        <v>7</v>
      </c>
      <c r="C4367" s="17">
        <f>_xlfn.ISOWEEKNUM(Table3[[#This Row],[dt]])</f>
        <v>28</v>
      </c>
      <c r="D4367" s="1">
        <v>17673</v>
      </c>
      <c r="E4367" s="1" t="s">
        <v>10</v>
      </c>
      <c r="F4367" s="1" t="s">
        <v>94</v>
      </c>
      <c r="G4367" s="1" t="s">
        <v>68</v>
      </c>
      <c r="H4367" s="1" t="s">
        <v>11</v>
      </c>
      <c r="I4367" s="1" t="s">
        <v>18</v>
      </c>
      <c r="J4367" s="1" t="s">
        <v>16</v>
      </c>
      <c r="K4367" s="1" t="s">
        <v>14</v>
      </c>
      <c r="L4367" s="1" t="s">
        <v>79</v>
      </c>
      <c r="M4367" s="1">
        <v>171980</v>
      </c>
      <c r="N4367" s="17">
        <v>621.12087292845979</v>
      </c>
      <c r="O4367" s="8">
        <v>2388.3020825793446</v>
      </c>
      <c r="P4367" s="8">
        <v>1753.4565890644692</v>
      </c>
      <c r="Q4367" s="8">
        <f>P4367-Table3[[#This Row],[paid]]</f>
        <v>-634.84549351487544</v>
      </c>
      <c r="R4367" s="8">
        <v>2.8230521070677832</v>
      </c>
      <c r="S4367" s="8">
        <v>2600</v>
      </c>
      <c r="T4367" s="10">
        <v>0.1</v>
      </c>
      <c r="U4367" s="8">
        <v>210.81069502048851</v>
      </c>
      <c r="V4367" s="10">
        <v>2.0037630846335298E-2</v>
      </c>
    </row>
    <row r="4368" spans="1:22" x14ac:dyDescent="0.25">
      <c r="A4368" s="6">
        <v>44753</v>
      </c>
      <c r="B4368" s="7" t="str">
        <f t="shared" si="68"/>
        <v>7</v>
      </c>
      <c r="C4368" s="17">
        <f>_xlfn.ISOWEEKNUM(Table3[[#This Row],[dt]])</f>
        <v>28</v>
      </c>
      <c r="D4368" s="1">
        <v>15372</v>
      </c>
      <c r="E4368" s="1" t="s">
        <v>10</v>
      </c>
      <c r="F4368" s="1" t="s">
        <v>90</v>
      </c>
      <c r="G4368" s="1" t="s">
        <v>62</v>
      </c>
      <c r="H4368" s="1" t="s">
        <v>11</v>
      </c>
      <c r="I4368" s="1" t="s">
        <v>12</v>
      </c>
      <c r="J4368" s="1" t="s">
        <v>16</v>
      </c>
      <c r="K4368" s="1" t="s">
        <v>15</v>
      </c>
      <c r="L4368" s="1" t="s">
        <v>80</v>
      </c>
      <c r="M4368" s="1">
        <v>92940</v>
      </c>
      <c r="N4368" s="17">
        <v>1473.6501759470091</v>
      </c>
      <c r="O4368" s="8">
        <v>942.2350335819059</v>
      </c>
      <c r="P4368" s="8">
        <v>302.11593190196072</v>
      </c>
      <c r="Q4368" s="8">
        <f>P4368-Table3[[#This Row],[paid]]</f>
        <v>-640.11910167994517</v>
      </c>
      <c r="R4368" s="8">
        <v>0.2050119742345313</v>
      </c>
      <c r="S4368" s="8">
        <v>600</v>
      </c>
      <c r="T4368" s="10">
        <v>0.105</v>
      </c>
      <c r="U4368" s="8">
        <v>6.0042367660422817</v>
      </c>
      <c r="V4368" s="10">
        <v>3.312324912406313E-3</v>
      </c>
    </row>
    <row r="4369" spans="1:22" x14ac:dyDescent="0.25">
      <c r="A4369" s="6">
        <v>44753</v>
      </c>
      <c r="B4369" s="7" t="str">
        <f t="shared" si="68"/>
        <v>7</v>
      </c>
      <c r="C4369" s="17">
        <f>_xlfn.ISOWEEKNUM(Table3[[#This Row],[dt]])</f>
        <v>28</v>
      </c>
      <c r="D4369" s="1">
        <v>9315</v>
      </c>
      <c r="E4369" s="1" t="s">
        <v>10</v>
      </c>
      <c r="F4369" s="1" t="s">
        <v>95</v>
      </c>
      <c r="G4369" s="1" t="s">
        <v>44</v>
      </c>
      <c r="H4369" s="1" t="s">
        <v>17</v>
      </c>
      <c r="I4369" s="1" t="s">
        <v>18</v>
      </c>
      <c r="J4369" s="1" t="s">
        <v>16</v>
      </c>
      <c r="K4369" s="1" t="s">
        <v>14</v>
      </c>
      <c r="L4369" s="1" t="s">
        <v>75</v>
      </c>
      <c r="M4369" s="1">
        <v>18880</v>
      </c>
      <c r="N4369" s="17">
        <v>94.179086094346587</v>
      </c>
      <c r="O4369" s="8">
        <v>795.56232915662451</v>
      </c>
      <c r="P4369" s="8">
        <v>154.16735203921942</v>
      </c>
      <c r="Q4369" s="8">
        <f>P4369-Table3[[#This Row],[paid]]</f>
        <v>-641.39497711740512</v>
      </c>
      <c r="R4369" s="8">
        <v>1.6369595250136306</v>
      </c>
      <c r="S4369" s="8">
        <v>200</v>
      </c>
      <c r="T4369" s="10">
        <v>7.0000000000000007E-2</v>
      </c>
      <c r="U4369" s="8">
        <v>2.0563686710194373</v>
      </c>
      <c r="V4369" s="10">
        <v>2.2230913828589628E-3</v>
      </c>
    </row>
    <row r="4370" spans="1:22" x14ac:dyDescent="0.25">
      <c r="A4370" s="6">
        <v>44753</v>
      </c>
      <c r="B4370" s="7" t="str">
        <f t="shared" si="68"/>
        <v>7</v>
      </c>
      <c r="C4370" s="17">
        <f>_xlfn.ISOWEEKNUM(Table3[[#This Row],[dt]])</f>
        <v>28</v>
      </c>
      <c r="D4370" s="1">
        <v>15974</v>
      </c>
      <c r="E4370" s="1" t="s">
        <v>10</v>
      </c>
      <c r="F4370" s="1" t="s">
        <v>92</v>
      </c>
      <c r="G4370" s="1" t="s">
        <v>44</v>
      </c>
      <c r="H4370" s="1" t="s">
        <v>11</v>
      </c>
      <c r="I4370" s="1" t="s">
        <v>12</v>
      </c>
      <c r="J4370" s="1" t="s">
        <v>16</v>
      </c>
      <c r="K4370" s="1" t="s">
        <v>14</v>
      </c>
      <c r="L4370" s="1" t="s">
        <v>78</v>
      </c>
      <c r="M4370" s="1">
        <v>76270</v>
      </c>
      <c r="N4370" s="17">
        <v>227.29955777735051</v>
      </c>
      <c r="O4370" s="8">
        <v>1694.4508564823955</v>
      </c>
      <c r="P4370" s="8">
        <v>1035.3438988008099</v>
      </c>
      <c r="Q4370" s="8">
        <f>P4370-Table3[[#This Row],[paid]]</f>
        <v>-659.10695768158553</v>
      </c>
      <c r="R4370" s="8">
        <v>4.5549754206516004</v>
      </c>
      <c r="S4370" s="8">
        <v>800</v>
      </c>
      <c r="T4370" s="10">
        <v>0.09</v>
      </c>
      <c r="U4370" s="8">
        <v>95.699856200439498</v>
      </c>
      <c r="V4370" s="10">
        <v>1.5405486091993869E-2</v>
      </c>
    </row>
    <row r="4371" spans="1:22" x14ac:dyDescent="0.25">
      <c r="A4371" s="6">
        <v>44753</v>
      </c>
      <c r="B4371" s="7" t="str">
        <f t="shared" si="68"/>
        <v>7</v>
      </c>
      <c r="C4371" s="17">
        <f>_xlfn.ISOWEEKNUM(Table3[[#This Row],[dt]])</f>
        <v>28</v>
      </c>
      <c r="D4371" s="1">
        <v>17631</v>
      </c>
      <c r="E4371" s="1" t="s">
        <v>10</v>
      </c>
      <c r="F4371" s="1" t="s">
        <v>93</v>
      </c>
      <c r="G4371" s="1" t="s">
        <v>69</v>
      </c>
      <c r="H4371" s="1" t="s">
        <v>17</v>
      </c>
      <c r="I4371" s="1" t="s">
        <v>12</v>
      </c>
      <c r="J4371" s="1" t="s">
        <v>16</v>
      </c>
      <c r="K4371" s="1" t="s">
        <v>14</v>
      </c>
      <c r="L4371" s="1" t="s">
        <v>80</v>
      </c>
      <c r="M4371" s="1">
        <v>29270</v>
      </c>
      <c r="N4371" s="17">
        <v>101.52178625623239</v>
      </c>
      <c r="O4371" s="8">
        <v>822.55157655938842</v>
      </c>
      <c r="P4371" s="8">
        <v>144.97726621560625</v>
      </c>
      <c r="Q4371" s="8">
        <f>P4371-Table3[[#This Row],[paid]]</f>
        <v>-677.57431034378214</v>
      </c>
      <c r="R4371" s="8">
        <v>1.428040931526716</v>
      </c>
      <c r="S4371" s="8">
        <v>200</v>
      </c>
      <c r="T4371" s="10">
        <v>0.17</v>
      </c>
      <c r="U4371" s="8">
        <v>93.225917435984712</v>
      </c>
      <c r="V4371" s="10">
        <v>0.10717303003141387</v>
      </c>
    </row>
    <row r="4372" spans="1:22" x14ac:dyDescent="0.25">
      <c r="A4372" s="6">
        <v>44753</v>
      </c>
      <c r="B4372" s="7" t="str">
        <f t="shared" si="68"/>
        <v>7</v>
      </c>
      <c r="C4372" s="17">
        <f>_xlfn.ISOWEEKNUM(Table3[[#This Row],[dt]])</f>
        <v>28</v>
      </c>
      <c r="D4372" s="1">
        <v>17644</v>
      </c>
      <c r="E4372" s="1" t="s">
        <v>10</v>
      </c>
      <c r="F4372" s="1" t="s">
        <v>93</v>
      </c>
      <c r="G4372" s="1" t="s">
        <v>67</v>
      </c>
      <c r="H4372" s="1" t="s">
        <v>17</v>
      </c>
      <c r="I4372" s="1" t="s">
        <v>22</v>
      </c>
      <c r="J4372" s="1" t="s">
        <v>13</v>
      </c>
      <c r="K4372" s="1" t="s">
        <v>14</v>
      </c>
      <c r="L4372" s="1" t="s">
        <v>76</v>
      </c>
      <c r="M4372" s="1">
        <v>37390</v>
      </c>
      <c r="N4372" s="17">
        <v>149.24161788185205</v>
      </c>
      <c r="O4372" s="8">
        <v>1261.7679771076891</v>
      </c>
      <c r="P4372" s="8">
        <v>523.07859526406435</v>
      </c>
      <c r="Q4372" s="8">
        <f>P4372-Table3[[#This Row],[paid]]</f>
        <v>-738.6893818436248</v>
      </c>
      <c r="R4372" s="8">
        <v>3.5049110475213583</v>
      </c>
      <c r="S4372" s="8">
        <v>600</v>
      </c>
      <c r="T4372" s="10">
        <v>0.1</v>
      </c>
      <c r="U4372" s="8">
        <v>262.30840204923089</v>
      </c>
      <c r="V4372" s="10">
        <v>8.3578390329917956E-2</v>
      </c>
    </row>
    <row r="4373" spans="1:22" x14ac:dyDescent="0.25">
      <c r="A4373" s="6">
        <v>44753</v>
      </c>
      <c r="B4373" s="7" t="str">
        <f t="shared" si="68"/>
        <v>7</v>
      </c>
      <c r="C4373" s="17">
        <f>_xlfn.ISOWEEKNUM(Table3[[#This Row],[dt]])</f>
        <v>28</v>
      </c>
      <c r="D4373" s="1">
        <v>17456</v>
      </c>
      <c r="E4373" s="1" t="s">
        <v>10</v>
      </c>
      <c r="F4373" s="1" t="s">
        <v>90</v>
      </c>
      <c r="G4373" s="1" t="s">
        <v>45</v>
      </c>
      <c r="H4373" s="1" t="s">
        <v>17</v>
      </c>
      <c r="I4373" s="1" t="s">
        <v>18</v>
      </c>
      <c r="J4373" s="1" t="s">
        <v>16</v>
      </c>
      <c r="K4373" s="1" t="s">
        <v>15</v>
      </c>
      <c r="L4373" s="1" t="s">
        <v>76</v>
      </c>
      <c r="M4373" s="1">
        <v>82020</v>
      </c>
      <c r="N4373" s="17">
        <v>179.39786421923915</v>
      </c>
      <c r="O4373" s="8">
        <v>1833.9726922497593</v>
      </c>
      <c r="P4373" s="8">
        <v>1075.1986406078915</v>
      </c>
      <c r="Q4373" s="8">
        <f>P4373-Table3[[#This Row],[paid]]</f>
        <v>-758.7740516418678</v>
      </c>
      <c r="R4373" s="8">
        <v>5.993374811273724</v>
      </c>
      <c r="S4373" s="8">
        <v>2000</v>
      </c>
      <c r="T4373" s="10">
        <v>0.05</v>
      </c>
      <c r="U4373" s="8">
        <v>96.775289783895161</v>
      </c>
      <c r="V4373" s="10">
        <v>1.5001148955009331E-2</v>
      </c>
    </row>
    <row r="4374" spans="1:22" x14ac:dyDescent="0.25">
      <c r="A4374" s="6">
        <v>44753</v>
      </c>
      <c r="B4374" s="7" t="str">
        <f t="shared" si="68"/>
        <v>7</v>
      </c>
      <c r="C4374" s="17">
        <f>_xlfn.ISOWEEKNUM(Table3[[#This Row],[dt]])</f>
        <v>28</v>
      </c>
      <c r="D4374" s="1">
        <v>2612</v>
      </c>
      <c r="E4374" s="1" t="s">
        <v>10</v>
      </c>
      <c r="F4374" s="1" t="s">
        <v>90</v>
      </c>
      <c r="G4374" s="1" t="s">
        <v>59</v>
      </c>
      <c r="H4374" s="1" t="s">
        <v>17</v>
      </c>
      <c r="I4374" s="1" t="s">
        <v>12</v>
      </c>
      <c r="J4374" s="1" t="s">
        <v>16</v>
      </c>
      <c r="K4374" s="1" t="s">
        <v>20</v>
      </c>
      <c r="L4374" s="1" t="s">
        <v>75</v>
      </c>
      <c r="M4374" s="1">
        <v>83400</v>
      </c>
      <c r="N4374" s="17">
        <v>200.45540796963948</v>
      </c>
      <c r="O4374" s="8">
        <v>1841.3400110662117</v>
      </c>
      <c r="P4374" s="8">
        <v>1079.2589565178303</v>
      </c>
      <c r="Q4374" s="8">
        <f>P4374-Table3[[#This Row],[paid]]</f>
        <v>-762.08105454838142</v>
      </c>
      <c r="R4374" s="8">
        <v>5.3840351200766428</v>
      </c>
      <c r="S4374" s="8">
        <v>1400</v>
      </c>
      <c r="T4374" s="10">
        <v>0.08</v>
      </c>
      <c r="U4374" s="8">
        <v>506.99892454576548</v>
      </c>
      <c r="V4374" s="10">
        <v>7.8294296514584055E-2</v>
      </c>
    </row>
    <row r="4375" spans="1:22" x14ac:dyDescent="0.25">
      <c r="A4375" s="6">
        <v>44753</v>
      </c>
      <c r="B4375" s="7" t="str">
        <f t="shared" si="68"/>
        <v>7</v>
      </c>
      <c r="C4375" s="17">
        <f>_xlfn.ISOWEEKNUM(Table3[[#This Row],[dt]])</f>
        <v>28</v>
      </c>
      <c r="D4375" s="1">
        <v>15839</v>
      </c>
      <c r="E4375" s="1" t="s">
        <v>10</v>
      </c>
      <c r="F4375" s="1" t="s">
        <v>95</v>
      </c>
      <c r="G4375" s="1" t="s">
        <v>48</v>
      </c>
      <c r="H4375" s="1" t="s">
        <v>19</v>
      </c>
      <c r="I4375" s="1" t="s">
        <v>12</v>
      </c>
      <c r="J4375" s="1" t="s">
        <v>16</v>
      </c>
      <c r="K4375" s="1" t="s">
        <v>14</v>
      </c>
      <c r="L4375" s="1" t="s">
        <v>76</v>
      </c>
      <c r="M4375" s="1">
        <v>81890</v>
      </c>
      <c r="N4375" s="17">
        <v>43.367377818126798</v>
      </c>
      <c r="O4375" s="8">
        <v>1589.698181600307</v>
      </c>
      <c r="P4375" s="8">
        <v>820.72668640773406</v>
      </c>
      <c r="Q4375" s="8">
        <f>P4375-Table3[[#This Row],[paid]]</f>
        <v>-768.97149519257289</v>
      </c>
      <c r="R4375" s="8">
        <v>18.924978352384606</v>
      </c>
      <c r="S4375" s="8">
        <v>400</v>
      </c>
      <c r="T4375" s="10">
        <v>7.4999999999999997E-2</v>
      </c>
      <c r="U4375" s="8">
        <v>271.07475371599094</v>
      </c>
      <c r="V4375" s="10">
        <v>5.504771121440908E-2</v>
      </c>
    </row>
    <row r="4376" spans="1:22" x14ac:dyDescent="0.25">
      <c r="A4376" s="6">
        <v>44753</v>
      </c>
      <c r="B4376" s="7" t="str">
        <f t="shared" si="68"/>
        <v>7</v>
      </c>
      <c r="C4376" s="17">
        <f>_xlfn.ISOWEEKNUM(Table3[[#This Row],[dt]])</f>
        <v>28</v>
      </c>
      <c r="D4376" s="1">
        <v>15408</v>
      </c>
      <c r="E4376" s="1" t="s">
        <v>10</v>
      </c>
      <c r="F4376" s="1" t="s">
        <v>91</v>
      </c>
      <c r="G4376" s="1" t="s">
        <v>41</v>
      </c>
      <c r="H4376" s="1" t="s">
        <v>17</v>
      </c>
      <c r="I4376" s="1" t="s">
        <v>12</v>
      </c>
      <c r="J4376" s="1" t="s">
        <v>16</v>
      </c>
      <c r="K4376" s="1" t="s">
        <v>20</v>
      </c>
      <c r="L4376" s="1" t="s">
        <v>78</v>
      </c>
      <c r="M4376" s="1">
        <v>135960</v>
      </c>
      <c r="N4376" s="17">
        <v>293.23146658868257</v>
      </c>
      <c r="O4376" s="8">
        <v>4910.6295786163437</v>
      </c>
      <c r="P4376" s="8">
        <v>4067.6585118967087</v>
      </c>
      <c r="Q4376" s="8">
        <f>P4376-Table3[[#This Row],[paid]]</f>
        <v>-842.97106671963502</v>
      </c>
      <c r="R4376" s="8">
        <v>13.87183496784278</v>
      </c>
      <c r="S4376" s="8">
        <v>3000</v>
      </c>
      <c r="T4376" s="10">
        <v>0.1</v>
      </c>
      <c r="U4376" s="8">
        <v>464.74838290570563</v>
      </c>
      <c r="V4376" s="10">
        <v>1.9042420495986936E-2</v>
      </c>
    </row>
    <row r="4377" spans="1:22" x14ac:dyDescent="0.25">
      <c r="A4377" s="6">
        <v>44753</v>
      </c>
      <c r="B4377" s="7" t="str">
        <f t="shared" si="68"/>
        <v>7</v>
      </c>
      <c r="C4377" s="17">
        <f>_xlfn.ISOWEEKNUM(Table3[[#This Row],[dt]])</f>
        <v>28</v>
      </c>
      <c r="D4377" s="1">
        <v>17247</v>
      </c>
      <c r="E4377" s="1" t="s">
        <v>10</v>
      </c>
      <c r="F4377" s="1" t="s">
        <v>89</v>
      </c>
      <c r="G4377" s="1" t="s">
        <v>50</v>
      </c>
      <c r="H4377" s="1" t="s">
        <v>11</v>
      </c>
      <c r="I4377" s="1" t="s">
        <v>18</v>
      </c>
      <c r="J4377" s="1" t="s">
        <v>16</v>
      </c>
      <c r="K4377" s="1" t="s">
        <v>15</v>
      </c>
      <c r="L4377" s="1" t="s">
        <v>77</v>
      </c>
      <c r="M4377" s="1">
        <v>63790</v>
      </c>
      <c r="N4377" s="17">
        <v>220.20712380354621</v>
      </c>
      <c r="O4377" s="8">
        <v>1092.8689906334291</v>
      </c>
      <c r="P4377" s="8">
        <v>227.89539500139404</v>
      </c>
      <c r="Q4377" s="8">
        <f>P4377-Table3[[#This Row],[paid]]</f>
        <v>-864.97359563203509</v>
      </c>
      <c r="R4377" s="8">
        <v>1.034913816887717</v>
      </c>
      <c r="S4377" s="8">
        <v>400</v>
      </c>
      <c r="T4377" s="10">
        <v>7.0000000000000007E-2</v>
      </c>
      <c r="U4377" s="8">
        <v>20.28077284937638</v>
      </c>
      <c r="V4377" s="10">
        <v>1.4831931150731328E-2</v>
      </c>
    </row>
    <row r="4378" spans="1:22" x14ac:dyDescent="0.25">
      <c r="A4378" s="6">
        <v>44753</v>
      </c>
      <c r="B4378" s="7" t="str">
        <f t="shared" si="68"/>
        <v>7</v>
      </c>
      <c r="C4378" s="17">
        <f>_xlfn.ISOWEEKNUM(Table3[[#This Row],[dt]])</f>
        <v>28</v>
      </c>
      <c r="D4378" s="1">
        <v>10777</v>
      </c>
      <c r="E4378" s="1" t="s">
        <v>10</v>
      </c>
      <c r="F4378" s="1" t="s">
        <v>90</v>
      </c>
      <c r="G4378" s="1" t="s">
        <v>43</v>
      </c>
      <c r="H4378" s="1" t="s">
        <v>11</v>
      </c>
      <c r="I4378" s="1" t="s">
        <v>18</v>
      </c>
      <c r="J4378" s="1" t="s">
        <v>16</v>
      </c>
      <c r="K4378" s="1" t="s">
        <v>15</v>
      </c>
      <c r="L4378" s="1" t="s">
        <v>81</v>
      </c>
      <c r="M4378" s="1">
        <v>126690</v>
      </c>
      <c r="N4378" s="17">
        <v>916.69333490205304</v>
      </c>
      <c r="O4378" s="8">
        <v>2452.2047444964492</v>
      </c>
      <c r="P4378" s="8">
        <v>1522.9808571104923</v>
      </c>
      <c r="Q4378" s="8">
        <f>P4378-Table3[[#This Row],[paid]]</f>
        <v>-929.22388738595691</v>
      </c>
      <c r="R4378" s="8">
        <v>1.6613853282496265</v>
      </c>
      <c r="S4378" s="8">
        <v>1400</v>
      </c>
      <c r="T4378" s="10">
        <v>0.15</v>
      </c>
      <c r="U4378" s="8">
        <v>728.11487770061456</v>
      </c>
      <c r="V4378" s="10">
        <v>7.968089621757142E-2</v>
      </c>
    </row>
    <row r="4379" spans="1:22" x14ac:dyDescent="0.25">
      <c r="A4379" s="6">
        <v>44753</v>
      </c>
      <c r="B4379" s="7" t="str">
        <f t="shared" si="68"/>
        <v>7</v>
      </c>
      <c r="C4379" s="17">
        <f>_xlfn.ISOWEEKNUM(Table3[[#This Row],[dt]])</f>
        <v>28</v>
      </c>
      <c r="D4379" s="1">
        <v>2575</v>
      </c>
      <c r="E4379" s="1" t="s">
        <v>10</v>
      </c>
      <c r="F4379" s="1" t="s">
        <v>92</v>
      </c>
      <c r="G4379" s="1" t="s">
        <v>51</v>
      </c>
      <c r="H4379" s="1" t="s">
        <v>17</v>
      </c>
      <c r="I4379" s="1" t="s">
        <v>18</v>
      </c>
      <c r="J4379" s="1" t="s">
        <v>16</v>
      </c>
      <c r="K4379" s="1" t="s">
        <v>20</v>
      </c>
      <c r="L4379" s="1" t="s">
        <v>80</v>
      </c>
      <c r="M4379" s="1">
        <v>85420</v>
      </c>
      <c r="N4379" s="17">
        <v>71.121869988898482</v>
      </c>
      <c r="O4379" s="8">
        <v>1729.5810000317515</v>
      </c>
      <c r="P4379" s="8">
        <v>759.32737666374851</v>
      </c>
      <c r="Q4379" s="8">
        <f>P4379-Table3[[#This Row],[paid]]</f>
        <v>-970.25362336800299</v>
      </c>
      <c r="R4379" s="8">
        <v>10.676425926121924</v>
      </c>
      <c r="S4379" s="8">
        <v>10000</v>
      </c>
      <c r="T4379" s="10">
        <v>7.4999999999999997E-2</v>
      </c>
      <c r="U4379" s="8">
        <v>30.581261099882415</v>
      </c>
      <c r="V4379" s="10">
        <v>6.7123575504079878E-3</v>
      </c>
    </row>
    <row r="4380" spans="1:22" x14ac:dyDescent="0.25">
      <c r="A4380" s="6">
        <v>44753</v>
      </c>
      <c r="B4380" s="7" t="str">
        <f t="shared" si="68"/>
        <v>7</v>
      </c>
      <c r="C4380" s="17">
        <f>_xlfn.ISOWEEKNUM(Table3[[#This Row],[dt]])</f>
        <v>28</v>
      </c>
      <c r="D4380" s="1">
        <v>15102</v>
      </c>
      <c r="E4380" s="1" t="s">
        <v>10</v>
      </c>
      <c r="F4380" s="1" t="s">
        <v>89</v>
      </c>
      <c r="G4380" s="1" t="s">
        <v>36</v>
      </c>
      <c r="H4380" s="1" t="s">
        <v>17</v>
      </c>
      <c r="I4380" s="1" t="s">
        <v>18</v>
      </c>
      <c r="J4380" s="1" t="s">
        <v>13</v>
      </c>
      <c r="K4380" s="1" t="s">
        <v>15</v>
      </c>
      <c r="L4380" s="1" t="s">
        <v>77</v>
      </c>
      <c r="M4380" s="1">
        <v>42670</v>
      </c>
      <c r="N4380" s="17">
        <v>65.290623930419386</v>
      </c>
      <c r="O4380" s="8">
        <v>1151.1036157188958</v>
      </c>
      <c r="P4380" s="8">
        <v>164.8163887694044</v>
      </c>
      <c r="Q4380" s="8">
        <f>P4380-Table3[[#This Row],[paid]]</f>
        <v>-986.28722694949136</v>
      </c>
      <c r="R4380" s="8">
        <v>2.5243500344712624</v>
      </c>
      <c r="S4380" s="8">
        <v>400</v>
      </c>
      <c r="T4380" s="10">
        <v>6.5000000000000002E-2</v>
      </c>
      <c r="U4380" s="8">
        <v>39.334866008070492</v>
      </c>
      <c r="V4380" s="10">
        <v>3.9776450936061684E-2</v>
      </c>
    </row>
    <row r="4381" spans="1:22" x14ac:dyDescent="0.25">
      <c r="A4381" s="6">
        <v>44753</v>
      </c>
      <c r="B4381" s="7" t="str">
        <f t="shared" si="68"/>
        <v>7</v>
      </c>
      <c r="C4381" s="17">
        <f>_xlfn.ISOWEEKNUM(Table3[[#This Row],[dt]])</f>
        <v>28</v>
      </c>
      <c r="D4381" s="1">
        <v>16966</v>
      </c>
      <c r="E4381" s="1" t="s">
        <v>10</v>
      </c>
      <c r="F4381" s="1" t="s">
        <v>91</v>
      </c>
      <c r="G4381" s="1" t="s">
        <v>59</v>
      </c>
      <c r="H4381" s="1" t="s">
        <v>11</v>
      </c>
      <c r="I4381" s="1" t="s">
        <v>12</v>
      </c>
      <c r="J4381" s="1" t="s">
        <v>16</v>
      </c>
      <c r="K4381" s="1" t="s">
        <v>15</v>
      </c>
      <c r="L4381" s="1" t="s">
        <v>80</v>
      </c>
      <c r="M4381" s="1">
        <v>111940</v>
      </c>
      <c r="N4381" s="17">
        <v>307.68707352234503</v>
      </c>
      <c r="O4381" s="8">
        <v>1599.2379977433943</v>
      </c>
      <c r="P4381" s="8">
        <v>573.50216712284339</v>
      </c>
      <c r="Q4381" s="8">
        <f>P4381-Table3[[#This Row],[paid]]</f>
        <v>-1025.735830620551</v>
      </c>
      <c r="R4381" s="8">
        <v>1.8639137502836765</v>
      </c>
      <c r="S4381" s="8">
        <v>800</v>
      </c>
      <c r="T4381" s="10">
        <v>0.2</v>
      </c>
      <c r="U4381" s="8">
        <v>622.71106238799666</v>
      </c>
      <c r="V4381" s="10">
        <v>0.18096736684594858</v>
      </c>
    </row>
    <row r="4382" spans="1:22" x14ac:dyDescent="0.25">
      <c r="A4382" s="6">
        <v>44753</v>
      </c>
      <c r="B4382" s="7" t="str">
        <f t="shared" si="68"/>
        <v>7</v>
      </c>
      <c r="C4382" s="17">
        <f>_xlfn.ISOWEEKNUM(Table3[[#This Row],[dt]])</f>
        <v>28</v>
      </c>
      <c r="D4382" s="1">
        <v>16846</v>
      </c>
      <c r="E4382" s="1" t="s">
        <v>10</v>
      </c>
      <c r="F4382" s="1" t="s">
        <v>93</v>
      </c>
      <c r="G4382" s="1" t="s">
        <v>51</v>
      </c>
      <c r="H4382" s="1" t="s">
        <v>11</v>
      </c>
      <c r="I4382" s="1" t="s">
        <v>12</v>
      </c>
      <c r="J4382" s="1" t="s">
        <v>13</v>
      </c>
      <c r="K4382" s="1" t="s">
        <v>15</v>
      </c>
      <c r="L4382" s="1" t="s">
        <v>78</v>
      </c>
      <c r="M4382" s="1">
        <v>598230</v>
      </c>
      <c r="N4382" s="17">
        <v>1913.8570011527841</v>
      </c>
      <c r="O4382" s="8">
        <v>9505.0798934205977</v>
      </c>
      <c r="P4382" s="8">
        <v>8468.9775142176768</v>
      </c>
      <c r="Q4382" s="8">
        <f>P4382-Table3[[#This Row],[paid]]</f>
        <v>-1036.1023792029209</v>
      </c>
      <c r="R4382" s="8">
        <v>4.4250837492647106</v>
      </c>
      <c r="S4382" s="8">
        <v>4400</v>
      </c>
      <c r="T4382" s="10">
        <v>0.06</v>
      </c>
      <c r="U4382" s="8">
        <v>1846.6359613873028</v>
      </c>
      <c r="V4382" s="10">
        <v>3.634118283045739E-2</v>
      </c>
    </row>
    <row r="4383" spans="1:22" x14ac:dyDescent="0.25">
      <c r="A4383" s="6">
        <v>44753</v>
      </c>
      <c r="B4383" s="7" t="str">
        <f t="shared" si="68"/>
        <v>7</v>
      </c>
      <c r="C4383" s="17">
        <f>_xlfn.ISOWEEKNUM(Table3[[#This Row],[dt]])</f>
        <v>28</v>
      </c>
      <c r="D4383" s="1">
        <v>15909</v>
      </c>
      <c r="E4383" s="1" t="s">
        <v>10</v>
      </c>
      <c r="F4383" s="1" t="s">
        <v>94</v>
      </c>
      <c r="G4383" s="1" t="s">
        <v>25</v>
      </c>
      <c r="H4383" s="1" t="s">
        <v>11</v>
      </c>
      <c r="I4383" s="1" t="s">
        <v>18</v>
      </c>
      <c r="J4383" s="1" t="s">
        <v>13</v>
      </c>
      <c r="K4383" s="1" t="s">
        <v>14</v>
      </c>
      <c r="L4383" s="1" t="s">
        <v>77</v>
      </c>
      <c r="M4383" s="1">
        <v>176930</v>
      </c>
      <c r="N4383" s="17">
        <v>341.52666623289304</v>
      </c>
      <c r="O4383" s="8">
        <v>2979.7065956842766</v>
      </c>
      <c r="P4383" s="8">
        <v>1905.710224674558</v>
      </c>
      <c r="Q4383" s="8">
        <f>P4383-Table3[[#This Row],[paid]]</f>
        <v>-1073.9963710097186</v>
      </c>
      <c r="R4383" s="8">
        <v>5.5799748982851627</v>
      </c>
      <c r="S4383" s="8">
        <v>2200</v>
      </c>
      <c r="T4383" s="10">
        <v>0.06</v>
      </c>
      <c r="U4383" s="8">
        <v>312.95235929693365</v>
      </c>
      <c r="V4383" s="10">
        <v>2.736970493947798E-2</v>
      </c>
    </row>
    <row r="4384" spans="1:22" x14ac:dyDescent="0.25">
      <c r="A4384" s="6">
        <v>44753</v>
      </c>
      <c r="B4384" s="7" t="str">
        <f t="shared" si="68"/>
        <v>7</v>
      </c>
      <c r="C4384" s="17">
        <f>_xlfn.ISOWEEKNUM(Table3[[#This Row],[dt]])</f>
        <v>28</v>
      </c>
      <c r="D4384" s="1">
        <v>12446</v>
      </c>
      <c r="E4384" s="1" t="s">
        <v>10</v>
      </c>
      <c r="F4384" s="1" t="s">
        <v>95</v>
      </c>
      <c r="G4384" s="1" t="s">
        <v>58</v>
      </c>
      <c r="H4384" s="1" t="s">
        <v>11</v>
      </c>
      <c r="I4384" s="1" t="s">
        <v>12</v>
      </c>
      <c r="J4384" s="1" t="s">
        <v>13</v>
      </c>
      <c r="K4384" s="1" t="s">
        <v>15</v>
      </c>
      <c r="L4384" s="1" t="s">
        <v>81</v>
      </c>
      <c r="M4384" s="1">
        <v>280770</v>
      </c>
      <c r="N4384" s="17">
        <v>1532.0135970333745</v>
      </c>
      <c r="O4384" s="8">
        <v>6210.2455839560462</v>
      </c>
      <c r="P4384" s="8">
        <v>5131.7047872368566</v>
      </c>
      <c r="Q4384" s="8">
        <f>P4384-Table3[[#This Row],[paid]]</f>
        <v>-1078.5407967191895</v>
      </c>
      <c r="R4384" s="8">
        <v>3.3496470247875116</v>
      </c>
      <c r="S4384" s="8">
        <v>9000</v>
      </c>
      <c r="T4384" s="10">
        <v>0.21</v>
      </c>
      <c r="U4384" s="8">
        <v>389.98484672460984</v>
      </c>
      <c r="V4384" s="10">
        <v>1.2665863908570477E-2</v>
      </c>
    </row>
    <row r="4385" spans="1:22" x14ac:dyDescent="0.25">
      <c r="A4385" s="6">
        <v>44753</v>
      </c>
      <c r="B4385" s="7" t="str">
        <f t="shared" si="68"/>
        <v>7</v>
      </c>
      <c r="C4385" s="17">
        <f>_xlfn.ISOWEEKNUM(Table3[[#This Row],[dt]])</f>
        <v>28</v>
      </c>
      <c r="D4385" s="1">
        <v>16205</v>
      </c>
      <c r="E4385" s="1" t="s">
        <v>10</v>
      </c>
      <c r="F4385" s="1" t="s">
        <v>90</v>
      </c>
      <c r="G4385" s="1" t="s">
        <v>64</v>
      </c>
      <c r="H4385" s="1" t="s">
        <v>17</v>
      </c>
      <c r="I4385" s="1" t="s">
        <v>12</v>
      </c>
      <c r="J4385" s="1" t="s">
        <v>13</v>
      </c>
      <c r="K4385" s="1" t="s">
        <v>14</v>
      </c>
      <c r="L4385" s="1" t="s">
        <v>76</v>
      </c>
      <c r="M4385" s="1">
        <v>174050</v>
      </c>
      <c r="N4385" s="17">
        <v>681.979991663193</v>
      </c>
      <c r="O4385" s="8">
        <v>5850.3482746973568</v>
      </c>
      <c r="P4385" s="8">
        <v>4716.0998435045849</v>
      </c>
      <c r="Q4385" s="8">
        <f>P4385-Table3[[#This Row],[paid]]</f>
        <v>-1134.2484311927719</v>
      </c>
      <c r="R4385" s="8">
        <v>6.9153052892403739</v>
      </c>
      <c r="S4385" s="8">
        <v>4000</v>
      </c>
      <c r="T4385" s="10">
        <v>0.09</v>
      </c>
      <c r="U4385" s="8">
        <v>1119.9729965508068</v>
      </c>
      <c r="V4385" s="10">
        <v>3.9579774026389236E-2</v>
      </c>
    </row>
    <row r="4386" spans="1:22" x14ac:dyDescent="0.25">
      <c r="A4386" s="6">
        <v>44753</v>
      </c>
      <c r="B4386" s="7" t="str">
        <f t="shared" si="68"/>
        <v>7</v>
      </c>
      <c r="C4386" s="17">
        <f>_xlfn.ISOWEEKNUM(Table3[[#This Row],[dt]])</f>
        <v>28</v>
      </c>
      <c r="D4386" s="1">
        <v>16911</v>
      </c>
      <c r="E4386" s="1" t="s">
        <v>10</v>
      </c>
      <c r="F4386" s="1" t="s">
        <v>95</v>
      </c>
      <c r="G4386" s="1" t="s">
        <v>48</v>
      </c>
      <c r="H4386" s="1" t="s">
        <v>11</v>
      </c>
      <c r="I4386" s="1" t="s">
        <v>18</v>
      </c>
      <c r="J4386" s="1" t="s">
        <v>16</v>
      </c>
      <c r="K4386" s="1" t="s">
        <v>15</v>
      </c>
      <c r="L4386" s="1" t="s">
        <v>77</v>
      </c>
      <c r="M4386" s="1">
        <v>90580</v>
      </c>
      <c r="N4386" s="17">
        <v>345.93424779605999</v>
      </c>
      <c r="O4386" s="8">
        <v>2342.6573573144919</v>
      </c>
      <c r="P4386" s="8">
        <v>1125.5630704812422</v>
      </c>
      <c r="Q4386" s="8">
        <f>P4386-Table3[[#This Row],[paid]]</f>
        <v>-1217.0942868332497</v>
      </c>
      <c r="R4386" s="8">
        <v>3.2536907740479051</v>
      </c>
      <c r="S4386" s="8">
        <v>1400</v>
      </c>
      <c r="T4386" s="10">
        <v>0.12</v>
      </c>
      <c r="U4386" s="8">
        <v>549.14160398577508</v>
      </c>
      <c r="V4386" s="10">
        <v>8.1313613661084583E-2</v>
      </c>
    </row>
    <row r="4387" spans="1:22" x14ac:dyDescent="0.25">
      <c r="A4387" s="6">
        <v>44753</v>
      </c>
      <c r="B4387" s="7" t="str">
        <f t="shared" si="68"/>
        <v>7</v>
      </c>
      <c r="C4387" s="17">
        <f>_xlfn.ISOWEEKNUM(Table3[[#This Row],[dt]])</f>
        <v>28</v>
      </c>
      <c r="D4387" s="1">
        <v>15169</v>
      </c>
      <c r="E4387" s="1" t="s">
        <v>10</v>
      </c>
      <c r="F4387" s="1" t="s">
        <v>92</v>
      </c>
      <c r="G4387" s="1" t="s">
        <v>63</v>
      </c>
      <c r="H4387" s="1" t="s">
        <v>11</v>
      </c>
      <c r="I4387" s="1" t="s">
        <v>18</v>
      </c>
      <c r="J4387" s="1" t="s">
        <v>13</v>
      </c>
      <c r="K4387" s="1" t="s">
        <v>14</v>
      </c>
      <c r="L4387" s="1" t="s">
        <v>77</v>
      </c>
      <c r="M4387" s="1">
        <v>82650</v>
      </c>
      <c r="N4387" s="17">
        <v>433.07342024826897</v>
      </c>
      <c r="O4387" s="8">
        <v>2256.7747143620495</v>
      </c>
      <c r="P4387" s="8">
        <v>969.59240503827687</v>
      </c>
      <c r="Q4387" s="8">
        <f>P4387-Table3[[#This Row],[paid]]</f>
        <v>-1287.1823093237726</v>
      </c>
      <c r="R4387" s="8">
        <v>2.2388638039306046</v>
      </c>
      <c r="S4387" s="8">
        <v>1200</v>
      </c>
      <c r="T4387" s="10">
        <v>0.09</v>
      </c>
      <c r="U4387" s="8">
        <v>118.50735189143154</v>
      </c>
      <c r="V4387" s="10">
        <v>2.0370647720223081E-2</v>
      </c>
    </row>
    <row r="4388" spans="1:22" x14ac:dyDescent="0.25">
      <c r="A4388" s="6">
        <v>44753</v>
      </c>
      <c r="B4388" s="7" t="str">
        <f t="shared" si="68"/>
        <v>7</v>
      </c>
      <c r="C4388" s="17">
        <f>_xlfn.ISOWEEKNUM(Table3[[#This Row],[dt]])</f>
        <v>28</v>
      </c>
      <c r="D4388" s="1">
        <v>3015</v>
      </c>
      <c r="E4388" s="1" t="s">
        <v>10</v>
      </c>
      <c r="F4388" s="1" t="s">
        <v>93</v>
      </c>
      <c r="G4388" s="1" t="s">
        <v>35</v>
      </c>
      <c r="H4388" s="1" t="s">
        <v>11</v>
      </c>
      <c r="I4388" s="1" t="s">
        <v>12</v>
      </c>
      <c r="J4388" s="1" t="s">
        <v>16</v>
      </c>
      <c r="K4388" s="1" t="s">
        <v>15</v>
      </c>
      <c r="L4388" s="1" t="s">
        <v>78</v>
      </c>
      <c r="M4388" s="1">
        <v>114080</v>
      </c>
      <c r="N4388" s="17">
        <v>1583.6828492297832</v>
      </c>
      <c r="O4388" s="8">
        <v>1727.4273957712783</v>
      </c>
      <c r="P4388" s="8">
        <v>375.8858395125917</v>
      </c>
      <c r="Q4388" s="8">
        <f>P4388-Table3[[#This Row],[paid]]</f>
        <v>-1351.5415562586866</v>
      </c>
      <c r="R4388" s="8">
        <v>0.23734918875670216</v>
      </c>
      <c r="S4388" s="8">
        <v>600</v>
      </c>
      <c r="T4388" s="10">
        <v>0.13</v>
      </c>
      <c r="U4388" s="8">
        <v>179.95385292289615</v>
      </c>
      <c r="V4388" s="10">
        <v>7.9791004788511019E-2</v>
      </c>
    </row>
    <row r="4389" spans="1:22" x14ac:dyDescent="0.25">
      <c r="A4389" s="6">
        <v>44753</v>
      </c>
      <c r="B4389" s="7" t="str">
        <f t="shared" si="68"/>
        <v>7</v>
      </c>
      <c r="C4389" s="17">
        <f>_xlfn.ISOWEEKNUM(Table3[[#This Row],[dt]])</f>
        <v>28</v>
      </c>
      <c r="D4389" s="1">
        <v>2370</v>
      </c>
      <c r="E4389" s="1" t="s">
        <v>10</v>
      </c>
      <c r="F4389" s="1" t="s">
        <v>90</v>
      </c>
      <c r="G4389" s="1" t="s">
        <v>32</v>
      </c>
      <c r="H4389" s="1" t="s">
        <v>17</v>
      </c>
      <c r="I4389" s="1" t="s">
        <v>12</v>
      </c>
      <c r="J4389" s="1" t="s">
        <v>13</v>
      </c>
      <c r="K4389" s="1" t="s">
        <v>14</v>
      </c>
      <c r="L4389" s="1" t="s">
        <v>77</v>
      </c>
      <c r="M4389" s="1">
        <v>73700</v>
      </c>
      <c r="N4389" s="17">
        <v>242.4955707415844</v>
      </c>
      <c r="O4389" s="8">
        <v>3583.9549794564537</v>
      </c>
      <c r="P4389" s="8">
        <v>2228.4441237318874</v>
      </c>
      <c r="Q4389" s="8">
        <f>P4389-Table3[[#This Row],[paid]]</f>
        <v>-1355.5108557245662</v>
      </c>
      <c r="R4389" s="8">
        <v>9.1896281524524444</v>
      </c>
      <c r="S4389" s="8">
        <v>30000</v>
      </c>
      <c r="T4389" s="10">
        <v>0.08</v>
      </c>
      <c r="U4389" s="8">
        <v>601.27525562139977</v>
      </c>
      <c r="V4389" s="10">
        <v>4.4969735402539339E-2</v>
      </c>
    </row>
    <row r="4390" spans="1:22" x14ac:dyDescent="0.25">
      <c r="A4390" s="6">
        <v>44753</v>
      </c>
      <c r="B4390" s="7" t="str">
        <f t="shared" si="68"/>
        <v>7</v>
      </c>
      <c r="C4390" s="17">
        <f>_xlfn.ISOWEEKNUM(Table3[[#This Row],[dt]])</f>
        <v>28</v>
      </c>
      <c r="D4390" s="1">
        <v>17933</v>
      </c>
      <c r="E4390" s="1" t="s">
        <v>10</v>
      </c>
      <c r="F4390" s="1" t="s">
        <v>94</v>
      </c>
      <c r="G4390" s="1" t="s">
        <v>51</v>
      </c>
      <c r="H4390" s="1" t="s">
        <v>11</v>
      </c>
      <c r="I4390" s="1" t="s">
        <v>12</v>
      </c>
      <c r="J4390" s="1" t="s">
        <v>16</v>
      </c>
      <c r="K4390" s="1" t="s">
        <v>15</v>
      </c>
      <c r="L4390" s="1" t="s">
        <v>76</v>
      </c>
      <c r="M4390" s="1">
        <v>65920</v>
      </c>
      <c r="N4390" s="17">
        <v>452.02285714285711</v>
      </c>
      <c r="O4390" s="8">
        <v>2028.7302700568978</v>
      </c>
      <c r="P4390" s="8">
        <v>670.34536041178296</v>
      </c>
      <c r="Q4390" s="8">
        <f>P4390-Table3[[#This Row],[paid]]</f>
        <v>-1358.3849096451149</v>
      </c>
      <c r="R4390" s="8">
        <v>1.4829899634918844</v>
      </c>
      <c r="S4390" s="8">
        <v>800</v>
      </c>
      <c r="T4390" s="10">
        <v>0.12</v>
      </c>
      <c r="U4390" s="8">
        <v>319.53897147697472</v>
      </c>
      <c r="V4390" s="10">
        <v>7.9446354657318419E-2</v>
      </c>
    </row>
    <row r="4391" spans="1:22" x14ac:dyDescent="0.25">
      <c r="A4391" s="6">
        <v>44753</v>
      </c>
      <c r="B4391" s="7" t="str">
        <f t="shared" si="68"/>
        <v>7</v>
      </c>
      <c r="C4391" s="17">
        <f>_xlfn.ISOWEEKNUM(Table3[[#This Row],[dt]])</f>
        <v>28</v>
      </c>
      <c r="D4391" s="1">
        <v>14988</v>
      </c>
      <c r="E4391" s="1" t="s">
        <v>10</v>
      </c>
      <c r="F4391" s="1" t="s">
        <v>95</v>
      </c>
      <c r="G4391" s="1" t="s">
        <v>58</v>
      </c>
      <c r="H4391" s="1" t="s">
        <v>11</v>
      </c>
      <c r="I4391" s="1" t="s">
        <v>12</v>
      </c>
      <c r="J4391" s="1" t="s">
        <v>16</v>
      </c>
      <c r="K4391" s="1" t="s">
        <v>14</v>
      </c>
      <c r="L4391" s="1" t="s">
        <v>76</v>
      </c>
      <c r="M4391" s="1">
        <v>142190</v>
      </c>
      <c r="N4391" s="17">
        <v>623.71297698070725</v>
      </c>
      <c r="O4391" s="8">
        <v>3449.7461670518924</v>
      </c>
      <c r="P4391" s="8">
        <v>1586.7636074334221</v>
      </c>
      <c r="Q4391" s="8">
        <f>P4391-Table3[[#This Row],[paid]]</f>
        <v>-1862.9825596184703</v>
      </c>
      <c r="R4391" s="8">
        <v>2.5440605951710125</v>
      </c>
      <c r="S4391" s="8">
        <v>1400</v>
      </c>
      <c r="T4391" s="10">
        <v>0.14000000000000001</v>
      </c>
      <c r="U4391" s="8">
        <v>1102.0439500341522</v>
      </c>
      <c r="V4391" s="10">
        <v>0.11575384689433985</v>
      </c>
    </row>
    <row r="4392" spans="1:22" x14ac:dyDescent="0.25">
      <c r="A4392" s="6">
        <v>44753</v>
      </c>
      <c r="B4392" s="7" t="str">
        <f t="shared" si="68"/>
        <v>7</v>
      </c>
      <c r="C4392" s="17">
        <f>_xlfn.ISOWEEKNUM(Table3[[#This Row],[dt]])</f>
        <v>28</v>
      </c>
      <c r="D4392" s="1">
        <v>12394</v>
      </c>
      <c r="E4392" s="1" t="s">
        <v>10</v>
      </c>
      <c r="F4392" s="1" t="s">
        <v>92</v>
      </c>
      <c r="G4392" s="1" t="s">
        <v>56</v>
      </c>
      <c r="H4392" s="1" t="s">
        <v>17</v>
      </c>
      <c r="I4392" s="1" t="s">
        <v>12</v>
      </c>
      <c r="J4392" s="1" t="s">
        <v>13</v>
      </c>
      <c r="K4392" s="1" t="s">
        <v>14</v>
      </c>
      <c r="L4392" s="1" t="s">
        <v>77</v>
      </c>
      <c r="M4392" s="1">
        <v>98700</v>
      </c>
      <c r="N4392" s="17">
        <v>416.30112025914428</v>
      </c>
      <c r="O4392" s="8">
        <v>4468.9257972532587</v>
      </c>
      <c r="P4392" s="8">
        <v>2480.5584210020279</v>
      </c>
      <c r="Q4392" s="8">
        <f>P4392-Table3[[#This Row],[paid]]</f>
        <v>-1988.3673762512308</v>
      </c>
      <c r="R4392" s="8">
        <v>5.9585677296710111</v>
      </c>
      <c r="S4392" s="8">
        <v>2000</v>
      </c>
      <c r="T4392" s="10">
        <v>7.0000000000000007E-2</v>
      </c>
      <c r="U4392" s="8">
        <v>827.81796185877238</v>
      </c>
      <c r="V4392" s="10">
        <v>5.5620403511424735E-2</v>
      </c>
    </row>
    <row r="4393" spans="1:22" x14ac:dyDescent="0.25">
      <c r="A4393" s="6">
        <v>44753</v>
      </c>
      <c r="B4393" s="7" t="str">
        <f t="shared" si="68"/>
        <v>7</v>
      </c>
      <c r="C4393" s="17">
        <f>_xlfn.ISOWEEKNUM(Table3[[#This Row],[dt]])</f>
        <v>28</v>
      </c>
      <c r="D4393" s="1">
        <v>5638</v>
      </c>
      <c r="E4393" s="1" t="s">
        <v>10</v>
      </c>
      <c r="F4393" s="1" t="s">
        <v>95</v>
      </c>
      <c r="G4393" s="1" t="s">
        <v>73</v>
      </c>
      <c r="H4393" s="1" t="s">
        <v>11</v>
      </c>
      <c r="I4393" s="1" t="s">
        <v>12</v>
      </c>
      <c r="J4393" s="1" t="s">
        <v>16</v>
      </c>
      <c r="K4393" s="1" t="s">
        <v>15</v>
      </c>
      <c r="L4393" s="1" t="s">
        <v>76</v>
      </c>
      <c r="M4393" s="1">
        <v>299630</v>
      </c>
      <c r="N4393" s="17">
        <v>752.14167205343676</v>
      </c>
      <c r="O4393" s="8">
        <v>4344.6494823202611</v>
      </c>
      <c r="P4393" s="8">
        <v>2337.4763420017593</v>
      </c>
      <c r="Q4393" s="8">
        <f>P4393-Table3[[#This Row],[paid]]</f>
        <v>-2007.1731403185017</v>
      </c>
      <c r="R4393" s="8">
        <v>3.1077607169672827</v>
      </c>
      <c r="S4393" s="8">
        <v>2000</v>
      </c>
      <c r="T4393" s="10">
        <v>0.04</v>
      </c>
      <c r="U4393" s="8">
        <v>372.06157179151808</v>
      </c>
      <c r="V4393" s="10">
        <v>2.6528722815713675E-2</v>
      </c>
    </row>
    <row r="4394" spans="1:22" x14ac:dyDescent="0.25">
      <c r="A4394" s="6">
        <v>44753</v>
      </c>
      <c r="B4394" s="7" t="str">
        <f t="shared" si="68"/>
        <v>7</v>
      </c>
      <c r="C4394" s="17">
        <f>_xlfn.ISOWEEKNUM(Table3[[#This Row],[dt]])</f>
        <v>28</v>
      </c>
      <c r="D4394" s="1">
        <v>7581</v>
      </c>
      <c r="E4394" s="1" t="s">
        <v>10</v>
      </c>
      <c r="F4394" s="1" t="s">
        <v>95</v>
      </c>
      <c r="G4394" s="1" t="s">
        <v>47</v>
      </c>
      <c r="H4394" s="1" t="s">
        <v>11</v>
      </c>
      <c r="I4394" s="1" t="s">
        <v>12</v>
      </c>
      <c r="J4394" s="1" t="s">
        <v>13</v>
      </c>
      <c r="K4394" s="1" t="s">
        <v>14</v>
      </c>
      <c r="L4394" s="1" t="s">
        <v>78</v>
      </c>
      <c r="M4394" s="1">
        <v>502660</v>
      </c>
      <c r="N4394" s="17">
        <v>2296.0182709447417</v>
      </c>
      <c r="O4394" s="8">
        <v>10131.981913200429</v>
      </c>
      <c r="P4394" s="8">
        <v>7880.4930872594314</v>
      </c>
      <c r="Q4394" s="8">
        <f>P4394-Table3[[#This Row],[paid]]</f>
        <v>-2251.4888259409972</v>
      </c>
      <c r="R4394" s="8">
        <v>3.4322431955286001</v>
      </c>
      <c r="S4394" s="8">
        <v>10200</v>
      </c>
      <c r="T4394" s="10">
        <v>0.17</v>
      </c>
      <c r="U4394" s="8">
        <v>4090.6147051143917</v>
      </c>
      <c r="V4394" s="10">
        <v>8.651351000120748E-2</v>
      </c>
    </row>
    <row r="4395" spans="1:22" x14ac:dyDescent="0.25">
      <c r="A4395" s="6">
        <v>44753</v>
      </c>
      <c r="B4395" s="7" t="str">
        <f t="shared" si="68"/>
        <v>7</v>
      </c>
      <c r="C4395" s="17">
        <f>_xlfn.ISOWEEKNUM(Table3[[#This Row],[dt]])</f>
        <v>28</v>
      </c>
      <c r="D4395" s="1">
        <v>10509</v>
      </c>
      <c r="E4395" s="1" t="s">
        <v>10</v>
      </c>
      <c r="F4395" s="1" t="s">
        <v>89</v>
      </c>
      <c r="G4395" s="1" t="s">
        <v>34</v>
      </c>
      <c r="H4395" s="1" t="s">
        <v>17</v>
      </c>
      <c r="I4395" s="1" t="s">
        <v>12</v>
      </c>
      <c r="J4395" s="1" t="s">
        <v>13</v>
      </c>
      <c r="K4395" s="1" t="s">
        <v>14</v>
      </c>
      <c r="L4395" s="1" t="s">
        <v>75</v>
      </c>
      <c r="M4395" s="1">
        <v>380350</v>
      </c>
      <c r="N4395" s="17">
        <v>688.65901770569292</v>
      </c>
      <c r="O4395" s="8">
        <v>11006.709192310444</v>
      </c>
      <c r="P4395" s="8">
        <v>6649.0083689023959</v>
      </c>
      <c r="Q4395" s="8">
        <f>P4395-Table3[[#This Row],[paid]]</f>
        <v>-4357.7008234080477</v>
      </c>
      <c r="R4395" s="8">
        <v>9.6550080634302144</v>
      </c>
      <c r="S4395" s="8">
        <v>7600</v>
      </c>
      <c r="T4395" s="10">
        <v>0.108</v>
      </c>
      <c r="U4395" s="8">
        <v>1921.2703197744022</v>
      </c>
      <c r="V4395" s="10">
        <v>4.8159319735562346E-2</v>
      </c>
    </row>
    <row r="4396" spans="1:22" x14ac:dyDescent="0.25">
      <c r="A4396" s="6">
        <v>44754</v>
      </c>
      <c r="B4396" s="7" t="str">
        <f t="shared" si="68"/>
        <v>7</v>
      </c>
      <c r="C4396" s="17">
        <f>_xlfn.ISOWEEKNUM(Table3[[#This Row],[dt]])</f>
        <v>28</v>
      </c>
      <c r="D4396" s="1">
        <v>2480</v>
      </c>
      <c r="E4396" s="1" t="s">
        <v>10</v>
      </c>
      <c r="F4396" s="1" t="s">
        <v>89</v>
      </c>
      <c r="G4396" s="1" t="s">
        <v>62</v>
      </c>
      <c r="H4396" s="1" t="s">
        <v>17</v>
      </c>
      <c r="I4396" s="1" t="s">
        <v>12</v>
      </c>
      <c r="J4396" s="1" t="s">
        <v>13</v>
      </c>
      <c r="K4396" s="1" t="s">
        <v>14</v>
      </c>
      <c r="L4396" s="1" t="s">
        <v>75</v>
      </c>
      <c r="M4396" s="1">
        <v>413470</v>
      </c>
      <c r="N4396" s="17">
        <v>1019.2143519298837</v>
      </c>
      <c r="O4396" s="8">
        <v>16045.815521778342</v>
      </c>
      <c r="P4396" s="8">
        <v>23296.47502594841</v>
      </c>
      <c r="Q4396" s="8">
        <f>P4396-Table3[[#This Row],[paid]]</f>
        <v>7250.6595041700675</v>
      </c>
      <c r="R4396" s="8">
        <v>22.85728706806032</v>
      </c>
      <c r="S4396" s="8">
        <v>50000</v>
      </c>
      <c r="T4396" s="10">
        <v>0.06</v>
      </c>
      <c r="U4396" s="8">
        <v>6440.0012006896832</v>
      </c>
      <c r="V4396" s="10">
        <v>4.6072787074128811E-2</v>
      </c>
    </row>
    <row r="4397" spans="1:22" x14ac:dyDescent="0.25">
      <c r="A4397" s="6">
        <v>44754</v>
      </c>
      <c r="B4397" s="7" t="str">
        <f t="shared" si="68"/>
        <v>7</v>
      </c>
      <c r="C4397" s="17">
        <f>_xlfn.ISOWEEKNUM(Table3[[#This Row],[dt]])</f>
        <v>28</v>
      </c>
      <c r="D4397" s="1">
        <v>17364</v>
      </c>
      <c r="E4397" s="1" t="s">
        <v>24</v>
      </c>
      <c r="F4397" s="1" t="s">
        <v>93</v>
      </c>
      <c r="G4397" s="1" t="s">
        <v>41</v>
      </c>
      <c r="H4397" s="1" t="s">
        <v>17</v>
      </c>
      <c r="I4397" s="1" t="s">
        <v>12</v>
      </c>
      <c r="J4397" s="1" t="s">
        <v>16</v>
      </c>
      <c r="K4397" s="1" t="s">
        <v>20</v>
      </c>
      <c r="L4397" s="1" t="s">
        <v>77</v>
      </c>
      <c r="M4397" s="1">
        <v>1109300</v>
      </c>
      <c r="N4397" s="17">
        <v>2007.9165328046763</v>
      </c>
      <c r="O4397" s="8">
        <v>15171.383648182447</v>
      </c>
      <c r="P4397" s="8">
        <v>21978.984165013029</v>
      </c>
      <c r="Q4397" s="8">
        <f>P4397-Table3[[#This Row],[paid]]</f>
        <v>6807.6005168305819</v>
      </c>
      <c r="R4397" s="8">
        <v>10.946164248327884</v>
      </c>
      <c r="S4397" s="8">
        <v>72000</v>
      </c>
      <c r="T4397" s="10">
        <v>7.0000000000000007E-2</v>
      </c>
      <c r="U4397" s="8">
        <v>6394.8296955649939</v>
      </c>
      <c r="V4397" s="10">
        <v>4.8492002235363568E-2</v>
      </c>
    </row>
    <row r="4398" spans="1:22" x14ac:dyDescent="0.25">
      <c r="A4398" s="6">
        <v>44754</v>
      </c>
      <c r="B4398" s="7" t="str">
        <f t="shared" si="68"/>
        <v>7</v>
      </c>
      <c r="C4398" s="17">
        <f>_xlfn.ISOWEEKNUM(Table3[[#This Row],[dt]])</f>
        <v>28</v>
      </c>
      <c r="D4398" s="1">
        <v>5585</v>
      </c>
      <c r="E4398" s="1" t="s">
        <v>10</v>
      </c>
      <c r="F4398" s="1" t="s">
        <v>92</v>
      </c>
      <c r="G4398" s="1" t="s">
        <v>43</v>
      </c>
      <c r="H4398" s="1" t="s">
        <v>19</v>
      </c>
      <c r="I4398" s="1" t="s">
        <v>12</v>
      </c>
      <c r="J4398" s="1" t="s">
        <v>13</v>
      </c>
      <c r="K4398" s="1" t="s">
        <v>14</v>
      </c>
      <c r="L4398" s="1" t="s">
        <v>76</v>
      </c>
      <c r="M4398" s="1">
        <v>366940</v>
      </c>
      <c r="N4398" s="17">
        <v>458.96185115697313</v>
      </c>
      <c r="O4398" s="8">
        <v>11432.250849452295</v>
      </c>
      <c r="P4398" s="8">
        <v>18218.635460956611</v>
      </c>
      <c r="Q4398" s="8">
        <f>P4398-Table3[[#This Row],[paid]]</f>
        <v>6786.3846115043161</v>
      </c>
      <c r="R4398" s="8">
        <v>39.69531544948714</v>
      </c>
      <c r="S4398" s="8">
        <v>6000</v>
      </c>
      <c r="T4398" s="10">
        <v>7.0000000000000007E-2</v>
      </c>
      <c r="U4398" s="8">
        <v>6702.9980267634464</v>
      </c>
      <c r="V4398" s="10">
        <v>6.1319978666242454E-2</v>
      </c>
    </row>
    <row r="4399" spans="1:22" x14ac:dyDescent="0.25">
      <c r="A4399" s="6">
        <v>44754</v>
      </c>
      <c r="B4399" s="7" t="str">
        <f t="shared" si="68"/>
        <v>7</v>
      </c>
      <c r="C4399" s="17">
        <f>_xlfn.ISOWEEKNUM(Table3[[#This Row],[dt]])</f>
        <v>28</v>
      </c>
      <c r="D4399" s="1">
        <v>17631</v>
      </c>
      <c r="E4399" s="1" t="s">
        <v>10</v>
      </c>
      <c r="F4399" s="1" t="s">
        <v>92</v>
      </c>
      <c r="G4399" s="1" t="s">
        <v>47</v>
      </c>
      <c r="H4399" s="1" t="s">
        <v>17</v>
      </c>
      <c r="I4399" s="1" t="s">
        <v>12</v>
      </c>
      <c r="J4399" s="1" t="s">
        <v>16</v>
      </c>
      <c r="K4399" s="1" t="s">
        <v>14</v>
      </c>
      <c r="L4399" s="1" t="s">
        <v>79</v>
      </c>
      <c r="M4399" s="1">
        <v>281500</v>
      </c>
      <c r="N4399" s="17">
        <v>943.78197151942481</v>
      </c>
      <c r="O4399" s="8">
        <v>8453.9739900779477</v>
      </c>
      <c r="P4399" s="8">
        <v>13709.120686477154</v>
      </c>
      <c r="Q4399" s="8">
        <f>P4399-Table3[[#This Row],[paid]]</f>
        <v>5255.1466963992061</v>
      </c>
      <c r="R4399" s="8">
        <v>14.525728505288569</v>
      </c>
      <c r="S4399" s="8">
        <v>13000</v>
      </c>
      <c r="T4399" s="10">
        <v>0.17</v>
      </c>
      <c r="U4399" s="8">
        <v>851.87418933045876</v>
      </c>
      <c r="V4399" s="10">
        <v>1.0356538161862295E-2</v>
      </c>
    </row>
    <row r="4400" spans="1:22" x14ac:dyDescent="0.25">
      <c r="A4400" s="6">
        <v>44754</v>
      </c>
      <c r="B4400" s="7" t="str">
        <f t="shared" si="68"/>
        <v>7</v>
      </c>
      <c r="C4400" s="17">
        <f>_xlfn.ISOWEEKNUM(Table3[[#This Row],[dt]])</f>
        <v>28</v>
      </c>
      <c r="D4400" s="1">
        <v>9121</v>
      </c>
      <c r="E4400" s="1" t="s">
        <v>10</v>
      </c>
      <c r="F4400" s="1" t="s">
        <v>90</v>
      </c>
      <c r="G4400" s="1" t="s">
        <v>49</v>
      </c>
      <c r="H4400" s="1" t="s">
        <v>11</v>
      </c>
      <c r="I4400" s="1" t="s">
        <v>18</v>
      </c>
      <c r="J4400" s="1" t="s">
        <v>13</v>
      </c>
      <c r="K4400" s="1" t="s">
        <v>14</v>
      </c>
      <c r="L4400" s="1" t="s">
        <v>79</v>
      </c>
      <c r="M4400" s="1">
        <v>508210</v>
      </c>
      <c r="N4400" s="17">
        <v>1364.715485996705</v>
      </c>
      <c r="O4400" s="8">
        <v>10907.297086022187</v>
      </c>
      <c r="P4400" s="8">
        <v>15220.201680635189</v>
      </c>
      <c r="Q4400" s="8">
        <f>P4400-Table3[[#This Row],[paid]]</f>
        <v>4312.9045946130027</v>
      </c>
      <c r="R4400" s="8">
        <v>11.152655507180151</v>
      </c>
      <c r="S4400" s="8">
        <v>12000</v>
      </c>
      <c r="T4400" s="10">
        <v>0.125</v>
      </c>
      <c r="U4400" s="8">
        <v>6723.8725830666408</v>
      </c>
      <c r="V4400" s="10">
        <v>7.3628816097549801E-2</v>
      </c>
    </row>
    <row r="4401" spans="1:22" x14ac:dyDescent="0.25">
      <c r="A4401" s="6">
        <v>44754</v>
      </c>
      <c r="B4401" s="7" t="str">
        <f t="shared" si="68"/>
        <v>7</v>
      </c>
      <c r="C4401" s="17">
        <f>_xlfn.ISOWEEKNUM(Table3[[#This Row],[dt]])</f>
        <v>28</v>
      </c>
      <c r="D4401" s="1">
        <v>15101</v>
      </c>
      <c r="E4401" s="1" t="s">
        <v>10</v>
      </c>
      <c r="F4401" s="1" t="s">
        <v>89</v>
      </c>
      <c r="G4401" s="1" t="s">
        <v>72</v>
      </c>
      <c r="H4401" s="1" t="s">
        <v>17</v>
      </c>
      <c r="I4401" s="1" t="s">
        <v>12</v>
      </c>
      <c r="J4401" s="1" t="s">
        <v>16</v>
      </c>
      <c r="K4401" s="1" t="s">
        <v>14</v>
      </c>
      <c r="L4401" s="1" t="s">
        <v>75</v>
      </c>
      <c r="M4401" s="1">
        <v>170360</v>
      </c>
      <c r="N4401" s="17">
        <v>795.9980732177263</v>
      </c>
      <c r="O4401" s="8">
        <v>11391.614514116363</v>
      </c>
      <c r="P4401" s="8">
        <v>15580.246055112906</v>
      </c>
      <c r="Q4401" s="8">
        <f>P4401-Table3[[#This Row],[paid]]</f>
        <v>4188.6315409965428</v>
      </c>
      <c r="R4401" s="8">
        <v>19.573220814632929</v>
      </c>
      <c r="S4401" s="8">
        <v>18200</v>
      </c>
      <c r="T4401" s="10">
        <v>0.1</v>
      </c>
      <c r="U4401" s="8">
        <v>1837.5658070153434</v>
      </c>
      <c r="V4401" s="10">
        <v>1.9657004565430861E-2</v>
      </c>
    </row>
    <row r="4402" spans="1:22" x14ac:dyDescent="0.25">
      <c r="A4402" s="6">
        <v>44754</v>
      </c>
      <c r="B4402" s="7" t="str">
        <f t="shared" si="68"/>
        <v>7</v>
      </c>
      <c r="C4402" s="17">
        <f>_xlfn.ISOWEEKNUM(Table3[[#This Row],[dt]])</f>
        <v>28</v>
      </c>
      <c r="D4402" s="1">
        <v>16806</v>
      </c>
      <c r="E4402" s="1" t="s">
        <v>24</v>
      </c>
      <c r="F4402" s="1" t="s">
        <v>94</v>
      </c>
      <c r="G4402" s="1" t="s">
        <v>32</v>
      </c>
      <c r="H4402" s="1" t="s">
        <v>17</v>
      </c>
      <c r="I4402" s="1" t="s">
        <v>12</v>
      </c>
      <c r="J4402" s="1" t="s">
        <v>16</v>
      </c>
      <c r="K4402" s="1" t="s">
        <v>20</v>
      </c>
      <c r="L4402" s="1" t="s">
        <v>76</v>
      </c>
      <c r="M4402" s="1">
        <v>417370</v>
      </c>
      <c r="N4402" s="17">
        <v>1223.8571280024955</v>
      </c>
      <c r="O4402" s="8">
        <v>9024.4653234490215</v>
      </c>
      <c r="P4402" s="8">
        <v>13055.149187369303</v>
      </c>
      <c r="Q4402" s="8">
        <f>P4402-Table3[[#This Row],[paid]]</f>
        <v>4030.6838639202815</v>
      </c>
      <c r="R4402" s="8">
        <v>10.667216694384186</v>
      </c>
      <c r="S4402" s="8">
        <v>20400</v>
      </c>
      <c r="T4402" s="10">
        <v>7.4999999999999997E-2</v>
      </c>
      <c r="U4402" s="8">
        <v>5339.4047316040696</v>
      </c>
      <c r="V4402" s="10">
        <v>6.8164735295529702E-2</v>
      </c>
    </row>
    <row r="4403" spans="1:22" x14ac:dyDescent="0.25">
      <c r="A4403" s="6">
        <v>44754</v>
      </c>
      <c r="B4403" s="7" t="str">
        <f t="shared" si="68"/>
        <v>7</v>
      </c>
      <c r="C4403" s="17">
        <f>_xlfn.ISOWEEKNUM(Table3[[#This Row],[dt]])</f>
        <v>28</v>
      </c>
      <c r="D4403" s="1">
        <v>10509</v>
      </c>
      <c r="E4403" s="1" t="s">
        <v>10</v>
      </c>
      <c r="F4403" s="1" t="s">
        <v>95</v>
      </c>
      <c r="G4403" s="1" t="s">
        <v>64</v>
      </c>
      <c r="H4403" s="1" t="s">
        <v>17</v>
      </c>
      <c r="I4403" s="1" t="s">
        <v>12</v>
      </c>
      <c r="J4403" s="1" t="s">
        <v>13</v>
      </c>
      <c r="K4403" s="1" t="s">
        <v>14</v>
      </c>
      <c r="L4403" s="1" t="s">
        <v>77</v>
      </c>
      <c r="M4403" s="1">
        <v>223460</v>
      </c>
      <c r="N4403" s="17">
        <v>351.79187018124571</v>
      </c>
      <c r="O4403" s="8">
        <v>7511.0680074282755</v>
      </c>
      <c r="P4403" s="8">
        <v>11292.019920477418</v>
      </c>
      <c r="Q4403" s="8">
        <f>P4403-Table3[[#This Row],[paid]]</f>
        <v>3780.9519130491426</v>
      </c>
      <c r="R4403" s="8">
        <v>32.098581228325962</v>
      </c>
      <c r="S4403" s="8">
        <v>2800</v>
      </c>
      <c r="T4403" s="10">
        <v>0.108</v>
      </c>
      <c r="U4403" s="8">
        <v>6477.5879862129659</v>
      </c>
      <c r="V4403" s="10">
        <v>9.5607163758573713E-2</v>
      </c>
    </row>
    <row r="4404" spans="1:22" x14ac:dyDescent="0.25">
      <c r="A4404" s="6">
        <v>44754</v>
      </c>
      <c r="B4404" s="7" t="str">
        <f t="shared" si="68"/>
        <v>7</v>
      </c>
      <c r="C4404" s="17">
        <f>_xlfn.ISOWEEKNUM(Table3[[#This Row],[dt]])</f>
        <v>28</v>
      </c>
      <c r="D4404" s="1">
        <v>17933</v>
      </c>
      <c r="E4404" s="1" t="s">
        <v>10</v>
      </c>
      <c r="F4404" s="1" t="s">
        <v>95</v>
      </c>
      <c r="G4404" s="1" t="s">
        <v>56</v>
      </c>
      <c r="H4404" s="1" t="s">
        <v>11</v>
      </c>
      <c r="I4404" s="1" t="s">
        <v>18</v>
      </c>
      <c r="J4404" s="1" t="s">
        <v>16</v>
      </c>
      <c r="K4404" s="1" t="s">
        <v>15</v>
      </c>
      <c r="L4404" s="1" t="s">
        <v>77</v>
      </c>
      <c r="M4404" s="1">
        <v>251260</v>
      </c>
      <c r="N4404" s="17">
        <v>1954.1268349590071</v>
      </c>
      <c r="O4404" s="8">
        <v>7923.8911333236219</v>
      </c>
      <c r="P4404" s="8">
        <v>10752.977986750991</v>
      </c>
      <c r="Q4404" s="8">
        <f>P4404-Table3[[#This Row],[paid]]</f>
        <v>2829.0868534273695</v>
      </c>
      <c r="R4404" s="8">
        <v>5.5027021759191816</v>
      </c>
      <c r="S4404" s="8">
        <v>12400</v>
      </c>
      <c r="T4404" s="10">
        <v>0.12</v>
      </c>
      <c r="U4404" s="8">
        <v>6101.117434920011</v>
      </c>
      <c r="V4404" s="10">
        <v>9.4564771458928984E-2</v>
      </c>
    </row>
    <row r="4405" spans="1:22" x14ac:dyDescent="0.25">
      <c r="A4405" s="6">
        <v>44754</v>
      </c>
      <c r="B4405" s="7" t="str">
        <f t="shared" si="68"/>
        <v>7</v>
      </c>
      <c r="C4405" s="17">
        <f>_xlfn.ISOWEEKNUM(Table3[[#This Row],[dt]])</f>
        <v>28</v>
      </c>
      <c r="D4405" s="1">
        <v>9315</v>
      </c>
      <c r="E4405" s="1" t="s">
        <v>10</v>
      </c>
      <c r="F4405" s="1" t="s">
        <v>95</v>
      </c>
      <c r="G4405" s="1" t="s">
        <v>67</v>
      </c>
      <c r="H4405" s="1" t="s">
        <v>17</v>
      </c>
      <c r="I4405" s="1" t="s">
        <v>18</v>
      </c>
      <c r="J4405" s="1" t="s">
        <v>16</v>
      </c>
      <c r="K4405" s="1" t="s">
        <v>14</v>
      </c>
      <c r="L4405" s="1" t="s">
        <v>77</v>
      </c>
      <c r="M4405" s="1">
        <v>116730</v>
      </c>
      <c r="N4405" s="17">
        <v>667.45832326648951</v>
      </c>
      <c r="O4405" s="8">
        <v>4782.5957072562969</v>
      </c>
      <c r="P4405" s="8">
        <v>7493.3880554619673</v>
      </c>
      <c r="Q4405" s="8">
        <f>P4405-Table3[[#This Row],[paid]]</f>
        <v>2710.7923482056704</v>
      </c>
      <c r="R4405" s="8">
        <v>11.226750486517128</v>
      </c>
      <c r="S4405" s="8">
        <v>6000</v>
      </c>
      <c r="T4405" s="10">
        <v>7.0000000000000007E-2</v>
      </c>
      <c r="U4405" s="8">
        <v>1961.8374761874206</v>
      </c>
      <c r="V4405" s="10">
        <v>4.363485652655761E-2</v>
      </c>
    </row>
    <row r="4406" spans="1:22" x14ac:dyDescent="0.25">
      <c r="A4406" s="6">
        <v>44754</v>
      </c>
      <c r="B4406" s="7" t="str">
        <f t="shared" si="68"/>
        <v>7</v>
      </c>
      <c r="C4406" s="17">
        <f>_xlfn.ISOWEEKNUM(Table3[[#This Row],[dt]])</f>
        <v>28</v>
      </c>
      <c r="D4406" s="1">
        <v>3016</v>
      </c>
      <c r="E4406" s="1" t="s">
        <v>10</v>
      </c>
      <c r="F4406" s="1" t="s">
        <v>95</v>
      </c>
      <c r="G4406" s="1" t="s">
        <v>35</v>
      </c>
      <c r="H4406" s="1" t="s">
        <v>11</v>
      </c>
      <c r="I4406" s="1" t="s">
        <v>12</v>
      </c>
      <c r="J4406" s="1" t="s">
        <v>16</v>
      </c>
      <c r="K4406" s="1" t="s">
        <v>15</v>
      </c>
      <c r="L4406" s="1" t="s">
        <v>78</v>
      </c>
      <c r="M4406" s="1">
        <v>910390</v>
      </c>
      <c r="N4406" s="17">
        <v>3784.1308285342748</v>
      </c>
      <c r="O4406" s="8">
        <v>14224.071292312912</v>
      </c>
      <c r="P4406" s="8">
        <v>16705.694191344086</v>
      </c>
      <c r="Q4406" s="8">
        <f>P4406-Table3[[#This Row],[paid]]</f>
        <v>2481.6228990311738</v>
      </c>
      <c r="R4406" s="8">
        <v>4.4146714128842053</v>
      </c>
      <c r="S4406" s="8">
        <v>12200</v>
      </c>
      <c r="T4406" s="10">
        <v>7.0000000000000007E-2</v>
      </c>
      <c r="U4406" s="8">
        <v>3371.6537685342114</v>
      </c>
      <c r="V4406" s="10">
        <v>3.3637769751996748E-2</v>
      </c>
    </row>
    <row r="4407" spans="1:22" x14ac:dyDescent="0.25">
      <c r="A4407" s="6">
        <v>44754</v>
      </c>
      <c r="B4407" s="7" t="str">
        <f t="shared" si="68"/>
        <v>7</v>
      </c>
      <c r="C4407" s="17">
        <f>_xlfn.ISOWEEKNUM(Table3[[#This Row],[dt]])</f>
        <v>28</v>
      </c>
      <c r="D4407" s="1">
        <v>15974</v>
      </c>
      <c r="E4407" s="1" t="s">
        <v>10</v>
      </c>
      <c r="F4407" s="1" t="s">
        <v>95</v>
      </c>
      <c r="G4407" s="1" t="s">
        <v>25</v>
      </c>
      <c r="H4407" s="1" t="s">
        <v>11</v>
      </c>
      <c r="I4407" s="1" t="s">
        <v>12</v>
      </c>
      <c r="J4407" s="1" t="s">
        <v>16</v>
      </c>
      <c r="K4407" s="1" t="s">
        <v>14</v>
      </c>
      <c r="L4407" s="1" t="s">
        <v>77</v>
      </c>
      <c r="M4407" s="1">
        <v>197060</v>
      </c>
      <c r="N4407" s="17">
        <v>678.57477641207129</v>
      </c>
      <c r="O4407" s="8">
        <v>4056.679102009929</v>
      </c>
      <c r="P4407" s="8">
        <v>6372.1298949581251</v>
      </c>
      <c r="Q4407" s="8">
        <f>P4407-Table3[[#This Row],[paid]]</f>
        <v>2315.4507929481961</v>
      </c>
      <c r="R4407" s="8">
        <v>9.3904608842822448</v>
      </c>
      <c r="S4407" s="8">
        <v>5000</v>
      </c>
      <c r="T4407" s="10">
        <v>0.09</v>
      </c>
      <c r="U4407" s="8">
        <v>2177.6283051932101</v>
      </c>
      <c r="V4407" s="10">
        <v>5.695710176164262E-2</v>
      </c>
    </row>
    <row r="4408" spans="1:22" x14ac:dyDescent="0.25">
      <c r="A4408" s="6">
        <v>44754</v>
      </c>
      <c r="B4408" s="7" t="str">
        <f t="shared" si="68"/>
        <v>7</v>
      </c>
      <c r="C4408" s="17">
        <f>_xlfn.ISOWEEKNUM(Table3[[#This Row],[dt]])</f>
        <v>28</v>
      </c>
      <c r="D4408" s="1">
        <v>5247</v>
      </c>
      <c r="E4408" s="1" t="s">
        <v>10</v>
      </c>
      <c r="F4408" s="1" t="s">
        <v>93</v>
      </c>
      <c r="G4408" s="1" t="s">
        <v>52</v>
      </c>
      <c r="H4408" s="1" t="s">
        <v>11</v>
      </c>
      <c r="I4408" s="1" t="s">
        <v>18</v>
      </c>
      <c r="J4408" s="1" t="s">
        <v>13</v>
      </c>
      <c r="K4408" s="1" t="s">
        <v>15</v>
      </c>
      <c r="L4408" s="1" t="s">
        <v>80</v>
      </c>
      <c r="M4408" s="1">
        <v>276990</v>
      </c>
      <c r="N4408" s="17">
        <v>609.08975470763141</v>
      </c>
      <c r="O4408" s="8">
        <v>5301.981106854435</v>
      </c>
      <c r="P4408" s="8">
        <v>7580.709793048035</v>
      </c>
      <c r="Q4408" s="8">
        <f>P4408-Table3[[#This Row],[paid]]</f>
        <v>2278.7286861936</v>
      </c>
      <c r="R4408" s="8">
        <v>12.445965039564397</v>
      </c>
      <c r="S4408" s="8">
        <v>5200</v>
      </c>
      <c r="T4408" s="10">
        <v>7.0000000000000007E-2</v>
      </c>
      <c r="U4408" s="8">
        <v>2093.8216291216736</v>
      </c>
      <c r="V4408" s="10">
        <v>4.6033983762352383E-2</v>
      </c>
    </row>
    <row r="4409" spans="1:22" x14ac:dyDescent="0.25">
      <c r="A4409" s="6">
        <v>44754</v>
      </c>
      <c r="B4409" s="7" t="str">
        <f t="shared" si="68"/>
        <v>7</v>
      </c>
      <c r="C4409" s="17">
        <f>_xlfn.ISOWEEKNUM(Table3[[#This Row],[dt]])</f>
        <v>28</v>
      </c>
      <c r="D4409" s="1">
        <v>17144</v>
      </c>
      <c r="E4409" s="1" t="s">
        <v>24</v>
      </c>
      <c r="F4409" s="1" t="s">
        <v>89</v>
      </c>
      <c r="G4409" s="1" t="s">
        <v>29</v>
      </c>
      <c r="H4409" s="1" t="s">
        <v>19</v>
      </c>
      <c r="I4409" s="1" t="s">
        <v>21</v>
      </c>
      <c r="J4409" s="1" t="s">
        <v>13</v>
      </c>
      <c r="K4409" s="1" t="s">
        <v>15</v>
      </c>
      <c r="L4409" s="1" t="s">
        <v>79</v>
      </c>
      <c r="M4409" s="1">
        <v>98730</v>
      </c>
      <c r="N4409" s="17">
        <v>306.7070848782443</v>
      </c>
      <c r="O4409" s="8">
        <v>3468.2092407796436</v>
      </c>
      <c r="P4409" s="8">
        <v>5718.9480967059862</v>
      </c>
      <c r="Q4409" s="8">
        <f>P4409-Table3[[#This Row],[paid]]</f>
        <v>2250.7388559263427</v>
      </c>
      <c r="R4409" s="8">
        <v>18.646286240750772</v>
      </c>
      <c r="S4409" s="8">
        <v>3200</v>
      </c>
      <c r="T4409" s="10">
        <v>0.12</v>
      </c>
      <c r="U4409" s="8">
        <v>3740.028830847682</v>
      </c>
      <c r="V4409" s="10">
        <v>0.10899524316956916</v>
      </c>
    </row>
    <row r="4410" spans="1:22" x14ac:dyDescent="0.25">
      <c r="A4410" s="6">
        <v>44754</v>
      </c>
      <c r="B4410" s="7" t="str">
        <f t="shared" si="68"/>
        <v>7</v>
      </c>
      <c r="C4410" s="17">
        <f>_xlfn.ISOWEEKNUM(Table3[[#This Row],[dt]])</f>
        <v>28</v>
      </c>
      <c r="D4410" s="1">
        <v>17849</v>
      </c>
      <c r="E4410" s="1" t="s">
        <v>10</v>
      </c>
      <c r="F4410" s="1" t="s">
        <v>91</v>
      </c>
      <c r="G4410" s="1" t="s">
        <v>72</v>
      </c>
      <c r="H4410" s="1" t="s">
        <v>11</v>
      </c>
      <c r="I4410" s="1" t="s">
        <v>18</v>
      </c>
      <c r="J4410" s="1" t="s">
        <v>16</v>
      </c>
      <c r="K4410" s="1" t="s">
        <v>15</v>
      </c>
      <c r="L4410" s="1" t="s">
        <v>78</v>
      </c>
      <c r="M4410" s="1">
        <v>295410</v>
      </c>
      <c r="N4410" s="17">
        <v>962.86252955838177</v>
      </c>
      <c r="O4410" s="8">
        <v>3736.2576357011762</v>
      </c>
      <c r="P4410" s="8">
        <v>5878.2720231912645</v>
      </c>
      <c r="Q4410" s="8">
        <f>P4410-Table3[[#This Row],[paid]]</f>
        <v>2142.0143874900882</v>
      </c>
      <c r="R4410" s="8">
        <v>6.104996136766629</v>
      </c>
      <c r="S4410" s="8">
        <v>5800</v>
      </c>
      <c r="T4410" s="10">
        <v>0.08</v>
      </c>
      <c r="U4410" s="8">
        <v>2429.3342658758152</v>
      </c>
      <c r="V4410" s="10">
        <v>6.8878922703006357E-2</v>
      </c>
    </row>
    <row r="4411" spans="1:22" x14ac:dyDescent="0.25">
      <c r="A4411" s="6">
        <v>44754</v>
      </c>
      <c r="B4411" s="7" t="str">
        <f t="shared" si="68"/>
        <v>7</v>
      </c>
      <c r="C4411" s="17">
        <f>_xlfn.ISOWEEKNUM(Table3[[#This Row],[dt]])</f>
        <v>28</v>
      </c>
      <c r="D4411" s="1">
        <v>16911</v>
      </c>
      <c r="E4411" s="1" t="s">
        <v>10</v>
      </c>
      <c r="F4411" s="1" t="s">
        <v>95</v>
      </c>
      <c r="G4411" s="1" t="s">
        <v>66</v>
      </c>
      <c r="H4411" s="1" t="s">
        <v>11</v>
      </c>
      <c r="I4411" s="1" t="s">
        <v>18</v>
      </c>
      <c r="J4411" s="1" t="s">
        <v>16</v>
      </c>
      <c r="K4411" s="1" t="s">
        <v>15</v>
      </c>
      <c r="L4411" s="1" t="s">
        <v>79</v>
      </c>
      <c r="M4411" s="1">
        <v>145080</v>
      </c>
      <c r="N4411" s="17">
        <v>625.97969543147212</v>
      </c>
      <c r="O4411" s="8">
        <v>3808.4610674335418</v>
      </c>
      <c r="P4411" s="8">
        <v>5843.1845565065378</v>
      </c>
      <c r="Q4411" s="8">
        <f>P4411-Table3[[#This Row],[paid]]</f>
        <v>2034.723489072996</v>
      </c>
      <c r="R4411" s="8">
        <v>9.334463400572405</v>
      </c>
      <c r="S4411" s="8">
        <v>4000</v>
      </c>
      <c r="T4411" s="10">
        <v>0.12</v>
      </c>
      <c r="U4411" s="8">
        <v>1219.5178461577864</v>
      </c>
      <c r="V4411" s="10">
        <v>3.478462341794486E-2</v>
      </c>
    </row>
    <row r="4412" spans="1:22" x14ac:dyDescent="0.25">
      <c r="A4412" s="6">
        <v>44754</v>
      </c>
      <c r="B4412" s="7" t="str">
        <f t="shared" si="68"/>
        <v>7</v>
      </c>
      <c r="C4412" s="17">
        <f>_xlfn.ISOWEEKNUM(Table3[[#This Row],[dt]])</f>
        <v>28</v>
      </c>
      <c r="D4412" s="1">
        <v>14988</v>
      </c>
      <c r="E4412" s="1" t="s">
        <v>10</v>
      </c>
      <c r="F4412" s="1" t="s">
        <v>94</v>
      </c>
      <c r="G4412" s="1" t="s">
        <v>38</v>
      </c>
      <c r="H4412" s="1" t="s">
        <v>11</v>
      </c>
      <c r="I4412" s="1" t="s">
        <v>12</v>
      </c>
      <c r="J4412" s="1" t="s">
        <v>16</v>
      </c>
      <c r="K4412" s="1" t="s">
        <v>14</v>
      </c>
      <c r="L4412" s="1" t="s">
        <v>76</v>
      </c>
      <c r="M4412" s="1">
        <v>283980</v>
      </c>
      <c r="N4412" s="17">
        <v>826.23236997423032</v>
      </c>
      <c r="O4412" s="8">
        <v>6519.6658606208748</v>
      </c>
      <c r="P4412" s="8">
        <v>8550.4110721601046</v>
      </c>
      <c r="Q4412" s="8">
        <f>P4412-Table3[[#This Row],[paid]]</f>
        <v>2030.7452115392298</v>
      </c>
      <c r="R4412" s="8">
        <v>10.348675969239485</v>
      </c>
      <c r="S4412" s="8">
        <v>3400</v>
      </c>
      <c r="T4412" s="10">
        <v>0.14000000000000001</v>
      </c>
      <c r="U4412" s="8">
        <v>5710.6962305995285</v>
      </c>
      <c r="V4412" s="10">
        <v>0.11131426279596064</v>
      </c>
    </row>
    <row r="4413" spans="1:22" x14ac:dyDescent="0.25">
      <c r="A4413" s="6">
        <v>44754</v>
      </c>
      <c r="B4413" s="7" t="str">
        <f t="shared" si="68"/>
        <v>7</v>
      </c>
      <c r="C4413" s="17">
        <f>_xlfn.ISOWEEKNUM(Table3[[#This Row],[dt]])</f>
        <v>28</v>
      </c>
      <c r="D4413" s="1">
        <v>9288</v>
      </c>
      <c r="E4413" s="1" t="s">
        <v>10</v>
      </c>
      <c r="F4413" s="1" t="s">
        <v>93</v>
      </c>
      <c r="G4413" s="1" t="s">
        <v>28</v>
      </c>
      <c r="H4413" s="1" t="s">
        <v>19</v>
      </c>
      <c r="I4413" s="1" t="s">
        <v>21</v>
      </c>
      <c r="J4413" s="1" t="s">
        <v>13</v>
      </c>
      <c r="K4413" s="1" t="s">
        <v>14</v>
      </c>
      <c r="L4413" s="1" t="s">
        <v>75</v>
      </c>
      <c r="M4413" s="1">
        <v>99440</v>
      </c>
      <c r="N4413" s="17">
        <v>205.24251805985551</v>
      </c>
      <c r="O4413" s="8">
        <v>4251.7424076335919</v>
      </c>
      <c r="P4413" s="8">
        <v>6059.9883186429943</v>
      </c>
      <c r="Q4413" s="8">
        <f>P4413-Table3[[#This Row],[paid]]</f>
        <v>1808.2459110094023</v>
      </c>
      <c r="R4413" s="8">
        <v>29.525988941899946</v>
      </c>
      <c r="S4413" s="8">
        <v>4600</v>
      </c>
      <c r="T4413" s="10">
        <v>6.5000000000000002E-2</v>
      </c>
      <c r="U4413" s="8">
        <v>240.08352660048487</v>
      </c>
      <c r="V4413" s="10">
        <v>6.602970005236096E-3</v>
      </c>
    </row>
    <row r="4414" spans="1:22" x14ac:dyDescent="0.25">
      <c r="A4414" s="6">
        <v>44754</v>
      </c>
      <c r="B4414" s="7" t="str">
        <f t="shared" si="68"/>
        <v>7</v>
      </c>
      <c r="C4414" s="17">
        <f>_xlfn.ISOWEEKNUM(Table3[[#This Row],[dt]])</f>
        <v>28</v>
      </c>
      <c r="D4414" s="1">
        <v>16256</v>
      </c>
      <c r="E4414" s="1" t="s">
        <v>10</v>
      </c>
      <c r="F4414" s="1" t="s">
        <v>91</v>
      </c>
      <c r="G4414" s="1" t="s">
        <v>69</v>
      </c>
      <c r="H4414" s="1" t="s">
        <v>17</v>
      </c>
      <c r="I4414" s="1" t="s">
        <v>12</v>
      </c>
      <c r="J4414" s="1" t="s">
        <v>16</v>
      </c>
      <c r="K4414" s="1" t="s">
        <v>14</v>
      </c>
      <c r="L4414" s="1" t="s">
        <v>76</v>
      </c>
      <c r="M4414" s="1">
        <v>191540</v>
      </c>
      <c r="N4414" s="17">
        <v>869.84559491371488</v>
      </c>
      <c r="O4414" s="8">
        <v>3950.5128672638411</v>
      </c>
      <c r="P4414" s="8">
        <v>5727.2270253990018</v>
      </c>
      <c r="Q4414" s="8">
        <f>P4414-Table3[[#This Row],[paid]]</f>
        <v>1776.7141581351607</v>
      </c>
      <c r="R4414" s="8">
        <v>6.5841881121064016</v>
      </c>
      <c r="S4414" s="8">
        <v>6200</v>
      </c>
      <c r="T4414" s="10">
        <v>0.1</v>
      </c>
      <c r="U4414" s="8">
        <v>790.10978077216805</v>
      </c>
      <c r="V4414" s="10">
        <v>2.2992796143410058E-2</v>
      </c>
    </row>
    <row r="4415" spans="1:22" x14ac:dyDescent="0.25">
      <c r="A4415" s="6">
        <v>44754</v>
      </c>
      <c r="B4415" s="7" t="str">
        <f t="shared" si="68"/>
        <v>7</v>
      </c>
      <c r="C4415" s="17">
        <f>_xlfn.ISOWEEKNUM(Table3[[#This Row],[dt]])</f>
        <v>28</v>
      </c>
      <c r="D4415" s="1">
        <v>10543</v>
      </c>
      <c r="E4415" s="1" t="s">
        <v>10</v>
      </c>
      <c r="F4415" s="1" t="s">
        <v>93</v>
      </c>
      <c r="G4415" s="1" t="s">
        <v>27</v>
      </c>
      <c r="H4415" s="1" t="s">
        <v>19</v>
      </c>
      <c r="I4415" s="1" t="s">
        <v>18</v>
      </c>
      <c r="J4415" s="1" t="s">
        <v>13</v>
      </c>
      <c r="K4415" s="1" t="s">
        <v>14</v>
      </c>
      <c r="L4415" s="1" t="s">
        <v>76</v>
      </c>
      <c r="M4415" s="1">
        <v>211280</v>
      </c>
      <c r="N4415" s="17">
        <v>199.56927494615937</v>
      </c>
      <c r="O4415" s="8">
        <v>5305.6219049950178</v>
      </c>
      <c r="P4415" s="8">
        <v>7058.9274447887765</v>
      </c>
      <c r="Q4415" s="8">
        <f>P4415-Table3[[#This Row],[paid]]</f>
        <v>1753.3055397937587</v>
      </c>
      <c r="R4415" s="8">
        <v>35.370812699966784</v>
      </c>
      <c r="S4415" s="8">
        <v>2800</v>
      </c>
      <c r="T4415" s="10">
        <v>8.5000000000000006E-2</v>
      </c>
      <c r="U4415" s="8">
        <v>2868.2195196584457</v>
      </c>
      <c r="V4415" s="10">
        <v>6.7720852827669945E-2</v>
      </c>
    </row>
    <row r="4416" spans="1:22" x14ac:dyDescent="0.25">
      <c r="A4416" s="6">
        <v>44754</v>
      </c>
      <c r="B4416" s="7" t="str">
        <f t="shared" si="68"/>
        <v>7</v>
      </c>
      <c r="C4416" s="17">
        <f>_xlfn.ISOWEEKNUM(Table3[[#This Row],[dt]])</f>
        <v>28</v>
      </c>
      <c r="D4416" s="1">
        <v>17100</v>
      </c>
      <c r="E4416" s="1" t="s">
        <v>10</v>
      </c>
      <c r="F4416" s="1" t="s">
        <v>95</v>
      </c>
      <c r="G4416" s="1" t="s">
        <v>45</v>
      </c>
      <c r="H4416" s="1" t="s">
        <v>11</v>
      </c>
      <c r="I4416" s="1" t="s">
        <v>21</v>
      </c>
      <c r="J4416" s="1" t="s">
        <v>13</v>
      </c>
      <c r="K4416" s="1" t="s">
        <v>15</v>
      </c>
      <c r="L4416" s="1" t="s">
        <v>77</v>
      </c>
      <c r="M4416" s="1">
        <v>101850</v>
      </c>
      <c r="N4416" s="17">
        <v>647.31251134919194</v>
      </c>
      <c r="O4416" s="8">
        <v>3063.1484259583144</v>
      </c>
      <c r="P4416" s="8">
        <v>4720.9864291485728</v>
      </c>
      <c r="Q4416" s="8">
        <f>P4416-Table3[[#This Row],[paid]]</f>
        <v>1657.8380031902584</v>
      </c>
      <c r="R4416" s="8">
        <v>7.2932105379959857</v>
      </c>
      <c r="S4416" s="8">
        <v>4800</v>
      </c>
      <c r="T4416" s="10">
        <v>7.0000000000000007E-2</v>
      </c>
      <c r="U4416" s="8">
        <v>1498.7518544787015</v>
      </c>
      <c r="V4416" s="10">
        <v>5.2910970936957361E-2</v>
      </c>
    </row>
    <row r="4417" spans="1:22" x14ac:dyDescent="0.25">
      <c r="A4417" s="6">
        <v>44754</v>
      </c>
      <c r="B4417" s="7" t="str">
        <f t="shared" si="68"/>
        <v>7</v>
      </c>
      <c r="C4417" s="17">
        <f>_xlfn.ISOWEEKNUM(Table3[[#This Row],[dt]])</f>
        <v>28</v>
      </c>
      <c r="D4417" s="1">
        <v>2789</v>
      </c>
      <c r="E4417" s="1" t="s">
        <v>10</v>
      </c>
      <c r="F4417" s="1" t="s">
        <v>93</v>
      </c>
      <c r="G4417" s="1" t="s">
        <v>70</v>
      </c>
      <c r="H4417" s="1" t="s">
        <v>17</v>
      </c>
      <c r="I4417" s="1" t="s">
        <v>12</v>
      </c>
      <c r="J4417" s="1" t="s">
        <v>13</v>
      </c>
      <c r="K4417" s="1" t="s">
        <v>14</v>
      </c>
      <c r="L4417" s="1" t="s">
        <v>75</v>
      </c>
      <c r="M4417" s="1">
        <v>65430</v>
      </c>
      <c r="N4417" s="17">
        <v>469.51714911213816</v>
      </c>
      <c r="O4417" s="8">
        <v>3946.8310449302276</v>
      </c>
      <c r="P4417" s="8">
        <v>5234.7594922116432</v>
      </c>
      <c r="Q4417" s="8">
        <f>P4417-Table3[[#This Row],[paid]]</f>
        <v>1287.9284472814156</v>
      </c>
      <c r="R4417" s="8">
        <v>11.149240239915898</v>
      </c>
      <c r="S4417" s="8">
        <v>5600</v>
      </c>
      <c r="T4417" s="10">
        <v>0.14000000000000001</v>
      </c>
      <c r="U4417" s="8">
        <v>3373.5071053028751</v>
      </c>
      <c r="V4417" s="10">
        <v>0.10740726198666278</v>
      </c>
    </row>
    <row r="4418" spans="1:22" x14ac:dyDescent="0.25">
      <c r="A4418" s="6">
        <v>44754</v>
      </c>
      <c r="B4418" s="7" t="str">
        <f t="shared" ref="B4418:B4481" si="69">TEXT(A4418,"M")</f>
        <v>7</v>
      </c>
      <c r="C4418" s="17">
        <f>_xlfn.ISOWEEKNUM(Table3[[#This Row],[dt]])</f>
        <v>28</v>
      </c>
      <c r="D4418" s="1">
        <v>16602</v>
      </c>
      <c r="E4418" s="1" t="s">
        <v>10</v>
      </c>
      <c r="F4418" s="1" t="s">
        <v>95</v>
      </c>
      <c r="G4418" s="1" t="s">
        <v>42</v>
      </c>
      <c r="H4418" s="1" t="s">
        <v>11</v>
      </c>
      <c r="I4418" s="1" t="s">
        <v>18</v>
      </c>
      <c r="J4418" s="1" t="s">
        <v>16</v>
      </c>
      <c r="K4418" s="1" t="s">
        <v>15</v>
      </c>
      <c r="L4418" s="1" t="s">
        <v>81</v>
      </c>
      <c r="M4418" s="1">
        <v>134160</v>
      </c>
      <c r="N4418" s="17">
        <v>692.04946762780241</v>
      </c>
      <c r="O4418" s="8">
        <v>2632.1537564666892</v>
      </c>
      <c r="P4418" s="8">
        <v>3892.2662518745565</v>
      </c>
      <c r="Q4418" s="8">
        <f>P4418-Table3[[#This Row],[paid]]</f>
        <v>1260.1124954078673</v>
      </c>
      <c r="R4418" s="8">
        <v>5.6242601633903613</v>
      </c>
      <c r="S4418" s="8">
        <v>3200</v>
      </c>
      <c r="T4418" s="10">
        <v>0.08</v>
      </c>
      <c r="U4418" s="8">
        <v>1782.8767812731353</v>
      </c>
      <c r="V4418" s="10">
        <v>7.634270396303966E-2</v>
      </c>
    </row>
    <row r="4419" spans="1:22" x14ac:dyDescent="0.25">
      <c r="A4419" s="6">
        <v>44754</v>
      </c>
      <c r="B4419" s="7" t="str">
        <f t="shared" si="69"/>
        <v>7</v>
      </c>
      <c r="C4419" s="17">
        <f>_xlfn.ISOWEEKNUM(Table3[[#This Row],[dt]])</f>
        <v>28</v>
      </c>
      <c r="D4419" s="1">
        <v>2612</v>
      </c>
      <c r="E4419" s="1" t="s">
        <v>10</v>
      </c>
      <c r="F4419" s="1" t="s">
        <v>93</v>
      </c>
      <c r="G4419" s="1" t="s">
        <v>26</v>
      </c>
      <c r="H4419" s="1" t="s">
        <v>17</v>
      </c>
      <c r="I4419" s="1" t="s">
        <v>12</v>
      </c>
      <c r="J4419" s="1" t="s">
        <v>16</v>
      </c>
      <c r="K4419" s="1" t="s">
        <v>20</v>
      </c>
      <c r="L4419" s="1" t="s">
        <v>80</v>
      </c>
      <c r="M4419" s="1">
        <v>152350</v>
      </c>
      <c r="N4419" s="17">
        <v>385.69620253164555</v>
      </c>
      <c r="O4419" s="8">
        <v>3273.4234910792875</v>
      </c>
      <c r="P4419" s="8">
        <v>4477.1170559828479</v>
      </c>
      <c r="Q4419" s="8">
        <f>P4419-Table3[[#This Row],[paid]]</f>
        <v>1203.6935649035604</v>
      </c>
      <c r="R4419" s="8">
        <v>11.607884720139317</v>
      </c>
      <c r="S4419" s="8">
        <v>4800</v>
      </c>
      <c r="T4419" s="10">
        <v>0.08</v>
      </c>
      <c r="U4419" s="8">
        <v>945.07788675294398</v>
      </c>
      <c r="V4419" s="10">
        <v>3.5181787555677906E-2</v>
      </c>
    </row>
    <row r="4420" spans="1:22" x14ac:dyDescent="0.25">
      <c r="A4420" s="6">
        <v>44754</v>
      </c>
      <c r="B4420" s="7" t="str">
        <f t="shared" si="69"/>
        <v>7</v>
      </c>
      <c r="C4420" s="17">
        <f>_xlfn.ISOWEEKNUM(Table3[[#This Row],[dt]])</f>
        <v>28</v>
      </c>
      <c r="D4420" s="1">
        <v>13250</v>
      </c>
      <c r="E4420" s="1" t="s">
        <v>10</v>
      </c>
      <c r="F4420" s="1" t="s">
        <v>94</v>
      </c>
      <c r="G4420" s="1" t="s">
        <v>29</v>
      </c>
      <c r="H4420" s="1" t="s">
        <v>11</v>
      </c>
      <c r="I4420" s="1" t="s">
        <v>18</v>
      </c>
      <c r="J4420" s="1" t="s">
        <v>13</v>
      </c>
      <c r="K4420" s="1" t="s">
        <v>15</v>
      </c>
      <c r="L4420" s="1" t="s">
        <v>77</v>
      </c>
      <c r="M4420" s="1">
        <v>100510</v>
      </c>
      <c r="N4420" s="17">
        <v>335.09371057848261</v>
      </c>
      <c r="O4420" s="8">
        <v>2218.9769262143213</v>
      </c>
      <c r="P4420" s="8">
        <v>3349.3928463657335</v>
      </c>
      <c r="Q4420" s="8">
        <f>P4420-Table3[[#This Row],[paid]]</f>
        <v>1130.4159201514121</v>
      </c>
      <c r="R4420" s="8">
        <v>9.9953915595239717</v>
      </c>
      <c r="S4420" s="8">
        <v>3600</v>
      </c>
      <c r="T4420" s="10">
        <v>7.0000000000000007E-2</v>
      </c>
      <c r="U4420" s="8">
        <v>1364.4335205345917</v>
      </c>
      <c r="V4420" s="10">
        <v>6.7894569907651248E-2</v>
      </c>
    </row>
    <row r="4421" spans="1:22" x14ac:dyDescent="0.25">
      <c r="A4421" s="6">
        <v>44754</v>
      </c>
      <c r="B4421" s="7" t="str">
        <f t="shared" si="69"/>
        <v>7</v>
      </c>
      <c r="C4421" s="17">
        <f>_xlfn.ISOWEEKNUM(Table3[[#This Row],[dt]])</f>
        <v>28</v>
      </c>
      <c r="D4421" s="1">
        <v>5638</v>
      </c>
      <c r="E4421" s="1" t="s">
        <v>10</v>
      </c>
      <c r="F4421" s="1" t="s">
        <v>92</v>
      </c>
      <c r="G4421" s="1" t="s">
        <v>73</v>
      </c>
      <c r="H4421" s="1" t="s">
        <v>11</v>
      </c>
      <c r="I4421" s="1" t="s">
        <v>12</v>
      </c>
      <c r="J4421" s="1" t="s">
        <v>16</v>
      </c>
      <c r="K4421" s="1" t="s">
        <v>15</v>
      </c>
      <c r="L4421" s="1" t="s">
        <v>80</v>
      </c>
      <c r="M4421" s="1">
        <v>480760</v>
      </c>
      <c r="N4421" s="17">
        <v>1209.6417069243155</v>
      </c>
      <c r="O4421" s="8">
        <v>6600.3031325644297</v>
      </c>
      <c r="P4421" s="8">
        <v>7603.8113785648993</v>
      </c>
      <c r="Q4421" s="8">
        <f>P4421-Table3[[#This Row],[paid]]</f>
        <v>1003.5082460004696</v>
      </c>
      <c r="R4421" s="8">
        <v>6.2860029833946953</v>
      </c>
      <c r="S4421" s="8">
        <v>4800</v>
      </c>
      <c r="T4421" s="10">
        <v>0.04</v>
      </c>
      <c r="U4421" s="8">
        <v>820.79135331243981</v>
      </c>
      <c r="V4421" s="10">
        <v>1.7990788050192958E-2</v>
      </c>
    </row>
    <row r="4422" spans="1:22" x14ac:dyDescent="0.25">
      <c r="A4422" s="6">
        <v>44754</v>
      </c>
      <c r="B4422" s="7" t="str">
        <f t="shared" si="69"/>
        <v>7</v>
      </c>
      <c r="C4422" s="17">
        <f>_xlfn.ISOWEEKNUM(Table3[[#This Row],[dt]])</f>
        <v>28</v>
      </c>
      <c r="D4422" s="1">
        <v>17870</v>
      </c>
      <c r="E4422" s="1" t="s">
        <v>10</v>
      </c>
      <c r="F4422" s="1" t="s">
        <v>90</v>
      </c>
      <c r="G4422" s="1" t="s">
        <v>50</v>
      </c>
      <c r="H4422" s="1" t="s">
        <v>11</v>
      </c>
      <c r="I4422" s="1" t="s">
        <v>12</v>
      </c>
      <c r="J4422" s="1" t="s">
        <v>13</v>
      </c>
      <c r="K4422" s="1" t="s">
        <v>14</v>
      </c>
      <c r="L4422" s="1" t="s">
        <v>81</v>
      </c>
      <c r="M4422" s="1">
        <v>143610</v>
      </c>
      <c r="N4422" s="17">
        <v>777.51554040505312</v>
      </c>
      <c r="O4422" s="8">
        <v>4690.2471752895835</v>
      </c>
      <c r="P4422" s="8">
        <v>5627.6852887786335</v>
      </c>
      <c r="Q4422" s="8">
        <f>P4422-Table3[[#This Row],[paid]]</f>
        <v>937.43811348905001</v>
      </c>
      <c r="R4422" s="8">
        <v>7.2380357643357769</v>
      </c>
      <c r="S4422" s="8">
        <v>4400</v>
      </c>
      <c r="T4422" s="10">
        <v>0.12</v>
      </c>
      <c r="U4422" s="8">
        <v>2901.7909976165388</v>
      </c>
      <c r="V4422" s="10">
        <v>8.5937967053778083E-2</v>
      </c>
    </row>
    <row r="4423" spans="1:22" x14ac:dyDescent="0.25">
      <c r="A4423" s="6">
        <v>44754</v>
      </c>
      <c r="B4423" s="7" t="str">
        <f t="shared" si="69"/>
        <v>7</v>
      </c>
      <c r="C4423" s="17">
        <f>_xlfn.ISOWEEKNUM(Table3[[#This Row],[dt]])</f>
        <v>28</v>
      </c>
      <c r="D4423" s="1">
        <v>12790</v>
      </c>
      <c r="E4423" s="1" t="s">
        <v>10</v>
      </c>
      <c r="F4423" s="1" t="s">
        <v>91</v>
      </c>
      <c r="G4423" s="1" t="s">
        <v>26</v>
      </c>
      <c r="H4423" s="1" t="s">
        <v>19</v>
      </c>
      <c r="I4423" s="1" t="s">
        <v>21</v>
      </c>
      <c r="J4423" s="1" t="s">
        <v>16</v>
      </c>
      <c r="K4423" s="1" t="s">
        <v>14</v>
      </c>
      <c r="L4423" s="1" t="s">
        <v>79</v>
      </c>
      <c r="M4423" s="1">
        <v>37770</v>
      </c>
      <c r="N4423" s="17">
        <v>49.450117831893166</v>
      </c>
      <c r="O4423" s="8">
        <v>1430.8269880400401</v>
      </c>
      <c r="P4423" s="8">
        <v>2358.4854385210924</v>
      </c>
      <c r="Q4423" s="8">
        <f>P4423-Table3[[#This Row],[paid]]</f>
        <v>927.65845048105234</v>
      </c>
      <c r="R4423" s="8">
        <v>47.694232934668001</v>
      </c>
      <c r="S4423" s="8">
        <v>1000</v>
      </c>
      <c r="T4423" s="10">
        <v>0.04</v>
      </c>
      <c r="U4423" s="8">
        <v>76.48390808170312</v>
      </c>
      <c r="V4423" s="10">
        <v>5.4048745883334753E-3</v>
      </c>
    </row>
    <row r="4424" spans="1:22" x14ac:dyDescent="0.25">
      <c r="A4424" s="6">
        <v>44754</v>
      </c>
      <c r="B4424" s="7" t="str">
        <f t="shared" si="69"/>
        <v>7</v>
      </c>
      <c r="C4424" s="17">
        <f>_xlfn.ISOWEEKNUM(Table3[[#This Row],[dt]])</f>
        <v>28</v>
      </c>
      <c r="D4424" s="1">
        <v>9559</v>
      </c>
      <c r="E4424" s="1" t="s">
        <v>10</v>
      </c>
      <c r="F4424" s="1" t="s">
        <v>92</v>
      </c>
      <c r="G4424" s="1" t="s">
        <v>61</v>
      </c>
      <c r="H4424" s="1" t="s">
        <v>17</v>
      </c>
      <c r="I4424" s="1" t="s">
        <v>12</v>
      </c>
      <c r="J4424" s="1" t="s">
        <v>16</v>
      </c>
      <c r="K4424" s="1" t="s">
        <v>14</v>
      </c>
      <c r="L4424" s="1" t="s">
        <v>75</v>
      </c>
      <c r="M4424" s="1">
        <v>231430</v>
      </c>
      <c r="N4424" s="17">
        <v>467.29934376577484</v>
      </c>
      <c r="O4424" s="8">
        <v>4267.9397325976634</v>
      </c>
      <c r="P4424" s="8">
        <v>5193.7641569655334</v>
      </c>
      <c r="Q4424" s="8">
        <f>P4424-Table3[[#This Row],[paid]]</f>
        <v>925.82442436787005</v>
      </c>
      <c r="R4424" s="8">
        <v>11.114426386973083</v>
      </c>
      <c r="S4424" s="8">
        <v>3600</v>
      </c>
      <c r="T4424" s="10">
        <v>7.0000000000000007E-2</v>
      </c>
      <c r="U4424" s="8">
        <v>780.15206564189214</v>
      </c>
      <c r="V4424" s="10">
        <v>2.5034895760383591E-2</v>
      </c>
    </row>
    <row r="4425" spans="1:22" x14ac:dyDescent="0.25">
      <c r="A4425" s="6">
        <v>44754</v>
      </c>
      <c r="B4425" s="7" t="str">
        <f t="shared" si="69"/>
        <v>7</v>
      </c>
      <c r="C4425" s="17">
        <f>_xlfn.ISOWEEKNUM(Table3[[#This Row],[dt]])</f>
        <v>28</v>
      </c>
      <c r="D4425" s="1">
        <v>12446</v>
      </c>
      <c r="E4425" s="1" t="s">
        <v>10</v>
      </c>
      <c r="F4425" s="1" t="s">
        <v>93</v>
      </c>
      <c r="G4425" s="1" t="s">
        <v>56</v>
      </c>
      <c r="H4425" s="1" t="s">
        <v>11</v>
      </c>
      <c r="I4425" s="1" t="s">
        <v>12</v>
      </c>
      <c r="J4425" s="1" t="s">
        <v>13</v>
      </c>
      <c r="K4425" s="1" t="s">
        <v>15</v>
      </c>
      <c r="L4425" s="1" t="s">
        <v>80</v>
      </c>
      <c r="M4425" s="1">
        <v>126810</v>
      </c>
      <c r="N4425" s="17">
        <v>541.29520092688585</v>
      </c>
      <c r="O4425" s="8">
        <v>2944.3511630599619</v>
      </c>
      <c r="P4425" s="8">
        <v>3794.6741771615525</v>
      </c>
      <c r="Q4425" s="8">
        <f>P4425-Table3[[#This Row],[paid]]</f>
        <v>850.32301410159062</v>
      </c>
      <c r="R4425" s="8">
        <v>7.0103599120475284</v>
      </c>
      <c r="S4425" s="8">
        <v>1600</v>
      </c>
      <c r="T4425" s="10">
        <v>0.21</v>
      </c>
      <c r="U4425" s="8">
        <v>1811.7027425399776</v>
      </c>
      <c r="V4425" s="10">
        <v>7.9572169570526263E-2</v>
      </c>
    </row>
    <row r="4426" spans="1:22" x14ac:dyDescent="0.25">
      <c r="A4426" s="6">
        <v>44754</v>
      </c>
      <c r="B4426" s="7" t="str">
        <f t="shared" si="69"/>
        <v>7</v>
      </c>
      <c r="C4426" s="17">
        <f>_xlfn.ISOWEEKNUM(Table3[[#This Row],[dt]])</f>
        <v>28</v>
      </c>
      <c r="D4426" s="1">
        <v>17673</v>
      </c>
      <c r="E4426" s="1" t="s">
        <v>10</v>
      </c>
      <c r="F4426" s="1" t="s">
        <v>90</v>
      </c>
      <c r="G4426" s="1" t="s">
        <v>52</v>
      </c>
      <c r="H4426" s="1" t="s">
        <v>11</v>
      </c>
      <c r="I4426" s="1" t="s">
        <v>18</v>
      </c>
      <c r="J4426" s="1" t="s">
        <v>16</v>
      </c>
      <c r="K4426" s="1" t="s">
        <v>14</v>
      </c>
      <c r="L4426" s="1" t="s">
        <v>80</v>
      </c>
      <c r="M4426" s="1">
        <v>290010</v>
      </c>
      <c r="N4426" s="17">
        <v>1214.5425991362388</v>
      </c>
      <c r="O4426" s="8">
        <v>3183.6299483935009</v>
      </c>
      <c r="P4426" s="8">
        <v>4027.7647835518874</v>
      </c>
      <c r="Q4426" s="8">
        <f>P4426-Table3[[#This Row],[paid]]</f>
        <v>844.13483515838652</v>
      </c>
      <c r="R4426" s="8">
        <v>3.3162811962432297</v>
      </c>
      <c r="S4426" s="8">
        <v>6800</v>
      </c>
      <c r="T4426" s="10">
        <v>0.1</v>
      </c>
      <c r="U4426" s="8">
        <v>57.280693199900554</v>
      </c>
      <c r="V4426" s="10">
        <v>2.3702432274519737E-3</v>
      </c>
    </row>
    <row r="4427" spans="1:22" x14ac:dyDescent="0.25">
      <c r="A4427" s="6">
        <v>44754</v>
      </c>
      <c r="B4427" s="7" t="str">
        <f t="shared" si="69"/>
        <v>7</v>
      </c>
      <c r="C4427" s="17">
        <f>_xlfn.ISOWEEKNUM(Table3[[#This Row],[dt]])</f>
        <v>28</v>
      </c>
      <c r="D4427" s="1">
        <v>17872</v>
      </c>
      <c r="E4427" s="1" t="s">
        <v>24</v>
      </c>
      <c r="F4427" s="1" t="s">
        <v>94</v>
      </c>
      <c r="G4427" s="1" t="s">
        <v>64</v>
      </c>
      <c r="H4427" s="1" t="s">
        <v>11</v>
      </c>
      <c r="I4427" s="1" t="s">
        <v>18</v>
      </c>
      <c r="J4427" s="1" t="s">
        <v>13</v>
      </c>
      <c r="K4427" s="1" t="s">
        <v>15</v>
      </c>
      <c r="L4427" s="1" t="s">
        <v>76</v>
      </c>
      <c r="M4427" s="1">
        <v>85500</v>
      </c>
      <c r="N4427" s="17">
        <v>309.72195026434304</v>
      </c>
      <c r="O4427" s="8">
        <v>2084.3942519677316</v>
      </c>
      <c r="P4427" s="8">
        <v>2908.0299677442895</v>
      </c>
      <c r="Q4427" s="8">
        <f>P4427-Table3[[#This Row],[paid]]</f>
        <v>823.63571577655784</v>
      </c>
      <c r="R4427" s="8">
        <v>9.3891632971519439</v>
      </c>
      <c r="S4427" s="8">
        <v>5200</v>
      </c>
      <c r="T4427" s="10">
        <v>7.0000000000000007E-2</v>
      </c>
      <c r="U4427" s="8">
        <v>1039.6991658883528</v>
      </c>
      <c r="V4427" s="10">
        <v>5.9587829643013741E-2</v>
      </c>
    </row>
    <row r="4428" spans="1:22" x14ac:dyDescent="0.25">
      <c r="A4428" s="6">
        <v>44754</v>
      </c>
      <c r="B4428" s="7" t="str">
        <f t="shared" si="69"/>
        <v>7</v>
      </c>
      <c r="C4428" s="17">
        <f>_xlfn.ISOWEEKNUM(Table3[[#This Row],[dt]])</f>
        <v>28</v>
      </c>
      <c r="D4428" s="1">
        <v>15909</v>
      </c>
      <c r="E4428" s="1" t="s">
        <v>10</v>
      </c>
      <c r="F4428" s="1" t="s">
        <v>94</v>
      </c>
      <c r="G4428" s="1" t="s">
        <v>61</v>
      </c>
      <c r="H4428" s="1" t="s">
        <v>11</v>
      </c>
      <c r="I4428" s="1" t="s">
        <v>18</v>
      </c>
      <c r="J4428" s="1" t="s">
        <v>13</v>
      </c>
      <c r="K4428" s="1" t="s">
        <v>14</v>
      </c>
      <c r="L4428" s="1" t="s">
        <v>78</v>
      </c>
      <c r="M4428" s="1">
        <v>234340</v>
      </c>
      <c r="N4428" s="17">
        <v>678.84438076252184</v>
      </c>
      <c r="O4428" s="8">
        <v>3791.0036430918417</v>
      </c>
      <c r="P4428" s="8">
        <v>4612.0098934823391</v>
      </c>
      <c r="Q4428" s="8">
        <f>P4428-Table3[[#This Row],[paid]]</f>
        <v>821.00625039049737</v>
      </c>
      <c r="R4428" s="8">
        <v>6.7939133388742672</v>
      </c>
      <c r="S4428" s="8">
        <v>5200</v>
      </c>
      <c r="T4428" s="10">
        <v>0.06</v>
      </c>
      <c r="U4428" s="8">
        <v>1269.8674614469339</v>
      </c>
      <c r="V4428" s="10">
        <v>4.5889879205792031E-2</v>
      </c>
    </row>
    <row r="4429" spans="1:22" x14ac:dyDescent="0.25">
      <c r="A4429" s="6">
        <v>44754</v>
      </c>
      <c r="B4429" s="7" t="str">
        <f t="shared" si="69"/>
        <v>7</v>
      </c>
      <c r="C4429" s="17">
        <f>_xlfn.ISOWEEKNUM(Table3[[#This Row],[dt]])</f>
        <v>28</v>
      </c>
      <c r="D4429" s="1">
        <v>16862</v>
      </c>
      <c r="E4429" s="1" t="s">
        <v>10</v>
      </c>
      <c r="F4429" s="1" t="s">
        <v>94</v>
      </c>
      <c r="G4429" s="1" t="s">
        <v>59</v>
      </c>
      <c r="H4429" s="1" t="s">
        <v>17</v>
      </c>
      <c r="I4429" s="1" t="s">
        <v>12</v>
      </c>
      <c r="J4429" s="1" t="s">
        <v>13</v>
      </c>
      <c r="K4429" s="1" t="s">
        <v>14</v>
      </c>
      <c r="L4429" s="1" t="s">
        <v>77</v>
      </c>
      <c r="M4429" s="1">
        <v>103410</v>
      </c>
      <c r="N4429" s="17">
        <v>383.54636233951499</v>
      </c>
      <c r="O4429" s="8">
        <v>3573.3681172888028</v>
      </c>
      <c r="P4429" s="8">
        <v>4392.7959701478258</v>
      </c>
      <c r="Q4429" s="8">
        <f>P4429-Table3[[#This Row],[paid]]</f>
        <v>819.42785285902301</v>
      </c>
      <c r="R4429" s="8">
        <v>11.453102940028215</v>
      </c>
      <c r="S4429" s="8">
        <v>8400</v>
      </c>
      <c r="T4429" s="10">
        <v>0.09</v>
      </c>
      <c r="U4429" s="8">
        <v>724.53013604784167</v>
      </c>
      <c r="V4429" s="10">
        <v>2.7489331053674373E-2</v>
      </c>
    </row>
    <row r="4430" spans="1:22" x14ac:dyDescent="0.25">
      <c r="A4430" s="6">
        <v>44754</v>
      </c>
      <c r="B4430" s="7" t="str">
        <f t="shared" si="69"/>
        <v>7</v>
      </c>
      <c r="C4430" s="17">
        <f>_xlfn.ISOWEEKNUM(Table3[[#This Row],[dt]])</f>
        <v>28</v>
      </c>
      <c r="D4430" s="1">
        <v>17456</v>
      </c>
      <c r="E4430" s="1" t="s">
        <v>10</v>
      </c>
      <c r="F4430" s="1" t="s">
        <v>95</v>
      </c>
      <c r="G4430" s="1" t="s">
        <v>34</v>
      </c>
      <c r="H4430" s="1" t="s">
        <v>17</v>
      </c>
      <c r="I4430" s="1" t="s">
        <v>18</v>
      </c>
      <c r="J4430" s="1" t="s">
        <v>16</v>
      </c>
      <c r="K4430" s="1" t="s">
        <v>15</v>
      </c>
      <c r="L4430" s="1" t="s">
        <v>75</v>
      </c>
      <c r="M4430" s="1">
        <v>190850</v>
      </c>
      <c r="N4430" s="17">
        <v>311.58592148226899</v>
      </c>
      <c r="O4430" s="8">
        <v>3756.9924429396383</v>
      </c>
      <c r="P4430" s="8">
        <v>4537.3098927723559</v>
      </c>
      <c r="Q4430" s="8">
        <f>P4430-Table3[[#This Row],[paid]]</f>
        <v>780.31744983271756</v>
      </c>
      <c r="R4430" s="8">
        <v>14.561986212944332</v>
      </c>
      <c r="S4430" s="8">
        <v>7400</v>
      </c>
      <c r="T4430" s="10">
        <v>0.05</v>
      </c>
      <c r="U4430" s="8">
        <v>560.9581922690993</v>
      </c>
      <c r="V4430" s="10">
        <v>2.0605388270653124E-2</v>
      </c>
    </row>
    <row r="4431" spans="1:22" x14ac:dyDescent="0.25">
      <c r="A4431" s="6">
        <v>44754</v>
      </c>
      <c r="B4431" s="7" t="str">
        <f t="shared" si="69"/>
        <v>7</v>
      </c>
      <c r="C4431" s="17">
        <f>_xlfn.ISOWEEKNUM(Table3[[#This Row],[dt]])</f>
        <v>28</v>
      </c>
      <c r="D4431" s="1">
        <v>18006</v>
      </c>
      <c r="E4431" s="1" t="s">
        <v>10</v>
      </c>
      <c r="F4431" s="1" t="s">
        <v>93</v>
      </c>
      <c r="G4431" s="1" t="s">
        <v>42</v>
      </c>
      <c r="H4431" s="1" t="s">
        <v>11</v>
      </c>
      <c r="I4431" s="1" t="s">
        <v>12</v>
      </c>
      <c r="J4431" s="1" t="s">
        <v>16</v>
      </c>
      <c r="K4431" s="1" t="s">
        <v>14</v>
      </c>
      <c r="L4431" s="1" t="s">
        <v>77</v>
      </c>
      <c r="M4431" s="1">
        <v>42460</v>
      </c>
      <c r="N4431" s="17">
        <v>249.65174129353235</v>
      </c>
      <c r="O4431" s="8">
        <v>1282.2579363852171</v>
      </c>
      <c r="P4431" s="8">
        <v>2052.0379910642364</v>
      </c>
      <c r="Q4431" s="8">
        <f>P4431-Table3[[#This Row],[paid]]</f>
        <v>769.78005467901926</v>
      </c>
      <c r="R4431" s="8">
        <v>8.219602156315494</v>
      </c>
      <c r="S4431" s="8">
        <v>1400</v>
      </c>
      <c r="T4431" s="10">
        <v>0.08</v>
      </c>
      <c r="U4431" s="8">
        <v>823.74089816164019</v>
      </c>
      <c r="V4431" s="10">
        <v>6.6904292362737747E-2</v>
      </c>
    </row>
    <row r="4432" spans="1:22" x14ac:dyDescent="0.25">
      <c r="A4432" s="6">
        <v>44754</v>
      </c>
      <c r="B4432" s="7" t="str">
        <f t="shared" si="69"/>
        <v>7</v>
      </c>
      <c r="C4432" s="17">
        <f>_xlfn.ISOWEEKNUM(Table3[[#This Row],[dt]])</f>
        <v>28</v>
      </c>
      <c r="D4432" s="1">
        <v>17947</v>
      </c>
      <c r="E4432" s="1" t="s">
        <v>10</v>
      </c>
      <c r="F4432" s="1" t="s">
        <v>94</v>
      </c>
      <c r="G4432" s="1" t="s">
        <v>39</v>
      </c>
      <c r="H4432" s="1" t="s">
        <v>19</v>
      </c>
      <c r="I4432" s="1" t="s">
        <v>12</v>
      </c>
      <c r="J4432" s="1" t="s">
        <v>16</v>
      </c>
      <c r="K4432" s="1" t="s">
        <v>14</v>
      </c>
      <c r="L4432" s="1" t="s">
        <v>78</v>
      </c>
      <c r="M4432" s="1">
        <v>125340</v>
      </c>
      <c r="N4432" s="17">
        <v>156.09938352325798</v>
      </c>
      <c r="O4432" s="8">
        <v>2330.7024617948618</v>
      </c>
      <c r="P4432" s="8">
        <v>3031.843478852647</v>
      </c>
      <c r="Q4432" s="8">
        <f>P4432-Table3[[#This Row],[paid]]</f>
        <v>701.14101705778512</v>
      </c>
      <c r="R4432" s="8">
        <v>19.422520514957181</v>
      </c>
      <c r="S4432" s="8">
        <v>1200</v>
      </c>
      <c r="T4432" s="10">
        <v>0.15</v>
      </c>
      <c r="U4432" s="8">
        <v>2197.8003684506803</v>
      </c>
      <c r="V4432" s="10">
        <v>0.12081760287541859</v>
      </c>
    </row>
    <row r="4433" spans="1:22" x14ac:dyDescent="0.25">
      <c r="A4433" s="6">
        <v>44754</v>
      </c>
      <c r="B4433" s="7" t="str">
        <f t="shared" si="69"/>
        <v>7</v>
      </c>
      <c r="C4433" s="17">
        <f>_xlfn.ISOWEEKNUM(Table3[[#This Row],[dt]])</f>
        <v>28</v>
      </c>
      <c r="D4433" s="1">
        <v>5435</v>
      </c>
      <c r="E4433" s="1" t="s">
        <v>10</v>
      </c>
      <c r="F4433" s="1" t="s">
        <v>91</v>
      </c>
      <c r="G4433" s="1" t="s">
        <v>35</v>
      </c>
      <c r="H4433" s="1" t="s">
        <v>17</v>
      </c>
      <c r="I4433" s="1" t="s">
        <v>21</v>
      </c>
      <c r="J4433" s="1" t="s">
        <v>16</v>
      </c>
      <c r="K4433" s="1" t="s">
        <v>15</v>
      </c>
      <c r="L4433" s="1" t="s">
        <v>79</v>
      </c>
      <c r="M4433" s="1">
        <v>138830</v>
      </c>
      <c r="N4433" s="17">
        <v>246.72993530958982</v>
      </c>
      <c r="O4433" s="8">
        <v>1050.3665209243504</v>
      </c>
      <c r="P4433" s="8">
        <v>1727.7124250601594</v>
      </c>
      <c r="Q4433" s="8">
        <f>P4433-Table3[[#This Row],[paid]]</f>
        <v>677.34590413580895</v>
      </c>
      <c r="R4433" s="8">
        <v>7.002443472829003</v>
      </c>
      <c r="S4433" s="8">
        <v>1200</v>
      </c>
      <c r="T4433" s="10">
        <v>0.08</v>
      </c>
      <c r="U4433" s="8">
        <v>371.21787623362081</v>
      </c>
      <c r="V4433" s="10">
        <v>3.5810152859659203E-2</v>
      </c>
    </row>
    <row r="4434" spans="1:22" x14ac:dyDescent="0.25">
      <c r="A4434" s="6">
        <v>44754</v>
      </c>
      <c r="B4434" s="7" t="str">
        <f t="shared" si="69"/>
        <v>7</v>
      </c>
      <c r="C4434" s="17">
        <f>_xlfn.ISOWEEKNUM(Table3[[#This Row],[dt]])</f>
        <v>28</v>
      </c>
      <c r="D4434" s="1">
        <v>16861</v>
      </c>
      <c r="E4434" s="1" t="s">
        <v>10</v>
      </c>
      <c r="F4434" s="1" t="s">
        <v>89</v>
      </c>
      <c r="G4434" s="1" t="s">
        <v>73</v>
      </c>
      <c r="H4434" s="1" t="s">
        <v>11</v>
      </c>
      <c r="I4434" s="1" t="s">
        <v>18</v>
      </c>
      <c r="J4434" s="1" t="s">
        <v>13</v>
      </c>
      <c r="K4434" s="1" t="s">
        <v>15</v>
      </c>
      <c r="L4434" s="1" t="s">
        <v>78</v>
      </c>
      <c r="M4434" s="1">
        <v>431050</v>
      </c>
      <c r="N4434" s="17">
        <v>2651.2790243022137</v>
      </c>
      <c r="O4434" s="8">
        <v>8329.1960525774903</v>
      </c>
      <c r="P4434" s="8">
        <v>8998.7867903420938</v>
      </c>
      <c r="Q4434" s="8">
        <f>P4434-Table3[[#This Row],[paid]]</f>
        <v>669.59073776460355</v>
      </c>
      <c r="R4434" s="8">
        <v>3.3941304207732235</v>
      </c>
      <c r="S4434" s="8">
        <v>7800</v>
      </c>
      <c r="T4434" s="10">
        <v>7.0000000000000007E-2</v>
      </c>
      <c r="U4434" s="8">
        <v>2941.5518211864</v>
      </c>
      <c r="V4434" s="10">
        <v>5.4480525907177606E-2</v>
      </c>
    </row>
    <row r="4435" spans="1:22" x14ac:dyDescent="0.25">
      <c r="A4435" s="6">
        <v>44754</v>
      </c>
      <c r="B4435" s="7" t="str">
        <f t="shared" si="69"/>
        <v>7</v>
      </c>
      <c r="C4435" s="17">
        <f>_xlfn.ISOWEEKNUM(Table3[[#This Row],[dt]])</f>
        <v>28</v>
      </c>
      <c r="D4435" s="1">
        <v>18007</v>
      </c>
      <c r="E4435" s="1" t="s">
        <v>10</v>
      </c>
      <c r="F4435" s="1" t="s">
        <v>92</v>
      </c>
      <c r="G4435" s="1" t="s">
        <v>72</v>
      </c>
      <c r="H4435" s="1" t="s">
        <v>11</v>
      </c>
      <c r="I4435" s="1" t="s">
        <v>12</v>
      </c>
      <c r="J4435" s="1" t="s">
        <v>13</v>
      </c>
      <c r="K4435" s="1" t="s">
        <v>15</v>
      </c>
      <c r="L4435" s="1" t="s">
        <v>81</v>
      </c>
      <c r="M4435" s="1">
        <v>55620</v>
      </c>
      <c r="N4435" s="17">
        <v>407.50428682774748</v>
      </c>
      <c r="O4435" s="8">
        <v>1423.1341179629826</v>
      </c>
      <c r="P4435" s="8">
        <v>2056.5009000026262</v>
      </c>
      <c r="Q4435" s="8">
        <f>P4435-Table3[[#This Row],[paid]]</f>
        <v>633.36678203964357</v>
      </c>
      <c r="R4435" s="8">
        <v>5.0465748863935547</v>
      </c>
      <c r="S4435" s="8">
        <v>1000</v>
      </c>
      <c r="T4435" s="10">
        <v>0.15</v>
      </c>
      <c r="U4435" s="8">
        <v>900.36570817813345</v>
      </c>
      <c r="V4435" s="10">
        <v>7.2969066710756411E-2</v>
      </c>
    </row>
    <row r="4436" spans="1:22" x14ac:dyDescent="0.25">
      <c r="A4436" s="6">
        <v>44754</v>
      </c>
      <c r="B4436" s="7" t="str">
        <f t="shared" si="69"/>
        <v>7</v>
      </c>
      <c r="C4436" s="17">
        <f>_xlfn.ISOWEEKNUM(Table3[[#This Row],[dt]])</f>
        <v>28</v>
      </c>
      <c r="D4436" s="1">
        <v>2851</v>
      </c>
      <c r="E4436" s="1" t="s">
        <v>10</v>
      </c>
      <c r="F4436" s="1" t="s">
        <v>92</v>
      </c>
      <c r="G4436" s="1" t="s">
        <v>38</v>
      </c>
      <c r="H4436" s="1" t="s">
        <v>11</v>
      </c>
      <c r="I4436" s="1" t="s">
        <v>18</v>
      </c>
      <c r="J4436" s="1" t="s">
        <v>13</v>
      </c>
      <c r="K4436" s="1" t="s">
        <v>15</v>
      </c>
      <c r="L4436" s="1" t="s">
        <v>80</v>
      </c>
      <c r="M4436" s="1">
        <v>52660</v>
      </c>
      <c r="N4436" s="17">
        <v>319.49036857272864</v>
      </c>
      <c r="O4436" s="8">
        <v>1588.5168732677682</v>
      </c>
      <c r="P4436" s="8">
        <v>2114.649338851324</v>
      </c>
      <c r="Q4436" s="8">
        <f>P4436-Table3[[#This Row],[paid]]</f>
        <v>526.13246558355581</v>
      </c>
      <c r="R4436" s="8">
        <v>6.6188203052823678</v>
      </c>
      <c r="S4436" s="8">
        <v>1600</v>
      </c>
      <c r="T4436" s="10">
        <v>0.08</v>
      </c>
      <c r="U4436" s="8">
        <v>157.64227281377313</v>
      </c>
      <c r="V4436" s="10">
        <v>1.2424618896814692E-2</v>
      </c>
    </row>
    <row r="4437" spans="1:22" x14ac:dyDescent="0.25">
      <c r="A4437" s="6">
        <v>44754</v>
      </c>
      <c r="B4437" s="7" t="str">
        <f t="shared" si="69"/>
        <v>7</v>
      </c>
      <c r="C4437" s="17">
        <f>_xlfn.ISOWEEKNUM(Table3[[#This Row],[dt]])</f>
        <v>28</v>
      </c>
      <c r="D4437" s="1">
        <v>17957</v>
      </c>
      <c r="E4437" s="1" t="s">
        <v>10</v>
      </c>
      <c r="F4437" s="1" t="s">
        <v>93</v>
      </c>
      <c r="G4437" s="1" t="s">
        <v>28</v>
      </c>
      <c r="H4437" s="1" t="s">
        <v>17</v>
      </c>
      <c r="I4437" s="1" t="s">
        <v>12</v>
      </c>
      <c r="J4437" s="1" t="s">
        <v>16</v>
      </c>
      <c r="K4437" s="1" t="s">
        <v>15</v>
      </c>
      <c r="L4437" s="1" t="s">
        <v>77</v>
      </c>
      <c r="M4437" s="1">
        <v>157100</v>
      </c>
      <c r="N4437" s="17">
        <v>1756.8517257039057</v>
      </c>
      <c r="O4437" s="8">
        <v>883.91752508399327</v>
      </c>
      <c r="P4437" s="8">
        <v>1313.8003632180532</v>
      </c>
      <c r="Q4437" s="8">
        <f>P4437-Table3[[#This Row],[paid]]</f>
        <v>429.88283813405997</v>
      </c>
      <c r="R4437" s="8">
        <v>0.74781516504567958</v>
      </c>
      <c r="S4437" s="8">
        <v>600</v>
      </c>
      <c r="T4437" s="10">
        <v>7.4999999999999997E-2</v>
      </c>
      <c r="U4437" s="8">
        <v>554.90519509063813</v>
      </c>
      <c r="V4437" s="10">
        <v>7.0394408291408958E-2</v>
      </c>
    </row>
    <row r="4438" spans="1:22" x14ac:dyDescent="0.25">
      <c r="A4438" s="6">
        <v>44754</v>
      </c>
      <c r="B4438" s="7" t="str">
        <f t="shared" si="69"/>
        <v>7</v>
      </c>
      <c r="C4438" s="17">
        <f>_xlfn.ISOWEEKNUM(Table3[[#This Row],[dt]])</f>
        <v>28</v>
      </c>
      <c r="D4438" s="1">
        <v>10601</v>
      </c>
      <c r="E4438" s="1" t="s">
        <v>10</v>
      </c>
      <c r="F4438" s="1" t="s">
        <v>90</v>
      </c>
      <c r="G4438" s="1" t="s">
        <v>70</v>
      </c>
      <c r="H4438" s="1" t="s">
        <v>11</v>
      </c>
      <c r="I4438" s="1" t="s">
        <v>21</v>
      </c>
      <c r="J4438" s="1" t="s">
        <v>16</v>
      </c>
      <c r="K4438" s="1" t="s">
        <v>14</v>
      </c>
      <c r="L4438" s="1" t="s">
        <v>80</v>
      </c>
      <c r="M4438" s="1">
        <v>85870</v>
      </c>
      <c r="N4438" s="17">
        <v>411.31008403361346</v>
      </c>
      <c r="O4438" s="8">
        <v>1856.0726098812208</v>
      </c>
      <c r="P4438" s="8">
        <v>2232.2262606512663</v>
      </c>
      <c r="Q4438" s="8">
        <f>P4438-Table3[[#This Row],[paid]]</f>
        <v>376.15365077004549</v>
      </c>
      <c r="R4438" s="8">
        <v>5.4271128943895341</v>
      </c>
      <c r="S4438" s="8">
        <v>2200</v>
      </c>
      <c r="T4438" s="10">
        <v>0.08</v>
      </c>
      <c r="U4438" s="8">
        <v>525.40012307304505</v>
      </c>
      <c r="V4438" s="10">
        <v>3.9228410095530679E-2</v>
      </c>
    </row>
    <row r="4439" spans="1:22" x14ac:dyDescent="0.25">
      <c r="A4439" s="6">
        <v>44754</v>
      </c>
      <c r="B4439" s="7" t="str">
        <f t="shared" si="69"/>
        <v>7</v>
      </c>
      <c r="C4439" s="17">
        <f>_xlfn.ISOWEEKNUM(Table3[[#This Row],[dt]])</f>
        <v>28</v>
      </c>
      <c r="D4439" s="1">
        <v>16857</v>
      </c>
      <c r="E4439" s="1" t="s">
        <v>10</v>
      </c>
      <c r="F4439" s="1" t="s">
        <v>89</v>
      </c>
      <c r="G4439" s="1" t="s">
        <v>58</v>
      </c>
      <c r="H4439" s="1" t="s">
        <v>11</v>
      </c>
      <c r="I4439" s="1" t="s">
        <v>12</v>
      </c>
      <c r="J4439" s="1" t="s">
        <v>13</v>
      </c>
      <c r="K4439" s="1" t="s">
        <v>15</v>
      </c>
      <c r="L4439" s="1" t="s">
        <v>77</v>
      </c>
      <c r="M4439" s="1">
        <v>279960</v>
      </c>
      <c r="N4439" s="17">
        <v>811.43970350660447</v>
      </c>
      <c r="O4439" s="8">
        <v>3286.8231806670124</v>
      </c>
      <c r="P4439" s="8">
        <v>3643.522987976879</v>
      </c>
      <c r="Q4439" s="8">
        <f>P4439-Table3[[#This Row],[paid]]</f>
        <v>356.69980730986663</v>
      </c>
      <c r="R4439" s="8">
        <v>4.4901956020041158</v>
      </c>
      <c r="S4439" s="8">
        <v>2800</v>
      </c>
      <c r="T4439" s="10">
        <v>0.08</v>
      </c>
      <c r="U4439" s="8">
        <v>988.8330905621051</v>
      </c>
      <c r="V4439" s="10">
        <v>4.5232461998324029E-2</v>
      </c>
    </row>
    <row r="4440" spans="1:22" x14ac:dyDescent="0.25">
      <c r="A4440" s="6">
        <v>44754</v>
      </c>
      <c r="B4440" s="7" t="str">
        <f t="shared" si="69"/>
        <v>7</v>
      </c>
      <c r="C4440" s="17">
        <f>_xlfn.ISOWEEKNUM(Table3[[#This Row],[dt]])</f>
        <v>28</v>
      </c>
      <c r="D4440" s="1">
        <v>2647</v>
      </c>
      <c r="E4440" s="1" t="s">
        <v>10</v>
      </c>
      <c r="F4440" s="1" t="s">
        <v>94</v>
      </c>
      <c r="G4440" s="1" t="s">
        <v>72</v>
      </c>
      <c r="H4440" s="1" t="s">
        <v>11</v>
      </c>
      <c r="I4440" s="1" t="s">
        <v>21</v>
      </c>
      <c r="J4440" s="1" t="s">
        <v>13</v>
      </c>
      <c r="K4440" s="1" t="s">
        <v>14</v>
      </c>
      <c r="L4440" s="1" t="s">
        <v>76</v>
      </c>
      <c r="M4440" s="1">
        <v>219860</v>
      </c>
      <c r="N4440" s="17">
        <v>646.38090198153702</v>
      </c>
      <c r="O4440" s="8">
        <v>4594.0828110180883</v>
      </c>
      <c r="P4440" s="8">
        <v>4949.2123186062454</v>
      </c>
      <c r="Q4440" s="8">
        <f>P4440-Table3[[#This Row],[paid]]</f>
        <v>355.12950758815714</v>
      </c>
      <c r="R4440" s="8">
        <v>7.6568046850301474</v>
      </c>
      <c r="S4440" s="8">
        <v>6000</v>
      </c>
      <c r="T4440" s="10">
        <v>0.08</v>
      </c>
      <c r="U4440" s="8">
        <v>1116.3668552812037</v>
      </c>
      <c r="V4440" s="10">
        <v>3.7594091861321524E-2</v>
      </c>
    </row>
    <row r="4441" spans="1:22" x14ac:dyDescent="0.25">
      <c r="A4441" s="6">
        <v>44754</v>
      </c>
      <c r="B4441" s="7" t="str">
        <f t="shared" si="69"/>
        <v>7</v>
      </c>
      <c r="C4441" s="17">
        <f>_xlfn.ISOWEEKNUM(Table3[[#This Row],[dt]])</f>
        <v>28</v>
      </c>
      <c r="D4441" s="1">
        <v>17724</v>
      </c>
      <c r="E4441" s="1" t="s">
        <v>24</v>
      </c>
      <c r="F4441" s="1" t="s">
        <v>93</v>
      </c>
      <c r="G4441" s="1" t="s">
        <v>26</v>
      </c>
      <c r="H4441" s="1" t="s">
        <v>17</v>
      </c>
      <c r="I4441" s="1" t="s">
        <v>12</v>
      </c>
      <c r="J4441" s="1" t="s">
        <v>16</v>
      </c>
      <c r="K4441" s="1" t="s">
        <v>15</v>
      </c>
      <c r="L4441" s="1" t="s">
        <v>75</v>
      </c>
      <c r="M4441" s="1">
        <v>225420</v>
      </c>
      <c r="N4441" s="17">
        <v>378.04649548924357</v>
      </c>
      <c r="O4441" s="8">
        <v>3821.7077718277992</v>
      </c>
      <c r="P4441" s="8">
        <v>4151.6759480560495</v>
      </c>
      <c r="Q4441" s="8">
        <f>P4441-Table3[[#This Row],[paid]]</f>
        <v>329.96817622825029</v>
      </c>
      <c r="R4441" s="8">
        <v>10.981918884562642</v>
      </c>
      <c r="S4441" s="8">
        <v>2000</v>
      </c>
      <c r="T4441" s="10">
        <v>0.05</v>
      </c>
      <c r="U4441" s="8">
        <v>1081.4586036848884</v>
      </c>
      <c r="V4441" s="10">
        <v>4.3414539783275662E-2</v>
      </c>
    </row>
    <row r="4442" spans="1:22" x14ac:dyDescent="0.25">
      <c r="A4442" s="6">
        <v>44754</v>
      </c>
      <c r="B4442" s="7" t="str">
        <f t="shared" si="69"/>
        <v>7</v>
      </c>
      <c r="C4442" s="17">
        <f>_xlfn.ISOWEEKNUM(Table3[[#This Row],[dt]])</f>
        <v>28</v>
      </c>
      <c r="D4442" s="1">
        <v>13155</v>
      </c>
      <c r="E4442" s="1" t="s">
        <v>10</v>
      </c>
      <c r="F4442" s="1" t="s">
        <v>89</v>
      </c>
      <c r="G4442" s="1" t="s">
        <v>31</v>
      </c>
      <c r="H4442" s="1" t="s">
        <v>17</v>
      </c>
      <c r="I4442" s="1" t="s">
        <v>12</v>
      </c>
      <c r="J4442" s="1" t="s">
        <v>13</v>
      </c>
      <c r="K4442" s="1" t="s">
        <v>14</v>
      </c>
      <c r="L4442" s="1" t="s">
        <v>76</v>
      </c>
      <c r="M4442" s="1">
        <v>35240</v>
      </c>
      <c r="N4442" s="17">
        <v>319.51348960636886</v>
      </c>
      <c r="O4442" s="8">
        <v>1050.9910227139324</v>
      </c>
      <c r="P4442" s="8">
        <v>1365.06426509063</v>
      </c>
      <c r="Q4442" s="8">
        <f>P4442-Table3[[#This Row],[paid]]</f>
        <v>314.07324237669764</v>
      </c>
      <c r="R4442" s="8">
        <v>4.2723212305444402</v>
      </c>
      <c r="S4442" s="8">
        <v>2000</v>
      </c>
      <c r="T4442" s="10">
        <v>7.0000000000000007E-2</v>
      </c>
      <c r="U4442" s="8">
        <v>515.87041179394942</v>
      </c>
      <c r="V4442" s="10">
        <v>6.2984874898875123E-2</v>
      </c>
    </row>
    <row r="4443" spans="1:22" x14ac:dyDescent="0.25">
      <c r="A4443" s="6">
        <v>44754</v>
      </c>
      <c r="B4443" s="7" t="str">
        <f t="shared" si="69"/>
        <v>7</v>
      </c>
      <c r="C4443" s="17">
        <f>_xlfn.ISOWEEKNUM(Table3[[#This Row],[dt]])</f>
        <v>28</v>
      </c>
      <c r="D4443" s="1">
        <v>15810</v>
      </c>
      <c r="E4443" s="1" t="s">
        <v>10</v>
      </c>
      <c r="F4443" s="1" t="s">
        <v>94</v>
      </c>
      <c r="G4443" s="1" t="s">
        <v>59</v>
      </c>
      <c r="H4443" s="1" t="s">
        <v>11</v>
      </c>
      <c r="I4443" s="1" t="s">
        <v>18</v>
      </c>
      <c r="J4443" s="1" t="s">
        <v>16</v>
      </c>
      <c r="K4443" s="1" t="s">
        <v>14</v>
      </c>
      <c r="L4443" s="1" t="s">
        <v>79</v>
      </c>
      <c r="M4443" s="1">
        <v>48520</v>
      </c>
      <c r="N4443" s="17">
        <v>170.78493488208377</v>
      </c>
      <c r="O4443" s="8">
        <v>687.71717842310397</v>
      </c>
      <c r="P4443" s="8">
        <v>978.76444611900172</v>
      </c>
      <c r="Q4443" s="8">
        <f>P4443-Table3[[#This Row],[paid]]</f>
        <v>291.04726769589774</v>
      </c>
      <c r="R4443" s="8">
        <v>5.7309764868592001</v>
      </c>
      <c r="S4443" s="8">
        <v>400</v>
      </c>
      <c r="T4443" s="10">
        <v>0.15</v>
      </c>
      <c r="U4443" s="8">
        <v>592.6272190494235</v>
      </c>
      <c r="V4443" s="10">
        <v>0.10091417150117338</v>
      </c>
    </row>
    <row r="4444" spans="1:22" x14ac:dyDescent="0.25">
      <c r="A4444" s="6">
        <v>44754</v>
      </c>
      <c r="B4444" s="7" t="str">
        <f t="shared" si="69"/>
        <v>7</v>
      </c>
      <c r="C4444" s="17">
        <f>_xlfn.ISOWEEKNUM(Table3[[#This Row],[dt]])</f>
        <v>28</v>
      </c>
      <c r="D4444" s="1">
        <v>2973</v>
      </c>
      <c r="E4444" s="1" t="s">
        <v>10</v>
      </c>
      <c r="F4444" s="1" t="s">
        <v>95</v>
      </c>
      <c r="G4444" s="1" t="s">
        <v>52</v>
      </c>
      <c r="H4444" s="1" t="s">
        <v>11</v>
      </c>
      <c r="I4444" s="1" t="s">
        <v>21</v>
      </c>
      <c r="J4444" s="1" t="s">
        <v>16</v>
      </c>
      <c r="K4444" s="1" t="s">
        <v>14</v>
      </c>
      <c r="L4444" s="1" t="s">
        <v>81</v>
      </c>
      <c r="M4444" s="1">
        <v>48090</v>
      </c>
      <c r="N4444" s="17">
        <v>452.42822384428229</v>
      </c>
      <c r="O4444" s="8">
        <v>688.33242330401151</v>
      </c>
      <c r="P4444" s="8">
        <v>894.88797612030055</v>
      </c>
      <c r="Q4444" s="8">
        <f>P4444-Table3[[#This Row],[paid]]</f>
        <v>206.55555281628904</v>
      </c>
      <c r="R4444" s="8">
        <v>1.9779667336322171</v>
      </c>
      <c r="S4444" s="8">
        <v>1000</v>
      </c>
      <c r="T4444" s="10">
        <v>0.05</v>
      </c>
      <c r="U4444" s="8">
        <v>181.2090394767074</v>
      </c>
      <c r="V4444" s="10">
        <v>3.3748924318311793E-2</v>
      </c>
    </row>
    <row r="4445" spans="1:22" x14ac:dyDescent="0.25">
      <c r="A4445" s="6">
        <v>44754</v>
      </c>
      <c r="B4445" s="7" t="str">
        <f t="shared" si="69"/>
        <v>7</v>
      </c>
      <c r="C4445" s="17">
        <f>_xlfn.ISOWEEKNUM(Table3[[#This Row],[dt]])</f>
        <v>28</v>
      </c>
      <c r="D4445" s="1">
        <v>18017</v>
      </c>
      <c r="E4445" s="1" t="s">
        <v>24</v>
      </c>
      <c r="F4445" s="1" t="s">
        <v>90</v>
      </c>
      <c r="G4445" s="1" t="s">
        <v>47</v>
      </c>
      <c r="H4445" s="1" t="s">
        <v>19</v>
      </c>
      <c r="I4445" s="1" t="s">
        <v>21</v>
      </c>
      <c r="J4445" s="1" t="s">
        <v>16</v>
      </c>
      <c r="K4445" s="1" t="s">
        <v>20</v>
      </c>
      <c r="L4445" s="1" t="s">
        <v>81</v>
      </c>
      <c r="M4445" s="1">
        <v>56810</v>
      </c>
      <c r="N4445" s="17">
        <v>78.506281407035175</v>
      </c>
      <c r="O4445" s="8">
        <v>785.87750244857807</v>
      </c>
      <c r="P4445" s="8">
        <v>934.79273270736439</v>
      </c>
      <c r="Q4445" s="8">
        <f>P4445-Table3[[#This Row],[paid]]</f>
        <v>148.91523025878632</v>
      </c>
      <c r="R4445" s="8">
        <v>11.907234885584517</v>
      </c>
      <c r="S4445" s="8">
        <v>200</v>
      </c>
      <c r="T4445" s="10">
        <v>0.15</v>
      </c>
      <c r="U4445" s="8">
        <v>549.24541514016937</v>
      </c>
      <c r="V4445" s="10">
        <v>9.7926416541813568E-2</v>
      </c>
    </row>
    <row r="4446" spans="1:22" x14ac:dyDescent="0.25">
      <c r="A4446" s="6">
        <v>44754</v>
      </c>
      <c r="B4446" s="7" t="str">
        <f t="shared" si="69"/>
        <v>7</v>
      </c>
      <c r="C4446" s="17">
        <f>_xlfn.ISOWEEKNUM(Table3[[#This Row],[dt]])</f>
        <v>28</v>
      </c>
      <c r="D4446" s="1">
        <v>17473</v>
      </c>
      <c r="E4446" s="1" t="s">
        <v>10</v>
      </c>
      <c r="F4446" s="1" t="s">
        <v>93</v>
      </c>
      <c r="G4446" s="1" t="s">
        <v>46</v>
      </c>
      <c r="H4446" s="1" t="s">
        <v>17</v>
      </c>
      <c r="I4446" s="1" t="s">
        <v>12</v>
      </c>
      <c r="J4446" s="1" t="s">
        <v>16</v>
      </c>
      <c r="K4446" s="1" t="s">
        <v>15</v>
      </c>
      <c r="L4446" s="1" t="s">
        <v>76</v>
      </c>
      <c r="M4446" s="1">
        <v>59100</v>
      </c>
      <c r="N4446" s="17">
        <v>355.40649936394129</v>
      </c>
      <c r="O4446" s="8">
        <v>890.99783022395582</v>
      </c>
      <c r="P4446" s="8">
        <v>1014.9564736562929</v>
      </c>
      <c r="Q4446" s="8">
        <f>P4446-Table3[[#This Row],[paid]]</f>
        <v>123.95864343233711</v>
      </c>
      <c r="R4446" s="8">
        <v>2.8557622763588326</v>
      </c>
      <c r="S4446" s="8">
        <v>600</v>
      </c>
      <c r="T4446" s="10">
        <v>6.5000000000000002E-2</v>
      </c>
      <c r="U4446" s="8">
        <v>46.378704967343197</v>
      </c>
      <c r="V4446" s="10">
        <v>7.6158774901725458E-3</v>
      </c>
    </row>
    <row r="4447" spans="1:22" x14ac:dyDescent="0.25">
      <c r="A4447" s="6">
        <v>44754</v>
      </c>
      <c r="B4447" s="7" t="str">
        <f t="shared" si="69"/>
        <v>7</v>
      </c>
      <c r="C4447" s="17">
        <f>_xlfn.ISOWEEKNUM(Table3[[#This Row],[dt]])</f>
        <v>28</v>
      </c>
      <c r="D4447" s="1">
        <v>16053</v>
      </c>
      <c r="E4447" s="1" t="s">
        <v>10</v>
      </c>
      <c r="F4447" s="1" t="s">
        <v>91</v>
      </c>
      <c r="G4447" s="1" t="s">
        <v>49</v>
      </c>
      <c r="H4447" s="1" t="s">
        <v>11</v>
      </c>
      <c r="I4447" s="1" t="s">
        <v>12</v>
      </c>
      <c r="J4447" s="1" t="s">
        <v>16</v>
      </c>
      <c r="K4447" s="1" t="s">
        <v>15</v>
      </c>
      <c r="L4447" s="1" t="s">
        <v>78</v>
      </c>
      <c r="M4447" s="1">
        <v>200410</v>
      </c>
      <c r="N4447" s="17">
        <v>1553.5658914728681</v>
      </c>
      <c r="O4447" s="8">
        <v>1682.7798518254613</v>
      </c>
      <c r="P4447" s="8">
        <v>1800.4885541692863</v>
      </c>
      <c r="Q4447" s="8">
        <f>P4447-Table3[[#This Row],[paid]]</f>
        <v>117.70870234382505</v>
      </c>
      <c r="R4447" s="8">
        <v>1.1589392918908137</v>
      </c>
      <c r="S4447" s="8">
        <v>2200</v>
      </c>
      <c r="T4447" s="10">
        <v>0.08</v>
      </c>
      <c r="U4447" s="8">
        <v>614.64001911072023</v>
      </c>
      <c r="V4447" s="10">
        <v>5.689567031565166E-2</v>
      </c>
    </row>
    <row r="4448" spans="1:22" x14ac:dyDescent="0.25">
      <c r="A4448" s="6">
        <v>44754</v>
      </c>
      <c r="B4448" s="7" t="str">
        <f t="shared" si="69"/>
        <v>7</v>
      </c>
      <c r="C4448" s="17">
        <f>_xlfn.ISOWEEKNUM(Table3[[#This Row],[dt]])</f>
        <v>28</v>
      </c>
      <c r="D4448" s="1">
        <v>17644</v>
      </c>
      <c r="E4448" s="1" t="s">
        <v>10</v>
      </c>
      <c r="F4448" s="1" t="s">
        <v>93</v>
      </c>
      <c r="G4448" s="1" t="s">
        <v>56</v>
      </c>
      <c r="H4448" s="1" t="s">
        <v>17</v>
      </c>
      <c r="I4448" s="1" t="s">
        <v>21</v>
      </c>
      <c r="J4448" s="1" t="s">
        <v>13</v>
      </c>
      <c r="K4448" s="1" t="s">
        <v>14</v>
      </c>
      <c r="L4448" s="1" t="s">
        <v>76</v>
      </c>
      <c r="M4448" s="1">
        <v>75260</v>
      </c>
      <c r="N4448" s="17">
        <v>252.30253475061323</v>
      </c>
      <c r="O4448" s="8">
        <v>2515.1484392887364</v>
      </c>
      <c r="P4448" s="8">
        <v>2579.5866931162482</v>
      </c>
      <c r="Q4448" s="8">
        <f>P4448-Table3[[#This Row],[paid]]</f>
        <v>64.438253827511744</v>
      </c>
      <c r="R4448" s="8">
        <v>10.224180647515189</v>
      </c>
      <c r="S4448" s="8">
        <v>1800</v>
      </c>
      <c r="T4448" s="10">
        <v>0.1</v>
      </c>
      <c r="U4448" s="8">
        <v>917.49749419979912</v>
      </c>
      <c r="V4448" s="10">
        <v>5.9279360310457586E-2</v>
      </c>
    </row>
    <row r="4449" spans="1:22" x14ac:dyDescent="0.25">
      <c r="A4449" s="6">
        <v>44754</v>
      </c>
      <c r="B4449" s="7" t="str">
        <f t="shared" si="69"/>
        <v>7</v>
      </c>
      <c r="C4449" s="17">
        <f>_xlfn.ISOWEEKNUM(Table3[[#This Row],[dt]])</f>
        <v>28</v>
      </c>
      <c r="D4449" s="1">
        <v>3534</v>
      </c>
      <c r="E4449" s="1" t="s">
        <v>10</v>
      </c>
      <c r="F4449" s="1" t="s">
        <v>89</v>
      </c>
      <c r="G4449" s="1" t="s">
        <v>39</v>
      </c>
      <c r="H4449" s="1" t="s">
        <v>11</v>
      </c>
      <c r="I4449" s="1" t="s">
        <v>18</v>
      </c>
      <c r="J4449" s="1" t="s">
        <v>13</v>
      </c>
      <c r="K4449" s="1" t="s">
        <v>14</v>
      </c>
      <c r="L4449" s="1" t="s">
        <v>80</v>
      </c>
      <c r="M4449" s="1">
        <v>103020</v>
      </c>
      <c r="N4449" s="17">
        <v>221.7868675995694</v>
      </c>
      <c r="O4449" s="8">
        <v>2260.1535382729835</v>
      </c>
      <c r="P4449" s="8">
        <v>2320.7054330909655</v>
      </c>
      <c r="Q4449" s="8">
        <f>P4449-Table3[[#This Row],[paid]]</f>
        <v>60.551894817981974</v>
      </c>
      <c r="R4449" s="8">
        <v>10.46367378830085</v>
      </c>
      <c r="S4449" s="8">
        <v>1400</v>
      </c>
      <c r="T4449" s="10">
        <v>0.08</v>
      </c>
      <c r="U4449" s="8">
        <v>406.2087114935361</v>
      </c>
      <c r="V4449" s="10">
        <v>2.9172789855288643E-2</v>
      </c>
    </row>
    <row r="4450" spans="1:22" x14ac:dyDescent="0.25">
      <c r="A4450" s="6">
        <v>44754</v>
      </c>
      <c r="B4450" s="7" t="str">
        <f t="shared" si="69"/>
        <v>7</v>
      </c>
      <c r="C4450" s="17">
        <f>_xlfn.ISOWEEKNUM(Table3[[#This Row],[dt]])</f>
        <v>28</v>
      </c>
      <c r="D4450" s="1">
        <v>2865</v>
      </c>
      <c r="E4450" s="1" t="s">
        <v>10</v>
      </c>
      <c r="F4450" s="1" t="s">
        <v>93</v>
      </c>
      <c r="G4450" s="1" t="s">
        <v>60</v>
      </c>
      <c r="H4450" s="1" t="s">
        <v>17</v>
      </c>
      <c r="I4450" s="1" t="s">
        <v>12</v>
      </c>
      <c r="J4450" s="1" t="s">
        <v>16</v>
      </c>
      <c r="K4450" s="1" t="s">
        <v>15</v>
      </c>
      <c r="L4450" s="1" t="s">
        <v>75</v>
      </c>
      <c r="M4450" s="1">
        <v>52770</v>
      </c>
      <c r="N4450" s="17">
        <v>132.77857656362332</v>
      </c>
      <c r="O4450" s="8">
        <v>1021.9545852232427</v>
      </c>
      <c r="P4450" s="8">
        <v>1076.9339296715098</v>
      </c>
      <c r="Q4450" s="8">
        <f>P4450-Table3[[#This Row],[paid]]</f>
        <v>54.979344448267057</v>
      </c>
      <c r="R4450" s="8">
        <v>8.1107506763749413</v>
      </c>
      <c r="S4450" s="8">
        <v>600</v>
      </c>
      <c r="T4450" s="10">
        <v>0.12</v>
      </c>
      <c r="U4450" s="8">
        <v>16.540852971538456</v>
      </c>
      <c r="V4450" s="10">
        <v>2.5598681150575636E-3</v>
      </c>
    </row>
    <row r="4451" spans="1:22" x14ac:dyDescent="0.25">
      <c r="A4451" s="6">
        <v>44754</v>
      </c>
      <c r="B4451" s="7" t="str">
        <f t="shared" si="69"/>
        <v>7</v>
      </c>
      <c r="C4451" s="17">
        <f>_xlfn.ISOWEEKNUM(Table3[[#This Row],[dt]])</f>
        <v>28</v>
      </c>
      <c r="D4451" s="1">
        <v>15673</v>
      </c>
      <c r="E4451" s="1" t="s">
        <v>10</v>
      </c>
      <c r="F4451" s="1" t="s">
        <v>91</v>
      </c>
      <c r="G4451" s="1" t="s">
        <v>48</v>
      </c>
      <c r="H4451" s="1" t="s">
        <v>19</v>
      </c>
      <c r="I4451" s="1" t="s">
        <v>21</v>
      </c>
      <c r="J4451" s="1" t="s">
        <v>16</v>
      </c>
      <c r="K4451" s="1" t="s">
        <v>15</v>
      </c>
      <c r="L4451" s="1" t="s">
        <v>81</v>
      </c>
      <c r="M4451" s="1">
        <v>47920</v>
      </c>
      <c r="N4451" s="17">
        <v>12.925151719487525</v>
      </c>
      <c r="O4451" s="8">
        <v>633.6550274335541</v>
      </c>
      <c r="P4451" s="8">
        <v>682.50728061622647</v>
      </c>
      <c r="Q4451" s="8">
        <f>P4451-Table3[[#This Row],[paid]]</f>
        <v>48.852253182672371</v>
      </c>
      <c r="R4451" s="8">
        <v>52.804585619462848</v>
      </c>
      <c r="S4451" s="8">
        <v>200</v>
      </c>
      <c r="T4451" s="10">
        <v>0.06</v>
      </c>
      <c r="U4451" s="8">
        <v>110.77141940615093</v>
      </c>
      <c r="V4451" s="10">
        <v>2.7050119110362442E-2</v>
      </c>
    </row>
    <row r="4452" spans="1:22" x14ac:dyDescent="0.25">
      <c r="A4452" s="6">
        <v>44754</v>
      </c>
      <c r="B4452" s="7" t="str">
        <f t="shared" si="69"/>
        <v>7</v>
      </c>
      <c r="C4452" s="17">
        <f>_xlfn.ISOWEEKNUM(Table3[[#This Row],[dt]])</f>
        <v>28</v>
      </c>
      <c r="D4452" s="1">
        <v>17247</v>
      </c>
      <c r="E4452" s="1" t="s">
        <v>10</v>
      </c>
      <c r="F4452" s="1" t="s">
        <v>91</v>
      </c>
      <c r="G4452" s="1" t="s">
        <v>55</v>
      </c>
      <c r="H4452" s="1" t="s">
        <v>11</v>
      </c>
      <c r="I4452" s="1" t="s">
        <v>18</v>
      </c>
      <c r="J4452" s="1" t="s">
        <v>16</v>
      </c>
      <c r="K4452" s="1" t="s">
        <v>15</v>
      </c>
      <c r="L4452" s="1" t="s">
        <v>75</v>
      </c>
      <c r="M4452" s="1">
        <v>245520</v>
      </c>
      <c r="N4452" s="17">
        <v>863.04073154543892</v>
      </c>
      <c r="O4452" s="8">
        <v>4580.8407856242284</v>
      </c>
      <c r="P4452" s="8">
        <v>4607.7531267113254</v>
      </c>
      <c r="Q4452" s="8">
        <f>P4452-Table3[[#This Row],[paid]]</f>
        <v>26.912341087097047</v>
      </c>
      <c r="R4452" s="8">
        <v>5.3389752746203127</v>
      </c>
      <c r="S4452" s="8">
        <v>3800</v>
      </c>
      <c r="T4452" s="10">
        <v>7.0000000000000007E-2</v>
      </c>
      <c r="U4452" s="8">
        <v>1112.6825662163806</v>
      </c>
      <c r="V4452" s="10">
        <v>4.0246751349231953E-2</v>
      </c>
    </row>
    <row r="4453" spans="1:22" x14ac:dyDescent="0.25">
      <c r="A4453" s="6">
        <v>44754</v>
      </c>
      <c r="B4453" s="7" t="str">
        <f t="shared" si="69"/>
        <v>7</v>
      </c>
      <c r="C4453" s="17">
        <f>_xlfn.ISOWEEKNUM(Table3[[#This Row],[dt]])</f>
        <v>28</v>
      </c>
      <c r="D4453" s="1">
        <v>17365</v>
      </c>
      <c r="E4453" s="1" t="s">
        <v>10</v>
      </c>
      <c r="F4453" s="1" t="s">
        <v>90</v>
      </c>
      <c r="G4453" s="1" t="s">
        <v>64</v>
      </c>
      <c r="H4453" s="1" t="s">
        <v>17</v>
      </c>
      <c r="I4453" s="1" t="s">
        <v>18</v>
      </c>
      <c r="J4453" s="1" t="s">
        <v>16</v>
      </c>
      <c r="K4453" s="1" t="s">
        <v>15</v>
      </c>
      <c r="L4453" s="1" t="s">
        <v>81</v>
      </c>
      <c r="M4453" s="1">
        <v>44450</v>
      </c>
      <c r="N4453" s="17">
        <v>61.779013203613616</v>
      </c>
      <c r="O4453" s="8">
        <v>418.8390467923025</v>
      </c>
      <c r="P4453" s="8">
        <v>431.25771669950996</v>
      </c>
      <c r="Q4453" s="8">
        <f>P4453-Table3[[#This Row],[paid]]</f>
        <v>12.418669907207459</v>
      </c>
      <c r="R4453" s="8">
        <v>6.9806507798717083</v>
      </c>
      <c r="S4453" s="8">
        <v>200</v>
      </c>
      <c r="T4453" s="10">
        <v>0.11</v>
      </c>
      <c r="U4453" s="8">
        <v>188.05997463164792</v>
      </c>
      <c r="V4453" s="10">
        <v>7.267888293141879E-2</v>
      </c>
    </row>
    <row r="4454" spans="1:22" x14ac:dyDescent="0.25">
      <c r="A4454" s="6">
        <v>44754</v>
      </c>
      <c r="B4454" s="7" t="str">
        <f t="shared" si="69"/>
        <v>7</v>
      </c>
      <c r="C4454" s="17">
        <f>_xlfn.ISOWEEKNUM(Table3[[#This Row],[dt]])</f>
        <v>28</v>
      </c>
      <c r="D4454" s="1">
        <v>17628</v>
      </c>
      <c r="E4454" s="1" t="s">
        <v>10</v>
      </c>
      <c r="F4454" s="1" t="s">
        <v>94</v>
      </c>
      <c r="G4454" s="1" t="s">
        <v>27</v>
      </c>
      <c r="H4454" s="1" t="s">
        <v>11</v>
      </c>
      <c r="I4454" s="1" t="s">
        <v>22</v>
      </c>
      <c r="J4454" s="1" t="s">
        <v>13</v>
      </c>
      <c r="K4454" s="1" t="s">
        <v>15</v>
      </c>
      <c r="L4454" s="1" t="s">
        <v>75</v>
      </c>
      <c r="M4454" s="1">
        <v>3530</v>
      </c>
      <c r="N4454" s="17">
        <v>32.859042553191486</v>
      </c>
      <c r="O4454" s="8">
        <v>49.155985963714016</v>
      </c>
      <c r="P4454" s="8">
        <v>38.457586536327675</v>
      </c>
      <c r="Q4454" s="8">
        <f>P4454-Table3[[#This Row],[paid]]</f>
        <v>-10.698399427386342</v>
      </c>
      <c r="R4454" s="8">
        <v>1.1703806181836671</v>
      </c>
      <c r="S4454" s="8">
        <v>200</v>
      </c>
      <c r="T4454" s="10">
        <v>0.06</v>
      </c>
      <c r="U4454" s="8">
        <v>8.2549772256011718</v>
      </c>
      <c r="V4454" s="10">
        <v>3.5775243885899179E-2</v>
      </c>
    </row>
    <row r="4455" spans="1:22" x14ac:dyDescent="0.25">
      <c r="A4455" s="6">
        <v>44754</v>
      </c>
      <c r="B4455" s="7" t="str">
        <f t="shared" si="69"/>
        <v>7</v>
      </c>
      <c r="C4455" s="17">
        <f>_xlfn.ISOWEEKNUM(Table3[[#This Row],[dt]])</f>
        <v>28</v>
      </c>
      <c r="D4455" s="1">
        <v>17848</v>
      </c>
      <c r="E4455" s="1" t="s">
        <v>10</v>
      </c>
      <c r="F4455" s="1" t="s">
        <v>89</v>
      </c>
      <c r="G4455" s="1" t="s">
        <v>36</v>
      </c>
      <c r="H4455" s="1" t="s">
        <v>11</v>
      </c>
      <c r="I4455" s="1" t="s">
        <v>12</v>
      </c>
      <c r="J4455" s="1" t="s">
        <v>16</v>
      </c>
      <c r="K4455" s="1" t="s">
        <v>14</v>
      </c>
      <c r="L4455" s="1" t="s">
        <v>81</v>
      </c>
      <c r="M4455" s="1">
        <v>19970</v>
      </c>
      <c r="N4455" s="17">
        <v>56.444318824194461</v>
      </c>
      <c r="O4455" s="8">
        <v>360.2910300315873</v>
      </c>
      <c r="P4455" s="8">
        <v>338.93969614333889</v>
      </c>
      <c r="Q4455" s="8">
        <f>P4455-Table3[[#This Row],[paid]]</f>
        <v>-21.351333888248405</v>
      </c>
      <c r="R4455" s="8">
        <v>6.0048505005264543</v>
      </c>
      <c r="S4455" s="8">
        <v>200</v>
      </c>
      <c r="T4455" s="10">
        <v>7.0000000000000007E-2</v>
      </c>
      <c r="U4455" s="8">
        <v>114.90099387791004</v>
      </c>
      <c r="V4455" s="10">
        <v>5.6500214829423995E-2</v>
      </c>
    </row>
    <row r="4456" spans="1:22" x14ac:dyDescent="0.25">
      <c r="A4456" s="6">
        <v>44754</v>
      </c>
      <c r="B4456" s="7" t="str">
        <f t="shared" si="69"/>
        <v>7</v>
      </c>
      <c r="C4456" s="17">
        <f>_xlfn.ISOWEEKNUM(Table3[[#This Row],[dt]])</f>
        <v>28</v>
      </c>
      <c r="D4456" s="1">
        <v>17246</v>
      </c>
      <c r="E4456" s="1" t="s">
        <v>10</v>
      </c>
      <c r="F4456" s="1" t="s">
        <v>92</v>
      </c>
      <c r="G4456" s="1" t="s">
        <v>67</v>
      </c>
      <c r="H4456" s="1" t="s">
        <v>11</v>
      </c>
      <c r="I4456" s="1" t="s">
        <v>12</v>
      </c>
      <c r="J4456" s="1" t="s">
        <v>16</v>
      </c>
      <c r="K4456" s="1" t="s">
        <v>14</v>
      </c>
      <c r="L4456" s="1" t="s">
        <v>79</v>
      </c>
      <c r="M4456" s="1">
        <v>2510</v>
      </c>
      <c r="N4456" s="17">
        <v>9.3089986336131165</v>
      </c>
      <c r="O4456" s="8">
        <v>48.13094157462335</v>
      </c>
      <c r="P4456" s="8">
        <v>1.3100902612651508</v>
      </c>
      <c r="Q4456" s="8">
        <f>P4456-Table3[[#This Row],[paid]]</f>
        <v>-46.820851313358197</v>
      </c>
      <c r="R4456" s="8">
        <v>0.14073374729422033</v>
      </c>
      <c r="S4456" s="8">
        <v>200</v>
      </c>
      <c r="T4456" s="10">
        <v>0.15</v>
      </c>
      <c r="U4456" s="8">
        <v>0.16423791409593666</v>
      </c>
      <c r="V4456" s="10">
        <v>2.0893969287445958E-2</v>
      </c>
    </row>
    <row r="4457" spans="1:22" x14ac:dyDescent="0.25">
      <c r="A4457" s="6">
        <v>44754</v>
      </c>
      <c r="B4457" s="7" t="str">
        <f t="shared" si="69"/>
        <v>7</v>
      </c>
      <c r="C4457" s="17">
        <f>_xlfn.ISOWEEKNUM(Table3[[#This Row],[dt]])</f>
        <v>28</v>
      </c>
      <c r="D4457" s="1">
        <v>17956</v>
      </c>
      <c r="E4457" s="1" t="s">
        <v>10</v>
      </c>
      <c r="F4457" s="1" t="s">
        <v>92</v>
      </c>
      <c r="G4457" s="1" t="s">
        <v>53</v>
      </c>
      <c r="H4457" s="1" t="s">
        <v>11</v>
      </c>
      <c r="I4457" s="1" t="s">
        <v>18</v>
      </c>
      <c r="J4457" s="1" t="s">
        <v>13</v>
      </c>
      <c r="K4457" s="1" t="s">
        <v>14</v>
      </c>
      <c r="L4457" s="1" t="s">
        <v>79</v>
      </c>
      <c r="M4457" s="1">
        <v>273970</v>
      </c>
      <c r="N4457" s="17">
        <v>512.90891093370067</v>
      </c>
      <c r="O4457" s="8">
        <v>4101.4755985018746</v>
      </c>
      <c r="P4457" s="8">
        <v>4030.0447939631117</v>
      </c>
      <c r="Q4457" s="8">
        <f>P4457-Table3[[#This Row],[paid]]</f>
        <v>-71.430804538762914</v>
      </c>
      <c r="R4457" s="8">
        <v>7.8572329473215978</v>
      </c>
      <c r="S4457" s="8">
        <v>3600</v>
      </c>
      <c r="T4457" s="10">
        <v>0.08</v>
      </c>
      <c r="U4457" s="8">
        <v>62.471297090793023</v>
      </c>
      <c r="V4457" s="10">
        <v>2.5835650422700506E-3</v>
      </c>
    </row>
    <row r="4458" spans="1:22" x14ac:dyDescent="0.25">
      <c r="A4458" s="6">
        <v>44754</v>
      </c>
      <c r="B4458" s="7" t="str">
        <f t="shared" si="69"/>
        <v>7</v>
      </c>
      <c r="C4458" s="17">
        <f>_xlfn.ISOWEEKNUM(Table3[[#This Row],[dt]])</f>
        <v>28</v>
      </c>
      <c r="D4458" s="1">
        <v>17783</v>
      </c>
      <c r="E4458" s="1" t="s">
        <v>10</v>
      </c>
      <c r="F4458" s="1" t="s">
        <v>95</v>
      </c>
      <c r="G4458" s="1" t="s">
        <v>41</v>
      </c>
      <c r="H4458" s="1" t="s">
        <v>11</v>
      </c>
      <c r="I4458" s="1" t="s">
        <v>12</v>
      </c>
      <c r="J4458" s="1" t="s">
        <v>16</v>
      </c>
      <c r="K4458" s="1" t="s">
        <v>14</v>
      </c>
      <c r="L4458" s="1" t="s">
        <v>79</v>
      </c>
      <c r="M4458" s="1">
        <v>90020</v>
      </c>
      <c r="N4458" s="17">
        <v>328.14094775212635</v>
      </c>
      <c r="O4458" s="8">
        <v>1819.4675397912017</v>
      </c>
      <c r="P4458" s="8">
        <v>1745.7362658225575</v>
      </c>
      <c r="Q4458" s="8">
        <f>P4458-Table3[[#This Row],[paid]]</f>
        <v>-73.731273968644246</v>
      </c>
      <c r="R4458" s="8">
        <v>5.3200805257052686</v>
      </c>
      <c r="S4458" s="8">
        <v>2000</v>
      </c>
      <c r="T4458" s="10">
        <v>0.15</v>
      </c>
      <c r="U4458" s="8">
        <v>739.57670067529966</v>
      </c>
      <c r="V4458" s="10">
        <v>7.060790673773637E-2</v>
      </c>
    </row>
    <row r="4459" spans="1:22" x14ac:dyDescent="0.25">
      <c r="A4459" s="6">
        <v>44754</v>
      </c>
      <c r="B4459" s="7" t="str">
        <f t="shared" si="69"/>
        <v>7</v>
      </c>
      <c r="C4459" s="17">
        <f>_xlfn.ISOWEEKNUM(Table3[[#This Row],[dt]])</f>
        <v>28</v>
      </c>
      <c r="D4459" s="1">
        <v>12657</v>
      </c>
      <c r="E4459" s="1" t="s">
        <v>10</v>
      </c>
      <c r="F4459" s="1" t="s">
        <v>93</v>
      </c>
      <c r="G4459" s="1" t="s">
        <v>29</v>
      </c>
      <c r="H4459" s="1" t="s">
        <v>19</v>
      </c>
      <c r="I4459" s="1" t="s">
        <v>18</v>
      </c>
      <c r="J4459" s="1" t="s">
        <v>16</v>
      </c>
      <c r="K4459" s="1" t="s">
        <v>14</v>
      </c>
      <c r="L4459" s="1" t="s">
        <v>75</v>
      </c>
      <c r="M4459" s="1">
        <v>136190</v>
      </c>
      <c r="N4459" s="17">
        <v>435.13060748672342</v>
      </c>
      <c r="O4459" s="8">
        <v>3973.179813428862</v>
      </c>
      <c r="P4459" s="8">
        <v>3893.8111393497452</v>
      </c>
      <c r="Q4459" s="8">
        <f>P4459-Table3[[#This Row],[paid]]</f>
        <v>-79.368674079116772</v>
      </c>
      <c r="R4459" s="8">
        <v>8.9486031833983368</v>
      </c>
      <c r="S4459" s="8">
        <v>4400</v>
      </c>
      <c r="T4459" s="10">
        <v>0.08</v>
      </c>
      <c r="U4459" s="8">
        <v>881.83371147411538</v>
      </c>
      <c r="V4459" s="10">
        <v>3.7745098564341217E-2</v>
      </c>
    </row>
    <row r="4460" spans="1:22" x14ac:dyDescent="0.25">
      <c r="A4460" s="6">
        <v>44754</v>
      </c>
      <c r="B4460" s="7" t="str">
        <f t="shared" si="69"/>
        <v>7</v>
      </c>
      <c r="C4460" s="17">
        <f>_xlfn.ISOWEEKNUM(Table3[[#This Row],[dt]])</f>
        <v>28</v>
      </c>
      <c r="D4460" s="1">
        <v>15910</v>
      </c>
      <c r="E4460" s="1" t="s">
        <v>10</v>
      </c>
      <c r="F4460" s="1" t="s">
        <v>91</v>
      </c>
      <c r="G4460" s="1" t="s">
        <v>51</v>
      </c>
      <c r="H4460" s="1" t="s">
        <v>11</v>
      </c>
      <c r="I4460" s="1" t="s">
        <v>12</v>
      </c>
      <c r="J4460" s="1" t="s">
        <v>16</v>
      </c>
      <c r="K4460" s="1" t="s">
        <v>14</v>
      </c>
      <c r="L4460" s="1" t="s">
        <v>75</v>
      </c>
      <c r="M4460" s="1">
        <v>4600</v>
      </c>
      <c r="N4460" s="17">
        <v>19.64257472718646</v>
      </c>
      <c r="O4460" s="8">
        <v>85.27496070631004</v>
      </c>
      <c r="P4460" s="8">
        <v>5.1698141605913088</v>
      </c>
      <c r="Q4460" s="8">
        <f>P4460-Table3[[#This Row],[paid]]</f>
        <v>-80.105146545718725</v>
      </c>
      <c r="R4460" s="8">
        <v>0.26319432316762359</v>
      </c>
      <c r="S4460" s="8">
        <v>200</v>
      </c>
      <c r="T4460" s="10">
        <v>0.15</v>
      </c>
      <c r="U4460" s="8">
        <v>2.436648778330071</v>
      </c>
      <c r="V4460" s="10">
        <v>7.8553719167968883E-2</v>
      </c>
    </row>
    <row r="4461" spans="1:22" x14ac:dyDescent="0.25">
      <c r="A4461" s="6">
        <v>44754</v>
      </c>
      <c r="B4461" s="7" t="str">
        <f t="shared" si="69"/>
        <v>7</v>
      </c>
      <c r="C4461" s="17">
        <f>_xlfn.ISOWEEKNUM(Table3[[#This Row],[dt]])</f>
        <v>28</v>
      </c>
      <c r="D4461" s="1">
        <v>17282</v>
      </c>
      <c r="E4461" s="1" t="s">
        <v>10</v>
      </c>
      <c r="F4461" s="1" t="s">
        <v>95</v>
      </c>
      <c r="G4461" s="1" t="s">
        <v>74</v>
      </c>
      <c r="H4461" s="1" t="s">
        <v>17</v>
      </c>
      <c r="I4461" s="1" t="s">
        <v>18</v>
      </c>
      <c r="J4461" s="1" t="s">
        <v>13</v>
      </c>
      <c r="K4461" s="1" t="s">
        <v>14</v>
      </c>
      <c r="L4461" s="1" t="s">
        <v>81</v>
      </c>
      <c r="M4461" s="1">
        <v>14110</v>
      </c>
      <c r="N4461" s="17">
        <v>36.100146198830409</v>
      </c>
      <c r="O4461" s="8">
        <v>576.8868998310686</v>
      </c>
      <c r="P4461" s="8">
        <v>495.85003390694311</v>
      </c>
      <c r="Q4461" s="8">
        <f>P4461-Table3[[#This Row],[paid]]</f>
        <v>-81.036865924125493</v>
      </c>
      <c r="R4461" s="8">
        <v>13.735402376930205</v>
      </c>
      <c r="S4461" s="8">
        <v>200</v>
      </c>
      <c r="T4461" s="10">
        <v>7.0000000000000007E-2</v>
      </c>
      <c r="U4461" s="8">
        <v>71.646654848168723</v>
      </c>
      <c r="V4461" s="10">
        <v>2.408209806354971E-2</v>
      </c>
    </row>
    <row r="4462" spans="1:22" x14ac:dyDescent="0.25">
      <c r="A4462" s="6">
        <v>44754</v>
      </c>
      <c r="B4462" s="7" t="str">
        <f t="shared" si="69"/>
        <v>7</v>
      </c>
      <c r="C4462" s="17">
        <f>_xlfn.ISOWEEKNUM(Table3[[#This Row],[dt]])</f>
        <v>28</v>
      </c>
      <c r="D4462" s="1">
        <v>2796</v>
      </c>
      <c r="E4462" s="1" t="s">
        <v>10</v>
      </c>
      <c r="F4462" s="1" t="s">
        <v>93</v>
      </c>
      <c r="G4462" s="1" t="s">
        <v>27</v>
      </c>
      <c r="H4462" s="1" t="s">
        <v>17</v>
      </c>
      <c r="I4462" s="1" t="s">
        <v>12</v>
      </c>
      <c r="J4462" s="1" t="s">
        <v>13</v>
      </c>
      <c r="K4462" s="1" t="s">
        <v>14</v>
      </c>
      <c r="L4462" s="1" t="s">
        <v>80</v>
      </c>
      <c r="M4462" s="1">
        <v>2750</v>
      </c>
      <c r="N4462" s="17">
        <v>11.915975885455914</v>
      </c>
      <c r="O4462" s="8">
        <v>123.56599155939935</v>
      </c>
      <c r="P4462" s="8">
        <v>3.5565443857107533</v>
      </c>
      <c r="Q4462" s="8">
        <f>P4462-Table3[[#This Row],[paid]]</f>
        <v>-120.0094471736886</v>
      </c>
      <c r="R4462" s="8">
        <v>0.29846857864589216</v>
      </c>
      <c r="S4462" s="8">
        <v>200</v>
      </c>
      <c r="T4462" s="10">
        <v>0.11</v>
      </c>
      <c r="U4462" s="8">
        <v>0.69650603513100162</v>
      </c>
      <c r="V4462" s="10">
        <v>3.2639643035215916E-2</v>
      </c>
    </row>
    <row r="4463" spans="1:22" x14ac:dyDescent="0.25">
      <c r="A4463" s="6">
        <v>44754</v>
      </c>
      <c r="B4463" s="7" t="str">
        <f t="shared" si="69"/>
        <v>7</v>
      </c>
      <c r="C4463" s="17">
        <f>_xlfn.ISOWEEKNUM(Table3[[#This Row],[dt]])</f>
        <v>28</v>
      </c>
      <c r="D4463" s="1">
        <v>2917</v>
      </c>
      <c r="E4463" s="1" t="s">
        <v>10</v>
      </c>
      <c r="F4463" s="1" t="s">
        <v>92</v>
      </c>
      <c r="G4463" s="1" t="s">
        <v>71</v>
      </c>
      <c r="H4463" s="1" t="s">
        <v>17</v>
      </c>
      <c r="I4463" s="1" t="s">
        <v>18</v>
      </c>
      <c r="J4463" s="1" t="s">
        <v>13</v>
      </c>
      <c r="K4463" s="1" t="s">
        <v>15</v>
      </c>
      <c r="L4463" s="1" t="s">
        <v>76</v>
      </c>
      <c r="M4463" s="1">
        <v>13980</v>
      </c>
      <c r="N4463" s="17">
        <v>66.508087535680303</v>
      </c>
      <c r="O4463" s="8">
        <v>289.67798384195453</v>
      </c>
      <c r="P4463" s="8">
        <v>128.43952471013395</v>
      </c>
      <c r="Q4463" s="8">
        <f>P4463-Table3[[#This Row],[paid]]</f>
        <v>-161.23845913182058</v>
      </c>
      <c r="R4463" s="8">
        <v>1.9311865589463633</v>
      </c>
      <c r="S4463" s="8">
        <v>200</v>
      </c>
      <c r="T4463" s="10">
        <v>7.0000000000000007E-2</v>
      </c>
      <c r="U4463" s="8">
        <v>15.333970605309059</v>
      </c>
      <c r="V4463" s="10">
        <v>1.9897782815057913E-2</v>
      </c>
    </row>
    <row r="4464" spans="1:22" x14ac:dyDescent="0.25">
      <c r="A4464" s="6">
        <v>44754</v>
      </c>
      <c r="B4464" s="7" t="str">
        <f t="shared" si="69"/>
        <v>7</v>
      </c>
      <c r="C4464" s="17">
        <f>_xlfn.ISOWEEKNUM(Table3[[#This Row],[dt]])</f>
        <v>28</v>
      </c>
      <c r="D4464" s="1">
        <v>16483</v>
      </c>
      <c r="E4464" s="1" t="s">
        <v>10</v>
      </c>
      <c r="F4464" s="1" t="s">
        <v>90</v>
      </c>
      <c r="G4464" s="1" t="s">
        <v>47</v>
      </c>
      <c r="H4464" s="1" t="s">
        <v>17</v>
      </c>
      <c r="I4464" s="1" t="s">
        <v>18</v>
      </c>
      <c r="J4464" s="1" t="s">
        <v>13</v>
      </c>
      <c r="K4464" s="1" t="s">
        <v>15</v>
      </c>
      <c r="L4464" s="1" t="s">
        <v>81</v>
      </c>
      <c r="M4464" s="1">
        <v>32330</v>
      </c>
      <c r="N4464" s="17">
        <v>145.9959859508279</v>
      </c>
      <c r="O4464" s="8">
        <v>542.74733996751695</v>
      </c>
      <c r="P4464" s="8">
        <v>366.84691213308707</v>
      </c>
      <c r="Q4464" s="8">
        <f>P4464-Table3[[#This Row],[paid]]</f>
        <v>-175.90042783442988</v>
      </c>
      <c r="R4464" s="8">
        <v>2.5127191665162818</v>
      </c>
      <c r="S4464" s="8">
        <v>200</v>
      </c>
      <c r="T4464" s="10">
        <v>0.06</v>
      </c>
      <c r="U4464" s="8">
        <v>70.600500557155328</v>
      </c>
      <c r="V4464" s="10">
        <v>3.2075369053646018E-2</v>
      </c>
    </row>
    <row r="4465" spans="1:22" x14ac:dyDescent="0.25">
      <c r="A4465" s="6">
        <v>44754</v>
      </c>
      <c r="B4465" s="7" t="str">
        <f t="shared" si="69"/>
        <v>7</v>
      </c>
      <c r="C4465" s="17">
        <f>_xlfn.ISOWEEKNUM(Table3[[#This Row],[dt]])</f>
        <v>28</v>
      </c>
      <c r="D4465" s="1">
        <v>13948</v>
      </c>
      <c r="E4465" s="1" t="s">
        <v>10</v>
      </c>
      <c r="F4465" s="1" t="s">
        <v>92</v>
      </c>
      <c r="G4465" s="1" t="s">
        <v>67</v>
      </c>
      <c r="H4465" s="1" t="s">
        <v>11</v>
      </c>
      <c r="I4465" s="1" t="s">
        <v>18</v>
      </c>
      <c r="J4465" s="1" t="s">
        <v>13</v>
      </c>
      <c r="K4465" s="1" t="s">
        <v>14</v>
      </c>
      <c r="L4465" s="1" t="s">
        <v>80</v>
      </c>
      <c r="M4465" s="1">
        <v>7030</v>
      </c>
      <c r="N4465" s="17">
        <v>34.695211417900495</v>
      </c>
      <c r="O4465" s="8">
        <v>193.97409006735435</v>
      </c>
      <c r="P4465" s="8">
        <v>15.15759473982372</v>
      </c>
      <c r="Q4465" s="8">
        <f>P4465-Table3[[#This Row],[paid]]</f>
        <v>-178.81649532753065</v>
      </c>
      <c r="R4465" s="8">
        <v>0.43687858123278006</v>
      </c>
      <c r="S4465" s="8">
        <v>200</v>
      </c>
      <c r="T4465" s="10">
        <v>0.1</v>
      </c>
      <c r="U4465" s="8">
        <v>6.8832261297655579</v>
      </c>
      <c r="V4465" s="10">
        <v>7.5685118559533943E-2</v>
      </c>
    </row>
    <row r="4466" spans="1:22" x14ac:dyDescent="0.25">
      <c r="A4466" s="6">
        <v>44754</v>
      </c>
      <c r="B4466" s="7" t="str">
        <f t="shared" si="69"/>
        <v>7</v>
      </c>
      <c r="C4466" s="17">
        <f>_xlfn.ISOWEEKNUM(Table3[[#This Row],[dt]])</f>
        <v>28</v>
      </c>
      <c r="D4466" s="1">
        <v>15408</v>
      </c>
      <c r="E4466" s="1" t="s">
        <v>10</v>
      </c>
      <c r="F4466" s="1" t="s">
        <v>94</v>
      </c>
      <c r="G4466" s="1" t="s">
        <v>70</v>
      </c>
      <c r="H4466" s="1" t="s">
        <v>17</v>
      </c>
      <c r="I4466" s="1" t="s">
        <v>12</v>
      </c>
      <c r="J4466" s="1" t="s">
        <v>16</v>
      </c>
      <c r="K4466" s="1" t="s">
        <v>20</v>
      </c>
      <c r="L4466" s="1" t="s">
        <v>78</v>
      </c>
      <c r="M4466" s="1">
        <v>327320</v>
      </c>
      <c r="N4466" s="17">
        <v>784.26129096182603</v>
      </c>
      <c r="O4466" s="8">
        <v>10675.35597029267</v>
      </c>
      <c r="P4466" s="8">
        <v>10491.564479622515</v>
      </c>
      <c r="Q4466" s="8">
        <f>P4466-Table3[[#This Row],[paid]]</f>
        <v>-183.79149067015533</v>
      </c>
      <c r="R4466" s="8">
        <v>13.377639060517131</v>
      </c>
      <c r="S4466" s="8">
        <v>16800</v>
      </c>
      <c r="T4466" s="10">
        <v>0.1</v>
      </c>
      <c r="U4466" s="8">
        <v>2159.9438508022959</v>
      </c>
      <c r="V4466" s="10">
        <v>3.4312389014963675E-2</v>
      </c>
    </row>
    <row r="4467" spans="1:22" x14ac:dyDescent="0.25">
      <c r="A4467" s="6">
        <v>44754</v>
      </c>
      <c r="B4467" s="7" t="str">
        <f t="shared" si="69"/>
        <v>7</v>
      </c>
      <c r="C4467" s="17">
        <f>_xlfn.ISOWEEKNUM(Table3[[#This Row],[dt]])</f>
        <v>28</v>
      </c>
      <c r="D4467" s="1">
        <v>2370</v>
      </c>
      <c r="E4467" s="1" t="s">
        <v>10</v>
      </c>
      <c r="F4467" s="1" t="s">
        <v>90</v>
      </c>
      <c r="G4467" s="1" t="s">
        <v>55</v>
      </c>
      <c r="H4467" s="1" t="s">
        <v>17</v>
      </c>
      <c r="I4467" s="1" t="s">
        <v>12</v>
      </c>
      <c r="J4467" s="1" t="s">
        <v>13</v>
      </c>
      <c r="K4467" s="1" t="s">
        <v>14</v>
      </c>
      <c r="L4467" s="1" t="s">
        <v>77</v>
      </c>
      <c r="M4467" s="1">
        <v>4440</v>
      </c>
      <c r="N4467" s="17">
        <v>11.678622668579626</v>
      </c>
      <c r="O4467" s="8">
        <v>207.97310121411496</v>
      </c>
      <c r="P4467" s="8">
        <v>12.266865526737213</v>
      </c>
      <c r="Q4467" s="8">
        <f>P4467-Table3[[#This Row],[paid]]</f>
        <v>-195.70623568737776</v>
      </c>
      <c r="R4467" s="8">
        <v>1.0503691980510859</v>
      </c>
      <c r="S4467" s="8">
        <v>30000</v>
      </c>
      <c r="T4467" s="10">
        <v>0.08</v>
      </c>
      <c r="U4467" s="8">
        <v>4.7816052446261983</v>
      </c>
      <c r="V4467" s="10">
        <v>6.4966409365186162E-2</v>
      </c>
    </row>
    <row r="4468" spans="1:22" x14ac:dyDescent="0.25">
      <c r="A4468" s="6">
        <v>44754</v>
      </c>
      <c r="B4468" s="7" t="str">
        <f t="shared" si="69"/>
        <v>7</v>
      </c>
      <c r="C4468" s="17">
        <f>_xlfn.ISOWEEKNUM(Table3[[#This Row],[dt]])</f>
        <v>28</v>
      </c>
      <c r="D4468" s="1">
        <v>17962</v>
      </c>
      <c r="E4468" s="1" t="s">
        <v>10</v>
      </c>
      <c r="F4468" s="1" t="s">
        <v>91</v>
      </c>
      <c r="G4468" s="1" t="s">
        <v>38</v>
      </c>
      <c r="H4468" s="1" t="s">
        <v>11</v>
      </c>
      <c r="I4468" s="1" t="s">
        <v>12</v>
      </c>
      <c r="J4468" s="1" t="s">
        <v>23</v>
      </c>
      <c r="K4468" s="1" t="s">
        <v>15</v>
      </c>
      <c r="L4468" s="1" t="s">
        <v>76</v>
      </c>
      <c r="M4468" s="1">
        <v>9310</v>
      </c>
      <c r="N4468" s="17">
        <v>50.081145149525888</v>
      </c>
      <c r="O4468" s="8">
        <v>217.76273636719031</v>
      </c>
      <c r="P4468" s="8">
        <v>15.403682497405647</v>
      </c>
      <c r="Q4468" s="8">
        <f>P4468-Table3[[#This Row],[paid]]</f>
        <v>-202.35905386978467</v>
      </c>
      <c r="R4468" s="8">
        <v>0.3075744863943366</v>
      </c>
      <c r="S4468" s="8">
        <v>200</v>
      </c>
      <c r="T4468" s="10">
        <v>0.06</v>
      </c>
      <c r="U4468" s="8">
        <v>2.2136127626800577</v>
      </c>
      <c r="V4468" s="10">
        <v>2.3951120812105414E-2</v>
      </c>
    </row>
    <row r="4469" spans="1:22" x14ac:dyDescent="0.25">
      <c r="A4469" s="6">
        <v>44754</v>
      </c>
      <c r="B4469" s="7" t="str">
        <f t="shared" si="69"/>
        <v>7</v>
      </c>
      <c r="C4469" s="17">
        <f>_xlfn.ISOWEEKNUM(Table3[[#This Row],[dt]])</f>
        <v>28</v>
      </c>
      <c r="D4469" s="1">
        <v>18106</v>
      </c>
      <c r="E4469" s="1" t="s">
        <v>10</v>
      </c>
      <c r="F4469" s="1" t="s">
        <v>90</v>
      </c>
      <c r="G4469" s="1" t="s">
        <v>68</v>
      </c>
      <c r="H4469" s="1" t="s">
        <v>11</v>
      </c>
      <c r="I4469" s="1" t="s">
        <v>18</v>
      </c>
      <c r="J4469" s="1" t="s">
        <v>16</v>
      </c>
      <c r="K4469" s="1" t="s">
        <v>15</v>
      </c>
      <c r="L4469" s="1" t="s">
        <v>80</v>
      </c>
      <c r="M4469" s="1">
        <v>24350</v>
      </c>
      <c r="N4469" s="17">
        <v>70.234314233860502</v>
      </c>
      <c r="O4469" s="8">
        <v>237.60810267411657</v>
      </c>
      <c r="P4469" s="8">
        <v>31.251389789747748</v>
      </c>
      <c r="Q4469" s="8">
        <f>P4469-Table3[[#This Row],[paid]]</f>
        <v>-206.35671288436882</v>
      </c>
      <c r="R4469" s="8">
        <v>0.44495899377175396</v>
      </c>
      <c r="S4469" s="8">
        <v>200</v>
      </c>
      <c r="T4469" s="10">
        <v>0.06</v>
      </c>
      <c r="U4469" s="8">
        <v>3.3499999178619135</v>
      </c>
      <c r="V4469" s="10">
        <v>1.7865871674827647E-2</v>
      </c>
    </row>
    <row r="4470" spans="1:22" x14ac:dyDescent="0.25">
      <c r="A4470" s="6">
        <v>44754</v>
      </c>
      <c r="B4470" s="7" t="str">
        <f t="shared" si="69"/>
        <v>7</v>
      </c>
      <c r="C4470" s="17">
        <f>_xlfn.ISOWEEKNUM(Table3[[#This Row],[dt]])</f>
        <v>28</v>
      </c>
      <c r="D4470" s="1">
        <v>16656</v>
      </c>
      <c r="E4470" s="1" t="s">
        <v>10</v>
      </c>
      <c r="F4470" s="1" t="s">
        <v>89</v>
      </c>
      <c r="G4470" s="1" t="s">
        <v>54</v>
      </c>
      <c r="H4470" s="1" t="s">
        <v>11</v>
      </c>
      <c r="I4470" s="1" t="s">
        <v>18</v>
      </c>
      <c r="J4470" s="1" t="s">
        <v>13</v>
      </c>
      <c r="K4470" s="1" t="s">
        <v>14</v>
      </c>
      <c r="L4470" s="1" t="s">
        <v>80</v>
      </c>
      <c r="M4470" s="1">
        <v>127720</v>
      </c>
      <c r="N4470" s="17">
        <v>510.06827843861385</v>
      </c>
      <c r="O4470" s="8">
        <v>2501.7996915710078</v>
      </c>
      <c r="P4470" s="8">
        <v>2286.8972431503207</v>
      </c>
      <c r="Q4470" s="8">
        <f>P4470-Table3[[#This Row],[paid]]</f>
        <v>-214.90244842068705</v>
      </c>
      <c r="R4470" s="8">
        <v>4.4835119920627378</v>
      </c>
      <c r="S4470" s="8">
        <v>2600</v>
      </c>
      <c r="T4470" s="10">
        <v>0.11</v>
      </c>
      <c r="U4470" s="8">
        <v>536.85173378617867</v>
      </c>
      <c r="V4470" s="10">
        <v>3.9125189919380118E-2</v>
      </c>
    </row>
    <row r="4471" spans="1:22" x14ac:dyDescent="0.25">
      <c r="A4471" s="6">
        <v>44754</v>
      </c>
      <c r="B4471" s="7" t="str">
        <f t="shared" si="69"/>
        <v>7</v>
      </c>
      <c r="C4471" s="17">
        <f>_xlfn.ISOWEEKNUM(Table3[[#This Row],[dt]])</f>
        <v>28</v>
      </c>
      <c r="D4471" s="1">
        <v>2406</v>
      </c>
      <c r="E4471" s="1" t="s">
        <v>10</v>
      </c>
      <c r="F4471" s="1" t="s">
        <v>95</v>
      </c>
      <c r="G4471" s="1" t="s">
        <v>59</v>
      </c>
      <c r="H4471" s="1" t="s">
        <v>17</v>
      </c>
      <c r="I4471" s="1" t="s">
        <v>18</v>
      </c>
      <c r="J4471" s="1" t="s">
        <v>16</v>
      </c>
      <c r="K4471" s="1" t="s">
        <v>14</v>
      </c>
      <c r="L4471" s="1" t="s">
        <v>80</v>
      </c>
      <c r="M4471" s="1">
        <v>8820</v>
      </c>
      <c r="N4471" s="17">
        <v>53.235981308411212</v>
      </c>
      <c r="O4471" s="8">
        <v>362.1612844158318</v>
      </c>
      <c r="P4471" s="8">
        <v>103.65597509565278</v>
      </c>
      <c r="Q4471" s="8">
        <f>P4471-Table3[[#This Row],[paid]]</f>
        <v>-258.50530932017904</v>
      </c>
      <c r="R4471" s="8">
        <v>1.9471036796550094</v>
      </c>
      <c r="S4471" s="8">
        <v>5000</v>
      </c>
      <c r="T4471" s="10">
        <v>0.05</v>
      </c>
      <c r="U4471" s="8">
        <v>4.1376109476144363</v>
      </c>
      <c r="V4471" s="10">
        <v>6.6527937628877432E-3</v>
      </c>
    </row>
    <row r="4472" spans="1:22" x14ac:dyDescent="0.25">
      <c r="A4472" s="6">
        <v>44754</v>
      </c>
      <c r="B4472" s="7" t="str">
        <f t="shared" si="69"/>
        <v>7</v>
      </c>
      <c r="C4472" s="17">
        <f>_xlfn.ISOWEEKNUM(Table3[[#This Row],[dt]])</f>
        <v>28</v>
      </c>
      <c r="D4472" s="1">
        <v>12780</v>
      </c>
      <c r="E4472" s="1" t="s">
        <v>10</v>
      </c>
      <c r="F4472" s="1" t="s">
        <v>94</v>
      </c>
      <c r="G4472" s="1" t="s">
        <v>74</v>
      </c>
      <c r="H4472" s="1" t="s">
        <v>19</v>
      </c>
      <c r="I4472" s="1" t="s">
        <v>18</v>
      </c>
      <c r="J4472" s="1" t="s">
        <v>16</v>
      </c>
      <c r="K4472" s="1" t="s">
        <v>15</v>
      </c>
      <c r="L4472" s="1" t="s">
        <v>80</v>
      </c>
      <c r="M4472" s="1">
        <v>34770</v>
      </c>
      <c r="N4472" s="17">
        <v>21.983140147523709</v>
      </c>
      <c r="O4472" s="8">
        <v>725.76989112540957</v>
      </c>
      <c r="P4472" s="8">
        <v>443.18614531841399</v>
      </c>
      <c r="Q4472" s="8">
        <f>P4472-Table3[[#This Row],[paid]]</f>
        <v>-282.58374580699558</v>
      </c>
      <c r="R4472" s="8">
        <v>20.160274753483602</v>
      </c>
      <c r="S4472" s="8">
        <v>200</v>
      </c>
      <c r="T4472" s="10">
        <v>0.05</v>
      </c>
      <c r="U4472" s="8">
        <v>117.44158463014918</v>
      </c>
      <c r="V4472" s="10">
        <v>4.4165634790535341E-2</v>
      </c>
    </row>
    <row r="4473" spans="1:22" x14ac:dyDescent="0.25">
      <c r="A4473" s="6">
        <v>44754</v>
      </c>
      <c r="B4473" s="7" t="str">
        <f t="shared" si="69"/>
        <v>7</v>
      </c>
      <c r="C4473" s="17">
        <f>_xlfn.ISOWEEKNUM(Table3[[#This Row],[dt]])</f>
        <v>28</v>
      </c>
      <c r="D4473" s="1">
        <v>15605</v>
      </c>
      <c r="E4473" s="1" t="s">
        <v>10</v>
      </c>
      <c r="F4473" s="1" t="s">
        <v>94</v>
      </c>
      <c r="G4473" s="1" t="s">
        <v>36</v>
      </c>
      <c r="H4473" s="1" t="s">
        <v>11</v>
      </c>
      <c r="I4473" s="1" t="s">
        <v>12</v>
      </c>
      <c r="J4473" s="1" t="s">
        <v>13</v>
      </c>
      <c r="K4473" s="1" t="s">
        <v>14</v>
      </c>
      <c r="L4473" s="1" t="s">
        <v>76</v>
      </c>
      <c r="M4473" s="1">
        <v>54850</v>
      </c>
      <c r="N4473" s="17">
        <v>363.5264245136857</v>
      </c>
      <c r="O4473" s="8">
        <v>1344.0290112476944</v>
      </c>
      <c r="P4473" s="8">
        <v>1057.5542443756246</v>
      </c>
      <c r="Q4473" s="8">
        <f>P4473-Table3[[#This Row],[paid]]</f>
        <v>-286.47476687206972</v>
      </c>
      <c r="R4473" s="8">
        <v>2.9091537039993383</v>
      </c>
      <c r="S4473" s="8">
        <v>800</v>
      </c>
      <c r="T4473" s="10">
        <v>0.32</v>
      </c>
      <c r="U4473" s="8">
        <v>1204.153552450681</v>
      </c>
      <c r="V4473" s="10">
        <v>0.18977017945804567</v>
      </c>
    </row>
    <row r="4474" spans="1:22" x14ac:dyDescent="0.25">
      <c r="A4474" s="6">
        <v>44754</v>
      </c>
      <c r="B4474" s="7" t="str">
        <f t="shared" si="69"/>
        <v>7</v>
      </c>
      <c r="C4474" s="17">
        <f>_xlfn.ISOWEEKNUM(Table3[[#This Row],[dt]])</f>
        <v>28</v>
      </c>
      <c r="D4474" s="1">
        <v>9363</v>
      </c>
      <c r="E4474" s="1" t="s">
        <v>10</v>
      </c>
      <c r="F4474" s="1" t="s">
        <v>94</v>
      </c>
      <c r="G4474" s="1" t="s">
        <v>49</v>
      </c>
      <c r="H4474" s="1" t="s">
        <v>11</v>
      </c>
      <c r="I4474" s="1" t="s">
        <v>18</v>
      </c>
      <c r="J4474" s="1" t="s">
        <v>13</v>
      </c>
      <c r="K4474" s="1" t="s">
        <v>14</v>
      </c>
      <c r="L4474" s="1" t="s">
        <v>81</v>
      </c>
      <c r="M4474" s="1">
        <v>30560</v>
      </c>
      <c r="N4474" s="17">
        <v>127.70725096001807</v>
      </c>
      <c r="O4474" s="8">
        <v>716.40467691156903</v>
      </c>
      <c r="P4474" s="8">
        <v>412.11744082556947</v>
      </c>
      <c r="Q4474" s="8">
        <f>P4474-Table3[[#This Row],[paid]]</f>
        <v>-304.28723608599955</v>
      </c>
      <c r="R4474" s="8">
        <v>3.2270480941962574</v>
      </c>
      <c r="S4474" s="8">
        <v>200</v>
      </c>
      <c r="T4474" s="10">
        <v>0.12</v>
      </c>
      <c r="U4474" s="8">
        <v>69.024214451036897</v>
      </c>
      <c r="V4474" s="10">
        <v>2.7914459817070972E-2</v>
      </c>
    </row>
    <row r="4475" spans="1:22" x14ac:dyDescent="0.25">
      <c r="A4475" s="6">
        <v>44754</v>
      </c>
      <c r="B4475" s="7" t="str">
        <f t="shared" si="69"/>
        <v>7</v>
      </c>
      <c r="C4475" s="17">
        <f>_xlfn.ISOWEEKNUM(Table3[[#This Row],[dt]])</f>
        <v>28</v>
      </c>
      <c r="D4475" s="1">
        <v>15839</v>
      </c>
      <c r="E4475" s="1" t="s">
        <v>10</v>
      </c>
      <c r="F4475" s="1" t="s">
        <v>92</v>
      </c>
      <c r="G4475" s="1" t="s">
        <v>64</v>
      </c>
      <c r="H4475" s="1" t="s">
        <v>19</v>
      </c>
      <c r="I4475" s="1" t="s">
        <v>12</v>
      </c>
      <c r="J4475" s="1" t="s">
        <v>16</v>
      </c>
      <c r="K4475" s="1" t="s">
        <v>14</v>
      </c>
      <c r="L4475" s="1" t="s">
        <v>78</v>
      </c>
      <c r="M4475" s="1">
        <v>53400</v>
      </c>
      <c r="N4475" s="17">
        <v>76.565238171100845</v>
      </c>
      <c r="O4475" s="8">
        <v>1057.0843766500486</v>
      </c>
      <c r="P4475" s="8">
        <v>749.40663949222824</v>
      </c>
      <c r="Q4475" s="8">
        <f>P4475-Table3[[#This Row],[paid]]</f>
        <v>-307.67773715782039</v>
      </c>
      <c r="R4475" s="8">
        <v>9.7878183023152658</v>
      </c>
      <c r="S4475" s="8">
        <v>400</v>
      </c>
      <c r="T4475" s="10">
        <v>7.4999999999999997E-2</v>
      </c>
      <c r="U4475" s="8">
        <v>269.71849565557324</v>
      </c>
      <c r="V4475" s="10">
        <v>5.9984900373608707E-2</v>
      </c>
    </row>
    <row r="4476" spans="1:22" x14ac:dyDescent="0.25">
      <c r="A4476" s="6">
        <v>44754</v>
      </c>
      <c r="B4476" s="7" t="str">
        <f t="shared" si="69"/>
        <v>7</v>
      </c>
      <c r="C4476" s="17">
        <f>_xlfn.ISOWEEKNUM(Table3[[#This Row],[dt]])</f>
        <v>28</v>
      </c>
      <c r="D4476" s="1">
        <v>17871</v>
      </c>
      <c r="E4476" s="1" t="s">
        <v>10</v>
      </c>
      <c r="F4476" s="1" t="s">
        <v>91</v>
      </c>
      <c r="G4476" s="1" t="s">
        <v>52</v>
      </c>
      <c r="H4476" s="1" t="s">
        <v>17</v>
      </c>
      <c r="I4476" s="1" t="s">
        <v>12</v>
      </c>
      <c r="J4476" s="1" t="s">
        <v>16</v>
      </c>
      <c r="K4476" s="1" t="s">
        <v>14</v>
      </c>
      <c r="L4476" s="1" t="s">
        <v>77</v>
      </c>
      <c r="M4476" s="1">
        <v>55000</v>
      </c>
      <c r="N4476" s="17">
        <v>49.658908507223117</v>
      </c>
      <c r="O4476" s="8">
        <v>570.42431730202622</v>
      </c>
      <c r="P4476" s="8">
        <v>262.28378688144932</v>
      </c>
      <c r="Q4476" s="8">
        <f>P4476-Table3[[#This Row],[paid]]</f>
        <v>-308.14053042057691</v>
      </c>
      <c r="R4476" s="8">
        <v>5.2817066416854273</v>
      </c>
      <c r="S4476" s="8">
        <v>200</v>
      </c>
      <c r="T4476" s="10">
        <v>0.08</v>
      </c>
      <c r="U4476" s="8">
        <v>66.497233230943991</v>
      </c>
      <c r="V4476" s="10">
        <v>4.2255269900334035E-2</v>
      </c>
    </row>
    <row r="4477" spans="1:22" x14ac:dyDescent="0.25">
      <c r="A4477" s="6">
        <v>44754</v>
      </c>
      <c r="B4477" s="7" t="str">
        <f t="shared" si="69"/>
        <v>7</v>
      </c>
      <c r="C4477" s="17">
        <f>_xlfn.ISOWEEKNUM(Table3[[#This Row],[dt]])</f>
        <v>28</v>
      </c>
      <c r="D4477" s="1">
        <v>16842</v>
      </c>
      <c r="E4477" s="1" t="s">
        <v>10</v>
      </c>
      <c r="F4477" s="1" t="s">
        <v>90</v>
      </c>
      <c r="G4477" s="1" t="s">
        <v>41</v>
      </c>
      <c r="H4477" s="1" t="s">
        <v>11</v>
      </c>
      <c r="I4477" s="1" t="s">
        <v>12</v>
      </c>
      <c r="J4477" s="1" t="s">
        <v>16</v>
      </c>
      <c r="K4477" s="1" t="s">
        <v>14</v>
      </c>
      <c r="L4477" s="1" t="s">
        <v>75</v>
      </c>
      <c r="M4477" s="1">
        <v>42180</v>
      </c>
      <c r="N4477" s="17">
        <v>225.83466122761169</v>
      </c>
      <c r="O4477" s="8">
        <v>567.787910768031</v>
      </c>
      <c r="P4477" s="8">
        <v>254.41704459807875</v>
      </c>
      <c r="Q4477" s="8">
        <f>P4477-Table3[[#This Row],[paid]]</f>
        <v>-313.37086616995225</v>
      </c>
      <c r="R4477" s="8">
        <v>1.1265633150159344</v>
      </c>
      <c r="S4477" s="8">
        <v>200</v>
      </c>
      <c r="T4477" s="10">
        <v>0.14000000000000001</v>
      </c>
      <c r="U4477" s="8">
        <v>121.18794316315334</v>
      </c>
      <c r="V4477" s="10">
        <v>7.938929783222845E-2</v>
      </c>
    </row>
    <row r="4478" spans="1:22" x14ac:dyDescent="0.25">
      <c r="A4478" s="6">
        <v>44754</v>
      </c>
      <c r="B4478" s="7" t="str">
        <f t="shared" si="69"/>
        <v>7</v>
      </c>
      <c r="C4478" s="17">
        <f>_xlfn.ISOWEEKNUM(Table3[[#This Row],[dt]])</f>
        <v>28</v>
      </c>
      <c r="D4478" s="1">
        <v>17267</v>
      </c>
      <c r="E4478" s="1" t="s">
        <v>10</v>
      </c>
      <c r="F4478" s="1" t="s">
        <v>91</v>
      </c>
      <c r="G4478" s="1" t="s">
        <v>54</v>
      </c>
      <c r="H4478" s="1" t="s">
        <v>11</v>
      </c>
      <c r="I4478" s="1" t="s">
        <v>21</v>
      </c>
      <c r="J4478" s="1" t="s">
        <v>13</v>
      </c>
      <c r="K4478" s="1" t="s">
        <v>15</v>
      </c>
      <c r="L4478" s="1" t="s">
        <v>75</v>
      </c>
      <c r="M4478" s="1">
        <v>23050</v>
      </c>
      <c r="N4478" s="17">
        <v>82.357298474945537</v>
      </c>
      <c r="O4478" s="8">
        <v>534.77490331452213</v>
      </c>
      <c r="P4478" s="8">
        <v>179.03502572839122</v>
      </c>
      <c r="Q4478" s="8">
        <f>P4478-Table3[[#This Row],[paid]]</f>
        <v>-355.73987758613089</v>
      </c>
      <c r="R4478" s="8">
        <v>2.1738817207907402</v>
      </c>
      <c r="S4478" s="8">
        <v>200</v>
      </c>
      <c r="T4478" s="10">
        <v>0.06</v>
      </c>
      <c r="U4478" s="8">
        <v>27.954870175668276</v>
      </c>
      <c r="V4478" s="10">
        <v>2.6023651016456959E-2</v>
      </c>
    </row>
    <row r="4479" spans="1:22" x14ac:dyDescent="0.25">
      <c r="A4479" s="6">
        <v>44754</v>
      </c>
      <c r="B4479" s="7" t="str">
        <f t="shared" si="69"/>
        <v>7</v>
      </c>
      <c r="C4479" s="17">
        <f>_xlfn.ISOWEEKNUM(Table3[[#This Row],[dt]])</f>
        <v>28</v>
      </c>
      <c r="D4479" s="1">
        <v>15242</v>
      </c>
      <c r="E4479" s="1" t="s">
        <v>10</v>
      </c>
      <c r="F4479" s="1" t="s">
        <v>93</v>
      </c>
      <c r="G4479" s="1" t="s">
        <v>37</v>
      </c>
      <c r="H4479" s="1" t="s">
        <v>11</v>
      </c>
      <c r="I4479" s="1" t="s">
        <v>18</v>
      </c>
      <c r="J4479" s="1" t="s">
        <v>13</v>
      </c>
      <c r="K4479" s="1" t="s">
        <v>14</v>
      </c>
      <c r="L4479" s="1" t="s">
        <v>76</v>
      </c>
      <c r="M4479" s="1">
        <v>45120</v>
      </c>
      <c r="N4479" s="17">
        <v>175.96608732513778</v>
      </c>
      <c r="O4479" s="8">
        <v>1016.6431731307341</v>
      </c>
      <c r="P4479" s="8">
        <v>648.16928036821707</v>
      </c>
      <c r="Q4479" s="8">
        <f>P4479-Table3[[#This Row],[paid]]</f>
        <v>-368.47389276251704</v>
      </c>
      <c r="R4479" s="8">
        <v>3.6834897577200509</v>
      </c>
      <c r="S4479" s="8">
        <v>600</v>
      </c>
      <c r="T4479" s="10">
        <v>0.14000000000000001</v>
      </c>
      <c r="U4479" s="8">
        <v>318.36959538629685</v>
      </c>
      <c r="V4479" s="10">
        <v>8.1863798298040025E-2</v>
      </c>
    </row>
    <row r="4480" spans="1:22" x14ac:dyDescent="0.25">
      <c r="A4480" s="6">
        <v>44754</v>
      </c>
      <c r="B4480" s="7" t="str">
        <f t="shared" si="69"/>
        <v>7</v>
      </c>
      <c r="C4480" s="17">
        <f>_xlfn.ISOWEEKNUM(Table3[[#This Row],[dt]])</f>
        <v>28</v>
      </c>
      <c r="D4480" s="1">
        <v>18082</v>
      </c>
      <c r="E4480" s="1" t="s">
        <v>24</v>
      </c>
      <c r="F4480" s="1" t="s">
        <v>92</v>
      </c>
      <c r="G4480" s="1" t="s">
        <v>28</v>
      </c>
      <c r="H4480" s="1" t="s">
        <v>11</v>
      </c>
      <c r="I4480" s="1" t="s">
        <v>12</v>
      </c>
      <c r="J4480" s="1" t="s">
        <v>13</v>
      </c>
      <c r="K4480" s="1" t="s">
        <v>15</v>
      </c>
      <c r="L4480" s="1" t="s">
        <v>79</v>
      </c>
      <c r="M4480" s="1">
        <v>21800</v>
      </c>
      <c r="N4480" s="17">
        <v>180.32861189801702</v>
      </c>
      <c r="O4480" s="8">
        <v>648.1708776156463</v>
      </c>
      <c r="P4480" s="8">
        <v>266.8578872902944</v>
      </c>
      <c r="Q4480" s="8">
        <f>P4480-Table3[[#This Row],[paid]]</f>
        <v>-381.3129903253519</v>
      </c>
      <c r="R4480" s="8">
        <v>1.4798421863370919</v>
      </c>
      <c r="S4480" s="8">
        <v>400</v>
      </c>
      <c r="T4480" s="10">
        <v>0.15</v>
      </c>
      <c r="U4480" s="8">
        <v>25.939019863623784</v>
      </c>
      <c r="V4480" s="10">
        <v>1.6200270567861396E-2</v>
      </c>
    </row>
    <row r="4481" spans="1:22" x14ac:dyDescent="0.25">
      <c r="A4481" s="6">
        <v>44754</v>
      </c>
      <c r="B4481" s="7" t="str">
        <f t="shared" si="69"/>
        <v>7</v>
      </c>
      <c r="C4481" s="17">
        <f>_xlfn.ISOWEEKNUM(Table3[[#This Row],[dt]])</f>
        <v>28</v>
      </c>
      <c r="D4481" s="1">
        <v>17833</v>
      </c>
      <c r="E4481" s="1" t="s">
        <v>10</v>
      </c>
      <c r="F4481" s="1" t="s">
        <v>89</v>
      </c>
      <c r="G4481" s="1" t="s">
        <v>69</v>
      </c>
      <c r="H4481" s="1" t="s">
        <v>11</v>
      </c>
      <c r="I4481" s="1" t="s">
        <v>12</v>
      </c>
      <c r="J4481" s="1" t="s">
        <v>13</v>
      </c>
      <c r="K4481" s="1" t="s">
        <v>15</v>
      </c>
      <c r="L4481" s="1" t="s">
        <v>77</v>
      </c>
      <c r="M4481" s="1">
        <v>19880</v>
      </c>
      <c r="N4481" s="17">
        <v>127.75635652416877</v>
      </c>
      <c r="O4481" s="8">
        <v>501.59311328681105</v>
      </c>
      <c r="P4481" s="8">
        <v>116.09005183177102</v>
      </c>
      <c r="Q4481" s="8">
        <f>P4481-Table3[[#This Row],[paid]]</f>
        <v>-385.50306145504004</v>
      </c>
      <c r="R4481" s="8">
        <v>0.9086831762442229</v>
      </c>
      <c r="S4481" s="8">
        <v>200</v>
      </c>
      <c r="T4481" s="10">
        <v>0.15</v>
      </c>
      <c r="U4481" s="8">
        <v>83.08960680475127</v>
      </c>
      <c r="V4481" s="10">
        <v>0.11928901384986672</v>
      </c>
    </row>
    <row r="4482" spans="1:22" x14ac:dyDescent="0.25">
      <c r="A4482" s="6">
        <v>44754</v>
      </c>
      <c r="B4482" s="7" t="str">
        <f t="shared" ref="B4482:B4545" si="70">TEXT(A4482,"M")</f>
        <v>7</v>
      </c>
      <c r="C4482" s="17">
        <f>_xlfn.ISOWEEKNUM(Table3[[#This Row],[dt]])</f>
        <v>28</v>
      </c>
      <c r="D4482" s="1">
        <v>8767</v>
      </c>
      <c r="E4482" s="1" t="s">
        <v>10</v>
      </c>
      <c r="F4482" s="1" t="s">
        <v>94</v>
      </c>
      <c r="G4482" s="1" t="s">
        <v>38</v>
      </c>
      <c r="H4482" s="1" t="s">
        <v>17</v>
      </c>
      <c r="I4482" s="1" t="s">
        <v>18</v>
      </c>
      <c r="J4482" s="1" t="s">
        <v>13</v>
      </c>
      <c r="K4482" s="1" t="s">
        <v>14</v>
      </c>
      <c r="L4482" s="1" t="s">
        <v>81</v>
      </c>
      <c r="M4482" s="1">
        <v>116510</v>
      </c>
      <c r="N4482" s="17">
        <v>260.41573535985691</v>
      </c>
      <c r="O4482" s="8">
        <v>3014.0205210875051</v>
      </c>
      <c r="P4482" s="8">
        <v>2616.3279012956732</v>
      </c>
      <c r="Q4482" s="8">
        <f>P4482-Table3[[#This Row],[paid]]</f>
        <v>-397.69261979183193</v>
      </c>
      <c r="R4482" s="8">
        <v>10.046735070291687</v>
      </c>
      <c r="S4482" s="8">
        <v>2400</v>
      </c>
      <c r="T4482" s="10">
        <v>0.12</v>
      </c>
      <c r="U4482" s="8">
        <v>1035.0298448194073</v>
      </c>
      <c r="V4482" s="10">
        <v>6.5934003933963703E-2</v>
      </c>
    </row>
    <row r="4483" spans="1:22" x14ac:dyDescent="0.25">
      <c r="A4483" s="6">
        <v>44754</v>
      </c>
      <c r="B4483" s="7" t="str">
        <f t="shared" si="70"/>
        <v>7</v>
      </c>
      <c r="C4483" s="17">
        <f>_xlfn.ISOWEEKNUM(Table3[[#This Row],[dt]])</f>
        <v>28</v>
      </c>
      <c r="D4483" s="1">
        <v>15031</v>
      </c>
      <c r="E4483" s="1" t="s">
        <v>10</v>
      </c>
      <c r="F4483" s="1" t="s">
        <v>92</v>
      </c>
      <c r="G4483" s="1" t="s">
        <v>29</v>
      </c>
      <c r="H4483" s="1" t="s">
        <v>19</v>
      </c>
      <c r="I4483" s="1" t="s">
        <v>12</v>
      </c>
      <c r="J4483" s="1" t="s">
        <v>13</v>
      </c>
      <c r="K4483" s="1" t="s">
        <v>14</v>
      </c>
      <c r="L4483" s="1" t="s">
        <v>79</v>
      </c>
      <c r="M4483" s="1">
        <v>52950</v>
      </c>
      <c r="N4483" s="17">
        <v>165.58062880324545</v>
      </c>
      <c r="O4483" s="8">
        <v>1581.8357731764936</v>
      </c>
      <c r="P4483" s="8">
        <v>1179.8259548920348</v>
      </c>
      <c r="Q4483" s="8">
        <f>P4483-Table3[[#This Row],[paid]]</f>
        <v>-402.00981828445879</v>
      </c>
      <c r="R4483" s="8">
        <v>7.1253863656598808</v>
      </c>
      <c r="S4483" s="8">
        <v>1400</v>
      </c>
      <c r="T4483" s="10">
        <v>0.11</v>
      </c>
      <c r="U4483" s="8">
        <v>612.92519575392726</v>
      </c>
      <c r="V4483" s="10">
        <v>8.6584126132120298E-2</v>
      </c>
    </row>
    <row r="4484" spans="1:22" x14ac:dyDescent="0.25">
      <c r="A4484" s="6">
        <v>44754</v>
      </c>
      <c r="B4484" s="7" t="str">
        <f t="shared" si="70"/>
        <v>7</v>
      </c>
      <c r="C4484" s="17">
        <f>_xlfn.ISOWEEKNUM(Table3[[#This Row],[dt]])</f>
        <v>28</v>
      </c>
      <c r="D4484" s="1">
        <v>13549</v>
      </c>
      <c r="E4484" s="1" t="s">
        <v>10</v>
      </c>
      <c r="F4484" s="1" t="s">
        <v>94</v>
      </c>
      <c r="G4484" s="1" t="s">
        <v>46</v>
      </c>
      <c r="H4484" s="1" t="s">
        <v>19</v>
      </c>
      <c r="I4484" s="1" t="s">
        <v>12</v>
      </c>
      <c r="J4484" s="1" t="s">
        <v>13</v>
      </c>
      <c r="K4484" s="1" t="s">
        <v>14</v>
      </c>
      <c r="L4484" s="1" t="s">
        <v>79</v>
      </c>
      <c r="M4484" s="1">
        <v>14710</v>
      </c>
      <c r="N4484" s="17">
        <v>13.609659064625063</v>
      </c>
      <c r="O4484" s="8">
        <v>459.34686757857651</v>
      </c>
      <c r="P4484" s="8">
        <v>52.096285501232522</v>
      </c>
      <c r="Q4484" s="8">
        <f>P4484-Table3[[#This Row],[paid]]</f>
        <v>-407.25058207734401</v>
      </c>
      <c r="R4484" s="8">
        <v>3.8278905631548046</v>
      </c>
      <c r="S4484" s="8">
        <v>200</v>
      </c>
      <c r="T4484" s="10">
        <v>7.0000000000000007E-2</v>
      </c>
      <c r="U4484" s="8">
        <v>11.940398018370383</v>
      </c>
      <c r="V4484" s="10">
        <v>3.8199774076944158E-2</v>
      </c>
    </row>
    <row r="4485" spans="1:22" x14ac:dyDescent="0.25">
      <c r="A4485" s="6">
        <v>44754</v>
      </c>
      <c r="B4485" s="7" t="str">
        <f t="shared" si="70"/>
        <v>7</v>
      </c>
      <c r="C4485" s="17">
        <f>_xlfn.ISOWEEKNUM(Table3[[#This Row],[dt]])</f>
        <v>28</v>
      </c>
      <c r="D4485" s="1">
        <v>7282</v>
      </c>
      <c r="E4485" s="1" t="s">
        <v>10</v>
      </c>
      <c r="F4485" s="1" t="s">
        <v>95</v>
      </c>
      <c r="G4485" s="1" t="s">
        <v>44</v>
      </c>
      <c r="H4485" s="1" t="s">
        <v>19</v>
      </c>
      <c r="I4485" s="1" t="s">
        <v>21</v>
      </c>
      <c r="J4485" s="1" t="s">
        <v>13</v>
      </c>
      <c r="K4485" s="1" t="s">
        <v>15</v>
      </c>
      <c r="L4485" s="1" t="s">
        <v>78</v>
      </c>
      <c r="M4485" s="1">
        <v>83880</v>
      </c>
      <c r="N4485" s="17">
        <v>125.85872576177285</v>
      </c>
      <c r="O4485" s="8">
        <v>2199.7606056052146</v>
      </c>
      <c r="P4485" s="8">
        <v>1774.7376077078079</v>
      </c>
      <c r="Q4485" s="8">
        <f>P4485-Table3[[#This Row],[paid]]</f>
        <v>-425.02299789740664</v>
      </c>
      <c r="R4485" s="8">
        <v>14.101029523110348</v>
      </c>
      <c r="S4485" s="8">
        <v>1400</v>
      </c>
      <c r="T4485" s="10">
        <v>0.02</v>
      </c>
      <c r="U4485" s="8">
        <v>193.43681929296184</v>
      </c>
      <c r="V4485" s="10">
        <v>1.816576700811549E-2</v>
      </c>
    </row>
    <row r="4486" spans="1:22" x14ac:dyDescent="0.25">
      <c r="A4486" s="6">
        <v>44754</v>
      </c>
      <c r="B4486" s="7" t="str">
        <f t="shared" si="70"/>
        <v>7</v>
      </c>
      <c r="C4486" s="17">
        <f>_xlfn.ISOWEEKNUM(Table3[[#This Row],[dt]])</f>
        <v>28</v>
      </c>
      <c r="D4486" s="1">
        <v>3010</v>
      </c>
      <c r="E4486" s="1" t="s">
        <v>24</v>
      </c>
      <c r="F4486" s="1" t="s">
        <v>92</v>
      </c>
      <c r="G4486" s="1" t="s">
        <v>71</v>
      </c>
      <c r="H4486" s="1" t="s">
        <v>11</v>
      </c>
      <c r="I4486" s="1" t="s">
        <v>18</v>
      </c>
      <c r="J4486" s="1" t="s">
        <v>13</v>
      </c>
      <c r="K4486" s="1" t="s">
        <v>15</v>
      </c>
      <c r="L4486" s="1" t="s">
        <v>75</v>
      </c>
      <c r="M4486" s="1">
        <v>28330</v>
      </c>
      <c r="N4486" s="17">
        <v>73.332844932844935</v>
      </c>
      <c r="O4486" s="8">
        <v>652.50320221261404</v>
      </c>
      <c r="P4486" s="8">
        <v>150.47143442151693</v>
      </c>
      <c r="Q4486" s="8">
        <f>P4486-Table3[[#This Row],[paid]]</f>
        <v>-502.03176779109708</v>
      </c>
      <c r="R4486" s="8">
        <v>2.0518968623038174</v>
      </c>
      <c r="S4486" s="8">
        <v>400</v>
      </c>
      <c r="T4486" s="10">
        <v>0.06</v>
      </c>
      <c r="U4486" s="8">
        <v>18.974656761107884</v>
      </c>
      <c r="V4486" s="10">
        <v>2.1016898029023914E-2</v>
      </c>
    </row>
    <row r="4487" spans="1:22" x14ac:dyDescent="0.25">
      <c r="A4487" s="6">
        <v>44754</v>
      </c>
      <c r="B4487" s="7" t="str">
        <f t="shared" si="70"/>
        <v>7</v>
      </c>
      <c r="C4487" s="17">
        <f>_xlfn.ISOWEEKNUM(Table3[[#This Row],[dt]])</f>
        <v>28</v>
      </c>
      <c r="D4487" s="1">
        <v>17047</v>
      </c>
      <c r="E4487" s="1" t="s">
        <v>10</v>
      </c>
      <c r="F4487" s="1" t="s">
        <v>89</v>
      </c>
      <c r="G4487" s="1" t="s">
        <v>72</v>
      </c>
      <c r="H4487" s="1" t="s">
        <v>17</v>
      </c>
      <c r="I4487" s="1" t="s">
        <v>12</v>
      </c>
      <c r="J4487" s="1" t="s">
        <v>16</v>
      </c>
      <c r="K4487" s="1" t="s">
        <v>20</v>
      </c>
      <c r="L4487" s="1" t="s">
        <v>80</v>
      </c>
      <c r="M4487" s="1">
        <v>42510</v>
      </c>
      <c r="N4487" s="17">
        <v>72.827773858712078</v>
      </c>
      <c r="O4487" s="8">
        <v>797.950934629068</v>
      </c>
      <c r="P4487" s="8">
        <v>284.86759910545936</v>
      </c>
      <c r="Q4487" s="8">
        <f>P4487-Table3[[#This Row],[paid]]</f>
        <v>-513.08333552360864</v>
      </c>
      <c r="R4487" s="8">
        <v>3.9115241893581767</v>
      </c>
      <c r="S4487" s="8">
        <v>400</v>
      </c>
      <c r="T4487" s="10">
        <v>7.4999999999999997E-2</v>
      </c>
      <c r="U4487" s="8">
        <v>79.214305866691774</v>
      </c>
      <c r="V4487" s="10">
        <v>4.6345686040017875E-2</v>
      </c>
    </row>
    <row r="4488" spans="1:22" x14ac:dyDescent="0.25">
      <c r="A4488" s="6">
        <v>44754</v>
      </c>
      <c r="B4488" s="7" t="str">
        <f t="shared" si="70"/>
        <v>7</v>
      </c>
      <c r="C4488" s="17">
        <f>_xlfn.ISOWEEKNUM(Table3[[#This Row],[dt]])</f>
        <v>28</v>
      </c>
      <c r="D4488" s="1">
        <v>14315</v>
      </c>
      <c r="E4488" s="1" t="s">
        <v>10</v>
      </c>
      <c r="F4488" s="1" t="s">
        <v>92</v>
      </c>
      <c r="G4488" s="1" t="s">
        <v>57</v>
      </c>
      <c r="H4488" s="1" t="s">
        <v>11</v>
      </c>
      <c r="I4488" s="1" t="s">
        <v>12</v>
      </c>
      <c r="J4488" s="1" t="s">
        <v>16</v>
      </c>
      <c r="K4488" s="1" t="s">
        <v>14</v>
      </c>
      <c r="L4488" s="1" t="s">
        <v>81</v>
      </c>
      <c r="M4488" s="1">
        <v>36280</v>
      </c>
      <c r="N4488" s="17">
        <v>116.72121975101413</v>
      </c>
      <c r="O4488" s="8">
        <v>908.57598019621662</v>
      </c>
      <c r="P4488" s="8">
        <v>384.2394805977379</v>
      </c>
      <c r="Q4488" s="8">
        <f>P4488-Table3[[#This Row],[paid]]</f>
        <v>-524.33649959847867</v>
      </c>
      <c r="R4488" s="8">
        <v>3.2919419572326687</v>
      </c>
      <c r="S4488" s="8">
        <v>400</v>
      </c>
      <c r="T4488" s="10">
        <v>0.15</v>
      </c>
      <c r="U4488" s="8">
        <v>139.66503955821551</v>
      </c>
      <c r="V4488" s="10">
        <v>6.0580725741208381E-2</v>
      </c>
    </row>
    <row r="4489" spans="1:22" x14ac:dyDescent="0.25">
      <c r="A4489" s="6">
        <v>44754</v>
      </c>
      <c r="B4489" s="7" t="str">
        <f t="shared" si="70"/>
        <v>7</v>
      </c>
      <c r="C4489" s="17">
        <f>_xlfn.ISOWEEKNUM(Table3[[#This Row],[dt]])</f>
        <v>28</v>
      </c>
      <c r="D4489" s="1">
        <v>12394</v>
      </c>
      <c r="E4489" s="1" t="s">
        <v>10</v>
      </c>
      <c r="F4489" s="1" t="s">
        <v>92</v>
      </c>
      <c r="G4489" s="1" t="s">
        <v>44</v>
      </c>
      <c r="H4489" s="1" t="s">
        <v>17</v>
      </c>
      <c r="I4489" s="1" t="s">
        <v>12</v>
      </c>
      <c r="J4489" s="1" t="s">
        <v>13</v>
      </c>
      <c r="K4489" s="1" t="s">
        <v>14</v>
      </c>
      <c r="L4489" s="1" t="s">
        <v>79</v>
      </c>
      <c r="M4489" s="1">
        <v>12340</v>
      </c>
      <c r="N4489" s="17">
        <v>50.678814199395767</v>
      </c>
      <c r="O4489" s="8">
        <v>560.2921045806354</v>
      </c>
      <c r="P4489" s="8">
        <v>27.198217878764794</v>
      </c>
      <c r="Q4489" s="8">
        <f>P4489-Table3[[#This Row],[paid]]</f>
        <v>-533.09388670187059</v>
      </c>
      <c r="R4489" s="8">
        <v>0.53667826109256267</v>
      </c>
      <c r="S4489" s="8">
        <v>200</v>
      </c>
      <c r="T4489" s="10">
        <v>7.0000000000000007E-2</v>
      </c>
      <c r="U4489" s="8">
        <v>10.809937906852639</v>
      </c>
      <c r="V4489" s="10">
        <v>6.6241704726375819E-2</v>
      </c>
    </row>
    <row r="4490" spans="1:22" x14ac:dyDescent="0.25">
      <c r="A4490" s="6">
        <v>44754</v>
      </c>
      <c r="B4490" s="7" t="str">
        <f t="shared" si="70"/>
        <v>7</v>
      </c>
      <c r="C4490" s="17">
        <f>_xlfn.ISOWEEKNUM(Table3[[#This Row],[dt]])</f>
        <v>28</v>
      </c>
      <c r="D4490" s="1">
        <v>17268</v>
      </c>
      <c r="E4490" s="1" t="s">
        <v>10</v>
      </c>
      <c r="F4490" s="1" t="s">
        <v>95</v>
      </c>
      <c r="G4490" s="1" t="s">
        <v>36</v>
      </c>
      <c r="H4490" s="1" t="s">
        <v>11</v>
      </c>
      <c r="I4490" s="1" t="s">
        <v>18</v>
      </c>
      <c r="J4490" s="1" t="s">
        <v>16</v>
      </c>
      <c r="K4490" s="1" t="s">
        <v>14</v>
      </c>
      <c r="L4490" s="1" t="s">
        <v>78</v>
      </c>
      <c r="M4490" s="1">
        <v>80830</v>
      </c>
      <c r="N4490" s="17">
        <v>390.21120549598476</v>
      </c>
      <c r="O4490" s="8">
        <v>1469.9135533323761</v>
      </c>
      <c r="P4490" s="8">
        <v>919.19349298191185</v>
      </c>
      <c r="Q4490" s="8">
        <f>P4490-Table3[[#This Row],[paid]]</f>
        <v>-550.72006035046422</v>
      </c>
      <c r="R4490" s="8">
        <v>2.3556306944429104</v>
      </c>
      <c r="S4490" s="8">
        <v>1400</v>
      </c>
      <c r="T4490" s="10">
        <v>0.15</v>
      </c>
      <c r="U4490" s="8">
        <v>657.1344731798232</v>
      </c>
      <c r="V4490" s="10">
        <v>0.11915055212297114</v>
      </c>
    </row>
    <row r="4491" spans="1:22" x14ac:dyDescent="0.25">
      <c r="A4491" s="6">
        <v>44754</v>
      </c>
      <c r="B4491" s="7" t="str">
        <f t="shared" si="70"/>
        <v>7</v>
      </c>
      <c r="C4491" s="17">
        <f>_xlfn.ISOWEEKNUM(Table3[[#This Row],[dt]])</f>
        <v>28</v>
      </c>
      <c r="D4491" s="1">
        <v>15372</v>
      </c>
      <c r="E4491" s="1" t="s">
        <v>10</v>
      </c>
      <c r="F4491" s="1" t="s">
        <v>93</v>
      </c>
      <c r="G4491" s="1" t="s">
        <v>70</v>
      </c>
      <c r="H4491" s="1" t="s">
        <v>11</v>
      </c>
      <c r="I4491" s="1" t="s">
        <v>12</v>
      </c>
      <c r="J4491" s="1" t="s">
        <v>16</v>
      </c>
      <c r="K4491" s="1" t="s">
        <v>15</v>
      </c>
      <c r="L4491" s="1" t="s">
        <v>75</v>
      </c>
      <c r="M4491" s="1">
        <v>202880</v>
      </c>
      <c r="N4491" s="17">
        <v>3068.758920583401</v>
      </c>
      <c r="O4491" s="8">
        <v>1895.1669991674999</v>
      </c>
      <c r="P4491" s="8">
        <v>1333.289920836896</v>
      </c>
      <c r="Q4491" s="8">
        <f>P4491-Table3[[#This Row],[paid]]</f>
        <v>-561.87707833060381</v>
      </c>
      <c r="R4491" s="8">
        <v>0.43447203098750575</v>
      </c>
      <c r="S4491" s="8">
        <v>1800</v>
      </c>
      <c r="T4491" s="10">
        <v>0.105</v>
      </c>
      <c r="U4491" s="8">
        <v>206.08340035533305</v>
      </c>
      <c r="V4491" s="10">
        <v>2.5761263814996823E-2</v>
      </c>
    </row>
    <row r="4492" spans="1:22" x14ac:dyDescent="0.25">
      <c r="A4492" s="6">
        <v>44754</v>
      </c>
      <c r="B4492" s="7" t="str">
        <f t="shared" si="70"/>
        <v>7</v>
      </c>
      <c r="C4492" s="17">
        <f>_xlfn.ISOWEEKNUM(Table3[[#This Row],[dt]])</f>
        <v>28</v>
      </c>
      <c r="D4492" s="1">
        <v>10777</v>
      </c>
      <c r="E4492" s="1" t="s">
        <v>10</v>
      </c>
      <c r="F4492" s="1" t="s">
        <v>91</v>
      </c>
      <c r="G4492" s="1" t="s">
        <v>43</v>
      </c>
      <c r="H4492" s="1" t="s">
        <v>11</v>
      </c>
      <c r="I4492" s="1" t="s">
        <v>18</v>
      </c>
      <c r="J4492" s="1" t="s">
        <v>16</v>
      </c>
      <c r="K4492" s="1" t="s">
        <v>15</v>
      </c>
      <c r="L4492" s="1" t="s">
        <v>76</v>
      </c>
      <c r="M4492" s="1">
        <v>50140</v>
      </c>
      <c r="N4492" s="17">
        <v>273.57463130030794</v>
      </c>
      <c r="O4492" s="8">
        <v>1073.9943878967524</v>
      </c>
      <c r="P4492" s="8">
        <v>484.8475555898579</v>
      </c>
      <c r="Q4492" s="8">
        <f>P4492-Table3[[#This Row],[paid]]</f>
        <v>-589.14683230689457</v>
      </c>
      <c r="R4492" s="8">
        <v>1.7722679668263237</v>
      </c>
      <c r="S4492" s="8">
        <v>200</v>
      </c>
      <c r="T4492" s="10">
        <v>0.15</v>
      </c>
      <c r="U4492" s="8">
        <v>226.43938916533992</v>
      </c>
      <c r="V4492" s="10">
        <v>7.7838689210899606E-2</v>
      </c>
    </row>
    <row r="4493" spans="1:22" x14ac:dyDescent="0.25">
      <c r="A4493" s="6">
        <v>44754</v>
      </c>
      <c r="B4493" s="7" t="str">
        <f t="shared" si="70"/>
        <v>7</v>
      </c>
      <c r="C4493" s="17">
        <f>_xlfn.ISOWEEKNUM(Table3[[#This Row],[dt]])</f>
        <v>28</v>
      </c>
      <c r="D4493" s="1">
        <v>16966</v>
      </c>
      <c r="E4493" s="1" t="s">
        <v>10</v>
      </c>
      <c r="F4493" s="1" t="s">
        <v>93</v>
      </c>
      <c r="G4493" s="1" t="s">
        <v>66</v>
      </c>
      <c r="H4493" s="1" t="s">
        <v>11</v>
      </c>
      <c r="I4493" s="1" t="s">
        <v>12</v>
      </c>
      <c r="J4493" s="1" t="s">
        <v>16</v>
      </c>
      <c r="K4493" s="1" t="s">
        <v>15</v>
      </c>
      <c r="L4493" s="1" t="s">
        <v>80</v>
      </c>
      <c r="M4493" s="1">
        <v>107380</v>
      </c>
      <c r="N4493" s="17">
        <v>265.99246095853528</v>
      </c>
      <c r="O4493" s="8">
        <v>1260.3488817743694</v>
      </c>
      <c r="P4493" s="8">
        <v>607.32482016214215</v>
      </c>
      <c r="Q4493" s="8">
        <f>P4493-Table3[[#This Row],[paid]]</f>
        <v>-653.02406161222723</v>
      </c>
      <c r="R4493" s="8">
        <v>2.2832407278521178</v>
      </c>
      <c r="S4493" s="8">
        <v>600</v>
      </c>
      <c r="T4493" s="10">
        <v>0.2</v>
      </c>
      <c r="U4493" s="8">
        <v>229.26454787053154</v>
      </c>
      <c r="V4493" s="10">
        <v>6.2916509765269441E-2</v>
      </c>
    </row>
    <row r="4494" spans="1:22" x14ac:dyDescent="0.25">
      <c r="A4494" s="6">
        <v>44754</v>
      </c>
      <c r="B4494" s="7" t="str">
        <f t="shared" si="70"/>
        <v>7</v>
      </c>
      <c r="C4494" s="17">
        <f>_xlfn.ISOWEEKNUM(Table3[[#This Row],[dt]])</f>
        <v>28</v>
      </c>
      <c r="D4494" s="1">
        <v>10778</v>
      </c>
      <c r="E4494" s="1" t="s">
        <v>10</v>
      </c>
      <c r="F4494" s="1" t="s">
        <v>90</v>
      </c>
      <c r="G4494" s="1" t="s">
        <v>54</v>
      </c>
      <c r="H4494" s="1" t="s">
        <v>17</v>
      </c>
      <c r="I4494" s="1" t="s">
        <v>12</v>
      </c>
      <c r="J4494" s="1" t="s">
        <v>16</v>
      </c>
      <c r="K4494" s="1" t="s">
        <v>20</v>
      </c>
      <c r="L4494" s="1" t="s">
        <v>75</v>
      </c>
      <c r="M4494" s="1">
        <v>22900</v>
      </c>
      <c r="N4494" s="17">
        <v>66.178299001982595</v>
      </c>
      <c r="O4494" s="8">
        <v>754.85367137353285</v>
      </c>
      <c r="P4494" s="8">
        <v>96.811883656786748</v>
      </c>
      <c r="Q4494" s="8">
        <f>P4494-Table3[[#This Row],[paid]]</f>
        <v>-658.04178771674606</v>
      </c>
      <c r="R4494" s="8">
        <v>1.4628947119642108</v>
      </c>
      <c r="S4494" s="8">
        <v>400</v>
      </c>
      <c r="T4494" s="10">
        <v>0.09</v>
      </c>
      <c r="U4494" s="8">
        <v>27.322576649947447</v>
      </c>
      <c r="V4494" s="10">
        <v>4.7037229346089796E-2</v>
      </c>
    </row>
    <row r="4495" spans="1:22" x14ac:dyDescent="0.25">
      <c r="A4495" s="6">
        <v>44754</v>
      </c>
      <c r="B4495" s="7" t="str">
        <f t="shared" si="70"/>
        <v>7</v>
      </c>
      <c r="C4495" s="17">
        <f>_xlfn.ISOWEEKNUM(Table3[[#This Row],[dt]])</f>
        <v>28</v>
      </c>
      <c r="D4495" s="1">
        <v>14706</v>
      </c>
      <c r="E4495" s="1" t="s">
        <v>10</v>
      </c>
      <c r="F4495" s="1" t="s">
        <v>92</v>
      </c>
      <c r="G4495" s="1" t="s">
        <v>28</v>
      </c>
      <c r="H4495" s="1" t="s">
        <v>17</v>
      </c>
      <c r="I4495" s="1" t="s">
        <v>12</v>
      </c>
      <c r="J4495" s="1" t="s">
        <v>13</v>
      </c>
      <c r="K4495" s="1" t="s">
        <v>15</v>
      </c>
      <c r="L4495" s="1" t="s">
        <v>75</v>
      </c>
      <c r="M4495" s="1">
        <v>28690</v>
      </c>
      <c r="N4495" s="17">
        <v>161.70465931863728</v>
      </c>
      <c r="O4495" s="8">
        <v>1673.8651629612425</v>
      </c>
      <c r="P4495" s="8">
        <v>1002.4881330443814</v>
      </c>
      <c r="Q4495" s="8">
        <f>P4495-Table3[[#This Row],[paid]]</f>
        <v>-671.37702991686115</v>
      </c>
      <c r="R4495" s="8">
        <v>6.199500603560157</v>
      </c>
      <c r="S4495" s="8">
        <v>600</v>
      </c>
      <c r="T4495" s="10">
        <v>0.11</v>
      </c>
      <c r="U4495" s="8">
        <v>293.21471370253784</v>
      </c>
      <c r="V4495" s="10">
        <v>4.8747827869060151E-2</v>
      </c>
    </row>
    <row r="4496" spans="1:22" x14ac:dyDescent="0.25">
      <c r="A4496" s="6">
        <v>44754</v>
      </c>
      <c r="B4496" s="7" t="str">
        <f t="shared" si="70"/>
        <v>7</v>
      </c>
      <c r="C4496" s="17">
        <f>_xlfn.ISOWEEKNUM(Table3[[#This Row],[dt]])</f>
        <v>28</v>
      </c>
      <c r="D4496" s="1">
        <v>16537</v>
      </c>
      <c r="E4496" s="1" t="s">
        <v>10</v>
      </c>
      <c r="F4496" s="1" t="s">
        <v>93</v>
      </c>
      <c r="G4496" s="1" t="s">
        <v>68</v>
      </c>
      <c r="H4496" s="1" t="s">
        <v>17</v>
      </c>
      <c r="I4496" s="1" t="s">
        <v>12</v>
      </c>
      <c r="J4496" s="1" t="s">
        <v>16</v>
      </c>
      <c r="K4496" s="1" t="s">
        <v>15</v>
      </c>
      <c r="L4496" s="1" t="s">
        <v>77</v>
      </c>
      <c r="M4496" s="1">
        <v>64960</v>
      </c>
      <c r="N4496" s="17">
        <v>212.74347686030279</v>
      </c>
      <c r="O4496" s="8">
        <v>1608.5814779773816</v>
      </c>
      <c r="P4496" s="8">
        <v>935.01425256282164</v>
      </c>
      <c r="Q4496" s="8">
        <f>P4496-Table3[[#This Row],[paid]]</f>
        <v>-673.56722541455997</v>
      </c>
      <c r="R4496" s="8">
        <v>4.3950313605939382</v>
      </c>
      <c r="S4496" s="8">
        <v>600</v>
      </c>
      <c r="T4496" s="10">
        <v>7.4999999999999997E-2</v>
      </c>
      <c r="U4496" s="8">
        <v>83.773650326349127</v>
      </c>
      <c r="V4496" s="10">
        <v>1.4932686872014741E-2</v>
      </c>
    </row>
    <row r="4497" spans="1:22" x14ac:dyDescent="0.25">
      <c r="A4497" s="6">
        <v>44754</v>
      </c>
      <c r="B4497" s="7" t="str">
        <f t="shared" si="70"/>
        <v>7</v>
      </c>
      <c r="C4497" s="17">
        <f>_xlfn.ISOWEEKNUM(Table3[[#This Row],[dt]])</f>
        <v>28</v>
      </c>
      <c r="D4497" s="1">
        <v>2575</v>
      </c>
      <c r="E4497" s="1" t="s">
        <v>10</v>
      </c>
      <c r="F4497" s="1" t="s">
        <v>90</v>
      </c>
      <c r="G4497" s="1" t="s">
        <v>62</v>
      </c>
      <c r="H4497" s="1" t="s">
        <v>17</v>
      </c>
      <c r="I4497" s="1" t="s">
        <v>18</v>
      </c>
      <c r="J4497" s="1" t="s">
        <v>16</v>
      </c>
      <c r="K4497" s="1" t="s">
        <v>20</v>
      </c>
      <c r="L4497" s="1" t="s">
        <v>77</v>
      </c>
      <c r="M4497" s="1">
        <v>134860</v>
      </c>
      <c r="N4497" s="17">
        <v>111.13507703332139</v>
      </c>
      <c r="O4497" s="8">
        <v>3673.8853933712153</v>
      </c>
      <c r="P4497" s="8">
        <v>2958.6777985790163</v>
      </c>
      <c r="Q4497" s="8">
        <f>P4497-Table3[[#This Row],[paid]]</f>
        <v>-715.20759479219896</v>
      </c>
      <c r="R4497" s="8">
        <v>26.62235792297982</v>
      </c>
      <c r="S4497" s="8">
        <v>10000</v>
      </c>
      <c r="T4497" s="10">
        <v>7.4999999999999997E-2</v>
      </c>
      <c r="U4497" s="8">
        <v>335.66681998373588</v>
      </c>
      <c r="V4497" s="10">
        <v>1.8908605061408894E-2</v>
      </c>
    </row>
    <row r="4498" spans="1:22" x14ac:dyDescent="0.25">
      <c r="A4498" s="6">
        <v>44754</v>
      </c>
      <c r="B4498" s="7" t="str">
        <f t="shared" si="70"/>
        <v>7</v>
      </c>
      <c r="C4498" s="17">
        <f>_xlfn.ISOWEEKNUM(Table3[[#This Row],[dt]])</f>
        <v>28</v>
      </c>
      <c r="D4498" s="1">
        <v>7576</v>
      </c>
      <c r="E4498" s="1" t="s">
        <v>10</v>
      </c>
      <c r="F4498" s="1" t="s">
        <v>95</v>
      </c>
      <c r="G4498" s="1" t="s">
        <v>35</v>
      </c>
      <c r="H4498" s="1" t="s">
        <v>17</v>
      </c>
      <c r="I4498" s="1" t="s">
        <v>12</v>
      </c>
      <c r="J4498" s="1" t="s">
        <v>16</v>
      </c>
      <c r="K4498" s="1" t="s">
        <v>14</v>
      </c>
      <c r="L4498" s="1" t="s">
        <v>78</v>
      </c>
      <c r="M4498" s="1">
        <v>64300</v>
      </c>
      <c r="N4498" s="17">
        <v>214.85230024213075</v>
      </c>
      <c r="O4498" s="8">
        <v>1493.6618960237795</v>
      </c>
      <c r="P4498" s="8">
        <v>775.16109696795013</v>
      </c>
      <c r="Q4498" s="8">
        <f>P4498-Table3[[#This Row],[paid]]</f>
        <v>-718.50079905582936</v>
      </c>
      <c r="R4498" s="8">
        <v>3.6078789759028491</v>
      </c>
      <c r="S4498" s="8">
        <v>1200</v>
      </c>
      <c r="T4498" s="10">
        <v>0.1</v>
      </c>
      <c r="U4498" s="8">
        <v>82.98741920557147</v>
      </c>
      <c r="V4498" s="10">
        <v>1.7843047836588966E-2</v>
      </c>
    </row>
    <row r="4499" spans="1:22" x14ac:dyDescent="0.25">
      <c r="A4499" s="6">
        <v>44754</v>
      </c>
      <c r="B4499" s="7" t="str">
        <f t="shared" si="70"/>
        <v>7</v>
      </c>
      <c r="C4499" s="17">
        <f>_xlfn.ISOWEEKNUM(Table3[[#This Row],[dt]])</f>
        <v>28</v>
      </c>
      <c r="D4499" s="1">
        <v>15169</v>
      </c>
      <c r="E4499" s="1" t="s">
        <v>10</v>
      </c>
      <c r="F4499" s="1" t="s">
        <v>91</v>
      </c>
      <c r="G4499" s="1" t="s">
        <v>25</v>
      </c>
      <c r="H4499" s="1" t="s">
        <v>11</v>
      </c>
      <c r="I4499" s="1" t="s">
        <v>18</v>
      </c>
      <c r="J4499" s="1" t="s">
        <v>13</v>
      </c>
      <c r="K4499" s="1" t="s">
        <v>14</v>
      </c>
      <c r="L4499" s="1" t="s">
        <v>77</v>
      </c>
      <c r="M4499" s="1">
        <v>44960</v>
      </c>
      <c r="N4499" s="17">
        <v>220.11144722177997</v>
      </c>
      <c r="O4499" s="8">
        <v>1116.2227731549688</v>
      </c>
      <c r="P4499" s="8">
        <v>332.91789975751868</v>
      </c>
      <c r="Q4499" s="8">
        <f>P4499-Table3[[#This Row],[paid]]</f>
        <v>-783.30487339745014</v>
      </c>
      <c r="R4499" s="8">
        <v>1.5124969825948087</v>
      </c>
      <c r="S4499" s="8">
        <v>400</v>
      </c>
      <c r="T4499" s="10">
        <v>0.09</v>
      </c>
      <c r="U4499" s="8">
        <v>85.832444082229983</v>
      </c>
      <c r="V4499" s="10">
        <v>4.2969775303333645E-2</v>
      </c>
    </row>
    <row r="4500" spans="1:22" x14ac:dyDescent="0.25">
      <c r="A4500" s="6">
        <v>44754</v>
      </c>
      <c r="B4500" s="7" t="str">
        <f t="shared" si="70"/>
        <v>7</v>
      </c>
      <c r="C4500" s="17">
        <f>_xlfn.ISOWEEKNUM(Table3[[#This Row],[dt]])</f>
        <v>28</v>
      </c>
      <c r="D4500" s="1">
        <v>16201</v>
      </c>
      <c r="E4500" s="1" t="s">
        <v>24</v>
      </c>
      <c r="F4500" s="1" t="s">
        <v>89</v>
      </c>
      <c r="G4500" s="1" t="s">
        <v>33</v>
      </c>
      <c r="H4500" s="1" t="s">
        <v>17</v>
      </c>
      <c r="I4500" s="1" t="s">
        <v>12</v>
      </c>
      <c r="J4500" s="1" t="s">
        <v>16</v>
      </c>
      <c r="K4500" s="1" t="s">
        <v>20</v>
      </c>
      <c r="L4500" s="1" t="s">
        <v>81</v>
      </c>
      <c r="M4500" s="1">
        <v>28090</v>
      </c>
      <c r="N4500" s="17">
        <v>102.92847834419318</v>
      </c>
      <c r="O4500" s="8">
        <v>886.18604333845008</v>
      </c>
      <c r="P4500" s="8">
        <v>63.60793652070285</v>
      </c>
      <c r="Q4500" s="8">
        <f>P4500-Table3[[#This Row],[paid]]</f>
        <v>-822.5781068177472</v>
      </c>
      <c r="R4500" s="8">
        <v>0.61798189912025803</v>
      </c>
      <c r="S4500" s="8">
        <v>200</v>
      </c>
      <c r="T4500" s="10">
        <v>0.08</v>
      </c>
      <c r="U4500" s="8">
        <v>2.5286279724247556</v>
      </c>
      <c r="V4500" s="10">
        <v>6.6255567851498847E-3</v>
      </c>
    </row>
    <row r="4501" spans="1:22" x14ac:dyDescent="0.25">
      <c r="A4501" s="6">
        <v>44754</v>
      </c>
      <c r="B4501" s="7" t="str">
        <f t="shared" si="70"/>
        <v>7</v>
      </c>
      <c r="C4501" s="17">
        <f>_xlfn.ISOWEEKNUM(Table3[[#This Row],[dt]])</f>
        <v>28</v>
      </c>
      <c r="D4501" s="1">
        <v>5289</v>
      </c>
      <c r="E4501" s="1" t="s">
        <v>10</v>
      </c>
      <c r="F4501" s="1" t="s">
        <v>90</v>
      </c>
      <c r="G4501" s="1" t="s">
        <v>43</v>
      </c>
      <c r="H4501" s="1" t="s">
        <v>17</v>
      </c>
      <c r="I4501" s="1" t="s">
        <v>12</v>
      </c>
      <c r="J4501" s="1" t="s">
        <v>16</v>
      </c>
      <c r="K4501" s="1" t="s">
        <v>14</v>
      </c>
      <c r="L4501" s="1" t="s">
        <v>81</v>
      </c>
      <c r="M4501" s="1">
        <v>55580</v>
      </c>
      <c r="N4501" s="17">
        <v>150.37010850744545</v>
      </c>
      <c r="O4501" s="8">
        <v>947.42413845804981</v>
      </c>
      <c r="P4501" s="8">
        <v>63.317453556671104</v>
      </c>
      <c r="Q4501" s="8">
        <f>P4501-Table3[[#This Row],[paid]]</f>
        <v>-884.10668490137869</v>
      </c>
      <c r="R4501" s="8">
        <v>0.42107739487024437</v>
      </c>
      <c r="S4501" s="8">
        <v>200</v>
      </c>
      <c r="T4501" s="10">
        <v>0.04</v>
      </c>
      <c r="U4501" s="8">
        <v>13.006295596804273</v>
      </c>
      <c r="V4501" s="10">
        <v>3.4235677700786539E-2</v>
      </c>
    </row>
    <row r="4502" spans="1:22" x14ac:dyDescent="0.25">
      <c r="A4502" s="6">
        <v>44754</v>
      </c>
      <c r="B4502" s="7" t="str">
        <f t="shared" si="70"/>
        <v>7</v>
      </c>
      <c r="C4502" s="17">
        <f>_xlfn.ISOWEEKNUM(Table3[[#This Row],[dt]])</f>
        <v>28</v>
      </c>
      <c r="D4502" s="1">
        <v>7581</v>
      </c>
      <c r="E4502" s="1" t="s">
        <v>10</v>
      </c>
      <c r="F4502" s="1" t="s">
        <v>92</v>
      </c>
      <c r="G4502" s="1" t="s">
        <v>60</v>
      </c>
      <c r="H4502" s="1" t="s">
        <v>11</v>
      </c>
      <c r="I4502" s="1" t="s">
        <v>12</v>
      </c>
      <c r="J4502" s="1" t="s">
        <v>13</v>
      </c>
      <c r="K4502" s="1" t="s">
        <v>14</v>
      </c>
      <c r="L4502" s="1" t="s">
        <v>78</v>
      </c>
      <c r="M4502" s="1">
        <v>481180</v>
      </c>
      <c r="N4502" s="17">
        <v>1380.3243665587679</v>
      </c>
      <c r="O4502" s="8">
        <v>9577.2535699023629</v>
      </c>
      <c r="P4502" s="8">
        <v>8573.0975792789723</v>
      </c>
      <c r="Q4502" s="8">
        <f>P4502-Table3[[#This Row],[paid]]</f>
        <v>-1004.1559906233906</v>
      </c>
      <c r="R4502" s="8">
        <v>6.2109296821675493</v>
      </c>
      <c r="S4502" s="8">
        <v>5800</v>
      </c>
      <c r="T4502" s="10">
        <v>0.17</v>
      </c>
      <c r="U4502" s="8">
        <v>5644.728837489095</v>
      </c>
      <c r="V4502" s="10">
        <v>0.10973724851276444</v>
      </c>
    </row>
    <row r="4503" spans="1:22" x14ac:dyDescent="0.25">
      <c r="A4503" s="6">
        <v>44754</v>
      </c>
      <c r="B4503" s="7" t="str">
        <f t="shared" si="70"/>
        <v>7</v>
      </c>
      <c r="C4503" s="17">
        <f>_xlfn.ISOWEEKNUM(Table3[[#This Row],[dt]])</f>
        <v>28</v>
      </c>
      <c r="D4503" s="1">
        <v>16845</v>
      </c>
      <c r="E4503" s="1" t="s">
        <v>10</v>
      </c>
      <c r="F4503" s="1" t="s">
        <v>92</v>
      </c>
      <c r="G4503" s="1" t="s">
        <v>48</v>
      </c>
      <c r="H4503" s="1" t="s">
        <v>11</v>
      </c>
      <c r="I4503" s="1" t="s">
        <v>12</v>
      </c>
      <c r="J4503" s="1" t="s">
        <v>13</v>
      </c>
      <c r="K4503" s="1" t="s">
        <v>15</v>
      </c>
      <c r="L4503" s="1" t="s">
        <v>75</v>
      </c>
      <c r="M4503" s="1">
        <v>141240</v>
      </c>
      <c r="N4503" s="17">
        <v>732.3630381919611</v>
      </c>
      <c r="O4503" s="8">
        <v>1880.0872444294448</v>
      </c>
      <c r="P4503" s="8">
        <v>791.325520917414</v>
      </c>
      <c r="Q4503" s="8">
        <f>P4503-Table3[[#This Row],[paid]]</f>
        <v>-1088.7617235120308</v>
      </c>
      <c r="R4503" s="8">
        <v>1.0805099105916349</v>
      </c>
      <c r="S4503" s="8">
        <v>400</v>
      </c>
      <c r="T4503" s="10">
        <v>7.0000000000000007E-2</v>
      </c>
      <c r="U4503" s="8">
        <v>319.55964424280916</v>
      </c>
      <c r="V4503" s="10">
        <v>6.7304717590036228E-2</v>
      </c>
    </row>
    <row r="4504" spans="1:22" x14ac:dyDescent="0.25">
      <c r="A4504" s="6">
        <v>44754</v>
      </c>
      <c r="B4504" s="7" t="str">
        <f t="shared" si="70"/>
        <v>7</v>
      </c>
      <c r="C4504" s="17">
        <f>_xlfn.ISOWEEKNUM(Table3[[#This Row],[dt]])</f>
        <v>28</v>
      </c>
      <c r="D4504" s="1">
        <v>14389</v>
      </c>
      <c r="E4504" s="1" t="s">
        <v>10</v>
      </c>
      <c r="F4504" s="1" t="s">
        <v>94</v>
      </c>
      <c r="G4504" s="1" t="s">
        <v>65</v>
      </c>
      <c r="H4504" s="1" t="s">
        <v>19</v>
      </c>
      <c r="I4504" s="1" t="s">
        <v>18</v>
      </c>
      <c r="J4504" s="1" t="s">
        <v>16</v>
      </c>
      <c r="K4504" s="1" t="s">
        <v>20</v>
      </c>
      <c r="L4504" s="1" t="s">
        <v>75</v>
      </c>
      <c r="M4504" s="1">
        <v>70080</v>
      </c>
      <c r="N4504" s="17">
        <v>53.433799784714751</v>
      </c>
      <c r="O4504" s="8">
        <v>2351.5186432258629</v>
      </c>
      <c r="P4504" s="8">
        <v>1231.8683958054396</v>
      </c>
      <c r="Q4504" s="8">
        <f>P4504-Table3[[#This Row],[paid]]</f>
        <v>-1119.6502474204233</v>
      </c>
      <c r="R4504" s="8">
        <v>23.054104345351597</v>
      </c>
      <c r="S4504" s="8">
        <v>1200</v>
      </c>
      <c r="T4504" s="10">
        <v>5.5E-2</v>
      </c>
      <c r="U4504" s="8">
        <v>159.39323722542798</v>
      </c>
      <c r="V4504" s="10">
        <v>2.1565241569657959E-2</v>
      </c>
    </row>
    <row r="4505" spans="1:22" x14ac:dyDescent="0.25">
      <c r="A4505" s="6">
        <v>44754</v>
      </c>
      <c r="B4505" s="7" t="str">
        <f t="shared" si="70"/>
        <v>7</v>
      </c>
      <c r="C4505" s="17">
        <f>_xlfn.ISOWEEKNUM(Table3[[#This Row],[dt]])</f>
        <v>28</v>
      </c>
      <c r="D4505" s="1">
        <v>7797</v>
      </c>
      <c r="E4505" s="1" t="s">
        <v>10</v>
      </c>
      <c r="F4505" s="1" t="s">
        <v>95</v>
      </c>
      <c r="G4505" s="1" t="s">
        <v>29</v>
      </c>
      <c r="H4505" s="1" t="s">
        <v>19</v>
      </c>
      <c r="I4505" s="1" t="s">
        <v>18</v>
      </c>
      <c r="J4505" s="1" t="s">
        <v>13</v>
      </c>
      <c r="K4505" s="1" t="s">
        <v>14</v>
      </c>
      <c r="L4505" s="1" t="s">
        <v>81</v>
      </c>
      <c r="M4505" s="1">
        <v>44520</v>
      </c>
      <c r="N4505" s="17">
        <v>95.673352435530091</v>
      </c>
      <c r="O4505" s="8">
        <v>1833.6984002361939</v>
      </c>
      <c r="P4505" s="8">
        <v>696.17489407248047</v>
      </c>
      <c r="Q4505" s="8">
        <f>P4505-Table3[[#This Row],[paid]]</f>
        <v>-1137.5235061637136</v>
      </c>
      <c r="R4505" s="8">
        <v>7.2765809533182289</v>
      </c>
      <c r="S4505" s="8">
        <v>800</v>
      </c>
      <c r="T4505" s="10">
        <v>0.125</v>
      </c>
      <c r="U4505" s="8">
        <v>431.04743833162576</v>
      </c>
      <c r="V4505" s="10">
        <v>0.10319424089208547</v>
      </c>
    </row>
    <row r="4506" spans="1:22" x14ac:dyDescent="0.25">
      <c r="A4506" s="6">
        <v>44754</v>
      </c>
      <c r="B4506" s="7" t="str">
        <f t="shared" si="70"/>
        <v>7</v>
      </c>
      <c r="C4506" s="17">
        <f>_xlfn.ISOWEEKNUM(Table3[[#This Row],[dt]])</f>
        <v>28</v>
      </c>
      <c r="D4506" s="1">
        <v>3015</v>
      </c>
      <c r="E4506" s="1" t="s">
        <v>10</v>
      </c>
      <c r="F4506" s="1" t="s">
        <v>90</v>
      </c>
      <c r="G4506" s="1" t="s">
        <v>57</v>
      </c>
      <c r="H4506" s="1" t="s">
        <v>11</v>
      </c>
      <c r="I4506" s="1" t="s">
        <v>12</v>
      </c>
      <c r="J4506" s="1" t="s">
        <v>16</v>
      </c>
      <c r="K4506" s="1" t="s">
        <v>15</v>
      </c>
      <c r="L4506" s="1" t="s">
        <v>76</v>
      </c>
      <c r="M4506" s="1">
        <v>381390</v>
      </c>
      <c r="N4506" s="17">
        <v>3443.9716571189956</v>
      </c>
      <c r="O4506" s="8">
        <v>6945.5827519325012</v>
      </c>
      <c r="P4506" s="8">
        <v>5761.1729623868232</v>
      </c>
      <c r="Q4506" s="8">
        <f>P4506-Table3[[#This Row],[paid]]</f>
        <v>-1184.409789545678</v>
      </c>
      <c r="R4506" s="8">
        <v>1.6728282157833576</v>
      </c>
      <c r="S4506" s="8">
        <v>4400</v>
      </c>
      <c r="T4506" s="10">
        <v>0.13</v>
      </c>
      <c r="U4506" s="8">
        <v>707.68288333023099</v>
      </c>
      <c r="V4506" s="10">
        <v>2.0472766221696682E-2</v>
      </c>
    </row>
    <row r="4507" spans="1:22" x14ac:dyDescent="0.25">
      <c r="A4507" s="6">
        <v>44754</v>
      </c>
      <c r="B4507" s="7" t="str">
        <f t="shared" si="70"/>
        <v>7</v>
      </c>
      <c r="C4507" s="17">
        <f>_xlfn.ISOWEEKNUM(Table3[[#This Row],[dt]])</f>
        <v>28</v>
      </c>
      <c r="D4507" s="1">
        <v>17368</v>
      </c>
      <c r="E4507" s="1" t="s">
        <v>24</v>
      </c>
      <c r="F4507" s="1" t="s">
        <v>94</v>
      </c>
      <c r="G4507" s="1" t="s">
        <v>65</v>
      </c>
      <c r="H4507" s="1" t="s">
        <v>11</v>
      </c>
      <c r="I4507" s="1" t="s">
        <v>12</v>
      </c>
      <c r="J4507" s="1" t="s">
        <v>16</v>
      </c>
      <c r="K4507" s="1" t="s">
        <v>15</v>
      </c>
      <c r="L4507" s="1" t="s">
        <v>78</v>
      </c>
      <c r="M4507" s="1">
        <v>337830</v>
      </c>
      <c r="N4507" s="17">
        <v>1012.8164044009008</v>
      </c>
      <c r="O4507" s="8">
        <v>7840.5378641463394</v>
      </c>
      <c r="P4507" s="8">
        <v>6332.5561149392452</v>
      </c>
      <c r="Q4507" s="8">
        <f>P4507-Table3[[#This Row],[paid]]</f>
        <v>-1507.9817492070943</v>
      </c>
      <c r="R4507" s="8">
        <v>6.2524225391916586</v>
      </c>
      <c r="S4507" s="8">
        <v>7800</v>
      </c>
      <c r="T4507" s="10">
        <v>0.17</v>
      </c>
      <c r="U4507" s="8">
        <v>4080.7094809485261</v>
      </c>
      <c r="V4507" s="10">
        <v>0.10740027162495652</v>
      </c>
    </row>
    <row r="4508" spans="1:22" x14ac:dyDescent="0.25">
      <c r="A4508" s="6">
        <v>44754</v>
      </c>
      <c r="B4508" s="7" t="str">
        <f t="shared" si="70"/>
        <v>7</v>
      </c>
      <c r="C4508" s="17">
        <f>_xlfn.ISOWEEKNUM(Table3[[#This Row],[dt]])</f>
        <v>28</v>
      </c>
      <c r="D4508" s="1">
        <v>16846</v>
      </c>
      <c r="E4508" s="1" t="s">
        <v>10</v>
      </c>
      <c r="F4508" s="1" t="s">
        <v>89</v>
      </c>
      <c r="G4508" s="1" t="s">
        <v>74</v>
      </c>
      <c r="H4508" s="1" t="s">
        <v>11</v>
      </c>
      <c r="I4508" s="1" t="s">
        <v>12</v>
      </c>
      <c r="J4508" s="1" t="s">
        <v>13</v>
      </c>
      <c r="K4508" s="1" t="s">
        <v>15</v>
      </c>
      <c r="L4508" s="1" t="s">
        <v>80</v>
      </c>
      <c r="M4508" s="1">
        <v>183410</v>
      </c>
      <c r="N4508" s="17">
        <v>631.33557714373137</v>
      </c>
      <c r="O4508" s="8">
        <v>3046.0893861853601</v>
      </c>
      <c r="P4508" s="8">
        <v>1424.5219264138732</v>
      </c>
      <c r="Q4508" s="8">
        <f>P4508-Table3[[#This Row],[paid]]</f>
        <v>-1621.5674597714869</v>
      </c>
      <c r="R4508" s="8">
        <v>2.2563625082854522</v>
      </c>
      <c r="S4508" s="8">
        <v>600</v>
      </c>
      <c r="T4508" s="10">
        <v>0.06</v>
      </c>
      <c r="U4508" s="8">
        <v>109.62219777072822</v>
      </c>
      <c r="V4508" s="10">
        <v>1.282561254856613E-2</v>
      </c>
    </row>
    <row r="4509" spans="1:22" x14ac:dyDescent="0.25">
      <c r="A4509" s="6">
        <v>44754</v>
      </c>
      <c r="B4509" s="7" t="str">
        <f t="shared" si="70"/>
        <v>7</v>
      </c>
      <c r="C4509" s="17">
        <f>_xlfn.ISOWEEKNUM(Table3[[#This Row],[dt]])</f>
        <v>28</v>
      </c>
      <c r="D4509" s="1">
        <v>17363</v>
      </c>
      <c r="E4509" s="1" t="s">
        <v>24</v>
      </c>
      <c r="F4509" s="1" t="s">
        <v>93</v>
      </c>
      <c r="G4509" s="1" t="s">
        <v>70</v>
      </c>
      <c r="H4509" s="1" t="s">
        <v>11</v>
      </c>
      <c r="I4509" s="1" t="s">
        <v>12</v>
      </c>
      <c r="J4509" s="1" t="s">
        <v>16</v>
      </c>
      <c r="K4509" s="1" t="s">
        <v>20</v>
      </c>
      <c r="L4509" s="1" t="s">
        <v>76</v>
      </c>
      <c r="M4509" s="1">
        <v>224890</v>
      </c>
      <c r="N4509" s="17">
        <v>620.91464489220471</v>
      </c>
      <c r="O4509" s="8">
        <v>3773.9516143840651</v>
      </c>
      <c r="P4509" s="8">
        <v>2077.3952362461382</v>
      </c>
      <c r="Q4509" s="8">
        <f>P4509-Table3[[#This Row],[paid]]</f>
        <v>-1696.5563781379269</v>
      </c>
      <c r="R4509" s="8">
        <v>3.3457017858014755</v>
      </c>
      <c r="S4509" s="8">
        <v>1800</v>
      </c>
      <c r="T4509" s="10">
        <v>0.08</v>
      </c>
      <c r="U4509" s="8">
        <v>543.60055870952635</v>
      </c>
      <c r="V4509" s="10">
        <v>4.3612352400484528E-2</v>
      </c>
    </row>
    <row r="4510" spans="1:22" x14ac:dyDescent="0.25">
      <c r="A4510" s="6">
        <v>44754</v>
      </c>
      <c r="B4510" s="7" t="str">
        <f t="shared" si="70"/>
        <v>7</v>
      </c>
      <c r="C4510" s="17">
        <f>_xlfn.ISOWEEKNUM(Table3[[#This Row],[dt]])</f>
        <v>28</v>
      </c>
      <c r="D4510" s="1">
        <v>17948</v>
      </c>
      <c r="E4510" s="1" t="s">
        <v>24</v>
      </c>
      <c r="F4510" s="1" t="s">
        <v>89</v>
      </c>
      <c r="G4510" s="1" t="s">
        <v>33</v>
      </c>
      <c r="H4510" s="1" t="s">
        <v>17</v>
      </c>
      <c r="I4510" s="1" t="s">
        <v>18</v>
      </c>
      <c r="J4510" s="1" t="s">
        <v>16</v>
      </c>
      <c r="K4510" s="1" t="s">
        <v>15</v>
      </c>
      <c r="L4510" s="1" t="s">
        <v>77</v>
      </c>
      <c r="M4510" s="1">
        <v>547990</v>
      </c>
      <c r="N4510" s="17">
        <v>1357.566367065941</v>
      </c>
      <c r="O4510" s="8">
        <v>8248.6303073881099</v>
      </c>
      <c r="P4510" s="8">
        <v>6548.5749003923347</v>
      </c>
      <c r="Q4510" s="8">
        <f>P4510-Table3[[#This Row],[paid]]</f>
        <v>-1700.0554069957752</v>
      </c>
      <c r="R4510" s="8">
        <v>4.8237604136772569</v>
      </c>
      <c r="S4510" s="8">
        <v>17200</v>
      </c>
      <c r="T4510" s="10">
        <v>0.1</v>
      </c>
      <c r="U4510" s="8">
        <v>3574.8765901079673</v>
      </c>
      <c r="V4510" s="10">
        <v>9.0983576439249175E-2</v>
      </c>
    </row>
    <row r="4511" spans="1:22" x14ac:dyDescent="0.25">
      <c r="A4511" s="6">
        <v>44754</v>
      </c>
      <c r="B4511" s="7" t="str">
        <f t="shared" si="70"/>
        <v>7</v>
      </c>
      <c r="C4511" s="17">
        <f>_xlfn.ISOWEEKNUM(Table3[[#This Row],[dt]])</f>
        <v>28</v>
      </c>
      <c r="D4511" s="1">
        <v>15102</v>
      </c>
      <c r="E4511" s="1" t="s">
        <v>10</v>
      </c>
      <c r="F4511" s="1" t="s">
        <v>89</v>
      </c>
      <c r="G4511" s="1" t="s">
        <v>63</v>
      </c>
      <c r="H4511" s="1" t="s">
        <v>17</v>
      </c>
      <c r="I4511" s="1" t="s">
        <v>18</v>
      </c>
      <c r="J4511" s="1" t="s">
        <v>13</v>
      </c>
      <c r="K4511" s="1" t="s">
        <v>15</v>
      </c>
      <c r="L4511" s="1" t="s">
        <v>80</v>
      </c>
      <c r="M4511" s="1">
        <v>161900</v>
      </c>
      <c r="N4511" s="17">
        <v>223.86357089358762</v>
      </c>
      <c r="O4511" s="8">
        <v>4221.344476357549</v>
      </c>
      <c r="P4511" s="8">
        <v>2187.5121491882469</v>
      </c>
      <c r="Q4511" s="8">
        <f>P4511-Table3[[#This Row],[paid]]</f>
        <v>-2033.8323271693021</v>
      </c>
      <c r="R4511" s="8">
        <v>9.7716307323091414</v>
      </c>
      <c r="S4511" s="8">
        <v>2600</v>
      </c>
      <c r="T4511" s="10">
        <v>6.5000000000000002E-2</v>
      </c>
      <c r="U4511" s="8">
        <v>524.65882355038411</v>
      </c>
      <c r="V4511" s="10">
        <v>3.9973783592857394E-2</v>
      </c>
    </row>
    <row r="4512" spans="1:22" x14ac:dyDescent="0.25">
      <c r="A4512" s="6">
        <v>44754</v>
      </c>
      <c r="B4512" s="7" t="str">
        <f t="shared" si="70"/>
        <v>7</v>
      </c>
      <c r="C4512" s="17">
        <f>_xlfn.ISOWEEKNUM(Table3[[#This Row],[dt]])</f>
        <v>28</v>
      </c>
      <c r="D4512" s="1">
        <v>5351</v>
      </c>
      <c r="E4512" s="1" t="s">
        <v>10</v>
      </c>
      <c r="F4512" s="1" t="s">
        <v>92</v>
      </c>
      <c r="G4512" s="1" t="s">
        <v>69</v>
      </c>
      <c r="H4512" s="1" t="s">
        <v>17</v>
      </c>
      <c r="I4512" s="1" t="s">
        <v>12</v>
      </c>
      <c r="J4512" s="1" t="s">
        <v>13</v>
      </c>
      <c r="K4512" s="1" t="s">
        <v>14</v>
      </c>
      <c r="L4512" s="1" t="s">
        <v>81</v>
      </c>
      <c r="M4512" s="1">
        <v>82050</v>
      </c>
      <c r="N4512" s="17">
        <v>256.17112789834505</v>
      </c>
      <c r="O4512" s="8">
        <v>2928.1641478170968</v>
      </c>
      <c r="P4512" s="8">
        <v>874.25537577832426</v>
      </c>
      <c r="Q4512" s="8">
        <f>P4512-Table3[[#This Row],[paid]]</f>
        <v>-2053.9087720387724</v>
      </c>
      <c r="R4512" s="8">
        <v>3.4127787270595542</v>
      </c>
      <c r="S4512" s="8">
        <v>1000</v>
      </c>
      <c r="T4512" s="10">
        <v>0.06</v>
      </c>
      <c r="U4512" s="8">
        <v>106.7698163494281</v>
      </c>
      <c r="V4512" s="10">
        <v>2.0354429477461324E-2</v>
      </c>
    </row>
    <row r="4513" spans="1:22" x14ac:dyDescent="0.25">
      <c r="A4513" s="6">
        <v>44754</v>
      </c>
      <c r="B4513" s="7" t="str">
        <f t="shared" si="70"/>
        <v>7</v>
      </c>
      <c r="C4513" s="17">
        <f>_xlfn.ISOWEEKNUM(Table3[[#This Row],[dt]])</f>
        <v>28</v>
      </c>
      <c r="D4513" s="1">
        <v>16205</v>
      </c>
      <c r="E4513" s="1" t="s">
        <v>10</v>
      </c>
      <c r="F4513" s="1" t="s">
        <v>91</v>
      </c>
      <c r="G4513" s="1" t="s">
        <v>68</v>
      </c>
      <c r="H4513" s="1" t="s">
        <v>17</v>
      </c>
      <c r="I4513" s="1" t="s">
        <v>12</v>
      </c>
      <c r="J4513" s="1" t="s">
        <v>13</v>
      </c>
      <c r="K4513" s="1" t="s">
        <v>14</v>
      </c>
      <c r="L4513" s="1" t="s">
        <v>80</v>
      </c>
      <c r="M4513" s="1">
        <v>76010</v>
      </c>
      <c r="N4513" s="17">
        <v>240.6782768102658</v>
      </c>
      <c r="O4513" s="8">
        <v>3026.2467651942129</v>
      </c>
      <c r="P4513" s="8">
        <v>638.90513741191592</v>
      </c>
      <c r="Q4513" s="8">
        <f>P4513-Table3[[#This Row],[paid]]</f>
        <v>-2387.3416277822971</v>
      </c>
      <c r="R4513" s="8">
        <v>2.6546024256089584</v>
      </c>
      <c r="S4513" s="8">
        <v>800</v>
      </c>
      <c r="T4513" s="10">
        <v>0.09</v>
      </c>
      <c r="U4513" s="8">
        <v>134.16923517782104</v>
      </c>
      <c r="V4513" s="10">
        <v>3.4999779915506513E-2</v>
      </c>
    </row>
    <row r="4514" spans="1:22" x14ac:dyDescent="0.25">
      <c r="A4514" s="6">
        <v>44755</v>
      </c>
      <c r="B4514" s="7" t="str">
        <f t="shared" si="70"/>
        <v>7</v>
      </c>
      <c r="C4514" s="17">
        <f>_xlfn.ISOWEEKNUM(Table3[[#This Row],[dt]])</f>
        <v>28</v>
      </c>
      <c r="D4514" s="1">
        <v>9121</v>
      </c>
      <c r="E4514" s="1" t="s">
        <v>10</v>
      </c>
      <c r="F4514" s="1" t="s">
        <v>95</v>
      </c>
      <c r="G4514" s="1" t="s">
        <v>72</v>
      </c>
      <c r="H4514" s="1" t="s">
        <v>11</v>
      </c>
      <c r="I4514" s="1" t="s">
        <v>18</v>
      </c>
      <c r="J4514" s="1" t="s">
        <v>13</v>
      </c>
      <c r="K4514" s="1" t="s">
        <v>14</v>
      </c>
      <c r="L4514" s="1" t="s">
        <v>75</v>
      </c>
      <c r="M4514" s="1">
        <v>494190</v>
      </c>
      <c r="N4514" s="17">
        <v>1150.3399285628286</v>
      </c>
      <c r="O4514" s="8">
        <v>11206.64570482958</v>
      </c>
      <c r="P4514" s="8">
        <v>18522.201177474981</v>
      </c>
      <c r="Q4514" s="8">
        <f>P4514-Table3[[#This Row],[paid]]</f>
        <v>7315.5554726454011</v>
      </c>
      <c r="R4514" s="8">
        <v>16.101502449467784</v>
      </c>
      <c r="S4514" s="8">
        <v>10400</v>
      </c>
      <c r="T4514" s="10">
        <v>0.125</v>
      </c>
      <c r="U4514" s="8">
        <v>13716.817196015934</v>
      </c>
      <c r="V4514" s="10">
        <v>0.12342680966645476</v>
      </c>
    </row>
    <row r="4515" spans="1:22" x14ac:dyDescent="0.25">
      <c r="A4515" s="6">
        <v>44755</v>
      </c>
      <c r="B4515" s="7" t="str">
        <f t="shared" si="70"/>
        <v>7</v>
      </c>
      <c r="C4515" s="17">
        <f>_xlfn.ISOWEEKNUM(Table3[[#This Row],[dt]])</f>
        <v>28</v>
      </c>
      <c r="D4515" s="1">
        <v>12657</v>
      </c>
      <c r="E4515" s="1" t="s">
        <v>10</v>
      </c>
      <c r="F4515" s="1" t="s">
        <v>91</v>
      </c>
      <c r="G4515" s="1" t="s">
        <v>64</v>
      </c>
      <c r="H4515" s="1" t="s">
        <v>19</v>
      </c>
      <c r="I4515" s="1" t="s">
        <v>18</v>
      </c>
      <c r="J4515" s="1" t="s">
        <v>16</v>
      </c>
      <c r="K4515" s="1" t="s">
        <v>14</v>
      </c>
      <c r="L4515" s="1" t="s">
        <v>81</v>
      </c>
      <c r="M4515" s="1">
        <v>305880</v>
      </c>
      <c r="N4515" s="17">
        <v>747.67222106298618</v>
      </c>
      <c r="O4515" s="8">
        <v>9673.0294828535461</v>
      </c>
      <c r="P4515" s="8">
        <v>14699.706174497684</v>
      </c>
      <c r="Q4515" s="8">
        <f>P4515-Table3[[#This Row],[paid]]</f>
        <v>5026.6766916441375</v>
      </c>
      <c r="R4515" s="8">
        <v>19.660629030190137</v>
      </c>
      <c r="S4515" s="8">
        <v>18200</v>
      </c>
      <c r="T4515" s="10">
        <v>0.08</v>
      </c>
      <c r="U4515" s="8">
        <v>4918.954512645716</v>
      </c>
      <c r="V4515" s="10">
        <v>5.5771574096489335E-2</v>
      </c>
    </row>
    <row r="4516" spans="1:22" x14ac:dyDescent="0.25">
      <c r="A4516" s="6">
        <v>44755</v>
      </c>
      <c r="B4516" s="7" t="str">
        <f t="shared" si="70"/>
        <v>7</v>
      </c>
      <c r="C4516" s="17">
        <f>_xlfn.ISOWEEKNUM(Table3[[#This Row],[dt]])</f>
        <v>28</v>
      </c>
      <c r="D4516" s="1">
        <v>2789</v>
      </c>
      <c r="E4516" s="1" t="s">
        <v>10</v>
      </c>
      <c r="F4516" s="1" t="s">
        <v>92</v>
      </c>
      <c r="G4516" s="1" t="s">
        <v>46</v>
      </c>
      <c r="H4516" s="1" t="s">
        <v>17</v>
      </c>
      <c r="I4516" s="1" t="s">
        <v>12</v>
      </c>
      <c r="J4516" s="1" t="s">
        <v>13</v>
      </c>
      <c r="K4516" s="1" t="s">
        <v>14</v>
      </c>
      <c r="L4516" s="1" t="s">
        <v>81</v>
      </c>
      <c r="M4516" s="1">
        <v>194470</v>
      </c>
      <c r="N4516" s="17">
        <v>893.2291619759535</v>
      </c>
      <c r="O4516" s="8">
        <v>10933.117711109302</v>
      </c>
      <c r="P4516" s="8">
        <v>15957.156161566367</v>
      </c>
      <c r="Q4516" s="8">
        <f>P4516-Table3[[#This Row],[paid]]</f>
        <v>5024.0384504570648</v>
      </c>
      <c r="R4516" s="8">
        <v>17.864571423381211</v>
      </c>
      <c r="S4516" s="8">
        <v>30200</v>
      </c>
      <c r="T4516" s="10">
        <v>0.14000000000000001</v>
      </c>
      <c r="U4516" s="8">
        <v>10787.275699587306</v>
      </c>
      <c r="V4516" s="10">
        <v>0.1126691538931502</v>
      </c>
    </row>
    <row r="4517" spans="1:22" x14ac:dyDescent="0.25">
      <c r="A4517" s="6">
        <v>44755</v>
      </c>
      <c r="B4517" s="7" t="str">
        <f t="shared" si="70"/>
        <v>7</v>
      </c>
      <c r="C4517" s="17">
        <f>_xlfn.ISOWEEKNUM(Table3[[#This Row],[dt]])</f>
        <v>28</v>
      </c>
      <c r="D4517" s="1">
        <v>3016</v>
      </c>
      <c r="E4517" s="1" t="s">
        <v>10</v>
      </c>
      <c r="F4517" s="1" t="s">
        <v>92</v>
      </c>
      <c r="G4517" s="1" t="s">
        <v>51</v>
      </c>
      <c r="H4517" s="1" t="s">
        <v>11</v>
      </c>
      <c r="I4517" s="1" t="s">
        <v>12</v>
      </c>
      <c r="J4517" s="1" t="s">
        <v>16</v>
      </c>
      <c r="K4517" s="1" t="s">
        <v>15</v>
      </c>
      <c r="L4517" s="1" t="s">
        <v>81</v>
      </c>
      <c r="M4517" s="1">
        <v>978550</v>
      </c>
      <c r="N4517" s="17">
        <v>5062.6766839121719</v>
      </c>
      <c r="O4517" s="8">
        <v>14475.785516428114</v>
      </c>
      <c r="P4517" s="8">
        <v>19480.654390040971</v>
      </c>
      <c r="Q4517" s="8">
        <f>P4517-Table3[[#This Row],[paid]]</f>
        <v>5004.868873612857</v>
      </c>
      <c r="R4517" s="8">
        <v>3.8478962031972657</v>
      </c>
      <c r="S4517" s="8">
        <v>18600</v>
      </c>
      <c r="T4517" s="10">
        <v>7.0000000000000007E-2</v>
      </c>
      <c r="U4517" s="8">
        <v>3076.6941363123419</v>
      </c>
      <c r="V4517" s="10">
        <v>2.6322645316997413E-2</v>
      </c>
    </row>
    <row r="4518" spans="1:22" x14ac:dyDescent="0.25">
      <c r="A4518" s="6">
        <v>44755</v>
      </c>
      <c r="B4518" s="7" t="str">
        <f t="shared" si="70"/>
        <v>7</v>
      </c>
      <c r="C4518" s="17">
        <f>_xlfn.ISOWEEKNUM(Table3[[#This Row],[dt]])</f>
        <v>28</v>
      </c>
      <c r="D4518" s="1">
        <v>2612</v>
      </c>
      <c r="E4518" s="1" t="s">
        <v>10</v>
      </c>
      <c r="F4518" s="1" t="s">
        <v>89</v>
      </c>
      <c r="G4518" s="1" t="s">
        <v>41</v>
      </c>
      <c r="H4518" s="1" t="s">
        <v>17</v>
      </c>
      <c r="I4518" s="1" t="s">
        <v>12</v>
      </c>
      <c r="J4518" s="1" t="s">
        <v>16</v>
      </c>
      <c r="K4518" s="1" t="s">
        <v>20</v>
      </c>
      <c r="L4518" s="1" t="s">
        <v>79</v>
      </c>
      <c r="M4518" s="1">
        <v>251610</v>
      </c>
      <c r="N4518" s="17">
        <v>275.01178399426169</v>
      </c>
      <c r="O4518" s="8">
        <v>5914.9020158964568</v>
      </c>
      <c r="P4518" s="8">
        <v>8472.2278934528094</v>
      </c>
      <c r="Q4518" s="8">
        <f>P4518-Table3[[#This Row],[paid]]</f>
        <v>2557.3258775563527</v>
      </c>
      <c r="R4518" s="8">
        <v>30.806781332794046</v>
      </c>
      <c r="S4518" s="8">
        <v>6000</v>
      </c>
      <c r="T4518" s="10">
        <v>0.08</v>
      </c>
      <c r="U4518" s="8">
        <v>3401.1358654446658</v>
      </c>
      <c r="V4518" s="10">
        <v>6.6907546008313515E-2</v>
      </c>
    </row>
    <row r="4519" spans="1:22" x14ac:dyDescent="0.25">
      <c r="A4519" s="6">
        <v>44755</v>
      </c>
      <c r="B4519" s="7" t="str">
        <f t="shared" si="70"/>
        <v>7</v>
      </c>
      <c r="C4519" s="17">
        <f>_xlfn.ISOWEEKNUM(Table3[[#This Row],[dt]])</f>
        <v>28</v>
      </c>
      <c r="D4519" s="1">
        <v>15101</v>
      </c>
      <c r="E4519" s="1" t="s">
        <v>10</v>
      </c>
      <c r="F4519" s="1" t="s">
        <v>91</v>
      </c>
      <c r="G4519" s="1" t="s">
        <v>53</v>
      </c>
      <c r="H4519" s="1" t="s">
        <v>17</v>
      </c>
      <c r="I4519" s="1" t="s">
        <v>12</v>
      </c>
      <c r="J4519" s="1" t="s">
        <v>16</v>
      </c>
      <c r="K4519" s="1" t="s">
        <v>14</v>
      </c>
      <c r="L4519" s="1" t="s">
        <v>77</v>
      </c>
      <c r="M4519" s="1">
        <v>116170</v>
      </c>
      <c r="N4519" s="17">
        <v>616.28647214854107</v>
      </c>
      <c r="O4519" s="8">
        <v>6408.7403719671402</v>
      </c>
      <c r="P4519" s="8">
        <v>8661.4473569200836</v>
      </c>
      <c r="Q4519" s="8">
        <f>P4519-Table3[[#This Row],[paid]]</f>
        <v>2252.7069849529435</v>
      </c>
      <c r="R4519" s="8">
        <v>14.054255201682327</v>
      </c>
      <c r="S4519" s="8">
        <v>8000</v>
      </c>
      <c r="T4519" s="10">
        <v>0.1</v>
      </c>
      <c r="U4519" s="8">
        <v>3969.3682250251941</v>
      </c>
      <c r="V4519" s="10">
        <v>7.6380002507199479E-2</v>
      </c>
    </row>
    <row r="4520" spans="1:22" x14ac:dyDescent="0.25">
      <c r="A4520" s="6">
        <v>44755</v>
      </c>
      <c r="B4520" s="7" t="str">
        <f t="shared" si="70"/>
        <v>7</v>
      </c>
      <c r="C4520" s="17">
        <f>_xlfn.ISOWEEKNUM(Table3[[#This Row],[dt]])</f>
        <v>28</v>
      </c>
      <c r="D4520" s="1">
        <v>9559</v>
      </c>
      <c r="E4520" s="1" t="s">
        <v>10</v>
      </c>
      <c r="F4520" s="1" t="s">
        <v>93</v>
      </c>
      <c r="G4520" s="1" t="s">
        <v>74</v>
      </c>
      <c r="H4520" s="1" t="s">
        <v>17</v>
      </c>
      <c r="I4520" s="1" t="s">
        <v>12</v>
      </c>
      <c r="J4520" s="1" t="s">
        <v>16</v>
      </c>
      <c r="K4520" s="1" t="s">
        <v>14</v>
      </c>
      <c r="L4520" s="1" t="s">
        <v>75</v>
      </c>
      <c r="M4520" s="1">
        <v>305630</v>
      </c>
      <c r="N4520" s="17">
        <v>616.30247479376715</v>
      </c>
      <c r="O4520" s="8">
        <v>6524.7648126161994</v>
      </c>
      <c r="P4520" s="8">
        <v>8703.958228274143</v>
      </c>
      <c r="Q4520" s="8">
        <f>P4520-Table3[[#This Row],[paid]]</f>
        <v>2179.1934156579437</v>
      </c>
      <c r="R4520" s="8">
        <v>14.122867559775324</v>
      </c>
      <c r="S4520" s="8">
        <v>7000</v>
      </c>
      <c r="T4520" s="10">
        <v>7.0000000000000007E-2</v>
      </c>
      <c r="U4520" s="8">
        <v>470.35252855071008</v>
      </c>
      <c r="V4520" s="10">
        <v>9.0064871677731986E-3</v>
      </c>
    </row>
    <row r="4521" spans="1:22" x14ac:dyDescent="0.25">
      <c r="A4521" s="6">
        <v>44755</v>
      </c>
      <c r="B4521" s="7" t="str">
        <f t="shared" si="70"/>
        <v>7</v>
      </c>
      <c r="C4521" s="17">
        <f>_xlfn.ISOWEEKNUM(Table3[[#This Row],[dt]])</f>
        <v>28</v>
      </c>
      <c r="D4521" s="1">
        <v>2796</v>
      </c>
      <c r="E4521" s="1" t="s">
        <v>10</v>
      </c>
      <c r="F4521" s="1" t="s">
        <v>93</v>
      </c>
      <c r="G4521" s="1" t="s">
        <v>29</v>
      </c>
      <c r="H4521" s="1" t="s">
        <v>17</v>
      </c>
      <c r="I4521" s="1" t="s">
        <v>12</v>
      </c>
      <c r="J4521" s="1" t="s">
        <v>13</v>
      </c>
      <c r="K4521" s="1" t="s">
        <v>14</v>
      </c>
      <c r="L4521" s="1" t="s">
        <v>80</v>
      </c>
      <c r="M4521" s="1">
        <v>192150</v>
      </c>
      <c r="N4521" s="17">
        <v>680.63035612264332</v>
      </c>
      <c r="O4521" s="8">
        <v>8938.8122871337164</v>
      </c>
      <c r="P4521" s="8">
        <v>10903.27417617434</v>
      </c>
      <c r="Q4521" s="8">
        <f>P4521-Table3[[#This Row],[paid]]</f>
        <v>1964.4618890406236</v>
      </c>
      <c r="R4521" s="8">
        <v>16.019376858662575</v>
      </c>
      <c r="S4521" s="8">
        <v>12200</v>
      </c>
      <c r="T4521" s="10">
        <v>0.11</v>
      </c>
      <c r="U4521" s="8">
        <v>2489.3834505551495</v>
      </c>
      <c r="V4521" s="10">
        <v>3.8052536793564122E-2</v>
      </c>
    </row>
    <row r="4522" spans="1:22" x14ac:dyDescent="0.25">
      <c r="A4522" s="6">
        <v>44755</v>
      </c>
      <c r="B4522" s="7" t="str">
        <f t="shared" si="70"/>
        <v>7</v>
      </c>
      <c r="C4522" s="17">
        <f>_xlfn.ISOWEEKNUM(Table3[[#This Row],[dt]])</f>
        <v>28</v>
      </c>
      <c r="D4522" s="1">
        <v>2406</v>
      </c>
      <c r="E4522" s="1" t="s">
        <v>10</v>
      </c>
      <c r="F4522" s="1" t="s">
        <v>91</v>
      </c>
      <c r="G4522" s="1" t="s">
        <v>30</v>
      </c>
      <c r="H4522" s="1" t="s">
        <v>17</v>
      </c>
      <c r="I4522" s="1" t="s">
        <v>12</v>
      </c>
      <c r="J4522" s="1" t="s">
        <v>16</v>
      </c>
      <c r="K4522" s="1" t="s">
        <v>14</v>
      </c>
      <c r="L4522" s="1" t="s">
        <v>77</v>
      </c>
      <c r="M4522" s="1">
        <v>69670</v>
      </c>
      <c r="N4522" s="17">
        <v>633.10971535480417</v>
      </c>
      <c r="O4522" s="8">
        <v>3434.3177028325922</v>
      </c>
      <c r="P4522" s="8">
        <v>5329.1664296036952</v>
      </c>
      <c r="Q4522" s="8">
        <f>P4522-Table3[[#This Row],[paid]]</f>
        <v>1894.848726771103</v>
      </c>
      <c r="R4522" s="8">
        <v>8.417445350079884</v>
      </c>
      <c r="S4522" s="8">
        <v>5000</v>
      </c>
      <c r="T4522" s="10">
        <v>0.05</v>
      </c>
      <c r="U4522" s="8">
        <v>1339.4454870542986</v>
      </c>
      <c r="V4522" s="10">
        <v>4.1890400207608293E-2</v>
      </c>
    </row>
    <row r="4523" spans="1:22" x14ac:dyDescent="0.25">
      <c r="A4523" s="6">
        <v>44755</v>
      </c>
      <c r="B4523" s="7" t="str">
        <f t="shared" si="70"/>
        <v>7</v>
      </c>
      <c r="C4523" s="17">
        <f>_xlfn.ISOWEEKNUM(Table3[[#This Row],[dt]])</f>
        <v>28</v>
      </c>
      <c r="D4523" s="1">
        <v>17282</v>
      </c>
      <c r="E4523" s="1" t="s">
        <v>10</v>
      </c>
      <c r="F4523" s="1" t="s">
        <v>91</v>
      </c>
      <c r="G4523" s="1" t="s">
        <v>56</v>
      </c>
      <c r="H4523" s="1" t="s">
        <v>17</v>
      </c>
      <c r="I4523" s="1" t="s">
        <v>18</v>
      </c>
      <c r="J4523" s="1" t="s">
        <v>13</v>
      </c>
      <c r="K4523" s="1" t="s">
        <v>14</v>
      </c>
      <c r="L4523" s="1" t="s">
        <v>81</v>
      </c>
      <c r="M4523" s="1">
        <v>63470</v>
      </c>
      <c r="N4523" s="17">
        <v>195.63628357551738</v>
      </c>
      <c r="O4523" s="8">
        <v>2755.9691464653074</v>
      </c>
      <c r="P4523" s="8">
        <v>4279.107630660822</v>
      </c>
      <c r="Q4523" s="8">
        <f>P4523-Table3[[#This Row],[paid]]</f>
        <v>1523.1384841955146</v>
      </c>
      <c r="R4523" s="8">
        <v>21.872771003692918</v>
      </c>
      <c r="S4523" s="8">
        <v>1800</v>
      </c>
      <c r="T4523" s="10">
        <v>7.0000000000000007E-2</v>
      </c>
      <c r="U4523" s="8">
        <v>225.39545417456688</v>
      </c>
      <c r="V4523" s="10">
        <v>8.7789119301243616E-3</v>
      </c>
    </row>
    <row r="4524" spans="1:22" x14ac:dyDescent="0.25">
      <c r="A4524" s="6">
        <v>44755</v>
      </c>
      <c r="B4524" s="7" t="str">
        <f t="shared" si="70"/>
        <v>7</v>
      </c>
      <c r="C4524" s="17">
        <f>_xlfn.ISOWEEKNUM(Table3[[#This Row],[dt]])</f>
        <v>28</v>
      </c>
      <c r="D4524" s="1">
        <v>17849</v>
      </c>
      <c r="E4524" s="1" t="s">
        <v>10</v>
      </c>
      <c r="F4524" s="1" t="s">
        <v>94</v>
      </c>
      <c r="G4524" s="1" t="s">
        <v>59</v>
      </c>
      <c r="H4524" s="1" t="s">
        <v>11</v>
      </c>
      <c r="I4524" s="1" t="s">
        <v>18</v>
      </c>
      <c r="J4524" s="1" t="s">
        <v>16</v>
      </c>
      <c r="K4524" s="1" t="s">
        <v>15</v>
      </c>
      <c r="L4524" s="1" t="s">
        <v>80</v>
      </c>
      <c r="M4524" s="1">
        <v>287720</v>
      </c>
      <c r="N4524" s="17">
        <v>620.83769323992783</v>
      </c>
      <c r="O4524" s="8">
        <v>3516.5286842541896</v>
      </c>
      <c r="P4524" s="8">
        <v>4984.4601747589268</v>
      </c>
      <c r="Q4524" s="8">
        <f>P4524-Table3[[#This Row],[paid]]</f>
        <v>1467.9314905047372</v>
      </c>
      <c r="R4524" s="8">
        <v>8.0286043019502049</v>
      </c>
      <c r="S4524" s="8">
        <v>3600</v>
      </c>
      <c r="T4524" s="10">
        <v>0.08</v>
      </c>
      <c r="U4524" s="8">
        <v>802.55912726635211</v>
      </c>
      <c r="V4524" s="10">
        <v>2.6835374314303016E-2</v>
      </c>
    </row>
    <row r="4525" spans="1:22" x14ac:dyDescent="0.25">
      <c r="A4525" s="6">
        <v>44755</v>
      </c>
      <c r="B4525" s="7" t="str">
        <f t="shared" si="70"/>
        <v>7</v>
      </c>
      <c r="C4525" s="17">
        <f>_xlfn.ISOWEEKNUM(Table3[[#This Row],[dt]])</f>
        <v>28</v>
      </c>
      <c r="D4525" s="1">
        <v>15102</v>
      </c>
      <c r="E4525" s="1" t="s">
        <v>10</v>
      </c>
      <c r="F4525" s="1" t="s">
        <v>94</v>
      </c>
      <c r="G4525" s="1" t="s">
        <v>41</v>
      </c>
      <c r="H4525" s="1" t="s">
        <v>17</v>
      </c>
      <c r="I4525" s="1" t="s">
        <v>18</v>
      </c>
      <c r="J4525" s="1" t="s">
        <v>13</v>
      </c>
      <c r="K4525" s="1" t="s">
        <v>15</v>
      </c>
      <c r="L4525" s="1" t="s">
        <v>80</v>
      </c>
      <c r="M4525" s="1">
        <v>276490</v>
      </c>
      <c r="N4525" s="17">
        <v>532.7765523186531</v>
      </c>
      <c r="O4525" s="8">
        <v>8420.5328232891789</v>
      </c>
      <c r="P4525" s="8">
        <v>9838.2948383290877</v>
      </c>
      <c r="Q4525" s="8">
        <f>P4525-Table3[[#This Row],[paid]]</f>
        <v>1417.7620150399089</v>
      </c>
      <c r="R4525" s="8">
        <v>18.46608075282715</v>
      </c>
      <c r="S4525" s="8">
        <v>14400</v>
      </c>
      <c r="T4525" s="10">
        <v>6.5000000000000002E-2</v>
      </c>
      <c r="U4525" s="8">
        <v>3625.7784061330249</v>
      </c>
      <c r="V4525" s="10">
        <v>6.1422879772609365E-2</v>
      </c>
    </row>
    <row r="4526" spans="1:22" x14ac:dyDescent="0.25">
      <c r="A4526" s="6">
        <v>44755</v>
      </c>
      <c r="B4526" s="7" t="str">
        <f t="shared" si="70"/>
        <v>7</v>
      </c>
      <c r="C4526" s="17">
        <f>_xlfn.ISOWEEKNUM(Table3[[#This Row],[dt]])</f>
        <v>28</v>
      </c>
      <c r="D4526" s="1">
        <v>17246</v>
      </c>
      <c r="E4526" s="1" t="s">
        <v>10</v>
      </c>
      <c r="F4526" s="1" t="s">
        <v>92</v>
      </c>
      <c r="G4526" s="1" t="s">
        <v>72</v>
      </c>
      <c r="H4526" s="1" t="s">
        <v>11</v>
      </c>
      <c r="I4526" s="1" t="s">
        <v>12</v>
      </c>
      <c r="J4526" s="1" t="s">
        <v>16</v>
      </c>
      <c r="K4526" s="1" t="s">
        <v>14</v>
      </c>
      <c r="L4526" s="1" t="s">
        <v>77</v>
      </c>
      <c r="M4526" s="1">
        <v>126830</v>
      </c>
      <c r="N4526" s="17">
        <v>347.40806683558174</v>
      </c>
      <c r="O4526" s="8">
        <v>3042.9956399329512</v>
      </c>
      <c r="P4526" s="8">
        <v>4404.838469409211</v>
      </c>
      <c r="Q4526" s="8">
        <f>P4526-Table3[[#This Row],[paid]]</f>
        <v>1361.8428294762598</v>
      </c>
      <c r="R4526" s="8">
        <v>12.679148499720631</v>
      </c>
      <c r="S4526" s="8">
        <v>2200</v>
      </c>
      <c r="T4526" s="10">
        <v>0.15</v>
      </c>
      <c r="U4526" s="8">
        <v>3092.4227047025902</v>
      </c>
      <c r="V4526" s="10">
        <v>0.11700855495530253</v>
      </c>
    </row>
    <row r="4527" spans="1:22" x14ac:dyDescent="0.25">
      <c r="A4527" s="6">
        <v>44755</v>
      </c>
      <c r="B4527" s="7" t="str">
        <f t="shared" si="70"/>
        <v>7</v>
      </c>
      <c r="C4527" s="17">
        <f>_xlfn.ISOWEEKNUM(Table3[[#This Row],[dt]])</f>
        <v>28</v>
      </c>
      <c r="D4527" s="1">
        <v>10778</v>
      </c>
      <c r="E4527" s="1" t="s">
        <v>10</v>
      </c>
      <c r="F4527" s="1" t="s">
        <v>91</v>
      </c>
      <c r="G4527" s="1" t="s">
        <v>39</v>
      </c>
      <c r="H4527" s="1" t="s">
        <v>17</v>
      </c>
      <c r="I4527" s="1" t="s">
        <v>12</v>
      </c>
      <c r="J4527" s="1" t="s">
        <v>16</v>
      </c>
      <c r="K4527" s="1" t="s">
        <v>20</v>
      </c>
      <c r="L4527" s="1" t="s">
        <v>77</v>
      </c>
      <c r="M4527" s="1">
        <v>183210</v>
      </c>
      <c r="N4527" s="17">
        <v>595.22906728080272</v>
      </c>
      <c r="O4527" s="8">
        <v>5295.7630560600255</v>
      </c>
      <c r="P4527" s="8">
        <v>6650.1943130775171</v>
      </c>
      <c r="Q4527" s="8">
        <f>P4527-Table3[[#This Row],[paid]]</f>
        <v>1354.4312570174916</v>
      </c>
      <c r="R4527" s="8">
        <v>11.172495898860817</v>
      </c>
      <c r="S4527" s="8">
        <v>13800</v>
      </c>
      <c r="T4527" s="10">
        <v>0.09</v>
      </c>
      <c r="U4527" s="8">
        <v>2773.3893279218455</v>
      </c>
      <c r="V4527" s="10">
        <v>6.950647347922885E-2</v>
      </c>
    </row>
    <row r="4528" spans="1:22" x14ac:dyDescent="0.25">
      <c r="A4528" s="6">
        <v>44755</v>
      </c>
      <c r="B4528" s="7" t="str">
        <f t="shared" si="70"/>
        <v>7</v>
      </c>
      <c r="C4528" s="17">
        <f>_xlfn.ISOWEEKNUM(Table3[[#This Row],[dt]])</f>
        <v>28</v>
      </c>
      <c r="D4528" s="1">
        <v>17673</v>
      </c>
      <c r="E4528" s="1" t="s">
        <v>10</v>
      </c>
      <c r="F4528" s="1" t="s">
        <v>94</v>
      </c>
      <c r="G4528" s="1" t="s">
        <v>66</v>
      </c>
      <c r="H4528" s="1" t="s">
        <v>11</v>
      </c>
      <c r="I4528" s="1" t="s">
        <v>18</v>
      </c>
      <c r="J4528" s="1" t="s">
        <v>16</v>
      </c>
      <c r="K4528" s="1" t="s">
        <v>14</v>
      </c>
      <c r="L4528" s="1" t="s">
        <v>76</v>
      </c>
      <c r="M4528" s="1">
        <v>162930</v>
      </c>
      <c r="N4528" s="17">
        <v>609.61372259696452</v>
      </c>
      <c r="O4528" s="8">
        <v>3035.0911275812246</v>
      </c>
      <c r="P4528" s="8">
        <v>4343.2704241920401</v>
      </c>
      <c r="Q4528" s="8">
        <f>P4528-Table3[[#This Row],[paid]]</f>
        <v>1308.1792966108155</v>
      </c>
      <c r="R4528" s="8">
        <v>7.124627060049824</v>
      </c>
      <c r="S4528" s="8">
        <v>3400</v>
      </c>
      <c r="T4528" s="10">
        <v>0.1</v>
      </c>
      <c r="U4528" s="8">
        <v>317.75631102886064</v>
      </c>
      <c r="V4528" s="10">
        <v>1.2193434900229262E-2</v>
      </c>
    </row>
    <row r="4529" spans="1:22" x14ac:dyDescent="0.25">
      <c r="A4529" s="6">
        <v>44755</v>
      </c>
      <c r="B4529" s="7" t="str">
        <f t="shared" si="70"/>
        <v>7</v>
      </c>
      <c r="C4529" s="17">
        <f>_xlfn.ISOWEEKNUM(Table3[[#This Row],[dt]])</f>
        <v>28</v>
      </c>
      <c r="D4529" s="1">
        <v>15839</v>
      </c>
      <c r="E4529" s="1" t="s">
        <v>10</v>
      </c>
      <c r="F4529" s="1" t="s">
        <v>89</v>
      </c>
      <c r="G4529" s="1" t="s">
        <v>74</v>
      </c>
      <c r="H4529" s="1" t="s">
        <v>19</v>
      </c>
      <c r="I4529" s="1" t="s">
        <v>12</v>
      </c>
      <c r="J4529" s="1" t="s">
        <v>16</v>
      </c>
      <c r="K4529" s="1" t="s">
        <v>14</v>
      </c>
      <c r="L4529" s="1" t="s">
        <v>80</v>
      </c>
      <c r="M4529" s="1">
        <v>211400</v>
      </c>
      <c r="N4529" s="17">
        <v>177.71848386271427</v>
      </c>
      <c r="O4529" s="8">
        <v>4432.7002333189848</v>
      </c>
      <c r="P4529" s="8">
        <v>5708.4982962561589</v>
      </c>
      <c r="Q4529" s="8">
        <f>P4529-Table3[[#This Row],[paid]]</f>
        <v>1275.7980629371741</v>
      </c>
      <c r="R4529" s="8">
        <v>32.121016183470914</v>
      </c>
      <c r="S4529" s="8">
        <v>3600</v>
      </c>
      <c r="T4529" s="10">
        <v>7.4999999999999997E-2</v>
      </c>
      <c r="U4529" s="8">
        <v>2517.6650199364562</v>
      </c>
      <c r="V4529" s="10">
        <v>7.3506343503907515E-2</v>
      </c>
    </row>
    <row r="4530" spans="1:22" x14ac:dyDescent="0.25">
      <c r="A4530" s="6">
        <v>44755</v>
      </c>
      <c r="B4530" s="7" t="str">
        <f t="shared" si="70"/>
        <v>7</v>
      </c>
      <c r="C4530" s="17">
        <f>_xlfn.ISOWEEKNUM(Table3[[#This Row],[dt]])</f>
        <v>28</v>
      </c>
      <c r="D4530" s="1">
        <v>10777</v>
      </c>
      <c r="E4530" s="1" t="s">
        <v>10</v>
      </c>
      <c r="F4530" s="1" t="s">
        <v>89</v>
      </c>
      <c r="G4530" s="1" t="s">
        <v>31</v>
      </c>
      <c r="H4530" s="1" t="s">
        <v>11</v>
      </c>
      <c r="I4530" s="1" t="s">
        <v>18</v>
      </c>
      <c r="J4530" s="1" t="s">
        <v>16</v>
      </c>
      <c r="K4530" s="1" t="s">
        <v>15</v>
      </c>
      <c r="L4530" s="1" t="s">
        <v>77</v>
      </c>
      <c r="M4530" s="1">
        <v>130200</v>
      </c>
      <c r="N4530" s="17">
        <v>789.75997912861988</v>
      </c>
      <c r="O4530" s="8">
        <v>2763.9448551102851</v>
      </c>
      <c r="P4530" s="8">
        <v>3911.9229947751883</v>
      </c>
      <c r="Q4530" s="8">
        <f>P4530-Table3[[#This Row],[paid]]</f>
        <v>1147.9781396649032</v>
      </c>
      <c r="R4530" s="8">
        <v>4.9533061919539163</v>
      </c>
      <c r="S4530" s="8">
        <v>1400</v>
      </c>
      <c r="T4530" s="10">
        <v>0.15</v>
      </c>
      <c r="U4530" s="8">
        <v>2527.154889984261</v>
      </c>
      <c r="V4530" s="10">
        <v>0.10766890918522509</v>
      </c>
    </row>
    <row r="4531" spans="1:22" x14ac:dyDescent="0.25">
      <c r="A4531" s="6">
        <v>44755</v>
      </c>
      <c r="B4531" s="7" t="str">
        <f t="shared" si="70"/>
        <v>7</v>
      </c>
      <c r="C4531" s="17">
        <f>_xlfn.ISOWEEKNUM(Table3[[#This Row],[dt]])</f>
        <v>28</v>
      </c>
      <c r="D4531" s="1">
        <v>17833</v>
      </c>
      <c r="E4531" s="1" t="s">
        <v>10</v>
      </c>
      <c r="F4531" s="1" t="s">
        <v>94</v>
      </c>
      <c r="G4531" s="1" t="s">
        <v>70</v>
      </c>
      <c r="H4531" s="1" t="s">
        <v>11</v>
      </c>
      <c r="I4531" s="1" t="s">
        <v>12</v>
      </c>
      <c r="J4531" s="1" t="s">
        <v>13</v>
      </c>
      <c r="K4531" s="1" t="s">
        <v>15</v>
      </c>
      <c r="L4531" s="1" t="s">
        <v>75</v>
      </c>
      <c r="M4531" s="1">
        <v>87970</v>
      </c>
      <c r="N4531" s="17">
        <v>545.42958370239148</v>
      </c>
      <c r="O4531" s="8">
        <v>2466.6408067711354</v>
      </c>
      <c r="P4531" s="8">
        <v>3559.2033555039984</v>
      </c>
      <c r="Q4531" s="8">
        <f>P4531-Table3[[#This Row],[paid]]</f>
        <v>1092.562548732863</v>
      </c>
      <c r="R4531" s="8">
        <v>6.5255047798178181</v>
      </c>
      <c r="S4531" s="8">
        <v>2800</v>
      </c>
      <c r="T4531" s="10">
        <v>0.15</v>
      </c>
      <c r="U4531" s="8">
        <v>2842.4922543964653</v>
      </c>
      <c r="V4531" s="10">
        <v>0.1331052659111108</v>
      </c>
    </row>
    <row r="4532" spans="1:22" x14ac:dyDescent="0.25">
      <c r="A4532" s="6">
        <v>44755</v>
      </c>
      <c r="B4532" s="7" t="str">
        <f t="shared" si="70"/>
        <v>7</v>
      </c>
      <c r="C4532" s="17">
        <f>_xlfn.ISOWEEKNUM(Table3[[#This Row],[dt]])</f>
        <v>28</v>
      </c>
      <c r="D4532" s="1">
        <v>16483</v>
      </c>
      <c r="E4532" s="1" t="s">
        <v>10</v>
      </c>
      <c r="F4532" s="1" t="s">
        <v>93</v>
      </c>
      <c r="G4532" s="1" t="s">
        <v>65</v>
      </c>
      <c r="H4532" s="1" t="s">
        <v>17</v>
      </c>
      <c r="I4532" s="1" t="s">
        <v>18</v>
      </c>
      <c r="J4532" s="1" t="s">
        <v>13</v>
      </c>
      <c r="K4532" s="1" t="s">
        <v>15</v>
      </c>
      <c r="L4532" s="1" t="s">
        <v>78</v>
      </c>
      <c r="M4532" s="1">
        <v>99800</v>
      </c>
      <c r="N4532" s="17">
        <v>590.98376313276026</v>
      </c>
      <c r="O4532" s="8">
        <v>1844.4262146975475</v>
      </c>
      <c r="P4532" s="8">
        <v>2930.1772719964224</v>
      </c>
      <c r="Q4532" s="8">
        <f>P4532-Table3[[#This Row],[paid]]</f>
        <v>1085.7510572988749</v>
      </c>
      <c r="R4532" s="8">
        <v>4.9581349857460957</v>
      </c>
      <c r="S4532" s="8">
        <v>1200</v>
      </c>
      <c r="T4532" s="10">
        <v>0.06</v>
      </c>
      <c r="U4532" s="8">
        <v>931.28907492499957</v>
      </c>
      <c r="V4532" s="10">
        <v>5.2971145228725529E-2</v>
      </c>
    </row>
    <row r="4533" spans="1:22" x14ac:dyDescent="0.25">
      <c r="A4533" s="6">
        <v>44755</v>
      </c>
      <c r="B4533" s="7" t="str">
        <f t="shared" si="70"/>
        <v>7</v>
      </c>
      <c r="C4533" s="17">
        <f>_xlfn.ISOWEEKNUM(Table3[[#This Row],[dt]])</f>
        <v>28</v>
      </c>
      <c r="D4533" s="1">
        <v>16656</v>
      </c>
      <c r="E4533" s="1" t="s">
        <v>10</v>
      </c>
      <c r="F4533" s="1" t="s">
        <v>93</v>
      </c>
      <c r="G4533" s="1" t="s">
        <v>67</v>
      </c>
      <c r="H4533" s="1" t="s">
        <v>11</v>
      </c>
      <c r="I4533" s="1" t="s">
        <v>18</v>
      </c>
      <c r="J4533" s="1" t="s">
        <v>13</v>
      </c>
      <c r="K4533" s="1" t="s">
        <v>14</v>
      </c>
      <c r="L4533" s="1" t="s">
        <v>78</v>
      </c>
      <c r="M4533" s="1">
        <v>174660</v>
      </c>
      <c r="N4533" s="17">
        <v>522.04764453961457</v>
      </c>
      <c r="O4533" s="8">
        <v>3581.3425567944596</v>
      </c>
      <c r="P4533" s="8">
        <v>4650.8244926965881</v>
      </c>
      <c r="Q4533" s="8">
        <f>P4533-Table3[[#This Row],[paid]]</f>
        <v>1069.4819359021285</v>
      </c>
      <c r="R4533" s="8">
        <v>8.9088123303344773</v>
      </c>
      <c r="S4533" s="8">
        <v>3800</v>
      </c>
      <c r="T4533" s="10">
        <v>0.11</v>
      </c>
      <c r="U4533" s="8">
        <v>2369.4421133953033</v>
      </c>
      <c r="V4533" s="10">
        <v>8.4911184999425057E-2</v>
      </c>
    </row>
    <row r="4534" spans="1:22" x14ac:dyDescent="0.25">
      <c r="A4534" s="6">
        <v>44755</v>
      </c>
      <c r="B4534" s="7" t="str">
        <f t="shared" si="70"/>
        <v>7</v>
      </c>
      <c r="C4534" s="17">
        <f>_xlfn.ISOWEEKNUM(Table3[[#This Row],[dt]])</f>
        <v>28</v>
      </c>
      <c r="D4534" s="1">
        <v>2647</v>
      </c>
      <c r="E4534" s="1" t="s">
        <v>10</v>
      </c>
      <c r="F4534" s="1" t="s">
        <v>93</v>
      </c>
      <c r="G4534" s="1" t="s">
        <v>58</v>
      </c>
      <c r="H4534" s="1" t="s">
        <v>11</v>
      </c>
      <c r="I4534" s="1" t="s">
        <v>21</v>
      </c>
      <c r="J4534" s="1" t="s">
        <v>13</v>
      </c>
      <c r="K4534" s="1" t="s">
        <v>14</v>
      </c>
      <c r="L4534" s="1" t="s">
        <v>77</v>
      </c>
      <c r="M4534" s="1">
        <v>263600</v>
      </c>
      <c r="N4534" s="17">
        <v>663.94426580921765</v>
      </c>
      <c r="O4534" s="8">
        <v>6030.856892779364</v>
      </c>
      <c r="P4534" s="8">
        <v>7099.5617941078972</v>
      </c>
      <c r="Q4534" s="8">
        <f>P4534-Table3[[#This Row],[paid]]</f>
        <v>1068.7049013285332</v>
      </c>
      <c r="R4534" s="8">
        <v>10.693008675140716</v>
      </c>
      <c r="S4534" s="8">
        <v>8200</v>
      </c>
      <c r="T4534" s="10">
        <v>0.08</v>
      </c>
      <c r="U4534" s="8">
        <v>1402.3807424662448</v>
      </c>
      <c r="V4534" s="10">
        <v>3.292176764182158E-2</v>
      </c>
    </row>
    <row r="4535" spans="1:22" x14ac:dyDescent="0.25">
      <c r="A4535" s="6">
        <v>44755</v>
      </c>
      <c r="B4535" s="7" t="str">
        <f t="shared" si="70"/>
        <v>7</v>
      </c>
      <c r="C4535" s="17">
        <f>_xlfn.ISOWEEKNUM(Table3[[#This Row],[dt]])</f>
        <v>28</v>
      </c>
      <c r="D4535" s="1">
        <v>9363</v>
      </c>
      <c r="E4535" s="1" t="s">
        <v>10</v>
      </c>
      <c r="F4535" s="1" t="s">
        <v>91</v>
      </c>
      <c r="G4535" s="1" t="s">
        <v>48</v>
      </c>
      <c r="H4535" s="1" t="s">
        <v>11</v>
      </c>
      <c r="I4535" s="1" t="s">
        <v>18</v>
      </c>
      <c r="J4535" s="1" t="s">
        <v>13</v>
      </c>
      <c r="K4535" s="1" t="s">
        <v>14</v>
      </c>
      <c r="L4535" s="1" t="s">
        <v>77</v>
      </c>
      <c r="M4535" s="1">
        <v>64490</v>
      </c>
      <c r="N4535" s="17">
        <v>338.16471314003701</v>
      </c>
      <c r="O4535" s="8">
        <v>1481.8934648154911</v>
      </c>
      <c r="P4535" s="8">
        <v>2456.4905805560106</v>
      </c>
      <c r="Q4535" s="8">
        <f>P4535-Table3[[#This Row],[paid]]</f>
        <v>974.59711574051948</v>
      </c>
      <c r="R4535" s="8">
        <v>7.2641836510563307</v>
      </c>
      <c r="S4535" s="8">
        <v>600</v>
      </c>
      <c r="T4535" s="10">
        <v>0.12</v>
      </c>
      <c r="U4535" s="8">
        <v>1149.4832527759697</v>
      </c>
      <c r="V4535" s="10">
        <v>7.798952849473792E-2</v>
      </c>
    </row>
    <row r="4536" spans="1:22" x14ac:dyDescent="0.25">
      <c r="A4536" s="6">
        <v>44755</v>
      </c>
      <c r="B4536" s="7" t="str">
        <f t="shared" si="70"/>
        <v>7</v>
      </c>
      <c r="C4536" s="17">
        <f>_xlfn.ISOWEEKNUM(Table3[[#This Row],[dt]])</f>
        <v>28</v>
      </c>
      <c r="D4536" s="1">
        <v>3015</v>
      </c>
      <c r="E4536" s="1" t="s">
        <v>10</v>
      </c>
      <c r="F4536" s="1" t="s">
        <v>94</v>
      </c>
      <c r="G4536" s="1" t="s">
        <v>37</v>
      </c>
      <c r="H4536" s="1" t="s">
        <v>11</v>
      </c>
      <c r="I4536" s="1" t="s">
        <v>12</v>
      </c>
      <c r="J4536" s="1" t="s">
        <v>16</v>
      </c>
      <c r="K4536" s="1" t="s">
        <v>15</v>
      </c>
      <c r="L4536" s="1" t="s">
        <v>79</v>
      </c>
      <c r="M4536" s="1">
        <v>609920</v>
      </c>
      <c r="N4536" s="17">
        <v>5890.7093351587237</v>
      </c>
      <c r="O4536" s="8">
        <v>10681.557063907732</v>
      </c>
      <c r="P4536" s="8">
        <v>11613.500906310794</v>
      </c>
      <c r="Q4536" s="8">
        <f>P4536-Table3[[#This Row],[paid]]</f>
        <v>931.94384240306135</v>
      </c>
      <c r="R4536" s="8">
        <v>1.9714944746968865</v>
      </c>
      <c r="S4536" s="8">
        <v>9600</v>
      </c>
      <c r="T4536" s="10">
        <v>0.13</v>
      </c>
      <c r="U4536" s="8">
        <v>7778.9214216762939</v>
      </c>
      <c r="V4536" s="10">
        <v>0.11163618223925938</v>
      </c>
    </row>
    <row r="4537" spans="1:22" x14ac:dyDescent="0.25">
      <c r="A4537" s="6">
        <v>44755</v>
      </c>
      <c r="B4537" s="7" t="str">
        <f t="shared" si="70"/>
        <v>7</v>
      </c>
      <c r="C4537" s="17">
        <f>_xlfn.ISOWEEKNUM(Table3[[#This Row],[dt]])</f>
        <v>28</v>
      </c>
      <c r="D4537" s="1">
        <v>16602</v>
      </c>
      <c r="E4537" s="1" t="s">
        <v>10</v>
      </c>
      <c r="F4537" s="1" t="s">
        <v>92</v>
      </c>
      <c r="G4537" s="1" t="s">
        <v>56</v>
      </c>
      <c r="H4537" s="1" t="s">
        <v>11</v>
      </c>
      <c r="I4537" s="1" t="s">
        <v>18</v>
      </c>
      <c r="J4537" s="1" t="s">
        <v>16</v>
      </c>
      <c r="K4537" s="1" t="s">
        <v>15</v>
      </c>
      <c r="L4537" s="1" t="s">
        <v>75</v>
      </c>
      <c r="M4537" s="1">
        <v>99360</v>
      </c>
      <c r="N4537" s="17">
        <v>456.4909847434119</v>
      </c>
      <c r="O4537" s="8">
        <v>2026.4290303986252</v>
      </c>
      <c r="P4537" s="8">
        <v>2908.9515207525342</v>
      </c>
      <c r="Q4537" s="8">
        <f>P4537-Table3[[#This Row],[paid]]</f>
        <v>882.52249035390901</v>
      </c>
      <c r="R4537" s="8">
        <v>6.3724183345868726</v>
      </c>
      <c r="S4537" s="8">
        <v>1600</v>
      </c>
      <c r="T4537" s="10">
        <v>0.08</v>
      </c>
      <c r="U4537" s="8">
        <v>539.17567733139424</v>
      </c>
      <c r="V4537" s="10">
        <v>3.0891753350815076E-2</v>
      </c>
    </row>
    <row r="4538" spans="1:22" x14ac:dyDescent="0.25">
      <c r="A4538" s="6">
        <v>44755</v>
      </c>
      <c r="B4538" s="7" t="str">
        <f t="shared" si="70"/>
        <v>7</v>
      </c>
      <c r="C4538" s="17">
        <f>_xlfn.ISOWEEKNUM(Table3[[#This Row],[dt]])</f>
        <v>28</v>
      </c>
      <c r="D4538" s="1">
        <v>17267</v>
      </c>
      <c r="E4538" s="1" t="s">
        <v>10</v>
      </c>
      <c r="F4538" s="1" t="s">
        <v>90</v>
      </c>
      <c r="G4538" s="1" t="s">
        <v>57</v>
      </c>
      <c r="H4538" s="1" t="s">
        <v>11</v>
      </c>
      <c r="I4538" s="1" t="s">
        <v>21</v>
      </c>
      <c r="J4538" s="1" t="s">
        <v>13</v>
      </c>
      <c r="K4538" s="1" t="s">
        <v>15</v>
      </c>
      <c r="L4538" s="1" t="s">
        <v>81</v>
      </c>
      <c r="M4538" s="1">
        <v>84350</v>
      </c>
      <c r="N4538" s="17">
        <v>425.19017505269909</v>
      </c>
      <c r="O4538" s="8">
        <v>1834.521257107828</v>
      </c>
      <c r="P4538" s="8">
        <v>2363.6982255987123</v>
      </c>
      <c r="Q4538" s="8">
        <f>P4538-Table3[[#This Row],[paid]]</f>
        <v>529.17696849088429</v>
      </c>
      <c r="R4538" s="8">
        <v>5.5591553245691765</v>
      </c>
      <c r="S4538" s="8">
        <v>800</v>
      </c>
      <c r="T4538" s="10">
        <v>0.06</v>
      </c>
      <c r="U4538" s="8">
        <v>581.48165497247703</v>
      </c>
      <c r="V4538" s="10">
        <v>4.1000838479510977E-2</v>
      </c>
    </row>
    <row r="4539" spans="1:22" x14ac:dyDescent="0.25">
      <c r="A4539" s="6">
        <v>44755</v>
      </c>
      <c r="B4539" s="7" t="str">
        <f t="shared" si="70"/>
        <v>7</v>
      </c>
      <c r="C4539" s="17">
        <f>_xlfn.ISOWEEKNUM(Table3[[#This Row],[dt]])</f>
        <v>28</v>
      </c>
      <c r="D4539" s="1">
        <v>18006</v>
      </c>
      <c r="E4539" s="1" t="s">
        <v>10</v>
      </c>
      <c r="F4539" s="1" t="s">
        <v>95</v>
      </c>
      <c r="G4539" s="1" t="s">
        <v>30</v>
      </c>
      <c r="H4539" s="1" t="s">
        <v>11</v>
      </c>
      <c r="I4539" s="1" t="s">
        <v>12</v>
      </c>
      <c r="J4539" s="1" t="s">
        <v>16</v>
      </c>
      <c r="K4539" s="1" t="s">
        <v>14</v>
      </c>
      <c r="L4539" s="1" t="s">
        <v>80</v>
      </c>
      <c r="M4539" s="1">
        <v>57570</v>
      </c>
      <c r="N4539" s="17">
        <v>270.82661290322579</v>
      </c>
      <c r="O4539" s="8">
        <v>1764.5136116364802</v>
      </c>
      <c r="P4539" s="8">
        <v>2275.6059279102187</v>
      </c>
      <c r="Q4539" s="8">
        <f>P4539-Table3[[#This Row],[paid]]</f>
        <v>511.09231627373856</v>
      </c>
      <c r="R4539" s="8">
        <v>8.4024457696975254</v>
      </c>
      <c r="S4539" s="8">
        <v>2000</v>
      </c>
      <c r="T4539" s="10">
        <v>0.08</v>
      </c>
      <c r="U4539" s="8">
        <v>978.77500492465583</v>
      </c>
      <c r="V4539" s="10">
        <v>7.1686035568228099E-2</v>
      </c>
    </row>
    <row r="4540" spans="1:22" x14ac:dyDescent="0.25">
      <c r="A4540" s="6">
        <v>44755</v>
      </c>
      <c r="B4540" s="7" t="str">
        <f t="shared" si="70"/>
        <v>7</v>
      </c>
      <c r="C4540" s="17">
        <f>_xlfn.ISOWEEKNUM(Table3[[#This Row],[dt]])</f>
        <v>28</v>
      </c>
      <c r="D4540" s="1">
        <v>17957</v>
      </c>
      <c r="E4540" s="1" t="s">
        <v>10</v>
      </c>
      <c r="F4540" s="1" t="s">
        <v>90</v>
      </c>
      <c r="G4540" s="1" t="s">
        <v>33</v>
      </c>
      <c r="H4540" s="1" t="s">
        <v>17</v>
      </c>
      <c r="I4540" s="1" t="s">
        <v>12</v>
      </c>
      <c r="J4540" s="1" t="s">
        <v>16</v>
      </c>
      <c r="K4540" s="1" t="s">
        <v>15</v>
      </c>
      <c r="L4540" s="1" t="s">
        <v>78</v>
      </c>
      <c r="M4540" s="1">
        <v>215450</v>
      </c>
      <c r="N4540" s="17">
        <v>2183.0409241444568</v>
      </c>
      <c r="O4540" s="8">
        <v>1139.5684650068674</v>
      </c>
      <c r="P4540" s="8">
        <v>1613.3103728757924</v>
      </c>
      <c r="Q4540" s="8">
        <f>P4540-Table3[[#This Row],[paid]]</f>
        <v>473.74190786892495</v>
      </c>
      <c r="R4540" s="8">
        <v>0.73901975681379206</v>
      </c>
      <c r="S4540" s="8">
        <v>1000</v>
      </c>
      <c r="T4540" s="10">
        <v>7.4999999999999997E-2</v>
      </c>
      <c r="U4540" s="8">
        <v>608.2538201385114</v>
      </c>
      <c r="V4540" s="10">
        <v>6.2837032721140718E-2</v>
      </c>
    </row>
    <row r="4541" spans="1:22" x14ac:dyDescent="0.25">
      <c r="A4541" s="6">
        <v>44755</v>
      </c>
      <c r="B4541" s="7" t="str">
        <f t="shared" si="70"/>
        <v>7</v>
      </c>
      <c r="C4541" s="17">
        <f>_xlfn.ISOWEEKNUM(Table3[[#This Row],[dt]])</f>
        <v>28</v>
      </c>
      <c r="D4541" s="1">
        <v>15169</v>
      </c>
      <c r="E4541" s="1" t="s">
        <v>10</v>
      </c>
      <c r="F4541" s="1" t="s">
        <v>91</v>
      </c>
      <c r="G4541" s="1" t="s">
        <v>39</v>
      </c>
      <c r="H4541" s="1" t="s">
        <v>11</v>
      </c>
      <c r="I4541" s="1" t="s">
        <v>18</v>
      </c>
      <c r="J4541" s="1" t="s">
        <v>13</v>
      </c>
      <c r="K4541" s="1" t="s">
        <v>14</v>
      </c>
      <c r="L4541" s="1" t="s">
        <v>79</v>
      </c>
      <c r="M4541" s="1">
        <v>173240</v>
      </c>
      <c r="N4541" s="17">
        <v>899.91417601445448</v>
      </c>
      <c r="O4541" s="8">
        <v>3865.6650702998377</v>
      </c>
      <c r="P4541" s="8">
        <v>4201.40917450089</v>
      </c>
      <c r="Q4541" s="8">
        <f>P4541-Table3[[#This Row],[paid]]</f>
        <v>335.74410420105232</v>
      </c>
      <c r="R4541" s="8">
        <v>4.6686776211350702</v>
      </c>
      <c r="S4541" s="8">
        <v>4000</v>
      </c>
      <c r="T4541" s="10">
        <v>0.09</v>
      </c>
      <c r="U4541" s="8">
        <v>1167.4334771919998</v>
      </c>
      <c r="V4541" s="10">
        <v>4.6311187060655908E-2</v>
      </c>
    </row>
    <row r="4542" spans="1:22" x14ac:dyDescent="0.25">
      <c r="A4542" s="6">
        <v>44755</v>
      </c>
      <c r="B4542" s="7" t="str">
        <f t="shared" si="70"/>
        <v>7</v>
      </c>
      <c r="C4542" s="17">
        <f>_xlfn.ISOWEEKNUM(Table3[[#This Row],[dt]])</f>
        <v>28</v>
      </c>
      <c r="D4542" s="1">
        <v>17644</v>
      </c>
      <c r="E4542" s="1" t="s">
        <v>10</v>
      </c>
      <c r="F4542" s="1" t="s">
        <v>90</v>
      </c>
      <c r="G4542" s="1" t="s">
        <v>63</v>
      </c>
      <c r="H4542" s="1" t="s">
        <v>17</v>
      </c>
      <c r="I4542" s="1" t="s">
        <v>18</v>
      </c>
      <c r="J4542" s="1" t="s">
        <v>13</v>
      </c>
      <c r="K4542" s="1" t="s">
        <v>14</v>
      </c>
      <c r="L4542" s="1" t="s">
        <v>81</v>
      </c>
      <c r="M4542" s="1">
        <v>165960</v>
      </c>
      <c r="N4542" s="17">
        <v>732.81201645469298</v>
      </c>
      <c r="O4542" s="8">
        <v>5906.5953321063307</v>
      </c>
      <c r="P4542" s="8">
        <v>6165.8462047047251</v>
      </c>
      <c r="Q4542" s="8">
        <f>P4542-Table3[[#This Row],[paid]]</f>
        <v>259.25087259839438</v>
      </c>
      <c r="R4542" s="8">
        <v>8.4139534645389329</v>
      </c>
      <c r="S4542" s="8">
        <v>12200</v>
      </c>
      <c r="T4542" s="10">
        <v>0.1</v>
      </c>
      <c r="U4542" s="8">
        <v>1209.7215156496759</v>
      </c>
      <c r="V4542" s="10">
        <v>3.2699526701531582E-2</v>
      </c>
    </row>
    <row r="4543" spans="1:22" x14ac:dyDescent="0.25">
      <c r="A4543" s="6">
        <v>44755</v>
      </c>
      <c r="B4543" s="7" t="str">
        <f t="shared" si="70"/>
        <v>7</v>
      </c>
      <c r="C4543" s="17">
        <f>_xlfn.ISOWEEKNUM(Table3[[#This Row],[dt]])</f>
        <v>28</v>
      </c>
      <c r="D4543" s="1">
        <v>7797</v>
      </c>
      <c r="E4543" s="1" t="s">
        <v>10</v>
      </c>
      <c r="F4543" s="1" t="s">
        <v>94</v>
      </c>
      <c r="G4543" s="1" t="s">
        <v>28</v>
      </c>
      <c r="H4543" s="1" t="s">
        <v>19</v>
      </c>
      <c r="I4543" s="1" t="s">
        <v>18</v>
      </c>
      <c r="J4543" s="1" t="s">
        <v>13</v>
      </c>
      <c r="K4543" s="1" t="s">
        <v>14</v>
      </c>
      <c r="L4543" s="1" t="s">
        <v>78</v>
      </c>
      <c r="M4543" s="1">
        <v>172570</v>
      </c>
      <c r="N4543" s="17">
        <v>366.10082341519541</v>
      </c>
      <c r="O4543" s="8">
        <v>4919.5448417937014</v>
      </c>
      <c r="P4543" s="8">
        <v>5087.710218668507</v>
      </c>
      <c r="Q4543" s="8">
        <f>P4543-Table3[[#This Row],[paid]]</f>
        <v>168.16537687480559</v>
      </c>
      <c r="R4543" s="8">
        <v>13.897019327100853</v>
      </c>
      <c r="S4543" s="8">
        <v>6400</v>
      </c>
      <c r="T4543" s="10">
        <v>0.125</v>
      </c>
      <c r="U4543" s="8">
        <v>2076.9772250027249</v>
      </c>
      <c r="V4543" s="10">
        <v>6.8039030517815333E-2</v>
      </c>
    </row>
    <row r="4544" spans="1:22" x14ac:dyDescent="0.25">
      <c r="A4544" s="6">
        <v>44755</v>
      </c>
      <c r="B4544" s="7" t="str">
        <f t="shared" si="70"/>
        <v>7</v>
      </c>
      <c r="C4544" s="17">
        <f>_xlfn.ISOWEEKNUM(Table3[[#This Row],[dt]])</f>
        <v>28</v>
      </c>
      <c r="D4544" s="1">
        <v>2851</v>
      </c>
      <c r="E4544" s="1" t="s">
        <v>10</v>
      </c>
      <c r="F4544" s="1" t="s">
        <v>93</v>
      </c>
      <c r="G4544" s="1" t="s">
        <v>41</v>
      </c>
      <c r="H4544" s="1" t="s">
        <v>11</v>
      </c>
      <c r="I4544" s="1" t="s">
        <v>18</v>
      </c>
      <c r="J4544" s="1" t="s">
        <v>13</v>
      </c>
      <c r="K4544" s="1" t="s">
        <v>15</v>
      </c>
      <c r="L4544" s="1" t="s">
        <v>78</v>
      </c>
      <c r="M4544" s="1">
        <v>34990</v>
      </c>
      <c r="N4544" s="17">
        <v>303.00334579807128</v>
      </c>
      <c r="O4544" s="8">
        <v>1048.7943257117165</v>
      </c>
      <c r="P4544" s="8">
        <v>1203.743142972281</v>
      </c>
      <c r="Q4544" s="8">
        <f>P4544-Table3[[#This Row],[paid]]</f>
        <v>154.94881726056451</v>
      </c>
      <c r="R4544" s="8">
        <v>3.9727057792110467</v>
      </c>
      <c r="S4544" s="8">
        <v>1000</v>
      </c>
      <c r="T4544" s="10">
        <v>0.08</v>
      </c>
      <c r="U4544" s="8">
        <v>96.324778451158039</v>
      </c>
      <c r="V4544" s="10">
        <v>1.3336840035673089E-2</v>
      </c>
    </row>
    <row r="4545" spans="1:22" x14ac:dyDescent="0.25">
      <c r="A4545" s="6">
        <v>44755</v>
      </c>
      <c r="B4545" s="7" t="str">
        <f t="shared" si="70"/>
        <v>7</v>
      </c>
      <c r="C4545" s="17">
        <f>_xlfn.ISOWEEKNUM(Table3[[#This Row],[dt]])</f>
        <v>28</v>
      </c>
      <c r="D4545" s="1">
        <v>3534</v>
      </c>
      <c r="E4545" s="1" t="s">
        <v>10</v>
      </c>
      <c r="F4545" s="1" t="s">
        <v>91</v>
      </c>
      <c r="G4545" s="1" t="s">
        <v>66</v>
      </c>
      <c r="H4545" s="1" t="s">
        <v>11</v>
      </c>
      <c r="I4545" s="1" t="s">
        <v>18</v>
      </c>
      <c r="J4545" s="1" t="s">
        <v>13</v>
      </c>
      <c r="K4545" s="1" t="s">
        <v>14</v>
      </c>
      <c r="L4545" s="1" t="s">
        <v>76</v>
      </c>
      <c r="M4545" s="1">
        <v>104560</v>
      </c>
      <c r="N4545" s="17">
        <v>194.3727512592948</v>
      </c>
      <c r="O4545" s="8">
        <v>2698.8829353794631</v>
      </c>
      <c r="P4545" s="8">
        <v>2820.3725885831605</v>
      </c>
      <c r="Q4545" s="8">
        <f>P4545-Table3[[#This Row],[paid]]</f>
        <v>121.48965320369734</v>
      </c>
      <c r="R4545" s="8">
        <v>14.510123308491739</v>
      </c>
      <c r="S4545" s="8">
        <v>1400</v>
      </c>
      <c r="T4545" s="10">
        <v>0.08</v>
      </c>
      <c r="U4545" s="8">
        <v>1302.4235707492314</v>
      </c>
      <c r="V4545" s="10">
        <v>7.6965219419438222E-2</v>
      </c>
    </row>
    <row r="4546" spans="1:22" x14ac:dyDescent="0.25">
      <c r="A4546" s="6">
        <v>44755</v>
      </c>
      <c r="B4546" s="7" t="str">
        <f t="shared" ref="B4546:B4609" si="71">TEXT(A4546,"M")</f>
        <v>7</v>
      </c>
      <c r="C4546" s="17">
        <f>_xlfn.ISOWEEKNUM(Table3[[#This Row],[dt]])</f>
        <v>28</v>
      </c>
      <c r="D4546" s="1">
        <v>9315</v>
      </c>
      <c r="E4546" s="1" t="s">
        <v>10</v>
      </c>
      <c r="F4546" s="1" t="s">
        <v>93</v>
      </c>
      <c r="G4546" s="1" t="s">
        <v>28</v>
      </c>
      <c r="H4546" s="1" t="s">
        <v>17</v>
      </c>
      <c r="I4546" s="1" t="s">
        <v>18</v>
      </c>
      <c r="J4546" s="1" t="s">
        <v>16</v>
      </c>
      <c r="K4546" s="1" t="s">
        <v>14</v>
      </c>
      <c r="L4546" s="1" t="s">
        <v>77</v>
      </c>
      <c r="M4546" s="1">
        <v>133200</v>
      </c>
      <c r="N4546" s="17">
        <v>733.19989081976166</v>
      </c>
      <c r="O4546" s="8">
        <v>6742.3364111574565</v>
      </c>
      <c r="P4546" s="8">
        <v>6809.2015434307859</v>
      </c>
      <c r="Q4546" s="8">
        <f>P4546-Table3[[#This Row],[paid]]</f>
        <v>66.865132273329436</v>
      </c>
      <c r="R4546" s="8">
        <v>9.2869647536604081</v>
      </c>
      <c r="S4546" s="8">
        <v>9200</v>
      </c>
      <c r="T4546" s="10">
        <v>7.0000000000000007E-2</v>
      </c>
      <c r="U4546" s="8">
        <v>660.81763727444979</v>
      </c>
      <c r="V4546" s="10">
        <v>1.6174623731813245E-2</v>
      </c>
    </row>
    <row r="4547" spans="1:22" x14ac:dyDescent="0.25">
      <c r="A4547" s="6">
        <v>44755</v>
      </c>
      <c r="B4547" s="7" t="str">
        <f t="shared" si="71"/>
        <v>7</v>
      </c>
      <c r="C4547" s="17">
        <f>_xlfn.ISOWEEKNUM(Table3[[#This Row],[dt]])</f>
        <v>28</v>
      </c>
      <c r="D4547" s="1">
        <v>13250</v>
      </c>
      <c r="E4547" s="1" t="s">
        <v>10</v>
      </c>
      <c r="F4547" s="1" t="s">
        <v>93</v>
      </c>
      <c r="G4547" s="1" t="s">
        <v>33</v>
      </c>
      <c r="H4547" s="1" t="s">
        <v>11</v>
      </c>
      <c r="I4547" s="1" t="s">
        <v>18</v>
      </c>
      <c r="J4547" s="1" t="s">
        <v>13</v>
      </c>
      <c r="K4547" s="1" t="s">
        <v>15</v>
      </c>
      <c r="L4547" s="1" t="s">
        <v>80</v>
      </c>
      <c r="M4547" s="1">
        <v>112610</v>
      </c>
      <c r="N4547" s="17">
        <v>436.51986648002588</v>
      </c>
      <c r="O4547" s="8">
        <v>2355.1922749120149</v>
      </c>
      <c r="P4547" s="8">
        <v>2379.8338365263448</v>
      </c>
      <c r="Q4547" s="8">
        <f>P4547-Table3[[#This Row],[paid]]</f>
        <v>24.64156161432993</v>
      </c>
      <c r="R4547" s="8">
        <v>5.4518339697037375</v>
      </c>
      <c r="S4547" s="8">
        <v>4200</v>
      </c>
      <c r="T4547" s="10">
        <v>7.0000000000000007E-2</v>
      </c>
      <c r="U4547" s="8">
        <v>75.771759244377748</v>
      </c>
      <c r="V4547" s="10">
        <v>5.3065160881831273E-3</v>
      </c>
    </row>
    <row r="4548" spans="1:22" x14ac:dyDescent="0.25">
      <c r="A4548" s="6">
        <v>44755</v>
      </c>
      <c r="B4548" s="7" t="str">
        <f t="shared" si="71"/>
        <v>7</v>
      </c>
      <c r="C4548" s="17">
        <f>_xlfn.ISOWEEKNUM(Table3[[#This Row],[dt]])</f>
        <v>28</v>
      </c>
      <c r="D4548" s="1">
        <v>18181</v>
      </c>
      <c r="E4548" s="1" t="s">
        <v>10</v>
      </c>
      <c r="F4548" s="1" t="s">
        <v>90</v>
      </c>
      <c r="G4548" s="1" t="s">
        <v>45</v>
      </c>
      <c r="H4548" s="1" t="s">
        <v>17</v>
      </c>
      <c r="I4548" s="1" t="s">
        <v>12</v>
      </c>
      <c r="J4548" s="1" t="s">
        <v>13</v>
      </c>
      <c r="K4548" s="1" t="s">
        <v>15</v>
      </c>
      <c r="L4548" s="1" t="s">
        <v>78</v>
      </c>
      <c r="M4548" s="1">
        <v>83910</v>
      </c>
      <c r="N4548" s="17">
        <v>253.66173164870938</v>
      </c>
      <c r="O4548" s="8">
        <v>263.01618697917297</v>
      </c>
      <c r="P4548" s="8">
        <v>285.11598906315277</v>
      </c>
      <c r="Q4548" s="8">
        <f>P4548-Table3[[#This Row],[paid]]</f>
        <v>22.099802083979796</v>
      </c>
      <c r="R4548" s="8">
        <v>1.1240007990562948</v>
      </c>
      <c r="S4548" s="8">
        <v>400</v>
      </c>
      <c r="T4548" s="10">
        <v>0.15</v>
      </c>
      <c r="U4548" s="8">
        <v>124.39263322096028</v>
      </c>
      <c r="V4548" s="10">
        <v>7.271463661139882E-2</v>
      </c>
    </row>
    <row r="4549" spans="1:22" x14ac:dyDescent="0.25">
      <c r="A4549" s="6">
        <v>44755</v>
      </c>
      <c r="B4549" s="7" t="str">
        <f t="shared" si="71"/>
        <v>7</v>
      </c>
      <c r="C4549" s="17">
        <f>_xlfn.ISOWEEKNUM(Table3[[#This Row],[dt]])</f>
        <v>28</v>
      </c>
      <c r="D4549" s="1">
        <v>17870</v>
      </c>
      <c r="E4549" s="1" t="s">
        <v>10</v>
      </c>
      <c r="F4549" s="1" t="s">
        <v>95</v>
      </c>
      <c r="G4549" s="1" t="s">
        <v>67</v>
      </c>
      <c r="H4549" s="1" t="s">
        <v>11</v>
      </c>
      <c r="I4549" s="1" t="s">
        <v>12</v>
      </c>
      <c r="J4549" s="1" t="s">
        <v>13</v>
      </c>
      <c r="K4549" s="1" t="s">
        <v>14</v>
      </c>
      <c r="L4549" s="1" t="s">
        <v>77</v>
      </c>
      <c r="M4549" s="1">
        <v>115550</v>
      </c>
      <c r="N4549" s="17">
        <v>602.79618133444615</v>
      </c>
      <c r="O4549" s="8">
        <v>3028.223253037741</v>
      </c>
      <c r="P4549" s="8">
        <v>3042.3356885988746</v>
      </c>
      <c r="Q4549" s="8">
        <f>P4549-Table3[[#This Row],[paid]]</f>
        <v>14.11243556113368</v>
      </c>
      <c r="R4549" s="8">
        <v>5.0470387550629026</v>
      </c>
      <c r="S4549" s="8">
        <v>2600</v>
      </c>
      <c r="T4549" s="10">
        <v>0.12</v>
      </c>
      <c r="U4549" s="8">
        <v>1410.297669525974</v>
      </c>
      <c r="V4549" s="10">
        <v>7.7259591197811797E-2</v>
      </c>
    </row>
    <row r="4550" spans="1:22" x14ac:dyDescent="0.25">
      <c r="A4550" s="6">
        <v>44755</v>
      </c>
      <c r="B4550" s="7" t="str">
        <f t="shared" si="71"/>
        <v>7</v>
      </c>
      <c r="C4550" s="17">
        <f>_xlfn.ISOWEEKNUM(Table3[[#This Row],[dt]])</f>
        <v>28</v>
      </c>
      <c r="D4550" s="1">
        <v>17724</v>
      </c>
      <c r="E4550" s="1" t="s">
        <v>24</v>
      </c>
      <c r="F4550" s="1" t="s">
        <v>94</v>
      </c>
      <c r="G4550" s="1" t="s">
        <v>39</v>
      </c>
      <c r="H4550" s="1" t="s">
        <v>17</v>
      </c>
      <c r="I4550" s="1" t="s">
        <v>12</v>
      </c>
      <c r="J4550" s="1" t="s">
        <v>16</v>
      </c>
      <c r="K4550" s="1" t="s">
        <v>15</v>
      </c>
      <c r="L4550" s="1" t="s">
        <v>81</v>
      </c>
      <c r="M4550" s="1">
        <v>140</v>
      </c>
      <c r="N4550" s="17">
        <v>0</v>
      </c>
      <c r="O4550" s="8">
        <v>2.9732499999999904</v>
      </c>
      <c r="P4550" s="8">
        <v>4.9554166666666504</v>
      </c>
      <c r="Q4550" s="8">
        <f>P4550-Table3[[#This Row],[paid]]</f>
        <v>1.98216666666666</v>
      </c>
      <c r="R4550" s="8">
        <v>3</v>
      </c>
      <c r="S4550" s="8">
        <v>200</v>
      </c>
      <c r="T4550" s="10">
        <v>0.05</v>
      </c>
      <c r="U4550" s="8">
        <v>1.1553962988977362</v>
      </c>
      <c r="V4550" s="10">
        <v>3.885970903549113E-2</v>
      </c>
    </row>
    <row r="4551" spans="1:22" x14ac:dyDescent="0.25">
      <c r="A4551" s="6">
        <v>44755</v>
      </c>
      <c r="B4551" s="7" t="str">
        <f t="shared" si="71"/>
        <v>7</v>
      </c>
      <c r="C4551" s="17">
        <f>_xlfn.ISOWEEKNUM(Table3[[#This Row],[dt]])</f>
        <v>28</v>
      </c>
      <c r="D4551" s="1">
        <v>17363</v>
      </c>
      <c r="E4551" s="1" t="s">
        <v>24</v>
      </c>
      <c r="F4551" s="1" t="s">
        <v>90</v>
      </c>
      <c r="G4551" s="1" t="s">
        <v>40</v>
      </c>
      <c r="H4551" s="1" t="s">
        <v>11</v>
      </c>
      <c r="I4551" s="1" t="s">
        <v>12</v>
      </c>
      <c r="J4551" s="1" t="s">
        <v>16</v>
      </c>
      <c r="K4551" s="1" t="s">
        <v>20</v>
      </c>
      <c r="L4551" s="1" t="s">
        <v>81</v>
      </c>
      <c r="M4551" s="1">
        <v>80</v>
      </c>
      <c r="N4551" s="17">
        <v>0</v>
      </c>
      <c r="O4551" s="8">
        <v>0.46871111111111113</v>
      </c>
      <c r="P4551" s="8">
        <v>0.6943868312757201</v>
      </c>
      <c r="Q4551" s="8">
        <f>P4551-Table3[[#This Row],[paid]]</f>
        <v>0.22567572016460896</v>
      </c>
      <c r="R4551" s="8">
        <v>4</v>
      </c>
      <c r="S4551" s="8">
        <v>200</v>
      </c>
      <c r="T4551" s="10">
        <v>0.08</v>
      </c>
      <c r="U4551" s="8">
        <v>0.33302651949784395</v>
      </c>
      <c r="V4551" s="10">
        <v>7.9932996157682304E-2</v>
      </c>
    </row>
    <row r="4552" spans="1:22" x14ac:dyDescent="0.25">
      <c r="A4552" s="6">
        <v>44755</v>
      </c>
      <c r="B4552" s="7" t="str">
        <f t="shared" si="71"/>
        <v>7</v>
      </c>
      <c r="C4552" s="17">
        <f>_xlfn.ISOWEEKNUM(Table3[[#This Row],[dt]])</f>
        <v>28</v>
      </c>
      <c r="D4552" s="1">
        <v>18017</v>
      </c>
      <c r="E4552" s="1" t="s">
        <v>24</v>
      </c>
      <c r="F4552" s="1" t="s">
        <v>91</v>
      </c>
      <c r="G4552" s="1" t="s">
        <v>43</v>
      </c>
      <c r="H4552" s="1" t="s">
        <v>19</v>
      </c>
      <c r="I4552" s="1" t="s">
        <v>21</v>
      </c>
      <c r="J4552" s="1" t="s">
        <v>16</v>
      </c>
      <c r="K4552" s="1" t="s">
        <v>20</v>
      </c>
      <c r="L4552" s="1" t="s">
        <v>77</v>
      </c>
      <c r="M4552" s="1">
        <v>40</v>
      </c>
      <c r="N4552" s="17">
        <v>0.16042780748663105</v>
      </c>
      <c r="O4552" s="8">
        <v>0.27673999999999999</v>
      </c>
      <c r="P4552" s="8">
        <v>0.46123333333333333</v>
      </c>
      <c r="Q4552" s="8">
        <f>P4552-Table3[[#This Row],[paid]]</f>
        <v>0.18449333333333334</v>
      </c>
      <c r="R4552" s="8">
        <v>2.8750211111111104</v>
      </c>
      <c r="S4552" s="8">
        <v>200</v>
      </c>
      <c r="T4552" s="10">
        <v>0.15</v>
      </c>
      <c r="U4552" s="8">
        <v>0.13299792618672038</v>
      </c>
      <c r="V4552" s="10">
        <v>4.8058801108159424E-2</v>
      </c>
    </row>
    <row r="4553" spans="1:22" x14ac:dyDescent="0.25">
      <c r="A4553" s="6">
        <v>44755</v>
      </c>
      <c r="B4553" s="7" t="str">
        <f t="shared" si="71"/>
        <v>7</v>
      </c>
      <c r="C4553" s="17">
        <f>_xlfn.ISOWEEKNUM(Table3[[#This Row],[dt]])</f>
        <v>28</v>
      </c>
      <c r="D4553" s="1">
        <v>16806</v>
      </c>
      <c r="E4553" s="1" t="s">
        <v>24</v>
      </c>
      <c r="F4553" s="1" t="s">
        <v>92</v>
      </c>
      <c r="G4553" s="1" t="s">
        <v>64</v>
      </c>
      <c r="H4553" s="1" t="s">
        <v>17</v>
      </c>
      <c r="I4553" s="1" t="s">
        <v>12</v>
      </c>
      <c r="J4553" s="1" t="s">
        <v>16</v>
      </c>
      <c r="K4553" s="1" t="s">
        <v>20</v>
      </c>
      <c r="L4553" s="1" t="s">
        <v>78</v>
      </c>
      <c r="M4553" s="1">
        <v>80</v>
      </c>
      <c r="N4553" s="17">
        <v>0</v>
      </c>
      <c r="O4553" s="8">
        <v>1.0884861538461539</v>
      </c>
      <c r="P4553" s="8">
        <v>1.1163960552268246</v>
      </c>
      <c r="Q4553" s="8">
        <f>P4553-Table3[[#This Row],[paid]]</f>
        <v>2.7909901380670732E-2</v>
      </c>
      <c r="R4553" s="8">
        <v>8</v>
      </c>
      <c r="S4553" s="8">
        <v>200</v>
      </c>
      <c r="T4553" s="10">
        <v>7.4999999999999997E-2</v>
      </c>
      <c r="U4553" s="8">
        <v>0.20576262846026369</v>
      </c>
      <c r="V4553" s="10">
        <v>3.071828429479383E-2</v>
      </c>
    </row>
    <row r="4554" spans="1:22" x14ac:dyDescent="0.25">
      <c r="A4554" s="6">
        <v>44755</v>
      </c>
      <c r="B4554" s="7" t="str">
        <f t="shared" si="71"/>
        <v>7</v>
      </c>
      <c r="C4554" s="17">
        <f>_xlfn.ISOWEEKNUM(Table3[[#This Row],[dt]])</f>
        <v>28</v>
      </c>
      <c r="D4554" s="1">
        <v>17368</v>
      </c>
      <c r="E4554" s="1" t="s">
        <v>24</v>
      </c>
      <c r="F4554" s="1" t="s">
        <v>89</v>
      </c>
      <c r="G4554" s="1" t="s">
        <v>58</v>
      </c>
      <c r="H4554" s="1" t="s">
        <v>11</v>
      </c>
      <c r="I4554" s="1" t="s">
        <v>12</v>
      </c>
      <c r="J4554" s="1" t="s">
        <v>16</v>
      </c>
      <c r="K4554" s="1" t="s">
        <v>15</v>
      </c>
      <c r="L4554" s="1" t="s">
        <v>79</v>
      </c>
      <c r="M4554" s="1">
        <v>60</v>
      </c>
      <c r="N4554" s="17">
        <v>0</v>
      </c>
      <c r="O4554" s="8">
        <v>0.81504624976332596</v>
      </c>
      <c r="P4554" s="8">
        <v>0.81504624976332585</v>
      </c>
      <c r="Q4554" s="8">
        <f>P4554-Table3[[#This Row],[paid]]</f>
        <v>0</v>
      </c>
      <c r="R4554" s="8">
        <v>9</v>
      </c>
      <c r="S4554" s="8">
        <v>200</v>
      </c>
      <c r="T4554" s="10">
        <v>0.17</v>
      </c>
      <c r="U4554" s="8">
        <v>0.461642290237467</v>
      </c>
      <c r="V4554" s="10">
        <v>9.4400019297784077E-2</v>
      </c>
    </row>
    <row r="4555" spans="1:22" x14ac:dyDescent="0.25">
      <c r="A4555" s="6">
        <v>44755</v>
      </c>
      <c r="B4555" s="7" t="str">
        <f t="shared" si="71"/>
        <v>7</v>
      </c>
      <c r="C4555" s="17">
        <f>_xlfn.ISOWEEKNUM(Table3[[#This Row],[dt]])</f>
        <v>28</v>
      </c>
      <c r="D4555" s="1">
        <v>16201</v>
      </c>
      <c r="E4555" s="1" t="s">
        <v>24</v>
      </c>
      <c r="F4555" s="1" t="s">
        <v>90</v>
      </c>
      <c r="G4555" s="1" t="s">
        <v>45</v>
      </c>
      <c r="H4555" s="1" t="s">
        <v>17</v>
      </c>
      <c r="I4555" s="1" t="s">
        <v>12</v>
      </c>
      <c r="J4555" s="1" t="s">
        <v>16</v>
      </c>
      <c r="K4555" s="1" t="s">
        <v>20</v>
      </c>
      <c r="L4555" s="1" t="s">
        <v>77</v>
      </c>
      <c r="M4555" s="1">
        <v>30</v>
      </c>
      <c r="N4555" s="17">
        <v>0.12806179489785546</v>
      </c>
      <c r="O4555" s="8">
        <v>0.51053999679999995</v>
      </c>
      <c r="P4555" s="8">
        <v>0.42544999733333327</v>
      </c>
      <c r="Q4555" s="8">
        <f>P4555-Table3[[#This Row],[paid]]</f>
        <v>-8.5089999466666677E-2</v>
      </c>
      <c r="R4555" s="8">
        <v>3.3222242252084655</v>
      </c>
      <c r="S4555" s="8">
        <v>200</v>
      </c>
      <c r="T4555" s="10">
        <v>0.08</v>
      </c>
      <c r="U4555" s="8">
        <v>0.15928990729974216</v>
      </c>
      <c r="V4555" s="10">
        <v>6.2400559524484318E-2</v>
      </c>
    </row>
    <row r="4556" spans="1:22" x14ac:dyDescent="0.25">
      <c r="A4556" s="6">
        <v>44755</v>
      </c>
      <c r="B4556" s="7" t="str">
        <f t="shared" si="71"/>
        <v>7</v>
      </c>
      <c r="C4556" s="17">
        <f>_xlfn.ISOWEEKNUM(Table3[[#This Row],[dt]])</f>
        <v>28</v>
      </c>
      <c r="D4556" s="1">
        <v>17948</v>
      </c>
      <c r="E4556" s="1" t="s">
        <v>24</v>
      </c>
      <c r="F4556" s="1" t="s">
        <v>94</v>
      </c>
      <c r="G4556" s="1" t="s">
        <v>32</v>
      </c>
      <c r="H4556" s="1" t="s">
        <v>17</v>
      </c>
      <c r="I4556" s="1" t="s">
        <v>18</v>
      </c>
      <c r="J4556" s="1" t="s">
        <v>16</v>
      </c>
      <c r="K4556" s="1" t="s">
        <v>15</v>
      </c>
      <c r="L4556" s="1" t="s">
        <v>81</v>
      </c>
      <c r="M4556" s="1">
        <v>10</v>
      </c>
      <c r="N4556" s="17">
        <v>1.0470496841963049E-2</v>
      </c>
      <c r="O4556" s="8">
        <v>0.13779250000000001</v>
      </c>
      <c r="P4556" s="8">
        <v>1.1482708333333334E-2</v>
      </c>
      <c r="Q4556" s="8">
        <f>P4556-Table3[[#This Row],[paid]]</f>
        <v>-0.12630979166666667</v>
      </c>
      <c r="R4556" s="8">
        <v>1.0966727278225807</v>
      </c>
      <c r="S4556" s="8">
        <v>200</v>
      </c>
      <c r="T4556" s="10">
        <v>0.1</v>
      </c>
      <c r="U4556" s="8">
        <v>5.6456856882320322E-3</v>
      </c>
      <c r="V4556" s="10">
        <v>8.19447457333604E-2</v>
      </c>
    </row>
    <row r="4557" spans="1:22" x14ac:dyDescent="0.25">
      <c r="A4557" s="6">
        <v>44755</v>
      </c>
      <c r="B4557" s="7" t="str">
        <f t="shared" si="71"/>
        <v>7</v>
      </c>
      <c r="C4557" s="17">
        <f>_xlfn.ISOWEEKNUM(Table3[[#This Row],[dt]])</f>
        <v>28</v>
      </c>
      <c r="D4557" s="1">
        <v>17364</v>
      </c>
      <c r="E4557" s="1" t="s">
        <v>24</v>
      </c>
      <c r="F4557" s="1" t="s">
        <v>94</v>
      </c>
      <c r="G4557" s="1" t="s">
        <v>37</v>
      </c>
      <c r="H4557" s="1" t="s">
        <v>17</v>
      </c>
      <c r="I4557" s="1" t="s">
        <v>12</v>
      </c>
      <c r="J4557" s="1" t="s">
        <v>16</v>
      </c>
      <c r="K4557" s="1" t="s">
        <v>20</v>
      </c>
      <c r="L4557" s="1" t="s">
        <v>78</v>
      </c>
      <c r="M4557" s="1">
        <v>70</v>
      </c>
      <c r="N4557" s="17" t="e">
        <v>#VALUE!</v>
      </c>
      <c r="O4557" s="8">
        <v>0.63630548802851472</v>
      </c>
      <c r="P4557" s="8">
        <v>0.436680236882314</v>
      </c>
      <c r="Q4557" s="8">
        <f>P4557-Table3[[#This Row],[paid]]</f>
        <v>-0.19962525114620072</v>
      </c>
      <c r="R4557" s="8" t="e">
        <v>#VALUE!</v>
      </c>
      <c r="S4557" s="8">
        <v>200</v>
      </c>
      <c r="T4557" s="10">
        <v>7.0000000000000007E-2</v>
      </c>
      <c r="U4557" s="8">
        <v>7.6947071496319186E-2</v>
      </c>
      <c r="V4557" s="10">
        <v>2.9368198587630203E-2</v>
      </c>
    </row>
    <row r="4558" spans="1:22" x14ac:dyDescent="0.25">
      <c r="A4558" s="6">
        <v>44755</v>
      </c>
      <c r="B4558" s="7" t="str">
        <f t="shared" si="71"/>
        <v>7</v>
      </c>
      <c r="C4558" s="17">
        <f>_xlfn.ISOWEEKNUM(Table3[[#This Row],[dt]])</f>
        <v>28</v>
      </c>
      <c r="D4558" s="1">
        <v>16861</v>
      </c>
      <c r="E4558" s="1" t="s">
        <v>10</v>
      </c>
      <c r="F4558" s="1" t="s">
        <v>89</v>
      </c>
      <c r="G4558" s="1" t="s">
        <v>29</v>
      </c>
      <c r="H4558" s="1" t="s">
        <v>11</v>
      </c>
      <c r="I4558" s="1" t="s">
        <v>18</v>
      </c>
      <c r="J4558" s="1" t="s">
        <v>13</v>
      </c>
      <c r="K4558" s="1" t="s">
        <v>15</v>
      </c>
      <c r="L4558" s="1" t="s">
        <v>76</v>
      </c>
      <c r="M4558" s="1">
        <v>380</v>
      </c>
      <c r="N4558" s="17">
        <v>2.4040235185612175</v>
      </c>
      <c r="O4558" s="8">
        <v>7.6055114963376731</v>
      </c>
      <c r="P4558" s="8">
        <v>6.9414686818084596E-3</v>
      </c>
      <c r="Q4558" s="8">
        <f>P4558-Table3[[#This Row],[paid]]</f>
        <v>-7.5985700276558648</v>
      </c>
      <c r="R4558" s="8">
        <v>2.8874379257166562E-3</v>
      </c>
      <c r="S4558" s="8">
        <v>200</v>
      </c>
      <c r="T4558" s="10">
        <v>7.0000000000000007E-2</v>
      </c>
      <c r="U4558" s="8">
        <v>2.7084826892071791E-3</v>
      </c>
      <c r="V4558" s="10">
        <v>6.5031451156374459E-2</v>
      </c>
    </row>
    <row r="4559" spans="1:22" x14ac:dyDescent="0.25">
      <c r="A4559" s="6">
        <v>44755</v>
      </c>
      <c r="B4559" s="7" t="str">
        <f t="shared" si="71"/>
        <v>7</v>
      </c>
      <c r="C4559" s="17">
        <f>_xlfn.ISOWEEKNUM(Table3[[#This Row],[dt]])</f>
        <v>28</v>
      </c>
      <c r="D4559" s="1">
        <v>17628</v>
      </c>
      <c r="E4559" s="1" t="s">
        <v>10</v>
      </c>
      <c r="F4559" s="1" t="s">
        <v>90</v>
      </c>
      <c r="G4559" s="1" t="s">
        <v>28</v>
      </c>
      <c r="H4559" s="1" t="s">
        <v>11</v>
      </c>
      <c r="I4559" s="1" t="s">
        <v>18</v>
      </c>
      <c r="J4559" s="1" t="s">
        <v>13</v>
      </c>
      <c r="K4559" s="1" t="s">
        <v>15</v>
      </c>
      <c r="L4559" s="1" t="s">
        <v>78</v>
      </c>
      <c r="M4559" s="1">
        <v>4770</v>
      </c>
      <c r="N4559" s="17">
        <v>41.478260869565219</v>
      </c>
      <c r="O4559" s="8">
        <v>47.319421441372256</v>
      </c>
      <c r="P4559" s="8">
        <v>36.346801976706224</v>
      </c>
      <c r="Q4559" s="8">
        <f>P4559-Table3[[#This Row],[paid]]</f>
        <v>-10.972619464666032</v>
      </c>
      <c r="R4559" s="8">
        <v>0.87628558224763431</v>
      </c>
      <c r="S4559" s="8">
        <v>200</v>
      </c>
      <c r="T4559" s="10">
        <v>0.06</v>
      </c>
      <c r="U4559" s="8">
        <v>2.7810767315345899</v>
      </c>
      <c r="V4559" s="10">
        <v>1.2752505402982972E-2</v>
      </c>
    </row>
    <row r="4560" spans="1:22" x14ac:dyDescent="0.25">
      <c r="A4560" s="6">
        <v>44755</v>
      </c>
      <c r="B4560" s="7" t="str">
        <f t="shared" si="71"/>
        <v>7</v>
      </c>
      <c r="C4560" s="17">
        <f>_xlfn.ISOWEEKNUM(Table3[[#This Row],[dt]])</f>
        <v>28</v>
      </c>
      <c r="D4560" s="1">
        <v>5435</v>
      </c>
      <c r="E4560" s="1" t="s">
        <v>10</v>
      </c>
      <c r="F4560" s="1" t="s">
        <v>89</v>
      </c>
      <c r="G4560" s="1" t="s">
        <v>60</v>
      </c>
      <c r="H4560" s="1" t="s">
        <v>17</v>
      </c>
      <c r="I4560" s="1" t="s">
        <v>21</v>
      </c>
      <c r="J4560" s="1" t="s">
        <v>16</v>
      </c>
      <c r="K4560" s="1" t="s">
        <v>15</v>
      </c>
      <c r="L4560" s="1" t="s">
        <v>76</v>
      </c>
      <c r="M4560" s="1">
        <v>121590</v>
      </c>
      <c r="N4560" s="17">
        <v>165.61365958067813</v>
      </c>
      <c r="O4560" s="8">
        <v>1243.5080983210073</v>
      </c>
      <c r="P4560" s="8">
        <v>1225.8448028639984</v>
      </c>
      <c r="Q4560" s="8">
        <f>P4560-Table3[[#This Row],[paid]]</f>
        <v>-17.663295457008871</v>
      </c>
      <c r="R4560" s="8">
        <v>7.4018339185774247</v>
      </c>
      <c r="S4560" s="8">
        <v>1000</v>
      </c>
      <c r="T4560" s="10">
        <v>0.08</v>
      </c>
      <c r="U4560" s="8">
        <v>173.01880424931107</v>
      </c>
      <c r="V4560" s="10">
        <v>2.3523750565743066E-2</v>
      </c>
    </row>
    <row r="4561" spans="1:22" x14ac:dyDescent="0.25">
      <c r="A4561" s="6">
        <v>44755</v>
      </c>
      <c r="B4561" s="7" t="str">
        <f t="shared" si="71"/>
        <v>7</v>
      </c>
      <c r="C4561" s="17">
        <f>_xlfn.ISOWEEKNUM(Table3[[#This Row],[dt]])</f>
        <v>28</v>
      </c>
      <c r="D4561" s="1">
        <v>17956</v>
      </c>
      <c r="E4561" s="1" t="s">
        <v>10</v>
      </c>
      <c r="F4561" s="1" t="s">
        <v>92</v>
      </c>
      <c r="G4561" s="1" t="s">
        <v>48</v>
      </c>
      <c r="H4561" s="1" t="s">
        <v>11</v>
      </c>
      <c r="I4561" s="1" t="s">
        <v>18</v>
      </c>
      <c r="J4561" s="1" t="s">
        <v>13</v>
      </c>
      <c r="K4561" s="1" t="s">
        <v>14</v>
      </c>
      <c r="L4561" s="1" t="s">
        <v>79</v>
      </c>
      <c r="M4561" s="1">
        <v>352090</v>
      </c>
      <c r="N4561" s="17">
        <v>648.38334178070625</v>
      </c>
      <c r="O4561" s="8">
        <v>4855.8802261756891</v>
      </c>
      <c r="P4561" s="8">
        <v>4814.1771381263679</v>
      </c>
      <c r="Q4561" s="8">
        <f>P4561-Table3[[#This Row],[paid]]</f>
        <v>-41.703088049321195</v>
      </c>
      <c r="R4561" s="8">
        <v>7.4248933121952421</v>
      </c>
      <c r="S4561" s="8">
        <v>5200</v>
      </c>
      <c r="T4561" s="10">
        <v>0.08</v>
      </c>
      <c r="U4561" s="8">
        <v>2167.6806041615423</v>
      </c>
      <c r="V4561" s="10">
        <v>7.5045036841788745E-2</v>
      </c>
    </row>
    <row r="4562" spans="1:22" x14ac:dyDescent="0.25">
      <c r="A4562" s="6">
        <v>44755</v>
      </c>
      <c r="B4562" s="7" t="str">
        <f t="shared" si="71"/>
        <v>7</v>
      </c>
      <c r="C4562" s="17">
        <f>_xlfn.ISOWEEKNUM(Table3[[#This Row],[dt]])</f>
        <v>28</v>
      </c>
      <c r="D4562" s="1">
        <v>17047</v>
      </c>
      <c r="E4562" s="1" t="s">
        <v>10</v>
      </c>
      <c r="F4562" s="1" t="s">
        <v>94</v>
      </c>
      <c r="G4562" s="1" t="s">
        <v>46</v>
      </c>
      <c r="H4562" s="1" t="s">
        <v>17</v>
      </c>
      <c r="I4562" s="1" t="s">
        <v>12</v>
      </c>
      <c r="J4562" s="1" t="s">
        <v>16</v>
      </c>
      <c r="K4562" s="1" t="s">
        <v>20</v>
      </c>
      <c r="L4562" s="1" t="s">
        <v>79</v>
      </c>
      <c r="M4562" s="1">
        <v>2230</v>
      </c>
      <c r="N4562" s="17">
        <v>4.3069529284944306</v>
      </c>
      <c r="O4562" s="8">
        <v>51.518579587367512</v>
      </c>
      <c r="P4562" s="8">
        <v>0.86003138459568174</v>
      </c>
      <c r="Q4562" s="8">
        <f>P4562-Table3[[#This Row],[paid]]</f>
        <v>-50.658548202771833</v>
      </c>
      <c r="R4562" s="8">
        <v>0.19968441700530043</v>
      </c>
      <c r="S4562" s="8">
        <v>200</v>
      </c>
      <c r="T4562" s="10">
        <v>7.4999999999999997E-2</v>
      </c>
      <c r="U4562" s="8">
        <v>0.26605845832777358</v>
      </c>
      <c r="V4562" s="10">
        <v>5.155983512021349E-2</v>
      </c>
    </row>
    <row r="4563" spans="1:22" x14ac:dyDescent="0.25">
      <c r="A4563" s="6">
        <v>44755</v>
      </c>
      <c r="B4563" s="7" t="str">
        <f t="shared" si="71"/>
        <v>7</v>
      </c>
      <c r="C4563" s="17">
        <f>_xlfn.ISOWEEKNUM(Table3[[#This Row],[dt]])</f>
        <v>28</v>
      </c>
      <c r="D4563" s="1">
        <v>16537</v>
      </c>
      <c r="E4563" s="1" t="s">
        <v>10</v>
      </c>
      <c r="F4563" s="1" t="s">
        <v>95</v>
      </c>
      <c r="G4563" s="1" t="s">
        <v>26</v>
      </c>
      <c r="H4563" s="1" t="s">
        <v>17</v>
      </c>
      <c r="I4563" s="1" t="s">
        <v>12</v>
      </c>
      <c r="J4563" s="1" t="s">
        <v>16</v>
      </c>
      <c r="K4563" s="1" t="s">
        <v>15</v>
      </c>
      <c r="L4563" s="1" t="s">
        <v>79</v>
      </c>
      <c r="M4563" s="1">
        <v>3480</v>
      </c>
      <c r="N4563" s="17">
        <v>10.295056442195406</v>
      </c>
      <c r="O4563" s="8">
        <v>77.94510231783029</v>
      </c>
      <c r="P4563" s="8">
        <v>1.7597570784095586</v>
      </c>
      <c r="Q4563" s="8">
        <f>P4563-Table3[[#This Row],[paid]]</f>
        <v>-76.185345239420727</v>
      </c>
      <c r="R4563" s="8">
        <v>0.1709322419250664</v>
      </c>
      <c r="S4563" s="8">
        <v>200</v>
      </c>
      <c r="T4563" s="10">
        <v>7.4999999999999997E-2</v>
      </c>
      <c r="U4563" s="8">
        <v>0.27194574583145381</v>
      </c>
      <c r="V4563" s="10">
        <v>2.5755992987891468E-2</v>
      </c>
    </row>
    <row r="4564" spans="1:22" x14ac:dyDescent="0.25">
      <c r="A4564" s="6">
        <v>44755</v>
      </c>
      <c r="B4564" s="7" t="str">
        <f t="shared" si="71"/>
        <v>7</v>
      </c>
      <c r="C4564" s="17">
        <f>_xlfn.ISOWEEKNUM(Table3[[#This Row],[dt]])</f>
        <v>28</v>
      </c>
      <c r="D4564" s="1">
        <v>17365</v>
      </c>
      <c r="E4564" s="1" t="s">
        <v>10</v>
      </c>
      <c r="F4564" s="1" t="s">
        <v>95</v>
      </c>
      <c r="G4564" s="1" t="s">
        <v>69</v>
      </c>
      <c r="H4564" s="1" t="s">
        <v>17</v>
      </c>
      <c r="I4564" s="1" t="s">
        <v>18</v>
      </c>
      <c r="J4564" s="1" t="s">
        <v>16</v>
      </c>
      <c r="K4564" s="1" t="s">
        <v>15</v>
      </c>
      <c r="L4564" s="1" t="s">
        <v>80</v>
      </c>
      <c r="M4564" s="1">
        <v>27240</v>
      </c>
      <c r="N4564" s="17">
        <v>31.527777777777775</v>
      </c>
      <c r="O4564" s="8">
        <v>243.59753535322085</v>
      </c>
      <c r="P4564" s="8">
        <v>160.0018533714732</v>
      </c>
      <c r="Q4564" s="8">
        <f>P4564-Table3[[#This Row],[paid]]</f>
        <v>-83.595681981747646</v>
      </c>
      <c r="R4564" s="8">
        <v>5.0749486531921022</v>
      </c>
      <c r="S4564" s="8">
        <v>200</v>
      </c>
      <c r="T4564" s="10">
        <v>0.11</v>
      </c>
      <c r="U4564" s="8">
        <v>55.238394861337412</v>
      </c>
      <c r="V4564" s="10">
        <v>5.7539328136292998E-2</v>
      </c>
    </row>
    <row r="4565" spans="1:22" x14ac:dyDescent="0.25">
      <c r="A4565" s="6">
        <v>44755</v>
      </c>
      <c r="B4565" s="7" t="str">
        <f t="shared" si="71"/>
        <v>7</v>
      </c>
      <c r="C4565" s="17">
        <f>_xlfn.ISOWEEKNUM(Table3[[#This Row],[dt]])</f>
        <v>28</v>
      </c>
      <c r="D4565" s="1">
        <v>17144</v>
      </c>
      <c r="E4565" s="1" t="s">
        <v>24</v>
      </c>
      <c r="F4565" s="1" t="s">
        <v>90</v>
      </c>
      <c r="G4565" s="1" t="s">
        <v>72</v>
      </c>
      <c r="H4565" s="1" t="s">
        <v>19</v>
      </c>
      <c r="I4565" s="1" t="s">
        <v>21</v>
      </c>
      <c r="J4565" s="1" t="s">
        <v>13</v>
      </c>
      <c r="K4565" s="1" t="s">
        <v>15</v>
      </c>
      <c r="L4565" s="1" t="s">
        <v>78</v>
      </c>
      <c r="M4565" s="1">
        <v>3340</v>
      </c>
      <c r="N4565" s="17">
        <v>14.207727756114853</v>
      </c>
      <c r="O4565" s="8">
        <v>124.72725915335127</v>
      </c>
      <c r="P4565" s="8">
        <v>24.612374191905545</v>
      </c>
      <c r="Q4565" s="8">
        <f>P4565-Table3[[#This Row],[paid]]</f>
        <v>-100.11488496144572</v>
      </c>
      <c r="R4565" s="8">
        <v>1.7323230437965456</v>
      </c>
      <c r="S4565" s="8">
        <v>200</v>
      </c>
      <c r="T4565" s="10">
        <v>0.12</v>
      </c>
      <c r="U4565" s="8">
        <v>6.884881973985375</v>
      </c>
      <c r="V4565" s="10">
        <v>4.6622090175069048E-2</v>
      </c>
    </row>
    <row r="4566" spans="1:22" x14ac:dyDescent="0.25">
      <c r="A4566" s="6">
        <v>44755</v>
      </c>
      <c r="B4566" s="7" t="str">
        <f t="shared" si="71"/>
        <v>7</v>
      </c>
      <c r="C4566" s="17">
        <f>_xlfn.ISOWEEKNUM(Table3[[#This Row],[dt]])</f>
        <v>28</v>
      </c>
      <c r="D4566" s="1">
        <v>15810</v>
      </c>
      <c r="E4566" s="1" t="s">
        <v>10</v>
      </c>
      <c r="F4566" s="1" t="s">
        <v>95</v>
      </c>
      <c r="G4566" s="1" t="s">
        <v>28</v>
      </c>
      <c r="H4566" s="1" t="s">
        <v>11</v>
      </c>
      <c r="I4566" s="1" t="s">
        <v>18</v>
      </c>
      <c r="J4566" s="1" t="s">
        <v>16</v>
      </c>
      <c r="K4566" s="1" t="s">
        <v>14</v>
      </c>
      <c r="L4566" s="1" t="s">
        <v>81</v>
      </c>
      <c r="M4566" s="1">
        <v>7500</v>
      </c>
      <c r="N4566" s="17">
        <v>37.297297297297298</v>
      </c>
      <c r="O4566" s="8">
        <v>142.20562017189306</v>
      </c>
      <c r="P4566" s="8">
        <v>38.433951397808933</v>
      </c>
      <c r="Q4566" s="8">
        <f>P4566-Table3[[#This Row],[paid]]</f>
        <v>-103.77166877408413</v>
      </c>
      <c r="R4566" s="8">
        <v>1.0304755084919786</v>
      </c>
      <c r="S4566" s="8">
        <v>200</v>
      </c>
      <c r="T4566" s="10">
        <v>0.15</v>
      </c>
      <c r="U4566" s="8">
        <v>1.5040894642370701</v>
      </c>
      <c r="V4566" s="10">
        <v>6.5223992916621119E-3</v>
      </c>
    </row>
    <row r="4567" spans="1:22" x14ac:dyDescent="0.25">
      <c r="A4567" s="6">
        <v>44755</v>
      </c>
      <c r="B4567" s="7" t="str">
        <f t="shared" si="71"/>
        <v>7</v>
      </c>
      <c r="C4567" s="17">
        <f>_xlfn.ISOWEEKNUM(Table3[[#This Row],[dt]])</f>
        <v>28</v>
      </c>
      <c r="D4567" s="1">
        <v>17872</v>
      </c>
      <c r="E4567" s="1" t="s">
        <v>24</v>
      </c>
      <c r="F4567" s="1" t="s">
        <v>92</v>
      </c>
      <c r="G4567" s="1" t="s">
        <v>70</v>
      </c>
      <c r="H4567" s="1" t="s">
        <v>11</v>
      </c>
      <c r="I4567" s="1" t="s">
        <v>18</v>
      </c>
      <c r="J4567" s="1" t="s">
        <v>13</v>
      </c>
      <c r="K4567" s="1" t="s">
        <v>15</v>
      </c>
      <c r="L4567" s="1" t="s">
        <v>76</v>
      </c>
      <c r="M4567" s="1">
        <v>50920</v>
      </c>
      <c r="N4567" s="17">
        <v>182.10581676659302</v>
      </c>
      <c r="O4567" s="8">
        <v>1212.2095056547494</v>
      </c>
      <c r="P4567" s="8">
        <v>1082.1098143112065</v>
      </c>
      <c r="Q4567" s="8">
        <f>P4567-Table3[[#This Row],[paid]]</f>
        <v>-130.09969134354287</v>
      </c>
      <c r="R4567" s="8">
        <v>5.9422034590919095</v>
      </c>
      <c r="S4567" s="8">
        <v>1800</v>
      </c>
      <c r="T4567" s="10">
        <v>7.0000000000000007E-2</v>
      </c>
      <c r="U4567" s="8">
        <v>45.246942103617144</v>
      </c>
      <c r="V4567" s="10">
        <v>6.968938750518296E-3</v>
      </c>
    </row>
    <row r="4568" spans="1:22" x14ac:dyDescent="0.25">
      <c r="A4568" s="6">
        <v>44755</v>
      </c>
      <c r="B4568" s="7" t="str">
        <f t="shared" si="71"/>
        <v>7</v>
      </c>
      <c r="C4568" s="17">
        <f>_xlfn.ISOWEEKNUM(Table3[[#This Row],[dt]])</f>
        <v>28</v>
      </c>
      <c r="D4568" s="1">
        <v>2865</v>
      </c>
      <c r="E4568" s="1" t="s">
        <v>10</v>
      </c>
      <c r="F4568" s="1" t="s">
        <v>91</v>
      </c>
      <c r="G4568" s="1" t="s">
        <v>67</v>
      </c>
      <c r="H4568" s="1" t="s">
        <v>17</v>
      </c>
      <c r="I4568" s="1" t="s">
        <v>12</v>
      </c>
      <c r="J4568" s="1" t="s">
        <v>16</v>
      </c>
      <c r="K4568" s="1" t="s">
        <v>15</v>
      </c>
      <c r="L4568" s="1" t="s">
        <v>78</v>
      </c>
      <c r="M4568" s="1">
        <v>103820</v>
      </c>
      <c r="N4568" s="17">
        <v>319.6186875506346</v>
      </c>
      <c r="O4568" s="8">
        <v>2086.0017163933935</v>
      </c>
      <c r="P4568" s="8">
        <v>1949.4886866141157</v>
      </c>
      <c r="Q4568" s="8">
        <f>P4568-Table3[[#This Row],[paid]]</f>
        <v>-136.51302977927776</v>
      </c>
      <c r="R4568" s="8">
        <v>6.0994202233724959</v>
      </c>
      <c r="S4568" s="8">
        <v>2600</v>
      </c>
      <c r="T4568" s="10">
        <v>0.12</v>
      </c>
      <c r="U4568" s="8">
        <v>1215.2616004255815</v>
      </c>
      <c r="V4568" s="10">
        <v>0.10389575556999474</v>
      </c>
    </row>
    <row r="4569" spans="1:22" x14ac:dyDescent="0.25">
      <c r="A4569" s="6">
        <v>44755</v>
      </c>
      <c r="B4569" s="7" t="str">
        <f t="shared" si="71"/>
        <v>7</v>
      </c>
      <c r="C4569" s="17">
        <f>_xlfn.ISOWEEKNUM(Table3[[#This Row],[dt]])</f>
        <v>28</v>
      </c>
      <c r="D4569" s="1">
        <v>17268</v>
      </c>
      <c r="E4569" s="1" t="s">
        <v>10</v>
      </c>
      <c r="F4569" s="1" t="s">
        <v>94</v>
      </c>
      <c r="G4569" s="1" t="s">
        <v>70</v>
      </c>
      <c r="H4569" s="1" t="s">
        <v>11</v>
      </c>
      <c r="I4569" s="1" t="s">
        <v>18</v>
      </c>
      <c r="J4569" s="1" t="s">
        <v>16</v>
      </c>
      <c r="K4569" s="1" t="s">
        <v>14</v>
      </c>
      <c r="L4569" s="1" t="s">
        <v>77</v>
      </c>
      <c r="M4569" s="1">
        <v>80070</v>
      </c>
      <c r="N4569" s="17">
        <v>192.2251183208725</v>
      </c>
      <c r="O4569" s="8">
        <v>1719.9314430193213</v>
      </c>
      <c r="P4569" s="8">
        <v>1574.3525006579903</v>
      </c>
      <c r="Q4569" s="8">
        <f>P4569-Table3[[#This Row],[paid]]</f>
        <v>-145.57894236133097</v>
      </c>
      <c r="R4569" s="8">
        <v>8.1901497286634335</v>
      </c>
      <c r="S4569" s="8">
        <v>800</v>
      </c>
      <c r="T4569" s="10">
        <v>0.15</v>
      </c>
      <c r="U4569" s="8">
        <v>272.91233375762209</v>
      </c>
      <c r="V4569" s="10">
        <v>2.8891489638180372E-2</v>
      </c>
    </row>
    <row r="4570" spans="1:22" x14ac:dyDescent="0.25">
      <c r="A4570" s="6">
        <v>44755</v>
      </c>
      <c r="B4570" s="7" t="str">
        <f t="shared" si="71"/>
        <v>7</v>
      </c>
      <c r="C4570" s="17">
        <f>_xlfn.ISOWEEKNUM(Table3[[#This Row],[dt]])</f>
        <v>28</v>
      </c>
      <c r="D4570" s="1">
        <v>2973</v>
      </c>
      <c r="E4570" s="1" t="s">
        <v>10</v>
      </c>
      <c r="F4570" s="1" t="s">
        <v>95</v>
      </c>
      <c r="G4570" s="1" t="s">
        <v>61</v>
      </c>
      <c r="H4570" s="1" t="s">
        <v>11</v>
      </c>
      <c r="I4570" s="1" t="s">
        <v>21</v>
      </c>
      <c r="J4570" s="1" t="s">
        <v>16</v>
      </c>
      <c r="K4570" s="1" t="s">
        <v>14</v>
      </c>
      <c r="L4570" s="1" t="s">
        <v>78</v>
      </c>
      <c r="M4570" s="1">
        <v>23410</v>
      </c>
      <c r="N4570" s="17">
        <v>160.32801658105794</v>
      </c>
      <c r="O4570" s="8">
        <v>231.4460658494209</v>
      </c>
      <c r="P4570" s="8">
        <v>81.375633077031992</v>
      </c>
      <c r="Q4570" s="8">
        <f>P4570-Table3[[#This Row],[paid]]</f>
        <v>-150.07043277238893</v>
      </c>
      <c r="R4570" s="8">
        <v>0.5075571619504845</v>
      </c>
      <c r="S4570" s="8">
        <v>200</v>
      </c>
      <c r="T4570" s="10">
        <v>0.05</v>
      </c>
      <c r="U4570" s="8">
        <v>19.82074155468829</v>
      </c>
      <c r="V4570" s="10">
        <v>4.0595160994375989E-2</v>
      </c>
    </row>
    <row r="4571" spans="1:22" x14ac:dyDescent="0.25">
      <c r="A4571" s="6">
        <v>44755</v>
      </c>
      <c r="B4571" s="7" t="str">
        <f t="shared" si="71"/>
        <v>7</v>
      </c>
      <c r="C4571" s="17">
        <f>_xlfn.ISOWEEKNUM(Table3[[#This Row],[dt]])</f>
        <v>28</v>
      </c>
      <c r="D4571" s="1">
        <v>17473</v>
      </c>
      <c r="E4571" s="1" t="s">
        <v>10</v>
      </c>
      <c r="F4571" s="1" t="s">
        <v>94</v>
      </c>
      <c r="G4571" s="1" t="s">
        <v>40</v>
      </c>
      <c r="H4571" s="1" t="s">
        <v>17</v>
      </c>
      <c r="I4571" s="1" t="s">
        <v>12</v>
      </c>
      <c r="J4571" s="1" t="s">
        <v>16</v>
      </c>
      <c r="K4571" s="1" t="s">
        <v>15</v>
      </c>
      <c r="L4571" s="1" t="s">
        <v>81</v>
      </c>
      <c r="M4571" s="1">
        <v>63030</v>
      </c>
      <c r="N4571" s="17">
        <v>287.02185792349729</v>
      </c>
      <c r="O4571" s="8">
        <v>1237.3813500896986</v>
      </c>
      <c r="P4571" s="8">
        <v>1076.2287698867597</v>
      </c>
      <c r="Q4571" s="8">
        <f>P4571-Table3[[#This Row],[paid]]</f>
        <v>-161.15258020293891</v>
      </c>
      <c r="R4571" s="8">
        <v>3.7496404548172682</v>
      </c>
      <c r="S4571" s="8">
        <v>600</v>
      </c>
      <c r="T4571" s="10">
        <v>6.5000000000000002E-2</v>
      </c>
      <c r="U4571" s="8">
        <v>356.34814821571655</v>
      </c>
      <c r="V4571" s="10">
        <v>5.518469650481643E-2</v>
      </c>
    </row>
    <row r="4572" spans="1:22" x14ac:dyDescent="0.25">
      <c r="A4572" s="6">
        <v>44755</v>
      </c>
      <c r="B4572" s="7" t="str">
        <f t="shared" si="71"/>
        <v>7</v>
      </c>
      <c r="C4572" s="17">
        <f>_xlfn.ISOWEEKNUM(Table3[[#This Row],[dt]])</f>
        <v>28</v>
      </c>
      <c r="D4572" s="1">
        <v>15974</v>
      </c>
      <c r="E4572" s="1" t="s">
        <v>10</v>
      </c>
      <c r="F4572" s="1" t="s">
        <v>89</v>
      </c>
      <c r="G4572" s="1" t="s">
        <v>62</v>
      </c>
      <c r="H4572" s="1" t="s">
        <v>11</v>
      </c>
      <c r="I4572" s="1" t="s">
        <v>12</v>
      </c>
      <c r="J4572" s="1" t="s">
        <v>16</v>
      </c>
      <c r="K4572" s="1" t="s">
        <v>14</v>
      </c>
      <c r="L4572" s="1" t="s">
        <v>77</v>
      </c>
      <c r="M4572" s="1">
        <v>8500</v>
      </c>
      <c r="N4572" s="17">
        <v>28.629290130036242</v>
      </c>
      <c r="O4572" s="8">
        <v>188.62449973747496</v>
      </c>
      <c r="P4572" s="8">
        <v>11.392796473875771</v>
      </c>
      <c r="Q4572" s="8">
        <f>P4572-Table3[[#This Row],[paid]]</f>
        <v>-177.2317032635992</v>
      </c>
      <c r="R4572" s="8">
        <v>0.39794198256851254</v>
      </c>
      <c r="S4572" s="8">
        <v>200</v>
      </c>
      <c r="T4572" s="10">
        <v>0.09</v>
      </c>
      <c r="U4572" s="8">
        <v>1.8595086802517706</v>
      </c>
      <c r="V4572" s="10">
        <v>2.7202988667966832E-2</v>
      </c>
    </row>
    <row r="4573" spans="1:22" x14ac:dyDescent="0.25">
      <c r="A4573" s="6">
        <v>44755</v>
      </c>
      <c r="B4573" s="7" t="str">
        <f t="shared" si="71"/>
        <v>7</v>
      </c>
      <c r="C4573" s="17">
        <f>_xlfn.ISOWEEKNUM(Table3[[#This Row],[dt]])</f>
        <v>28</v>
      </c>
      <c r="D4573" s="1">
        <v>16842</v>
      </c>
      <c r="E4573" s="1" t="s">
        <v>10</v>
      </c>
      <c r="F4573" s="1" t="s">
        <v>90</v>
      </c>
      <c r="G4573" s="1" t="s">
        <v>42</v>
      </c>
      <c r="H4573" s="1" t="s">
        <v>11</v>
      </c>
      <c r="I4573" s="1" t="s">
        <v>12</v>
      </c>
      <c r="J4573" s="1" t="s">
        <v>16</v>
      </c>
      <c r="K4573" s="1" t="s">
        <v>14</v>
      </c>
      <c r="L4573" s="1" t="s">
        <v>77</v>
      </c>
      <c r="M4573" s="1">
        <v>18170</v>
      </c>
      <c r="N4573" s="17">
        <v>71.27523001212468</v>
      </c>
      <c r="O4573" s="8">
        <v>228.77188704208208</v>
      </c>
      <c r="P4573" s="8">
        <v>24.705710407927583</v>
      </c>
      <c r="Q4573" s="8">
        <f>P4573-Table3[[#This Row],[paid]]</f>
        <v>-204.06617663415449</v>
      </c>
      <c r="R4573" s="8">
        <v>0.34662407127588191</v>
      </c>
      <c r="S4573" s="8">
        <v>200</v>
      </c>
      <c r="T4573" s="10">
        <v>0.14000000000000001</v>
      </c>
      <c r="U4573" s="8">
        <v>13.708937706487804</v>
      </c>
      <c r="V4573" s="10">
        <v>9.2481572614408425E-2</v>
      </c>
    </row>
    <row r="4574" spans="1:22" x14ac:dyDescent="0.25">
      <c r="A4574" s="6">
        <v>44755</v>
      </c>
      <c r="B4574" s="7" t="str">
        <f t="shared" si="71"/>
        <v>7</v>
      </c>
      <c r="C4574" s="17">
        <f>_xlfn.ISOWEEKNUM(Table3[[#This Row],[dt]])</f>
        <v>28</v>
      </c>
      <c r="D4574" s="1">
        <v>17848</v>
      </c>
      <c r="E4574" s="1" t="s">
        <v>10</v>
      </c>
      <c r="F4574" s="1" t="s">
        <v>90</v>
      </c>
      <c r="G4574" s="1" t="s">
        <v>57</v>
      </c>
      <c r="H4574" s="1" t="s">
        <v>11</v>
      </c>
      <c r="I4574" s="1" t="s">
        <v>12</v>
      </c>
      <c r="J4574" s="1" t="s">
        <v>16</v>
      </c>
      <c r="K4574" s="1" t="s">
        <v>14</v>
      </c>
      <c r="L4574" s="1" t="s">
        <v>79</v>
      </c>
      <c r="M4574" s="1">
        <v>14760</v>
      </c>
      <c r="N4574" s="17">
        <v>61.467304625199368</v>
      </c>
      <c r="O4574" s="8">
        <v>261.62797622307414</v>
      </c>
      <c r="P4574" s="8">
        <v>57.026831606305365</v>
      </c>
      <c r="Q4574" s="8">
        <f>P4574-Table3[[#This Row],[paid]]</f>
        <v>-204.60114461676878</v>
      </c>
      <c r="R4574" s="8">
        <v>0.92775878093288688</v>
      </c>
      <c r="S4574" s="8">
        <v>200</v>
      </c>
      <c r="T4574" s="10">
        <v>7.0000000000000007E-2</v>
      </c>
      <c r="U4574" s="8">
        <v>10.307588763552928</v>
      </c>
      <c r="V4574" s="10">
        <v>3.0124967707345077E-2</v>
      </c>
    </row>
    <row r="4575" spans="1:22" x14ac:dyDescent="0.25">
      <c r="A4575" s="6">
        <v>44755</v>
      </c>
      <c r="B4575" s="7" t="str">
        <f t="shared" si="71"/>
        <v>7</v>
      </c>
      <c r="C4575" s="17">
        <f>_xlfn.ISOWEEKNUM(Table3[[#This Row],[dt]])</f>
        <v>28</v>
      </c>
      <c r="D4575" s="1">
        <v>2370</v>
      </c>
      <c r="E4575" s="1" t="s">
        <v>10</v>
      </c>
      <c r="F4575" s="1" t="s">
        <v>94</v>
      </c>
      <c r="G4575" s="1" t="s">
        <v>63</v>
      </c>
      <c r="H4575" s="1" t="s">
        <v>17</v>
      </c>
      <c r="I4575" s="1" t="s">
        <v>12</v>
      </c>
      <c r="J4575" s="1" t="s">
        <v>13</v>
      </c>
      <c r="K4575" s="1" t="s">
        <v>14</v>
      </c>
      <c r="L4575" s="1" t="s">
        <v>81</v>
      </c>
      <c r="M4575" s="1">
        <v>3910</v>
      </c>
      <c r="N4575" s="17">
        <v>10.245436282644773</v>
      </c>
      <c r="O4575" s="8">
        <v>214.05014804844024</v>
      </c>
      <c r="P4575" s="8">
        <v>6.0917698697804861</v>
      </c>
      <c r="Q4575" s="8">
        <f>P4575-Table3[[#This Row],[paid]]</f>
        <v>-207.95837817865976</v>
      </c>
      <c r="R4575" s="8">
        <v>0.59458374457900065</v>
      </c>
      <c r="S4575" s="8">
        <v>30000</v>
      </c>
      <c r="T4575" s="10">
        <v>0.08</v>
      </c>
      <c r="U4575" s="8">
        <v>0.66438716951999244</v>
      </c>
      <c r="V4575" s="10">
        <v>1.8177179586068126E-2</v>
      </c>
    </row>
    <row r="4576" spans="1:22" x14ac:dyDescent="0.25">
      <c r="A4576" s="6">
        <v>44755</v>
      </c>
      <c r="B4576" s="7" t="str">
        <f t="shared" si="71"/>
        <v>7</v>
      </c>
      <c r="C4576" s="17">
        <f>_xlfn.ISOWEEKNUM(Table3[[#This Row],[dt]])</f>
        <v>28</v>
      </c>
      <c r="D4576" s="1">
        <v>2917</v>
      </c>
      <c r="E4576" s="1" t="s">
        <v>10</v>
      </c>
      <c r="F4576" s="1" t="s">
        <v>93</v>
      </c>
      <c r="G4576" s="1" t="s">
        <v>48</v>
      </c>
      <c r="H4576" s="1" t="s">
        <v>17</v>
      </c>
      <c r="I4576" s="1" t="s">
        <v>18</v>
      </c>
      <c r="J4576" s="1" t="s">
        <v>13</v>
      </c>
      <c r="K4576" s="1" t="s">
        <v>15</v>
      </c>
      <c r="L4576" s="1" t="s">
        <v>76</v>
      </c>
      <c r="M4576" s="1">
        <v>9480</v>
      </c>
      <c r="N4576" s="17">
        <v>38.970509383378015</v>
      </c>
      <c r="O4576" s="8">
        <v>295.17745783076327</v>
      </c>
      <c r="P4576" s="8">
        <v>83.356636885184273</v>
      </c>
      <c r="Q4576" s="8">
        <f>P4576-Table3[[#This Row],[paid]]</f>
        <v>-211.82082094557899</v>
      </c>
      <c r="R4576" s="8">
        <v>2.1389670857301688</v>
      </c>
      <c r="S4576" s="8">
        <v>200</v>
      </c>
      <c r="T4576" s="10">
        <v>7.0000000000000007E-2</v>
      </c>
      <c r="U4576" s="8">
        <v>6.9738175207122017</v>
      </c>
      <c r="V4576" s="10">
        <v>1.394373577858786E-2</v>
      </c>
    </row>
    <row r="4577" spans="1:22" x14ac:dyDescent="0.25">
      <c r="A4577" s="6">
        <v>44755</v>
      </c>
      <c r="B4577" s="7" t="str">
        <f t="shared" si="71"/>
        <v>7</v>
      </c>
      <c r="C4577" s="17">
        <f>_xlfn.ISOWEEKNUM(Table3[[#This Row],[dt]])</f>
        <v>28</v>
      </c>
      <c r="D4577" s="1">
        <v>15673</v>
      </c>
      <c r="E4577" s="1" t="s">
        <v>10</v>
      </c>
      <c r="F4577" s="1" t="s">
        <v>92</v>
      </c>
      <c r="G4577" s="1" t="s">
        <v>61</v>
      </c>
      <c r="H4577" s="1" t="s">
        <v>19</v>
      </c>
      <c r="I4577" s="1" t="s">
        <v>21</v>
      </c>
      <c r="J4577" s="1" t="s">
        <v>16</v>
      </c>
      <c r="K4577" s="1" t="s">
        <v>15</v>
      </c>
      <c r="L4577" s="1" t="s">
        <v>79</v>
      </c>
      <c r="M4577" s="1">
        <v>115750</v>
      </c>
      <c r="N4577" s="17">
        <v>136.25045273451647</v>
      </c>
      <c r="O4577" s="8">
        <v>1760.737473990034</v>
      </c>
      <c r="P4577" s="8">
        <v>1537.828704985712</v>
      </c>
      <c r="Q4577" s="8">
        <f>P4577-Table3[[#This Row],[paid]]</f>
        <v>-222.90876900432204</v>
      </c>
      <c r="R4577" s="8">
        <v>11.286778679423296</v>
      </c>
      <c r="S4577" s="8">
        <v>1800</v>
      </c>
      <c r="T4577" s="10">
        <v>0.06</v>
      </c>
      <c r="U4577" s="8">
        <v>151.80135467803228</v>
      </c>
      <c r="V4577" s="10">
        <v>1.6451914116082982E-2</v>
      </c>
    </row>
    <row r="4578" spans="1:22" x14ac:dyDescent="0.25">
      <c r="A4578" s="6">
        <v>44755</v>
      </c>
      <c r="B4578" s="7" t="str">
        <f t="shared" si="71"/>
        <v>7</v>
      </c>
      <c r="C4578" s="17">
        <f>_xlfn.ISOWEEKNUM(Table3[[#This Row],[dt]])</f>
        <v>28</v>
      </c>
      <c r="D4578" s="1">
        <v>16911</v>
      </c>
      <c r="E4578" s="1" t="s">
        <v>10</v>
      </c>
      <c r="F4578" s="1" t="s">
        <v>89</v>
      </c>
      <c r="G4578" s="1" t="s">
        <v>67</v>
      </c>
      <c r="H4578" s="1" t="s">
        <v>11</v>
      </c>
      <c r="I4578" s="1" t="s">
        <v>18</v>
      </c>
      <c r="J4578" s="1" t="s">
        <v>16</v>
      </c>
      <c r="K4578" s="1" t="s">
        <v>15</v>
      </c>
      <c r="L4578" s="1" t="s">
        <v>78</v>
      </c>
      <c r="M4578" s="1">
        <v>9220</v>
      </c>
      <c r="N4578" s="17">
        <v>22.562094702067785</v>
      </c>
      <c r="O4578" s="8">
        <v>287.49431578381405</v>
      </c>
      <c r="P4578" s="8">
        <v>54.053949825171607</v>
      </c>
      <c r="Q4578" s="8">
        <f>P4578-Table3[[#This Row],[paid]]</f>
        <v>-233.44036595864245</v>
      </c>
      <c r="R4578" s="8">
        <v>2.3957859648651167</v>
      </c>
      <c r="S4578" s="8">
        <v>200</v>
      </c>
      <c r="T4578" s="10">
        <v>0.12</v>
      </c>
      <c r="U4578" s="8">
        <v>28.694840469041381</v>
      </c>
      <c r="V4578" s="10">
        <v>8.8475928715200297E-2</v>
      </c>
    </row>
    <row r="4579" spans="1:22" x14ac:dyDescent="0.25">
      <c r="A4579" s="6">
        <v>44755</v>
      </c>
      <c r="B4579" s="7" t="str">
        <f t="shared" si="71"/>
        <v>7</v>
      </c>
      <c r="C4579" s="17">
        <f>_xlfn.ISOWEEKNUM(Table3[[#This Row],[dt]])</f>
        <v>28</v>
      </c>
      <c r="D4579" s="1">
        <v>15031</v>
      </c>
      <c r="E4579" s="1" t="s">
        <v>10</v>
      </c>
      <c r="F4579" s="1" t="s">
        <v>91</v>
      </c>
      <c r="G4579" s="1" t="s">
        <v>60</v>
      </c>
      <c r="H4579" s="1" t="s">
        <v>19</v>
      </c>
      <c r="I4579" s="1" t="s">
        <v>12</v>
      </c>
      <c r="J4579" s="1" t="s">
        <v>13</v>
      </c>
      <c r="K4579" s="1" t="s">
        <v>14</v>
      </c>
      <c r="L4579" s="1" t="s">
        <v>79</v>
      </c>
      <c r="M4579" s="1">
        <v>99080</v>
      </c>
      <c r="N4579" s="17">
        <v>305.78530946635993</v>
      </c>
      <c r="O4579" s="8">
        <v>3248.8962520292953</v>
      </c>
      <c r="P4579" s="8">
        <v>3010.4992298511356</v>
      </c>
      <c r="Q4579" s="8">
        <f>P4579-Table3[[#This Row],[paid]]</f>
        <v>-238.39702217815966</v>
      </c>
      <c r="R4579" s="8">
        <v>9.8451401576645292</v>
      </c>
      <c r="S4579" s="8">
        <v>4600</v>
      </c>
      <c r="T4579" s="10">
        <v>0.11</v>
      </c>
      <c r="U4579" s="8">
        <v>214.72830236182938</v>
      </c>
      <c r="V4579" s="10">
        <v>1.1887746071739699E-2</v>
      </c>
    </row>
    <row r="4580" spans="1:22" x14ac:dyDescent="0.25">
      <c r="A4580" s="6">
        <v>44755</v>
      </c>
      <c r="B4580" s="7" t="str">
        <f t="shared" si="71"/>
        <v>7</v>
      </c>
      <c r="C4580" s="17">
        <f>_xlfn.ISOWEEKNUM(Table3[[#This Row],[dt]])</f>
        <v>28</v>
      </c>
      <c r="D4580" s="1">
        <v>17871</v>
      </c>
      <c r="E4580" s="1" t="s">
        <v>10</v>
      </c>
      <c r="F4580" s="1" t="s">
        <v>93</v>
      </c>
      <c r="G4580" s="1" t="s">
        <v>34</v>
      </c>
      <c r="H4580" s="1" t="s">
        <v>17</v>
      </c>
      <c r="I4580" s="1" t="s">
        <v>12</v>
      </c>
      <c r="J4580" s="1" t="s">
        <v>16</v>
      </c>
      <c r="K4580" s="1" t="s">
        <v>14</v>
      </c>
      <c r="L4580" s="1" t="s">
        <v>80</v>
      </c>
      <c r="M4580" s="1">
        <v>26920</v>
      </c>
      <c r="N4580" s="17">
        <v>32.37455420087916</v>
      </c>
      <c r="O4580" s="8">
        <v>312.26453035189849</v>
      </c>
      <c r="P4580" s="8">
        <v>58.100143464882827</v>
      </c>
      <c r="Q4580" s="8">
        <f>P4580-Table3[[#This Row],[paid]]</f>
        <v>-254.16438688701567</v>
      </c>
      <c r="R4580" s="8">
        <v>1.7946237376545888</v>
      </c>
      <c r="S4580" s="8">
        <v>200</v>
      </c>
      <c r="T4580" s="10">
        <v>0.08</v>
      </c>
      <c r="U4580" s="8">
        <v>15.316639861309721</v>
      </c>
      <c r="V4580" s="10">
        <v>4.3937469995426887E-2</v>
      </c>
    </row>
    <row r="4581" spans="1:22" x14ac:dyDescent="0.25">
      <c r="A4581" s="6">
        <v>44755</v>
      </c>
      <c r="B4581" s="7" t="str">
        <f t="shared" si="71"/>
        <v>7</v>
      </c>
      <c r="C4581" s="17">
        <f>_xlfn.ISOWEEKNUM(Table3[[#This Row],[dt]])</f>
        <v>28</v>
      </c>
      <c r="D4581" s="1">
        <v>13549</v>
      </c>
      <c r="E4581" s="1" t="s">
        <v>10</v>
      </c>
      <c r="F4581" s="1" t="s">
        <v>95</v>
      </c>
      <c r="G4581" s="1" t="s">
        <v>62</v>
      </c>
      <c r="H4581" s="1" t="s">
        <v>19</v>
      </c>
      <c r="I4581" s="1" t="s">
        <v>12</v>
      </c>
      <c r="J4581" s="1" t="s">
        <v>13</v>
      </c>
      <c r="K4581" s="1" t="s">
        <v>14</v>
      </c>
      <c r="L4581" s="1" t="s">
        <v>79</v>
      </c>
      <c r="M4581" s="1">
        <v>9280</v>
      </c>
      <c r="N4581" s="17">
        <v>12.192764300126695</v>
      </c>
      <c r="O4581" s="8">
        <v>260.72934134419285</v>
      </c>
      <c r="P4581" s="8">
        <v>6.3075623117798045</v>
      </c>
      <c r="Q4581" s="8">
        <f>P4581-Table3[[#This Row],[paid]]</f>
        <v>-254.42177903241304</v>
      </c>
      <c r="R4581" s="8">
        <v>0.51732012171466835</v>
      </c>
      <c r="S4581" s="8">
        <v>200</v>
      </c>
      <c r="T4581" s="10">
        <v>7.0000000000000007E-2</v>
      </c>
      <c r="U4581" s="8">
        <v>2.2308234027100151</v>
      </c>
      <c r="V4581" s="10">
        <v>5.8945735622349692E-2</v>
      </c>
    </row>
    <row r="4582" spans="1:22" x14ac:dyDescent="0.25">
      <c r="A4582" s="6">
        <v>44755</v>
      </c>
      <c r="B4582" s="7" t="str">
        <f t="shared" si="71"/>
        <v>7</v>
      </c>
      <c r="C4582" s="17">
        <f>_xlfn.ISOWEEKNUM(Table3[[#This Row],[dt]])</f>
        <v>28</v>
      </c>
      <c r="D4582" s="1">
        <v>17456</v>
      </c>
      <c r="E4582" s="1" t="s">
        <v>10</v>
      </c>
      <c r="F4582" s="1" t="s">
        <v>94</v>
      </c>
      <c r="G4582" s="1" t="s">
        <v>47</v>
      </c>
      <c r="H4582" s="1" t="s">
        <v>17</v>
      </c>
      <c r="I4582" s="1" t="s">
        <v>18</v>
      </c>
      <c r="J4582" s="1" t="s">
        <v>16</v>
      </c>
      <c r="K4582" s="1" t="s">
        <v>15</v>
      </c>
      <c r="L4582" s="1" t="s">
        <v>77</v>
      </c>
      <c r="M4582" s="1">
        <v>281610</v>
      </c>
      <c r="N4582" s="17">
        <v>453.8390452876377</v>
      </c>
      <c r="O4582" s="8">
        <v>6332.5510734091922</v>
      </c>
      <c r="P4582" s="8">
        <v>6063.2045008253854</v>
      </c>
      <c r="Q4582" s="8">
        <f>P4582-Table3[[#This Row],[paid]]</f>
        <v>-269.34657258380685</v>
      </c>
      <c r="R4582" s="8">
        <v>13.359812391158631</v>
      </c>
      <c r="S4582" s="8">
        <v>13600</v>
      </c>
      <c r="T4582" s="10">
        <v>0.05</v>
      </c>
      <c r="U4582" s="8">
        <v>1119.6115403791975</v>
      </c>
      <c r="V4582" s="10">
        <v>3.0776122324610813E-2</v>
      </c>
    </row>
    <row r="4583" spans="1:22" x14ac:dyDescent="0.25">
      <c r="A4583" s="6">
        <v>44755</v>
      </c>
      <c r="B4583" s="7" t="str">
        <f t="shared" si="71"/>
        <v>7</v>
      </c>
      <c r="C4583" s="17">
        <f>_xlfn.ISOWEEKNUM(Table3[[#This Row],[dt]])</f>
        <v>28</v>
      </c>
      <c r="D4583" s="1">
        <v>17947</v>
      </c>
      <c r="E4583" s="1" t="s">
        <v>10</v>
      </c>
      <c r="F4583" s="1" t="s">
        <v>89</v>
      </c>
      <c r="G4583" s="1" t="s">
        <v>51</v>
      </c>
      <c r="H4583" s="1" t="s">
        <v>19</v>
      </c>
      <c r="I4583" s="1" t="s">
        <v>12</v>
      </c>
      <c r="J4583" s="1" t="s">
        <v>16</v>
      </c>
      <c r="K4583" s="1" t="s">
        <v>14</v>
      </c>
      <c r="L4583" s="1" t="s">
        <v>79</v>
      </c>
      <c r="M4583" s="1">
        <v>87720</v>
      </c>
      <c r="N4583" s="17">
        <v>143.81953867028494</v>
      </c>
      <c r="O4583" s="8">
        <v>1610.247346881056</v>
      </c>
      <c r="P4583" s="8">
        <v>1330.9484515717459</v>
      </c>
      <c r="Q4583" s="8">
        <f>P4583-Table3[[#This Row],[paid]]</f>
        <v>-279.29889530931018</v>
      </c>
      <c r="R4583" s="8">
        <v>9.2542950970175646</v>
      </c>
      <c r="S4583" s="8">
        <v>800</v>
      </c>
      <c r="T4583" s="10">
        <v>0.15</v>
      </c>
      <c r="U4583" s="8">
        <v>815.78992850514032</v>
      </c>
      <c r="V4583" s="10">
        <v>0.10215646437968808</v>
      </c>
    </row>
    <row r="4584" spans="1:22" x14ac:dyDescent="0.25">
      <c r="A4584" s="6">
        <v>44755</v>
      </c>
      <c r="B4584" s="7" t="str">
        <f t="shared" si="71"/>
        <v>7</v>
      </c>
      <c r="C4584" s="17">
        <f>_xlfn.ISOWEEKNUM(Table3[[#This Row],[dt]])</f>
        <v>28</v>
      </c>
      <c r="D4584" s="1">
        <v>12790</v>
      </c>
      <c r="E4584" s="1" t="s">
        <v>10</v>
      </c>
      <c r="F4584" s="1" t="s">
        <v>95</v>
      </c>
      <c r="G4584" s="1" t="s">
        <v>38</v>
      </c>
      <c r="H4584" s="1" t="s">
        <v>19</v>
      </c>
      <c r="I4584" s="1" t="s">
        <v>21</v>
      </c>
      <c r="J4584" s="1" t="s">
        <v>16</v>
      </c>
      <c r="K4584" s="1" t="s">
        <v>14</v>
      </c>
      <c r="L4584" s="1" t="s">
        <v>75</v>
      </c>
      <c r="M4584" s="1">
        <v>46470</v>
      </c>
      <c r="N4584" s="17">
        <v>91.466901481404747</v>
      </c>
      <c r="O4584" s="8">
        <v>1426.3749625949256</v>
      </c>
      <c r="P4584" s="8">
        <v>1144.4394577123899</v>
      </c>
      <c r="Q4584" s="8">
        <f>P4584-Table3[[#This Row],[paid]]</f>
        <v>-281.93550488253572</v>
      </c>
      <c r="R4584" s="8">
        <v>12.512061075394085</v>
      </c>
      <c r="S4584" s="8">
        <v>1600</v>
      </c>
      <c r="T4584" s="10">
        <v>0.04</v>
      </c>
      <c r="U4584" s="8">
        <v>67.253641585858247</v>
      </c>
      <c r="V4584" s="10">
        <v>9.7942623253441143E-3</v>
      </c>
    </row>
    <row r="4585" spans="1:22" x14ac:dyDescent="0.25">
      <c r="A4585" s="6">
        <v>44755</v>
      </c>
      <c r="B4585" s="7" t="str">
        <f t="shared" si="71"/>
        <v>7</v>
      </c>
      <c r="C4585" s="17">
        <f>_xlfn.ISOWEEKNUM(Table3[[#This Row],[dt]])</f>
        <v>28</v>
      </c>
      <c r="D4585" s="1">
        <v>16857</v>
      </c>
      <c r="E4585" s="1" t="s">
        <v>10</v>
      </c>
      <c r="F4585" s="1" t="s">
        <v>90</v>
      </c>
      <c r="G4585" s="1" t="s">
        <v>55</v>
      </c>
      <c r="H4585" s="1" t="s">
        <v>11</v>
      </c>
      <c r="I4585" s="1" t="s">
        <v>12</v>
      </c>
      <c r="J4585" s="1" t="s">
        <v>13</v>
      </c>
      <c r="K4585" s="1" t="s">
        <v>15</v>
      </c>
      <c r="L4585" s="1" t="s">
        <v>75</v>
      </c>
      <c r="M4585" s="1">
        <v>196100</v>
      </c>
      <c r="N4585" s="17">
        <v>588.98449549476425</v>
      </c>
      <c r="O4585" s="8">
        <v>2577.7483588889845</v>
      </c>
      <c r="P4585" s="8">
        <v>2279.6603853944216</v>
      </c>
      <c r="Q4585" s="8">
        <f>P4585-Table3[[#This Row],[paid]]</f>
        <v>-298.0879734945629</v>
      </c>
      <c r="R4585" s="8">
        <v>3.8704930313648411</v>
      </c>
      <c r="S4585" s="8">
        <v>1600</v>
      </c>
      <c r="T4585" s="10">
        <v>0.08</v>
      </c>
      <c r="U4585" s="8">
        <v>1036.9502768301538</v>
      </c>
      <c r="V4585" s="10">
        <v>7.5811751279108705E-2</v>
      </c>
    </row>
    <row r="4586" spans="1:22" x14ac:dyDescent="0.25">
      <c r="A4586" s="6">
        <v>44755</v>
      </c>
      <c r="B4586" s="7" t="str">
        <f t="shared" si="71"/>
        <v>7</v>
      </c>
      <c r="C4586" s="17">
        <f>_xlfn.ISOWEEKNUM(Table3[[#This Row],[dt]])</f>
        <v>28</v>
      </c>
      <c r="D4586" s="1">
        <v>15242</v>
      </c>
      <c r="E4586" s="1" t="s">
        <v>10</v>
      </c>
      <c r="F4586" s="1" t="s">
        <v>93</v>
      </c>
      <c r="G4586" s="1" t="s">
        <v>51</v>
      </c>
      <c r="H4586" s="1" t="s">
        <v>11</v>
      </c>
      <c r="I4586" s="1" t="s">
        <v>18</v>
      </c>
      <c r="J4586" s="1" t="s">
        <v>13</v>
      </c>
      <c r="K4586" s="1" t="s">
        <v>14</v>
      </c>
      <c r="L4586" s="1" t="s">
        <v>79</v>
      </c>
      <c r="M4586" s="1">
        <v>52060</v>
      </c>
      <c r="N4586" s="17">
        <v>207.22116261713242</v>
      </c>
      <c r="O4586" s="8">
        <v>1210.9520555234301</v>
      </c>
      <c r="P4586" s="8">
        <v>871.30171117767884</v>
      </c>
      <c r="Q4586" s="8">
        <f>P4586-Table3[[#This Row],[paid]]</f>
        <v>-339.65034434575125</v>
      </c>
      <c r="R4586" s="8">
        <v>4.2046946372341329</v>
      </c>
      <c r="S4586" s="8">
        <v>1000</v>
      </c>
      <c r="T4586" s="10">
        <v>0.14000000000000001</v>
      </c>
      <c r="U4586" s="8">
        <v>688.96687788075621</v>
      </c>
      <c r="V4586" s="10">
        <v>0.13178880691617276</v>
      </c>
    </row>
    <row r="4587" spans="1:22" x14ac:dyDescent="0.25">
      <c r="A4587" s="6">
        <v>44755</v>
      </c>
      <c r="B4587" s="7" t="str">
        <f t="shared" si="71"/>
        <v>7</v>
      </c>
      <c r="C4587" s="17">
        <f>_xlfn.ISOWEEKNUM(Table3[[#This Row],[dt]])</f>
        <v>28</v>
      </c>
      <c r="D4587" s="1">
        <v>17100</v>
      </c>
      <c r="E4587" s="1" t="s">
        <v>10</v>
      </c>
      <c r="F4587" s="1" t="s">
        <v>95</v>
      </c>
      <c r="G4587" s="1" t="s">
        <v>54</v>
      </c>
      <c r="H4587" s="1" t="s">
        <v>11</v>
      </c>
      <c r="I4587" s="1" t="s">
        <v>21</v>
      </c>
      <c r="J4587" s="1" t="s">
        <v>13</v>
      </c>
      <c r="K4587" s="1" t="s">
        <v>15</v>
      </c>
      <c r="L4587" s="1" t="s">
        <v>79</v>
      </c>
      <c r="M4587" s="1">
        <v>15670</v>
      </c>
      <c r="N4587" s="17">
        <v>103.47977620838302</v>
      </c>
      <c r="O4587" s="8">
        <v>452.84580956306513</v>
      </c>
      <c r="P4587" s="8">
        <v>108.47310886687502</v>
      </c>
      <c r="Q4587" s="8">
        <f>P4587-Table3[[#This Row],[paid]]</f>
        <v>-344.37270069619012</v>
      </c>
      <c r="R4587" s="8">
        <v>1.0482541888033914</v>
      </c>
      <c r="S4587" s="8">
        <v>200</v>
      </c>
      <c r="T4587" s="10">
        <v>7.0000000000000007E-2</v>
      </c>
      <c r="U4587" s="8">
        <v>22.098339355387758</v>
      </c>
      <c r="V4587" s="10">
        <v>3.3953636967770234E-2</v>
      </c>
    </row>
    <row r="4588" spans="1:22" x14ac:dyDescent="0.25">
      <c r="A4588" s="6">
        <v>44755</v>
      </c>
      <c r="B4588" s="7" t="str">
        <f t="shared" si="71"/>
        <v>7</v>
      </c>
      <c r="C4588" s="17">
        <f>_xlfn.ISOWEEKNUM(Table3[[#This Row],[dt]])</f>
        <v>28</v>
      </c>
      <c r="D4588" s="1">
        <v>15910</v>
      </c>
      <c r="E4588" s="1" t="s">
        <v>10</v>
      </c>
      <c r="F4588" s="1" t="s">
        <v>90</v>
      </c>
      <c r="G4588" s="1" t="s">
        <v>38</v>
      </c>
      <c r="H4588" s="1" t="s">
        <v>11</v>
      </c>
      <c r="I4588" s="1" t="s">
        <v>12</v>
      </c>
      <c r="J4588" s="1" t="s">
        <v>16</v>
      </c>
      <c r="K4588" s="1" t="s">
        <v>14</v>
      </c>
      <c r="L4588" s="1" t="s">
        <v>75</v>
      </c>
      <c r="M4588" s="1">
        <v>45260</v>
      </c>
      <c r="N4588" s="17">
        <v>157.7137514873364</v>
      </c>
      <c r="O4588" s="8">
        <v>995.44897869026306</v>
      </c>
      <c r="P4588" s="8">
        <v>638.19509285967058</v>
      </c>
      <c r="Q4588" s="8">
        <f>P4588-Table3[[#This Row],[paid]]</f>
        <v>-357.25388583059248</v>
      </c>
      <c r="R4588" s="8">
        <v>4.0465405637815568</v>
      </c>
      <c r="S4588" s="8">
        <v>600</v>
      </c>
      <c r="T4588" s="10">
        <v>0.15</v>
      </c>
      <c r="U4588" s="8">
        <v>491.98923807478451</v>
      </c>
      <c r="V4588" s="10">
        <v>0.12848454534235595</v>
      </c>
    </row>
    <row r="4589" spans="1:22" x14ac:dyDescent="0.25">
      <c r="A4589" s="6">
        <v>44755</v>
      </c>
      <c r="B4589" s="7" t="str">
        <f t="shared" si="71"/>
        <v>7</v>
      </c>
      <c r="C4589" s="17">
        <f>_xlfn.ISOWEEKNUM(Table3[[#This Row],[dt]])</f>
        <v>28</v>
      </c>
      <c r="D4589" s="1">
        <v>15372</v>
      </c>
      <c r="E4589" s="1" t="s">
        <v>10</v>
      </c>
      <c r="F4589" s="1" t="s">
        <v>91</v>
      </c>
      <c r="G4589" s="1" t="s">
        <v>61</v>
      </c>
      <c r="H4589" s="1" t="s">
        <v>11</v>
      </c>
      <c r="I4589" s="1" t="s">
        <v>12</v>
      </c>
      <c r="J4589" s="1" t="s">
        <v>16</v>
      </c>
      <c r="K4589" s="1" t="s">
        <v>15</v>
      </c>
      <c r="L4589" s="1" t="s">
        <v>78</v>
      </c>
      <c r="M4589" s="1">
        <v>45040</v>
      </c>
      <c r="N4589" s="17">
        <v>626.56666000762766</v>
      </c>
      <c r="O4589" s="8">
        <v>424.7255230104027</v>
      </c>
      <c r="P4589" s="8">
        <v>57.902274232511054</v>
      </c>
      <c r="Q4589" s="8">
        <f>P4589-Table3[[#This Row],[paid]]</f>
        <v>-366.82324877789165</v>
      </c>
      <c r="R4589" s="8">
        <v>9.2411993692428779E-2</v>
      </c>
      <c r="S4589" s="8">
        <v>200</v>
      </c>
      <c r="T4589" s="10">
        <v>0.105</v>
      </c>
      <c r="U4589" s="8">
        <v>29.127899857846771</v>
      </c>
      <c r="V4589" s="10">
        <v>8.3842129530414866E-2</v>
      </c>
    </row>
    <row r="4590" spans="1:22" x14ac:dyDescent="0.25">
      <c r="A4590" s="6">
        <v>44755</v>
      </c>
      <c r="B4590" s="7" t="str">
        <f t="shared" si="71"/>
        <v>7</v>
      </c>
      <c r="C4590" s="17">
        <f>_xlfn.ISOWEEKNUM(Table3[[#This Row],[dt]])</f>
        <v>28</v>
      </c>
      <c r="D4590" s="1">
        <v>17783</v>
      </c>
      <c r="E4590" s="1" t="s">
        <v>10</v>
      </c>
      <c r="F4590" s="1" t="s">
        <v>94</v>
      </c>
      <c r="G4590" s="1" t="s">
        <v>73</v>
      </c>
      <c r="H4590" s="1" t="s">
        <v>11</v>
      </c>
      <c r="I4590" s="1" t="s">
        <v>12</v>
      </c>
      <c r="J4590" s="1" t="s">
        <v>16</v>
      </c>
      <c r="K4590" s="1" t="s">
        <v>14</v>
      </c>
      <c r="L4590" s="1" t="s">
        <v>81</v>
      </c>
      <c r="M4590" s="1">
        <v>77660</v>
      </c>
      <c r="N4590" s="17">
        <v>223.24897130939632</v>
      </c>
      <c r="O4590" s="8">
        <v>1423.9287681912599</v>
      </c>
      <c r="P4590" s="8">
        <v>1038.8582768514855</v>
      </c>
      <c r="Q4590" s="8">
        <f>P4590-Table3[[#This Row],[paid]]</f>
        <v>-385.07049133977443</v>
      </c>
      <c r="R4590" s="8">
        <v>4.6533619875531356</v>
      </c>
      <c r="S4590" s="8">
        <v>1200</v>
      </c>
      <c r="T4590" s="10">
        <v>0.15</v>
      </c>
      <c r="U4590" s="8">
        <v>58.787243205129691</v>
      </c>
      <c r="V4590" s="10">
        <v>9.4313864420626E-3</v>
      </c>
    </row>
    <row r="4591" spans="1:22" x14ac:dyDescent="0.25">
      <c r="A4591" s="6">
        <v>44755</v>
      </c>
      <c r="B4591" s="7" t="str">
        <f t="shared" si="71"/>
        <v>7</v>
      </c>
      <c r="C4591" s="17">
        <f>_xlfn.ISOWEEKNUM(Table3[[#This Row],[dt]])</f>
        <v>28</v>
      </c>
      <c r="D4591" s="1">
        <v>13155</v>
      </c>
      <c r="E4591" s="1" t="s">
        <v>10</v>
      </c>
      <c r="F4591" s="1" t="s">
        <v>90</v>
      </c>
      <c r="G4591" s="1" t="s">
        <v>57</v>
      </c>
      <c r="H4591" s="1" t="s">
        <v>17</v>
      </c>
      <c r="I4591" s="1" t="s">
        <v>12</v>
      </c>
      <c r="J4591" s="1" t="s">
        <v>13</v>
      </c>
      <c r="K4591" s="1" t="s">
        <v>14</v>
      </c>
      <c r="L4591" s="1" t="s">
        <v>80</v>
      </c>
      <c r="M4591" s="1">
        <v>26780</v>
      </c>
      <c r="N4591" s="17">
        <v>148.77777777777777</v>
      </c>
      <c r="O4591" s="8">
        <v>1037.5621536097171</v>
      </c>
      <c r="P4591" s="8">
        <v>643.19246466824586</v>
      </c>
      <c r="Q4591" s="8">
        <f>P4591-Table3[[#This Row],[paid]]</f>
        <v>-394.36968894147128</v>
      </c>
      <c r="R4591" s="8">
        <v>4.3231756400404873</v>
      </c>
      <c r="S4591" s="8">
        <v>1000</v>
      </c>
      <c r="T4591" s="10">
        <v>7.0000000000000007E-2</v>
      </c>
      <c r="U4591" s="8">
        <v>45.315960717267437</v>
      </c>
      <c r="V4591" s="10">
        <v>1.1742457404938941E-2</v>
      </c>
    </row>
    <row r="4592" spans="1:22" x14ac:dyDescent="0.25">
      <c r="A4592" s="6">
        <v>44755</v>
      </c>
      <c r="B4592" s="7" t="str">
        <f t="shared" si="71"/>
        <v>7</v>
      </c>
      <c r="C4592" s="17">
        <f>_xlfn.ISOWEEKNUM(Table3[[#This Row],[dt]])</f>
        <v>28</v>
      </c>
      <c r="D4592" s="1">
        <v>10601</v>
      </c>
      <c r="E4592" s="1" t="s">
        <v>10</v>
      </c>
      <c r="F4592" s="1" t="s">
        <v>92</v>
      </c>
      <c r="G4592" s="1" t="s">
        <v>52</v>
      </c>
      <c r="H4592" s="1" t="s">
        <v>11</v>
      </c>
      <c r="I4592" s="1" t="s">
        <v>21</v>
      </c>
      <c r="J4592" s="1" t="s">
        <v>16</v>
      </c>
      <c r="K4592" s="1" t="s">
        <v>14</v>
      </c>
      <c r="L4592" s="1" t="s">
        <v>78</v>
      </c>
      <c r="M4592" s="1">
        <v>44440</v>
      </c>
      <c r="N4592" s="17">
        <v>199.68225948808472</v>
      </c>
      <c r="O4592" s="8">
        <v>1068.8053744947579</v>
      </c>
      <c r="P4592" s="8">
        <v>635.18295277417212</v>
      </c>
      <c r="Q4592" s="8">
        <f>P4592-Table3[[#This Row],[paid]]</f>
        <v>-433.62242172058575</v>
      </c>
      <c r="R4592" s="8">
        <v>3.1809683764724941</v>
      </c>
      <c r="S4592" s="8">
        <v>600</v>
      </c>
      <c r="T4592" s="10">
        <v>0.08</v>
      </c>
      <c r="U4592" s="8">
        <v>82.39939116912619</v>
      </c>
      <c r="V4592" s="10">
        <v>2.162090749057561E-2</v>
      </c>
    </row>
    <row r="4593" spans="1:22" x14ac:dyDescent="0.25">
      <c r="A4593" s="6">
        <v>44755</v>
      </c>
      <c r="B4593" s="7" t="str">
        <f t="shared" si="71"/>
        <v>7</v>
      </c>
      <c r="C4593" s="17">
        <f>_xlfn.ISOWEEKNUM(Table3[[#This Row],[dt]])</f>
        <v>28</v>
      </c>
      <c r="D4593" s="1">
        <v>15605</v>
      </c>
      <c r="E4593" s="1" t="s">
        <v>10</v>
      </c>
      <c r="F4593" s="1" t="s">
        <v>89</v>
      </c>
      <c r="G4593" s="1" t="s">
        <v>36</v>
      </c>
      <c r="H4593" s="1" t="s">
        <v>11</v>
      </c>
      <c r="I4593" s="1" t="s">
        <v>12</v>
      </c>
      <c r="J4593" s="1" t="s">
        <v>13</v>
      </c>
      <c r="K4593" s="1" t="s">
        <v>14</v>
      </c>
      <c r="L4593" s="1" t="s">
        <v>78</v>
      </c>
      <c r="M4593" s="1">
        <v>38710</v>
      </c>
      <c r="N4593" s="17">
        <v>231.46306388132001</v>
      </c>
      <c r="O4593" s="8">
        <v>887.87430493633212</v>
      </c>
      <c r="P4593" s="8">
        <v>433.5656265022381</v>
      </c>
      <c r="Q4593" s="8">
        <f>P4593-Table3[[#This Row],[paid]]</f>
        <v>-454.30867843409402</v>
      </c>
      <c r="R4593" s="8">
        <v>1.8731525420597726</v>
      </c>
      <c r="S4593" s="8">
        <v>400</v>
      </c>
      <c r="T4593" s="10">
        <v>0.32</v>
      </c>
      <c r="U4593" s="8">
        <v>760.58522629031518</v>
      </c>
      <c r="V4593" s="10">
        <v>0.29237604789932492</v>
      </c>
    </row>
    <row r="4594" spans="1:22" x14ac:dyDescent="0.25">
      <c r="A4594" s="6">
        <v>44755</v>
      </c>
      <c r="B4594" s="7" t="str">
        <f t="shared" si="71"/>
        <v>7</v>
      </c>
      <c r="C4594" s="17">
        <f>_xlfn.ISOWEEKNUM(Table3[[#This Row],[dt]])</f>
        <v>28</v>
      </c>
      <c r="D4594" s="1">
        <v>18180</v>
      </c>
      <c r="E4594" s="1" t="s">
        <v>10</v>
      </c>
      <c r="F4594" s="1" t="s">
        <v>89</v>
      </c>
      <c r="G4594" s="1" t="s">
        <v>52</v>
      </c>
      <c r="H4594" s="1" t="s">
        <v>11</v>
      </c>
      <c r="I4594" s="1" t="s">
        <v>12</v>
      </c>
      <c r="J4594" s="1" t="s">
        <v>13</v>
      </c>
      <c r="K4594" s="1" t="s">
        <v>15</v>
      </c>
      <c r="L4594" s="1" t="s">
        <v>79</v>
      </c>
      <c r="M4594" s="1">
        <v>41790</v>
      </c>
      <c r="N4594" s="17">
        <v>475.81517183570827</v>
      </c>
      <c r="O4594" s="8">
        <v>884.824666998108</v>
      </c>
      <c r="P4594" s="8">
        <v>430.48364107584672</v>
      </c>
      <c r="Q4594" s="8">
        <f>P4594-Table3[[#This Row],[paid]]</f>
        <v>-454.34102592226128</v>
      </c>
      <c r="R4594" s="8">
        <v>0.90472869836207359</v>
      </c>
      <c r="S4594" s="8">
        <v>400</v>
      </c>
      <c r="T4594" s="10">
        <v>0.12</v>
      </c>
      <c r="U4594" s="8">
        <v>121.61669938836427</v>
      </c>
      <c r="V4594" s="10">
        <v>4.7085296545541541E-2</v>
      </c>
    </row>
    <row r="4595" spans="1:22" x14ac:dyDescent="0.25">
      <c r="A4595" s="6">
        <v>44755</v>
      </c>
      <c r="B4595" s="7" t="str">
        <f t="shared" si="71"/>
        <v>7</v>
      </c>
      <c r="C4595" s="17">
        <f>_xlfn.ISOWEEKNUM(Table3[[#This Row],[dt]])</f>
        <v>28</v>
      </c>
      <c r="D4595" s="1">
        <v>5638</v>
      </c>
      <c r="E4595" s="1" t="s">
        <v>10</v>
      </c>
      <c r="F4595" s="1" t="s">
        <v>92</v>
      </c>
      <c r="G4595" s="1" t="s">
        <v>60</v>
      </c>
      <c r="H4595" s="1" t="s">
        <v>11</v>
      </c>
      <c r="I4595" s="1" t="s">
        <v>12</v>
      </c>
      <c r="J4595" s="1" t="s">
        <v>16</v>
      </c>
      <c r="K4595" s="1" t="s">
        <v>15</v>
      </c>
      <c r="L4595" s="1" t="s">
        <v>79</v>
      </c>
      <c r="M4595" s="1">
        <v>43770</v>
      </c>
      <c r="N4595" s="17">
        <v>108.73084264301353</v>
      </c>
      <c r="O4595" s="8">
        <v>538.62920575744909</v>
      </c>
      <c r="P4595" s="8">
        <v>55.146522988836686</v>
      </c>
      <c r="Q4595" s="8">
        <f>P4595-Table3[[#This Row],[paid]]</f>
        <v>-483.48268276861239</v>
      </c>
      <c r="R4595" s="8">
        <v>0.50718380956445308</v>
      </c>
      <c r="S4595" s="8">
        <v>200</v>
      </c>
      <c r="T4595" s="10">
        <v>0.04</v>
      </c>
      <c r="U4595" s="8">
        <v>1.1660422039385947</v>
      </c>
      <c r="V4595" s="10">
        <v>3.5240729023376409E-3</v>
      </c>
    </row>
    <row r="4596" spans="1:22" x14ac:dyDescent="0.25">
      <c r="A4596" s="6">
        <v>44755</v>
      </c>
      <c r="B4596" s="7" t="str">
        <f t="shared" si="71"/>
        <v>7</v>
      </c>
      <c r="C4596" s="17">
        <f>_xlfn.ISOWEEKNUM(Table3[[#This Row],[dt]])</f>
        <v>28</v>
      </c>
      <c r="D4596" s="1">
        <v>18007</v>
      </c>
      <c r="E4596" s="1" t="s">
        <v>10</v>
      </c>
      <c r="F4596" s="1" t="s">
        <v>93</v>
      </c>
      <c r="G4596" s="1" t="s">
        <v>74</v>
      </c>
      <c r="H4596" s="1" t="s">
        <v>11</v>
      </c>
      <c r="I4596" s="1" t="s">
        <v>12</v>
      </c>
      <c r="J4596" s="1" t="s">
        <v>13</v>
      </c>
      <c r="K4596" s="1" t="s">
        <v>15</v>
      </c>
      <c r="L4596" s="1" t="s">
        <v>76</v>
      </c>
      <c r="M4596" s="1">
        <v>50750</v>
      </c>
      <c r="N4596" s="17">
        <v>272.15636466271519</v>
      </c>
      <c r="O4596" s="8">
        <v>1253.046836369273</v>
      </c>
      <c r="P4596" s="8">
        <v>747.86112223328394</v>
      </c>
      <c r="Q4596" s="8">
        <f>P4596-Table3[[#This Row],[paid]]</f>
        <v>-505.18571413598909</v>
      </c>
      <c r="R4596" s="8">
        <v>2.7479097288799847</v>
      </c>
      <c r="S4596" s="8">
        <v>600</v>
      </c>
      <c r="T4596" s="10">
        <v>0.15</v>
      </c>
      <c r="U4596" s="8">
        <v>159.26417224105714</v>
      </c>
      <c r="V4596" s="10">
        <v>3.5493259266608658E-2</v>
      </c>
    </row>
    <row r="4597" spans="1:22" x14ac:dyDescent="0.25">
      <c r="A4597" s="6">
        <v>44755</v>
      </c>
      <c r="B4597" s="7" t="str">
        <f t="shared" si="71"/>
        <v>7</v>
      </c>
      <c r="C4597" s="17">
        <f>_xlfn.ISOWEEKNUM(Table3[[#This Row],[dt]])</f>
        <v>28</v>
      </c>
      <c r="D4597" s="1">
        <v>12446</v>
      </c>
      <c r="E4597" s="1" t="s">
        <v>10</v>
      </c>
      <c r="F4597" s="1" t="s">
        <v>95</v>
      </c>
      <c r="G4597" s="1" t="s">
        <v>50</v>
      </c>
      <c r="H4597" s="1" t="s">
        <v>11</v>
      </c>
      <c r="I4597" s="1" t="s">
        <v>12</v>
      </c>
      <c r="J4597" s="1" t="s">
        <v>13</v>
      </c>
      <c r="K4597" s="1" t="s">
        <v>15</v>
      </c>
      <c r="L4597" s="1" t="s">
        <v>79</v>
      </c>
      <c r="M4597" s="1">
        <v>103970</v>
      </c>
      <c r="N4597" s="17">
        <v>927.71191841937548</v>
      </c>
      <c r="O4597" s="8">
        <v>1150.9800180510597</v>
      </c>
      <c r="P4597" s="8">
        <v>635.58207179078329</v>
      </c>
      <c r="Q4597" s="8">
        <f>P4597-Table3[[#This Row],[paid]]</f>
        <v>-515.3979462602764</v>
      </c>
      <c r="R4597" s="8">
        <v>0.68510715360182117</v>
      </c>
      <c r="S4597" s="8">
        <v>1600</v>
      </c>
      <c r="T4597" s="10">
        <v>0.21</v>
      </c>
      <c r="U4597" s="8">
        <v>242.95568727652969</v>
      </c>
      <c r="V4597" s="10">
        <v>6.3709497708137636E-2</v>
      </c>
    </row>
    <row r="4598" spans="1:22" x14ac:dyDescent="0.25">
      <c r="A4598" s="6">
        <v>44755</v>
      </c>
      <c r="B4598" s="7" t="str">
        <f t="shared" si="71"/>
        <v>7</v>
      </c>
      <c r="C4598" s="17">
        <f>_xlfn.ISOWEEKNUM(Table3[[#This Row],[dt]])</f>
        <v>28</v>
      </c>
      <c r="D4598" s="1">
        <v>16256</v>
      </c>
      <c r="E4598" s="1" t="s">
        <v>10</v>
      </c>
      <c r="F4598" s="1" t="s">
        <v>93</v>
      </c>
      <c r="G4598" s="1" t="s">
        <v>42</v>
      </c>
      <c r="H4598" s="1" t="s">
        <v>17</v>
      </c>
      <c r="I4598" s="1" t="s">
        <v>12</v>
      </c>
      <c r="J4598" s="1" t="s">
        <v>16</v>
      </c>
      <c r="K4598" s="1" t="s">
        <v>14</v>
      </c>
      <c r="L4598" s="1" t="s">
        <v>80</v>
      </c>
      <c r="M4598" s="1">
        <v>29210</v>
      </c>
      <c r="N4598" s="17">
        <v>116.06207044673539</v>
      </c>
      <c r="O4598" s="8">
        <v>632.2897554995393</v>
      </c>
      <c r="P4598" s="8">
        <v>110.18747469299795</v>
      </c>
      <c r="Q4598" s="8">
        <f>P4598-Table3[[#This Row],[paid]]</f>
        <v>-522.10228080654133</v>
      </c>
      <c r="R4598" s="8">
        <v>0.94938401726657562</v>
      </c>
      <c r="S4598" s="8">
        <v>200</v>
      </c>
      <c r="T4598" s="10">
        <v>0.1</v>
      </c>
      <c r="U4598" s="8">
        <v>23.782015029744006</v>
      </c>
      <c r="V4598" s="10">
        <v>3.5972048389959869E-2</v>
      </c>
    </row>
    <row r="4599" spans="1:22" x14ac:dyDescent="0.25">
      <c r="A4599" s="6">
        <v>44755</v>
      </c>
      <c r="B4599" s="7" t="str">
        <f t="shared" si="71"/>
        <v>7</v>
      </c>
      <c r="C4599" s="17">
        <f>_xlfn.ISOWEEKNUM(Table3[[#This Row],[dt]])</f>
        <v>28</v>
      </c>
      <c r="D4599" s="1">
        <v>3010</v>
      </c>
      <c r="E4599" s="1" t="s">
        <v>24</v>
      </c>
      <c r="F4599" s="1" t="s">
        <v>94</v>
      </c>
      <c r="G4599" s="1" t="s">
        <v>28</v>
      </c>
      <c r="H4599" s="1" t="s">
        <v>11</v>
      </c>
      <c r="I4599" s="1" t="s">
        <v>18</v>
      </c>
      <c r="J4599" s="1" t="s">
        <v>13</v>
      </c>
      <c r="K4599" s="1" t="s">
        <v>15</v>
      </c>
      <c r="L4599" s="1" t="s">
        <v>80</v>
      </c>
      <c r="M4599" s="1">
        <v>50460</v>
      </c>
      <c r="N4599" s="17">
        <v>177.70787321673731</v>
      </c>
      <c r="O4599" s="8">
        <v>1071.999536154256</v>
      </c>
      <c r="P4599" s="8">
        <v>538.14338321836647</v>
      </c>
      <c r="Q4599" s="8">
        <f>P4599-Table3[[#This Row],[paid]]</f>
        <v>-533.85615293588955</v>
      </c>
      <c r="R4599" s="8">
        <v>3.0282472772719098</v>
      </c>
      <c r="S4599" s="8">
        <v>1000</v>
      </c>
      <c r="T4599" s="10">
        <v>0.06</v>
      </c>
      <c r="U4599" s="8">
        <v>30.989739284747365</v>
      </c>
      <c r="V4599" s="10">
        <v>9.5977330736073934E-3</v>
      </c>
    </row>
    <row r="4600" spans="1:22" x14ac:dyDescent="0.25">
      <c r="A4600" s="6">
        <v>44755</v>
      </c>
      <c r="B4600" s="7" t="str">
        <f t="shared" si="71"/>
        <v>7</v>
      </c>
      <c r="C4600" s="17">
        <f>_xlfn.ISOWEEKNUM(Table3[[#This Row],[dt]])</f>
        <v>28</v>
      </c>
      <c r="D4600" s="1">
        <v>16053</v>
      </c>
      <c r="E4600" s="1" t="s">
        <v>10</v>
      </c>
      <c r="F4600" s="1" t="s">
        <v>95</v>
      </c>
      <c r="G4600" s="1" t="s">
        <v>47</v>
      </c>
      <c r="H4600" s="1" t="s">
        <v>11</v>
      </c>
      <c r="I4600" s="1" t="s">
        <v>12</v>
      </c>
      <c r="J4600" s="1" t="s">
        <v>16</v>
      </c>
      <c r="K4600" s="1" t="s">
        <v>15</v>
      </c>
      <c r="L4600" s="1" t="s">
        <v>78</v>
      </c>
      <c r="M4600" s="1">
        <v>150300</v>
      </c>
      <c r="N4600" s="17">
        <v>1143.413712019918</v>
      </c>
      <c r="O4600" s="8">
        <v>1276.2602829000864</v>
      </c>
      <c r="P4600" s="8">
        <v>737.01692301736284</v>
      </c>
      <c r="Q4600" s="8">
        <f>P4600-Table3[[#This Row],[paid]]</f>
        <v>-539.24335988272355</v>
      </c>
      <c r="R4600" s="8">
        <v>0.64457590045458912</v>
      </c>
      <c r="S4600" s="8">
        <v>1200</v>
      </c>
      <c r="T4600" s="10">
        <v>0.08</v>
      </c>
      <c r="U4600" s="8">
        <v>104.81787960011825</v>
      </c>
      <c r="V4600" s="10">
        <v>2.3703182456786209E-2</v>
      </c>
    </row>
    <row r="4601" spans="1:22" x14ac:dyDescent="0.25">
      <c r="A4601" s="6">
        <v>44755</v>
      </c>
      <c r="B4601" s="7" t="str">
        <f t="shared" si="71"/>
        <v>7</v>
      </c>
      <c r="C4601" s="17">
        <f>_xlfn.ISOWEEKNUM(Table3[[#This Row],[dt]])</f>
        <v>28</v>
      </c>
      <c r="D4601" s="1">
        <v>18082</v>
      </c>
      <c r="E4601" s="1" t="s">
        <v>24</v>
      </c>
      <c r="F4601" s="1" t="s">
        <v>95</v>
      </c>
      <c r="G4601" s="1" t="s">
        <v>57</v>
      </c>
      <c r="H4601" s="1" t="s">
        <v>11</v>
      </c>
      <c r="I4601" s="1" t="s">
        <v>12</v>
      </c>
      <c r="J4601" s="1" t="s">
        <v>13</v>
      </c>
      <c r="K4601" s="1" t="s">
        <v>15</v>
      </c>
      <c r="L4601" s="1" t="s">
        <v>79</v>
      </c>
      <c r="M4601" s="1">
        <v>22320</v>
      </c>
      <c r="N4601" s="17">
        <v>159.35479606002511</v>
      </c>
      <c r="O4601" s="8">
        <v>731.34028756926318</v>
      </c>
      <c r="P4601" s="8">
        <v>179.84966416061738</v>
      </c>
      <c r="Q4601" s="8">
        <f>P4601-Table3[[#This Row],[paid]]</f>
        <v>-551.49062340864577</v>
      </c>
      <c r="R4601" s="8">
        <v>1.1286115548908384</v>
      </c>
      <c r="S4601" s="8">
        <v>400</v>
      </c>
      <c r="T4601" s="10">
        <v>0.15</v>
      </c>
      <c r="U4601" s="8">
        <v>116.79836339129227</v>
      </c>
      <c r="V4601" s="10">
        <v>0.10823703224246203</v>
      </c>
    </row>
    <row r="4602" spans="1:22" x14ac:dyDescent="0.25">
      <c r="A4602" s="6">
        <v>44755</v>
      </c>
      <c r="B4602" s="7" t="str">
        <f t="shared" si="71"/>
        <v>7</v>
      </c>
      <c r="C4602" s="17">
        <f>_xlfn.ISOWEEKNUM(Table3[[#This Row],[dt]])</f>
        <v>28</v>
      </c>
      <c r="D4602" s="1">
        <v>7282</v>
      </c>
      <c r="E4602" s="1" t="s">
        <v>10</v>
      </c>
      <c r="F4602" s="1" t="s">
        <v>92</v>
      </c>
      <c r="G4602" s="1" t="s">
        <v>45</v>
      </c>
      <c r="H4602" s="1" t="s">
        <v>19</v>
      </c>
      <c r="I4602" s="1" t="s">
        <v>21</v>
      </c>
      <c r="J4602" s="1" t="s">
        <v>13</v>
      </c>
      <c r="K4602" s="1" t="s">
        <v>15</v>
      </c>
      <c r="L4602" s="1" t="s">
        <v>79</v>
      </c>
      <c r="M4602" s="1">
        <v>32730</v>
      </c>
      <c r="N4602" s="17">
        <v>59.66981769074949</v>
      </c>
      <c r="O4602" s="8">
        <v>693.81309989808858</v>
      </c>
      <c r="P4602" s="8">
        <v>127.77685550115035</v>
      </c>
      <c r="Q4602" s="8">
        <f>P4602-Table3[[#This Row],[paid]]</f>
        <v>-566.03624439693817</v>
      </c>
      <c r="R4602" s="8">
        <v>2.1413984564755824</v>
      </c>
      <c r="S4602" s="8">
        <v>200</v>
      </c>
      <c r="T4602" s="10">
        <v>0.02</v>
      </c>
      <c r="U4602" s="8">
        <v>6.458481834465327</v>
      </c>
      <c r="V4602" s="10">
        <v>8.4241675447073727E-3</v>
      </c>
    </row>
    <row r="4603" spans="1:22" x14ac:dyDescent="0.25">
      <c r="A4603" s="6">
        <v>44755</v>
      </c>
      <c r="B4603" s="7" t="str">
        <f t="shared" si="71"/>
        <v>7</v>
      </c>
      <c r="C4603" s="17">
        <f>_xlfn.ISOWEEKNUM(Table3[[#This Row],[dt]])</f>
        <v>28</v>
      </c>
      <c r="D4603" s="1">
        <v>12780</v>
      </c>
      <c r="E4603" s="1" t="s">
        <v>10</v>
      </c>
      <c r="F4603" s="1" t="s">
        <v>92</v>
      </c>
      <c r="G4603" s="1" t="s">
        <v>62</v>
      </c>
      <c r="H4603" s="1" t="s">
        <v>19</v>
      </c>
      <c r="I4603" s="1" t="s">
        <v>18</v>
      </c>
      <c r="J4603" s="1" t="s">
        <v>16</v>
      </c>
      <c r="K4603" s="1" t="s">
        <v>15</v>
      </c>
      <c r="L4603" s="1" t="s">
        <v>81</v>
      </c>
      <c r="M4603" s="1">
        <v>44510</v>
      </c>
      <c r="N4603" s="17">
        <v>23.001503335525697</v>
      </c>
      <c r="O4603" s="8">
        <v>911.66277233998619</v>
      </c>
      <c r="P4603" s="8">
        <v>317.72142877049697</v>
      </c>
      <c r="Q4603" s="8">
        <f>P4603-Table3[[#This Row],[paid]]</f>
        <v>-593.94134356948916</v>
      </c>
      <c r="R4603" s="8">
        <v>13.813072308181612</v>
      </c>
      <c r="S4603" s="8">
        <v>200</v>
      </c>
      <c r="T4603" s="10">
        <v>0.04</v>
      </c>
      <c r="U4603" s="8">
        <v>72.47894755402757</v>
      </c>
      <c r="V4603" s="10">
        <v>3.8020175847388864E-2</v>
      </c>
    </row>
    <row r="4604" spans="1:22" x14ac:dyDescent="0.25">
      <c r="A4604" s="6">
        <v>44755</v>
      </c>
      <c r="B4604" s="7" t="str">
        <f t="shared" si="71"/>
        <v>7</v>
      </c>
      <c r="C4604" s="17">
        <f>_xlfn.ISOWEEKNUM(Table3[[#This Row],[dt]])</f>
        <v>28</v>
      </c>
      <c r="D4604" s="1">
        <v>18184</v>
      </c>
      <c r="E4604" s="1" t="s">
        <v>10</v>
      </c>
      <c r="F4604" s="1" t="s">
        <v>90</v>
      </c>
      <c r="G4604" s="1" t="s">
        <v>48</v>
      </c>
      <c r="H4604" s="1" t="s">
        <v>11</v>
      </c>
      <c r="I4604" s="1" t="s">
        <v>12</v>
      </c>
      <c r="J4604" s="1" t="s">
        <v>13</v>
      </c>
      <c r="K4604" s="1" t="s">
        <v>15</v>
      </c>
      <c r="L4604" s="1" t="s">
        <v>80</v>
      </c>
      <c r="M4604" s="1">
        <v>122120</v>
      </c>
      <c r="N4604" s="17">
        <v>413.26565143824024</v>
      </c>
      <c r="O4604" s="8">
        <v>2531.1206802000625</v>
      </c>
      <c r="P4604" s="8">
        <v>1937.0837717994084</v>
      </c>
      <c r="Q4604" s="8">
        <f>P4604-Table3[[#This Row],[paid]]</f>
        <v>-594.03690840065406</v>
      </c>
      <c r="R4604" s="8">
        <v>4.6872605188890049</v>
      </c>
      <c r="S4604" s="8">
        <v>1000</v>
      </c>
      <c r="T4604" s="10">
        <v>7.0000000000000007E-2</v>
      </c>
      <c r="U4604" s="8">
        <v>399.46978356736787</v>
      </c>
      <c r="V4604" s="10">
        <v>3.4370375835311259E-2</v>
      </c>
    </row>
    <row r="4605" spans="1:22" x14ac:dyDescent="0.25">
      <c r="A4605" s="6">
        <v>44755</v>
      </c>
      <c r="B4605" s="7" t="str">
        <f t="shared" si="71"/>
        <v>7</v>
      </c>
      <c r="C4605" s="17">
        <f>_xlfn.ISOWEEKNUM(Table3[[#This Row],[dt]])</f>
        <v>28</v>
      </c>
      <c r="D4605" s="1">
        <v>17962</v>
      </c>
      <c r="E4605" s="1" t="s">
        <v>10</v>
      </c>
      <c r="F4605" s="1" t="s">
        <v>94</v>
      </c>
      <c r="G4605" s="1" t="s">
        <v>46</v>
      </c>
      <c r="H4605" s="1" t="s">
        <v>11</v>
      </c>
      <c r="I4605" s="1" t="s">
        <v>12</v>
      </c>
      <c r="J4605" s="1" t="s">
        <v>23</v>
      </c>
      <c r="K4605" s="1" t="s">
        <v>15</v>
      </c>
      <c r="L4605" s="1" t="s">
        <v>81</v>
      </c>
      <c r="M4605" s="1">
        <v>62170</v>
      </c>
      <c r="N4605" s="17">
        <v>431.05674665617624</v>
      </c>
      <c r="O4605" s="8">
        <v>1333.8723242023577</v>
      </c>
      <c r="P4605" s="8">
        <v>679.63908336333418</v>
      </c>
      <c r="Q4605" s="8">
        <f>P4605-Table3[[#This Row],[paid]]</f>
        <v>-654.23324083902355</v>
      </c>
      <c r="R4605" s="8">
        <v>1.5766812342817467</v>
      </c>
      <c r="S4605" s="8">
        <v>600</v>
      </c>
      <c r="T4605" s="10">
        <v>0.06</v>
      </c>
      <c r="U4605" s="8">
        <v>189.62011008640548</v>
      </c>
      <c r="V4605" s="10">
        <v>4.650019761175575E-2</v>
      </c>
    </row>
    <row r="4606" spans="1:22" x14ac:dyDescent="0.25">
      <c r="A4606" s="6">
        <v>44755</v>
      </c>
      <c r="B4606" s="7" t="str">
        <f t="shared" si="71"/>
        <v>7</v>
      </c>
      <c r="C4606" s="17">
        <f>_xlfn.ISOWEEKNUM(Table3[[#This Row],[dt]])</f>
        <v>28</v>
      </c>
      <c r="D4606" s="1">
        <v>18106</v>
      </c>
      <c r="E4606" s="1" t="s">
        <v>10</v>
      </c>
      <c r="F4606" s="1" t="s">
        <v>91</v>
      </c>
      <c r="G4606" s="1" t="s">
        <v>37</v>
      </c>
      <c r="H4606" s="1" t="s">
        <v>11</v>
      </c>
      <c r="I4606" s="1" t="s">
        <v>18</v>
      </c>
      <c r="J4606" s="1" t="s">
        <v>16</v>
      </c>
      <c r="K4606" s="1" t="s">
        <v>15</v>
      </c>
      <c r="L4606" s="1" t="s">
        <v>81</v>
      </c>
      <c r="M4606" s="1">
        <v>88170</v>
      </c>
      <c r="N4606" s="17">
        <v>302.23707089274177</v>
      </c>
      <c r="O4606" s="8">
        <v>1039.3522023549426</v>
      </c>
      <c r="P4606" s="8">
        <v>379.38498220492528</v>
      </c>
      <c r="Q4606" s="8">
        <f>P4606-Table3[[#This Row],[paid]]</f>
        <v>-659.96722015001728</v>
      </c>
      <c r="R4606" s="8">
        <v>1.2552562830373706</v>
      </c>
      <c r="S4606" s="8">
        <v>600</v>
      </c>
      <c r="T4606" s="10">
        <v>0.06</v>
      </c>
      <c r="U4606" s="8">
        <v>86.709113035345865</v>
      </c>
      <c r="V4606" s="10">
        <v>3.8091963354043114E-2</v>
      </c>
    </row>
    <row r="4607" spans="1:22" x14ac:dyDescent="0.25">
      <c r="A4607" s="6">
        <v>44755</v>
      </c>
      <c r="B4607" s="7" t="str">
        <f t="shared" si="71"/>
        <v>7</v>
      </c>
      <c r="C4607" s="17">
        <f>_xlfn.ISOWEEKNUM(Table3[[#This Row],[dt]])</f>
        <v>28</v>
      </c>
      <c r="D4607" s="1">
        <v>7576</v>
      </c>
      <c r="E4607" s="1" t="s">
        <v>10</v>
      </c>
      <c r="F4607" s="1" t="s">
        <v>92</v>
      </c>
      <c r="G4607" s="1" t="s">
        <v>42</v>
      </c>
      <c r="H4607" s="1" t="s">
        <v>17</v>
      </c>
      <c r="I4607" s="1" t="s">
        <v>12</v>
      </c>
      <c r="J4607" s="1" t="s">
        <v>16</v>
      </c>
      <c r="K4607" s="1" t="s">
        <v>14</v>
      </c>
      <c r="L4607" s="1" t="s">
        <v>77</v>
      </c>
      <c r="M4607" s="1">
        <v>27610</v>
      </c>
      <c r="N4607" s="17">
        <v>57.256240102556369</v>
      </c>
      <c r="O4607" s="8">
        <v>817.24004810959832</v>
      </c>
      <c r="P4607" s="8">
        <v>141.79421944238752</v>
      </c>
      <c r="Q4607" s="8">
        <f>P4607-Table3[[#This Row],[paid]]</f>
        <v>-675.44582866721078</v>
      </c>
      <c r="R4607" s="8">
        <v>2.4764849942715101</v>
      </c>
      <c r="S4607" s="8">
        <v>200</v>
      </c>
      <c r="T4607" s="10">
        <v>0.1</v>
      </c>
      <c r="U4607" s="8">
        <v>42.991487087916305</v>
      </c>
      <c r="V4607" s="10">
        <v>5.0532721828602939E-2</v>
      </c>
    </row>
    <row r="4608" spans="1:22" x14ac:dyDescent="0.25">
      <c r="A4608" s="6">
        <v>44755</v>
      </c>
      <c r="B4608" s="7" t="str">
        <f t="shared" si="71"/>
        <v>7</v>
      </c>
      <c r="C4608" s="17">
        <f>_xlfn.ISOWEEKNUM(Table3[[#This Row],[dt]])</f>
        <v>28</v>
      </c>
      <c r="D4608" s="1">
        <v>8767</v>
      </c>
      <c r="E4608" s="1" t="s">
        <v>10</v>
      </c>
      <c r="F4608" s="1" t="s">
        <v>93</v>
      </c>
      <c r="G4608" s="1" t="s">
        <v>54</v>
      </c>
      <c r="H4608" s="1" t="s">
        <v>17</v>
      </c>
      <c r="I4608" s="1" t="s">
        <v>18</v>
      </c>
      <c r="J4608" s="1" t="s">
        <v>13</v>
      </c>
      <c r="K4608" s="1" t="s">
        <v>14</v>
      </c>
      <c r="L4608" s="1" t="s">
        <v>75</v>
      </c>
      <c r="M4608" s="1">
        <v>39630</v>
      </c>
      <c r="N4608" s="17">
        <v>66.146463592739408</v>
      </c>
      <c r="O4608" s="8">
        <v>885.74230586121269</v>
      </c>
      <c r="P4608" s="8">
        <v>174.37119400951715</v>
      </c>
      <c r="Q4608" s="8">
        <f>P4608-Table3[[#This Row],[paid]]</f>
        <v>-711.37111185169556</v>
      </c>
      <c r="R4608" s="8">
        <v>2.6361378150631332</v>
      </c>
      <c r="S4608" s="8">
        <v>200</v>
      </c>
      <c r="T4608" s="10">
        <v>0.12</v>
      </c>
      <c r="U4608" s="8">
        <v>101.81944020020171</v>
      </c>
      <c r="V4608" s="10">
        <v>9.7320585526915665E-2</v>
      </c>
    </row>
    <row r="4609" spans="1:22" x14ac:dyDescent="0.25">
      <c r="A4609" s="6">
        <v>44755</v>
      </c>
      <c r="B4609" s="7" t="str">
        <f t="shared" si="71"/>
        <v>7</v>
      </c>
      <c r="C4609" s="17">
        <f>_xlfn.ISOWEEKNUM(Table3[[#This Row],[dt]])</f>
        <v>28</v>
      </c>
      <c r="D4609" s="1">
        <v>14988</v>
      </c>
      <c r="E4609" s="1" t="s">
        <v>10</v>
      </c>
      <c r="F4609" s="1" t="s">
        <v>89</v>
      </c>
      <c r="G4609" s="1" t="s">
        <v>49</v>
      </c>
      <c r="H4609" s="1" t="s">
        <v>11</v>
      </c>
      <c r="I4609" s="1" t="s">
        <v>12</v>
      </c>
      <c r="J4609" s="1" t="s">
        <v>16</v>
      </c>
      <c r="K4609" s="1" t="s">
        <v>14</v>
      </c>
      <c r="L4609" s="1" t="s">
        <v>81</v>
      </c>
      <c r="M4609" s="1">
        <v>40410</v>
      </c>
      <c r="N4609" s="17">
        <v>118.23411509929504</v>
      </c>
      <c r="O4609" s="8">
        <v>871.81625624297635</v>
      </c>
      <c r="P4609" s="8">
        <v>135.27352176649416</v>
      </c>
      <c r="Q4609" s="8">
        <f>P4609-Table3[[#This Row],[paid]]</f>
        <v>-736.54273447648222</v>
      </c>
      <c r="R4609" s="8">
        <v>1.1441158218411762</v>
      </c>
      <c r="S4609" s="8">
        <v>200</v>
      </c>
      <c r="T4609" s="10">
        <v>0.14000000000000001</v>
      </c>
      <c r="U4609" s="8">
        <v>96.410473776912909</v>
      </c>
      <c r="V4609" s="10">
        <v>0.11878460829820821</v>
      </c>
    </row>
    <row r="4610" spans="1:22" x14ac:dyDescent="0.25">
      <c r="A4610" s="6">
        <v>44755</v>
      </c>
      <c r="B4610" s="7" t="str">
        <f t="shared" ref="B4610:B4673" si="72">TEXT(A4610,"M")</f>
        <v>7</v>
      </c>
      <c r="C4610" s="17">
        <f>_xlfn.ISOWEEKNUM(Table3[[#This Row],[dt]])</f>
        <v>28</v>
      </c>
      <c r="D4610" s="1">
        <v>14315</v>
      </c>
      <c r="E4610" s="1" t="s">
        <v>10</v>
      </c>
      <c r="F4610" s="1" t="s">
        <v>89</v>
      </c>
      <c r="G4610" s="1" t="s">
        <v>61</v>
      </c>
      <c r="H4610" s="1" t="s">
        <v>11</v>
      </c>
      <c r="I4610" s="1" t="s">
        <v>12</v>
      </c>
      <c r="J4610" s="1" t="s">
        <v>16</v>
      </c>
      <c r="K4610" s="1" t="s">
        <v>14</v>
      </c>
      <c r="L4610" s="1" t="s">
        <v>75</v>
      </c>
      <c r="M4610" s="1">
        <v>80700</v>
      </c>
      <c r="N4610" s="17">
        <v>316.26631011111624</v>
      </c>
      <c r="O4610" s="8">
        <v>1960.9547328082961</v>
      </c>
      <c r="P4610" s="8">
        <v>1216.0468973337443</v>
      </c>
      <c r="Q4610" s="8">
        <f>P4610-Table3[[#This Row],[paid]]</f>
        <v>-744.9078354745518</v>
      </c>
      <c r="R4610" s="8">
        <v>3.8450092800162663</v>
      </c>
      <c r="S4610" s="8">
        <v>2000</v>
      </c>
      <c r="T4610" s="10">
        <v>0.15</v>
      </c>
      <c r="U4610" s="8">
        <v>93.798695872129912</v>
      </c>
      <c r="V4610" s="10">
        <v>1.2855685099780989E-2</v>
      </c>
    </row>
    <row r="4611" spans="1:22" x14ac:dyDescent="0.25">
      <c r="A4611" s="6">
        <v>44755</v>
      </c>
      <c r="B4611" s="7" t="str">
        <f t="shared" si="72"/>
        <v>7</v>
      </c>
      <c r="C4611" s="17">
        <f>_xlfn.ISOWEEKNUM(Table3[[#This Row],[dt]])</f>
        <v>28</v>
      </c>
      <c r="D4611" s="1">
        <v>16862</v>
      </c>
      <c r="E4611" s="1" t="s">
        <v>10</v>
      </c>
      <c r="F4611" s="1" t="s">
        <v>93</v>
      </c>
      <c r="G4611" s="1" t="s">
        <v>35</v>
      </c>
      <c r="H4611" s="1" t="s">
        <v>17</v>
      </c>
      <c r="I4611" s="1" t="s">
        <v>12</v>
      </c>
      <c r="J4611" s="1" t="s">
        <v>13</v>
      </c>
      <c r="K4611" s="1" t="s">
        <v>14</v>
      </c>
      <c r="L4611" s="1" t="s">
        <v>75</v>
      </c>
      <c r="M4611" s="1">
        <v>58340</v>
      </c>
      <c r="N4611" s="17">
        <v>191.58660656793302</v>
      </c>
      <c r="O4611" s="8">
        <v>2051.5363695376</v>
      </c>
      <c r="P4611" s="8">
        <v>1284.4669650013263</v>
      </c>
      <c r="Q4611" s="8">
        <f>P4611-Table3[[#This Row],[paid]]</f>
        <v>-767.06940453627362</v>
      </c>
      <c r="R4611" s="8">
        <v>6.704367220711112</v>
      </c>
      <c r="S4611" s="8">
        <v>2400</v>
      </c>
      <c r="T4611" s="10">
        <v>0.09</v>
      </c>
      <c r="U4611" s="8">
        <v>261.24788804479988</v>
      </c>
      <c r="V4611" s="10">
        <v>3.389835306047622E-2</v>
      </c>
    </row>
    <row r="4612" spans="1:22" x14ac:dyDescent="0.25">
      <c r="A4612" s="6">
        <v>44755</v>
      </c>
      <c r="B4612" s="7" t="str">
        <f t="shared" si="72"/>
        <v>7</v>
      </c>
      <c r="C4612" s="17">
        <f>_xlfn.ISOWEEKNUM(Table3[[#This Row],[dt]])</f>
        <v>28</v>
      </c>
      <c r="D4612" s="1">
        <v>14706</v>
      </c>
      <c r="E4612" s="1" t="s">
        <v>10</v>
      </c>
      <c r="F4612" s="1" t="s">
        <v>95</v>
      </c>
      <c r="G4612" s="1" t="s">
        <v>62</v>
      </c>
      <c r="H4612" s="1" t="s">
        <v>17</v>
      </c>
      <c r="I4612" s="1" t="s">
        <v>12</v>
      </c>
      <c r="J4612" s="1" t="s">
        <v>13</v>
      </c>
      <c r="K4612" s="1" t="s">
        <v>15</v>
      </c>
      <c r="L4612" s="1" t="s">
        <v>75</v>
      </c>
      <c r="M4612" s="1">
        <v>22750</v>
      </c>
      <c r="N4612" s="17">
        <v>164.1144086565842</v>
      </c>
      <c r="O4612" s="8">
        <v>1017.6927127522729</v>
      </c>
      <c r="P4612" s="8">
        <v>244.17841775943603</v>
      </c>
      <c r="Q4612" s="8">
        <f>P4612-Table3[[#This Row],[paid]]</f>
        <v>-773.51429499283688</v>
      </c>
      <c r="R4612" s="8">
        <v>1.4878548432050771</v>
      </c>
      <c r="S4612" s="8">
        <v>400</v>
      </c>
      <c r="T4612" s="10">
        <v>0.11</v>
      </c>
      <c r="U4612" s="8">
        <v>65.343385486574206</v>
      </c>
      <c r="V4612" s="10">
        <v>4.4600846985959765E-2</v>
      </c>
    </row>
    <row r="4613" spans="1:22" x14ac:dyDescent="0.25">
      <c r="A4613" s="6">
        <v>44755</v>
      </c>
      <c r="B4613" s="7" t="str">
        <f t="shared" si="72"/>
        <v>7</v>
      </c>
      <c r="C4613" s="17">
        <f>_xlfn.ISOWEEKNUM(Table3[[#This Row],[dt]])</f>
        <v>28</v>
      </c>
      <c r="D4613" s="1">
        <v>10509</v>
      </c>
      <c r="E4613" s="1" t="s">
        <v>10</v>
      </c>
      <c r="F4613" s="1" t="s">
        <v>91</v>
      </c>
      <c r="G4613" s="1" t="s">
        <v>40</v>
      </c>
      <c r="H4613" s="1" t="s">
        <v>17</v>
      </c>
      <c r="I4613" s="1" t="s">
        <v>12</v>
      </c>
      <c r="J4613" s="1" t="s">
        <v>13</v>
      </c>
      <c r="K4613" s="1" t="s">
        <v>14</v>
      </c>
      <c r="L4613" s="1" t="s">
        <v>77</v>
      </c>
      <c r="M4613" s="1">
        <v>22350</v>
      </c>
      <c r="N4613" s="17">
        <v>65.469382061654343</v>
      </c>
      <c r="O4613" s="8">
        <v>943.9122127982813</v>
      </c>
      <c r="P4613" s="8">
        <v>122.6137882784767</v>
      </c>
      <c r="Q4613" s="8">
        <f>P4613-Table3[[#This Row],[paid]]</f>
        <v>-821.2984245198046</v>
      </c>
      <c r="R4613" s="8">
        <v>1.8728416920600821</v>
      </c>
      <c r="S4613" s="8">
        <v>200</v>
      </c>
      <c r="T4613" s="10">
        <v>0.108</v>
      </c>
      <c r="U4613" s="8">
        <v>60.559482878291675</v>
      </c>
      <c r="V4613" s="10">
        <v>8.2317390956541281E-2</v>
      </c>
    </row>
    <row r="4614" spans="1:22" x14ac:dyDescent="0.25">
      <c r="A4614" s="6">
        <v>44755</v>
      </c>
      <c r="B4614" s="7" t="str">
        <f t="shared" si="72"/>
        <v>7</v>
      </c>
      <c r="C4614" s="17">
        <f>_xlfn.ISOWEEKNUM(Table3[[#This Row],[dt]])</f>
        <v>28</v>
      </c>
      <c r="D4614" s="1">
        <v>18179</v>
      </c>
      <c r="E4614" s="1" t="s">
        <v>10</v>
      </c>
      <c r="F4614" s="1" t="s">
        <v>90</v>
      </c>
      <c r="G4614" s="1" t="s">
        <v>71</v>
      </c>
      <c r="H4614" s="1" t="s">
        <v>11</v>
      </c>
      <c r="I4614" s="1" t="s">
        <v>18</v>
      </c>
      <c r="J4614" s="1" t="s">
        <v>16</v>
      </c>
      <c r="K4614" s="1" t="s">
        <v>15</v>
      </c>
      <c r="L4614" s="1" t="s">
        <v>78</v>
      </c>
      <c r="M4614" s="1">
        <v>44440</v>
      </c>
      <c r="N4614" s="17">
        <v>184.60935540506648</v>
      </c>
      <c r="O4614" s="8">
        <v>944.59505516511592</v>
      </c>
      <c r="P4614" s="8">
        <v>109.67363789487122</v>
      </c>
      <c r="Q4614" s="8">
        <f>P4614-Table3[[#This Row],[paid]]</f>
        <v>-834.92141727024466</v>
      </c>
      <c r="R4614" s="8">
        <v>0.5940849403554187</v>
      </c>
      <c r="S4614" s="8">
        <v>400</v>
      </c>
      <c r="T4614" s="10">
        <v>0.08</v>
      </c>
      <c r="U4614" s="8">
        <v>38.347601929254303</v>
      </c>
      <c r="V4614" s="10">
        <v>5.827532587489679E-2</v>
      </c>
    </row>
    <row r="4615" spans="1:22" x14ac:dyDescent="0.25">
      <c r="A4615" s="6">
        <v>44755</v>
      </c>
      <c r="B4615" s="7" t="str">
        <f t="shared" si="72"/>
        <v>7</v>
      </c>
      <c r="C4615" s="17">
        <f>_xlfn.ISOWEEKNUM(Table3[[#This Row],[dt]])</f>
        <v>28</v>
      </c>
      <c r="D4615" s="1">
        <v>13948</v>
      </c>
      <c r="E4615" s="1" t="s">
        <v>10</v>
      </c>
      <c r="F4615" s="1" t="s">
        <v>90</v>
      </c>
      <c r="G4615" s="1" t="s">
        <v>52</v>
      </c>
      <c r="H4615" s="1" t="s">
        <v>11</v>
      </c>
      <c r="I4615" s="1" t="s">
        <v>18</v>
      </c>
      <c r="J4615" s="1" t="s">
        <v>13</v>
      </c>
      <c r="K4615" s="1" t="s">
        <v>14</v>
      </c>
      <c r="L4615" s="1" t="s">
        <v>76</v>
      </c>
      <c r="M4615" s="1">
        <v>77120</v>
      </c>
      <c r="N4615" s="17">
        <v>338.35731471434639</v>
      </c>
      <c r="O4615" s="8">
        <v>2125.0064995536904</v>
      </c>
      <c r="P4615" s="8">
        <v>1288.5510626156265</v>
      </c>
      <c r="Q4615" s="8">
        <f>P4615-Table3[[#This Row],[paid]]</f>
        <v>-836.45543693806394</v>
      </c>
      <c r="R4615" s="8">
        <v>3.8082553755442481</v>
      </c>
      <c r="S4615" s="8">
        <v>1200</v>
      </c>
      <c r="T4615" s="10">
        <v>0.1</v>
      </c>
      <c r="U4615" s="8">
        <v>727.34265889483515</v>
      </c>
      <c r="V4615" s="10">
        <v>9.4077588385516275E-2</v>
      </c>
    </row>
    <row r="4616" spans="1:22" x14ac:dyDescent="0.25">
      <c r="A4616" s="6">
        <v>44755</v>
      </c>
      <c r="B4616" s="7" t="str">
        <f t="shared" si="72"/>
        <v>7</v>
      </c>
      <c r="C4616" s="17">
        <f>_xlfn.ISOWEEKNUM(Table3[[#This Row],[dt]])</f>
        <v>28</v>
      </c>
      <c r="D4616" s="1">
        <v>14389</v>
      </c>
      <c r="E4616" s="1" t="s">
        <v>10</v>
      </c>
      <c r="F4616" s="1" t="s">
        <v>92</v>
      </c>
      <c r="G4616" s="1" t="s">
        <v>58</v>
      </c>
      <c r="H4616" s="1" t="s">
        <v>19</v>
      </c>
      <c r="I4616" s="1" t="s">
        <v>18</v>
      </c>
      <c r="J4616" s="1" t="s">
        <v>16</v>
      </c>
      <c r="K4616" s="1" t="s">
        <v>20</v>
      </c>
      <c r="L4616" s="1" t="s">
        <v>75</v>
      </c>
      <c r="M4616" s="1">
        <v>34080</v>
      </c>
      <c r="N4616" s="17">
        <v>39.931260740509295</v>
      </c>
      <c r="O4616" s="8">
        <v>1098.3529849522631</v>
      </c>
      <c r="P4616" s="8">
        <v>243.65899681803057</v>
      </c>
      <c r="Q4616" s="8">
        <f>P4616-Table3[[#This Row],[paid]]</f>
        <v>-854.69398813423254</v>
      </c>
      <c r="R4616" s="8">
        <v>6.1019610275125729</v>
      </c>
      <c r="S4616" s="8">
        <v>400</v>
      </c>
      <c r="T4616" s="10">
        <v>5.5E-2</v>
      </c>
      <c r="U4616" s="8">
        <v>26.959431416069325</v>
      </c>
      <c r="V4616" s="10">
        <v>1.8440684021614553E-2</v>
      </c>
    </row>
    <row r="4617" spans="1:22" x14ac:dyDescent="0.25">
      <c r="A4617" s="6">
        <v>44755</v>
      </c>
      <c r="B4617" s="7" t="str">
        <f t="shared" si="72"/>
        <v>7</v>
      </c>
      <c r="C4617" s="17">
        <f>_xlfn.ISOWEEKNUM(Table3[[#This Row],[dt]])</f>
        <v>28</v>
      </c>
      <c r="D4617" s="1">
        <v>17247</v>
      </c>
      <c r="E4617" s="1" t="s">
        <v>10</v>
      </c>
      <c r="F4617" s="1" t="s">
        <v>91</v>
      </c>
      <c r="G4617" s="1" t="s">
        <v>46</v>
      </c>
      <c r="H4617" s="1" t="s">
        <v>11</v>
      </c>
      <c r="I4617" s="1" t="s">
        <v>18</v>
      </c>
      <c r="J4617" s="1" t="s">
        <v>16</v>
      </c>
      <c r="K4617" s="1" t="s">
        <v>15</v>
      </c>
      <c r="L4617" s="1" t="s">
        <v>77</v>
      </c>
      <c r="M4617" s="1">
        <v>144960</v>
      </c>
      <c r="N4617" s="17">
        <v>501.30003672420122</v>
      </c>
      <c r="O4617" s="8">
        <v>3282.4706307663159</v>
      </c>
      <c r="P4617" s="8">
        <v>2426.9950556773838</v>
      </c>
      <c r="Q4617" s="8">
        <f>P4617-Table3[[#This Row],[paid]]</f>
        <v>-855.47557508893215</v>
      </c>
      <c r="R4617" s="8">
        <v>4.8414021102748022</v>
      </c>
      <c r="S4617" s="8">
        <v>1600</v>
      </c>
      <c r="T4617" s="10">
        <v>7.0000000000000007E-2</v>
      </c>
      <c r="U4617" s="8">
        <v>363.27011747755358</v>
      </c>
      <c r="V4617" s="10">
        <v>2.4946494817927808E-2</v>
      </c>
    </row>
    <row r="4618" spans="1:22" x14ac:dyDescent="0.25">
      <c r="A4618" s="6">
        <v>44755</v>
      </c>
      <c r="B4618" s="7" t="str">
        <f t="shared" si="72"/>
        <v>7</v>
      </c>
      <c r="C4618" s="17">
        <f>_xlfn.ISOWEEKNUM(Table3[[#This Row],[dt]])</f>
        <v>28</v>
      </c>
      <c r="D4618" s="1">
        <v>15909</v>
      </c>
      <c r="E4618" s="1" t="s">
        <v>10</v>
      </c>
      <c r="F4618" s="1" t="s">
        <v>89</v>
      </c>
      <c r="G4618" s="1" t="s">
        <v>65</v>
      </c>
      <c r="H4618" s="1" t="s">
        <v>11</v>
      </c>
      <c r="I4618" s="1" t="s">
        <v>18</v>
      </c>
      <c r="J4618" s="1" t="s">
        <v>13</v>
      </c>
      <c r="K4618" s="1" t="s">
        <v>14</v>
      </c>
      <c r="L4618" s="1" t="s">
        <v>81</v>
      </c>
      <c r="M4618" s="1">
        <v>91620</v>
      </c>
      <c r="N4618" s="17">
        <v>196.42456839808932</v>
      </c>
      <c r="O4618" s="8">
        <v>2058.6099843817142</v>
      </c>
      <c r="P4618" s="8">
        <v>1182.3437943923261</v>
      </c>
      <c r="Q4618" s="8">
        <f>P4618-Table3[[#This Row],[paid]]</f>
        <v>-876.26618998938807</v>
      </c>
      <c r="R4618" s="8">
        <v>6.0193274397126135</v>
      </c>
      <c r="S4618" s="8">
        <v>1000</v>
      </c>
      <c r="T4618" s="10">
        <v>0.06</v>
      </c>
      <c r="U4618" s="8">
        <v>377.64748620025591</v>
      </c>
      <c r="V4618" s="10">
        <v>5.3234302914738733E-2</v>
      </c>
    </row>
    <row r="4619" spans="1:22" x14ac:dyDescent="0.25">
      <c r="A4619" s="6">
        <v>44755</v>
      </c>
      <c r="B4619" s="7" t="str">
        <f t="shared" si="72"/>
        <v>7</v>
      </c>
      <c r="C4619" s="17">
        <f>_xlfn.ISOWEEKNUM(Table3[[#This Row],[dt]])</f>
        <v>28</v>
      </c>
      <c r="D4619" s="1">
        <v>5247</v>
      </c>
      <c r="E4619" s="1" t="s">
        <v>10</v>
      </c>
      <c r="F4619" s="1" t="s">
        <v>89</v>
      </c>
      <c r="G4619" s="1" t="s">
        <v>73</v>
      </c>
      <c r="H4619" s="1" t="s">
        <v>11</v>
      </c>
      <c r="I4619" s="1" t="s">
        <v>18</v>
      </c>
      <c r="J4619" s="1" t="s">
        <v>13</v>
      </c>
      <c r="K4619" s="1" t="s">
        <v>15</v>
      </c>
      <c r="L4619" s="1" t="s">
        <v>75</v>
      </c>
      <c r="M4619" s="1">
        <v>55610</v>
      </c>
      <c r="N4619" s="17">
        <v>132.28049451438557</v>
      </c>
      <c r="O4619" s="8">
        <v>1130.6299556342308</v>
      </c>
      <c r="P4619" s="8">
        <v>169.56948939237401</v>
      </c>
      <c r="Q4619" s="8">
        <f>P4619-Table3[[#This Row],[paid]]</f>
        <v>-961.06046624185683</v>
      </c>
      <c r="R4619" s="8">
        <v>1.2818933737349556</v>
      </c>
      <c r="S4619" s="8">
        <v>400</v>
      </c>
      <c r="T4619" s="10">
        <v>7.0000000000000007E-2</v>
      </c>
      <c r="U4619" s="8">
        <v>30.23407702385547</v>
      </c>
      <c r="V4619" s="10">
        <v>2.9716506521106873E-2</v>
      </c>
    </row>
    <row r="4620" spans="1:22" x14ac:dyDescent="0.25">
      <c r="A4620" s="6">
        <v>44755</v>
      </c>
      <c r="B4620" s="7" t="str">
        <f t="shared" si="72"/>
        <v>7</v>
      </c>
      <c r="C4620" s="17">
        <f>_xlfn.ISOWEEKNUM(Table3[[#This Row],[dt]])</f>
        <v>28</v>
      </c>
      <c r="D4620" s="1">
        <v>16966</v>
      </c>
      <c r="E4620" s="1" t="s">
        <v>10</v>
      </c>
      <c r="F4620" s="1" t="s">
        <v>91</v>
      </c>
      <c r="G4620" s="1" t="s">
        <v>52</v>
      </c>
      <c r="H4620" s="1" t="s">
        <v>11</v>
      </c>
      <c r="I4620" s="1" t="s">
        <v>12</v>
      </c>
      <c r="J4620" s="1" t="s">
        <v>16</v>
      </c>
      <c r="K4620" s="1" t="s">
        <v>15</v>
      </c>
      <c r="L4620" s="1" t="s">
        <v>81</v>
      </c>
      <c r="M4620" s="1">
        <v>174190</v>
      </c>
      <c r="N4620" s="17">
        <v>443.28184264272051</v>
      </c>
      <c r="O4620" s="8">
        <v>1946.2971301063885</v>
      </c>
      <c r="P4620" s="8">
        <v>915.87917002526399</v>
      </c>
      <c r="Q4620" s="8">
        <f>P4620-Table3[[#This Row],[paid]]</f>
        <v>-1030.4179600811244</v>
      </c>
      <c r="R4620" s="8">
        <v>2.0661328345078434</v>
      </c>
      <c r="S4620" s="8">
        <v>1200</v>
      </c>
      <c r="T4620" s="10">
        <v>0.2</v>
      </c>
      <c r="U4620" s="8">
        <v>319.20530893379089</v>
      </c>
      <c r="V4620" s="10">
        <v>5.8087230896222884E-2</v>
      </c>
    </row>
    <row r="4621" spans="1:22" x14ac:dyDescent="0.25">
      <c r="A4621" s="6">
        <v>44755</v>
      </c>
      <c r="B4621" s="7" t="str">
        <f t="shared" si="72"/>
        <v>7</v>
      </c>
      <c r="C4621" s="17">
        <f>_xlfn.ISOWEEKNUM(Table3[[#This Row],[dt]])</f>
        <v>28</v>
      </c>
      <c r="D4621" s="1">
        <v>15408</v>
      </c>
      <c r="E4621" s="1" t="s">
        <v>10</v>
      </c>
      <c r="F4621" s="1" t="s">
        <v>92</v>
      </c>
      <c r="G4621" s="1" t="s">
        <v>30</v>
      </c>
      <c r="H4621" s="1" t="s">
        <v>17</v>
      </c>
      <c r="I4621" s="1" t="s">
        <v>12</v>
      </c>
      <c r="J4621" s="1" t="s">
        <v>16</v>
      </c>
      <c r="K4621" s="1" t="s">
        <v>20</v>
      </c>
      <c r="L4621" s="1" t="s">
        <v>75</v>
      </c>
      <c r="M4621" s="1">
        <v>263790</v>
      </c>
      <c r="N4621" s="17">
        <v>533.34422022629178</v>
      </c>
      <c r="O4621" s="8">
        <v>7458.3340817697772</v>
      </c>
      <c r="P4621" s="8">
        <v>6374.7746394690357</v>
      </c>
      <c r="Q4621" s="8">
        <f>P4621-Table3[[#This Row],[paid]]</f>
        <v>-1083.5594423007415</v>
      </c>
      <c r="R4621" s="8">
        <v>11.952458464374645</v>
      </c>
      <c r="S4621" s="8">
        <v>8000</v>
      </c>
      <c r="T4621" s="10">
        <v>0.1</v>
      </c>
      <c r="U4621" s="8">
        <v>1976.9798868247806</v>
      </c>
      <c r="V4621" s="10">
        <v>5.1687575865673956E-2</v>
      </c>
    </row>
    <row r="4622" spans="1:22" x14ac:dyDescent="0.25">
      <c r="A4622" s="6">
        <v>44755</v>
      </c>
      <c r="B4622" s="7" t="str">
        <f t="shared" si="72"/>
        <v>7</v>
      </c>
      <c r="C4622" s="17">
        <f>_xlfn.ISOWEEKNUM(Table3[[#This Row],[dt]])</f>
        <v>28</v>
      </c>
      <c r="D4622" s="1">
        <v>17933</v>
      </c>
      <c r="E4622" s="1" t="s">
        <v>10</v>
      </c>
      <c r="F4622" s="1" t="s">
        <v>89</v>
      </c>
      <c r="G4622" s="1" t="s">
        <v>47</v>
      </c>
      <c r="H4622" s="1" t="s">
        <v>11</v>
      </c>
      <c r="I4622" s="1" t="s">
        <v>12</v>
      </c>
      <c r="J4622" s="1" t="s">
        <v>16</v>
      </c>
      <c r="K4622" s="1" t="s">
        <v>15</v>
      </c>
      <c r="L4622" s="1" t="s">
        <v>79</v>
      </c>
      <c r="M4622" s="1">
        <v>192400</v>
      </c>
      <c r="N4622" s="17">
        <v>1269.4841668915108</v>
      </c>
      <c r="O4622" s="8">
        <v>5355.9671527252185</v>
      </c>
      <c r="P4622" s="8">
        <v>4212.7109657841829</v>
      </c>
      <c r="Q4622" s="8">
        <f>P4622-Table3[[#This Row],[paid]]</f>
        <v>-1143.2561869410356</v>
      </c>
      <c r="R4622" s="8">
        <v>3.3184430933861329</v>
      </c>
      <c r="S4622" s="8">
        <v>4800</v>
      </c>
      <c r="T4622" s="10">
        <v>0.12</v>
      </c>
      <c r="U4622" s="8">
        <v>382.13497619044944</v>
      </c>
      <c r="V4622" s="10">
        <v>1.5118331928227291E-2</v>
      </c>
    </row>
    <row r="4623" spans="1:22" x14ac:dyDescent="0.25">
      <c r="A4623" s="6">
        <v>44755</v>
      </c>
      <c r="B4623" s="7" t="str">
        <f t="shared" si="72"/>
        <v>7</v>
      </c>
      <c r="C4623" s="17">
        <f>_xlfn.ISOWEEKNUM(Table3[[#This Row],[dt]])</f>
        <v>28</v>
      </c>
      <c r="D4623" s="1">
        <v>12394</v>
      </c>
      <c r="E4623" s="1" t="s">
        <v>10</v>
      </c>
      <c r="F4623" s="1" t="s">
        <v>95</v>
      </c>
      <c r="G4623" s="1" t="s">
        <v>34</v>
      </c>
      <c r="H4623" s="1" t="s">
        <v>17</v>
      </c>
      <c r="I4623" s="1" t="s">
        <v>12</v>
      </c>
      <c r="J4623" s="1" t="s">
        <v>13</v>
      </c>
      <c r="K4623" s="1" t="s">
        <v>14</v>
      </c>
      <c r="L4623" s="1" t="s">
        <v>77</v>
      </c>
      <c r="M4623" s="1">
        <v>285520</v>
      </c>
      <c r="N4623" s="17">
        <v>1638.5497111584068</v>
      </c>
      <c r="O4623" s="8">
        <v>13791.878840821701</v>
      </c>
      <c r="P4623" s="8">
        <v>12471.677202516634</v>
      </c>
      <c r="Q4623" s="8">
        <f>P4623-Table3[[#This Row],[paid]]</f>
        <v>-1320.2016383050668</v>
      </c>
      <c r="R4623" s="8">
        <v>7.6114121638088861</v>
      </c>
      <c r="S4623" s="8">
        <v>24200</v>
      </c>
      <c r="T4623" s="10">
        <v>7.0000000000000007E-2</v>
      </c>
      <c r="U4623" s="8">
        <v>2605.2624300976454</v>
      </c>
      <c r="V4623" s="10">
        <v>3.481571868526679E-2</v>
      </c>
    </row>
    <row r="4624" spans="1:22" x14ac:dyDescent="0.25">
      <c r="A4624" s="6">
        <v>44755</v>
      </c>
      <c r="B4624" s="7" t="str">
        <f t="shared" si="72"/>
        <v>7</v>
      </c>
      <c r="C4624" s="17">
        <f>_xlfn.ISOWEEKNUM(Table3[[#This Row],[dt]])</f>
        <v>28</v>
      </c>
      <c r="D4624" s="1">
        <v>2575</v>
      </c>
      <c r="E4624" s="1" t="s">
        <v>10</v>
      </c>
      <c r="F4624" s="1" t="s">
        <v>92</v>
      </c>
      <c r="G4624" s="1" t="s">
        <v>37</v>
      </c>
      <c r="H4624" s="1" t="s">
        <v>17</v>
      </c>
      <c r="I4624" s="1" t="s">
        <v>18</v>
      </c>
      <c r="J4624" s="1" t="s">
        <v>16</v>
      </c>
      <c r="K4624" s="1" t="s">
        <v>20</v>
      </c>
      <c r="L4624" s="1" t="s">
        <v>79</v>
      </c>
      <c r="M4624" s="1">
        <v>78650</v>
      </c>
      <c r="N4624" s="17">
        <v>65.675206252713849</v>
      </c>
      <c r="O4624" s="8">
        <v>2421.5290471633175</v>
      </c>
      <c r="P4624" s="8">
        <v>1060.2294641292567</v>
      </c>
      <c r="Q4624" s="8">
        <f>P4624-Table3[[#This Row],[paid]]</f>
        <v>-1361.2995830340608</v>
      </c>
      <c r="R4624" s="8">
        <v>16.143526981088783</v>
      </c>
      <c r="S4624" s="8">
        <v>10000</v>
      </c>
      <c r="T4624" s="10">
        <v>7.4999999999999997E-2</v>
      </c>
      <c r="U4624" s="8">
        <v>356.04360267969719</v>
      </c>
      <c r="V4624" s="10">
        <v>5.5969582485949236E-2</v>
      </c>
    </row>
    <row r="4625" spans="1:22" x14ac:dyDescent="0.25">
      <c r="A4625" s="6">
        <v>44755</v>
      </c>
      <c r="B4625" s="7" t="str">
        <f t="shared" si="72"/>
        <v>7</v>
      </c>
      <c r="C4625" s="17">
        <f>_xlfn.ISOWEEKNUM(Table3[[#This Row],[dt]])</f>
        <v>28</v>
      </c>
      <c r="D4625" s="1">
        <v>16845</v>
      </c>
      <c r="E4625" s="1" t="s">
        <v>10</v>
      </c>
      <c r="F4625" s="1" t="s">
        <v>94</v>
      </c>
      <c r="G4625" s="1" t="s">
        <v>59</v>
      </c>
      <c r="H4625" s="1" t="s">
        <v>11</v>
      </c>
      <c r="I4625" s="1" t="s">
        <v>12</v>
      </c>
      <c r="J4625" s="1" t="s">
        <v>13</v>
      </c>
      <c r="K4625" s="1" t="s">
        <v>15</v>
      </c>
      <c r="L4625" s="1" t="s">
        <v>81</v>
      </c>
      <c r="M4625" s="1">
        <v>111650</v>
      </c>
      <c r="N4625" s="17">
        <v>517.44450768355148</v>
      </c>
      <c r="O4625" s="8">
        <v>1693.6216245251496</v>
      </c>
      <c r="P4625" s="8">
        <v>320.30526597391548</v>
      </c>
      <c r="Q4625" s="8">
        <f>P4625-Table3[[#This Row],[paid]]</f>
        <v>-1373.3163585512341</v>
      </c>
      <c r="R4625" s="8">
        <v>0.61901375165392902</v>
      </c>
      <c r="S4625" s="8">
        <v>400</v>
      </c>
      <c r="T4625" s="10">
        <v>7.0000000000000007E-2</v>
      </c>
      <c r="U4625" s="8">
        <v>125.61121558183277</v>
      </c>
      <c r="V4625" s="10">
        <v>6.5360157390222287E-2</v>
      </c>
    </row>
    <row r="4626" spans="1:22" x14ac:dyDescent="0.25">
      <c r="A4626" s="6">
        <v>44755</v>
      </c>
      <c r="B4626" s="7" t="str">
        <f t="shared" si="72"/>
        <v>7</v>
      </c>
      <c r="C4626" s="17">
        <f>_xlfn.ISOWEEKNUM(Table3[[#This Row],[dt]])</f>
        <v>28</v>
      </c>
      <c r="D4626" s="1">
        <v>9288</v>
      </c>
      <c r="E4626" s="1" t="s">
        <v>10</v>
      </c>
      <c r="F4626" s="1" t="s">
        <v>93</v>
      </c>
      <c r="G4626" s="1" t="s">
        <v>29</v>
      </c>
      <c r="H4626" s="1" t="s">
        <v>19</v>
      </c>
      <c r="I4626" s="1" t="s">
        <v>21</v>
      </c>
      <c r="J4626" s="1" t="s">
        <v>13</v>
      </c>
      <c r="K4626" s="1" t="s">
        <v>14</v>
      </c>
      <c r="L4626" s="1" t="s">
        <v>81</v>
      </c>
      <c r="M4626" s="1">
        <v>64250</v>
      </c>
      <c r="N4626" s="17">
        <v>97.27479182437547</v>
      </c>
      <c r="O4626" s="8">
        <v>2108.558771679533</v>
      </c>
      <c r="P4626" s="8">
        <v>712.18616515481744</v>
      </c>
      <c r="Q4626" s="8">
        <f>P4626-Table3[[#This Row],[paid]]</f>
        <v>-1396.3726065247156</v>
      </c>
      <c r="R4626" s="8">
        <v>7.3213846238872673</v>
      </c>
      <c r="S4626" s="8">
        <v>1200</v>
      </c>
      <c r="T4626" s="10">
        <v>6.5000000000000002E-2</v>
      </c>
      <c r="U4626" s="8">
        <v>132.57848057670785</v>
      </c>
      <c r="V4626" s="10">
        <v>3.1026176174944249E-2</v>
      </c>
    </row>
    <row r="4627" spans="1:22" x14ac:dyDescent="0.25">
      <c r="A4627" s="6">
        <v>44755</v>
      </c>
      <c r="B4627" s="7" t="str">
        <f t="shared" si="72"/>
        <v>7</v>
      </c>
      <c r="C4627" s="17">
        <f>_xlfn.ISOWEEKNUM(Table3[[#This Row],[dt]])</f>
        <v>28</v>
      </c>
      <c r="D4627" s="1">
        <v>16846</v>
      </c>
      <c r="E4627" s="1" t="s">
        <v>10</v>
      </c>
      <c r="F4627" s="1" t="s">
        <v>94</v>
      </c>
      <c r="G4627" s="1" t="s">
        <v>38</v>
      </c>
      <c r="H4627" s="1" t="s">
        <v>11</v>
      </c>
      <c r="I4627" s="1" t="s">
        <v>12</v>
      </c>
      <c r="J4627" s="1" t="s">
        <v>13</v>
      </c>
      <c r="K4627" s="1" t="s">
        <v>15</v>
      </c>
      <c r="L4627" s="1" t="s">
        <v>81</v>
      </c>
      <c r="M4627" s="1">
        <v>203380</v>
      </c>
      <c r="N4627" s="17">
        <v>797.99892098680652</v>
      </c>
      <c r="O4627" s="8">
        <v>3645.2709441453849</v>
      </c>
      <c r="P4627" s="8">
        <v>2020.0849167587328</v>
      </c>
      <c r="Q4627" s="8">
        <f>P4627-Table3[[#This Row],[paid]]</f>
        <v>-1625.1860273866521</v>
      </c>
      <c r="R4627" s="8">
        <v>2.531438155656518</v>
      </c>
      <c r="S4627" s="8">
        <v>800</v>
      </c>
      <c r="T4627" s="10">
        <v>0.06</v>
      </c>
      <c r="U4627" s="8">
        <v>43.520915999627782</v>
      </c>
      <c r="V4627" s="10">
        <v>3.5906837082751598E-3</v>
      </c>
    </row>
    <row r="4628" spans="1:22" x14ac:dyDescent="0.25">
      <c r="A4628" s="6">
        <v>44755</v>
      </c>
      <c r="B4628" s="7" t="str">
        <f t="shared" si="72"/>
        <v>7</v>
      </c>
      <c r="C4628" s="17">
        <f>_xlfn.ISOWEEKNUM(Table3[[#This Row],[dt]])</f>
        <v>28</v>
      </c>
      <c r="D4628" s="1">
        <v>5289</v>
      </c>
      <c r="E4628" s="1" t="s">
        <v>10</v>
      </c>
      <c r="F4628" s="1" t="s">
        <v>91</v>
      </c>
      <c r="G4628" s="1" t="s">
        <v>28</v>
      </c>
      <c r="H4628" s="1" t="s">
        <v>17</v>
      </c>
      <c r="I4628" s="1" t="s">
        <v>12</v>
      </c>
      <c r="J4628" s="1" t="s">
        <v>16</v>
      </c>
      <c r="K4628" s="1" t="s">
        <v>14</v>
      </c>
      <c r="L4628" s="1" t="s">
        <v>81</v>
      </c>
      <c r="M4628" s="1">
        <v>141340</v>
      </c>
      <c r="N4628" s="17">
        <v>382.05256742942515</v>
      </c>
      <c r="O4628" s="8">
        <v>2166.4130103447333</v>
      </c>
      <c r="P4628" s="8">
        <v>501.62645619073646</v>
      </c>
      <c r="Q4628" s="8">
        <f>P4628-Table3[[#This Row],[paid]]</f>
        <v>-1664.7865541539968</v>
      </c>
      <c r="R4628" s="8">
        <v>1.312977582027111</v>
      </c>
      <c r="S4628" s="8">
        <v>800</v>
      </c>
      <c r="T4628" s="10">
        <v>0.04</v>
      </c>
      <c r="U4628" s="8">
        <v>61.269909957776285</v>
      </c>
      <c r="V4628" s="10">
        <v>2.0357083510257567E-2</v>
      </c>
    </row>
    <row r="4629" spans="1:22" x14ac:dyDescent="0.25">
      <c r="A4629" s="6">
        <v>44755</v>
      </c>
      <c r="B4629" s="7" t="str">
        <f t="shared" si="72"/>
        <v>7</v>
      </c>
      <c r="C4629" s="17">
        <f>_xlfn.ISOWEEKNUM(Table3[[#This Row],[dt]])</f>
        <v>28</v>
      </c>
      <c r="D4629" s="1">
        <v>7581</v>
      </c>
      <c r="E4629" s="1" t="s">
        <v>10</v>
      </c>
      <c r="F4629" s="1" t="s">
        <v>94</v>
      </c>
      <c r="G4629" s="1" t="s">
        <v>42</v>
      </c>
      <c r="H4629" s="1" t="s">
        <v>11</v>
      </c>
      <c r="I4629" s="1" t="s">
        <v>12</v>
      </c>
      <c r="J4629" s="1" t="s">
        <v>13</v>
      </c>
      <c r="K4629" s="1" t="s">
        <v>14</v>
      </c>
      <c r="L4629" s="1" t="s">
        <v>76</v>
      </c>
      <c r="M4629" s="1">
        <v>531210</v>
      </c>
      <c r="N4629" s="17">
        <v>1274.5735176965973</v>
      </c>
      <c r="O4629" s="8">
        <v>10445.24516396917</v>
      </c>
      <c r="P4629" s="8">
        <v>8770.2456336255309</v>
      </c>
      <c r="Q4629" s="8">
        <f>P4629-Table3[[#This Row],[paid]]</f>
        <v>-1674.999530343639</v>
      </c>
      <c r="R4629" s="8">
        <v>6.8809256679638802</v>
      </c>
      <c r="S4629" s="8">
        <v>5800</v>
      </c>
      <c r="T4629" s="10">
        <v>0.17</v>
      </c>
      <c r="U4629" s="8">
        <v>7844.8809691972292</v>
      </c>
      <c r="V4629" s="10">
        <v>0.1490813617032494</v>
      </c>
    </row>
    <row r="4630" spans="1:22" x14ac:dyDescent="0.25">
      <c r="A4630" s="6">
        <v>44755</v>
      </c>
      <c r="B4630" s="7" t="str">
        <f t="shared" si="72"/>
        <v>7</v>
      </c>
      <c r="C4630" s="17">
        <f>_xlfn.ISOWEEKNUM(Table3[[#This Row],[dt]])</f>
        <v>28</v>
      </c>
      <c r="D4630" s="1">
        <v>17631</v>
      </c>
      <c r="E4630" s="1" t="s">
        <v>10</v>
      </c>
      <c r="F4630" s="1" t="s">
        <v>93</v>
      </c>
      <c r="G4630" s="1" t="s">
        <v>44</v>
      </c>
      <c r="H4630" s="1" t="s">
        <v>17</v>
      </c>
      <c r="I4630" s="1" t="s">
        <v>12</v>
      </c>
      <c r="J4630" s="1" t="s">
        <v>16</v>
      </c>
      <c r="K4630" s="1" t="s">
        <v>14</v>
      </c>
      <c r="L4630" s="1" t="s">
        <v>81</v>
      </c>
      <c r="M4630" s="1">
        <v>159540</v>
      </c>
      <c r="N4630" s="17">
        <v>501.54845223616883</v>
      </c>
      <c r="O4630" s="8">
        <v>4303.8032952172025</v>
      </c>
      <c r="P4630" s="8">
        <v>2625.9925565025683</v>
      </c>
      <c r="Q4630" s="8">
        <f>P4630-Table3[[#This Row],[paid]]</f>
        <v>-1677.8107387146342</v>
      </c>
      <c r="R4630" s="8">
        <v>5.2357704321377163</v>
      </c>
      <c r="S4630" s="8">
        <v>3600</v>
      </c>
      <c r="T4630" s="10">
        <v>0.17</v>
      </c>
      <c r="U4630" s="8">
        <v>582.20865745652713</v>
      </c>
      <c r="V4630" s="10">
        <v>3.6951657003929377E-2</v>
      </c>
    </row>
    <row r="4631" spans="1:22" x14ac:dyDescent="0.25">
      <c r="A4631" s="6">
        <v>44755</v>
      </c>
      <c r="B4631" s="7" t="str">
        <f t="shared" si="72"/>
        <v>7</v>
      </c>
      <c r="C4631" s="17">
        <f>_xlfn.ISOWEEKNUM(Table3[[#This Row],[dt]])</f>
        <v>28</v>
      </c>
      <c r="D4631" s="1">
        <v>10543</v>
      </c>
      <c r="E4631" s="1" t="s">
        <v>10</v>
      </c>
      <c r="F4631" s="1" t="s">
        <v>92</v>
      </c>
      <c r="G4631" s="1" t="s">
        <v>67</v>
      </c>
      <c r="H4631" s="1" t="s">
        <v>19</v>
      </c>
      <c r="I4631" s="1" t="s">
        <v>18</v>
      </c>
      <c r="J4631" s="1" t="s">
        <v>13</v>
      </c>
      <c r="K4631" s="1" t="s">
        <v>14</v>
      </c>
      <c r="L4631" s="1" t="s">
        <v>81</v>
      </c>
      <c r="M4631" s="1">
        <v>128870</v>
      </c>
      <c r="N4631" s="17">
        <v>147.62345047661907</v>
      </c>
      <c r="O4631" s="8">
        <v>2962.9417344891199</v>
      </c>
      <c r="P4631" s="8">
        <v>867.85651271123504</v>
      </c>
      <c r="Q4631" s="8">
        <f>P4631-Table3[[#This Row],[paid]]</f>
        <v>-2095.0852217778847</v>
      </c>
      <c r="R4631" s="8">
        <v>5.878852647795874</v>
      </c>
      <c r="S4631" s="8">
        <v>1200</v>
      </c>
      <c r="T4631" s="10">
        <v>8.5000000000000006E-2</v>
      </c>
      <c r="U4631" s="8">
        <v>15.137122595540291</v>
      </c>
      <c r="V4631" s="10">
        <v>2.9069941044076947E-3</v>
      </c>
    </row>
    <row r="4632" spans="1:22" x14ac:dyDescent="0.25">
      <c r="A4632" s="6">
        <v>44755</v>
      </c>
      <c r="B4632" s="7" t="str">
        <f t="shared" si="72"/>
        <v>7</v>
      </c>
      <c r="C4632" s="17">
        <f>_xlfn.ISOWEEKNUM(Table3[[#This Row],[dt]])</f>
        <v>28</v>
      </c>
      <c r="D4632" s="1">
        <v>5585</v>
      </c>
      <c r="E4632" s="1" t="s">
        <v>10</v>
      </c>
      <c r="F4632" s="1" t="s">
        <v>92</v>
      </c>
      <c r="G4632" s="1" t="s">
        <v>62</v>
      </c>
      <c r="H4632" s="1" t="s">
        <v>19</v>
      </c>
      <c r="I4632" s="1" t="s">
        <v>12</v>
      </c>
      <c r="J4632" s="1" t="s">
        <v>13</v>
      </c>
      <c r="K4632" s="1" t="s">
        <v>14</v>
      </c>
      <c r="L4632" s="1" t="s">
        <v>80</v>
      </c>
      <c r="M4632" s="1">
        <v>159430</v>
      </c>
      <c r="N4632" s="17">
        <v>193.16068453733152</v>
      </c>
      <c r="O4632" s="8">
        <v>4392.9410988931377</v>
      </c>
      <c r="P4632" s="8">
        <v>2209.7487234228533</v>
      </c>
      <c r="Q4632" s="8">
        <f>P4632-Table3[[#This Row],[paid]]</f>
        <v>-2183.1923754702843</v>
      </c>
      <c r="R4632" s="8">
        <v>11.439950778367544</v>
      </c>
      <c r="S4632" s="8">
        <v>1000</v>
      </c>
      <c r="T4632" s="10">
        <v>7.0000000000000007E-2</v>
      </c>
      <c r="U4632" s="8">
        <v>20.982225208282074</v>
      </c>
      <c r="V4632" s="10">
        <v>1.5825498608261861E-3</v>
      </c>
    </row>
    <row r="4633" spans="1:22" x14ac:dyDescent="0.25">
      <c r="A4633" s="6">
        <v>44755</v>
      </c>
      <c r="B4633" s="7" t="str">
        <f t="shared" si="72"/>
        <v>7</v>
      </c>
      <c r="C4633" s="17">
        <f>_xlfn.ISOWEEKNUM(Table3[[#This Row],[dt]])</f>
        <v>28</v>
      </c>
      <c r="D4633" s="1">
        <v>16205</v>
      </c>
      <c r="E4633" s="1" t="s">
        <v>10</v>
      </c>
      <c r="F4633" s="1" t="s">
        <v>89</v>
      </c>
      <c r="G4633" s="1" t="s">
        <v>37</v>
      </c>
      <c r="H4633" s="1" t="s">
        <v>17</v>
      </c>
      <c r="I4633" s="1" t="s">
        <v>12</v>
      </c>
      <c r="J4633" s="1" t="s">
        <v>13</v>
      </c>
      <c r="K4633" s="1" t="s">
        <v>14</v>
      </c>
      <c r="L4633" s="1" t="s">
        <v>75</v>
      </c>
      <c r="M4633" s="1">
        <v>272180</v>
      </c>
      <c r="N4633" s="17">
        <v>1003.6171621887698</v>
      </c>
      <c r="O4633" s="8">
        <v>11774.673778210472</v>
      </c>
      <c r="P4633" s="8">
        <v>9560.893756461257</v>
      </c>
      <c r="Q4633" s="8">
        <f>P4633-Table3[[#This Row],[paid]]</f>
        <v>-2213.7800217492149</v>
      </c>
      <c r="R4633" s="8">
        <v>9.5264350956395401</v>
      </c>
      <c r="S4633" s="8">
        <v>11400</v>
      </c>
      <c r="T4633" s="10">
        <v>0.09</v>
      </c>
      <c r="U4633" s="8">
        <v>4908.6247592589116</v>
      </c>
      <c r="V4633" s="10">
        <v>8.556774579680658E-2</v>
      </c>
    </row>
    <row r="4634" spans="1:22" x14ac:dyDescent="0.25">
      <c r="A4634" s="6">
        <v>44755</v>
      </c>
      <c r="B4634" s="7" t="str">
        <f t="shared" si="72"/>
        <v>7</v>
      </c>
      <c r="C4634" s="17">
        <f>_xlfn.ISOWEEKNUM(Table3[[#This Row],[dt]])</f>
        <v>28</v>
      </c>
      <c r="D4634" s="1">
        <v>2480</v>
      </c>
      <c r="E4634" s="1" t="s">
        <v>10</v>
      </c>
      <c r="F4634" s="1" t="s">
        <v>89</v>
      </c>
      <c r="G4634" s="1" t="s">
        <v>41</v>
      </c>
      <c r="H4634" s="1" t="s">
        <v>17</v>
      </c>
      <c r="I4634" s="1" t="s">
        <v>12</v>
      </c>
      <c r="J4634" s="1" t="s">
        <v>13</v>
      </c>
      <c r="K4634" s="1" t="s">
        <v>14</v>
      </c>
      <c r="L4634" s="1" t="s">
        <v>76</v>
      </c>
      <c r="M4634" s="1">
        <v>175960</v>
      </c>
      <c r="N4634" s="17">
        <v>403.23446605120142</v>
      </c>
      <c r="O4634" s="8">
        <v>6909.3388358181392</v>
      </c>
      <c r="P4634" s="8">
        <v>2653.4129106932928</v>
      </c>
      <c r="Q4634" s="8">
        <f>P4634-Table3[[#This Row],[paid]]</f>
        <v>-4255.9259251248459</v>
      </c>
      <c r="R4634" s="8">
        <v>6.5803227007791811</v>
      </c>
      <c r="S4634" s="8">
        <v>50000</v>
      </c>
      <c r="T4634" s="10">
        <v>0.06</v>
      </c>
      <c r="U4634" s="8">
        <v>648.81121050208571</v>
      </c>
      <c r="V4634" s="10">
        <v>4.0753250771699036E-2</v>
      </c>
    </row>
    <row r="4635" spans="1:22" x14ac:dyDescent="0.25">
      <c r="A4635" s="6">
        <v>44755</v>
      </c>
      <c r="B4635" s="7" t="str">
        <f t="shared" si="72"/>
        <v>7</v>
      </c>
      <c r="C4635" s="17">
        <f>_xlfn.ISOWEEKNUM(Table3[[#This Row],[dt]])</f>
        <v>28</v>
      </c>
      <c r="D4635" s="1">
        <v>5351</v>
      </c>
      <c r="E4635" s="1" t="s">
        <v>10</v>
      </c>
      <c r="F4635" s="1" t="s">
        <v>93</v>
      </c>
      <c r="G4635" s="1" t="s">
        <v>53</v>
      </c>
      <c r="H4635" s="1" t="s">
        <v>17</v>
      </c>
      <c r="I4635" s="1" t="s">
        <v>12</v>
      </c>
      <c r="J4635" s="1" t="s">
        <v>13</v>
      </c>
      <c r="K4635" s="1" t="s">
        <v>14</v>
      </c>
      <c r="L4635" s="1" t="s">
        <v>75</v>
      </c>
      <c r="M4635" s="1">
        <v>395700</v>
      </c>
      <c r="N4635" s="17">
        <v>890.88787916001468</v>
      </c>
      <c r="O4635" s="8">
        <v>14750.903975519142</v>
      </c>
      <c r="P4635" s="8">
        <v>9955.6072412449084</v>
      </c>
      <c r="Q4635" s="8">
        <f>P4635-Table3[[#This Row],[paid]]</f>
        <v>-4795.296734274234</v>
      </c>
      <c r="R4635" s="8">
        <v>11.174927254181169</v>
      </c>
      <c r="S4635" s="8">
        <v>15200</v>
      </c>
      <c r="T4635" s="10">
        <v>0.06</v>
      </c>
      <c r="U4635" s="8">
        <v>3282.340630869106</v>
      </c>
      <c r="V4635" s="10">
        <v>5.4949613675510003E-2</v>
      </c>
    </row>
    <row r="4636" spans="1:22" x14ac:dyDescent="0.25">
      <c r="A4636" s="6">
        <v>44756</v>
      </c>
      <c r="B4636" s="7" t="str">
        <f t="shared" si="72"/>
        <v>7</v>
      </c>
      <c r="C4636" s="17">
        <f>_xlfn.ISOWEEKNUM(Table3[[#This Row],[dt]])</f>
        <v>28</v>
      </c>
      <c r="D4636" s="1">
        <v>2480</v>
      </c>
      <c r="E4636" s="1" t="s">
        <v>10</v>
      </c>
      <c r="F4636" s="1" t="s">
        <v>95</v>
      </c>
      <c r="G4636" s="1" t="s">
        <v>33</v>
      </c>
      <c r="H4636" s="1" t="s">
        <v>17</v>
      </c>
      <c r="I4636" s="1" t="s">
        <v>12</v>
      </c>
      <c r="J4636" s="1" t="s">
        <v>13</v>
      </c>
      <c r="K4636" s="1" t="s">
        <v>14</v>
      </c>
      <c r="L4636" s="1" t="s">
        <v>80</v>
      </c>
      <c r="M4636" s="1">
        <v>700360</v>
      </c>
      <c r="N4636" s="17">
        <v>1782.4069489204551</v>
      </c>
      <c r="O4636" s="8">
        <v>25932.30917635357</v>
      </c>
      <c r="P4636" s="8">
        <v>41867.688475983967</v>
      </c>
      <c r="Q4636" s="8">
        <f>P4636-Table3[[#This Row],[paid]]</f>
        <v>15935.379299630396</v>
      </c>
      <c r="R4636" s="8">
        <v>23.489410485827516</v>
      </c>
      <c r="S4636" s="8">
        <v>50000</v>
      </c>
      <c r="T4636" s="10">
        <v>0.06</v>
      </c>
      <c r="U4636" s="8">
        <v>7702.2703614641678</v>
      </c>
      <c r="V4636" s="10">
        <v>3.066115598063299E-2</v>
      </c>
    </row>
    <row r="4637" spans="1:22" x14ac:dyDescent="0.25">
      <c r="A4637" s="6">
        <v>44756</v>
      </c>
      <c r="B4637" s="7" t="str">
        <f t="shared" si="72"/>
        <v>7</v>
      </c>
      <c r="C4637" s="17">
        <f>_xlfn.ISOWEEKNUM(Table3[[#This Row],[dt]])</f>
        <v>28</v>
      </c>
      <c r="D4637" s="1">
        <v>16205</v>
      </c>
      <c r="E4637" s="1" t="s">
        <v>10</v>
      </c>
      <c r="F4637" s="1" t="s">
        <v>94</v>
      </c>
      <c r="G4637" s="1" t="s">
        <v>54</v>
      </c>
      <c r="H4637" s="1" t="s">
        <v>17</v>
      </c>
      <c r="I4637" s="1" t="s">
        <v>12</v>
      </c>
      <c r="J4637" s="1" t="s">
        <v>13</v>
      </c>
      <c r="K4637" s="1" t="s">
        <v>14</v>
      </c>
      <c r="L4637" s="1" t="s">
        <v>77</v>
      </c>
      <c r="M4637" s="1">
        <v>465280</v>
      </c>
      <c r="N4637" s="17">
        <v>2048.3783225166385</v>
      </c>
      <c r="O4637" s="8">
        <v>15491.782181866791</v>
      </c>
      <c r="P4637" s="8">
        <v>24830.227541850898</v>
      </c>
      <c r="Q4637" s="8">
        <f>P4637-Table3[[#This Row],[paid]]</f>
        <v>9338.4453599841072</v>
      </c>
      <c r="R4637" s="8">
        <v>12.12189529097558</v>
      </c>
      <c r="S4637" s="8">
        <v>29800</v>
      </c>
      <c r="T4637" s="10">
        <v>0.09</v>
      </c>
      <c r="U4637" s="8">
        <v>5214.819372839278</v>
      </c>
      <c r="V4637" s="10">
        <v>3.5003165423070158E-2</v>
      </c>
    </row>
    <row r="4638" spans="1:22" x14ac:dyDescent="0.25">
      <c r="A4638" s="6">
        <v>44756</v>
      </c>
      <c r="B4638" s="7" t="str">
        <f t="shared" si="72"/>
        <v>7</v>
      </c>
      <c r="C4638" s="17">
        <f>_xlfn.ISOWEEKNUM(Table3[[#This Row],[dt]])</f>
        <v>28</v>
      </c>
      <c r="D4638" s="1">
        <v>15408</v>
      </c>
      <c r="E4638" s="1" t="s">
        <v>10</v>
      </c>
      <c r="F4638" s="1" t="s">
        <v>90</v>
      </c>
      <c r="G4638" s="1" t="s">
        <v>47</v>
      </c>
      <c r="H4638" s="1" t="s">
        <v>17</v>
      </c>
      <c r="I4638" s="1" t="s">
        <v>12</v>
      </c>
      <c r="J4638" s="1" t="s">
        <v>16</v>
      </c>
      <c r="K4638" s="1" t="s">
        <v>20</v>
      </c>
      <c r="L4638" s="1" t="s">
        <v>75</v>
      </c>
      <c r="M4638" s="1">
        <v>434100</v>
      </c>
      <c r="N4638" s="17">
        <v>1631.6695804195804</v>
      </c>
      <c r="O4638" s="8">
        <v>15715.331860069109</v>
      </c>
      <c r="P4638" s="8">
        <v>24847.121068094406</v>
      </c>
      <c r="Q4638" s="8">
        <f>P4638-Table3[[#This Row],[paid]]</f>
        <v>9131.7892080252968</v>
      </c>
      <c r="R4638" s="8">
        <v>15.228034748128982</v>
      </c>
      <c r="S4638" s="8">
        <v>51400</v>
      </c>
      <c r="T4638" s="10">
        <v>0.1</v>
      </c>
      <c r="U4638" s="8">
        <v>665.51654431192651</v>
      </c>
      <c r="V4638" s="10">
        <v>4.464075485767916E-3</v>
      </c>
    </row>
    <row r="4639" spans="1:22" x14ac:dyDescent="0.25">
      <c r="A4639" s="6">
        <v>44756</v>
      </c>
      <c r="B4639" s="7" t="str">
        <f t="shared" si="72"/>
        <v>7</v>
      </c>
      <c r="C4639" s="17">
        <f>_xlfn.ISOWEEKNUM(Table3[[#This Row],[dt]])</f>
        <v>28</v>
      </c>
      <c r="D4639" s="1">
        <v>10509</v>
      </c>
      <c r="E4639" s="1" t="s">
        <v>10</v>
      </c>
      <c r="F4639" s="1" t="s">
        <v>94</v>
      </c>
      <c r="G4639" s="1" t="s">
        <v>51</v>
      </c>
      <c r="H4639" s="1" t="s">
        <v>17</v>
      </c>
      <c r="I4639" s="1" t="s">
        <v>12</v>
      </c>
      <c r="J4639" s="1" t="s">
        <v>13</v>
      </c>
      <c r="K4639" s="1" t="s">
        <v>14</v>
      </c>
      <c r="L4639" s="1" t="s">
        <v>76</v>
      </c>
      <c r="M4639" s="1">
        <v>452900</v>
      </c>
      <c r="N4639" s="17">
        <v>1124.8025766894973</v>
      </c>
      <c r="O4639" s="8">
        <v>17260.974902020891</v>
      </c>
      <c r="P4639" s="8">
        <v>25280.194070268019</v>
      </c>
      <c r="Q4639" s="8">
        <f>P4639-Table3[[#This Row],[paid]]</f>
        <v>8019.2191682471275</v>
      </c>
      <c r="R4639" s="8">
        <v>22.475227737006364</v>
      </c>
      <c r="S4639" s="8">
        <v>19600</v>
      </c>
      <c r="T4639" s="10">
        <v>0.108</v>
      </c>
      <c r="U4639" s="8">
        <v>6372.0384303990577</v>
      </c>
      <c r="V4639" s="10">
        <v>4.2009424536638862E-2</v>
      </c>
    </row>
    <row r="4640" spans="1:22" x14ac:dyDescent="0.25">
      <c r="A4640" s="6">
        <v>44756</v>
      </c>
      <c r="B4640" s="7" t="str">
        <f t="shared" si="72"/>
        <v>7</v>
      </c>
      <c r="C4640" s="17">
        <f>_xlfn.ISOWEEKNUM(Table3[[#This Row],[dt]])</f>
        <v>28</v>
      </c>
      <c r="D4640" s="1">
        <v>14706</v>
      </c>
      <c r="E4640" s="1" t="s">
        <v>10</v>
      </c>
      <c r="F4640" s="1" t="s">
        <v>92</v>
      </c>
      <c r="G4640" s="1" t="s">
        <v>65</v>
      </c>
      <c r="H4640" s="1" t="s">
        <v>17</v>
      </c>
      <c r="I4640" s="1" t="s">
        <v>12</v>
      </c>
      <c r="J4640" s="1" t="s">
        <v>13</v>
      </c>
      <c r="K4640" s="1" t="s">
        <v>15</v>
      </c>
      <c r="L4640" s="1" t="s">
        <v>77</v>
      </c>
      <c r="M4640" s="1">
        <v>152000</v>
      </c>
      <c r="N4640" s="17">
        <v>916.30860001282622</v>
      </c>
      <c r="O4640" s="8">
        <v>10159.755740423519</v>
      </c>
      <c r="P4640" s="8">
        <v>16506.155246417995</v>
      </c>
      <c r="Q4640" s="8">
        <f>P4640-Table3[[#This Row],[paid]]</f>
        <v>6346.3995059944755</v>
      </c>
      <c r="R4640" s="8">
        <v>18.013751312807656</v>
      </c>
      <c r="S4640" s="8">
        <v>17200</v>
      </c>
      <c r="T4640" s="10">
        <v>0.11</v>
      </c>
      <c r="U4640" s="8">
        <v>6596.2695849727934</v>
      </c>
      <c r="V4640" s="10">
        <v>6.6604139349816696E-2</v>
      </c>
    </row>
    <row r="4641" spans="1:22" x14ac:dyDescent="0.25">
      <c r="A4641" s="6">
        <v>44756</v>
      </c>
      <c r="B4641" s="7" t="str">
        <f t="shared" si="72"/>
        <v>7</v>
      </c>
      <c r="C4641" s="17">
        <f>_xlfn.ISOWEEKNUM(Table3[[#This Row],[dt]])</f>
        <v>28</v>
      </c>
      <c r="D4641" s="1">
        <v>10778</v>
      </c>
      <c r="E4641" s="1" t="s">
        <v>10</v>
      </c>
      <c r="F4641" s="1" t="s">
        <v>93</v>
      </c>
      <c r="G4641" s="1" t="s">
        <v>58</v>
      </c>
      <c r="H4641" s="1" t="s">
        <v>17</v>
      </c>
      <c r="I4641" s="1" t="s">
        <v>12</v>
      </c>
      <c r="J4641" s="1" t="s">
        <v>16</v>
      </c>
      <c r="K4641" s="1" t="s">
        <v>20</v>
      </c>
      <c r="L4641" s="1" t="s">
        <v>77</v>
      </c>
      <c r="M4641" s="1">
        <v>265670</v>
      </c>
      <c r="N4641" s="17">
        <v>594.31824849640611</v>
      </c>
      <c r="O4641" s="8">
        <v>8369.2992914109527</v>
      </c>
      <c r="P4641" s="8">
        <v>13590.238513698278</v>
      </c>
      <c r="Q4641" s="8">
        <f>P4641-Table3[[#This Row],[paid]]</f>
        <v>5220.9392222873248</v>
      </c>
      <c r="R4641" s="8">
        <v>22.866937954674732</v>
      </c>
      <c r="S4641" s="8">
        <v>19600</v>
      </c>
      <c r="T4641" s="10">
        <v>0.09</v>
      </c>
      <c r="U4641" s="8">
        <v>3158.8788188669923</v>
      </c>
      <c r="V4641" s="10">
        <v>3.8739555793213899E-2</v>
      </c>
    </row>
    <row r="4642" spans="1:22" x14ac:dyDescent="0.25">
      <c r="A4642" s="6">
        <v>44756</v>
      </c>
      <c r="B4642" s="7" t="str">
        <f t="shared" si="72"/>
        <v>7</v>
      </c>
      <c r="C4642" s="17">
        <f>_xlfn.ISOWEEKNUM(Table3[[#This Row],[dt]])</f>
        <v>28</v>
      </c>
      <c r="D4642" s="1">
        <v>17644</v>
      </c>
      <c r="E4642" s="1" t="s">
        <v>10</v>
      </c>
      <c r="F4642" s="1" t="s">
        <v>94</v>
      </c>
      <c r="G4642" s="1" t="s">
        <v>74</v>
      </c>
      <c r="H4642" s="1" t="s">
        <v>17</v>
      </c>
      <c r="I4642" s="1" t="s">
        <v>22</v>
      </c>
      <c r="J4642" s="1" t="s">
        <v>13</v>
      </c>
      <c r="K4642" s="1" t="s">
        <v>14</v>
      </c>
      <c r="L4642" s="1" t="s">
        <v>79</v>
      </c>
      <c r="M4642" s="1">
        <v>180750</v>
      </c>
      <c r="N4642" s="17">
        <v>776.34911894273125</v>
      </c>
      <c r="O4642" s="8">
        <v>5835.3707665411785</v>
      </c>
      <c r="P4642" s="8">
        <v>9680.0960540778087</v>
      </c>
      <c r="Q4642" s="8">
        <f>P4642-Table3[[#This Row],[paid]]</f>
        <v>3844.7252875366303</v>
      </c>
      <c r="R4642" s="8">
        <v>12.468740954147817</v>
      </c>
      <c r="S4642" s="8">
        <v>12800</v>
      </c>
      <c r="T4642" s="10">
        <v>0.1</v>
      </c>
      <c r="U4642" s="8">
        <v>4651.7996654045501</v>
      </c>
      <c r="V4642" s="10">
        <v>8.0092174695672688E-2</v>
      </c>
    </row>
    <row r="4643" spans="1:22" x14ac:dyDescent="0.25">
      <c r="A4643" s="6">
        <v>44756</v>
      </c>
      <c r="B4643" s="7" t="str">
        <f t="shared" si="72"/>
        <v>7</v>
      </c>
      <c r="C4643" s="17">
        <f>_xlfn.ISOWEEKNUM(Table3[[#This Row],[dt]])</f>
        <v>28</v>
      </c>
      <c r="D4643" s="1">
        <v>3016</v>
      </c>
      <c r="E4643" s="1" t="s">
        <v>10</v>
      </c>
      <c r="F4643" s="1" t="s">
        <v>92</v>
      </c>
      <c r="G4643" s="1" t="s">
        <v>56</v>
      </c>
      <c r="H4643" s="1" t="s">
        <v>11</v>
      </c>
      <c r="I4643" s="1" t="s">
        <v>12</v>
      </c>
      <c r="J4643" s="1" t="s">
        <v>16</v>
      </c>
      <c r="K4643" s="1" t="s">
        <v>15</v>
      </c>
      <c r="L4643" s="1" t="s">
        <v>77</v>
      </c>
      <c r="M4643" s="1">
        <v>686810</v>
      </c>
      <c r="N4643" s="17">
        <v>3515.8598131930917</v>
      </c>
      <c r="O4643" s="8">
        <v>10711.042083053933</v>
      </c>
      <c r="P4643" s="8">
        <v>14297.085200163005</v>
      </c>
      <c r="Q4643" s="8">
        <f>P4643-Table3[[#This Row],[paid]]</f>
        <v>3586.0431171090713</v>
      </c>
      <c r="R4643" s="8">
        <v>4.0664548530956477</v>
      </c>
      <c r="S4643" s="8">
        <v>10200</v>
      </c>
      <c r="T4643" s="10">
        <v>7.0000000000000007E-2</v>
      </c>
      <c r="U4643" s="8">
        <v>1769.8662355043148</v>
      </c>
      <c r="V4643" s="10">
        <v>2.0632017071145571E-2</v>
      </c>
    </row>
    <row r="4644" spans="1:22" x14ac:dyDescent="0.25">
      <c r="A4644" s="6">
        <v>44756</v>
      </c>
      <c r="B4644" s="7" t="str">
        <f t="shared" si="72"/>
        <v>7</v>
      </c>
      <c r="C4644" s="17">
        <f>_xlfn.ISOWEEKNUM(Table3[[#This Row],[dt]])</f>
        <v>28</v>
      </c>
      <c r="D4644" s="1">
        <v>9288</v>
      </c>
      <c r="E4644" s="1" t="s">
        <v>10</v>
      </c>
      <c r="F4644" s="1" t="s">
        <v>93</v>
      </c>
      <c r="G4644" s="1" t="s">
        <v>69</v>
      </c>
      <c r="H4644" s="1" t="s">
        <v>19</v>
      </c>
      <c r="I4644" s="1" t="s">
        <v>21</v>
      </c>
      <c r="J4644" s="1" t="s">
        <v>13</v>
      </c>
      <c r="K4644" s="1" t="s">
        <v>14</v>
      </c>
      <c r="L4644" s="1" t="s">
        <v>75</v>
      </c>
      <c r="M4644" s="1">
        <v>288620</v>
      </c>
      <c r="N4644" s="17">
        <v>228.79112168053905</v>
      </c>
      <c r="O4644" s="8">
        <v>6680.760054422437</v>
      </c>
      <c r="P4644" s="8">
        <v>9798.0678623708227</v>
      </c>
      <c r="Q4644" s="8">
        <f>P4644-Table3[[#This Row],[paid]]</f>
        <v>3117.3078079483857</v>
      </c>
      <c r="R4644" s="8">
        <v>42.825384964246389</v>
      </c>
      <c r="S4644" s="8">
        <v>8200</v>
      </c>
      <c r="T4644" s="10">
        <v>6.5000000000000002E-2</v>
      </c>
      <c r="U4644" s="8">
        <v>1069.3520301166902</v>
      </c>
      <c r="V4644" s="10">
        <v>1.8189845269111743E-2</v>
      </c>
    </row>
    <row r="4645" spans="1:22" x14ac:dyDescent="0.25">
      <c r="A4645" s="6">
        <v>44756</v>
      </c>
      <c r="B4645" s="7" t="str">
        <f t="shared" si="72"/>
        <v>7</v>
      </c>
      <c r="C4645" s="17">
        <f>_xlfn.ISOWEEKNUM(Table3[[#This Row],[dt]])</f>
        <v>28</v>
      </c>
      <c r="D4645" s="1">
        <v>17247</v>
      </c>
      <c r="E4645" s="1" t="s">
        <v>10</v>
      </c>
      <c r="F4645" s="1" t="s">
        <v>89</v>
      </c>
      <c r="G4645" s="1" t="s">
        <v>45</v>
      </c>
      <c r="H4645" s="1" t="s">
        <v>11</v>
      </c>
      <c r="I4645" s="1" t="s">
        <v>18</v>
      </c>
      <c r="J4645" s="1" t="s">
        <v>16</v>
      </c>
      <c r="K4645" s="1" t="s">
        <v>15</v>
      </c>
      <c r="L4645" s="1" t="s">
        <v>76</v>
      </c>
      <c r="M4645" s="1">
        <v>304450</v>
      </c>
      <c r="N4645" s="17">
        <v>1324.8400576368877</v>
      </c>
      <c r="O4645" s="8">
        <v>6373.8020793946907</v>
      </c>
      <c r="P4645" s="8">
        <v>9320.3844527940146</v>
      </c>
      <c r="Q4645" s="8">
        <f>P4645-Table3[[#This Row],[paid]]</f>
        <v>2946.5823733993238</v>
      </c>
      <c r="R4645" s="8">
        <v>7.035101632885973</v>
      </c>
      <c r="S4645" s="8">
        <v>7400</v>
      </c>
      <c r="T4645" s="10">
        <v>7.0000000000000007E-2</v>
      </c>
      <c r="U4645" s="8">
        <v>3545.3216039363028</v>
      </c>
      <c r="V4645" s="10">
        <v>6.3397270464766176E-2</v>
      </c>
    </row>
    <row r="4646" spans="1:22" x14ac:dyDescent="0.25">
      <c r="A4646" s="6">
        <v>44756</v>
      </c>
      <c r="B4646" s="7" t="str">
        <f t="shared" si="72"/>
        <v>7</v>
      </c>
      <c r="C4646" s="17">
        <f>_xlfn.ISOWEEKNUM(Table3[[#This Row],[dt]])</f>
        <v>28</v>
      </c>
      <c r="D4646" s="1">
        <v>7282</v>
      </c>
      <c r="E4646" s="1" t="s">
        <v>10</v>
      </c>
      <c r="F4646" s="1" t="s">
        <v>89</v>
      </c>
      <c r="G4646" s="1" t="s">
        <v>41</v>
      </c>
      <c r="H4646" s="1" t="s">
        <v>19</v>
      </c>
      <c r="I4646" s="1" t="s">
        <v>21</v>
      </c>
      <c r="J4646" s="1" t="s">
        <v>13</v>
      </c>
      <c r="K4646" s="1" t="s">
        <v>15</v>
      </c>
      <c r="L4646" s="1" t="s">
        <v>81</v>
      </c>
      <c r="M4646" s="1">
        <v>220200</v>
      </c>
      <c r="N4646" s="17">
        <v>369.29562143051396</v>
      </c>
      <c r="O4646" s="8">
        <v>4430.1152308972041</v>
      </c>
      <c r="P4646" s="8">
        <v>7369.469176589947</v>
      </c>
      <c r="Q4646" s="8">
        <f>P4646-Table3[[#This Row],[paid]]</f>
        <v>2939.3539456927429</v>
      </c>
      <c r="R4646" s="8">
        <v>19.955474013050473</v>
      </c>
      <c r="S4646" s="8">
        <v>5800</v>
      </c>
      <c r="T4646" s="10">
        <v>0.02</v>
      </c>
      <c r="U4646" s="8">
        <v>89.463106276176958</v>
      </c>
      <c r="V4646" s="10">
        <v>2.0232824583975885E-3</v>
      </c>
    </row>
    <row r="4647" spans="1:22" x14ac:dyDescent="0.25">
      <c r="A4647" s="6">
        <v>44756</v>
      </c>
      <c r="B4647" s="7" t="str">
        <f t="shared" si="72"/>
        <v>7</v>
      </c>
      <c r="C4647" s="17">
        <f>_xlfn.ISOWEEKNUM(Table3[[#This Row],[dt]])</f>
        <v>28</v>
      </c>
      <c r="D4647" s="1">
        <v>17956</v>
      </c>
      <c r="E4647" s="1" t="s">
        <v>10</v>
      </c>
      <c r="F4647" s="1" t="s">
        <v>90</v>
      </c>
      <c r="G4647" s="1" t="s">
        <v>65</v>
      </c>
      <c r="H4647" s="1" t="s">
        <v>11</v>
      </c>
      <c r="I4647" s="1" t="s">
        <v>18</v>
      </c>
      <c r="J4647" s="1" t="s">
        <v>13</v>
      </c>
      <c r="K4647" s="1" t="s">
        <v>14</v>
      </c>
      <c r="L4647" s="1" t="s">
        <v>80</v>
      </c>
      <c r="M4647" s="1">
        <v>411280</v>
      </c>
      <c r="N4647" s="17">
        <v>627.49373776016762</v>
      </c>
      <c r="O4647" s="8">
        <v>5062.028980307181</v>
      </c>
      <c r="P4647" s="8">
        <v>7901.4713569732412</v>
      </c>
      <c r="Q4647" s="8">
        <f>P4647-Table3[[#This Row],[paid]]</f>
        <v>2839.4423766660602</v>
      </c>
      <c r="R4647" s="8">
        <v>12.592111891311395</v>
      </c>
      <c r="S4647" s="8">
        <v>5400</v>
      </c>
      <c r="T4647" s="10">
        <v>0.08</v>
      </c>
      <c r="U4647" s="8">
        <v>3112.2418491984968</v>
      </c>
      <c r="V4647" s="10">
        <v>6.5646884160207017E-2</v>
      </c>
    </row>
    <row r="4648" spans="1:22" x14ac:dyDescent="0.25">
      <c r="A4648" s="6">
        <v>44756</v>
      </c>
      <c r="B4648" s="7" t="str">
        <f t="shared" si="72"/>
        <v>7</v>
      </c>
      <c r="C4648" s="17">
        <f>_xlfn.ISOWEEKNUM(Table3[[#This Row],[dt]])</f>
        <v>28</v>
      </c>
      <c r="D4648" s="1">
        <v>18082</v>
      </c>
      <c r="E4648" s="1" t="s">
        <v>24</v>
      </c>
      <c r="F4648" s="1" t="s">
        <v>89</v>
      </c>
      <c r="G4648" s="1" t="s">
        <v>56</v>
      </c>
      <c r="H4648" s="1" t="s">
        <v>11</v>
      </c>
      <c r="I4648" s="1" t="s">
        <v>12</v>
      </c>
      <c r="J4648" s="1" t="s">
        <v>13</v>
      </c>
      <c r="K4648" s="1" t="s">
        <v>15</v>
      </c>
      <c r="L4648" s="1" t="s">
        <v>80</v>
      </c>
      <c r="M4648" s="1">
        <v>175330</v>
      </c>
      <c r="N4648" s="17">
        <v>1351.5207164314459</v>
      </c>
      <c r="O4648" s="8">
        <v>4279.0123198768079</v>
      </c>
      <c r="P4648" s="8">
        <v>7087.2227894349098</v>
      </c>
      <c r="Q4648" s="8">
        <f>P4648-Table3[[#This Row],[paid]]</f>
        <v>2808.210469558102</v>
      </c>
      <c r="R4648" s="8">
        <v>5.2438876469078526</v>
      </c>
      <c r="S4648" s="8">
        <v>11600</v>
      </c>
      <c r="T4648" s="10">
        <v>0.15</v>
      </c>
      <c r="U4648" s="8">
        <v>333.76303020127608</v>
      </c>
      <c r="V4648" s="10">
        <v>7.8489379201028379E-3</v>
      </c>
    </row>
    <row r="4649" spans="1:22" x14ac:dyDescent="0.25">
      <c r="A4649" s="6">
        <v>44756</v>
      </c>
      <c r="B4649" s="7" t="str">
        <f t="shared" si="72"/>
        <v>7</v>
      </c>
      <c r="C4649" s="17">
        <f>_xlfn.ISOWEEKNUM(Table3[[#This Row],[dt]])</f>
        <v>28</v>
      </c>
      <c r="D4649" s="1">
        <v>17673</v>
      </c>
      <c r="E4649" s="1" t="s">
        <v>10</v>
      </c>
      <c r="F4649" s="1" t="s">
        <v>92</v>
      </c>
      <c r="G4649" s="1" t="s">
        <v>66</v>
      </c>
      <c r="H4649" s="1" t="s">
        <v>11</v>
      </c>
      <c r="I4649" s="1" t="s">
        <v>18</v>
      </c>
      <c r="J4649" s="1" t="s">
        <v>16</v>
      </c>
      <c r="K4649" s="1" t="s">
        <v>14</v>
      </c>
      <c r="L4649" s="1" t="s">
        <v>80</v>
      </c>
      <c r="M4649" s="1">
        <v>418730</v>
      </c>
      <c r="N4649" s="17">
        <v>1050.6656686205879</v>
      </c>
      <c r="O4649" s="8">
        <v>5739.3763872023483</v>
      </c>
      <c r="P4649" s="8">
        <v>8445.6102651613019</v>
      </c>
      <c r="Q4649" s="8">
        <f>P4649-Table3[[#This Row],[paid]]</f>
        <v>2706.2338779589536</v>
      </c>
      <c r="R4649" s="8">
        <v>8.038342278994886</v>
      </c>
      <c r="S4649" s="8">
        <v>10600</v>
      </c>
      <c r="T4649" s="10">
        <v>0.1</v>
      </c>
      <c r="U4649" s="8">
        <v>2734.7220755766684</v>
      </c>
      <c r="V4649" s="10">
        <v>5.3967327201476824E-2</v>
      </c>
    </row>
    <row r="4650" spans="1:22" x14ac:dyDescent="0.25">
      <c r="A4650" s="6">
        <v>44756</v>
      </c>
      <c r="B4650" s="7" t="str">
        <f t="shared" si="72"/>
        <v>7</v>
      </c>
      <c r="C4650" s="17">
        <f>_xlfn.ISOWEEKNUM(Table3[[#This Row],[dt]])</f>
        <v>28</v>
      </c>
      <c r="D4650" s="1">
        <v>2796</v>
      </c>
      <c r="E4650" s="1" t="s">
        <v>10</v>
      </c>
      <c r="F4650" s="1" t="s">
        <v>94</v>
      </c>
      <c r="G4650" s="1" t="s">
        <v>37</v>
      </c>
      <c r="H4650" s="1" t="s">
        <v>17</v>
      </c>
      <c r="I4650" s="1" t="s">
        <v>12</v>
      </c>
      <c r="J4650" s="1" t="s">
        <v>13</v>
      </c>
      <c r="K4650" s="1" t="s">
        <v>14</v>
      </c>
      <c r="L4650" s="1" t="s">
        <v>76</v>
      </c>
      <c r="M4650" s="1">
        <v>242180</v>
      </c>
      <c r="N4650" s="17">
        <v>1016.6962764662936</v>
      </c>
      <c r="O4650" s="8">
        <v>11391.074816733877</v>
      </c>
      <c r="P4650" s="8">
        <v>13987.033032756401</v>
      </c>
      <c r="Q4650" s="8">
        <f>P4650-Table3[[#This Row],[paid]]</f>
        <v>2595.9582160225236</v>
      </c>
      <c r="R4650" s="8">
        <v>13.75733673518584</v>
      </c>
      <c r="S4650" s="8">
        <v>23200</v>
      </c>
      <c r="T4650" s="10">
        <v>0.11</v>
      </c>
      <c r="U4650" s="8">
        <v>36.039157095459359</v>
      </c>
      <c r="V4650" s="10">
        <v>4.2943533260483504E-4</v>
      </c>
    </row>
    <row r="4651" spans="1:22" x14ac:dyDescent="0.25">
      <c r="A4651" s="6">
        <v>44756</v>
      </c>
      <c r="B4651" s="7" t="str">
        <f t="shared" si="72"/>
        <v>7</v>
      </c>
      <c r="C4651" s="17">
        <f>_xlfn.ISOWEEKNUM(Table3[[#This Row],[dt]])</f>
        <v>28</v>
      </c>
      <c r="D4651" s="1">
        <v>2917</v>
      </c>
      <c r="E4651" s="1" t="s">
        <v>10</v>
      </c>
      <c r="F4651" s="1" t="s">
        <v>95</v>
      </c>
      <c r="G4651" s="1" t="s">
        <v>58</v>
      </c>
      <c r="H4651" s="1" t="s">
        <v>17</v>
      </c>
      <c r="I4651" s="1" t="s">
        <v>18</v>
      </c>
      <c r="J4651" s="1" t="s">
        <v>13</v>
      </c>
      <c r="K4651" s="1" t="s">
        <v>15</v>
      </c>
      <c r="L4651" s="1" t="s">
        <v>78</v>
      </c>
      <c r="M4651" s="1">
        <v>190540</v>
      </c>
      <c r="N4651" s="17">
        <v>691.86024885976178</v>
      </c>
      <c r="O4651" s="8">
        <v>6127.9318023534179</v>
      </c>
      <c r="P4651" s="8">
        <v>8617.2203694550499</v>
      </c>
      <c r="Q4651" s="8">
        <f>P4651-Table3[[#This Row],[paid]]</f>
        <v>2489.288567101632</v>
      </c>
      <c r="R4651" s="8">
        <v>12.455145939742721</v>
      </c>
      <c r="S4651" s="8">
        <v>8800</v>
      </c>
      <c r="T4651" s="10">
        <v>7.0000000000000007E-2</v>
      </c>
      <c r="U4651" s="8">
        <v>764.83102043918825</v>
      </c>
      <c r="V4651" s="10">
        <v>1.4792686188194348E-2</v>
      </c>
    </row>
    <row r="4652" spans="1:22" x14ac:dyDescent="0.25">
      <c r="A4652" s="6">
        <v>44756</v>
      </c>
      <c r="B4652" s="7" t="str">
        <f t="shared" si="72"/>
        <v>7</v>
      </c>
      <c r="C4652" s="17">
        <f>_xlfn.ISOWEEKNUM(Table3[[#This Row],[dt]])</f>
        <v>28</v>
      </c>
      <c r="D4652" s="1">
        <v>17047</v>
      </c>
      <c r="E4652" s="1" t="s">
        <v>10</v>
      </c>
      <c r="F4652" s="1" t="s">
        <v>95</v>
      </c>
      <c r="G4652" s="1" t="s">
        <v>31</v>
      </c>
      <c r="H4652" s="1" t="s">
        <v>17</v>
      </c>
      <c r="I4652" s="1" t="s">
        <v>12</v>
      </c>
      <c r="J4652" s="1" t="s">
        <v>16</v>
      </c>
      <c r="K4652" s="1" t="s">
        <v>20</v>
      </c>
      <c r="L4652" s="1" t="s">
        <v>81</v>
      </c>
      <c r="M4652" s="1">
        <v>157410</v>
      </c>
      <c r="N4652" s="17">
        <v>174.14638406894142</v>
      </c>
      <c r="O4652" s="8">
        <v>4454.481377724117</v>
      </c>
      <c r="P4652" s="8">
        <v>6804.6651301148368</v>
      </c>
      <c r="Q4652" s="8">
        <f>P4652-Table3[[#This Row],[paid]]</f>
        <v>2350.1837523907197</v>
      </c>
      <c r="R4652" s="8">
        <v>39.074398050211556</v>
      </c>
      <c r="S4652" s="8">
        <v>4800</v>
      </c>
      <c r="T4652" s="10">
        <v>7.4999999999999997E-2</v>
      </c>
      <c r="U4652" s="8">
        <v>2012.4692282360259</v>
      </c>
      <c r="V4652" s="10">
        <v>4.9291409882160825E-2</v>
      </c>
    </row>
    <row r="4653" spans="1:22" x14ac:dyDescent="0.25">
      <c r="A4653" s="6">
        <v>44756</v>
      </c>
      <c r="B4653" s="7" t="str">
        <f t="shared" si="72"/>
        <v>7</v>
      </c>
      <c r="C4653" s="17">
        <f>_xlfn.ISOWEEKNUM(Table3[[#This Row],[dt]])</f>
        <v>28</v>
      </c>
      <c r="D4653" s="1">
        <v>17947</v>
      </c>
      <c r="E4653" s="1" t="s">
        <v>10</v>
      </c>
      <c r="F4653" s="1" t="s">
        <v>93</v>
      </c>
      <c r="G4653" s="1" t="s">
        <v>47</v>
      </c>
      <c r="H4653" s="1" t="s">
        <v>19</v>
      </c>
      <c r="I4653" s="1" t="s">
        <v>12</v>
      </c>
      <c r="J4653" s="1" t="s">
        <v>16</v>
      </c>
      <c r="K4653" s="1" t="s">
        <v>14</v>
      </c>
      <c r="L4653" s="1" t="s">
        <v>76</v>
      </c>
      <c r="M4653" s="1">
        <v>206920</v>
      </c>
      <c r="N4653" s="17">
        <v>366.91367242183856</v>
      </c>
      <c r="O4653" s="8">
        <v>3687.8154981113094</v>
      </c>
      <c r="P4653" s="8">
        <v>5934.6926650271598</v>
      </c>
      <c r="Q4653" s="8">
        <f>P4653-Table3[[#This Row],[paid]]</f>
        <v>2246.8771669158505</v>
      </c>
      <c r="R4653" s="8">
        <v>16.174629377681182</v>
      </c>
      <c r="S4653" s="8">
        <v>3800</v>
      </c>
      <c r="T4653" s="10">
        <v>0.15</v>
      </c>
      <c r="U4653" s="8">
        <v>4824.2713473075437</v>
      </c>
      <c r="V4653" s="10">
        <v>0.13548220100586753</v>
      </c>
    </row>
    <row r="4654" spans="1:22" x14ac:dyDescent="0.25">
      <c r="A4654" s="6">
        <v>44756</v>
      </c>
      <c r="B4654" s="7" t="str">
        <f t="shared" si="72"/>
        <v>7</v>
      </c>
      <c r="C4654" s="17">
        <f>_xlfn.ISOWEEKNUM(Table3[[#This Row],[dt]])</f>
        <v>28</v>
      </c>
      <c r="D4654" s="1">
        <v>15169</v>
      </c>
      <c r="E4654" s="1" t="s">
        <v>10</v>
      </c>
      <c r="F4654" s="1" t="s">
        <v>91</v>
      </c>
      <c r="G4654" s="1" t="s">
        <v>33</v>
      </c>
      <c r="H4654" s="1" t="s">
        <v>11</v>
      </c>
      <c r="I4654" s="1" t="s">
        <v>18</v>
      </c>
      <c r="J4654" s="1" t="s">
        <v>13</v>
      </c>
      <c r="K4654" s="1" t="s">
        <v>14</v>
      </c>
      <c r="L4654" s="1" t="s">
        <v>79</v>
      </c>
      <c r="M4654" s="1">
        <v>189650</v>
      </c>
      <c r="N4654" s="17">
        <v>814.51233028539764</v>
      </c>
      <c r="O4654" s="8">
        <v>4724.1047230735076</v>
      </c>
      <c r="P4654" s="8">
        <v>6895.7733808294906</v>
      </c>
      <c r="Q4654" s="8">
        <f>P4654-Table3[[#This Row],[paid]]</f>
        <v>2171.6686577559831</v>
      </c>
      <c r="R4654" s="8">
        <v>8.4661374965475051</v>
      </c>
      <c r="S4654" s="8">
        <v>4400</v>
      </c>
      <c r="T4654" s="10">
        <v>0.09</v>
      </c>
      <c r="U4654" s="8">
        <v>3070.2529220004617</v>
      </c>
      <c r="V4654" s="10">
        <v>7.4206153838520861E-2</v>
      </c>
    </row>
    <row r="4655" spans="1:22" x14ac:dyDescent="0.25">
      <c r="A4655" s="6">
        <v>44756</v>
      </c>
      <c r="B4655" s="7" t="str">
        <f t="shared" si="72"/>
        <v>7</v>
      </c>
      <c r="C4655" s="17">
        <f>_xlfn.ISOWEEKNUM(Table3[[#This Row],[dt]])</f>
        <v>28</v>
      </c>
      <c r="D4655" s="1">
        <v>5638</v>
      </c>
      <c r="E4655" s="1" t="s">
        <v>10</v>
      </c>
      <c r="F4655" s="1" t="s">
        <v>92</v>
      </c>
      <c r="G4655" s="1" t="s">
        <v>33</v>
      </c>
      <c r="H4655" s="1" t="s">
        <v>11</v>
      </c>
      <c r="I4655" s="1" t="s">
        <v>12</v>
      </c>
      <c r="J4655" s="1" t="s">
        <v>16</v>
      </c>
      <c r="K4655" s="1" t="s">
        <v>15</v>
      </c>
      <c r="L4655" s="1" t="s">
        <v>77</v>
      </c>
      <c r="M4655" s="1">
        <v>426880</v>
      </c>
      <c r="N4655" s="17">
        <v>994.88434422886451</v>
      </c>
      <c r="O4655" s="8">
        <v>5417.1865199522399</v>
      </c>
      <c r="P4655" s="8">
        <v>7485.3806367612888</v>
      </c>
      <c r="Q4655" s="8">
        <f>P4655-Table3[[#This Row],[paid]]</f>
        <v>2068.1941168090489</v>
      </c>
      <c r="R4655" s="8">
        <v>7.5238701666003323</v>
      </c>
      <c r="S4655" s="8">
        <v>3400</v>
      </c>
      <c r="T4655" s="10">
        <v>0.04</v>
      </c>
      <c r="U4655" s="8">
        <v>1172.4800478063805</v>
      </c>
      <c r="V4655" s="10">
        <v>2.6105999251577569E-2</v>
      </c>
    </row>
    <row r="4656" spans="1:22" x14ac:dyDescent="0.25">
      <c r="A4656" s="6">
        <v>44756</v>
      </c>
      <c r="B4656" s="7" t="str">
        <f t="shared" si="72"/>
        <v>7</v>
      </c>
      <c r="C4656" s="17">
        <f>_xlfn.ISOWEEKNUM(Table3[[#This Row],[dt]])</f>
        <v>28</v>
      </c>
      <c r="D4656" s="1">
        <v>16862</v>
      </c>
      <c r="E4656" s="1" t="s">
        <v>10</v>
      </c>
      <c r="F4656" s="1" t="s">
        <v>90</v>
      </c>
      <c r="G4656" s="1" t="s">
        <v>49</v>
      </c>
      <c r="H4656" s="1" t="s">
        <v>17</v>
      </c>
      <c r="I4656" s="1" t="s">
        <v>12</v>
      </c>
      <c r="J4656" s="1" t="s">
        <v>13</v>
      </c>
      <c r="K4656" s="1" t="s">
        <v>14</v>
      </c>
      <c r="L4656" s="1" t="s">
        <v>79</v>
      </c>
      <c r="M4656" s="1">
        <v>129520</v>
      </c>
      <c r="N4656" s="17">
        <v>509.09189482244517</v>
      </c>
      <c r="O4656" s="8">
        <v>4351.5237683183714</v>
      </c>
      <c r="P4656" s="8">
        <v>6365.8778177531785</v>
      </c>
      <c r="Q4656" s="8">
        <f>P4656-Table3[[#This Row],[paid]]</f>
        <v>2014.3540494348072</v>
      </c>
      <c r="R4656" s="8">
        <v>12.504378644593018</v>
      </c>
      <c r="S4656" s="8">
        <v>13400</v>
      </c>
      <c r="T4656" s="10">
        <v>0.09</v>
      </c>
      <c r="U4656" s="8">
        <v>304.33059776028648</v>
      </c>
      <c r="V4656" s="10">
        <v>7.9677568036144314E-3</v>
      </c>
    </row>
    <row r="4657" spans="1:22" x14ac:dyDescent="0.25">
      <c r="A4657" s="6">
        <v>44756</v>
      </c>
      <c r="B4657" s="7" t="str">
        <f t="shared" si="72"/>
        <v>7</v>
      </c>
      <c r="C4657" s="17">
        <f>_xlfn.ISOWEEKNUM(Table3[[#This Row],[dt]])</f>
        <v>28</v>
      </c>
      <c r="D4657" s="1">
        <v>16861</v>
      </c>
      <c r="E4657" s="1" t="s">
        <v>10</v>
      </c>
      <c r="F4657" s="1" t="s">
        <v>93</v>
      </c>
      <c r="G4657" s="1" t="s">
        <v>63</v>
      </c>
      <c r="H4657" s="1" t="s">
        <v>11</v>
      </c>
      <c r="I4657" s="1" t="s">
        <v>18</v>
      </c>
      <c r="J4657" s="1" t="s">
        <v>13</v>
      </c>
      <c r="K4657" s="1" t="s">
        <v>15</v>
      </c>
      <c r="L4657" s="1" t="s">
        <v>78</v>
      </c>
      <c r="M4657" s="1">
        <v>428200</v>
      </c>
      <c r="N4657" s="17">
        <v>2456.3099976586282</v>
      </c>
      <c r="O4657" s="8">
        <v>8103.61253051321</v>
      </c>
      <c r="P4657" s="8">
        <v>9672.0041184894708</v>
      </c>
      <c r="Q4657" s="8">
        <f>P4657-Table3[[#This Row],[paid]]</f>
        <v>1568.3915879762608</v>
      </c>
      <c r="R4657" s="8">
        <v>3.937615418130811</v>
      </c>
      <c r="S4657" s="8">
        <v>7000</v>
      </c>
      <c r="T4657" s="10">
        <v>7.0000000000000007E-2</v>
      </c>
      <c r="U4657" s="8">
        <v>3918.9033362958421</v>
      </c>
      <c r="V4657" s="10">
        <v>6.7530012192686395E-2</v>
      </c>
    </row>
    <row r="4658" spans="1:22" x14ac:dyDescent="0.25">
      <c r="A4658" s="6">
        <v>44756</v>
      </c>
      <c r="B4658" s="7" t="str">
        <f t="shared" si="72"/>
        <v>7</v>
      </c>
      <c r="C4658" s="17">
        <f>_xlfn.ISOWEEKNUM(Table3[[#This Row],[dt]])</f>
        <v>28</v>
      </c>
      <c r="D4658" s="1">
        <v>17833</v>
      </c>
      <c r="E4658" s="1" t="s">
        <v>10</v>
      </c>
      <c r="F4658" s="1" t="s">
        <v>90</v>
      </c>
      <c r="G4658" s="1" t="s">
        <v>54</v>
      </c>
      <c r="H4658" s="1" t="s">
        <v>11</v>
      </c>
      <c r="I4658" s="1" t="s">
        <v>12</v>
      </c>
      <c r="J4658" s="1" t="s">
        <v>13</v>
      </c>
      <c r="K4658" s="1" t="s">
        <v>15</v>
      </c>
      <c r="L4658" s="1" t="s">
        <v>75</v>
      </c>
      <c r="M4658" s="1">
        <v>124220</v>
      </c>
      <c r="N4658" s="17">
        <v>774.39737230191713</v>
      </c>
      <c r="O4658" s="8">
        <v>3974.5678875220815</v>
      </c>
      <c r="P4658" s="8">
        <v>5515.9407314205755</v>
      </c>
      <c r="Q4658" s="8">
        <f>P4658-Table3[[#This Row],[paid]]</f>
        <v>1541.372843898494</v>
      </c>
      <c r="R4658" s="8">
        <v>7.1228815188567758</v>
      </c>
      <c r="S4658" s="8">
        <v>6200</v>
      </c>
      <c r="T4658" s="10">
        <v>0.15</v>
      </c>
      <c r="U4658" s="8">
        <v>2092.9642380855244</v>
      </c>
      <c r="V4658" s="10">
        <v>6.3239869679385954E-2</v>
      </c>
    </row>
    <row r="4659" spans="1:22" x14ac:dyDescent="0.25">
      <c r="A4659" s="6">
        <v>44756</v>
      </c>
      <c r="B4659" s="7" t="str">
        <f t="shared" si="72"/>
        <v>7</v>
      </c>
      <c r="C4659" s="17">
        <f>_xlfn.ISOWEEKNUM(Table3[[#This Row],[dt]])</f>
        <v>28</v>
      </c>
      <c r="D4659" s="1">
        <v>5289</v>
      </c>
      <c r="E4659" s="1" t="s">
        <v>10</v>
      </c>
      <c r="F4659" s="1" t="s">
        <v>90</v>
      </c>
      <c r="G4659" s="1" t="s">
        <v>36</v>
      </c>
      <c r="H4659" s="1" t="s">
        <v>17</v>
      </c>
      <c r="I4659" s="1" t="s">
        <v>12</v>
      </c>
      <c r="J4659" s="1" t="s">
        <v>16</v>
      </c>
      <c r="K4659" s="1" t="s">
        <v>14</v>
      </c>
      <c r="L4659" s="1" t="s">
        <v>79</v>
      </c>
      <c r="M4659" s="1">
        <v>573530</v>
      </c>
      <c r="N4659" s="17">
        <v>2170.7056397276806</v>
      </c>
      <c r="O4659" s="8">
        <v>11616.491660189009</v>
      </c>
      <c r="P4659" s="8">
        <v>13011.343632931812</v>
      </c>
      <c r="Q4659" s="8">
        <f>P4659-Table3[[#This Row],[paid]]</f>
        <v>1394.8519727428029</v>
      </c>
      <c r="R4659" s="8">
        <v>5.9940617441635755</v>
      </c>
      <c r="S4659" s="8">
        <v>20200</v>
      </c>
      <c r="T4659" s="10">
        <v>0.04</v>
      </c>
      <c r="U4659" s="8">
        <v>628.42394764183587</v>
      </c>
      <c r="V4659" s="10">
        <v>8.0496932186066988E-3</v>
      </c>
    </row>
    <row r="4660" spans="1:22" x14ac:dyDescent="0.25">
      <c r="A4660" s="6">
        <v>44756</v>
      </c>
      <c r="B4660" s="7" t="str">
        <f t="shared" si="72"/>
        <v>7</v>
      </c>
      <c r="C4660" s="17">
        <f>_xlfn.ISOWEEKNUM(Table3[[#This Row],[dt]])</f>
        <v>28</v>
      </c>
      <c r="D4660" s="1">
        <v>14315</v>
      </c>
      <c r="E4660" s="1" t="s">
        <v>10</v>
      </c>
      <c r="F4660" s="1" t="s">
        <v>92</v>
      </c>
      <c r="G4660" s="1" t="s">
        <v>52</v>
      </c>
      <c r="H4660" s="1" t="s">
        <v>11</v>
      </c>
      <c r="I4660" s="1" t="s">
        <v>12</v>
      </c>
      <c r="J4660" s="1" t="s">
        <v>16</v>
      </c>
      <c r="K4660" s="1" t="s">
        <v>14</v>
      </c>
      <c r="L4660" s="1" t="s">
        <v>80</v>
      </c>
      <c r="M4660" s="1">
        <v>121400</v>
      </c>
      <c r="N4660" s="17">
        <v>446.25918985152083</v>
      </c>
      <c r="O4660" s="8">
        <v>3025.5770336938767</v>
      </c>
      <c r="P4660" s="8">
        <v>4412.3907055215586</v>
      </c>
      <c r="Q4660" s="8">
        <f>P4660-Table3[[#This Row],[paid]]</f>
        <v>1386.8136718276819</v>
      </c>
      <c r="R4660" s="8">
        <v>9.8875066460584211</v>
      </c>
      <c r="S4660" s="8">
        <v>4400</v>
      </c>
      <c r="T4660" s="10">
        <v>0.15</v>
      </c>
      <c r="U4660" s="8">
        <v>812.55666247427973</v>
      </c>
      <c r="V4660" s="10">
        <v>3.0692230006493081E-2</v>
      </c>
    </row>
    <row r="4661" spans="1:22" x14ac:dyDescent="0.25">
      <c r="A4661" s="6">
        <v>44756</v>
      </c>
      <c r="B4661" s="7" t="str">
        <f t="shared" si="72"/>
        <v>7</v>
      </c>
      <c r="C4661" s="17">
        <f>_xlfn.ISOWEEKNUM(Table3[[#This Row],[dt]])</f>
        <v>28</v>
      </c>
      <c r="D4661" s="1">
        <v>3010</v>
      </c>
      <c r="E4661" s="1" t="s">
        <v>24</v>
      </c>
      <c r="F4661" s="1" t="s">
        <v>91</v>
      </c>
      <c r="G4661" s="1" t="s">
        <v>46</v>
      </c>
      <c r="H4661" s="1" t="s">
        <v>11</v>
      </c>
      <c r="I4661" s="1" t="s">
        <v>18</v>
      </c>
      <c r="J4661" s="1" t="s">
        <v>13</v>
      </c>
      <c r="K4661" s="1" t="s">
        <v>15</v>
      </c>
      <c r="L4661" s="1" t="s">
        <v>79</v>
      </c>
      <c r="M4661" s="1">
        <v>134180</v>
      </c>
      <c r="N4661" s="17">
        <v>487.30185857722711</v>
      </c>
      <c r="O4661" s="8">
        <v>2221.3817273963036</v>
      </c>
      <c r="P4661" s="8">
        <v>3537.527595979444</v>
      </c>
      <c r="Q4661" s="8">
        <f>P4661-Table3[[#This Row],[paid]]</f>
        <v>1316.1458685831403</v>
      </c>
      <c r="R4661" s="8">
        <v>7.2594174097918405</v>
      </c>
      <c r="S4661" s="8">
        <v>5200</v>
      </c>
      <c r="T4661" s="10">
        <v>0.06</v>
      </c>
      <c r="U4661" s="8">
        <v>577.79274785555026</v>
      </c>
      <c r="V4661" s="10">
        <v>2.7222060802778242E-2</v>
      </c>
    </row>
    <row r="4662" spans="1:22" x14ac:dyDescent="0.25">
      <c r="A4662" s="6">
        <v>44756</v>
      </c>
      <c r="B4662" s="7" t="str">
        <f t="shared" si="72"/>
        <v>7</v>
      </c>
      <c r="C4662" s="17">
        <f>_xlfn.ISOWEEKNUM(Table3[[#This Row],[dt]])</f>
        <v>28</v>
      </c>
      <c r="D4662" s="1">
        <v>16911</v>
      </c>
      <c r="E4662" s="1" t="s">
        <v>10</v>
      </c>
      <c r="F4662" s="1" t="s">
        <v>95</v>
      </c>
      <c r="G4662" s="1" t="s">
        <v>60</v>
      </c>
      <c r="H4662" s="1" t="s">
        <v>11</v>
      </c>
      <c r="I4662" s="1" t="s">
        <v>18</v>
      </c>
      <c r="J4662" s="1" t="s">
        <v>16</v>
      </c>
      <c r="K4662" s="1" t="s">
        <v>15</v>
      </c>
      <c r="L4662" s="1" t="s">
        <v>81</v>
      </c>
      <c r="M4662" s="1">
        <v>104690</v>
      </c>
      <c r="N4662" s="17">
        <v>409.34506353861195</v>
      </c>
      <c r="O4662" s="8">
        <v>3092.0189617761466</v>
      </c>
      <c r="P4662" s="8">
        <v>4394.8010360098951</v>
      </c>
      <c r="Q4662" s="8">
        <f>P4662-Table3[[#This Row],[paid]]</f>
        <v>1302.7820742337485</v>
      </c>
      <c r="R4662" s="8">
        <v>10.736176950611622</v>
      </c>
      <c r="S4662" s="8">
        <v>2200</v>
      </c>
      <c r="T4662" s="10">
        <v>0.12</v>
      </c>
      <c r="U4662" s="8">
        <v>1427.7037921941885</v>
      </c>
      <c r="V4662" s="10">
        <v>5.4143664316690814E-2</v>
      </c>
    </row>
    <row r="4663" spans="1:22" x14ac:dyDescent="0.25">
      <c r="A4663" s="6">
        <v>44756</v>
      </c>
      <c r="B4663" s="7" t="str">
        <f t="shared" si="72"/>
        <v>7</v>
      </c>
      <c r="C4663" s="17">
        <f>_xlfn.ISOWEEKNUM(Table3[[#This Row],[dt]])</f>
        <v>28</v>
      </c>
      <c r="D4663" s="1">
        <v>5247</v>
      </c>
      <c r="E4663" s="1" t="s">
        <v>10</v>
      </c>
      <c r="F4663" s="1" t="s">
        <v>92</v>
      </c>
      <c r="G4663" s="1" t="s">
        <v>54</v>
      </c>
      <c r="H4663" s="1" t="s">
        <v>11</v>
      </c>
      <c r="I4663" s="1" t="s">
        <v>18</v>
      </c>
      <c r="J4663" s="1" t="s">
        <v>13</v>
      </c>
      <c r="K4663" s="1" t="s">
        <v>15</v>
      </c>
      <c r="L4663" s="1" t="s">
        <v>76</v>
      </c>
      <c r="M4663" s="1">
        <v>355940</v>
      </c>
      <c r="N4663" s="17">
        <v>752.18580542264749</v>
      </c>
      <c r="O4663" s="8">
        <v>7068.0550151532125</v>
      </c>
      <c r="P4663" s="8">
        <v>8359.2620351330224</v>
      </c>
      <c r="Q4663" s="8">
        <f>P4663-Table3[[#This Row],[paid]]</f>
        <v>1291.20701997981</v>
      </c>
      <c r="R4663" s="8">
        <v>11.11329404898304</v>
      </c>
      <c r="S4663" s="8">
        <v>8400</v>
      </c>
      <c r="T4663" s="10">
        <v>7.0000000000000007E-2</v>
      </c>
      <c r="U4663" s="8">
        <v>1498.7447020641669</v>
      </c>
      <c r="V4663" s="10">
        <v>2.9881918119987031E-2</v>
      </c>
    </row>
    <row r="4664" spans="1:22" x14ac:dyDescent="0.25">
      <c r="A4664" s="6">
        <v>44756</v>
      </c>
      <c r="B4664" s="7" t="str">
        <f t="shared" si="72"/>
        <v>7</v>
      </c>
      <c r="C4664" s="17">
        <f>_xlfn.ISOWEEKNUM(Table3[[#This Row],[dt]])</f>
        <v>28</v>
      </c>
      <c r="D4664" s="1">
        <v>13250</v>
      </c>
      <c r="E4664" s="1" t="s">
        <v>10</v>
      </c>
      <c r="F4664" s="1" t="s">
        <v>94</v>
      </c>
      <c r="G4664" s="1" t="s">
        <v>25</v>
      </c>
      <c r="H4664" s="1" t="s">
        <v>11</v>
      </c>
      <c r="I4664" s="1" t="s">
        <v>18</v>
      </c>
      <c r="J4664" s="1" t="s">
        <v>13</v>
      </c>
      <c r="K4664" s="1" t="s">
        <v>15</v>
      </c>
      <c r="L4664" s="1" t="s">
        <v>75</v>
      </c>
      <c r="M4664" s="1">
        <v>176420</v>
      </c>
      <c r="N4664" s="17">
        <v>508.99741185455474</v>
      </c>
      <c r="O4664" s="8">
        <v>3595.081662498184</v>
      </c>
      <c r="P4664" s="8">
        <v>4485.0177980817289</v>
      </c>
      <c r="Q4664" s="8">
        <f>P4664-Table3[[#This Row],[paid]]</f>
        <v>889.93613558354491</v>
      </c>
      <c r="R4664" s="8">
        <v>8.811474662985745</v>
      </c>
      <c r="S4664" s="8">
        <v>5800</v>
      </c>
      <c r="T4664" s="10">
        <v>7.0000000000000007E-2</v>
      </c>
      <c r="U4664" s="8">
        <v>994.49652005556698</v>
      </c>
      <c r="V4664" s="10">
        <v>3.6956245765658556E-2</v>
      </c>
    </row>
    <row r="4665" spans="1:22" x14ac:dyDescent="0.25">
      <c r="A4665" s="6">
        <v>44756</v>
      </c>
      <c r="B4665" s="7" t="str">
        <f t="shared" si="72"/>
        <v>7</v>
      </c>
      <c r="C4665" s="17">
        <f>_xlfn.ISOWEEKNUM(Table3[[#This Row],[dt]])</f>
        <v>28</v>
      </c>
      <c r="D4665" s="1">
        <v>2612</v>
      </c>
      <c r="E4665" s="1" t="s">
        <v>10</v>
      </c>
      <c r="F4665" s="1" t="s">
        <v>93</v>
      </c>
      <c r="G4665" s="1" t="s">
        <v>62</v>
      </c>
      <c r="H4665" s="1" t="s">
        <v>17</v>
      </c>
      <c r="I4665" s="1" t="s">
        <v>12</v>
      </c>
      <c r="J4665" s="1" t="s">
        <v>16</v>
      </c>
      <c r="K4665" s="1" t="s">
        <v>20</v>
      </c>
      <c r="L4665" s="1" t="s">
        <v>80</v>
      </c>
      <c r="M4665" s="1">
        <v>199840</v>
      </c>
      <c r="N4665" s="17">
        <v>295.20644065292856</v>
      </c>
      <c r="O4665" s="8">
        <v>3835.7511807771193</v>
      </c>
      <c r="P4665" s="8">
        <v>4718.0768887811728</v>
      </c>
      <c r="Q4665" s="8">
        <f>P4665-Table3[[#This Row],[paid]]</f>
        <v>882.32570800405347</v>
      </c>
      <c r="R4665" s="8">
        <v>15.982296586571332</v>
      </c>
      <c r="S4665" s="8">
        <v>4200</v>
      </c>
      <c r="T4665" s="10">
        <v>0.08</v>
      </c>
      <c r="U4665" s="8">
        <v>689.98328529398225</v>
      </c>
      <c r="V4665" s="10">
        <v>2.4373747381927702E-2</v>
      </c>
    </row>
    <row r="4666" spans="1:22" x14ac:dyDescent="0.25">
      <c r="A4666" s="6">
        <v>44756</v>
      </c>
      <c r="B4666" s="7" t="str">
        <f t="shared" si="72"/>
        <v>7</v>
      </c>
      <c r="C4666" s="17">
        <f>_xlfn.ISOWEEKNUM(Table3[[#This Row],[dt]])</f>
        <v>28</v>
      </c>
      <c r="D4666" s="1">
        <v>17848</v>
      </c>
      <c r="E4666" s="1" t="s">
        <v>10</v>
      </c>
      <c r="F4666" s="1" t="s">
        <v>90</v>
      </c>
      <c r="G4666" s="1" t="s">
        <v>64</v>
      </c>
      <c r="H4666" s="1" t="s">
        <v>11</v>
      </c>
      <c r="I4666" s="1" t="s">
        <v>12</v>
      </c>
      <c r="J4666" s="1" t="s">
        <v>16</v>
      </c>
      <c r="K4666" s="1" t="s">
        <v>14</v>
      </c>
      <c r="L4666" s="1" t="s">
        <v>78</v>
      </c>
      <c r="M4666" s="1">
        <v>119300</v>
      </c>
      <c r="N4666" s="17">
        <v>803.1589849818746</v>
      </c>
      <c r="O4666" s="8">
        <v>1668.5871273970367</v>
      </c>
      <c r="P4666" s="8">
        <v>2454.470226362685</v>
      </c>
      <c r="Q4666" s="8">
        <f>P4666-Table3[[#This Row],[paid]]</f>
        <v>785.88309896564829</v>
      </c>
      <c r="R4666" s="8">
        <v>3.0560203798480527</v>
      </c>
      <c r="S4666" s="8">
        <v>3400</v>
      </c>
      <c r="T4666" s="10">
        <v>7.0000000000000007E-2</v>
      </c>
      <c r="U4666" s="8">
        <v>136.59354525042843</v>
      </c>
      <c r="V4666" s="10">
        <v>9.2751546262624922E-3</v>
      </c>
    </row>
    <row r="4667" spans="1:22" x14ac:dyDescent="0.25">
      <c r="A4667" s="6">
        <v>44756</v>
      </c>
      <c r="B4667" s="7" t="str">
        <f t="shared" si="72"/>
        <v>7</v>
      </c>
      <c r="C4667" s="17">
        <f>_xlfn.ISOWEEKNUM(Table3[[#This Row],[dt]])</f>
        <v>28</v>
      </c>
      <c r="D4667" s="1">
        <v>2851</v>
      </c>
      <c r="E4667" s="1" t="s">
        <v>10</v>
      </c>
      <c r="F4667" s="1" t="s">
        <v>91</v>
      </c>
      <c r="G4667" s="1" t="s">
        <v>38</v>
      </c>
      <c r="H4667" s="1" t="s">
        <v>11</v>
      </c>
      <c r="I4667" s="1" t="s">
        <v>18</v>
      </c>
      <c r="J4667" s="1" t="s">
        <v>13</v>
      </c>
      <c r="K4667" s="1" t="s">
        <v>15</v>
      </c>
      <c r="L4667" s="1" t="s">
        <v>79</v>
      </c>
      <c r="M4667" s="1">
        <v>41060</v>
      </c>
      <c r="N4667" s="17">
        <v>303.65611278021726</v>
      </c>
      <c r="O4667" s="8">
        <v>1345.5034890306188</v>
      </c>
      <c r="P4667" s="8">
        <v>2127.9706208919656</v>
      </c>
      <c r="Q4667" s="8">
        <f>P4667-Table3[[#This Row],[paid]]</f>
        <v>782.46713186134684</v>
      </c>
      <c r="R4667" s="8">
        <v>7.0078306720344727</v>
      </c>
      <c r="S4667" s="8">
        <v>1400</v>
      </c>
      <c r="T4667" s="10">
        <v>0.08</v>
      </c>
      <c r="U4667" s="8">
        <v>973.02846030765681</v>
      </c>
      <c r="V4667" s="10">
        <v>7.6209421530124305E-2</v>
      </c>
    </row>
    <row r="4668" spans="1:22" x14ac:dyDescent="0.25">
      <c r="A4668" s="6">
        <v>44756</v>
      </c>
      <c r="B4668" s="7" t="str">
        <f t="shared" si="72"/>
        <v>7</v>
      </c>
      <c r="C4668" s="17">
        <f>_xlfn.ISOWEEKNUM(Table3[[#This Row],[dt]])</f>
        <v>28</v>
      </c>
      <c r="D4668" s="1">
        <v>18006</v>
      </c>
      <c r="E4668" s="1" t="s">
        <v>10</v>
      </c>
      <c r="F4668" s="1" t="s">
        <v>93</v>
      </c>
      <c r="G4668" s="1" t="s">
        <v>48</v>
      </c>
      <c r="H4668" s="1" t="s">
        <v>11</v>
      </c>
      <c r="I4668" s="1" t="s">
        <v>12</v>
      </c>
      <c r="J4668" s="1" t="s">
        <v>16</v>
      </c>
      <c r="K4668" s="1" t="s">
        <v>14</v>
      </c>
      <c r="L4668" s="1" t="s">
        <v>80</v>
      </c>
      <c r="M4668" s="1">
        <v>65190</v>
      </c>
      <c r="N4668" s="17">
        <v>425.80558401639348</v>
      </c>
      <c r="O4668" s="8">
        <v>1831.2309560063122</v>
      </c>
      <c r="P4668" s="8">
        <v>2548.1972767685174</v>
      </c>
      <c r="Q4668" s="8">
        <f>P4668-Table3[[#This Row],[paid]]</f>
        <v>716.96632076220521</v>
      </c>
      <c r="R4668" s="8">
        <v>5.9844148889095168</v>
      </c>
      <c r="S4668" s="8">
        <v>3200</v>
      </c>
      <c r="T4668" s="10">
        <v>0.08</v>
      </c>
      <c r="U4668" s="8">
        <v>943.76638998073986</v>
      </c>
      <c r="V4668" s="10">
        <v>6.1727716203195754E-2</v>
      </c>
    </row>
    <row r="4669" spans="1:22" x14ac:dyDescent="0.25">
      <c r="A4669" s="6">
        <v>44756</v>
      </c>
      <c r="B4669" s="7" t="str">
        <f t="shared" si="72"/>
        <v>7</v>
      </c>
      <c r="C4669" s="17">
        <f>_xlfn.ISOWEEKNUM(Table3[[#This Row],[dt]])</f>
        <v>28</v>
      </c>
      <c r="D4669" s="1">
        <v>17456</v>
      </c>
      <c r="E4669" s="1" t="s">
        <v>10</v>
      </c>
      <c r="F4669" s="1" t="s">
        <v>95</v>
      </c>
      <c r="G4669" s="1" t="s">
        <v>73</v>
      </c>
      <c r="H4669" s="1" t="s">
        <v>17</v>
      </c>
      <c r="I4669" s="1" t="s">
        <v>18</v>
      </c>
      <c r="J4669" s="1" t="s">
        <v>16</v>
      </c>
      <c r="K4669" s="1" t="s">
        <v>15</v>
      </c>
      <c r="L4669" s="1" t="s">
        <v>77</v>
      </c>
      <c r="M4669" s="1">
        <v>275450</v>
      </c>
      <c r="N4669" s="17">
        <v>613.37044656904266</v>
      </c>
      <c r="O4669" s="8">
        <v>6306.8192024317113</v>
      </c>
      <c r="P4669" s="8">
        <v>7008.0009250466537</v>
      </c>
      <c r="Q4669" s="8">
        <f>P4669-Table3[[#This Row],[paid]]</f>
        <v>701.18172261494237</v>
      </c>
      <c r="R4669" s="8">
        <v>11.425397105854552</v>
      </c>
      <c r="S4669" s="8">
        <v>13000</v>
      </c>
      <c r="T4669" s="10">
        <v>0.05</v>
      </c>
      <c r="U4669" s="8">
        <v>677.49517775723405</v>
      </c>
      <c r="V4669" s="10">
        <v>1.6112421240696014E-2</v>
      </c>
    </row>
    <row r="4670" spans="1:22" x14ac:dyDescent="0.25">
      <c r="A4670" s="6">
        <v>44756</v>
      </c>
      <c r="B4670" s="7" t="str">
        <f t="shared" si="72"/>
        <v>7</v>
      </c>
      <c r="C4670" s="17">
        <f>_xlfn.ISOWEEKNUM(Table3[[#This Row],[dt]])</f>
        <v>28</v>
      </c>
      <c r="D4670" s="1">
        <v>17268</v>
      </c>
      <c r="E4670" s="1" t="s">
        <v>10</v>
      </c>
      <c r="F4670" s="1" t="s">
        <v>94</v>
      </c>
      <c r="G4670" s="1" t="s">
        <v>29</v>
      </c>
      <c r="H4670" s="1" t="s">
        <v>11</v>
      </c>
      <c r="I4670" s="1" t="s">
        <v>18</v>
      </c>
      <c r="J4670" s="1" t="s">
        <v>16</v>
      </c>
      <c r="K4670" s="1" t="s">
        <v>14</v>
      </c>
      <c r="L4670" s="1" t="s">
        <v>77</v>
      </c>
      <c r="M4670" s="1">
        <v>116540</v>
      </c>
      <c r="N4670" s="17">
        <v>457.60798197618277</v>
      </c>
      <c r="O4670" s="8">
        <v>2513.5888049431178</v>
      </c>
      <c r="P4670" s="8">
        <v>3142.7275971255331</v>
      </c>
      <c r="Q4670" s="8">
        <f>P4670-Table3[[#This Row],[paid]]</f>
        <v>629.13879218241527</v>
      </c>
      <c r="R4670" s="8">
        <v>6.8677289752544208</v>
      </c>
      <c r="S4670" s="8">
        <v>2800</v>
      </c>
      <c r="T4670" s="10">
        <v>0.15</v>
      </c>
      <c r="U4670" s="8">
        <v>1228.9671751330463</v>
      </c>
      <c r="V4670" s="10">
        <v>6.5175188173966558E-2</v>
      </c>
    </row>
    <row r="4671" spans="1:22" x14ac:dyDescent="0.25">
      <c r="A4671" s="6">
        <v>44756</v>
      </c>
      <c r="B4671" s="7" t="str">
        <f t="shared" si="72"/>
        <v>7</v>
      </c>
      <c r="C4671" s="17">
        <f>_xlfn.ISOWEEKNUM(Table3[[#This Row],[dt]])</f>
        <v>28</v>
      </c>
      <c r="D4671" s="1">
        <v>7797</v>
      </c>
      <c r="E4671" s="1" t="s">
        <v>10</v>
      </c>
      <c r="F4671" s="1" t="s">
        <v>91</v>
      </c>
      <c r="G4671" s="1" t="s">
        <v>64</v>
      </c>
      <c r="H4671" s="1" t="s">
        <v>19</v>
      </c>
      <c r="I4671" s="1" t="s">
        <v>18</v>
      </c>
      <c r="J4671" s="1" t="s">
        <v>13</v>
      </c>
      <c r="K4671" s="1" t="s">
        <v>14</v>
      </c>
      <c r="L4671" s="1" t="s">
        <v>75</v>
      </c>
      <c r="M4671" s="1">
        <v>167840</v>
      </c>
      <c r="N4671" s="17">
        <v>350.25328368591187</v>
      </c>
      <c r="O4671" s="8">
        <v>4319.4606338122967</v>
      </c>
      <c r="P4671" s="8">
        <v>4944.1348717149895</v>
      </c>
      <c r="Q4671" s="8">
        <f>P4671-Table3[[#This Row],[paid]]</f>
        <v>624.67423790269277</v>
      </c>
      <c r="R4671" s="8">
        <v>14.115884424223189</v>
      </c>
      <c r="S4671" s="8">
        <v>5400</v>
      </c>
      <c r="T4671" s="10">
        <v>0.125</v>
      </c>
      <c r="U4671" s="8">
        <v>3185.5064189228738</v>
      </c>
      <c r="V4671" s="10">
        <v>0.10738334415682804</v>
      </c>
    </row>
    <row r="4672" spans="1:22" x14ac:dyDescent="0.25">
      <c r="A4672" s="6">
        <v>44756</v>
      </c>
      <c r="B4672" s="7" t="str">
        <f t="shared" si="72"/>
        <v>7</v>
      </c>
      <c r="C4672" s="17">
        <f>_xlfn.ISOWEEKNUM(Table3[[#This Row],[dt]])</f>
        <v>28</v>
      </c>
      <c r="D4672" s="1">
        <v>14988</v>
      </c>
      <c r="E4672" s="1" t="s">
        <v>10</v>
      </c>
      <c r="F4672" s="1" t="s">
        <v>94</v>
      </c>
      <c r="G4672" s="1" t="s">
        <v>31</v>
      </c>
      <c r="H4672" s="1" t="s">
        <v>11</v>
      </c>
      <c r="I4672" s="1" t="s">
        <v>12</v>
      </c>
      <c r="J4672" s="1" t="s">
        <v>16</v>
      </c>
      <c r="K4672" s="1" t="s">
        <v>14</v>
      </c>
      <c r="L4672" s="1" t="s">
        <v>75</v>
      </c>
      <c r="M4672" s="1">
        <v>285680</v>
      </c>
      <c r="N4672" s="17">
        <v>971.07154418905793</v>
      </c>
      <c r="O4672" s="8">
        <v>5909.8950895324915</v>
      </c>
      <c r="P4672" s="8">
        <v>6506.7244337728434</v>
      </c>
      <c r="Q4672" s="8">
        <f>P4672-Table3[[#This Row],[paid]]</f>
        <v>596.82934424035193</v>
      </c>
      <c r="R4672" s="8">
        <v>6.7005613260005576</v>
      </c>
      <c r="S4672" s="8">
        <v>3200</v>
      </c>
      <c r="T4672" s="10">
        <v>0.14000000000000001</v>
      </c>
      <c r="U4672" s="8">
        <v>3618.6501343420432</v>
      </c>
      <c r="V4672" s="10">
        <v>9.2690010444159684E-2</v>
      </c>
    </row>
    <row r="4673" spans="1:22" x14ac:dyDescent="0.25">
      <c r="A4673" s="6">
        <v>44756</v>
      </c>
      <c r="B4673" s="7" t="str">
        <f t="shared" si="72"/>
        <v>7</v>
      </c>
      <c r="C4673" s="17">
        <f>_xlfn.ISOWEEKNUM(Table3[[#This Row],[dt]])</f>
        <v>28</v>
      </c>
      <c r="D4673" s="1">
        <v>10777</v>
      </c>
      <c r="E4673" s="1" t="s">
        <v>10</v>
      </c>
      <c r="F4673" s="1" t="s">
        <v>89</v>
      </c>
      <c r="G4673" s="1" t="s">
        <v>56</v>
      </c>
      <c r="H4673" s="1" t="s">
        <v>11</v>
      </c>
      <c r="I4673" s="1" t="s">
        <v>18</v>
      </c>
      <c r="J4673" s="1" t="s">
        <v>16</v>
      </c>
      <c r="K4673" s="1" t="s">
        <v>15</v>
      </c>
      <c r="L4673" s="1" t="s">
        <v>80</v>
      </c>
      <c r="M4673" s="1">
        <v>111280</v>
      </c>
      <c r="N4673" s="17">
        <v>656.90672963400232</v>
      </c>
      <c r="O4673" s="8">
        <v>2659.9584448034552</v>
      </c>
      <c r="P4673" s="8">
        <v>3235.8233387744162</v>
      </c>
      <c r="Q4673" s="8">
        <f>P4673-Table3[[#This Row],[paid]]</f>
        <v>575.86489397096102</v>
      </c>
      <c r="R4673" s="8">
        <v>4.925848971858251</v>
      </c>
      <c r="S4673" s="8">
        <v>1200</v>
      </c>
      <c r="T4673" s="10">
        <v>0.15</v>
      </c>
      <c r="U4673" s="8">
        <v>2677.5640572504167</v>
      </c>
      <c r="V4673" s="10">
        <v>0.13791255871756775</v>
      </c>
    </row>
    <row r="4674" spans="1:22" x14ac:dyDescent="0.25">
      <c r="A4674" s="6">
        <v>44756</v>
      </c>
      <c r="B4674" s="7" t="str">
        <f t="shared" ref="B4674:B4737" si="73">TEXT(A4674,"M")</f>
        <v>7</v>
      </c>
      <c r="C4674" s="17">
        <f>_xlfn.ISOWEEKNUM(Table3[[#This Row],[dt]])</f>
        <v>28</v>
      </c>
      <c r="D4674" s="1">
        <v>15974</v>
      </c>
      <c r="E4674" s="1" t="s">
        <v>10</v>
      </c>
      <c r="F4674" s="1" t="s">
        <v>93</v>
      </c>
      <c r="G4674" s="1" t="s">
        <v>48</v>
      </c>
      <c r="H4674" s="1" t="s">
        <v>11</v>
      </c>
      <c r="I4674" s="1" t="s">
        <v>12</v>
      </c>
      <c r="J4674" s="1" t="s">
        <v>16</v>
      </c>
      <c r="K4674" s="1" t="s">
        <v>14</v>
      </c>
      <c r="L4674" s="1" t="s">
        <v>80</v>
      </c>
      <c r="M4674" s="1">
        <v>189000</v>
      </c>
      <c r="N4674" s="17">
        <v>551.1811023622048</v>
      </c>
      <c r="O4674" s="8">
        <v>3711.6355304057738</v>
      </c>
      <c r="P4674" s="8">
        <v>4262.0486733662101</v>
      </c>
      <c r="Q4674" s="8">
        <f>P4674-Table3[[#This Row],[paid]]</f>
        <v>550.41314296043629</v>
      </c>
      <c r="R4674" s="8">
        <v>7.732574021678694</v>
      </c>
      <c r="S4674" s="8">
        <v>3800</v>
      </c>
      <c r="T4674" s="10">
        <v>0.09</v>
      </c>
      <c r="U4674" s="8">
        <v>821.2972532020575</v>
      </c>
      <c r="V4674" s="10">
        <v>3.2116685196268473E-2</v>
      </c>
    </row>
    <row r="4675" spans="1:22" x14ac:dyDescent="0.25">
      <c r="A4675" s="6">
        <v>44756</v>
      </c>
      <c r="B4675" s="7" t="str">
        <f t="shared" si="73"/>
        <v>7</v>
      </c>
      <c r="C4675" s="17">
        <f>_xlfn.ISOWEEKNUM(Table3[[#This Row],[dt]])</f>
        <v>28</v>
      </c>
      <c r="D4675" s="1">
        <v>18180</v>
      </c>
      <c r="E4675" s="1" t="s">
        <v>10</v>
      </c>
      <c r="F4675" s="1" t="s">
        <v>89</v>
      </c>
      <c r="G4675" s="1" t="s">
        <v>72</v>
      </c>
      <c r="H4675" s="1" t="s">
        <v>11</v>
      </c>
      <c r="I4675" s="1" t="s">
        <v>12</v>
      </c>
      <c r="J4675" s="1" t="s">
        <v>13</v>
      </c>
      <c r="K4675" s="1" t="s">
        <v>15</v>
      </c>
      <c r="L4675" s="1" t="s">
        <v>76</v>
      </c>
      <c r="M4675" s="1">
        <v>128820</v>
      </c>
      <c r="N4675" s="17">
        <v>1185.4601226993866</v>
      </c>
      <c r="O4675" s="8">
        <v>1885.529137313536</v>
      </c>
      <c r="P4675" s="8">
        <v>2434.879741255962</v>
      </c>
      <c r="Q4675" s="8">
        <f>P4675-Table3[[#This Row],[paid]]</f>
        <v>549.35060394242601</v>
      </c>
      <c r="R4675" s="8">
        <v>2.0539533086204096</v>
      </c>
      <c r="S4675" s="8">
        <v>1800</v>
      </c>
      <c r="T4675" s="10">
        <v>0.12</v>
      </c>
      <c r="U4675" s="8">
        <v>337.71947116020266</v>
      </c>
      <c r="V4675" s="10">
        <v>2.3116779680324849E-2</v>
      </c>
    </row>
    <row r="4676" spans="1:22" x14ac:dyDescent="0.25">
      <c r="A4676" s="6">
        <v>44756</v>
      </c>
      <c r="B4676" s="7" t="str">
        <f t="shared" si="73"/>
        <v>7</v>
      </c>
      <c r="C4676" s="17">
        <f>_xlfn.ISOWEEKNUM(Table3[[#This Row],[dt]])</f>
        <v>28</v>
      </c>
      <c r="D4676" s="1">
        <v>3534</v>
      </c>
      <c r="E4676" s="1" t="s">
        <v>10</v>
      </c>
      <c r="F4676" s="1" t="s">
        <v>95</v>
      </c>
      <c r="G4676" s="1" t="s">
        <v>48</v>
      </c>
      <c r="H4676" s="1" t="s">
        <v>11</v>
      </c>
      <c r="I4676" s="1" t="s">
        <v>18</v>
      </c>
      <c r="J4676" s="1" t="s">
        <v>13</v>
      </c>
      <c r="K4676" s="1" t="s">
        <v>14</v>
      </c>
      <c r="L4676" s="1" t="s">
        <v>75</v>
      </c>
      <c r="M4676" s="1">
        <v>99320</v>
      </c>
      <c r="N4676" s="17">
        <v>218.31667021201164</v>
      </c>
      <c r="O4676" s="8">
        <v>2397.0496881073982</v>
      </c>
      <c r="P4676" s="8">
        <v>2813.5263776362804</v>
      </c>
      <c r="Q4676" s="8">
        <f>P4676-Table3[[#This Row],[paid]]</f>
        <v>416.47668952888216</v>
      </c>
      <c r="R4676" s="8">
        <v>12.887363914555902</v>
      </c>
      <c r="S4676" s="8">
        <v>1400</v>
      </c>
      <c r="T4676" s="10">
        <v>0.08</v>
      </c>
      <c r="U4676" s="8">
        <v>357.96888778911142</v>
      </c>
      <c r="V4676" s="10">
        <v>2.1205232612145783E-2</v>
      </c>
    </row>
    <row r="4677" spans="1:22" x14ac:dyDescent="0.25">
      <c r="A4677" s="6">
        <v>44756</v>
      </c>
      <c r="B4677" s="7" t="str">
        <f t="shared" si="73"/>
        <v>7</v>
      </c>
      <c r="C4677" s="17">
        <f>_xlfn.ISOWEEKNUM(Table3[[#This Row],[dt]])</f>
        <v>28</v>
      </c>
      <c r="D4677" s="1">
        <v>13155</v>
      </c>
      <c r="E4677" s="1" t="s">
        <v>10</v>
      </c>
      <c r="F4677" s="1" t="s">
        <v>93</v>
      </c>
      <c r="G4677" s="1" t="s">
        <v>53</v>
      </c>
      <c r="H4677" s="1" t="s">
        <v>17</v>
      </c>
      <c r="I4677" s="1" t="s">
        <v>12</v>
      </c>
      <c r="J4677" s="1" t="s">
        <v>13</v>
      </c>
      <c r="K4677" s="1" t="s">
        <v>14</v>
      </c>
      <c r="L4677" s="1" t="s">
        <v>77</v>
      </c>
      <c r="M4677" s="1">
        <v>49160</v>
      </c>
      <c r="N4677" s="17">
        <v>346.44613835754353</v>
      </c>
      <c r="O4677" s="8">
        <v>2084.3111712673667</v>
      </c>
      <c r="P4677" s="8">
        <v>2456.1277429288016</v>
      </c>
      <c r="Q4677" s="8">
        <f>P4677-Table3[[#This Row],[paid]]</f>
        <v>371.81657166143486</v>
      </c>
      <c r="R4677" s="8">
        <v>7.0894937798209741</v>
      </c>
      <c r="S4677" s="8">
        <v>4200</v>
      </c>
      <c r="T4677" s="10">
        <v>7.0000000000000007E-2</v>
      </c>
      <c r="U4677" s="8">
        <v>674.24942423259006</v>
      </c>
      <c r="V4677" s="10">
        <v>4.5752874361804939E-2</v>
      </c>
    </row>
    <row r="4678" spans="1:22" x14ac:dyDescent="0.25">
      <c r="A4678" s="6">
        <v>44756</v>
      </c>
      <c r="B4678" s="7" t="str">
        <f t="shared" si="73"/>
        <v>7</v>
      </c>
      <c r="C4678" s="17">
        <f>_xlfn.ISOWEEKNUM(Table3[[#This Row],[dt]])</f>
        <v>28</v>
      </c>
      <c r="D4678" s="1">
        <v>16857</v>
      </c>
      <c r="E4678" s="1" t="s">
        <v>10</v>
      </c>
      <c r="F4678" s="1" t="s">
        <v>89</v>
      </c>
      <c r="G4678" s="1" t="s">
        <v>38</v>
      </c>
      <c r="H4678" s="1" t="s">
        <v>11</v>
      </c>
      <c r="I4678" s="1" t="s">
        <v>12</v>
      </c>
      <c r="J4678" s="1" t="s">
        <v>13</v>
      </c>
      <c r="K4678" s="1" t="s">
        <v>15</v>
      </c>
      <c r="L4678" s="1" t="s">
        <v>77</v>
      </c>
      <c r="M4678" s="1">
        <v>247390</v>
      </c>
      <c r="N4678" s="17">
        <v>819.95412844036696</v>
      </c>
      <c r="O4678" s="8">
        <v>3246.9753410336903</v>
      </c>
      <c r="P4678" s="8">
        <v>3549.8277810995237</v>
      </c>
      <c r="Q4678" s="8">
        <f>P4678-Table3[[#This Row],[paid]]</f>
        <v>302.85244006583343</v>
      </c>
      <c r="R4678" s="8">
        <v>4.3293004547115874</v>
      </c>
      <c r="S4678" s="8">
        <v>2800</v>
      </c>
      <c r="T4678" s="10">
        <v>0.08</v>
      </c>
      <c r="U4678" s="8">
        <v>1291.8114449842035</v>
      </c>
      <c r="V4678" s="10">
        <v>6.0651366988479546E-2</v>
      </c>
    </row>
    <row r="4679" spans="1:22" x14ac:dyDescent="0.25">
      <c r="A4679" s="6">
        <v>44756</v>
      </c>
      <c r="B4679" s="7" t="str">
        <f t="shared" si="73"/>
        <v>7</v>
      </c>
      <c r="C4679" s="17">
        <f>_xlfn.ISOWEEKNUM(Table3[[#This Row],[dt]])</f>
        <v>28</v>
      </c>
      <c r="D4679" s="1">
        <v>15910</v>
      </c>
      <c r="E4679" s="1" t="s">
        <v>10</v>
      </c>
      <c r="F4679" s="1" t="s">
        <v>89</v>
      </c>
      <c r="G4679" s="1" t="s">
        <v>25</v>
      </c>
      <c r="H4679" s="1" t="s">
        <v>11</v>
      </c>
      <c r="I4679" s="1" t="s">
        <v>12</v>
      </c>
      <c r="J4679" s="1" t="s">
        <v>16</v>
      </c>
      <c r="K4679" s="1" t="s">
        <v>14</v>
      </c>
      <c r="L4679" s="1" t="s">
        <v>77</v>
      </c>
      <c r="M4679" s="1">
        <v>97210</v>
      </c>
      <c r="N4679" s="17">
        <v>357.13720503038007</v>
      </c>
      <c r="O4679" s="8">
        <v>1879.4141003998627</v>
      </c>
      <c r="P4679" s="8">
        <v>2151.309932408632</v>
      </c>
      <c r="Q4679" s="8">
        <f>P4679-Table3[[#This Row],[paid]]</f>
        <v>271.89583200876928</v>
      </c>
      <c r="R4679" s="8">
        <v>6.0237631423072528</v>
      </c>
      <c r="S4679" s="8">
        <v>2200</v>
      </c>
      <c r="T4679" s="10">
        <v>0.15</v>
      </c>
      <c r="U4679" s="8">
        <v>1233.6861506140062</v>
      </c>
      <c r="V4679" s="10">
        <v>9.5576353429214847E-2</v>
      </c>
    </row>
    <row r="4680" spans="1:22" x14ac:dyDescent="0.25">
      <c r="A4680" s="6">
        <v>44756</v>
      </c>
      <c r="B4680" s="7" t="str">
        <f t="shared" si="73"/>
        <v>7</v>
      </c>
      <c r="C4680" s="17">
        <f>_xlfn.ISOWEEKNUM(Table3[[#This Row],[dt]])</f>
        <v>28</v>
      </c>
      <c r="D4680" s="1">
        <v>17144</v>
      </c>
      <c r="E4680" s="1" t="s">
        <v>24</v>
      </c>
      <c r="F4680" s="1" t="s">
        <v>92</v>
      </c>
      <c r="G4680" s="1" t="s">
        <v>26</v>
      </c>
      <c r="H4680" s="1" t="s">
        <v>19</v>
      </c>
      <c r="I4680" s="1" t="s">
        <v>21</v>
      </c>
      <c r="J4680" s="1" t="s">
        <v>13</v>
      </c>
      <c r="K4680" s="1" t="s">
        <v>15</v>
      </c>
      <c r="L4680" s="1" t="s">
        <v>76</v>
      </c>
      <c r="M4680" s="1">
        <v>14670</v>
      </c>
      <c r="N4680" s="17">
        <v>44.293478260869563</v>
      </c>
      <c r="O4680" s="8">
        <v>547.57871465249912</v>
      </c>
      <c r="P4680" s="8">
        <v>808.47219645251232</v>
      </c>
      <c r="Q4680" s="8">
        <f>P4680-Table3[[#This Row],[paid]]</f>
        <v>260.89348180001321</v>
      </c>
      <c r="R4680" s="8">
        <v>18.252623821749971</v>
      </c>
      <c r="S4680" s="8">
        <v>200</v>
      </c>
      <c r="T4680" s="10">
        <v>0.12</v>
      </c>
      <c r="U4680" s="8">
        <v>310.78926965015</v>
      </c>
      <c r="V4680" s="10">
        <v>6.4069255362946595E-2</v>
      </c>
    </row>
    <row r="4681" spans="1:22" x14ac:dyDescent="0.25">
      <c r="A4681" s="6">
        <v>44756</v>
      </c>
      <c r="B4681" s="7" t="str">
        <f t="shared" si="73"/>
        <v>7</v>
      </c>
      <c r="C4681" s="17">
        <f>_xlfn.ISOWEEKNUM(Table3[[#This Row],[dt]])</f>
        <v>28</v>
      </c>
      <c r="D4681" s="1">
        <v>17783</v>
      </c>
      <c r="E4681" s="1" t="s">
        <v>10</v>
      </c>
      <c r="F4681" s="1" t="s">
        <v>93</v>
      </c>
      <c r="G4681" s="1" t="s">
        <v>62</v>
      </c>
      <c r="H4681" s="1" t="s">
        <v>11</v>
      </c>
      <c r="I4681" s="1" t="s">
        <v>12</v>
      </c>
      <c r="J4681" s="1" t="s">
        <v>16</v>
      </c>
      <c r="K4681" s="1" t="s">
        <v>14</v>
      </c>
      <c r="L4681" s="1" t="s">
        <v>81</v>
      </c>
      <c r="M4681" s="1">
        <v>122660</v>
      </c>
      <c r="N4681" s="17">
        <v>507.92255982791073</v>
      </c>
      <c r="O4681" s="8">
        <v>2373.1611967172216</v>
      </c>
      <c r="P4681" s="8">
        <v>2609.0521859759288</v>
      </c>
      <c r="Q4681" s="8">
        <f>P4681-Table3[[#This Row],[paid]]</f>
        <v>235.89098925870712</v>
      </c>
      <c r="R4681" s="8">
        <v>5.1367125470069723</v>
      </c>
      <c r="S4681" s="8">
        <v>4000</v>
      </c>
      <c r="T4681" s="10">
        <v>0.15</v>
      </c>
      <c r="U4681" s="8">
        <v>130.3773089475547</v>
      </c>
      <c r="V4681" s="10">
        <v>8.3285231349755733E-3</v>
      </c>
    </row>
    <row r="4682" spans="1:22" x14ac:dyDescent="0.25">
      <c r="A4682" s="6">
        <v>44756</v>
      </c>
      <c r="B4682" s="7" t="str">
        <f t="shared" si="73"/>
        <v>7</v>
      </c>
      <c r="C4682" s="17">
        <f>_xlfn.ISOWEEKNUM(Table3[[#This Row],[dt]])</f>
        <v>28</v>
      </c>
      <c r="D4682" s="1">
        <v>15605</v>
      </c>
      <c r="E4682" s="1" t="s">
        <v>10</v>
      </c>
      <c r="F4682" s="1" t="s">
        <v>90</v>
      </c>
      <c r="G4682" s="1" t="s">
        <v>29</v>
      </c>
      <c r="H4682" s="1" t="s">
        <v>11</v>
      </c>
      <c r="I4682" s="1" t="s">
        <v>12</v>
      </c>
      <c r="J4682" s="1" t="s">
        <v>13</v>
      </c>
      <c r="K4682" s="1" t="s">
        <v>14</v>
      </c>
      <c r="L4682" s="1" t="s">
        <v>77</v>
      </c>
      <c r="M4682" s="1">
        <v>83000</v>
      </c>
      <c r="N4682" s="17">
        <v>535.68958893584329</v>
      </c>
      <c r="O4682" s="8">
        <v>1898.7255156716308</v>
      </c>
      <c r="P4682" s="8">
        <v>2018.1101011748669</v>
      </c>
      <c r="Q4682" s="8">
        <f>P4682-Table3[[#This Row],[paid]]</f>
        <v>119.38458550323617</v>
      </c>
      <c r="R4682" s="8">
        <v>3.7673125310945053</v>
      </c>
      <c r="S4682" s="8">
        <v>1400</v>
      </c>
      <c r="T4682" s="10">
        <v>0.32</v>
      </c>
      <c r="U4682" s="8">
        <v>2818.478950631812</v>
      </c>
      <c r="V4682" s="10">
        <v>0.23276554212701286</v>
      </c>
    </row>
    <row r="4683" spans="1:22" x14ac:dyDescent="0.25">
      <c r="A4683" s="6">
        <v>44756</v>
      </c>
      <c r="B4683" s="7" t="str">
        <f t="shared" si="73"/>
        <v>7</v>
      </c>
      <c r="C4683" s="17">
        <f>_xlfn.ISOWEEKNUM(Table3[[#This Row],[dt]])</f>
        <v>28</v>
      </c>
      <c r="D4683" s="1">
        <v>17870</v>
      </c>
      <c r="E4683" s="1" t="s">
        <v>10</v>
      </c>
      <c r="F4683" s="1" t="s">
        <v>89</v>
      </c>
      <c r="G4683" s="1" t="s">
        <v>47</v>
      </c>
      <c r="H4683" s="1" t="s">
        <v>11</v>
      </c>
      <c r="I4683" s="1" t="s">
        <v>12</v>
      </c>
      <c r="J4683" s="1" t="s">
        <v>13</v>
      </c>
      <c r="K4683" s="1" t="s">
        <v>14</v>
      </c>
      <c r="L4683" s="1" t="s">
        <v>76</v>
      </c>
      <c r="M4683" s="1">
        <v>134970</v>
      </c>
      <c r="N4683" s="17">
        <v>518.17750677506774</v>
      </c>
      <c r="O4683" s="8">
        <v>3705.5383136943706</v>
      </c>
      <c r="P4683" s="8">
        <v>3764.9541267639961</v>
      </c>
      <c r="Q4683" s="8">
        <f>P4683-Table3[[#This Row],[paid]]</f>
        <v>59.415813069625528</v>
      </c>
      <c r="R4683" s="8">
        <v>7.2657613994007271</v>
      </c>
      <c r="S4683" s="8">
        <v>2800</v>
      </c>
      <c r="T4683" s="10">
        <v>0.12</v>
      </c>
      <c r="U4683" s="8">
        <v>1758.4961650317568</v>
      </c>
      <c r="V4683" s="10">
        <v>7.7844957549022264E-2</v>
      </c>
    </row>
    <row r="4684" spans="1:22" x14ac:dyDescent="0.25">
      <c r="A4684" s="6">
        <v>44756</v>
      </c>
      <c r="B4684" s="7" t="str">
        <f t="shared" si="73"/>
        <v>7</v>
      </c>
      <c r="C4684" s="17">
        <f>_xlfn.ISOWEEKNUM(Table3[[#This Row],[dt]])</f>
        <v>28</v>
      </c>
      <c r="D4684" s="1">
        <v>9121</v>
      </c>
      <c r="E4684" s="1" t="s">
        <v>10</v>
      </c>
      <c r="F4684" s="1" t="s">
        <v>93</v>
      </c>
      <c r="G4684" s="1" t="s">
        <v>61</v>
      </c>
      <c r="H4684" s="1" t="s">
        <v>11</v>
      </c>
      <c r="I4684" s="1" t="s">
        <v>18</v>
      </c>
      <c r="J4684" s="1" t="s">
        <v>13</v>
      </c>
      <c r="K4684" s="1" t="s">
        <v>14</v>
      </c>
      <c r="L4684" s="1" t="s">
        <v>80</v>
      </c>
      <c r="M4684" s="1">
        <v>318780</v>
      </c>
      <c r="N4684" s="17">
        <v>796.76891615541922</v>
      </c>
      <c r="O4684" s="8">
        <v>5720.8722161074738</v>
      </c>
      <c r="P4684" s="8">
        <v>5755.3196402671756</v>
      </c>
      <c r="Q4684" s="8">
        <f>P4684-Table3[[#This Row],[paid]]</f>
        <v>34.447424159701768</v>
      </c>
      <c r="R4684" s="8">
        <v>7.2233235051862046</v>
      </c>
      <c r="S4684" s="8">
        <v>3800</v>
      </c>
      <c r="T4684" s="10">
        <v>0.125</v>
      </c>
      <c r="U4684" s="8">
        <v>1452.438910571607</v>
      </c>
      <c r="V4684" s="10">
        <v>4.2060765846655371E-2</v>
      </c>
    </row>
    <row r="4685" spans="1:22" x14ac:dyDescent="0.25">
      <c r="A4685" s="6">
        <v>44756</v>
      </c>
      <c r="B4685" s="7" t="str">
        <f t="shared" si="73"/>
        <v>7</v>
      </c>
      <c r="C4685" s="17">
        <f>_xlfn.ISOWEEKNUM(Table3[[#This Row],[dt]])</f>
        <v>28</v>
      </c>
      <c r="D4685" s="1">
        <v>17282</v>
      </c>
      <c r="E4685" s="1" t="s">
        <v>10</v>
      </c>
      <c r="F4685" s="1" t="s">
        <v>94</v>
      </c>
      <c r="G4685" s="1" t="s">
        <v>29</v>
      </c>
      <c r="H4685" s="1" t="s">
        <v>17</v>
      </c>
      <c r="I4685" s="1" t="s">
        <v>18</v>
      </c>
      <c r="J4685" s="1" t="s">
        <v>13</v>
      </c>
      <c r="K4685" s="1" t="s">
        <v>14</v>
      </c>
      <c r="L4685" s="1" t="s">
        <v>81</v>
      </c>
      <c r="M4685" s="1">
        <v>57500</v>
      </c>
      <c r="N4685" s="17">
        <v>164.16411124035105</v>
      </c>
      <c r="O4685" s="8">
        <v>2361.2074925638003</v>
      </c>
      <c r="P4685" s="8">
        <v>2392.7501819184822</v>
      </c>
      <c r="Q4685" s="8">
        <f>P4685-Table3[[#This Row],[paid]]</f>
        <v>31.542689354681897</v>
      </c>
      <c r="R4685" s="8">
        <v>14.575354892369139</v>
      </c>
      <c r="S4685" s="8">
        <v>1400</v>
      </c>
      <c r="T4685" s="10">
        <v>7.0000000000000007E-2</v>
      </c>
      <c r="U4685" s="8">
        <v>823.69703638950239</v>
      </c>
      <c r="V4685" s="10">
        <v>5.7374497528270355E-2</v>
      </c>
    </row>
    <row r="4686" spans="1:22" x14ac:dyDescent="0.25">
      <c r="A4686" s="6">
        <v>44756</v>
      </c>
      <c r="B4686" s="7" t="str">
        <f t="shared" si="73"/>
        <v>7</v>
      </c>
      <c r="C4686" s="17">
        <f>_xlfn.ISOWEEKNUM(Table3[[#This Row],[dt]])</f>
        <v>28</v>
      </c>
      <c r="D4686" s="1">
        <v>5435</v>
      </c>
      <c r="E4686" s="1" t="s">
        <v>10</v>
      </c>
      <c r="F4686" s="1" t="s">
        <v>94</v>
      </c>
      <c r="G4686" s="1" t="s">
        <v>27</v>
      </c>
      <c r="H4686" s="1" t="s">
        <v>17</v>
      </c>
      <c r="I4686" s="1" t="s">
        <v>21</v>
      </c>
      <c r="J4686" s="1" t="s">
        <v>16</v>
      </c>
      <c r="K4686" s="1" t="s">
        <v>15</v>
      </c>
      <c r="L4686" s="1" t="s">
        <v>80</v>
      </c>
      <c r="M4686" s="1">
        <v>107040</v>
      </c>
      <c r="N4686" s="17">
        <v>128.00911161731207</v>
      </c>
      <c r="O4686" s="8">
        <v>1659.5577959518262</v>
      </c>
      <c r="P4686" s="8">
        <v>1686.0199931537916</v>
      </c>
      <c r="Q4686" s="8">
        <f>P4686-Table3[[#This Row],[paid]]</f>
        <v>26.462197201965409</v>
      </c>
      <c r="R4686" s="8">
        <v>13.171093618665287</v>
      </c>
      <c r="S4686" s="8">
        <v>1000</v>
      </c>
      <c r="T4686" s="10">
        <v>0.08</v>
      </c>
      <c r="U4686" s="8">
        <v>497.13293070607051</v>
      </c>
      <c r="V4686" s="10">
        <v>4.9142648834208713E-2</v>
      </c>
    </row>
    <row r="4687" spans="1:22" x14ac:dyDescent="0.25">
      <c r="A4687" s="6">
        <v>44756</v>
      </c>
      <c r="B4687" s="7" t="str">
        <f t="shared" si="73"/>
        <v>7</v>
      </c>
      <c r="C4687" s="17">
        <f>_xlfn.ISOWEEKNUM(Table3[[#This Row],[dt]])</f>
        <v>28</v>
      </c>
      <c r="D4687" s="1">
        <v>17872</v>
      </c>
      <c r="E4687" s="1" t="s">
        <v>24</v>
      </c>
      <c r="F4687" s="1" t="s">
        <v>95</v>
      </c>
      <c r="G4687" s="1" t="s">
        <v>67</v>
      </c>
      <c r="H4687" s="1" t="s">
        <v>11</v>
      </c>
      <c r="I4687" s="1" t="s">
        <v>18</v>
      </c>
      <c r="J4687" s="1" t="s">
        <v>13</v>
      </c>
      <c r="K4687" s="1" t="s">
        <v>15</v>
      </c>
      <c r="L4687" s="1" t="s">
        <v>79</v>
      </c>
      <c r="M4687" s="1">
        <v>100</v>
      </c>
      <c r="N4687" s="17">
        <v>0.40106951871657759</v>
      </c>
      <c r="O4687" s="8">
        <v>1.1860646786119999</v>
      </c>
      <c r="P4687" s="8">
        <v>1.3178496429022222</v>
      </c>
      <c r="Q4687" s="8">
        <f>P4687-Table3[[#This Row],[paid]]</f>
        <v>0.13178496429022224</v>
      </c>
      <c r="R4687" s="8">
        <v>5</v>
      </c>
      <c r="S4687" s="8">
        <v>500</v>
      </c>
      <c r="T4687" s="10">
        <v>7.0000000000000007E-2</v>
      </c>
      <c r="U4687" s="8">
        <v>0.15626684331381391</v>
      </c>
      <c r="V4687" s="10">
        <v>1.9762856882731668E-2</v>
      </c>
    </row>
    <row r="4688" spans="1:22" x14ac:dyDescent="0.25">
      <c r="A4688" s="6">
        <v>44756</v>
      </c>
      <c r="B4688" s="7" t="str">
        <f t="shared" si="73"/>
        <v>7</v>
      </c>
      <c r="C4688" s="17">
        <f>_xlfn.ISOWEEKNUM(Table3[[#This Row],[dt]])</f>
        <v>28</v>
      </c>
      <c r="D4688" s="1">
        <v>14389</v>
      </c>
      <c r="E4688" s="1" t="s">
        <v>10</v>
      </c>
      <c r="F4688" s="1" t="s">
        <v>93</v>
      </c>
      <c r="G4688" s="1" t="s">
        <v>71</v>
      </c>
      <c r="H4688" s="1" t="s">
        <v>19</v>
      </c>
      <c r="I4688" s="1" t="s">
        <v>18</v>
      </c>
      <c r="J4688" s="1" t="s">
        <v>16</v>
      </c>
      <c r="K4688" s="1" t="s">
        <v>20</v>
      </c>
      <c r="L4688" s="1" t="s">
        <v>77</v>
      </c>
      <c r="M4688" s="1">
        <v>128850</v>
      </c>
      <c r="N4688" s="17">
        <v>53.934700711594807</v>
      </c>
      <c r="O4688" s="8">
        <v>876.17007309991641</v>
      </c>
      <c r="P4688" s="8">
        <v>875.11056787222469</v>
      </c>
      <c r="Q4688" s="8">
        <f>P4688-Table3[[#This Row],[paid]]</f>
        <v>-1.0595052276917158</v>
      </c>
      <c r="R4688" s="8">
        <v>16.225371724072524</v>
      </c>
      <c r="S4688" s="8">
        <v>400</v>
      </c>
      <c r="T4688" s="10">
        <v>5.5E-2</v>
      </c>
      <c r="U4688" s="8">
        <v>38.341864336452858</v>
      </c>
      <c r="V4688" s="10">
        <v>7.3022895132894743E-3</v>
      </c>
    </row>
    <row r="4689" spans="1:22" x14ac:dyDescent="0.25">
      <c r="A4689" s="6">
        <v>44756</v>
      </c>
      <c r="B4689" s="7" t="str">
        <f t="shared" si="73"/>
        <v>7</v>
      </c>
      <c r="C4689" s="17">
        <f>_xlfn.ISOWEEKNUM(Table3[[#This Row],[dt]])</f>
        <v>28</v>
      </c>
      <c r="D4689" s="1">
        <v>15909</v>
      </c>
      <c r="E4689" s="1" t="s">
        <v>10</v>
      </c>
      <c r="F4689" s="1" t="s">
        <v>89</v>
      </c>
      <c r="G4689" s="1" t="s">
        <v>64</v>
      </c>
      <c r="H4689" s="1" t="s">
        <v>11</v>
      </c>
      <c r="I4689" s="1" t="s">
        <v>18</v>
      </c>
      <c r="J4689" s="1" t="s">
        <v>13</v>
      </c>
      <c r="K4689" s="1" t="s">
        <v>14</v>
      </c>
      <c r="L4689" s="1" t="s">
        <v>75</v>
      </c>
      <c r="M4689" s="1">
        <v>280</v>
      </c>
      <c r="N4689" s="17">
        <v>0.46856542853392835</v>
      </c>
      <c r="O4689" s="8">
        <v>5.2132327662369935</v>
      </c>
      <c r="P4689" s="8">
        <v>7.9828125658789328E-3</v>
      </c>
      <c r="Q4689" s="8">
        <f>P4689-Table3[[#This Row],[paid]]</f>
        <v>-5.2052499536711148</v>
      </c>
      <c r="R4689" s="8">
        <v>1</v>
      </c>
      <c r="S4689" s="8">
        <v>200</v>
      </c>
      <c r="T4689" s="10">
        <v>0.06</v>
      </c>
      <c r="U4689" s="8">
        <v>2.2895353736959363E-3</v>
      </c>
      <c r="V4689" s="10">
        <v>4.7801351441014141E-2</v>
      </c>
    </row>
    <row r="4690" spans="1:22" x14ac:dyDescent="0.25">
      <c r="A4690" s="6">
        <v>44756</v>
      </c>
      <c r="B4690" s="7" t="str">
        <f t="shared" si="73"/>
        <v>7</v>
      </c>
      <c r="C4690" s="17">
        <f>_xlfn.ISOWEEKNUM(Table3[[#This Row],[dt]])</f>
        <v>28</v>
      </c>
      <c r="D4690" s="1">
        <v>17628</v>
      </c>
      <c r="E4690" s="1" t="s">
        <v>10</v>
      </c>
      <c r="F4690" s="1" t="s">
        <v>89</v>
      </c>
      <c r="G4690" s="1" t="s">
        <v>50</v>
      </c>
      <c r="H4690" s="1" t="s">
        <v>11</v>
      </c>
      <c r="I4690" s="1" t="s">
        <v>18</v>
      </c>
      <c r="J4690" s="1" t="s">
        <v>13</v>
      </c>
      <c r="K4690" s="1" t="s">
        <v>15</v>
      </c>
      <c r="L4690" s="1" t="s">
        <v>76</v>
      </c>
      <c r="M4690" s="1">
        <v>1420</v>
      </c>
      <c r="N4690" s="17">
        <v>11.420911528150134</v>
      </c>
      <c r="O4690" s="8">
        <v>17.574516527450012</v>
      </c>
      <c r="P4690" s="8">
        <v>3.7169814520373863</v>
      </c>
      <c r="Q4690" s="8">
        <f>P4690-Table3[[#This Row],[paid]]</f>
        <v>-13.857535075412626</v>
      </c>
      <c r="R4690" s="8">
        <v>0.32545400976759276</v>
      </c>
      <c r="S4690" s="8">
        <v>200</v>
      </c>
      <c r="T4690" s="10">
        <v>0.06</v>
      </c>
      <c r="U4690" s="8">
        <v>7.9332615810795773E-2</v>
      </c>
      <c r="V4690" s="10">
        <v>3.5572151235474169E-3</v>
      </c>
    </row>
    <row r="4691" spans="1:22" x14ac:dyDescent="0.25">
      <c r="A4691" s="6">
        <v>44756</v>
      </c>
      <c r="B4691" s="7" t="str">
        <f t="shared" si="73"/>
        <v>7</v>
      </c>
      <c r="C4691" s="17">
        <f>_xlfn.ISOWEEKNUM(Table3[[#This Row],[dt]])</f>
        <v>28</v>
      </c>
      <c r="D4691" s="1">
        <v>18007</v>
      </c>
      <c r="E4691" s="1" t="s">
        <v>10</v>
      </c>
      <c r="F4691" s="1" t="s">
        <v>90</v>
      </c>
      <c r="G4691" s="1" t="s">
        <v>44</v>
      </c>
      <c r="H4691" s="1" t="s">
        <v>11</v>
      </c>
      <c r="I4691" s="1" t="s">
        <v>12</v>
      </c>
      <c r="J4691" s="1" t="s">
        <v>13</v>
      </c>
      <c r="K4691" s="1" t="s">
        <v>15</v>
      </c>
      <c r="L4691" s="1" t="s">
        <v>76</v>
      </c>
      <c r="M4691" s="1">
        <v>152310</v>
      </c>
      <c r="N4691" s="17">
        <v>875.17490390961677</v>
      </c>
      <c r="O4691" s="8">
        <v>3482.9015822571532</v>
      </c>
      <c r="P4691" s="8">
        <v>3432.5991639398158</v>
      </c>
      <c r="Q4691" s="8">
        <f>P4691-Table3[[#This Row],[paid]]</f>
        <v>-50.302418317337469</v>
      </c>
      <c r="R4691" s="8">
        <v>3.9221864665058033</v>
      </c>
      <c r="S4691" s="8">
        <v>4400</v>
      </c>
      <c r="T4691" s="10">
        <v>0.15</v>
      </c>
      <c r="U4691" s="8">
        <v>3041.1549535191448</v>
      </c>
      <c r="V4691" s="10">
        <v>0.14766045632257932</v>
      </c>
    </row>
    <row r="4692" spans="1:22" x14ac:dyDescent="0.25">
      <c r="A4692" s="6">
        <v>44756</v>
      </c>
      <c r="B4692" s="7" t="str">
        <f t="shared" si="73"/>
        <v>7</v>
      </c>
      <c r="C4692" s="17">
        <f>_xlfn.ISOWEEKNUM(Table3[[#This Row],[dt]])</f>
        <v>28</v>
      </c>
      <c r="D4692" s="1">
        <v>16053</v>
      </c>
      <c r="E4692" s="1" t="s">
        <v>10</v>
      </c>
      <c r="F4692" s="1" t="s">
        <v>95</v>
      </c>
      <c r="G4692" s="1" t="s">
        <v>63</v>
      </c>
      <c r="H4692" s="1" t="s">
        <v>11</v>
      </c>
      <c r="I4692" s="1" t="s">
        <v>12</v>
      </c>
      <c r="J4692" s="1" t="s">
        <v>16</v>
      </c>
      <c r="K4692" s="1" t="s">
        <v>15</v>
      </c>
      <c r="L4692" s="1" t="s">
        <v>80</v>
      </c>
      <c r="M4692" s="1">
        <v>178460</v>
      </c>
      <c r="N4692" s="17">
        <v>1457.005118901056</v>
      </c>
      <c r="O4692" s="8">
        <v>1607.8670107196292</v>
      </c>
      <c r="P4692" s="8">
        <v>1549.3852282610048</v>
      </c>
      <c r="Q4692" s="8">
        <f>P4692-Table3[[#This Row],[paid]]</f>
        <v>-58.481782458624366</v>
      </c>
      <c r="R4692" s="8">
        <v>1.0634041076188026</v>
      </c>
      <c r="S4692" s="8">
        <v>2000</v>
      </c>
      <c r="T4692" s="10">
        <v>0.08</v>
      </c>
      <c r="U4692" s="8">
        <v>237.67303016616054</v>
      </c>
      <c r="V4692" s="10">
        <v>2.5566380117628917E-2</v>
      </c>
    </row>
    <row r="4693" spans="1:22" x14ac:dyDescent="0.25">
      <c r="A4693" s="6">
        <v>44756</v>
      </c>
      <c r="B4693" s="7" t="str">
        <f t="shared" si="73"/>
        <v>7</v>
      </c>
      <c r="C4693" s="17">
        <f>_xlfn.ISOWEEKNUM(Table3[[#This Row],[dt]])</f>
        <v>28</v>
      </c>
      <c r="D4693" s="1">
        <v>17100</v>
      </c>
      <c r="E4693" s="1" t="s">
        <v>10</v>
      </c>
      <c r="F4693" s="1" t="s">
        <v>93</v>
      </c>
      <c r="G4693" s="1" t="s">
        <v>34</v>
      </c>
      <c r="H4693" s="1" t="s">
        <v>11</v>
      </c>
      <c r="I4693" s="1" t="s">
        <v>21</v>
      </c>
      <c r="J4693" s="1" t="s">
        <v>13</v>
      </c>
      <c r="K4693" s="1" t="s">
        <v>15</v>
      </c>
      <c r="L4693" s="1" t="s">
        <v>75</v>
      </c>
      <c r="M4693" s="1">
        <v>56030</v>
      </c>
      <c r="N4693" s="17">
        <v>202.62967555280017</v>
      </c>
      <c r="O4693" s="8">
        <v>1726.5926545724162</v>
      </c>
      <c r="P4693" s="8">
        <v>1665.9948067040793</v>
      </c>
      <c r="Q4693" s="8">
        <f>P4693-Table3[[#This Row],[paid]]</f>
        <v>-60.597847868336885</v>
      </c>
      <c r="R4693" s="8">
        <v>8.2218697836781729</v>
      </c>
      <c r="S4693" s="8">
        <v>800</v>
      </c>
      <c r="T4693" s="10">
        <v>7.0000000000000007E-2</v>
      </c>
      <c r="U4693" s="8">
        <v>45.613112534725573</v>
      </c>
      <c r="V4693" s="10">
        <v>4.5631507324407844E-3</v>
      </c>
    </row>
    <row r="4694" spans="1:22" x14ac:dyDescent="0.25">
      <c r="A4694" s="6">
        <v>44756</v>
      </c>
      <c r="B4694" s="7" t="str">
        <f t="shared" si="73"/>
        <v>7</v>
      </c>
      <c r="C4694" s="17">
        <f>_xlfn.ISOWEEKNUM(Table3[[#This Row],[dt]])</f>
        <v>28</v>
      </c>
      <c r="D4694" s="1">
        <v>9363</v>
      </c>
      <c r="E4694" s="1" t="s">
        <v>10</v>
      </c>
      <c r="F4694" s="1" t="s">
        <v>93</v>
      </c>
      <c r="G4694" s="1" t="s">
        <v>68</v>
      </c>
      <c r="H4694" s="1" t="s">
        <v>11</v>
      </c>
      <c r="I4694" s="1" t="s">
        <v>18</v>
      </c>
      <c r="J4694" s="1" t="s">
        <v>13</v>
      </c>
      <c r="K4694" s="1" t="s">
        <v>14</v>
      </c>
      <c r="L4694" s="1" t="s">
        <v>75</v>
      </c>
      <c r="M4694" s="1">
        <v>36190</v>
      </c>
      <c r="N4694" s="17">
        <v>114.45945945945945</v>
      </c>
      <c r="O4694" s="8">
        <v>559.14904039482019</v>
      </c>
      <c r="P4694" s="8">
        <v>484.84770394595898</v>
      </c>
      <c r="Q4694" s="8">
        <f>P4694-Table3[[#This Row],[paid]]</f>
        <v>-74.301336448861207</v>
      </c>
      <c r="R4694" s="8">
        <v>4.2359775787486385</v>
      </c>
      <c r="S4694" s="8">
        <v>200</v>
      </c>
      <c r="T4694" s="10">
        <v>0.12</v>
      </c>
      <c r="U4694" s="8">
        <v>90.305060144975968</v>
      </c>
      <c r="V4694" s="10">
        <v>3.1042414422103891E-2</v>
      </c>
    </row>
    <row r="4695" spans="1:22" x14ac:dyDescent="0.25">
      <c r="A4695" s="6">
        <v>44756</v>
      </c>
      <c r="B4695" s="7" t="str">
        <f t="shared" si="73"/>
        <v>7</v>
      </c>
      <c r="C4695" s="17">
        <f>_xlfn.ISOWEEKNUM(Table3[[#This Row],[dt]])</f>
        <v>28</v>
      </c>
      <c r="D4695" s="1">
        <v>15810</v>
      </c>
      <c r="E4695" s="1" t="s">
        <v>10</v>
      </c>
      <c r="F4695" s="1" t="s">
        <v>91</v>
      </c>
      <c r="G4695" s="1" t="s">
        <v>50</v>
      </c>
      <c r="H4695" s="1" t="s">
        <v>11</v>
      </c>
      <c r="I4695" s="1" t="s">
        <v>18</v>
      </c>
      <c r="J4695" s="1" t="s">
        <v>16</v>
      </c>
      <c r="K4695" s="1" t="s">
        <v>14</v>
      </c>
      <c r="L4695" s="1" t="s">
        <v>76</v>
      </c>
      <c r="M4695" s="1">
        <v>4400</v>
      </c>
      <c r="N4695" s="17">
        <v>9.5120444718962318</v>
      </c>
      <c r="O4695" s="8">
        <v>102.07932211587821</v>
      </c>
      <c r="P4695" s="8">
        <v>23.118644086363194</v>
      </c>
      <c r="Q4695" s="8">
        <f>P4695-Table3[[#This Row],[paid]]</f>
        <v>-78.960678029515023</v>
      </c>
      <c r="R4695" s="8">
        <v>2.4304600503780529</v>
      </c>
      <c r="S4695" s="8">
        <v>200</v>
      </c>
      <c r="T4695" s="10">
        <v>0.15</v>
      </c>
      <c r="U4695" s="8">
        <v>8.4799401056863832</v>
      </c>
      <c r="V4695" s="10">
        <v>6.1133488005094383E-2</v>
      </c>
    </row>
    <row r="4696" spans="1:22" x14ac:dyDescent="0.25">
      <c r="A4696" s="6">
        <v>44756</v>
      </c>
      <c r="B4696" s="7" t="str">
        <f t="shared" si="73"/>
        <v>7</v>
      </c>
      <c r="C4696" s="17">
        <f>_xlfn.ISOWEEKNUM(Table3[[#This Row],[dt]])</f>
        <v>28</v>
      </c>
      <c r="D4696" s="1">
        <v>7576</v>
      </c>
      <c r="E4696" s="1" t="s">
        <v>10</v>
      </c>
      <c r="F4696" s="1" t="s">
        <v>95</v>
      </c>
      <c r="G4696" s="1" t="s">
        <v>51</v>
      </c>
      <c r="H4696" s="1" t="s">
        <v>17</v>
      </c>
      <c r="I4696" s="1" t="s">
        <v>12</v>
      </c>
      <c r="J4696" s="1" t="s">
        <v>16</v>
      </c>
      <c r="K4696" s="1" t="s">
        <v>14</v>
      </c>
      <c r="L4696" s="1" t="s">
        <v>75</v>
      </c>
      <c r="M4696" s="1">
        <v>3080</v>
      </c>
      <c r="N4696" s="17">
        <v>5.8210434998141034</v>
      </c>
      <c r="O4696" s="8">
        <v>80.835495041867489</v>
      </c>
      <c r="P4696" s="8">
        <v>1.2856473578352949</v>
      </c>
      <c r="Q4696" s="8">
        <f>P4696-Table3[[#This Row],[paid]]</f>
        <v>-79.549847684032187</v>
      </c>
      <c r="R4696" s="8">
        <v>0.22086200831111336</v>
      </c>
      <c r="S4696" s="8">
        <v>200</v>
      </c>
      <c r="T4696" s="10">
        <v>0.1</v>
      </c>
      <c r="U4696" s="8">
        <v>0.54550520392504764</v>
      </c>
      <c r="V4696" s="10">
        <v>7.0717318737068047E-2</v>
      </c>
    </row>
    <row r="4697" spans="1:22" x14ac:dyDescent="0.25">
      <c r="A4697" s="6">
        <v>44756</v>
      </c>
      <c r="B4697" s="7" t="str">
        <f t="shared" si="73"/>
        <v>7</v>
      </c>
      <c r="C4697" s="17">
        <f>_xlfn.ISOWEEKNUM(Table3[[#This Row],[dt]])</f>
        <v>28</v>
      </c>
      <c r="D4697" s="1">
        <v>2865</v>
      </c>
      <c r="E4697" s="1" t="s">
        <v>10</v>
      </c>
      <c r="F4697" s="1" t="s">
        <v>91</v>
      </c>
      <c r="G4697" s="1" t="s">
        <v>58</v>
      </c>
      <c r="H4697" s="1" t="s">
        <v>17</v>
      </c>
      <c r="I4697" s="1" t="s">
        <v>12</v>
      </c>
      <c r="J4697" s="1" t="s">
        <v>16</v>
      </c>
      <c r="K4697" s="1" t="s">
        <v>15</v>
      </c>
      <c r="L4697" s="1" t="s">
        <v>77</v>
      </c>
      <c r="M4697" s="1">
        <v>3450</v>
      </c>
      <c r="N4697" s="17">
        <v>3.2732447817836814</v>
      </c>
      <c r="O4697" s="8">
        <v>117.98186049901666</v>
      </c>
      <c r="P4697" s="8">
        <v>32.181959101961375</v>
      </c>
      <c r="Q4697" s="8">
        <f>P4697-Table3[[#This Row],[paid]]</f>
        <v>-85.799901397055294</v>
      </c>
      <c r="R4697" s="8">
        <v>9.8318217082513879</v>
      </c>
      <c r="S4697" s="8">
        <v>200</v>
      </c>
      <c r="T4697" s="10">
        <v>0.12</v>
      </c>
      <c r="U4697" s="8">
        <v>4.8812203420250491</v>
      </c>
      <c r="V4697" s="10">
        <v>2.5279279023795023E-2</v>
      </c>
    </row>
    <row r="4698" spans="1:22" x14ac:dyDescent="0.25">
      <c r="A4698" s="6">
        <v>44756</v>
      </c>
      <c r="B4698" s="7" t="str">
        <f t="shared" si="73"/>
        <v>7</v>
      </c>
      <c r="C4698" s="17">
        <f>_xlfn.ISOWEEKNUM(Table3[[#This Row],[dt]])</f>
        <v>28</v>
      </c>
      <c r="D4698" s="1">
        <v>2973</v>
      </c>
      <c r="E4698" s="1" t="s">
        <v>10</v>
      </c>
      <c r="F4698" s="1" t="s">
        <v>89</v>
      </c>
      <c r="G4698" s="1" t="s">
        <v>55</v>
      </c>
      <c r="H4698" s="1" t="s">
        <v>11</v>
      </c>
      <c r="I4698" s="1" t="s">
        <v>21</v>
      </c>
      <c r="J4698" s="1" t="s">
        <v>16</v>
      </c>
      <c r="K4698" s="1" t="s">
        <v>14</v>
      </c>
      <c r="L4698" s="1" t="s">
        <v>77</v>
      </c>
      <c r="M4698" s="1">
        <v>24360</v>
      </c>
      <c r="N4698" s="17">
        <v>120.55555555555557</v>
      </c>
      <c r="O4698" s="8">
        <v>292.24229250941431</v>
      </c>
      <c r="P4698" s="8">
        <v>189.41630070054632</v>
      </c>
      <c r="Q4698" s="8">
        <f>P4698-Table3[[#This Row],[paid]]</f>
        <v>-102.825991808868</v>
      </c>
      <c r="R4698" s="8">
        <v>1.5711951210183563</v>
      </c>
      <c r="S4698" s="8">
        <v>200</v>
      </c>
      <c r="T4698" s="10">
        <v>0.05</v>
      </c>
      <c r="U4698" s="8">
        <v>53.647694308481078</v>
      </c>
      <c r="V4698" s="10">
        <v>4.7204397676852416E-2</v>
      </c>
    </row>
    <row r="4699" spans="1:22" x14ac:dyDescent="0.25">
      <c r="A4699" s="6">
        <v>44756</v>
      </c>
      <c r="B4699" s="7" t="str">
        <f t="shared" si="73"/>
        <v>7</v>
      </c>
      <c r="C4699" s="17">
        <f>_xlfn.ISOWEEKNUM(Table3[[#This Row],[dt]])</f>
        <v>28</v>
      </c>
      <c r="D4699" s="1">
        <v>12790</v>
      </c>
      <c r="E4699" s="1" t="s">
        <v>10</v>
      </c>
      <c r="F4699" s="1" t="s">
        <v>93</v>
      </c>
      <c r="G4699" s="1" t="s">
        <v>30</v>
      </c>
      <c r="H4699" s="1" t="s">
        <v>19</v>
      </c>
      <c r="I4699" s="1" t="s">
        <v>21</v>
      </c>
      <c r="J4699" s="1" t="s">
        <v>16</v>
      </c>
      <c r="K4699" s="1" t="s">
        <v>14</v>
      </c>
      <c r="L4699" s="1" t="s">
        <v>75</v>
      </c>
      <c r="M4699" s="1">
        <v>4570</v>
      </c>
      <c r="N4699" s="17">
        <v>12.036874451273047</v>
      </c>
      <c r="O4699" s="8">
        <v>166.62635294495499</v>
      </c>
      <c r="P4699" s="8">
        <v>37.141860938369149</v>
      </c>
      <c r="Q4699" s="8">
        <f>P4699-Table3[[#This Row],[paid]]</f>
        <v>-129.48449200658584</v>
      </c>
      <c r="R4699" s="8">
        <v>3.0856732026843514</v>
      </c>
      <c r="S4699" s="8">
        <v>200</v>
      </c>
      <c r="T4699" s="10">
        <v>0.04</v>
      </c>
      <c r="U4699" s="8">
        <v>2.506359032225463</v>
      </c>
      <c r="V4699" s="10">
        <v>1.1246784485679362E-2</v>
      </c>
    </row>
    <row r="4700" spans="1:22" x14ac:dyDescent="0.25">
      <c r="A4700" s="6">
        <v>44756</v>
      </c>
      <c r="B4700" s="7" t="str">
        <f t="shared" si="73"/>
        <v>7</v>
      </c>
      <c r="C4700" s="17">
        <f>_xlfn.ISOWEEKNUM(Table3[[#This Row],[dt]])</f>
        <v>28</v>
      </c>
      <c r="D4700" s="1">
        <v>17246</v>
      </c>
      <c r="E4700" s="1" t="s">
        <v>10</v>
      </c>
      <c r="F4700" s="1" t="s">
        <v>94</v>
      </c>
      <c r="G4700" s="1" t="s">
        <v>35</v>
      </c>
      <c r="H4700" s="1" t="s">
        <v>11</v>
      </c>
      <c r="I4700" s="1" t="s">
        <v>12</v>
      </c>
      <c r="J4700" s="1" t="s">
        <v>16</v>
      </c>
      <c r="K4700" s="1" t="s">
        <v>14</v>
      </c>
      <c r="L4700" s="1" t="s">
        <v>77</v>
      </c>
      <c r="M4700" s="1">
        <v>69090</v>
      </c>
      <c r="N4700" s="17">
        <v>202.83503927636275</v>
      </c>
      <c r="O4700" s="8">
        <v>1648.9106284346699</v>
      </c>
      <c r="P4700" s="8">
        <v>1506.562396764677</v>
      </c>
      <c r="Q4700" s="8">
        <f>P4700-Table3[[#This Row],[paid]]</f>
        <v>-142.34823166999286</v>
      </c>
      <c r="R4700" s="8">
        <v>7.4275253533093251</v>
      </c>
      <c r="S4700" s="8">
        <v>800</v>
      </c>
      <c r="T4700" s="10">
        <v>0.15</v>
      </c>
      <c r="U4700" s="8">
        <v>1202.1639928912148</v>
      </c>
      <c r="V4700" s="10">
        <v>0.13299194637549763</v>
      </c>
    </row>
    <row r="4701" spans="1:22" x14ac:dyDescent="0.25">
      <c r="A4701" s="6">
        <v>44756</v>
      </c>
      <c r="B4701" s="7" t="str">
        <f t="shared" si="73"/>
        <v>7</v>
      </c>
      <c r="C4701" s="17">
        <f>_xlfn.ISOWEEKNUM(Table3[[#This Row],[dt]])</f>
        <v>28</v>
      </c>
      <c r="D4701" s="1">
        <v>16602</v>
      </c>
      <c r="E4701" s="1" t="s">
        <v>10</v>
      </c>
      <c r="F4701" s="1" t="s">
        <v>92</v>
      </c>
      <c r="G4701" s="1" t="s">
        <v>72</v>
      </c>
      <c r="H4701" s="1" t="s">
        <v>11</v>
      </c>
      <c r="I4701" s="1" t="s">
        <v>18</v>
      </c>
      <c r="J4701" s="1" t="s">
        <v>16</v>
      </c>
      <c r="K4701" s="1" t="s">
        <v>15</v>
      </c>
      <c r="L4701" s="1" t="s">
        <v>75</v>
      </c>
      <c r="M4701" s="1">
        <v>21580</v>
      </c>
      <c r="N4701" s="17">
        <v>134.2039800995025</v>
      </c>
      <c r="O4701" s="8">
        <v>569.50593423199734</v>
      </c>
      <c r="P4701" s="8">
        <v>424.61090591233079</v>
      </c>
      <c r="Q4701" s="8">
        <f>P4701-Table3[[#This Row],[paid]]</f>
        <v>-144.89502831966655</v>
      </c>
      <c r="R4701" s="8">
        <v>3.1639218568444294</v>
      </c>
      <c r="S4701" s="8">
        <v>200</v>
      </c>
      <c r="T4701" s="10">
        <v>0.08</v>
      </c>
      <c r="U4701" s="8">
        <v>52.079431625487331</v>
      </c>
      <c r="V4701" s="10">
        <v>2.0442021507348401E-2</v>
      </c>
    </row>
    <row r="4702" spans="1:22" x14ac:dyDescent="0.25">
      <c r="A4702" s="6">
        <v>44756</v>
      </c>
      <c r="B4702" s="7" t="str">
        <f t="shared" si="73"/>
        <v>7</v>
      </c>
      <c r="C4702" s="17">
        <f>_xlfn.ISOWEEKNUM(Table3[[#This Row],[dt]])</f>
        <v>28</v>
      </c>
      <c r="D4702" s="1">
        <v>17267</v>
      </c>
      <c r="E4702" s="1" t="s">
        <v>10</v>
      </c>
      <c r="F4702" s="1" t="s">
        <v>93</v>
      </c>
      <c r="G4702" s="1" t="s">
        <v>61</v>
      </c>
      <c r="H4702" s="1" t="s">
        <v>11</v>
      </c>
      <c r="I4702" s="1" t="s">
        <v>21</v>
      </c>
      <c r="J4702" s="1" t="s">
        <v>13</v>
      </c>
      <c r="K4702" s="1" t="s">
        <v>15</v>
      </c>
      <c r="L4702" s="1" t="s">
        <v>79</v>
      </c>
      <c r="M4702" s="1">
        <v>7820</v>
      </c>
      <c r="N4702" s="17">
        <v>23.241529621557362</v>
      </c>
      <c r="O4702" s="8">
        <v>168.16350988826039</v>
      </c>
      <c r="P4702" s="8">
        <v>21.713206646294765</v>
      </c>
      <c r="Q4702" s="8">
        <f>P4702-Table3[[#This Row],[paid]]</f>
        <v>-146.45030324196563</v>
      </c>
      <c r="R4702" s="8">
        <v>0.93424172160144647</v>
      </c>
      <c r="S4702" s="8">
        <v>200</v>
      </c>
      <c r="T4702" s="10">
        <v>0.06</v>
      </c>
      <c r="U4702" s="8">
        <v>0.7573611265732052</v>
      </c>
      <c r="V4702" s="10">
        <v>5.8133677114157352E-3</v>
      </c>
    </row>
    <row r="4703" spans="1:22" x14ac:dyDescent="0.25">
      <c r="A4703" s="6">
        <v>44756</v>
      </c>
      <c r="B4703" s="7" t="str">
        <f t="shared" si="73"/>
        <v>7</v>
      </c>
      <c r="C4703" s="17">
        <f>_xlfn.ISOWEEKNUM(Table3[[#This Row],[dt]])</f>
        <v>28</v>
      </c>
      <c r="D4703" s="1">
        <v>17957</v>
      </c>
      <c r="E4703" s="1" t="s">
        <v>10</v>
      </c>
      <c r="F4703" s="1" t="s">
        <v>90</v>
      </c>
      <c r="G4703" s="1" t="s">
        <v>46</v>
      </c>
      <c r="H4703" s="1" t="s">
        <v>17</v>
      </c>
      <c r="I4703" s="1" t="s">
        <v>12</v>
      </c>
      <c r="J4703" s="1" t="s">
        <v>16</v>
      </c>
      <c r="K4703" s="1" t="s">
        <v>15</v>
      </c>
      <c r="L4703" s="1" t="s">
        <v>81</v>
      </c>
      <c r="M4703" s="1">
        <v>200360</v>
      </c>
      <c r="N4703" s="17">
        <v>1517.7121528158964</v>
      </c>
      <c r="O4703" s="8">
        <v>1838.1563715390794</v>
      </c>
      <c r="P4703" s="8">
        <v>1684.6571641671696</v>
      </c>
      <c r="Q4703" s="8">
        <f>P4703-Table3[[#This Row],[paid]]</f>
        <v>-153.49920737190973</v>
      </c>
      <c r="R4703" s="8">
        <v>1.1099978089004103</v>
      </c>
      <c r="S4703" s="8">
        <v>1200</v>
      </c>
      <c r="T4703" s="10">
        <v>7.0000000000000007E-2</v>
      </c>
      <c r="U4703" s="8">
        <v>462.99183985982864</v>
      </c>
      <c r="V4703" s="10">
        <v>4.5804753800725011E-2</v>
      </c>
    </row>
    <row r="4704" spans="1:22" x14ac:dyDescent="0.25">
      <c r="A4704" s="6">
        <v>44756</v>
      </c>
      <c r="B4704" s="7" t="str">
        <f t="shared" si="73"/>
        <v>7</v>
      </c>
      <c r="C4704" s="17">
        <f>_xlfn.ISOWEEKNUM(Table3[[#This Row],[dt]])</f>
        <v>28</v>
      </c>
      <c r="D4704" s="1">
        <v>15673</v>
      </c>
      <c r="E4704" s="1" t="s">
        <v>10</v>
      </c>
      <c r="F4704" s="1" t="s">
        <v>93</v>
      </c>
      <c r="G4704" s="1" t="s">
        <v>37</v>
      </c>
      <c r="H4704" s="1" t="s">
        <v>19</v>
      </c>
      <c r="I4704" s="1" t="s">
        <v>21</v>
      </c>
      <c r="J4704" s="1" t="s">
        <v>16</v>
      </c>
      <c r="K4704" s="1" t="s">
        <v>15</v>
      </c>
      <c r="L4704" s="1" t="s">
        <v>81</v>
      </c>
      <c r="M4704" s="1">
        <v>16440</v>
      </c>
      <c r="N4704" s="17">
        <v>26.259883395894896</v>
      </c>
      <c r="O4704" s="8">
        <v>199.09426112259754</v>
      </c>
      <c r="P4704" s="8">
        <v>43.568267348927186</v>
      </c>
      <c r="Q4704" s="8">
        <f>P4704-Table3[[#This Row],[paid]]</f>
        <v>-155.52599377367036</v>
      </c>
      <c r="R4704" s="8">
        <v>1.659118842688313</v>
      </c>
      <c r="S4704" s="8">
        <v>200</v>
      </c>
      <c r="T4704" s="10">
        <v>0.06</v>
      </c>
      <c r="U4704" s="8">
        <v>8.0424211479311722</v>
      </c>
      <c r="V4704" s="10">
        <v>3.0765591707382897E-2</v>
      </c>
    </row>
    <row r="4705" spans="1:22" x14ac:dyDescent="0.25">
      <c r="A4705" s="6">
        <v>44756</v>
      </c>
      <c r="B4705" s="7" t="str">
        <f t="shared" si="73"/>
        <v>7</v>
      </c>
      <c r="C4705" s="17">
        <f>_xlfn.ISOWEEKNUM(Table3[[#This Row],[dt]])</f>
        <v>28</v>
      </c>
      <c r="D4705" s="1">
        <v>15031</v>
      </c>
      <c r="E4705" s="1" t="s">
        <v>10</v>
      </c>
      <c r="F4705" s="1" t="s">
        <v>91</v>
      </c>
      <c r="G4705" s="1" t="s">
        <v>53</v>
      </c>
      <c r="H4705" s="1" t="s">
        <v>19</v>
      </c>
      <c r="I4705" s="1" t="s">
        <v>12</v>
      </c>
      <c r="J4705" s="1" t="s">
        <v>13</v>
      </c>
      <c r="K4705" s="1" t="s">
        <v>14</v>
      </c>
      <c r="L4705" s="1" t="s">
        <v>80</v>
      </c>
      <c r="M4705" s="1">
        <v>71300</v>
      </c>
      <c r="N4705" s="17">
        <v>186.82182490752157</v>
      </c>
      <c r="O4705" s="8">
        <v>1876.409221060856</v>
      </c>
      <c r="P4705" s="8">
        <v>1718.4029164308342</v>
      </c>
      <c r="Q4705" s="8">
        <f>P4705-Table3[[#This Row],[paid]]</f>
        <v>-158.00630463002176</v>
      </c>
      <c r="R4705" s="8">
        <v>9.1980844169649796</v>
      </c>
      <c r="S4705" s="8">
        <v>1800</v>
      </c>
      <c r="T4705" s="10">
        <v>0.11</v>
      </c>
      <c r="U4705" s="8">
        <v>513.13557010917123</v>
      </c>
      <c r="V4705" s="10">
        <v>4.976865099590716E-2</v>
      </c>
    </row>
    <row r="4706" spans="1:22" x14ac:dyDescent="0.25">
      <c r="A4706" s="6">
        <v>44756</v>
      </c>
      <c r="B4706" s="7" t="str">
        <f t="shared" si="73"/>
        <v>7</v>
      </c>
      <c r="C4706" s="17">
        <f>_xlfn.ISOWEEKNUM(Table3[[#This Row],[dt]])</f>
        <v>28</v>
      </c>
      <c r="D4706" s="1">
        <v>17871</v>
      </c>
      <c r="E4706" s="1" t="s">
        <v>10</v>
      </c>
      <c r="F4706" s="1" t="s">
        <v>93</v>
      </c>
      <c r="G4706" s="1" t="s">
        <v>62</v>
      </c>
      <c r="H4706" s="1" t="s">
        <v>17</v>
      </c>
      <c r="I4706" s="1" t="s">
        <v>12</v>
      </c>
      <c r="J4706" s="1" t="s">
        <v>16</v>
      </c>
      <c r="K4706" s="1" t="s">
        <v>14</v>
      </c>
      <c r="L4706" s="1" t="s">
        <v>81</v>
      </c>
      <c r="M4706" s="1">
        <v>163410</v>
      </c>
      <c r="N4706" s="17">
        <v>188.50856954515493</v>
      </c>
      <c r="O4706" s="8">
        <v>1551.0028504624406</v>
      </c>
      <c r="P4706" s="8">
        <v>1392.2729938149166</v>
      </c>
      <c r="Q4706" s="8">
        <f>P4706-Table3[[#This Row],[paid]]</f>
        <v>-158.729856647524</v>
      </c>
      <c r="R4706" s="8">
        <v>7.3857278593449545</v>
      </c>
      <c r="S4706" s="8">
        <v>1400</v>
      </c>
      <c r="T4706" s="10">
        <v>0.08</v>
      </c>
      <c r="U4706" s="8">
        <v>127.8208015563939</v>
      </c>
      <c r="V4706" s="10">
        <v>1.5301213929096474E-2</v>
      </c>
    </row>
    <row r="4707" spans="1:22" x14ac:dyDescent="0.25">
      <c r="A4707" s="6">
        <v>44756</v>
      </c>
      <c r="B4707" s="7" t="str">
        <f t="shared" si="73"/>
        <v>7</v>
      </c>
      <c r="C4707" s="17">
        <f>_xlfn.ISOWEEKNUM(Table3[[#This Row],[dt]])</f>
        <v>28</v>
      </c>
      <c r="D4707" s="1">
        <v>12780</v>
      </c>
      <c r="E4707" s="1" t="s">
        <v>10</v>
      </c>
      <c r="F4707" s="1" t="s">
        <v>93</v>
      </c>
      <c r="G4707" s="1" t="s">
        <v>50</v>
      </c>
      <c r="H4707" s="1" t="s">
        <v>19</v>
      </c>
      <c r="I4707" s="1" t="s">
        <v>18</v>
      </c>
      <c r="J4707" s="1" t="s">
        <v>16</v>
      </c>
      <c r="K4707" s="1" t="s">
        <v>15</v>
      </c>
      <c r="L4707" s="1" t="s">
        <v>81</v>
      </c>
      <c r="M4707" s="1">
        <v>8910</v>
      </c>
      <c r="N4707" s="17">
        <v>3.7490290005178664</v>
      </c>
      <c r="O4707" s="8">
        <v>171.20093136957237</v>
      </c>
      <c r="P4707" s="8">
        <v>8.2286827771819961</v>
      </c>
      <c r="Q4707" s="8">
        <f>P4707-Table3[[#This Row],[paid]]</f>
        <v>-162.97224859239037</v>
      </c>
      <c r="R4707" s="8">
        <v>2.1948837355073381</v>
      </c>
      <c r="S4707" s="8">
        <v>200</v>
      </c>
      <c r="T4707" s="10">
        <v>0.04</v>
      </c>
      <c r="U4707" s="8">
        <v>0.73705606891294995</v>
      </c>
      <c r="V4707" s="10">
        <v>1.4928595679104203E-2</v>
      </c>
    </row>
    <row r="4708" spans="1:22" x14ac:dyDescent="0.25">
      <c r="A4708" s="6">
        <v>44756</v>
      </c>
      <c r="B4708" s="7" t="str">
        <f t="shared" si="73"/>
        <v>7</v>
      </c>
      <c r="C4708" s="17">
        <f>_xlfn.ISOWEEKNUM(Table3[[#This Row],[dt]])</f>
        <v>28</v>
      </c>
      <c r="D4708" s="1">
        <v>18181</v>
      </c>
      <c r="E4708" s="1" t="s">
        <v>10</v>
      </c>
      <c r="F4708" s="1" t="s">
        <v>90</v>
      </c>
      <c r="G4708" s="1" t="s">
        <v>61</v>
      </c>
      <c r="H4708" s="1" t="s">
        <v>17</v>
      </c>
      <c r="I4708" s="1" t="s">
        <v>12</v>
      </c>
      <c r="J4708" s="1" t="s">
        <v>13</v>
      </c>
      <c r="K4708" s="1" t="s">
        <v>15</v>
      </c>
      <c r="L4708" s="1" t="s">
        <v>80</v>
      </c>
      <c r="M4708" s="1">
        <v>114370</v>
      </c>
      <c r="N4708" s="17">
        <v>723.57453538948198</v>
      </c>
      <c r="O4708" s="8">
        <v>1022.7227437691147</v>
      </c>
      <c r="P4708" s="8">
        <v>856.5001552719832</v>
      </c>
      <c r="Q4708" s="8">
        <f>P4708-Table3[[#This Row],[paid]]</f>
        <v>-166.22258849713148</v>
      </c>
      <c r="R4708" s="8">
        <v>1.1837068793624015</v>
      </c>
      <c r="S4708" s="8">
        <v>2400</v>
      </c>
      <c r="T4708" s="10">
        <v>0.15</v>
      </c>
      <c r="U4708" s="8">
        <v>98.80471961938089</v>
      </c>
      <c r="V4708" s="10">
        <v>1.9226445165871037E-2</v>
      </c>
    </row>
    <row r="4709" spans="1:22" x14ac:dyDescent="0.25">
      <c r="A4709" s="6">
        <v>44756</v>
      </c>
      <c r="B4709" s="7" t="str">
        <f t="shared" si="73"/>
        <v>7</v>
      </c>
      <c r="C4709" s="17">
        <f>_xlfn.ISOWEEKNUM(Table3[[#This Row],[dt]])</f>
        <v>28</v>
      </c>
      <c r="D4709" s="1">
        <v>2406</v>
      </c>
      <c r="E4709" s="1" t="s">
        <v>10</v>
      </c>
      <c r="F4709" s="1" t="s">
        <v>94</v>
      </c>
      <c r="G4709" s="1" t="s">
        <v>33</v>
      </c>
      <c r="H4709" s="1" t="s">
        <v>17</v>
      </c>
      <c r="I4709" s="1" t="s">
        <v>18</v>
      </c>
      <c r="J4709" s="1" t="s">
        <v>16</v>
      </c>
      <c r="K4709" s="1" t="s">
        <v>14</v>
      </c>
      <c r="L4709" s="1" t="s">
        <v>77</v>
      </c>
      <c r="M4709" s="1">
        <v>20700</v>
      </c>
      <c r="N4709" s="17">
        <v>78.483412322274887</v>
      </c>
      <c r="O4709" s="8">
        <v>994.26451114270685</v>
      </c>
      <c r="P4709" s="8">
        <v>812.84657901477215</v>
      </c>
      <c r="Q4709" s="8">
        <f>P4709-Table3[[#This Row],[paid]]</f>
        <v>-181.41793212793471</v>
      </c>
      <c r="R4709" s="8">
        <v>10.356921991069862</v>
      </c>
      <c r="S4709" s="8">
        <v>5000</v>
      </c>
      <c r="T4709" s="10">
        <v>0.05</v>
      </c>
      <c r="U4709" s="8">
        <v>165.00033007714916</v>
      </c>
      <c r="V4709" s="10">
        <v>3.383179030683775E-2</v>
      </c>
    </row>
    <row r="4710" spans="1:22" x14ac:dyDescent="0.25">
      <c r="A4710" s="6">
        <v>44756</v>
      </c>
      <c r="B4710" s="7" t="str">
        <f t="shared" si="73"/>
        <v>7</v>
      </c>
      <c r="C4710" s="17">
        <f>_xlfn.ISOWEEKNUM(Table3[[#This Row],[dt]])</f>
        <v>28</v>
      </c>
      <c r="D4710" s="1">
        <v>17473</v>
      </c>
      <c r="E4710" s="1" t="s">
        <v>10</v>
      </c>
      <c r="F4710" s="1" t="s">
        <v>95</v>
      </c>
      <c r="G4710" s="1" t="s">
        <v>66</v>
      </c>
      <c r="H4710" s="1" t="s">
        <v>17</v>
      </c>
      <c r="I4710" s="1" t="s">
        <v>12</v>
      </c>
      <c r="J4710" s="1" t="s">
        <v>16</v>
      </c>
      <c r="K4710" s="1" t="s">
        <v>15</v>
      </c>
      <c r="L4710" s="1" t="s">
        <v>78</v>
      </c>
      <c r="M4710" s="1">
        <v>13400</v>
      </c>
      <c r="N4710" s="17">
        <v>51.126153846153848</v>
      </c>
      <c r="O4710" s="8">
        <v>288.924861313468</v>
      </c>
      <c r="P4710" s="8">
        <v>79.417295212317356</v>
      </c>
      <c r="Q4710" s="8">
        <f>P4710-Table3[[#This Row],[paid]]</f>
        <v>-209.50756610115064</v>
      </c>
      <c r="R4710" s="8">
        <v>1.5533594694272472</v>
      </c>
      <c r="S4710" s="8">
        <v>200</v>
      </c>
      <c r="T4710" s="10">
        <v>6.5000000000000002E-2</v>
      </c>
      <c r="U4710" s="8">
        <v>25.732609296819092</v>
      </c>
      <c r="V4710" s="10">
        <v>5.400294992004892E-2</v>
      </c>
    </row>
    <row r="4711" spans="1:22" x14ac:dyDescent="0.25">
      <c r="A4711" s="6">
        <v>44756</v>
      </c>
      <c r="B4711" s="7" t="str">
        <f t="shared" si="73"/>
        <v>7</v>
      </c>
      <c r="C4711" s="17">
        <f>_xlfn.ISOWEEKNUM(Table3[[#This Row],[dt]])</f>
        <v>28</v>
      </c>
      <c r="D4711" s="1">
        <v>15372</v>
      </c>
      <c r="E4711" s="1" t="s">
        <v>10</v>
      </c>
      <c r="F4711" s="1" t="s">
        <v>91</v>
      </c>
      <c r="G4711" s="1" t="s">
        <v>74</v>
      </c>
      <c r="H4711" s="1" t="s">
        <v>11</v>
      </c>
      <c r="I4711" s="1" t="s">
        <v>12</v>
      </c>
      <c r="J4711" s="1" t="s">
        <v>16</v>
      </c>
      <c r="K4711" s="1" t="s">
        <v>15</v>
      </c>
      <c r="L4711" s="1" t="s">
        <v>78</v>
      </c>
      <c r="M4711" s="1">
        <v>24700</v>
      </c>
      <c r="N4711" s="17">
        <v>343.07397662388803</v>
      </c>
      <c r="O4711" s="8">
        <v>228.43763738793356</v>
      </c>
      <c r="P4711" s="8">
        <v>16.832261312122878</v>
      </c>
      <c r="Q4711" s="8">
        <f>P4711-Table3[[#This Row],[paid]]</f>
        <v>-211.60537607581068</v>
      </c>
      <c r="R4711" s="8">
        <v>4.9063066449298441E-2</v>
      </c>
      <c r="S4711" s="8">
        <v>200</v>
      </c>
      <c r="T4711" s="10">
        <v>0.105</v>
      </c>
      <c r="U4711" s="8">
        <v>0.11649806092198781</v>
      </c>
      <c r="V4711" s="10">
        <v>1.1535196089793348E-3</v>
      </c>
    </row>
    <row r="4712" spans="1:22" x14ac:dyDescent="0.25">
      <c r="A4712" s="6">
        <v>44756</v>
      </c>
      <c r="B4712" s="7" t="str">
        <f t="shared" si="73"/>
        <v>7</v>
      </c>
      <c r="C4712" s="17">
        <f>_xlfn.ISOWEEKNUM(Table3[[#This Row],[dt]])</f>
        <v>28</v>
      </c>
      <c r="D4712" s="1">
        <v>10543</v>
      </c>
      <c r="E4712" s="1" t="s">
        <v>10</v>
      </c>
      <c r="F4712" s="1" t="s">
        <v>92</v>
      </c>
      <c r="G4712" s="1" t="s">
        <v>71</v>
      </c>
      <c r="H4712" s="1" t="s">
        <v>19</v>
      </c>
      <c r="I4712" s="1" t="s">
        <v>18</v>
      </c>
      <c r="J4712" s="1" t="s">
        <v>13</v>
      </c>
      <c r="K4712" s="1" t="s">
        <v>14</v>
      </c>
      <c r="L4712" s="1" t="s">
        <v>77</v>
      </c>
      <c r="M4712" s="1">
        <v>303850</v>
      </c>
      <c r="N4712" s="17">
        <v>284.65060701653761</v>
      </c>
      <c r="O4712" s="8">
        <v>6883.239251529888</v>
      </c>
      <c r="P4712" s="8">
        <v>6664.3477251293907</v>
      </c>
      <c r="Q4712" s="8">
        <f>P4712-Table3[[#This Row],[paid]]</f>
        <v>-218.89152640049724</v>
      </c>
      <c r="R4712" s="8">
        <v>23.412378406564248</v>
      </c>
      <c r="S4712" s="8">
        <v>5200</v>
      </c>
      <c r="T4712" s="10">
        <v>8.5000000000000006E-2</v>
      </c>
      <c r="U4712" s="8">
        <v>3116.0252207373696</v>
      </c>
      <c r="V4712" s="10">
        <v>7.7927736998368954E-2</v>
      </c>
    </row>
    <row r="4713" spans="1:22" x14ac:dyDescent="0.25">
      <c r="A4713" s="6">
        <v>44756</v>
      </c>
      <c r="B4713" s="7" t="str">
        <f t="shared" si="73"/>
        <v>7</v>
      </c>
      <c r="C4713" s="17">
        <f>_xlfn.ISOWEEKNUM(Table3[[#This Row],[dt]])</f>
        <v>28</v>
      </c>
      <c r="D4713" s="1">
        <v>16256</v>
      </c>
      <c r="E4713" s="1" t="s">
        <v>10</v>
      </c>
      <c r="F4713" s="1" t="s">
        <v>91</v>
      </c>
      <c r="G4713" s="1" t="s">
        <v>53</v>
      </c>
      <c r="H4713" s="1" t="s">
        <v>17</v>
      </c>
      <c r="I4713" s="1" t="s">
        <v>12</v>
      </c>
      <c r="J4713" s="1" t="s">
        <v>16</v>
      </c>
      <c r="K4713" s="1" t="s">
        <v>14</v>
      </c>
      <c r="L4713" s="1" t="s">
        <v>80</v>
      </c>
      <c r="M4713" s="1">
        <v>227400</v>
      </c>
      <c r="N4713" s="17">
        <v>788.11592746998849</v>
      </c>
      <c r="O4713" s="8">
        <v>4557.9028723324709</v>
      </c>
      <c r="P4713" s="8">
        <v>4338.35247529762</v>
      </c>
      <c r="Q4713" s="8">
        <f>P4713-Table3[[#This Row],[paid]]</f>
        <v>-219.5503970348509</v>
      </c>
      <c r="R4713" s="8">
        <v>5.5047136139281045</v>
      </c>
      <c r="S4713" s="8">
        <v>6400</v>
      </c>
      <c r="T4713" s="10">
        <v>0.1</v>
      </c>
      <c r="U4713" s="8">
        <v>2309.5349824712898</v>
      </c>
      <c r="V4713" s="10">
        <v>8.8725501044527685E-2</v>
      </c>
    </row>
    <row r="4714" spans="1:22" x14ac:dyDescent="0.25">
      <c r="A4714" s="6">
        <v>44756</v>
      </c>
      <c r="B4714" s="7" t="str">
        <f t="shared" si="73"/>
        <v>7</v>
      </c>
      <c r="C4714" s="17">
        <f>_xlfn.ISOWEEKNUM(Table3[[#This Row],[dt]])</f>
        <v>28</v>
      </c>
      <c r="D4714" s="1">
        <v>10601</v>
      </c>
      <c r="E4714" s="1" t="s">
        <v>10</v>
      </c>
      <c r="F4714" s="1" t="s">
        <v>92</v>
      </c>
      <c r="G4714" s="1" t="s">
        <v>72</v>
      </c>
      <c r="H4714" s="1" t="s">
        <v>11</v>
      </c>
      <c r="I4714" s="1" t="s">
        <v>21</v>
      </c>
      <c r="J4714" s="1" t="s">
        <v>16</v>
      </c>
      <c r="K4714" s="1" t="s">
        <v>14</v>
      </c>
      <c r="L4714" s="1" t="s">
        <v>81</v>
      </c>
      <c r="M4714" s="1">
        <v>56500</v>
      </c>
      <c r="N4714" s="17">
        <v>240.44559412550066</v>
      </c>
      <c r="O4714" s="8">
        <v>1074.9663885227171</v>
      </c>
      <c r="P4714" s="8">
        <v>844.67624821336119</v>
      </c>
      <c r="Q4714" s="8">
        <f>P4714-Table3[[#This Row],[paid]]</f>
        <v>-230.29014030935593</v>
      </c>
      <c r="R4714" s="8">
        <v>3.5129620539958082</v>
      </c>
      <c r="S4714" s="8">
        <v>800</v>
      </c>
      <c r="T4714" s="10">
        <v>0.08</v>
      </c>
      <c r="U4714" s="8">
        <v>48.602731489809365</v>
      </c>
      <c r="V4714" s="10">
        <v>9.5900118719277928E-3</v>
      </c>
    </row>
    <row r="4715" spans="1:22" x14ac:dyDescent="0.25">
      <c r="A4715" s="6">
        <v>44756</v>
      </c>
      <c r="B4715" s="7" t="str">
        <f t="shared" si="73"/>
        <v>7</v>
      </c>
      <c r="C4715" s="17">
        <f>_xlfn.ISOWEEKNUM(Table3[[#This Row],[dt]])</f>
        <v>28</v>
      </c>
      <c r="D4715" s="1">
        <v>12657</v>
      </c>
      <c r="E4715" s="1" t="s">
        <v>10</v>
      </c>
      <c r="F4715" s="1" t="s">
        <v>91</v>
      </c>
      <c r="G4715" s="1" t="s">
        <v>25</v>
      </c>
      <c r="H4715" s="1" t="s">
        <v>19</v>
      </c>
      <c r="I4715" s="1" t="s">
        <v>18</v>
      </c>
      <c r="J4715" s="1" t="s">
        <v>16</v>
      </c>
      <c r="K4715" s="1" t="s">
        <v>14</v>
      </c>
      <c r="L4715" s="1" t="s">
        <v>80</v>
      </c>
      <c r="M4715" s="1">
        <v>122550</v>
      </c>
      <c r="N4715" s="17">
        <v>417.84106923671413</v>
      </c>
      <c r="O4715" s="8">
        <v>3983.2551872262934</v>
      </c>
      <c r="P4715" s="8">
        <v>3698.5946810518276</v>
      </c>
      <c r="Q4715" s="8">
        <f>P4715-Table3[[#This Row],[paid]]</f>
        <v>-284.66050617446581</v>
      </c>
      <c r="R4715" s="8">
        <v>8.8516781938362072</v>
      </c>
      <c r="S4715" s="8">
        <v>4200</v>
      </c>
      <c r="T4715" s="10">
        <v>0.08</v>
      </c>
      <c r="U4715" s="8">
        <v>440.15732492512211</v>
      </c>
      <c r="V4715" s="10">
        <v>1.9834439964458231E-2</v>
      </c>
    </row>
    <row r="4716" spans="1:22" x14ac:dyDescent="0.25">
      <c r="A4716" s="6">
        <v>44756</v>
      </c>
      <c r="B4716" s="7" t="str">
        <f t="shared" si="73"/>
        <v>7</v>
      </c>
      <c r="C4716" s="17">
        <f>_xlfn.ISOWEEKNUM(Table3[[#This Row],[dt]])</f>
        <v>28</v>
      </c>
      <c r="D4716" s="1">
        <v>17365</v>
      </c>
      <c r="E4716" s="1" t="s">
        <v>10</v>
      </c>
      <c r="F4716" s="1" t="s">
        <v>91</v>
      </c>
      <c r="G4716" s="1" t="s">
        <v>67</v>
      </c>
      <c r="H4716" s="1" t="s">
        <v>17</v>
      </c>
      <c r="I4716" s="1" t="s">
        <v>18</v>
      </c>
      <c r="J4716" s="1" t="s">
        <v>16</v>
      </c>
      <c r="K4716" s="1" t="s">
        <v>15</v>
      </c>
      <c r="L4716" s="1" t="s">
        <v>75</v>
      </c>
      <c r="M4716" s="1">
        <v>62720</v>
      </c>
      <c r="N4716" s="17">
        <v>89.69152196118489</v>
      </c>
      <c r="O4716" s="8">
        <v>695.06541774524351</v>
      </c>
      <c r="P4716" s="8">
        <v>371.08020940570032</v>
      </c>
      <c r="Q4716" s="8">
        <f>P4716-Table3[[#This Row],[paid]]</f>
        <v>-323.98520833954319</v>
      </c>
      <c r="R4716" s="8">
        <v>4.137294153245497</v>
      </c>
      <c r="S4716" s="8">
        <v>200</v>
      </c>
      <c r="T4716" s="10">
        <v>0.1</v>
      </c>
      <c r="U4716" s="8">
        <v>172.84344137843325</v>
      </c>
      <c r="V4716" s="10">
        <v>7.7630764184042078E-2</v>
      </c>
    </row>
    <row r="4717" spans="1:22" x14ac:dyDescent="0.25">
      <c r="A4717" s="6">
        <v>44756</v>
      </c>
      <c r="B4717" s="7" t="str">
        <f t="shared" si="73"/>
        <v>7</v>
      </c>
      <c r="C4717" s="17">
        <f>_xlfn.ISOWEEKNUM(Table3[[#This Row],[dt]])</f>
        <v>28</v>
      </c>
      <c r="D4717" s="1">
        <v>17849</v>
      </c>
      <c r="E4717" s="1" t="s">
        <v>10</v>
      </c>
      <c r="F4717" s="1" t="s">
        <v>95</v>
      </c>
      <c r="G4717" s="1" t="s">
        <v>49</v>
      </c>
      <c r="H4717" s="1" t="s">
        <v>11</v>
      </c>
      <c r="I4717" s="1" t="s">
        <v>18</v>
      </c>
      <c r="J4717" s="1" t="s">
        <v>16</v>
      </c>
      <c r="K4717" s="1" t="s">
        <v>15</v>
      </c>
      <c r="L4717" s="1" t="s">
        <v>75</v>
      </c>
      <c r="M4717" s="1">
        <v>175530</v>
      </c>
      <c r="N4717" s="17">
        <v>454.92027719871544</v>
      </c>
      <c r="O4717" s="8">
        <v>2045.4174822743453</v>
      </c>
      <c r="P4717" s="8">
        <v>1685.691826129246</v>
      </c>
      <c r="Q4717" s="8">
        <f>P4717-Table3[[#This Row],[paid]]</f>
        <v>-359.72565614509926</v>
      </c>
      <c r="R4717" s="8">
        <v>3.705466453395553</v>
      </c>
      <c r="S4717" s="8">
        <v>1600</v>
      </c>
      <c r="T4717" s="10">
        <v>0.08</v>
      </c>
      <c r="U4717" s="8">
        <v>278.0461603267629</v>
      </c>
      <c r="V4717" s="10">
        <v>2.7490805853604507E-2</v>
      </c>
    </row>
    <row r="4718" spans="1:22" x14ac:dyDescent="0.25">
      <c r="A4718" s="6">
        <v>44756</v>
      </c>
      <c r="B4718" s="7" t="str">
        <f t="shared" si="73"/>
        <v>7</v>
      </c>
      <c r="C4718" s="17">
        <f>_xlfn.ISOWEEKNUM(Table3[[#This Row],[dt]])</f>
        <v>28</v>
      </c>
      <c r="D4718" s="1">
        <v>15242</v>
      </c>
      <c r="E4718" s="1" t="s">
        <v>10</v>
      </c>
      <c r="F4718" s="1" t="s">
        <v>89</v>
      </c>
      <c r="G4718" s="1" t="s">
        <v>26</v>
      </c>
      <c r="H4718" s="1" t="s">
        <v>11</v>
      </c>
      <c r="I4718" s="1" t="s">
        <v>18</v>
      </c>
      <c r="J4718" s="1" t="s">
        <v>13</v>
      </c>
      <c r="K4718" s="1" t="s">
        <v>14</v>
      </c>
      <c r="L4718" s="1" t="s">
        <v>81</v>
      </c>
      <c r="M4718" s="1">
        <v>51680</v>
      </c>
      <c r="N4718" s="17">
        <v>164.75651550171355</v>
      </c>
      <c r="O4718" s="8">
        <v>1243.8448247310455</v>
      </c>
      <c r="P4718" s="8">
        <v>853.88141311469451</v>
      </c>
      <c r="Q4718" s="8">
        <f>P4718-Table3[[#This Row],[paid]]</f>
        <v>-389.96341161635098</v>
      </c>
      <c r="R4718" s="8">
        <v>5.1826867697126895</v>
      </c>
      <c r="S4718" s="8">
        <v>800</v>
      </c>
      <c r="T4718" s="10">
        <v>0.14000000000000001</v>
      </c>
      <c r="U4718" s="8">
        <v>12.997827389537125</v>
      </c>
      <c r="V4718" s="10">
        <v>2.5370086895566061E-3</v>
      </c>
    </row>
    <row r="4719" spans="1:22" x14ac:dyDescent="0.25">
      <c r="A4719" s="6">
        <v>44756</v>
      </c>
      <c r="B4719" s="7" t="str">
        <f t="shared" si="73"/>
        <v>7</v>
      </c>
      <c r="C4719" s="17">
        <f>_xlfn.ISOWEEKNUM(Table3[[#This Row],[dt]])</f>
        <v>28</v>
      </c>
      <c r="D4719" s="1">
        <v>18179</v>
      </c>
      <c r="E4719" s="1" t="s">
        <v>10</v>
      </c>
      <c r="F4719" s="1" t="s">
        <v>95</v>
      </c>
      <c r="G4719" s="1" t="s">
        <v>64</v>
      </c>
      <c r="H4719" s="1" t="s">
        <v>11</v>
      </c>
      <c r="I4719" s="1" t="s">
        <v>18</v>
      </c>
      <c r="J4719" s="1" t="s">
        <v>16</v>
      </c>
      <c r="K4719" s="1" t="s">
        <v>15</v>
      </c>
      <c r="L4719" s="1" t="s">
        <v>79</v>
      </c>
      <c r="M4719" s="1">
        <v>224340</v>
      </c>
      <c r="N4719" s="17">
        <v>1058.7980098577141</v>
      </c>
      <c r="O4719" s="8">
        <v>3243.1438574341992</v>
      </c>
      <c r="P4719" s="8">
        <v>2819.2399523264371</v>
      </c>
      <c r="Q4719" s="8">
        <f>P4719-Table3[[#This Row],[paid]]</f>
        <v>-423.90390510776206</v>
      </c>
      <c r="R4719" s="8">
        <v>2.6626796859065678</v>
      </c>
      <c r="S4719" s="8">
        <v>7600</v>
      </c>
      <c r="T4719" s="10">
        <v>0.08</v>
      </c>
      <c r="U4719" s="8">
        <v>53.751901617962893</v>
      </c>
      <c r="V4719" s="10">
        <v>3.1776827872589575E-3</v>
      </c>
    </row>
    <row r="4720" spans="1:22" x14ac:dyDescent="0.25">
      <c r="A4720" s="6">
        <v>44756</v>
      </c>
      <c r="B4720" s="7" t="str">
        <f t="shared" si="73"/>
        <v>7</v>
      </c>
      <c r="C4720" s="17">
        <f>_xlfn.ISOWEEKNUM(Table3[[#This Row],[dt]])</f>
        <v>28</v>
      </c>
      <c r="D4720" s="1">
        <v>13948</v>
      </c>
      <c r="E4720" s="1" t="s">
        <v>10</v>
      </c>
      <c r="F4720" s="1" t="s">
        <v>89</v>
      </c>
      <c r="G4720" s="1" t="s">
        <v>50</v>
      </c>
      <c r="H4720" s="1" t="s">
        <v>11</v>
      </c>
      <c r="I4720" s="1" t="s">
        <v>18</v>
      </c>
      <c r="J4720" s="1" t="s">
        <v>13</v>
      </c>
      <c r="K4720" s="1" t="s">
        <v>14</v>
      </c>
      <c r="L4720" s="1" t="s">
        <v>77</v>
      </c>
      <c r="M4720" s="1">
        <v>18950</v>
      </c>
      <c r="N4720" s="17">
        <v>77.717019822282978</v>
      </c>
      <c r="O4720" s="8">
        <v>503.37380817462622</v>
      </c>
      <c r="P4720" s="8">
        <v>77.620460769693452</v>
      </c>
      <c r="Q4720" s="8">
        <f>P4720-Table3[[#This Row],[paid]]</f>
        <v>-425.75334740493275</v>
      </c>
      <c r="R4720" s="8">
        <v>0.9987575559020363</v>
      </c>
      <c r="S4720" s="8">
        <v>200</v>
      </c>
      <c r="T4720" s="10">
        <v>0.1</v>
      </c>
      <c r="U4720" s="8">
        <v>41.462493287968513</v>
      </c>
      <c r="V4720" s="10">
        <v>8.9028272693440283E-2</v>
      </c>
    </row>
    <row r="4721" spans="1:22" x14ac:dyDescent="0.25">
      <c r="A4721" s="6">
        <v>44756</v>
      </c>
      <c r="B4721" s="7" t="str">
        <f t="shared" si="73"/>
        <v>7</v>
      </c>
      <c r="C4721" s="17">
        <f>_xlfn.ISOWEEKNUM(Table3[[#This Row],[dt]])</f>
        <v>28</v>
      </c>
      <c r="D4721" s="1">
        <v>16656</v>
      </c>
      <c r="E4721" s="1" t="s">
        <v>10</v>
      </c>
      <c r="F4721" s="1" t="s">
        <v>89</v>
      </c>
      <c r="G4721" s="1" t="s">
        <v>50</v>
      </c>
      <c r="H4721" s="1" t="s">
        <v>11</v>
      </c>
      <c r="I4721" s="1" t="s">
        <v>18</v>
      </c>
      <c r="J4721" s="1" t="s">
        <v>13</v>
      </c>
      <c r="K4721" s="1" t="s">
        <v>14</v>
      </c>
      <c r="L4721" s="1" t="s">
        <v>77</v>
      </c>
      <c r="M4721" s="1">
        <v>46220</v>
      </c>
      <c r="N4721" s="17">
        <v>159.9853744149766</v>
      </c>
      <c r="O4721" s="8">
        <v>730.18075263982587</v>
      </c>
      <c r="P4721" s="8">
        <v>274.22122324340836</v>
      </c>
      <c r="Q4721" s="8">
        <f>P4721-Table3[[#This Row],[paid]]</f>
        <v>-455.95952939641751</v>
      </c>
      <c r="R4721" s="8">
        <v>1.7140393254456008</v>
      </c>
      <c r="S4721" s="8">
        <v>400</v>
      </c>
      <c r="T4721" s="10">
        <v>0.11</v>
      </c>
      <c r="U4721" s="8">
        <v>177.20155827030911</v>
      </c>
      <c r="V4721" s="10">
        <v>0.10769988075954452</v>
      </c>
    </row>
    <row r="4722" spans="1:22" x14ac:dyDescent="0.25">
      <c r="A4722" s="6">
        <v>44756</v>
      </c>
      <c r="B4722" s="7" t="str">
        <f t="shared" si="73"/>
        <v>7</v>
      </c>
      <c r="C4722" s="17">
        <f>_xlfn.ISOWEEKNUM(Table3[[#This Row],[dt]])</f>
        <v>28</v>
      </c>
      <c r="D4722" s="1">
        <v>15839</v>
      </c>
      <c r="E4722" s="1" t="s">
        <v>10</v>
      </c>
      <c r="F4722" s="1" t="s">
        <v>95</v>
      </c>
      <c r="G4722" s="1" t="s">
        <v>46</v>
      </c>
      <c r="H4722" s="1" t="s">
        <v>19</v>
      </c>
      <c r="I4722" s="1" t="s">
        <v>12</v>
      </c>
      <c r="J4722" s="1" t="s">
        <v>16</v>
      </c>
      <c r="K4722" s="1" t="s">
        <v>14</v>
      </c>
      <c r="L4722" s="1" t="s">
        <v>78</v>
      </c>
      <c r="M4722" s="1">
        <v>49660</v>
      </c>
      <c r="N4722" s="17">
        <v>57.179044329303402</v>
      </c>
      <c r="O4722" s="8">
        <v>971.41842010402343</v>
      </c>
      <c r="P4722" s="8">
        <v>514.30348986509091</v>
      </c>
      <c r="Q4722" s="8">
        <f>P4722-Table3[[#This Row],[paid]]</f>
        <v>-457.11493023893252</v>
      </c>
      <c r="R4722" s="8">
        <v>8.9946150009631776</v>
      </c>
      <c r="S4722" s="8">
        <v>400</v>
      </c>
      <c r="T4722" s="10">
        <v>7.4999999999999997E-2</v>
      </c>
      <c r="U4722" s="8">
        <v>63.135584000503862</v>
      </c>
      <c r="V4722" s="10">
        <v>2.0459898757788978E-2</v>
      </c>
    </row>
    <row r="4723" spans="1:22" x14ac:dyDescent="0.25">
      <c r="A4723" s="6">
        <v>44756</v>
      </c>
      <c r="B4723" s="7" t="str">
        <f t="shared" si="73"/>
        <v>7</v>
      </c>
      <c r="C4723" s="17">
        <f>_xlfn.ISOWEEKNUM(Table3[[#This Row],[dt]])</f>
        <v>28</v>
      </c>
      <c r="D4723" s="1">
        <v>16537</v>
      </c>
      <c r="E4723" s="1" t="s">
        <v>10</v>
      </c>
      <c r="F4723" s="1" t="s">
        <v>89</v>
      </c>
      <c r="G4723" s="1" t="s">
        <v>66</v>
      </c>
      <c r="H4723" s="1" t="s">
        <v>17</v>
      </c>
      <c r="I4723" s="1" t="s">
        <v>12</v>
      </c>
      <c r="J4723" s="1" t="s">
        <v>16</v>
      </c>
      <c r="K4723" s="1" t="s">
        <v>15</v>
      </c>
      <c r="L4723" s="1" t="s">
        <v>80</v>
      </c>
      <c r="M4723" s="1">
        <v>14740</v>
      </c>
      <c r="N4723" s="17">
        <v>42.967650195520797</v>
      </c>
      <c r="O4723" s="8">
        <v>506.40456765668756</v>
      </c>
      <c r="P4723" s="8">
        <v>44.22563886277743</v>
      </c>
      <c r="Q4723" s="8">
        <f>P4723-Table3[[#This Row],[paid]]</f>
        <v>-462.17892879391013</v>
      </c>
      <c r="R4723" s="8">
        <v>1.0292775765379829</v>
      </c>
      <c r="S4723" s="8">
        <v>200</v>
      </c>
      <c r="T4723" s="10">
        <v>7.4999999999999997E-2</v>
      </c>
      <c r="U4723" s="8">
        <v>10.014335298057551</v>
      </c>
      <c r="V4723" s="10">
        <v>3.7739553931336309E-2</v>
      </c>
    </row>
    <row r="4724" spans="1:22" x14ac:dyDescent="0.25">
      <c r="A4724" s="6">
        <v>44756</v>
      </c>
      <c r="B4724" s="7" t="str">
        <f t="shared" si="73"/>
        <v>7</v>
      </c>
      <c r="C4724" s="17">
        <f>_xlfn.ISOWEEKNUM(Table3[[#This Row],[dt]])</f>
        <v>28</v>
      </c>
      <c r="D4724" s="1">
        <v>12446</v>
      </c>
      <c r="E4724" s="1" t="s">
        <v>10</v>
      </c>
      <c r="F4724" s="1" t="s">
        <v>91</v>
      </c>
      <c r="G4724" s="1" t="s">
        <v>32</v>
      </c>
      <c r="H4724" s="1" t="s">
        <v>11</v>
      </c>
      <c r="I4724" s="1" t="s">
        <v>12</v>
      </c>
      <c r="J4724" s="1" t="s">
        <v>13</v>
      </c>
      <c r="K4724" s="1" t="s">
        <v>15</v>
      </c>
      <c r="L4724" s="1" t="s">
        <v>79</v>
      </c>
      <c r="M4724" s="1">
        <v>81420</v>
      </c>
      <c r="N4724" s="17">
        <v>488.47842736788357</v>
      </c>
      <c r="O4724" s="8">
        <v>1160.7340252820336</v>
      </c>
      <c r="P4724" s="8">
        <v>670.20511969522579</v>
      </c>
      <c r="Q4724" s="8">
        <f>P4724-Table3[[#This Row],[paid]]</f>
        <v>-490.52890558680781</v>
      </c>
      <c r="R4724" s="8">
        <v>1.372026034612333</v>
      </c>
      <c r="S4724" s="8">
        <v>800</v>
      </c>
      <c r="T4724" s="10">
        <v>0.21</v>
      </c>
      <c r="U4724" s="8">
        <v>610.59294254061115</v>
      </c>
      <c r="V4724" s="10">
        <v>0.15184230533737614</v>
      </c>
    </row>
    <row r="4725" spans="1:22" x14ac:dyDescent="0.25">
      <c r="A4725" s="6">
        <v>44756</v>
      </c>
      <c r="B4725" s="7" t="str">
        <f t="shared" si="73"/>
        <v>7</v>
      </c>
      <c r="C4725" s="17">
        <f>_xlfn.ISOWEEKNUM(Table3[[#This Row],[dt]])</f>
        <v>28</v>
      </c>
      <c r="D4725" s="1">
        <v>18106</v>
      </c>
      <c r="E4725" s="1" t="s">
        <v>10</v>
      </c>
      <c r="F4725" s="1" t="s">
        <v>89</v>
      </c>
      <c r="G4725" s="1" t="s">
        <v>46</v>
      </c>
      <c r="H4725" s="1" t="s">
        <v>11</v>
      </c>
      <c r="I4725" s="1" t="s">
        <v>22</v>
      </c>
      <c r="J4725" s="1" t="s">
        <v>16</v>
      </c>
      <c r="K4725" s="1" t="s">
        <v>15</v>
      </c>
      <c r="L4725" s="1" t="s">
        <v>75</v>
      </c>
      <c r="M4725" s="1">
        <v>76160</v>
      </c>
      <c r="N4725" s="17">
        <v>422.84716157205241</v>
      </c>
      <c r="O4725" s="8">
        <v>732.61816140435076</v>
      </c>
      <c r="P4725" s="8">
        <v>193.37422600871753</v>
      </c>
      <c r="Q4725" s="8">
        <f>P4725-Table3[[#This Row],[paid]]</f>
        <v>-539.24393539563323</v>
      </c>
      <c r="R4725" s="8">
        <v>0.45731470749335251</v>
      </c>
      <c r="S4725" s="8">
        <v>600</v>
      </c>
      <c r="T4725" s="10">
        <v>0.06</v>
      </c>
      <c r="U4725" s="8">
        <v>9.4378793139295194</v>
      </c>
      <c r="V4725" s="10">
        <v>8.1343823224094419E-3</v>
      </c>
    </row>
    <row r="4726" spans="1:22" x14ac:dyDescent="0.25">
      <c r="A4726" s="6">
        <v>44756</v>
      </c>
      <c r="B4726" s="7" t="str">
        <f t="shared" si="73"/>
        <v>7</v>
      </c>
      <c r="C4726" s="17">
        <f>_xlfn.ISOWEEKNUM(Table3[[#This Row],[dt]])</f>
        <v>28</v>
      </c>
      <c r="D4726" s="1">
        <v>2575</v>
      </c>
      <c r="E4726" s="1" t="s">
        <v>10</v>
      </c>
      <c r="F4726" s="1" t="s">
        <v>92</v>
      </c>
      <c r="G4726" s="1" t="s">
        <v>66</v>
      </c>
      <c r="H4726" s="1" t="s">
        <v>17</v>
      </c>
      <c r="I4726" s="1" t="s">
        <v>18</v>
      </c>
      <c r="J4726" s="1" t="s">
        <v>16</v>
      </c>
      <c r="K4726" s="1" t="s">
        <v>20</v>
      </c>
      <c r="L4726" s="1" t="s">
        <v>78</v>
      </c>
      <c r="M4726" s="1">
        <v>22820</v>
      </c>
      <c r="N4726" s="17">
        <v>27.812309567336992</v>
      </c>
      <c r="O4726" s="8">
        <v>680.48722515517954</v>
      </c>
      <c r="P4726" s="8">
        <v>98.572507097052096</v>
      </c>
      <c r="Q4726" s="8">
        <f>P4726-Table3[[#This Row],[paid]]</f>
        <v>-581.91471805812739</v>
      </c>
      <c r="R4726" s="8">
        <v>3.5442042976832266</v>
      </c>
      <c r="S4726" s="8">
        <v>10000</v>
      </c>
      <c r="T4726" s="10">
        <v>7.4999999999999997E-2</v>
      </c>
      <c r="U4726" s="8">
        <v>10.742293545255762</v>
      </c>
      <c r="V4726" s="10">
        <v>1.8163099532203845E-2</v>
      </c>
    </row>
    <row r="4727" spans="1:22" x14ac:dyDescent="0.25">
      <c r="A4727" s="6">
        <v>44756</v>
      </c>
      <c r="B4727" s="7" t="str">
        <f t="shared" si="73"/>
        <v>7</v>
      </c>
      <c r="C4727" s="17">
        <f>_xlfn.ISOWEEKNUM(Table3[[#This Row],[dt]])</f>
        <v>28</v>
      </c>
      <c r="D4727" s="1">
        <v>15101</v>
      </c>
      <c r="E4727" s="1" t="s">
        <v>10</v>
      </c>
      <c r="F4727" s="1" t="s">
        <v>91</v>
      </c>
      <c r="G4727" s="1" t="s">
        <v>47</v>
      </c>
      <c r="H4727" s="1" t="s">
        <v>17</v>
      </c>
      <c r="I4727" s="1" t="s">
        <v>12</v>
      </c>
      <c r="J4727" s="1" t="s">
        <v>16</v>
      </c>
      <c r="K4727" s="1" t="s">
        <v>14</v>
      </c>
      <c r="L4727" s="1" t="s">
        <v>78</v>
      </c>
      <c r="M4727" s="1">
        <v>123620</v>
      </c>
      <c r="N4727" s="17">
        <v>573.40195255555057</v>
      </c>
      <c r="O4727" s="8">
        <v>7936.2346284424602</v>
      </c>
      <c r="P4727" s="8">
        <v>7223.2578283934636</v>
      </c>
      <c r="Q4727" s="8">
        <f>P4727-Table3[[#This Row],[paid]]</f>
        <v>-712.97680004899667</v>
      </c>
      <c r="R4727" s="8">
        <v>12.597197822924542</v>
      </c>
      <c r="S4727" s="8">
        <v>9200</v>
      </c>
      <c r="T4727" s="10">
        <v>0.1</v>
      </c>
      <c r="U4727" s="8">
        <v>669.54981481773927</v>
      </c>
      <c r="V4727" s="10">
        <v>1.5448934324939613E-2</v>
      </c>
    </row>
    <row r="4728" spans="1:22" x14ac:dyDescent="0.25">
      <c r="A4728" s="6">
        <v>44756</v>
      </c>
      <c r="B4728" s="7" t="str">
        <f t="shared" si="73"/>
        <v>7</v>
      </c>
      <c r="C4728" s="17">
        <f>_xlfn.ISOWEEKNUM(Table3[[#This Row],[dt]])</f>
        <v>28</v>
      </c>
      <c r="D4728" s="1">
        <v>16842</v>
      </c>
      <c r="E4728" s="1" t="s">
        <v>10</v>
      </c>
      <c r="F4728" s="1" t="s">
        <v>93</v>
      </c>
      <c r="G4728" s="1" t="s">
        <v>53</v>
      </c>
      <c r="H4728" s="1" t="s">
        <v>11</v>
      </c>
      <c r="I4728" s="1" t="s">
        <v>12</v>
      </c>
      <c r="J4728" s="1" t="s">
        <v>16</v>
      </c>
      <c r="K4728" s="1" t="s">
        <v>14</v>
      </c>
      <c r="L4728" s="1" t="s">
        <v>79</v>
      </c>
      <c r="M4728" s="1">
        <v>224670</v>
      </c>
      <c r="N4728" s="17">
        <v>724.23088546388635</v>
      </c>
      <c r="O4728" s="8">
        <v>3016.8106733037425</v>
      </c>
      <c r="P4728" s="8">
        <v>2275.9036095871593</v>
      </c>
      <c r="Q4728" s="8">
        <f>P4728-Table3[[#This Row],[paid]]</f>
        <v>-740.90706371658325</v>
      </c>
      <c r="R4728" s="8">
        <v>3.142511118024732</v>
      </c>
      <c r="S4728" s="8">
        <v>1800</v>
      </c>
      <c r="T4728" s="10">
        <v>0.14000000000000001</v>
      </c>
      <c r="U4728" s="8">
        <v>1017.4775983450971</v>
      </c>
      <c r="V4728" s="10">
        <v>7.4510888338959136E-2</v>
      </c>
    </row>
    <row r="4729" spans="1:22" x14ac:dyDescent="0.25">
      <c r="A4729" s="6">
        <v>44756</v>
      </c>
      <c r="B4729" s="7" t="str">
        <f t="shared" si="73"/>
        <v>7</v>
      </c>
      <c r="C4729" s="17">
        <f>_xlfn.ISOWEEKNUM(Table3[[#This Row],[dt]])</f>
        <v>28</v>
      </c>
      <c r="D4729" s="1">
        <v>17962</v>
      </c>
      <c r="E4729" s="1" t="s">
        <v>10</v>
      </c>
      <c r="F4729" s="1" t="s">
        <v>91</v>
      </c>
      <c r="G4729" s="1" t="s">
        <v>41</v>
      </c>
      <c r="H4729" s="1" t="s">
        <v>11</v>
      </c>
      <c r="I4729" s="1" t="s">
        <v>12</v>
      </c>
      <c r="J4729" s="1" t="s">
        <v>23</v>
      </c>
      <c r="K4729" s="1" t="s">
        <v>15</v>
      </c>
      <c r="L4729" s="1" t="s">
        <v>79</v>
      </c>
      <c r="M4729" s="1">
        <v>43440</v>
      </c>
      <c r="N4729" s="17">
        <v>282.0971032231742</v>
      </c>
      <c r="O4729" s="8">
        <v>991.50727932897928</v>
      </c>
      <c r="P4729" s="8">
        <v>244.06747933978684</v>
      </c>
      <c r="Q4729" s="8">
        <f>P4729-Table3[[#This Row],[paid]]</f>
        <v>-747.43979998919247</v>
      </c>
      <c r="R4729" s="8">
        <v>0.86518959801830664</v>
      </c>
      <c r="S4729" s="8">
        <v>400</v>
      </c>
      <c r="T4729" s="10">
        <v>0.06</v>
      </c>
      <c r="U4729" s="8">
        <v>31.609536219875739</v>
      </c>
      <c r="V4729" s="10">
        <v>2.1585243764949014E-2</v>
      </c>
    </row>
    <row r="4730" spans="1:22" x14ac:dyDescent="0.25">
      <c r="A4730" s="6">
        <v>44756</v>
      </c>
      <c r="B4730" s="7" t="str">
        <f t="shared" si="73"/>
        <v>7</v>
      </c>
      <c r="C4730" s="17">
        <f>_xlfn.ISOWEEKNUM(Table3[[#This Row],[dt]])</f>
        <v>28</v>
      </c>
      <c r="D4730" s="1">
        <v>16966</v>
      </c>
      <c r="E4730" s="1" t="s">
        <v>10</v>
      </c>
      <c r="F4730" s="1" t="s">
        <v>89</v>
      </c>
      <c r="G4730" s="1" t="s">
        <v>71</v>
      </c>
      <c r="H4730" s="1" t="s">
        <v>11</v>
      </c>
      <c r="I4730" s="1" t="s">
        <v>12</v>
      </c>
      <c r="J4730" s="1" t="s">
        <v>16</v>
      </c>
      <c r="K4730" s="1" t="s">
        <v>15</v>
      </c>
      <c r="L4730" s="1" t="s">
        <v>77</v>
      </c>
      <c r="M4730" s="1">
        <v>127290</v>
      </c>
      <c r="N4730" s="17">
        <v>227.66365169400581</v>
      </c>
      <c r="O4730" s="8">
        <v>1780.7510016462777</v>
      </c>
      <c r="P4730" s="8">
        <v>965.2673233155956</v>
      </c>
      <c r="Q4730" s="8">
        <f>P4730-Table3[[#This Row],[paid]]</f>
        <v>-815.4836783306821</v>
      </c>
      <c r="R4730" s="8">
        <v>4.2398833372530422</v>
      </c>
      <c r="S4730" s="8">
        <v>600</v>
      </c>
      <c r="T4730" s="10">
        <v>0.2</v>
      </c>
      <c r="U4730" s="8">
        <v>899.21988503810792</v>
      </c>
      <c r="V4730" s="10">
        <v>0.15526266892045659</v>
      </c>
    </row>
    <row r="4731" spans="1:22" x14ac:dyDescent="0.25">
      <c r="A4731" s="6">
        <v>44756</v>
      </c>
      <c r="B4731" s="7" t="str">
        <f t="shared" si="73"/>
        <v>7</v>
      </c>
      <c r="C4731" s="17">
        <f>_xlfn.ISOWEEKNUM(Table3[[#This Row],[dt]])</f>
        <v>28</v>
      </c>
      <c r="D4731" s="1">
        <v>2789</v>
      </c>
      <c r="E4731" s="1" t="s">
        <v>10</v>
      </c>
      <c r="F4731" s="1" t="s">
        <v>92</v>
      </c>
      <c r="G4731" s="1" t="s">
        <v>34</v>
      </c>
      <c r="H4731" s="1" t="s">
        <v>17</v>
      </c>
      <c r="I4731" s="1" t="s">
        <v>12</v>
      </c>
      <c r="J4731" s="1" t="s">
        <v>13</v>
      </c>
      <c r="K4731" s="1" t="s">
        <v>14</v>
      </c>
      <c r="L4731" s="1" t="s">
        <v>76</v>
      </c>
      <c r="M4731" s="1">
        <v>109710</v>
      </c>
      <c r="N4731" s="17">
        <v>410.16917468922327</v>
      </c>
      <c r="O4731" s="8">
        <v>5899.9624146813694</v>
      </c>
      <c r="P4731" s="8">
        <v>5041.63065484853</v>
      </c>
      <c r="Q4731" s="8">
        <f>P4731-Table3[[#This Row],[paid]]</f>
        <v>-858.33175983283945</v>
      </c>
      <c r="R4731" s="8">
        <v>12.291588363919521</v>
      </c>
      <c r="S4731" s="8">
        <v>7800</v>
      </c>
      <c r="T4731" s="10">
        <v>0.14000000000000001</v>
      </c>
      <c r="U4731" s="8">
        <v>1053.710155253734</v>
      </c>
      <c r="V4731" s="10">
        <v>3.4833642373239639E-2</v>
      </c>
    </row>
    <row r="4732" spans="1:22" x14ac:dyDescent="0.25">
      <c r="A4732" s="6">
        <v>44756</v>
      </c>
      <c r="B4732" s="7" t="str">
        <f t="shared" si="73"/>
        <v>7</v>
      </c>
      <c r="C4732" s="17">
        <f>_xlfn.ISOWEEKNUM(Table3[[#This Row],[dt]])</f>
        <v>28</v>
      </c>
      <c r="D4732" s="1">
        <v>2647</v>
      </c>
      <c r="E4732" s="1" t="s">
        <v>10</v>
      </c>
      <c r="F4732" s="1" t="s">
        <v>89</v>
      </c>
      <c r="G4732" s="1" t="s">
        <v>60</v>
      </c>
      <c r="H4732" s="1" t="s">
        <v>11</v>
      </c>
      <c r="I4732" s="1" t="s">
        <v>21</v>
      </c>
      <c r="J4732" s="1" t="s">
        <v>13</v>
      </c>
      <c r="K4732" s="1" t="s">
        <v>14</v>
      </c>
      <c r="L4732" s="1" t="s">
        <v>76</v>
      </c>
      <c r="M4732" s="1">
        <v>46620</v>
      </c>
      <c r="N4732" s="17">
        <v>141.11295902075571</v>
      </c>
      <c r="O4732" s="8">
        <v>1185.8522165840254</v>
      </c>
      <c r="P4732" s="8">
        <v>306.48189605035515</v>
      </c>
      <c r="Q4732" s="8">
        <f>P4732-Table3[[#This Row],[paid]]</f>
        <v>-879.37032053367034</v>
      </c>
      <c r="R4732" s="8">
        <v>2.1718905065641492</v>
      </c>
      <c r="S4732" s="8">
        <v>400</v>
      </c>
      <c r="T4732" s="10">
        <v>0.08</v>
      </c>
      <c r="U4732" s="8">
        <v>70.793146659367238</v>
      </c>
      <c r="V4732" s="10">
        <v>3.8497731607033153E-2</v>
      </c>
    </row>
    <row r="4733" spans="1:22" x14ac:dyDescent="0.25">
      <c r="A4733" s="6">
        <v>44756</v>
      </c>
      <c r="B4733" s="7" t="str">
        <f t="shared" si="73"/>
        <v>7</v>
      </c>
      <c r="C4733" s="17">
        <f>_xlfn.ISOWEEKNUM(Table3[[#This Row],[dt]])</f>
        <v>28</v>
      </c>
      <c r="D4733" s="1">
        <v>18184</v>
      </c>
      <c r="E4733" s="1" t="s">
        <v>10</v>
      </c>
      <c r="F4733" s="1" t="s">
        <v>92</v>
      </c>
      <c r="G4733" s="1" t="s">
        <v>36</v>
      </c>
      <c r="H4733" s="1" t="s">
        <v>11</v>
      </c>
      <c r="I4733" s="1" t="s">
        <v>12</v>
      </c>
      <c r="J4733" s="1" t="s">
        <v>13</v>
      </c>
      <c r="K4733" s="1" t="s">
        <v>15</v>
      </c>
      <c r="L4733" s="1" t="s">
        <v>79</v>
      </c>
      <c r="M4733" s="1">
        <v>88200</v>
      </c>
      <c r="N4733" s="17">
        <v>322.49808036856928</v>
      </c>
      <c r="O4733" s="8">
        <v>1906.7984657310744</v>
      </c>
      <c r="P4733" s="8">
        <v>1024.8980747466742</v>
      </c>
      <c r="Q4733" s="8">
        <f>P4733-Table3[[#This Row],[paid]]</f>
        <v>-881.90039098440025</v>
      </c>
      <c r="R4733" s="8">
        <v>3.1779974428851236</v>
      </c>
      <c r="S4733" s="8">
        <v>1000</v>
      </c>
      <c r="T4733" s="10">
        <v>7.0000000000000007E-2</v>
      </c>
      <c r="U4733" s="8">
        <v>403.63923973400114</v>
      </c>
      <c r="V4733" s="10">
        <v>6.5638923791481951E-2</v>
      </c>
    </row>
    <row r="4734" spans="1:22" x14ac:dyDescent="0.25">
      <c r="A4734" s="6">
        <v>44756</v>
      </c>
      <c r="B4734" s="7" t="str">
        <f t="shared" si="73"/>
        <v>7</v>
      </c>
      <c r="C4734" s="17">
        <f>_xlfn.ISOWEEKNUM(Table3[[#This Row],[dt]])</f>
        <v>28</v>
      </c>
      <c r="D4734" s="1">
        <v>16845</v>
      </c>
      <c r="E4734" s="1" t="s">
        <v>10</v>
      </c>
      <c r="F4734" s="1" t="s">
        <v>95</v>
      </c>
      <c r="G4734" s="1" t="s">
        <v>73</v>
      </c>
      <c r="H4734" s="1" t="s">
        <v>11</v>
      </c>
      <c r="I4734" s="1" t="s">
        <v>12</v>
      </c>
      <c r="J4734" s="1" t="s">
        <v>13</v>
      </c>
      <c r="K4734" s="1" t="s">
        <v>15</v>
      </c>
      <c r="L4734" s="1" t="s">
        <v>80</v>
      </c>
      <c r="M4734" s="1">
        <v>349280</v>
      </c>
      <c r="N4734" s="17">
        <v>1649.6342806785635</v>
      </c>
      <c r="O4734" s="8">
        <v>5318.6295416256435</v>
      </c>
      <c r="P4734" s="8">
        <v>4263.2622050997943</v>
      </c>
      <c r="Q4734" s="8">
        <f>P4734-Table3[[#This Row],[paid]]</f>
        <v>-1055.3673365258492</v>
      </c>
      <c r="R4734" s="8">
        <v>2.5843680960280095</v>
      </c>
      <c r="S4734" s="8">
        <v>2400</v>
      </c>
      <c r="T4734" s="10">
        <v>7.0000000000000007E-2</v>
      </c>
      <c r="U4734" s="8">
        <v>1213.6016938701314</v>
      </c>
      <c r="V4734" s="10">
        <v>4.7444172853454737E-2</v>
      </c>
    </row>
    <row r="4735" spans="1:22" x14ac:dyDescent="0.25">
      <c r="A4735" s="6">
        <v>44756</v>
      </c>
      <c r="B4735" s="7" t="str">
        <f t="shared" si="73"/>
        <v>7</v>
      </c>
      <c r="C4735" s="17">
        <f>_xlfn.ISOWEEKNUM(Table3[[#This Row],[dt]])</f>
        <v>28</v>
      </c>
      <c r="D4735" s="1">
        <v>16483</v>
      </c>
      <c r="E4735" s="1" t="s">
        <v>10</v>
      </c>
      <c r="F4735" s="1" t="s">
        <v>95</v>
      </c>
      <c r="G4735" s="1" t="s">
        <v>52</v>
      </c>
      <c r="H4735" s="1" t="s">
        <v>17</v>
      </c>
      <c r="I4735" s="1" t="s">
        <v>18</v>
      </c>
      <c r="J4735" s="1" t="s">
        <v>13</v>
      </c>
      <c r="K4735" s="1" t="s">
        <v>15</v>
      </c>
      <c r="L4735" s="1" t="s">
        <v>76</v>
      </c>
      <c r="M4735" s="1">
        <v>147370</v>
      </c>
      <c r="N4735" s="17">
        <v>777.98337755157297</v>
      </c>
      <c r="O4735" s="8">
        <v>3417.9926306747743</v>
      </c>
      <c r="P4735" s="8">
        <v>2272.7704711613219</v>
      </c>
      <c r="Q4735" s="8">
        <f>P4735-Table3[[#This Row],[paid]]</f>
        <v>-1145.2221595134524</v>
      </c>
      <c r="R4735" s="8">
        <v>2.9213612227989518</v>
      </c>
      <c r="S4735" s="8">
        <v>3000</v>
      </c>
      <c r="T4735" s="10">
        <v>0.06</v>
      </c>
      <c r="U4735" s="8">
        <v>312.04892767297764</v>
      </c>
      <c r="V4735" s="10">
        <v>2.2883153082144819E-2</v>
      </c>
    </row>
    <row r="4736" spans="1:22" x14ac:dyDescent="0.25">
      <c r="A4736" s="6">
        <v>44756</v>
      </c>
      <c r="B4736" s="7" t="str">
        <f t="shared" si="73"/>
        <v>7</v>
      </c>
      <c r="C4736" s="17">
        <f>_xlfn.ISOWEEKNUM(Table3[[#This Row],[dt]])</f>
        <v>28</v>
      </c>
      <c r="D4736" s="1">
        <v>15102</v>
      </c>
      <c r="E4736" s="1" t="s">
        <v>10</v>
      </c>
      <c r="F4736" s="1" t="s">
        <v>90</v>
      </c>
      <c r="G4736" s="1" t="s">
        <v>49</v>
      </c>
      <c r="H4736" s="1" t="s">
        <v>17</v>
      </c>
      <c r="I4736" s="1" t="s">
        <v>18</v>
      </c>
      <c r="J4736" s="1" t="s">
        <v>13</v>
      </c>
      <c r="K4736" s="1" t="s">
        <v>15</v>
      </c>
      <c r="L4736" s="1" t="s">
        <v>77</v>
      </c>
      <c r="M4736" s="1">
        <v>41730</v>
      </c>
      <c r="N4736" s="17">
        <v>126.44603057033197</v>
      </c>
      <c r="O4736" s="8">
        <v>1652.9339951634465</v>
      </c>
      <c r="P4736" s="8">
        <v>387.04989348736689</v>
      </c>
      <c r="Q4736" s="8">
        <f>P4736-Table3[[#This Row],[paid]]</f>
        <v>-1265.8841016760796</v>
      </c>
      <c r="R4736" s="8">
        <v>3.0609888799323084</v>
      </c>
      <c r="S4736" s="8">
        <v>800</v>
      </c>
      <c r="T4736" s="10">
        <v>6.5000000000000002E-2</v>
      </c>
      <c r="U4736" s="8">
        <v>2.1617490024390427</v>
      </c>
      <c r="V4736" s="10">
        <v>9.3086577846653474E-4</v>
      </c>
    </row>
    <row r="4737" spans="1:22" x14ac:dyDescent="0.25">
      <c r="A4737" s="6">
        <v>44756</v>
      </c>
      <c r="B4737" s="7" t="str">
        <f t="shared" si="73"/>
        <v>7</v>
      </c>
      <c r="C4737" s="17">
        <f>_xlfn.ISOWEEKNUM(Table3[[#This Row],[dt]])</f>
        <v>28</v>
      </c>
      <c r="D4737" s="1">
        <v>17631</v>
      </c>
      <c r="E4737" s="1" t="s">
        <v>10</v>
      </c>
      <c r="F4737" s="1" t="s">
        <v>92</v>
      </c>
      <c r="G4737" s="1" t="s">
        <v>66</v>
      </c>
      <c r="H4737" s="1" t="s">
        <v>17</v>
      </c>
      <c r="I4737" s="1" t="s">
        <v>12</v>
      </c>
      <c r="J4737" s="1" t="s">
        <v>16</v>
      </c>
      <c r="K4737" s="1" t="s">
        <v>14</v>
      </c>
      <c r="L4737" s="1" t="s">
        <v>78</v>
      </c>
      <c r="M4737" s="1">
        <v>199600</v>
      </c>
      <c r="N4737" s="17">
        <v>755.56657128050301</v>
      </c>
      <c r="O4737" s="8">
        <v>5592.078174920096</v>
      </c>
      <c r="P4737" s="8">
        <v>4191.6541001556634</v>
      </c>
      <c r="Q4737" s="8">
        <f>P4737-Table3[[#This Row],[paid]]</f>
        <v>-1400.4240747644326</v>
      </c>
      <c r="R4737" s="8">
        <v>5.5476966021032679</v>
      </c>
      <c r="S4737" s="8">
        <v>7200</v>
      </c>
      <c r="T4737" s="10">
        <v>0.17</v>
      </c>
      <c r="U4737" s="8">
        <v>589.44501641276781</v>
      </c>
      <c r="V4737" s="10">
        <v>2.3437247855243187E-2</v>
      </c>
    </row>
    <row r="4738" spans="1:22" x14ac:dyDescent="0.25">
      <c r="A4738" s="6">
        <v>44756</v>
      </c>
      <c r="B4738" s="7" t="str">
        <f t="shared" ref="B4738:B4801" si="74">TEXT(A4738,"M")</f>
        <v>7</v>
      </c>
      <c r="C4738" s="17">
        <f>_xlfn.ISOWEEKNUM(Table3[[#This Row],[dt]])</f>
        <v>28</v>
      </c>
      <c r="D4738" s="1">
        <v>16846</v>
      </c>
      <c r="E4738" s="1" t="s">
        <v>10</v>
      </c>
      <c r="F4738" s="1" t="s">
        <v>90</v>
      </c>
      <c r="G4738" s="1" t="s">
        <v>41</v>
      </c>
      <c r="H4738" s="1" t="s">
        <v>11</v>
      </c>
      <c r="I4738" s="1" t="s">
        <v>12</v>
      </c>
      <c r="J4738" s="1" t="s">
        <v>13</v>
      </c>
      <c r="K4738" s="1" t="s">
        <v>15</v>
      </c>
      <c r="L4738" s="1" t="s">
        <v>75</v>
      </c>
      <c r="M4738" s="1">
        <v>172340</v>
      </c>
      <c r="N4738" s="17">
        <v>687.02757026565268</v>
      </c>
      <c r="O4738" s="8">
        <v>2980.6889024519537</v>
      </c>
      <c r="P4738" s="8">
        <v>1434.0444358328857</v>
      </c>
      <c r="Q4738" s="8">
        <f>P4738-Table3[[#This Row],[paid]]</f>
        <v>-1546.644466619068</v>
      </c>
      <c r="R4738" s="8">
        <v>2.0873171585797996</v>
      </c>
      <c r="S4738" s="8">
        <v>600</v>
      </c>
      <c r="T4738" s="10">
        <v>0.06</v>
      </c>
      <c r="U4738" s="8">
        <v>479.8187828426756</v>
      </c>
      <c r="V4738" s="10">
        <v>5.5765215597381325E-2</v>
      </c>
    </row>
    <row r="4739" spans="1:22" x14ac:dyDescent="0.25">
      <c r="A4739" s="6">
        <v>44756</v>
      </c>
      <c r="B4739" s="7" t="str">
        <f t="shared" si="74"/>
        <v>7</v>
      </c>
      <c r="C4739" s="17">
        <f>_xlfn.ISOWEEKNUM(Table3[[#This Row],[dt]])</f>
        <v>28</v>
      </c>
      <c r="D4739" s="1">
        <v>17933</v>
      </c>
      <c r="E4739" s="1" t="s">
        <v>10</v>
      </c>
      <c r="F4739" s="1" t="s">
        <v>95</v>
      </c>
      <c r="G4739" s="1" t="s">
        <v>34</v>
      </c>
      <c r="H4739" s="1" t="s">
        <v>11</v>
      </c>
      <c r="I4739" s="1" t="s">
        <v>18</v>
      </c>
      <c r="J4739" s="1" t="s">
        <v>16</v>
      </c>
      <c r="K4739" s="1" t="s">
        <v>15</v>
      </c>
      <c r="L4739" s="1" t="s">
        <v>81</v>
      </c>
      <c r="M4739" s="1">
        <v>126480</v>
      </c>
      <c r="N4739" s="17">
        <v>867.19120743670078</v>
      </c>
      <c r="O4739" s="8">
        <v>3666.294727814909</v>
      </c>
      <c r="P4739" s="8">
        <v>1984.6308063874039</v>
      </c>
      <c r="Q4739" s="8">
        <f>P4739-Table3[[#This Row],[paid]]</f>
        <v>-1681.6639214275051</v>
      </c>
      <c r="R4739" s="8">
        <v>2.2885734880242876</v>
      </c>
      <c r="S4739" s="8">
        <v>2600</v>
      </c>
      <c r="T4739" s="10">
        <v>0.12</v>
      </c>
      <c r="U4739" s="8">
        <v>1338.827544895262</v>
      </c>
      <c r="V4739" s="10">
        <v>0.11243296407122956</v>
      </c>
    </row>
    <row r="4740" spans="1:22" x14ac:dyDescent="0.25">
      <c r="A4740" s="6">
        <v>44756</v>
      </c>
      <c r="B4740" s="7" t="str">
        <f t="shared" si="74"/>
        <v>7</v>
      </c>
      <c r="C4740" s="17">
        <f>_xlfn.ISOWEEKNUM(Table3[[#This Row],[dt]])</f>
        <v>28</v>
      </c>
      <c r="D4740" s="1">
        <v>3015</v>
      </c>
      <c r="E4740" s="1" t="s">
        <v>10</v>
      </c>
      <c r="F4740" s="1" t="s">
        <v>93</v>
      </c>
      <c r="G4740" s="1" t="s">
        <v>38</v>
      </c>
      <c r="H4740" s="1" t="s">
        <v>11</v>
      </c>
      <c r="I4740" s="1" t="s">
        <v>12</v>
      </c>
      <c r="J4740" s="1" t="s">
        <v>16</v>
      </c>
      <c r="K4740" s="1" t="s">
        <v>15</v>
      </c>
      <c r="L4740" s="1" t="s">
        <v>75</v>
      </c>
      <c r="M4740" s="1">
        <v>163130</v>
      </c>
      <c r="N4740" s="17">
        <v>1311.7449903222134</v>
      </c>
      <c r="O4740" s="8">
        <v>2843.1487430131788</v>
      </c>
      <c r="P4740" s="8">
        <v>1100.1433983446711</v>
      </c>
      <c r="Q4740" s="8">
        <f>P4740-Table3[[#This Row],[paid]]</f>
        <v>-1743.0053446685076</v>
      </c>
      <c r="R4740" s="8">
        <v>0.83868694484164563</v>
      </c>
      <c r="S4740" s="8">
        <v>600</v>
      </c>
      <c r="T4740" s="10">
        <v>0.13</v>
      </c>
      <c r="U4740" s="8">
        <v>855.93859067671826</v>
      </c>
      <c r="V4740" s="10">
        <v>0.12967076109723585</v>
      </c>
    </row>
    <row r="4741" spans="1:22" x14ac:dyDescent="0.25">
      <c r="A4741" s="6">
        <v>44756</v>
      </c>
      <c r="B4741" s="7" t="str">
        <f t="shared" si="74"/>
        <v>7</v>
      </c>
      <c r="C4741" s="17">
        <f>_xlfn.ISOWEEKNUM(Table3[[#This Row],[dt]])</f>
        <v>28</v>
      </c>
      <c r="D4741" s="1">
        <v>8767</v>
      </c>
      <c r="E4741" s="1" t="s">
        <v>10</v>
      </c>
      <c r="F4741" s="1" t="s">
        <v>92</v>
      </c>
      <c r="G4741" s="1" t="s">
        <v>45</v>
      </c>
      <c r="H4741" s="1" t="s">
        <v>17</v>
      </c>
      <c r="I4741" s="1" t="s">
        <v>18</v>
      </c>
      <c r="J4741" s="1" t="s">
        <v>13</v>
      </c>
      <c r="K4741" s="1" t="s">
        <v>14</v>
      </c>
      <c r="L4741" s="1" t="s">
        <v>75</v>
      </c>
      <c r="M4741" s="1">
        <v>112460</v>
      </c>
      <c r="N4741" s="17">
        <v>191.93173333333334</v>
      </c>
      <c r="O4741" s="8">
        <v>2998.8432272983341</v>
      </c>
      <c r="P4741" s="8">
        <v>1199.1107887714511</v>
      </c>
      <c r="Q4741" s="8">
        <f>P4741-Table3[[#This Row],[paid]]</f>
        <v>-1799.732438526883</v>
      </c>
      <c r="R4741" s="8">
        <v>6.2475900568715286</v>
      </c>
      <c r="S4741" s="8">
        <v>1800</v>
      </c>
      <c r="T4741" s="10">
        <v>0.12</v>
      </c>
      <c r="U4741" s="8">
        <v>409.57046606430077</v>
      </c>
      <c r="V4741" s="10">
        <v>5.692697037109281E-2</v>
      </c>
    </row>
    <row r="4742" spans="1:22" x14ac:dyDescent="0.25">
      <c r="A4742" s="6">
        <v>44756</v>
      </c>
      <c r="B4742" s="7" t="str">
        <f t="shared" si="74"/>
        <v>7</v>
      </c>
      <c r="C4742" s="17">
        <f>_xlfn.ISOWEEKNUM(Table3[[#This Row],[dt]])</f>
        <v>28</v>
      </c>
      <c r="D4742" s="1">
        <v>12394</v>
      </c>
      <c r="E4742" s="1" t="s">
        <v>10</v>
      </c>
      <c r="F4742" s="1" t="s">
        <v>93</v>
      </c>
      <c r="G4742" s="1" t="s">
        <v>65</v>
      </c>
      <c r="H4742" s="1" t="s">
        <v>17</v>
      </c>
      <c r="I4742" s="1" t="s">
        <v>12</v>
      </c>
      <c r="J4742" s="1" t="s">
        <v>13</v>
      </c>
      <c r="K4742" s="1" t="s">
        <v>14</v>
      </c>
      <c r="L4742" s="1" t="s">
        <v>79</v>
      </c>
      <c r="M4742" s="1">
        <v>50100</v>
      </c>
      <c r="N4742" s="17">
        <v>270.57647550277494</v>
      </c>
      <c r="O4742" s="8">
        <v>2481.0574519341321</v>
      </c>
      <c r="P4742" s="8">
        <v>618.15449435012238</v>
      </c>
      <c r="Q4742" s="8">
        <f>P4742-Table3[[#This Row],[paid]]</f>
        <v>-1862.9029575840098</v>
      </c>
      <c r="R4742" s="8">
        <v>2.2845832890737863</v>
      </c>
      <c r="S4742" s="8">
        <v>800</v>
      </c>
      <c r="T4742" s="10">
        <v>7.0000000000000007E-2</v>
      </c>
      <c r="U4742" s="8">
        <v>27.581198807908599</v>
      </c>
      <c r="V4742" s="10">
        <v>7.4364362145705014E-3</v>
      </c>
    </row>
    <row r="4743" spans="1:22" x14ac:dyDescent="0.25">
      <c r="A4743" s="6">
        <v>44756</v>
      </c>
      <c r="B4743" s="7" t="str">
        <f t="shared" si="74"/>
        <v>7</v>
      </c>
      <c r="C4743" s="17">
        <f>_xlfn.ISOWEEKNUM(Table3[[#This Row],[dt]])</f>
        <v>28</v>
      </c>
      <c r="D4743" s="1">
        <v>9559</v>
      </c>
      <c r="E4743" s="1" t="s">
        <v>10</v>
      </c>
      <c r="F4743" s="1" t="s">
        <v>93</v>
      </c>
      <c r="G4743" s="1" t="s">
        <v>33</v>
      </c>
      <c r="H4743" s="1" t="s">
        <v>17</v>
      </c>
      <c r="I4743" s="1" t="s">
        <v>12</v>
      </c>
      <c r="J4743" s="1" t="s">
        <v>16</v>
      </c>
      <c r="K4743" s="1" t="s">
        <v>14</v>
      </c>
      <c r="L4743" s="1" t="s">
        <v>75</v>
      </c>
      <c r="M4743" s="1">
        <v>131170</v>
      </c>
      <c r="N4743" s="17">
        <v>261.53827519379843</v>
      </c>
      <c r="O4743" s="8">
        <v>3166.265221927114</v>
      </c>
      <c r="P4743" s="8">
        <v>1289.874680605805</v>
      </c>
      <c r="Q4743" s="8">
        <f>P4743-Table3[[#This Row],[paid]]</f>
        <v>-1876.390541321309</v>
      </c>
      <c r="R4743" s="8">
        <v>4.9318772927213619</v>
      </c>
      <c r="S4743" s="8">
        <v>1600</v>
      </c>
      <c r="T4743" s="10">
        <v>7.0000000000000007E-2</v>
      </c>
      <c r="U4743" s="8">
        <v>365.84197096233231</v>
      </c>
      <c r="V4743" s="10">
        <v>4.7270996743977001E-2</v>
      </c>
    </row>
    <row r="4744" spans="1:22" x14ac:dyDescent="0.25">
      <c r="A4744" s="6">
        <v>44756</v>
      </c>
      <c r="B4744" s="7" t="str">
        <f t="shared" si="74"/>
        <v>7</v>
      </c>
      <c r="C4744" s="17">
        <f>_xlfn.ISOWEEKNUM(Table3[[#This Row],[dt]])</f>
        <v>28</v>
      </c>
      <c r="D4744" s="1">
        <v>5585</v>
      </c>
      <c r="E4744" s="1" t="s">
        <v>10</v>
      </c>
      <c r="F4744" s="1" t="s">
        <v>95</v>
      </c>
      <c r="G4744" s="1" t="s">
        <v>65</v>
      </c>
      <c r="H4744" s="1" t="s">
        <v>19</v>
      </c>
      <c r="I4744" s="1" t="s">
        <v>12</v>
      </c>
      <c r="J4744" s="1" t="s">
        <v>13</v>
      </c>
      <c r="K4744" s="1" t="s">
        <v>14</v>
      </c>
      <c r="L4744" s="1" t="s">
        <v>81</v>
      </c>
      <c r="M4744" s="1">
        <v>119230</v>
      </c>
      <c r="N4744" s="17">
        <v>127.06453150853969</v>
      </c>
      <c r="O4744" s="8">
        <v>2797.0465882694284</v>
      </c>
      <c r="P4744" s="8">
        <v>779.39783847810133</v>
      </c>
      <c r="Q4744" s="8">
        <f>P4744-Table3[[#This Row],[paid]]</f>
        <v>-2017.6487497913272</v>
      </c>
      <c r="R4744" s="8">
        <v>6.1338740970820798</v>
      </c>
      <c r="S4744" s="8">
        <v>400</v>
      </c>
      <c r="T4744" s="10">
        <v>7.0000000000000007E-2</v>
      </c>
      <c r="U4744" s="8">
        <v>308.76511993069346</v>
      </c>
      <c r="V4744" s="10">
        <v>6.6026425505962105E-2</v>
      </c>
    </row>
    <row r="4745" spans="1:22" x14ac:dyDescent="0.25">
      <c r="A4745" s="6">
        <v>44756</v>
      </c>
      <c r="B4745" s="7" t="str">
        <f t="shared" si="74"/>
        <v>7</v>
      </c>
      <c r="C4745" s="17">
        <f>_xlfn.ISOWEEKNUM(Table3[[#This Row],[dt]])</f>
        <v>28</v>
      </c>
      <c r="D4745" s="1">
        <v>2370</v>
      </c>
      <c r="E4745" s="1" t="s">
        <v>10</v>
      </c>
      <c r="F4745" s="1" t="s">
        <v>91</v>
      </c>
      <c r="G4745" s="1" t="s">
        <v>51</v>
      </c>
      <c r="H4745" s="1" t="s">
        <v>17</v>
      </c>
      <c r="I4745" s="1" t="s">
        <v>12</v>
      </c>
      <c r="J4745" s="1" t="s">
        <v>13</v>
      </c>
      <c r="K4745" s="1" t="s">
        <v>14</v>
      </c>
      <c r="L4745" s="1" t="s">
        <v>80</v>
      </c>
      <c r="M4745" s="1">
        <v>157900</v>
      </c>
      <c r="N4745" s="17">
        <v>418.86433594434294</v>
      </c>
      <c r="O4745" s="8">
        <v>7176.2934595734196</v>
      </c>
      <c r="P4745" s="8">
        <v>4726.2474756068432</v>
      </c>
      <c r="Q4745" s="8">
        <f>P4745-Table3[[#This Row],[paid]]</f>
        <v>-2450.0459839665764</v>
      </c>
      <c r="R4745" s="8">
        <v>11.283480282348146</v>
      </c>
      <c r="S4745" s="8">
        <v>30000</v>
      </c>
      <c r="T4745" s="10">
        <v>0.08</v>
      </c>
      <c r="U4745" s="8">
        <v>1141.4636463869517</v>
      </c>
      <c r="V4745" s="10">
        <v>4.0252640608935721E-2</v>
      </c>
    </row>
    <row r="4746" spans="1:22" x14ac:dyDescent="0.25">
      <c r="A4746" s="6">
        <v>44756</v>
      </c>
      <c r="B4746" s="7" t="str">
        <f t="shared" si="74"/>
        <v>7</v>
      </c>
      <c r="C4746" s="17">
        <f>_xlfn.ISOWEEKNUM(Table3[[#This Row],[dt]])</f>
        <v>28</v>
      </c>
      <c r="D4746" s="1">
        <v>9315</v>
      </c>
      <c r="E4746" s="1" t="s">
        <v>10</v>
      </c>
      <c r="F4746" s="1" t="s">
        <v>95</v>
      </c>
      <c r="G4746" s="1" t="s">
        <v>37</v>
      </c>
      <c r="H4746" s="1" t="s">
        <v>17</v>
      </c>
      <c r="I4746" s="1" t="s">
        <v>18</v>
      </c>
      <c r="J4746" s="1" t="s">
        <v>16</v>
      </c>
      <c r="K4746" s="1" t="s">
        <v>14</v>
      </c>
      <c r="L4746" s="1" t="s">
        <v>76</v>
      </c>
      <c r="M4746" s="1">
        <v>90590</v>
      </c>
      <c r="N4746" s="17">
        <v>425.47488948919448</v>
      </c>
      <c r="O4746" s="8">
        <v>4838.8813880680755</v>
      </c>
      <c r="P4746" s="8">
        <v>2242.7260608274341</v>
      </c>
      <c r="Q4746" s="8">
        <f>P4746-Table3[[#This Row],[paid]]</f>
        <v>-2596.1553272406413</v>
      </c>
      <c r="R4746" s="8">
        <v>5.2711126231678387</v>
      </c>
      <c r="S4746" s="8">
        <v>3800</v>
      </c>
      <c r="T4746" s="10">
        <v>7.0000000000000007E-2</v>
      </c>
      <c r="U4746" s="8">
        <v>418.16503952392611</v>
      </c>
      <c r="V4746" s="10">
        <v>3.1075651400900305E-2</v>
      </c>
    </row>
    <row r="4747" spans="1:22" x14ac:dyDescent="0.25">
      <c r="A4747" s="6">
        <v>44756</v>
      </c>
      <c r="B4747" s="7" t="str">
        <f t="shared" si="74"/>
        <v>7</v>
      </c>
      <c r="C4747" s="17">
        <f>_xlfn.ISOWEEKNUM(Table3[[#This Row],[dt]])</f>
        <v>28</v>
      </c>
      <c r="D4747" s="1">
        <v>7581</v>
      </c>
      <c r="E4747" s="1" t="s">
        <v>10</v>
      </c>
      <c r="F4747" s="1" t="s">
        <v>93</v>
      </c>
      <c r="G4747" s="1" t="s">
        <v>40</v>
      </c>
      <c r="H4747" s="1" t="s">
        <v>11</v>
      </c>
      <c r="I4747" s="1" t="s">
        <v>12</v>
      </c>
      <c r="J4747" s="1" t="s">
        <v>13</v>
      </c>
      <c r="K4747" s="1" t="s">
        <v>14</v>
      </c>
      <c r="L4747" s="1" t="s">
        <v>77</v>
      </c>
      <c r="M4747" s="1">
        <v>363950</v>
      </c>
      <c r="N4747" s="17">
        <v>1108.40086718629</v>
      </c>
      <c r="O4747" s="8">
        <v>7831.6900736839261</v>
      </c>
      <c r="P4747" s="8">
        <v>4904.3232029409737</v>
      </c>
      <c r="Q4747" s="8">
        <f>P4747-Table3[[#This Row],[paid]]</f>
        <v>-2927.3668707429524</v>
      </c>
      <c r="R4747" s="8">
        <v>4.4246836574485462</v>
      </c>
      <c r="S4747" s="8">
        <v>3800</v>
      </c>
      <c r="T4747" s="10">
        <v>0.17</v>
      </c>
      <c r="U4747" s="8">
        <v>1898.1171900817949</v>
      </c>
      <c r="V4747" s="10">
        <v>6.45048973982639E-2</v>
      </c>
    </row>
    <row r="4748" spans="1:22" x14ac:dyDescent="0.25">
      <c r="A4748" s="6">
        <v>44756</v>
      </c>
      <c r="B4748" s="7" t="str">
        <f t="shared" si="74"/>
        <v>7</v>
      </c>
      <c r="C4748" s="17">
        <f>_xlfn.ISOWEEKNUM(Table3[[#This Row],[dt]])</f>
        <v>28</v>
      </c>
      <c r="D4748" s="1">
        <v>13549</v>
      </c>
      <c r="E4748" s="1" t="s">
        <v>10</v>
      </c>
      <c r="F4748" s="1" t="s">
        <v>91</v>
      </c>
      <c r="G4748" s="1" t="s">
        <v>72</v>
      </c>
      <c r="H4748" s="1" t="s">
        <v>19</v>
      </c>
      <c r="I4748" s="1" t="s">
        <v>12</v>
      </c>
      <c r="J4748" s="1" t="s">
        <v>13</v>
      </c>
      <c r="K4748" s="1" t="s">
        <v>14</v>
      </c>
      <c r="L4748" s="1" t="s">
        <v>81</v>
      </c>
      <c r="M4748" s="1">
        <v>290890</v>
      </c>
      <c r="N4748" s="17">
        <v>280.82104308179026</v>
      </c>
      <c r="O4748" s="8">
        <v>6943.7378996137049</v>
      </c>
      <c r="P4748" s="8">
        <v>3915.557670393735</v>
      </c>
      <c r="Q4748" s="8">
        <f>P4748-Table3[[#This Row],[paid]]</f>
        <v>-3028.18022921997</v>
      </c>
      <c r="R4748" s="8">
        <v>13.943248794405029</v>
      </c>
      <c r="S4748" s="8">
        <v>2800</v>
      </c>
      <c r="T4748" s="10">
        <v>7.0000000000000007E-2</v>
      </c>
      <c r="U4748" s="8">
        <v>270.60372264272939</v>
      </c>
      <c r="V4748" s="10">
        <v>1.1518313414579267E-2</v>
      </c>
    </row>
    <row r="4749" spans="1:22" x14ac:dyDescent="0.25">
      <c r="A4749" s="6">
        <v>44756</v>
      </c>
      <c r="B4749" s="7" t="str">
        <f t="shared" si="74"/>
        <v>7</v>
      </c>
      <c r="C4749" s="17">
        <f>_xlfn.ISOWEEKNUM(Table3[[#This Row],[dt]])</f>
        <v>28</v>
      </c>
      <c r="D4749" s="1">
        <v>5351</v>
      </c>
      <c r="E4749" s="1" t="s">
        <v>10</v>
      </c>
      <c r="F4749" s="1" t="s">
        <v>92</v>
      </c>
      <c r="G4749" s="1" t="s">
        <v>66</v>
      </c>
      <c r="H4749" s="1" t="s">
        <v>17</v>
      </c>
      <c r="I4749" s="1" t="s">
        <v>12</v>
      </c>
      <c r="J4749" s="1" t="s">
        <v>13</v>
      </c>
      <c r="K4749" s="1" t="s">
        <v>14</v>
      </c>
      <c r="L4749" s="1" t="s">
        <v>75</v>
      </c>
      <c r="M4749" s="1">
        <v>271570</v>
      </c>
      <c r="N4749" s="17">
        <v>584.2595737935095</v>
      </c>
      <c r="O4749" s="8">
        <v>9700.6395235042746</v>
      </c>
      <c r="P4749" s="8">
        <v>4971.6592223921762</v>
      </c>
      <c r="Q4749" s="8">
        <f>P4749-Table3[[#This Row],[paid]]</f>
        <v>-4728.9803011120985</v>
      </c>
      <c r="R4749" s="8">
        <v>8.5093329153546264</v>
      </c>
      <c r="S4749" s="8">
        <v>6600</v>
      </c>
      <c r="T4749" s="10">
        <v>0.06</v>
      </c>
      <c r="U4749" s="8">
        <v>1520.3509175756267</v>
      </c>
      <c r="V4749" s="10">
        <v>5.0967254242742552E-2</v>
      </c>
    </row>
    <row r="4750" spans="1:22" x14ac:dyDescent="0.25">
      <c r="A4750" s="6">
        <v>44757</v>
      </c>
      <c r="B4750" s="7" t="str">
        <f t="shared" si="74"/>
        <v>7</v>
      </c>
      <c r="C4750" s="17">
        <f>_xlfn.ISOWEEKNUM(Table3[[#This Row],[dt]])</f>
        <v>28</v>
      </c>
      <c r="D4750" s="1">
        <v>16846</v>
      </c>
      <c r="E4750" s="1" t="s">
        <v>10</v>
      </c>
      <c r="F4750" s="1" t="s">
        <v>94</v>
      </c>
      <c r="G4750" s="1" t="s">
        <v>45</v>
      </c>
      <c r="H4750" s="1" t="s">
        <v>11</v>
      </c>
      <c r="I4750" s="1" t="s">
        <v>12</v>
      </c>
      <c r="J4750" s="1" t="s">
        <v>13</v>
      </c>
      <c r="K4750" s="1" t="s">
        <v>15</v>
      </c>
      <c r="L4750" s="1" t="s">
        <v>76</v>
      </c>
      <c r="M4750" s="1">
        <v>692540</v>
      </c>
      <c r="N4750" s="17">
        <v>2253.7826135538298</v>
      </c>
      <c r="O4750" s="8">
        <v>12793.801499040132</v>
      </c>
      <c r="P4750" s="8">
        <v>20625.498841055491</v>
      </c>
      <c r="Q4750" s="8">
        <f>P4750-Table3[[#This Row],[paid]]</f>
        <v>7831.697342015359</v>
      </c>
      <c r="R4750" s="8">
        <v>9.1515032181975204</v>
      </c>
      <c r="S4750" s="8">
        <v>7400</v>
      </c>
      <c r="T4750" s="10">
        <v>0.06</v>
      </c>
      <c r="U4750" s="8">
        <v>356.7236148263442</v>
      </c>
      <c r="V4750" s="10">
        <v>2.8825453513903086E-3</v>
      </c>
    </row>
    <row r="4751" spans="1:22" x14ac:dyDescent="0.25">
      <c r="A4751" s="6">
        <v>44757</v>
      </c>
      <c r="B4751" s="7" t="str">
        <f t="shared" si="74"/>
        <v>7</v>
      </c>
      <c r="C4751" s="17">
        <f>_xlfn.ISOWEEKNUM(Table3[[#This Row],[dt]])</f>
        <v>28</v>
      </c>
      <c r="D4751" s="1">
        <v>15101</v>
      </c>
      <c r="E4751" s="1" t="s">
        <v>10</v>
      </c>
      <c r="F4751" s="1" t="s">
        <v>94</v>
      </c>
      <c r="G4751" s="1" t="s">
        <v>74</v>
      </c>
      <c r="H4751" s="1" t="s">
        <v>17</v>
      </c>
      <c r="I4751" s="1" t="s">
        <v>12</v>
      </c>
      <c r="J4751" s="1" t="s">
        <v>16</v>
      </c>
      <c r="K4751" s="1" t="s">
        <v>14</v>
      </c>
      <c r="L4751" s="1" t="s">
        <v>75</v>
      </c>
      <c r="M4751" s="1">
        <v>196590</v>
      </c>
      <c r="N4751" s="17">
        <v>839.3685955394817</v>
      </c>
      <c r="O4751" s="8">
        <v>11536.268580503351</v>
      </c>
      <c r="P4751" s="8">
        <v>18986.630502320284</v>
      </c>
      <c r="Q4751" s="8">
        <f>P4751-Table3[[#This Row],[paid]]</f>
        <v>7450.3619218169333</v>
      </c>
      <c r="R4751" s="8">
        <v>22.620134471575192</v>
      </c>
      <c r="S4751" s="8">
        <v>19400</v>
      </c>
      <c r="T4751" s="10">
        <v>0.1</v>
      </c>
      <c r="U4751" s="8">
        <v>7014.7819408292225</v>
      </c>
      <c r="V4751" s="10">
        <v>6.1576503704997156E-2</v>
      </c>
    </row>
    <row r="4752" spans="1:22" x14ac:dyDescent="0.25">
      <c r="A4752" s="6">
        <v>44757</v>
      </c>
      <c r="B4752" s="7" t="str">
        <f t="shared" si="74"/>
        <v>7</v>
      </c>
      <c r="C4752" s="17">
        <f>_xlfn.ISOWEEKNUM(Table3[[#This Row],[dt]])</f>
        <v>28</v>
      </c>
      <c r="D4752" s="1">
        <v>13549</v>
      </c>
      <c r="E4752" s="1" t="s">
        <v>10</v>
      </c>
      <c r="F4752" s="1" t="s">
        <v>93</v>
      </c>
      <c r="G4752" s="1" t="s">
        <v>52</v>
      </c>
      <c r="H4752" s="1" t="s">
        <v>19</v>
      </c>
      <c r="I4752" s="1" t="s">
        <v>12</v>
      </c>
      <c r="J4752" s="1" t="s">
        <v>13</v>
      </c>
      <c r="K4752" s="1" t="s">
        <v>14</v>
      </c>
      <c r="L4752" s="1" t="s">
        <v>76</v>
      </c>
      <c r="M4752" s="1">
        <v>696000</v>
      </c>
      <c r="N4752" s="17">
        <v>595.61582515963391</v>
      </c>
      <c r="O4752" s="8">
        <v>20592.497585685003</v>
      </c>
      <c r="P4752" s="8">
        <v>26207.729576058857</v>
      </c>
      <c r="Q4752" s="8">
        <f>P4752-Table3[[#This Row],[paid]]</f>
        <v>5615.2319903738535</v>
      </c>
      <c r="R4752" s="8">
        <v>44.001063217275657</v>
      </c>
      <c r="S4752" s="8">
        <v>17000</v>
      </c>
      <c r="T4752" s="10">
        <v>7.0000000000000007E-2</v>
      </c>
      <c r="U4752" s="8">
        <v>1428.6862037247909</v>
      </c>
      <c r="V4752" s="10">
        <v>9.0856541615488163E-3</v>
      </c>
    </row>
    <row r="4753" spans="1:22" x14ac:dyDescent="0.25">
      <c r="A4753" s="6">
        <v>44757</v>
      </c>
      <c r="B4753" s="7" t="str">
        <f t="shared" si="74"/>
        <v>7</v>
      </c>
      <c r="C4753" s="17">
        <f>_xlfn.ISOWEEKNUM(Table3[[#This Row],[dt]])</f>
        <v>28</v>
      </c>
      <c r="D4753" s="1">
        <v>2796</v>
      </c>
      <c r="E4753" s="1" t="s">
        <v>10</v>
      </c>
      <c r="F4753" s="1" t="s">
        <v>90</v>
      </c>
      <c r="G4753" s="1" t="s">
        <v>30</v>
      </c>
      <c r="H4753" s="1" t="s">
        <v>17</v>
      </c>
      <c r="I4753" s="1" t="s">
        <v>12</v>
      </c>
      <c r="J4753" s="1" t="s">
        <v>13</v>
      </c>
      <c r="K4753" s="1" t="s">
        <v>14</v>
      </c>
      <c r="L4753" s="1" t="s">
        <v>77</v>
      </c>
      <c r="M4753" s="1">
        <v>162400</v>
      </c>
      <c r="N4753" s="17">
        <v>679.12727272727273</v>
      </c>
      <c r="O4753" s="8">
        <v>8646.9784257968186</v>
      </c>
      <c r="P4753" s="8">
        <v>14184.538346963671</v>
      </c>
      <c r="Q4753" s="8">
        <f>P4753-Table3[[#This Row],[paid]]</f>
        <v>5537.5599211668523</v>
      </c>
      <c r="R4753" s="8">
        <v>20.886421318349804</v>
      </c>
      <c r="S4753" s="8">
        <v>17800</v>
      </c>
      <c r="T4753" s="10">
        <v>0.11</v>
      </c>
      <c r="U4753" s="8">
        <v>3605.8645623537332</v>
      </c>
      <c r="V4753" s="10">
        <v>4.2368486894577027E-2</v>
      </c>
    </row>
    <row r="4754" spans="1:22" x14ac:dyDescent="0.25">
      <c r="A4754" s="6">
        <v>44757</v>
      </c>
      <c r="B4754" s="7" t="str">
        <f t="shared" si="74"/>
        <v>7</v>
      </c>
      <c r="C4754" s="17">
        <f>_xlfn.ISOWEEKNUM(Table3[[#This Row],[dt]])</f>
        <v>28</v>
      </c>
      <c r="D4754" s="1">
        <v>10509</v>
      </c>
      <c r="E4754" s="1" t="s">
        <v>10</v>
      </c>
      <c r="F4754" s="1" t="s">
        <v>91</v>
      </c>
      <c r="G4754" s="1" t="s">
        <v>47</v>
      </c>
      <c r="H4754" s="1" t="s">
        <v>17</v>
      </c>
      <c r="I4754" s="1" t="s">
        <v>12</v>
      </c>
      <c r="J4754" s="1" t="s">
        <v>13</v>
      </c>
      <c r="K4754" s="1" t="s">
        <v>14</v>
      </c>
      <c r="L4754" s="1" t="s">
        <v>75</v>
      </c>
      <c r="M4754" s="1">
        <v>536210</v>
      </c>
      <c r="N4754" s="17">
        <v>1349.5400727981273</v>
      </c>
      <c r="O4754" s="8">
        <v>23058.54978537112</v>
      </c>
      <c r="P4754" s="8">
        <v>27883.904082409485</v>
      </c>
      <c r="Q4754" s="8">
        <f>P4754-Table3[[#This Row],[paid]]</f>
        <v>4825.3542970383642</v>
      </c>
      <c r="R4754" s="8">
        <v>20.661782961802079</v>
      </c>
      <c r="S4754" s="8">
        <v>31200</v>
      </c>
      <c r="T4754" s="10">
        <v>0.108</v>
      </c>
      <c r="U4754" s="8">
        <v>812.86631296300004</v>
      </c>
      <c r="V4754" s="10">
        <v>4.858635233673486E-3</v>
      </c>
    </row>
    <row r="4755" spans="1:22" x14ac:dyDescent="0.25">
      <c r="A4755" s="6">
        <v>44757</v>
      </c>
      <c r="B4755" s="7" t="str">
        <f t="shared" si="74"/>
        <v>7</v>
      </c>
      <c r="C4755" s="17">
        <f>_xlfn.ISOWEEKNUM(Table3[[#This Row],[dt]])</f>
        <v>28</v>
      </c>
      <c r="D4755" s="1">
        <v>16966</v>
      </c>
      <c r="E4755" s="1" t="s">
        <v>10</v>
      </c>
      <c r="F4755" s="1" t="s">
        <v>89</v>
      </c>
      <c r="G4755" s="1" t="s">
        <v>73</v>
      </c>
      <c r="H4755" s="1" t="s">
        <v>11</v>
      </c>
      <c r="I4755" s="1" t="s">
        <v>12</v>
      </c>
      <c r="J4755" s="1" t="s">
        <v>16</v>
      </c>
      <c r="K4755" s="1" t="s">
        <v>15</v>
      </c>
      <c r="L4755" s="1" t="s">
        <v>79</v>
      </c>
      <c r="M4755" s="1">
        <v>451170</v>
      </c>
      <c r="N4755" s="17">
        <v>1019.0935049437436</v>
      </c>
      <c r="O4755" s="8">
        <v>6029.2254867523225</v>
      </c>
      <c r="P4755" s="8">
        <v>9660.9190776581345</v>
      </c>
      <c r="Q4755" s="8">
        <f>P4755-Table3[[#This Row],[paid]]</f>
        <v>3631.693590905812</v>
      </c>
      <c r="R4755" s="8">
        <v>9.4799142873464195</v>
      </c>
      <c r="S4755" s="8">
        <v>7000</v>
      </c>
      <c r="T4755" s="10">
        <v>0.2</v>
      </c>
      <c r="U4755" s="8">
        <v>7861.631495136292</v>
      </c>
      <c r="V4755" s="10">
        <v>0.13562601087159365</v>
      </c>
    </row>
    <row r="4756" spans="1:22" x14ac:dyDescent="0.25">
      <c r="A4756" s="6">
        <v>44757</v>
      </c>
      <c r="B4756" s="7" t="str">
        <f t="shared" si="74"/>
        <v>7</v>
      </c>
      <c r="C4756" s="17">
        <f>_xlfn.ISOWEEKNUM(Table3[[#This Row],[dt]])</f>
        <v>28</v>
      </c>
      <c r="D4756" s="1">
        <v>5585</v>
      </c>
      <c r="E4756" s="1" t="s">
        <v>10</v>
      </c>
      <c r="F4756" s="1" t="s">
        <v>93</v>
      </c>
      <c r="G4756" s="1" t="s">
        <v>43</v>
      </c>
      <c r="H4756" s="1" t="s">
        <v>19</v>
      </c>
      <c r="I4756" s="1" t="s">
        <v>12</v>
      </c>
      <c r="J4756" s="1" t="s">
        <v>13</v>
      </c>
      <c r="K4756" s="1" t="s">
        <v>14</v>
      </c>
      <c r="L4756" s="1" t="s">
        <v>77</v>
      </c>
      <c r="M4756" s="1">
        <v>498840</v>
      </c>
      <c r="N4756" s="17">
        <v>683.50530203741221</v>
      </c>
      <c r="O4756" s="8">
        <v>14042.997501960397</v>
      </c>
      <c r="P4756" s="8">
        <v>17388.520378782727</v>
      </c>
      <c r="Q4756" s="8">
        <f>P4756-Table3[[#This Row],[paid]]</f>
        <v>3345.5228768223296</v>
      </c>
      <c r="R4756" s="8">
        <v>25.440212865870283</v>
      </c>
      <c r="S4756" s="8">
        <v>10400</v>
      </c>
      <c r="T4756" s="10">
        <v>7.0000000000000007E-2</v>
      </c>
      <c r="U4756" s="8">
        <v>6680.9565401056016</v>
      </c>
      <c r="V4756" s="10">
        <v>6.4036084291734102E-2</v>
      </c>
    </row>
    <row r="4757" spans="1:22" x14ac:dyDescent="0.25">
      <c r="A4757" s="6">
        <v>44757</v>
      </c>
      <c r="B4757" s="7" t="str">
        <f t="shared" si="74"/>
        <v>7</v>
      </c>
      <c r="C4757" s="17">
        <f>_xlfn.ISOWEEKNUM(Table3[[#This Row],[dt]])</f>
        <v>28</v>
      </c>
      <c r="D4757" s="1">
        <v>5638</v>
      </c>
      <c r="E4757" s="1" t="s">
        <v>10</v>
      </c>
      <c r="F4757" s="1" t="s">
        <v>92</v>
      </c>
      <c r="G4757" s="1" t="s">
        <v>61</v>
      </c>
      <c r="H4757" s="1" t="s">
        <v>11</v>
      </c>
      <c r="I4757" s="1" t="s">
        <v>12</v>
      </c>
      <c r="J4757" s="1" t="s">
        <v>16</v>
      </c>
      <c r="K4757" s="1" t="s">
        <v>15</v>
      </c>
      <c r="L4757" s="1" t="s">
        <v>81</v>
      </c>
      <c r="M4757" s="1">
        <v>476160</v>
      </c>
      <c r="N4757" s="17">
        <v>1112.2090153898318</v>
      </c>
      <c r="O4757" s="8">
        <v>6086.7068460512473</v>
      </c>
      <c r="P4757" s="8">
        <v>9099.0460056629108</v>
      </c>
      <c r="Q4757" s="8">
        <f>P4757-Table3[[#This Row],[paid]]</f>
        <v>3012.3391596116635</v>
      </c>
      <c r="R4757" s="8">
        <v>8.1810575887785575</v>
      </c>
      <c r="S4757" s="8">
        <v>4200</v>
      </c>
      <c r="T4757" s="10">
        <v>0.04</v>
      </c>
      <c r="U4757" s="8">
        <v>1045.4416239341836</v>
      </c>
      <c r="V4757" s="10">
        <v>1.9149289996693776E-2</v>
      </c>
    </row>
    <row r="4758" spans="1:22" x14ac:dyDescent="0.25">
      <c r="A4758" s="6">
        <v>44757</v>
      </c>
      <c r="B4758" s="7" t="str">
        <f t="shared" si="74"/>
        <v>7</v>
      </c>
      <c r="C4758" s="17">
        <f>_xlfn.ISOWEEKNUM(Table3[[#This Row],[dt]])</f>
        <v>28</v>
      </c>
      <c r="D4758" s="1">
        <v>14988</v>
      </c>
      <c r="E4758" s="1" t="s">
        <v>10</v>
      </c>
      <c r="F4758" s="1" t="s">
        <v>95</v>
      </c>
      <c r="G4758" s="1" t="s">
        <v>28</v>
      </c>
      <c r="H4758" s="1" t="s">
        <v>11</v>
      </c>
      <c r="I4758" s="1" t="s">
        <v>12</v>
      </c>
      <c r="J4758" s="1" t="s">
        <v>16</v>
      </c>
      <c r="K4758" s="1" t="s">
        <v>14</v>
      </c>
      <c r="L4758" s="1" t="s">
        <v>78</v>
      </c>
      <c r="M4758" s="1">
        <v>383080</v>
      </c>
      <c r="N4758" s="17">
        <v>1353.6395759717313</v>
      </c>
      <c r="O4758" s="8">
        <v>9161.2203186060851</v>
      </c>
      <c r="P4758" s="8">
        <v>12016.463553741814</v>
      </c>
      <c r="Q4758" s="8">
        <f>P4758-Table3[[#This Row],[paid]]</f>
        <v>2855.2432351357293</v>
      </c>
      <c r="R4758" s="8">
        <v>8.877151471517525</v>
      </c>
      <c r="S4758" s="8">
        <v>6800</v>
      </c>
      <c r="T4758" s="10">
        <v>0.14000000000000001</v>
      </c>
      <c r="U4758" s="8">
        <v>525.90169279072836</v>
      </c>
      <c r="V4758" s="10">
        <v>7.2941828300635576E-3</v>
      </c>
    </row>
    <row r="4759" spans="1:22" x14ac:dyDescent="0.25">
      <c r="A4759" s="6">
        <v>44757</v>
      </c>
      <c r="B4759" s="7" t="str">
        <f t="shared" si="74"/>
        <v>7</v>
      </c>
      <c r="C4759" s="17">
        <f>_xlfn.ISOWEEKNUM(Table3[[#This Row],[dt]])</f>
        <v>28</v>
      </c>
      <c r="D4759" s="1">
        <v>17962</v>
      </c>
      <c r="E4759" s="1" t="s">
        <v>10</v>
      </c>
      <c r="F4759" s="1" t="s">
        <v>93</v>
      </c>
      <c r="G4759" s="1" t="s">
        <v>66</v>
      </c>
      <c r="H4759" s="1" t="s">
        <v>11</v>
      </c>
      <c r="I4759" s="1" t="s">
        <v>12</v>
      </c>
      <c r="J4759" s="1" t="s">
        <v>23</v>
      </c>
      <c r="K4759" s="1" t="s">
        <v>15</v>
      </c>
      <c r="L4759" s="1" t="s">
        <v>76</v>
      </c>
      <c r="M4759" s="1">
        <v>344230</v>
      </c>
      <c r="N4759" s="17">
        <v>2882.0887734795906</v>
      </c>
      <c r="O4759" s="8">
        <v>7182.2589470714147</v>
      </c>
      <c r="P4759" s="8">
        <v>9999.9554973806135</v>
      </c>
      <c r="Q4759" s="8">
        <f>P4759-Table3[[#This Row],[paid]]</f>
        <v>2817.6965503091988</v>
      </c>
      <c r="R4759" s="8">
        <v>3.4696903125948864</v>
      </c>
      <c r="S4759" s="8">
        <v>17400</v>
      </c>
      <c r="T4759" s="10">
        <v>0.06</v>
      </c>
      <c r="U4759" s="8">
        <v>2403.4482572896864</v>
      </c>
      <c r="V4759" s="10">
        <v>4.0057649221859795E-2</v>
      </c>
    </row>
    <row r="4760" spans="1:22" x14ac:dyDescent="0.25">
      <c r="A4760" s="6">
        <v>44757</v>
      </c>
      <c r="B4760" s="7" t="str">
        <f t="shared" si="74"/>
        <v>7</v>
      </c>
      <c r="C4760" s="17">
        <f>_xlfn.ISOWEEKNUM(Table3[[#This Row],[dt]])</f>
        <v>28</v>
      </c>
      <c r="D4760" s="1">
        <v>18082</v>
      </c>
      <c r="E4760" s="1" t="s">
        <v>24</v>
      </c>
      <c r="F4760" s="1" t="s">
        <v>95</v>
      </c>
      <c r="G4760" s="1" t="s">
        <v>47</v>
      </c>
      <c r="H4760" s="1" t="s">
        <v>11</v>
      </c>
      <c r="I4760" s="1" t="s">
        <v>12</v>
      </c>
      <c r="J4760" s="1" t="s">
        <v>13</v>
      </c>
      <c r="K4760" s="1" t="s">
        <v>15</v>
      </c>
      <c r="L4760" s="1" t="s">
        <v>79</v>
      </c>
      <c r="M4760" s="1">
        <v>141320</v>
      </c>
      <c r="N4760" s="17">
        <v>1311.8081608973121</v>
      </c>
      <c r="O4760" s="8">
        <v>3924.4770934141384</v>
      </c>
      <c r="P4760" s="8">
        <v>5958.5197666611448</v>
      </c>
      <c r="Q4760" s="8">
        <f>P4760-Table3[[#This Row],[paid]]</f>
        <v>2034.0426732470064</v>
      </c>
      <c r="R4760" s="8">
        <v>4.5422188581182157</v>
      </c>
      <c r="S4760" s="8">
        <v>10400</v>
      </c>
      <c r="T4760" s="10">
        <v>0.15</v>
      </c>
      <c r="U4760" s="8">
        <v>1618.0372088223628</v>
      </c>
      <c r="V4760" s="10">
        <v>4.5258365952886924E-2</v>
      </c>
    </row>
    <row r="4761" spans="1:22" x14ac:dyDescent="0.25">
      <c r="A4761" s="6">
        <v>44757</v>
      </c>
      <c r="B4761" s="7" t="str">
        <f t="shared" si="74"/>
        <v>7</v>
      </c>
      <c r="C4761" s="17">
        <f>_xlfn.ISOWEEKNUM(Table3[[#This Row],[dt]])</f>
        <v>28</v>
      </c>
      <c r="D4761" s="1">
        <v>15242</v>
      </c>
      <c r="E4761" s="1" t="s">
        <v>10</v>
      </c>
      <c r="F4761" s="1" t="s">
        <v>93</v>
      </c>
      <c r="G4761" s="1" t="s">
        <v>30</v>
      </c>
      <c r="H4761" s="1" t="s">
        <v>11</v>
      </c>
      <c r="I4761" s="1" t="s">
        <v>18</v>
      </c>
      <c r="J4761" s="1" t="s">
        <v>13</v>
      </c>
      <c r="K4761" s="1" t="s">
        <v>14</v>
      </c>
      <c r="L4761" s="1" t="s">
        <v>75</v>
      </c>
      <c r="M4761" s="1">
        <v>129200</v>
      </c>
      <c r="N4761" s="17">
        <v>695.71460623737937</v>
      </c>
      <c r="O4761" s="8">
        <v>2973.3253077850391</v>
      </c>
      <c r="P4761" s="8">
        <v>4788.3931613919058</v>
      </c>
      <c r="Q4761" s="8">
        <f>P4761-Table3[[#This Row],[paid]]</f>
        <v>1815.0678536068667</v>
      </c>
      <c r="R4761" s="8">
        <v>6.8826974717246276</v>
      </c>
      <c r="S4761" s="8">
        <v>6800</v>
      </c>
      <c r="T4761" s="10">
        <v>0.14000000000000001</v>
      </c>
      <c r="U4761" s="8">
        <v>3581.9894134650458</v>
      </c>
      <c r="V4761" s="10">
        <v>0.12467611063999812</v>
      </c>
    </row>
    <row r="4762" spans="1:22" x14ac:dyDescent="0.25">
      <c r="A4762" s="6">
        <v>44757</v>
      </c>
      <c r="B4762" s="7" t="str">
        <f t="shared" si="74"/>
        <v>7</v>
      </c>
      <c r="C4762" s="17">
        <f>_xlfn.ISOWEEKNUM(Table3[[#This Row],[dt]])</f>
        <v>28</v>
      </c>
      <c r="D4762" s="1">
        <v>17956</v>
      </c>
      <c r="E4762" s="1" t="s">
        <v>10</v>
      </c>
      <c r="F4762" s="1" t="s">
        <v>95</v>
      </c>
      <c r="G4762" s="1" t="s">
        <v>69</v>
      </c>
      <c r="H4762" s="1" t="s">
        <v>11</v>
      </c>
      <c r="I4762" s="1" t="s">
        <v>18</v>
      </c>
      <c r="J4762" s="1" t="s">
        <v>13</v>
      </c>
      <c r="K4762" s="1" t="s">
        <v>14</v>
      </c>
      <c r="L4762" s="1" t="s">
        <v>77</v>
      </c>
      <c r="M4762" s="1">
        <v>372740</v>
      </c>
      <c r="N4762" s="17">
        <v>665.32845589369526</v>
      </c>
      <c r="O4762" s="8">
        <v>4854.1102804316624</v>
      </c>
      <c r="P4762" s="8">
        <v>6645.2216000356175</v>
      </c>
      <c r="Q4762" s="8">
        <f>P4762-Table3[[#This Row],[paid]]</f>
        <v>1791.1113196039551</v>
      </c>
      <c r="R4762" s="8">
        <v>9.9878812354560953</v>
      </c>
      <c r="S4762" s="8">
        <v>5400</v>
      </c>
      <c r="T4762" s="10">
        <v>0.08</v>
      </c>
      <c r="U4762" s="8">
        <v>369.00622013173597</v>
      </c>
      <c r="V4762" s="10">
        <v>9.254926380226812E-3</v>
      </c>
    </row>
    <row r="4763" spans="1:22" x14ac:dyDescent="0.25">
      <c r="A4763" s="6">
        <v>44757</v>
      </c>
      <c r="B4763" s="7" t="str">
        <f t="shared" si="74"/>
        <v>7</v>
      </c>
      <c r="C4763" s="17">
        <f>_xlfn.ISOWEEKNUM(Table3[[#This Row],[dt]])</f>
        <v>28</v>
      </c>
      <c r="D4763" s="1">
        <v>17849</v>
      </c>
      <c r="E4763" s="1" t="s">
        <v>10</v>
      </c>
      <c r="F4763" s="1" t="s">
        <v>90</v>
      </c>
      <c r="G4763" s="1" t="s">
        <v>46</v>
      </c>
      <c r="H4763" s="1" t="s">
        <v>11</v>
      </c>
      <c r="I4763" s="1" t="s">
        <v>18</v>
      </c>
      <c r="J4763" s="1" t="s">
        <v>16</v>
      </c>
      <c r="K4763" s="1" t="s">
        <v>15</v>
      </c>
      <c r="L4763" s="1" t="s">
        <v>79</v>
      </c>
      <c r="M4763" s="1">
        <v>342160</v>
      </c>
      <c r="N4763" s="17">
        <v>915.84106442140273</v>
      </c>
      <c r="O4763" s="8">
        <v>3658.0400731503028</v>
      </c>
      <c r="P4763" s="8">
        <v>5421.0085991749502</v>
      </c>
      <c r="Q4763" s="8">
        <f>P4763-Table3[[#This Row],[paid]]</f>
        <v>1762.9685260246474</v>
      </c>
      <c r="R4763" s="8">
        <v>5.9191586944179653</v>
      </c>
      <c r="S4763" s="8">
        <v>5400</v>
      </c>
      <c r="T4763" s="10">
        <v>0.08</v>
      </c>
      <c r="U4763" s="8">
        <v>2226.1357933385143</v>
      </c>
      <c r="V4763" s="10">
        <v>6.8441623995865536E-2</v>
      </c>
    </row>
    <row r="4764" spans="1:22" x14ac:dyDescent="0.25">
      <c r="A4764" s="6">
        <v>44757</v>
      </c>
      <c r="B4764" s="7" t="str">
        <f t="shared" si="74"/>
        <v>7</v>
      </c>
      <c r="C4764" s="17">
        <f>_xlfn.ISOWEEKNUM(Table3[[#This Row],[dt]])</f>
        <v>28</v>
      </c>
      <c r="D4764" s="1">
        <v>16537</v>
      </c>
      <c r="E4764" s="1" t="s">
        <v>10</v>
      </c>
      <c r="F4764" s="1" t="s">
        <v>92</v>
      </c>
      <c r="G4764" s="1" t="s">
        <v>66</v>
      </c>
      <c r="H4764" s="1" t="s">
        <v>17</v>
      </c>
      <c r="I4764" s="1" t="s">
        <v>12</v>
      </c>
      <c r="J4764" s="1" t="s">
        <v>16</v>
      </c>
      <c r="K4764" s="1" t="s">
        <v>15</v>
      </c>
      <c r="L4764" s="1" t="s">
        <v>78</v>
      </c>
      <c r="M4764" s="1">
        <v>150060</v>
      </c>
      <c r="N4764" s="17">
        <v>408.2720725526807</v>
      </c>
      <c r="O4764" s="8">
        <v>5052.3421809401598</v>
      </c>
      <c r="P4764" s="8">
        <v>6740.9484099927131</v>
      </c>
      <c r="Q4764" s="8">
        <f>P4764-Table3[[#This Row],[paid]]</f>
        <v>1688.6062290525533</v>
      </c>
      <c r="R4764" s="8">
        <v>16.510922159935166</v>
      </c>
      <c r="S4764" s="8">
        <v>3200</v>
      </c>
      <c r="T4764" s="10">
        <v>7.4999999999999997E-2</v>
      </c>
      <c r="U4764" s="8">
        <v>1560.3315251812112</v>
      </c>
      <c r="V4764" s="10">
        <v>3.8578437095196469E-2</v>
      </c>
    </row>
    <row r="4765" spans="1:22" x14ac:dyDescent="0.25">
      <c r="A4765" s="6">
        <v>44757</v>
      </c>
      <c r="B4765" s="7" t="str">
        <f t="shared" si="74"/>
        <v>7</v>
      </c>
      <c r="C4765" s="17">
        <f>_xlfn.ISOWEEKNUM(Table3[[#This Row],[dt]])</f>
        <v>28</v>
      </c>
      <c r="D4765" s="1">
        <v>17282</v>
      </c>
      <c r="E4765" s="1" t="s">
        <v>10</v>
      </c>
      <c r="F4765" s="1" t="s">
        <v>91</v>
      </c>
      <c r="G4765" s="1" t="s">
        <v>70</v>
      </c>
      <c r="H4765" s="1" t="s">
        <v>17</v>
      </c>
      <c r="I4765" s="1" t="s">
        <v>18</v>
      </c>
      <c r="J4765" s="1" t="s">
        <v>13</v>
      </c>
      <c r="K4765" s="1" t="s">
        <v>14</v>
      </c>
      <c r="L4765" s="1" t="s">
        <v>78</v>
      </c>
      <c r="M4765" s="1">
        <v>67460</v>
      </c>
      <c r="N4765" s="17">
        <v>192.69042437431992</v>
      </c>
      <c r="O4765" s="8">
        <v>3058.6474573124719</v>
      </c>
      <c r="P4765" s="8">
        <v>4677.5561631823393</v>
      </c>
      <c r="Q4765" s="8">
        <f>P4765-Table3[[#This Row],[paid]]</f>
        <v>1618.9087058698674</v>
      </c>
      <c r="R4765" s="8">
        <v>24.274979819940253</v>
      </c>
      <c r="S4765" s="8">
        <v>2000</v>
      </c>
      <c r="T4765" s="10">
        <v>7.0000000000000007E-2</v>
      </c>
      <c r="U4765" s="8">
        <v>746.53943240121839</v>
      </c>
      <c r="V4765" s="10">
        <v>2.660005233350015E-2</v>
      </c>
    </row>
    <row r="4766" spans="1:22" x14ac:dyDescent="0.25">
      <c r="A4766" s="6">
        <v>44757</v>
      </c>
      <c r="B4766" s="7" t="str">
        <f t="shared" si="74"/>
        <v>7</v>
      </c>
      <c r="C4766" s="17">
        <f>_xlfn.ISOWEEKNUM(Table3[[#This Row],[dt]])</f>
        <v>28</v>
      </c>
      <c r="D4766" s="1">
        <v>3010</v>
      </c>
      <c r="E4766" s="1" t="s">
        <v>24</v>
      </c>
      <c r="F4766" s="1" t="s">
        <v>95</v>
      </c>
      <c r="G4766" s="1" t="s">
        <v>41</v>
      </c>
      <c r="H4766" s="1" t="s">
        <v>11</v>
      </c>
      <c r="I4766" s="1" t="s">
        <v>18</v>
      </c>
      <c r="J4766" s="1" t="s">
        <v>13</v>
      </c>
      <c r="K4766" s="1" t="s">
        <v>15</v>
      </c>
      <c r="L4766" s="1" t="s">
        <v>77</v>
      </c>
      <c r="M4766" s="1">
        <v>150540</v>
      </c>
      <c r="N4766" s="17">
        <v>522.43958868894595</v>
      </c>
      <c r="O4766" s="8">
        <v>2591.1178621183271</v>
      </c>
      <c r="P4766" s="8">
        <v>4178.0942905237034</v>
      </c>
      <c r="Q4766" s="8">
        <f>P4766-Table3[[#This Row],[paid]]</f>
        <v>1586.9764284053763</v>
      </c>
      <c r="R4766" s="8">
        <v>7.9972773522170595</v>
      </c>
      <c r="S4766" s="8">
        <v>6600</v>
      </c>
      <c r="T4766" s="10">
        <v>0.06</v>
      </c>
      <c r="U4766" s="8">
        <v>1218.6352464728141</v>
      </c>
      <c r="V4766" s="10">
        <v>4.8612084909811198E-2</v>
      </c>
    </row>
    <row r="4767" spans="1:22" x14ac:dyDescent="0.25">
      <c r="A4767" s="6">
        <v>44757</v>
      </c>
      <c r="B4767" s="7" t="str">
        <f t="shared" si="74"/>
        <v>7</v>
      </c>
      <c r="C4767" s="17">
        <f>_xlfn.ISOWEEKNUM(Table3[[#This Row],[dt]])</f>
        <v>28</v>
      </c>
      <c r="D4767" s="1">
        <v>13250</v>
      </c>
      <c r="E4767" s="1" t="s">
        <v>10</v>
      </c>
      <c r="F4767" s="1" t="s">
        <v>93</v>
      </c>
      <c r="G4767" s="1" t="s">
        <v>34</v>
      </c>
      <c r="H4767" s="1" t="s">
        <v>11</v>
      </c>
      <c r="I4767" s="1" t="s">
        <v>18</v>
      </c>
      <c r="J4767" s="1" t="s">
        <v>13</v>
      </c>
      <c r="K4767" s="1" t="s">
        <v>15</v>
      </c>
      <c r="L4767" s="1" t="s">
        <v>81</v>
      </c>
      <c r="M4767" s="1">
        <v>170340</v>
      </c>
      <c r="N4767" s="17">
        <v>619.67208075011524</v>
      </c>
      <c r="O4767" s="8">
        <v>3450.8300868460606</v>
      </c>
      <c r="P4767" s="8">
        <v>5019.6785451431915</v>
      </c>
      <c r="Q4767" s="8">
        <f>P4767-Table3[[#This Row],[paid]]</f>
        <v>1568.8484582971309</v>
      </c>
      <c r="R4767" s="8">
        <v>8.1005401099672802</v>
      </c>
      <c r="S4767" s="8">
        <v>5200</v>
      </c>
      <c r="T4767" s="10">
        <v>7.0000000000000007E-2</v>
      </c>
      <c r="U4767" s="8">
        <v>2022.2197887714337</v>
      </c>
      <c r="V4767" s="10">
        <v>6.7143070702805591E-2</v>
      </c>
    </row>
    <row r="4768" spans="1:22" x14ac:dyDescent="0.25">
      <c r="A4768" s="6">
        <v>44757</v>
      </c>
      <c r="B4768" s="7" t="str">
        <f t="shared" si="74"/>
        <v>7</v>
      </c>
      <c r="C4768" s="17">
        <f>_xlfn.ISOWEEKNUM(Table3[[#This Row],[dt]])</f>
        <v>28</v>
      </c>
      <c r="D4768" s="1">
        <v>17833</v>
      </c>
      <c r="E4768" s="1" t="s">
        <v>10</v>
      </c>
      <c r="F4768" s="1" t="s">
        <v>95</v>
      </c>
      <c r="G4768" s="1" t="s">
        <v>68</v>
      </c>
      <c r="H4768" s="1" t="s">
        <v>11</v>
      </c>
      <c r="I4768" s="1" t="s">
        <v>12</v>
      </c>
      <c r="J4768" s="1" t="s">
        <v>13</v>
      </c>
      <c r="K4768" s="1" t="s">
        <v>15</v>
      </c>
      <c r="L4768" s="1" t="s">
        <v>77</v>
      </c>
      <c r="M4768" s="1">
        <v>135520</v>
      </c>
      <c r="N4768" s="17">
        <v>882.12758043518681</v>
      </c>
      <c r="O4768" s="8">
        <v>3856.4300742909936</v>
      </c>
      <c r="P4768" s="8">
        <v>5399.7830643679399</v>
      </c>
      <c r="Q4768" s="8">
        <f>P4768-Table3[[#This Row],[paid]]</f>
        <v>1543.3529900769463</v>
      </c>
      <c r="R4768" s="8">
        <v>6.1213175782396725</v>
      </c>
      <c r="S4768" s="8">
        <v>7000</v>
      </c>
      <c r="T4768" s="10">
        <v>0.15</v>
      </c>
      <c r="U4768" s="8">
        <v>2154.0804715992826</v>
      </c>
      <c r="V4768" s="10">
        <v>6.6486636158083756E-2</v>
      </c>
    </row>
    <row r="4769" spans="1:22" x14ac:dyDescent="0.25">
      <c r="A4769" s="6">
        <v>44757</v>
      </c>
      <c r="B4769" s="7" t="str">
        <f t="shared" si="74"/>
        <v>7</v>
      </c>
      <c r="C4769" s="17">
        <f>_xlfn.ISOWEEKNUM(Table3[[#This Row],[dt]])</f>
        <v>28</v>
      </c>
      <c r="D4769" s="1">
        <v>7282</v>
      </c>
      <c r="E4769" s="1" t="s">
        <v>10</v>
      </c>
      <c r="F4769" s="1" t="s">
        <v>89</v>
      </c>
      <c r="G4769" s="1" t="s">
        <v>57</v>
      </c>
      <c r="H4769" s="1" t="s">
        <v>19</v>
      </c>
      <c r="I4769" s="1" t="s">
        <v>21</v>
      </c>
      <c r="J4769" s="1" t="s">
        <v>13</v>
      </c>
      <c r="K4769" s="1" t="s">
        <v>15</v>
      </c>
      <c r="L4769" s="1" t="s">
        <v>77</v>
      </c>
      <c r="M4769" s="1">
        <v>210150</v>
      </c>
      <c r="N4769" s="17">
        <v>214.57351555136665</v>
      </c>
      <c r="O4769" s="8">
        <v>4073.7852969157902</v>
      </c>
      <c r="P4769" s="8">
        <v>5603.3745689787766</v>
      </c>
      <c r="Q4769" s="8">
        <f>P4769-Table3[[#This Row],[paid]]</f>
        <v>1529.5892720629863</v>
      </c>
      <c r="R4769" s="8">
        <v>26.114008313562756</v>
      </c>
      <c r="S4769" s="8">
        <v>3000</v>
      </c>
      <c r="T4769" s="10">
        <v>0.02</v>
      </c>
      <c r="U4769" s="8">
        <v>152.83087892738794</v>
      </c>
      <c r="V4769" s="10">
        <v>4.5457987576952097E-3</v>
      </c>
    </row>
    <row r="4770" spans="1:22" x14ac:dyDescent="0.25">
      <c r="A4770" s="6">
        <v>44757</v>
      </c>
      <c r="B4770" s="7" t="str">
        <f t="shared" si="74"/>
        <v>7</v>
      </c>
      <c r="C4770" s="17">
        <f>_xlfn.ISOWEEKNUM(Table3[[#This Row],[dt]])</f>
        <v>28</v>
      </c>
      <c r="D4770" s="1">
        <v>9121</v>
      </c>
      <c r="E4770" s="1" t="s">
        <v>10</v>
      </c>
      <c r="F4770" s="1" t="s">
        <v>91</v>
      </c>
      <c r="G4770" s="1" t="s">
        <v>51</v>
      </c>
      <c r="H4770" s="1" t="s">
        <v>11</v>
      </c>
      <c r="I4770" s="1" t="s">
        <v>18</v>
      </c>
      <c r="J4770" s="1" t="s">
        <v>13</v>
      </c>
      <c r="K4770" s="1" t="s">
        <v>14</v>
      </c>
      <c r="L4770" s="1" t="s">
        <v>80</v>
      </c>
      <c r="M4770" s="1">
        <v>251290</v>
      </c>
      <c r="N4770" s="17">
        <v>745.92127639837975</v>
      </c>
      <c r="O4770" s="8">
        <v>5005.1061930557817</v>
      </c>
      <c r="P4770" s="8">
        <v>6481.6236111694516</v>
      </c>
      <c r="Q4770" s="8">
        <f>P4770-Table3[[#This Row],[paid]]</f>
        <v>1476.5174181136699</v>
      </c>
      <c r="R4770" s="8">
        <v>8.6894204740551775</v>
      </c>
      <c r="S4770" s="8">
        <v>4000</v>
      </c>
      <c r="T4770" s="10">
        <v>0.125</v>
      </c>
      <c r="U4770" s="8">
        <v>3674.0830177776443</v>
      </c>
      <c r="V4770" s="10">
        <v>9.4474348768783911E-2</v>
      </c>
    </row>
    <row r="4771" spans="1:22" x14ac:dyDescent="0.25">
      <c r="A4771" s="6">
        <v>44757</v>
      </c>
      <c r="B4771" s="7" t="str">
        <f t="shared" si="74"/>
        <v>7</v>
      </c>
      <c r="C4771" s="17">
        <f>_xlfn.ISOWEEKNUM(Table3[[#This Row],[dt]])</f>
        <v>28</v>
      </c>
      <c r="D4771" s="1">
        <v>2789</v>
      </c>
      <c r="E4771" s="1" t="s">
        <v>10</v>
      </c>
      <c r="F4771" s="1" t="s">
        <v>93</v>
      </c>
      <c r="G4771" s="1" t="s">
        <v>26</v>
      </c>
      <c r="H4771" s="1" t="s">
        <v>17</v>
      </c>
      <c r="I4771" s="1" t="s">
        <v>12</v>
      </c>
      <c r="J4771" s="1" t="s">
        <v>13</v>
      </c>
      <c r="K4771" s="1" t="s">
        <v>14</v>
      </c>
      <c r="L4771" s="1" t="s">
        <v>81</v>
      </c>
      <c r="M4771" s="1">
        <v>117360</v>
      </c>
      <c r="N4771" s="17">
        <v>467.71761133603241</v>
      </c>
      <c r="O4771" s="8">
        <v>6007.7970366890886</v>
      </c>
      <c r="P4771" s="8">
        <v>7433.7367179680268</v>
      </c>
      <c r="Q4771" s="8">
        <f>P4771-Table3[[#This Row],[paid]]</f>
        <v>1425.9396812789382</v>
      </c>
      <c r="R4771" s="8">
        <v>15.893642954203937</v>
      </c>
      <c r="S4771" s="8">
        <v>10000</v>
      </c>
      <c r="T4771" s="10">
        <v>0.14000000000000001</v>
      </c>
      <c r="U4771" s="8">
        <v>901.19475949012337</v>
      </c>
      <c r="V4771" s="10">
        <v>2.0205064058650624E-2</v>
      </c>
    </row>
    <row r="4772" spans="1:22" x14ac:dyDescent="0.25">
      <c r="A4772" s="6">
        <v>44757</v>
      </c>
      <c r="B4772" s="7" t="str">
        <f t="shared" si="74"/>
        <v>7</v>
      </c>
      <c r="C4772" s="17">
        <f>_xlfn.ISOWEEKNUM(Table3[[#This Row],[dt]])</f>
        <v>28</v>
      </c>
      <c r="D4772" s="1">
        <v>2575</v>
      </c>
      <c r="E4772" s="1" t="s">
        <v>10</v>
      </c>
      <c r="F4772" s="1" t="s">
        <v>95</v>
      </c>
      <c r="G4772" s="1" t="s">
        <v>46</v>
      </c>
      <c r="H4772" s="1" t="s">
        <v>17</v>
      </c>
      <c r="I4772" s="1" t="s">
        <v>18</v>
      </c>
      <c r="J4772" s="1" t="s">
        <v>16</v>
      </c>
      <c r="K4772" s="1" t="s">
        <v>20</v>
      </c>
      <c r="L4772" s="1" t="s">
        <v>76</v>
      </c>
      <c r="M4772" s="1">
        <v>132330</v>
      </c>
      <c r="N4772" s="17">
        <v>210.42170207352754</v>
      </c>
      <c r="O4772" s="8">
        <v>3530.4907153529853</v>
      </c>
      <c r="P4772" s="8">
        <v>4952.6124365290734</v>
      </c>
      <c r="Q4772" s="8">
        <f>P4772-Table3[[#This Row],[paid]]</f>
        <v>1422.1217211760882</v>
      </c>
      <c r="R4772" s="8">
        <v>23.536604769019903</v>
      </c>
      <c r="S4772" s="8">
        <v>10000</v>
      </c>
      <c r="T4772" s="10">
        <v>7.4999999999999997E-2</v>
      </c>
      <c r="U4772" s="8">
        <v>959.38101025034473</v>
      </c>
      <c r="V4772" s="10">
        <v>3.2285351840247008E-2</v>
      </c>
    </row>
    <row r="4773" spans="1:22" x14ac:dyDescent="0.25">
      <c r="A4773" s="6">
        <v>44757</v>
      </c>
      <c r="B4773" s="7" t="str">
        <f t="shared" si="74"/>
        <v>7</v>
      </c>
      <c r="C4773" s="17">
        <f>_xlfn.ISOWEEKNUM(Table3[[#This Row],[dt]])</f>
        <v>28</v>
      </c>
      <c r="D4773" s="1">
        <v>17957</v>
      </c>
      <c r="E4773" s="1" t="s">
        <v>10</v>
      </c>
      <c r="F4773" s="1" t="s">
        <v>94</v>
      </c>
      <c r="G4773" s="1" t="s">
        <v>60</v>
      </c>
      <c r="H4773" s="1" t="s">
        <v>17</v>
      </c>
      <c r="I4773" s="1" t="s">
        <v>12</v>
      </c>
      <c r="J4773" s="1" t="s">
        <v>16</v>
      </c>
      <c r="K4773" s="1" t="s">
        <v>15</v>
      </c>
      <c r="L4773" s="1" t="s">
        <v>77</v>
      </c>
      <c r="M4773" s="1">
        <v>287700</v>
      </c>
      <c r="N4773" s="17">
        <v>2443.1141218033904</v>
      </c>
      <c r="O4773" s="8">
        <v>2522.0867874037904</v>
      </c>
      <c r="P4773" s="8">
        <v>3919.6856531297362</v>
      </c>
      <c r="Q4773" s="8">
        <f>P4773-Table3[[#This Row],[paid]]</f>
        <v>1397.5988657259459</v>
      </c>
      <c r="R4773" s="8">
        <v>1.6043809080176783</v>
      </c>
      <c r="S4773" s="8">
        <v>2600</v>
      </c>
      <c r="T4773" s="10">
        <v>7.0000000000000007E-2</v>
      </c>
      <c r="U4773" s="8">
        <v>1179.0412203140972</v>
      </c>
      <c r="V4773" s="10">
        <v>5.0133323802495605E-2</v>
      </c>
    </row>
    <row r="4774" spans="1:22" x14ac:dyDescent="0.25">
      <c r="A4774" s="6">
        <v>44757</v>
      </c>
      <c r="B4774" s="7" t="str">
        <f t="shared" si="74"/>
        <v>7</v>
      </c>
      <c r="C4774" s="17">
        <f>_xlfn.ISOWEEKNUM(Table3[[#This Row],[dt]])</f>
        <v>28</v>
      </c>
      <c r="D4774" s="1">
        <v>2917</v>
      </c>
      <c r="E4774" s="1" t="s">
        <v>10</v>
      </c>
      <c r="F4774" s="1" t="s">
        <v>92</v>
      </c>
      <c r="G4774" s="1" t="s">
        <v>63</v>
      </c>
      <c r="H4774" s="1" t="s">
        <v>17</v>
      </c>
      <c r="I4774" s="1" t="s">
        <v>18</v>
      </c>
      <c r="J4774" s="1" t="s">
        <v>13</v>
      </c>
      <c r="K4774" s="1" t="s">
        <v>15</v>
      </c>
      <c r="L4774" s="1" t="s">
        <v>76</v>
      </c>
      <c r="M4774" s="1">
        <v>183600</v>
      </c>
      <c r="N4774" s="17">
        <v>620.51122678890533</v>
      </c>
      <c r="O4774" s="8">
        <v>5551.5929699724711</v>
      </c>
      <c r="P4774" s="8">
        <v>6599.2830736212263</v>
      </c>
      <c r="Q4774" s="8">
        <f>P4774-Table3[[#This Row],[paid]]</f>
        <v>1047.6901036487552</v>
      </c>
      <c r="R4774" s="8">
        <v>10.635235574659905</v>
      </c>
      <c r="S4774" s="8">
        <v>8400</v>
      </c>
      <c r="T4774" s="10">
        <v>7.0000000000000007E-2</v>
      </c>
      <c r="U4774" s="8">
        <v>664.02460279938055</v>
      </c>
      <c r="V4774" s="10">
        <v>1.677011970824608E-2</v>
      </c>
    </row>
    <row r="4775" spans="1:22" x14ac:dyDescent="0.25">
      <c r="A4775" s="6">
        <v>44757</v>
      </c>
      <c r="B4775" s="7" t="str">
        <f t="shared" si="74"/>
        <v>7</v>
      </c>
      <c r="C4775" s="17">
        <f>_xlfn.ISOWEEKNUM(Table3[[#This Row],[dt]])</f>
        <v>28</v>
      </c>
      <c r="D4775" s="1">
        <v>15605</v>
      </c>
      <c r="E4775" s="1" t="s">
        <v>10</v>
      </c>
      <c r="F4775" s="1" t="s">
        <v>94</v>
      </c>
      <c r="G4775" s="1" t="s">
        <v>40</v>
      </c>
      <c r="H4775" s="1" t="s">
        <v>11</v>
      </c>
      <c r="I4775" s="1" t="s">
        <v>12</v>
      </c>
      <c r="J4775" s="1" t="s">
        <v>13</v>
      </c>
      <c r="K4775" s="1" t="s">
        <v>14</v>
      </c>
      <c r="L4775" s="1" t="s">
        <v>80</v>
      </c>
      <c r="M4775" s="1">
        <v>109530</v>
      </c>
      <c r="N4775" s="17">
        <v>677.5051546391752</v>
      </c>
      <c r="O4775" s="8">
        <v>2450.1479152012021</v>
      </c>
      <c r="P4775" s="8">
        <v>3415.6128439860972</v>
      </c>
      <c r="Q4775" s="8">
        <f>P4775-Table3[[#This Row],[paid]]</f>
        <v>965.46492878489516</v>
      </c>
      <c r="R4775" s="8">
        <v>5.0414566156403335</v>
      </c>
      <c r="S4775" s="8">
        <v>2200</v>
      </c>
      <c r="T4775" s="10">
        <v>0.32</v>
      </c>
      <c r="U4775" s="8">
        <v>3323.4547585043015</v>
      </c>
      <c r="V4775" s="10">
        <v>0.16216976329523317</v>
      </c>
    </row>
    <row r="4776" spans="1:22" x14ac:dyDescent="0.25">
      <c r="A4776" s="6">
        <v>44757</v>
      </c>
      <c r="B4776" s="7" t="str">
        <f t="shared" si="74"/>
        <v>7</v>
      </c>
      <c r="C4776" s="17">
        <f>_xlfn.ISOWEEKNUM(Table3[[#This Row],[dt]])</f>
        <v>28</v>
      </c>
      <c r="D4776" s="1">
        <v>3016</v>
      </c>
      <c r="E4776" s="1" t="s">
        <v>10</v>
      </c>
      <c r="F4776" s="1" t="s">
        <v>90</v>
      </c>
      <c r="G4776" s="1" t="s">
        <v>31</v>
      </c>
      <c r="H4776" s="1" t="s">
        <v>11</v>
      </c>
      <c r="I4776" s="1" t="s">
        <v>12</v>
      </c>
      <c r="J4776" s="1" t="s">
        <v>16</v>
      </c>
      <c r="K4776" s="1" t="s">
        <v>15</v>
      </c>
      <c r="L4776" s="1" t="s">
        <v>78</v>
      </c>
      <c r="M4776" s="1">
        <v>736090</v>
      </c>
      <c r="N4776" s="17">
        <v>4546.1307029230375</v>
      </c>
      <c r="O4776" s="8">
        <v>11470.558521946148</v>
      </c>
      <c r="P4776" s="8">
        <v>12415.871018165448</v>
      </c>
      <c r="Q4776" s="8">
        <f>P4776-Table3[[#This Row],[paid]]</f>
        <v>945.31249621929965</v>
      </c>
      <c r="R4776" s="8">
        <v>2.7310853623681304</v>
      </c>
      <c r="S4776" s="8">
        <v>14000</v>
      </c>
      <c r="T4776" s="10">
        <v>7.0000000000000007E-2</v>
      </c>
      <c r="U4776" s="8">
        <v>2149.8010793728681</v>
      </c>
      <c r="V4776" s="10">
        <v>2.8858239536417151E-2</v>
      </c>
    </row>
    <row r="4777" spans="1:22" x14ac:dyDescent="0.25">
      <c r="A4777" s="6">
        <v>44757</v>
      </c>
      <c r="B4777" s="7" t="str">
        <f t="shared" si="74"/>
        <v>7</v>
      </c>
      <c r="C4777" s="17">
        <f>_xlfn.ISOWEEKNUM(Table3[[#This Row],[dt]])</f>
        <v>28</v>
      </c>
      <c r="D4777" s="1">
        <v>16053</v>
      </c>
      <c r="E4777" s="1" t="s">
        <v>10</v>
      </c>
      <c r="F4777" s="1" t="s">
        <v>92</v>
      </c>
      <c r="G4777" s="1" t="s">
        <v>52</v>
      </c>
      <c r="H4777" s="1" t="s">
        <v>11</v>
      </c>
      <c r="I4777" s="1" t="s">
        <v>12</v>
      </c>
      <c r="J4777" s="1" t="s">
        <v>16</v>
      </c>
      <c r="K4777" s="1" t="s">
        <v>15</v>
      </c>
      <c r="L4777" s="1" t="s">
        <v>80</v>
      </c>
      <c r="M4777" s="1">
        <v>306580</v>
      </c>
      <c r="N4777" s="17">
        <v>2189.35268371343</v>
      </c>
      <c r="O4777" s="8">
        <v>2936.7138717830658</v>
      </c>
      <c r="P4777" s="8">
        <v>3840.8019094902702</v>
      </c>
      <c r="Q4777" s="8">
        <f>P4777-Table3[[#This Row],[paid]]</f>
        <v>904.08803770720442</v>
      </c>
      <c r="R4777" s="8">
        <v>1.754309361877578</v>
      </c>
      <c r="S4777" s="8">
        <v>5200</v>
      </c>
      <c r="T4777" s="10">
        <v>0.08</v>
      </c>
      <c r="U4777" s="8">
        <v>1177.9799553430619</v>
      </c>
      <c r="V4777" s="10">
        <v>5.1116927449984736E-2</v>
      </c>
    </row>
    <row r="4778" spans="1:22" x14ac:dyDescent="0.25">
      <c r="A4778" s="6">
        <v>44757</v>
      </c>
      <c r="B4778" s="7" t="str">
        <f t="shared" si="74"/>
        <v>7</v>
      </c>
      <c r="C4778" s="17">
        <f>_xlfn.ISOWEEKNUM(Table3[[#This Row],[dt]])</f>
        <v>28</v>
      </c>
      <c r="D4778" s="1">
        <v>17047</v>
      </c>
      <c r="E4778" s="1" t="s">
        <v>10</v>
      </c>
      <c r="F4778" s="1" t="s">
        <v>90</v>
      </c>
      <c r="G4778" s="1" t="s">
        <v>30</v>
      </c>
      <c r="H4778" s="1" t="s">
        <v>17</v>
      </c>
      <c r="I4778" s="1" t="s">
        <v>12</v>
      </c>
      <c r="J4778" s="1" t="s">
        <v>16</v>
      </c>
      <c r="K4778" s="1" t="s">
        <v>20</v>
      </c>
      <c r="L4778" s="1" t="s">
        <v>81</v>
      </c>
      <c r="M4778" s="1">
        <v>101900</v>
      </c>
      <c r="N4778" s="17">
        <v>141.69177288528391</v>
      </c>
      <c r="O4778" s="8">
        <v>2864.2000721973864</v>
      </c>
      <c r="P4778" s="8">
        <v>3757.7183900722762</v>
      </c>
      <c r="Q4778" s="8">
        <f>P4778-Table3[[#This Row],[paid]]</f>
        <v>893.51831787488982</v>
      </c>
      <c r="R4778" s="8">
        <v>26.520371038864688</v>
      </c>
      <c r="S4778" s="8">
        <v>2600</v>
      </c>
      <c r="T4778" s="10">
        <v>7.4999999999999997E-2</v>
      </c>
      <c r="U4778" s="8">
        <v>1132.4858782979115</v>
      </c>
      <c r="V4778" s="10">
        <v>5.0229321835730978E-2</v>
      </c>
    </row>
    <row r="4779" spans="1:22" x14ac:dyDescent="0.25">
      <c r="A4779" s="6">
        <v>44757</v>
      </c>
      <c r="B4779" s="7" t="str">
        <f t="shared" si="74"/>
        <v>7</v>
      </c>
      <c r="C4779" s="17">
        <f>_xlfn.ISOWEEKNUM(Table3[[#This Row],[dt]])</f>
        <v>28</v>
      </c>
      <c r="D4779" s="1">
        <v>16602</v>
      </c>
      <c r="E4779" s="1" t="s">
        <v>10</v>
      </c>
      <c r="F4779" s="1" t="s">
        <v>92</v>
      </c>
      <c r="G4779" s="1" t="s">
        <v>27</v>
      </c>
      <c r="H4779" s="1" t="s">
        <v>11</v>
      </c>
      <c r="I4779" s="1" t="s">
        <v>18</v>
      </c>
      <c r="J4779" s="1" t="s">
        <v>16</v>
      </c>
      <c r="K4779" s="1" t="s">
        <v>15</v>
      </c>
      <c r="L4779" s="1" t="s">
        <v>75</v>
      </c>
      <c r="M4779" s="1">
        <v>44150</v>
      </c>
      <c r="N4779" s="17">
        <v>229.84382073336351</v>
      </c>
      <c r="O4779" s="8">
        <v>1235.6692097591504</v>
      </c>
      <c r="P4779" s="8">
        <v>2058.0502343015874</v>
      </c>
      <c r="Q4779" s="8">
        <f>P4779-Table3[[#This Row],[paid]]</f>
        <v>822.38102454243699</v>
      </c>
      <c r="R4779" s="8">
        <v>8.9541247083996378</v>
      </c>
      <c r="S4779" s="8">
        <v>600</v>
      </c>
      <c r="T4779" s="10">
        <v>0.08</v>
      </c>
      <c r="U4779" s="8">
        <v>157.48626316711321</v>
      </c>
      <c r="V4779" s="10">
        <v>1.2753678258373286E-2</v>
      </c>
    </row>
    <row r="4780" spans="1:22" x14ac:dyDescent="0.25">
      <c r="A4780" s="6">
        <v>44757</v>
      </c>
      <c r="B4780" s="7" t="str">
        <f t="shared" si="74"/>
        <v>7</v>
      </c>
      <c r="C4780" s="17">
        <f>_xlfn.ISOWEEKNUM(Table3[[#This Row],[dt]])</f>
        <v>28</v>
      </c>
      <c r="D4780" s="1">
        <v>12790</v>
      </c>
      <c r="E4780" s="1" t="s">
        <v>10</v>
      </c>
      <c r="F4780" s="1" t="s">
        <v>94</v>
      </c>
      <c r="G4780" s="1" t="s">
        <v>42</v>
      </c>
      <c r="H4780" s="1" t="s">
        <v>19</v>
      </c>
      <c r="I4780" s="1" t="s">
        <v>21</v>
      </c>
      <c r="J4780" s="1" t="s">
        <v>16</v>
      </c>
      <c r="K4780" s="1" t="s">
        <v>14</v>
      </c>
      <c r="L4780" s="1" t="s">
        <v>77</v>
      </c>
      <c r="M4780" s="1">
        <v>37370</v>
      </c>
      <c r="N4780" s="17">
        <v>74.683987009742694</v>
      </c>
      <c r="O4780" s="8">
        <v>1426.697640656681</v>
      </c>
      <c r="P4780" s="8">
        <v>2219.8222512840443</v>
      </c>
      <c r="Q4780" s="8">
        <f>P4780-Table3[[#This Row],[paid]]</f>
        <v>793.12461062736338</v>
      </c>
      <c r="R4780" s="8">
        <v>29.722867513680857</v>
      </c>
      <c r="S4780" s="8">
        <v>1400</v>
      </c>
      <c r="T4780" s="10">
        <v>0.04</v>
      </c>
      <c r="U4780" s="8">
        <v>346.30180186975275</v>
      </c>
      <c r="V4780" s="10">
        <v>2.6000715573017641E-2</v>
      </c>
    </row>
    <row r="4781" spans="1:22" x14ac:dyDescent="0.25">
      <c r="A4781" s="6">
        <v>44757</v>
      </c>
      <c r="B4781" s="7" t="str">
        <f t="shared" si="74"/>
        <v>7</v>
      </c>
      <c r="C4781" s="17">
        <f>_xlfn.ISOWEEKNUM(Table3[[#This Row],[dt]])</f>
        <v>28</v>
      </c>
      <c r="D4781" s="1">
        <v>7797</v>
      </c>
      <c r="E4781" s="1" t="s">
        <v>10</v>
      </c>
      <c r="F4781" s="1" t="s">
        <v>89</v>
      </c>
      <c r="G4781" s="1" t="s">
        <v>54</v>
      </c>
      <c r="H4781" s="1" t="s">
        <v>19</v>
      </c>
      <c r="I4781" s="1" t="s">
        <v>18</v>
      </c>
      <c r="J4781" s="1" t="s">
        <v>13</v>
      </c>
      <c r="K4781" s="1" t="s">
        <v>14</v>
      </c>
      <c r="L4781" s="1" t="s">
        <v>81</v>
      </c>
      <c r="M4781" s="1">
        <v>141700</v>
      </c>
      <c r="N4781" s="17">
        <v>198.35024746288056</v>
      </c>
      <c r="O4781" s="8">
        <v>4127.2505638138164</v>
      </c>
      <c r="P4781" s="8">
        <v>4872.8641111534753</v>
      </c>
      <c r="Q4781" s="8">
        <f>P4781-Table3[[#This Row],[paid]]</f>
        <v>745.61354733965891</v>
      </c>
      <c r="R4781" s="8">
        <v>24.56696764174891</v>
      </c>
      <c r="S4781" s="8">
        <v>4000</v>
      </c>
      <c r="T4781" s="10">
        <v>0.125</v>
      </c>
      <c r="U4781" s="8">
        <v>175.09863896885469</v>
      </c>
      <c r="V4781" s="10">
        <v>5.9889021793183284E-3</v>
      </c>
    </row>
    <row r="4782" spans="1:22" x14ac:dyDescent="0.25">
      <c r="A4782" s="6">
        <v>44757</v>
      </c>
      <c r="B4782" s="7" t="str">
        <f t="shared" si="74"/>
        <v>7</v>
      </c>
      <c r="C4782" s="17">
        <f>_xlfn.ISOWEEKNUM(Table3[[#This Row],[dt]])</f>
        <v>28</v>
      </c>
      <c r="D4782" s="1">
        <v>2851</v>
      </c>
      <c r="E4782" s="1" t="s">
        <v>10</v>
      </c>
      <c r="F4782" s="1" t="s">
        <v>94</v>
      </c>
      <c r="G4782" s="1" t="s">
        <v>51</v>
      </c>
      <c r="H4782" s="1" t="s">
        <v>11</v>
      </c>
      <c r="I4782" s="1" t="s">
        <v>18</v>
      </c>
      <c r="J4782" s="1" t="s">
        <v>13</v>
      </c>
      <c r="K4782" s="1" t="s">
        <v>15</v>
      </c>
      <c r="L4782" s="1" t="s">
        <v>78</v>
      </c>
      <c r="M4782" s="1">
        <v>41290</v>
      </c>
      <c r="N4782" s="17">
        <v>146.97026800670017</v>
      </c>
      <c r="O4782" s="8">
        <v>1403.0950838459667</v>
      </c>
      <c r="P4782" s="8">
        <v>2021.6986324678937</v>
      </c>
      <c r="Q4782" s="8">
        <f>P4782-Table3[[#This Row],[paid]]</f>
        <v>618.60354862192708</v>
      </c>
      <c r="R4782" s="8">
        <v>13.755834155352614</v>
      </c>
      <c r="S4782" s="8">
        <v>800</v>
      </c>
      <c r="T4782" s="10">
        <v>0.08</v>
      </c>
      <c r="U4782" s="8">
        <v>635.32524841575218</v>
      </c>
      <c r="V4782" s="10">
        <v>5.2375531991812309E-2</v>
      </c>
    </row>
    <row r="4783" spans="1:22" x14ac:dyDescent="0.25">
      <c r="A4783" s="6">
        <v>44757</v>
      </c>
      <c r="B4783" s="7" t="str">
        <f t="shared" si="74"/>
        <v>7</v>
      </c>
      <c r="C4783" s="17">
        <f>_xlfn.ISOWEEKNUM(Table3[[#This Row],[dt]])</f>
        <v>28</v>
      </c>
      <c r="D4783" s="1">
        <v>2612</v>
      </c>
      <c r="E4783" s="1" t="s">
        <v>10</v>
      </c>
      <c r="F4783" s="1" t="s">
        <v>89</v>
      </c>
      <c r="G4783" s="1" t="s">
        <v>71</v>
      </c>
      <c r="H4783" s="1" t="s">
        <v>17</v>
      </c>
      <c r="I4783" s="1" t="s">
        <v>12</v>
      </c>
      <c r="J4783" s="1" t="s">
        <v>16</v>
      </c>
      <c r="K4783" s="1" t="s">
        <v>20</v>
      </c>
      <c r="L4783" s="1" t="s">
        <v>78</v>
      </c>
      <c r="M4783" s="1">
        <v>144320</v>
      </c>
      <c r="N4783" s="17">
        <v>273.70550476560982</v>
      </c>
      <c r="O4783" s="8">
        <v>3581.1401782721568</v>
      </c>
      <c r="P4783" s="8">
        <v>4188.7939321811391</v>
      </c>
      <c r="Q4783" s="8">
        <f>P4783-Table3[[#This Row],[paid]]</f>
        <v>607.65375390898225</v>
      </c>
      <c r="R4783" s="8">
        <v>15.304017855863917</v>
      </c>
      <c r="S4783" s="8">
        <v>3600</v>
      </c>
      <c r="T4783" s="10">
        <v>0.08</v>
      </c>
      <c r="U4783" s="8">
        <v>416.50065559127233</v>
      </c>
      <c r="V4783" s="10">
        <v>1.6572019787980556E-2</v>
      </c>
    </row>
    <row r="4784" spans="1:22" x14ac:dyDescent="0.25">
      <c r="A4784" s="6">
        <v>44757</v>
      </c>
      <c r="B4784" s="7" t="str">
        <f t="shared" si="74"/>
        <v>7</v>
      </c>
      <c r="C4784" s="17">
        <f>_xlfn.ISOWEEKNUM(Table3[[#This Row],[dt]])</f>
        <v>28</v>
      </c>
      <c r="D4784" s="1">
        <v>17871</v>
      </c>
      <c r="E4784" s="1" t="s">
        <v>10</v>
      </c>
      <c r="F4784" s="1" t="s">
        <v>89</v>
      </c>
      <c r="G4784" s="1" t="s">
        <v>59</v>
      </c>
      <c r="H4784" s="1" t="s">
        <v>17</v>
      </c>
      <c r="I4784" s="1" t="s">
        <v>12</v>
      </c>
      <c r="J4784" s="1" t="s">
        <v>16</v>
      </c>
      <c r="K4784" s="1" t="s">
        <v>14</v>
      </c>
      <c r="L4784" s="1" t="s">
        <v>79</v>
      </c>
      <c r="M4784" s="1">
        <v>136570</v>
      </c>
      <c r="N4784" s="17">
        <v>160.95462581025339</v>
      </c>
      <c r="O4784" s="8">
        <v>1758.1466785036239</v>
      </c>
      <c r="P4784" s="8">
        <v>2358.1820063174218</v>
      </c>
      <c r="Q4784" s="8">
        <f>P4784-Table3[[#This Row],[paid]]</f>
        <v>600.03532781379795</v>
      </c>
      <c r="R4784" s="8">
        <v>14.65122232086353</v>
      </c>
      <c r="S4784" s="8">
        <v>1400</v>
      </c>
      <c r="T4784" s="10">
        <v>0.08</v>
      </c>
      <c r="U4784" s="8">
        <v>896.99480470914955</v>
      </c>
      <c r="V4784" s="10">
        <v>6.339592691221152E-2</v>
      </c>
    </row>
    <row r="4785" spans="1:22" x14ac:dyDescent="0.25">
      <c r="A4785" s="6">
        <v>44757</v>
      </c>
      <c r="B4785" s="7" t="str">
        <f t="shared" si="74"/>
        <v>7</v>
      </c>
      <c r="C4785" s="17">
        <f>_xlfn.ISOWEEKNUM(Table3[[#This Row],[dt]])</f>
        <v>28</v>
      </c>
      <c r="D4785" s="1">
        <v>15372</v>
      </c>
      <c r="E4785" s="1" t="s">
        <v>10</v>
      </c>
      <c r="F4785" s="1" t="s">
        <v>89</v>
      </c>
      <c r="G4785" s="1" t="s">
        <v>66</v>
      </c>
      <c r="H4785" s="1" t="s">
        <v>11</v>
      </c>
      <c r="I4785" s="1" t="s">
        <v>12</v>
      </c>
      <c r="J4785" s="1" t="s">
        <v>16</v>
      </c>
      <c r="K4785" s="1" t="s">
        <v>15</v>
      </c>
      <c r="L4785" s="1" t="s">
        <v>75</v>
      </c>
      <c r="M4785" s="1">
        <v>440200</v>
      </c>
      <c r="N4785" s="17">
        <v>5664.5795081838587</v>
      </c>
      <c r="O4785" s="8">
        <v>3897.8944066557142</v>
      </c>
      <c r="P4785" s="8">
        <v>4487.791215651715</v>
      </c>
      <c r="Q4785" s="8">
        <f>P4785-Table3[[#This Row],[paid]]</f>
        <v>589.8968089960008</v>
      </c>
      <c r="R4785" s="8">
        <v>0.79225496070238088</v>
      </c>
      <c r="S4785" s="8">
        <v>6800</v>
      </c>
      <c r="T4785" s="10">
        <v>0.105</v>
      </c>
      <c r="U4785" s="8">
        <v>1555.1372321560984</v>
      </c>
      <c r="V4785" s="10">
        <v>5.7754366510796719E-2</v>
      </c>
    </row>
    <row r="4786" spans="1:22" x14ac:dyDescent="0.25">
      <c r="A4786" s="6">
        <v>44757</v>
      </c>
      <c r="B4786" s="7" t="str">
        <f t="shared" si="74"/>
        <v>7</v>
      </c>
      <c r="C4786" s="17">
        <f>_xlfn.ISOWEEKNUM(Table3[[#This Row],[dt]])</f>
        <v>28</v>
      </c>
      <c r="D4786" s="1">
        <v>17247</v>
      </c>
      <c r="E4786" s="1" t="s">
        <v>10</v>
      </c>
      <c r="F4786" s="1" t="s">
        <v>93</v>
      </c>
      <c r="G4786" s="1" t="s">
        <v>67</v>
      </c>
      <c r="H4786" s="1" t="s">
        <v>11</v>
      </c>
      <c r="I4786" s="1" t="s">
        <v>18</v>
      </c>
      <c r="J4786" s="1" t="s">
        <v>16</v>
      </c>
      <c r="K4786" s="1" t="s">
        <v>15</v>
      </c>
      <c r="L4786" s="1" t="s">
        <v>75</v>
      </c>
      <c r="M4786" s="1">
        <v>282710</v>
      </c>
      <c r="N4786" s="17">
        <v>1539.4606266870085</v>
      </c>
      <c r="O4786" s="8">
        <v>5477.1023938417184</v>
      </c>
      <c r="P4786" s="8">
        <v>6057.3157210147183</v>
      </c>
      <c r="Q4786" s="8">
        <f>P4786-Table3[[#This Row],[paid]]</f>
        <v>580.21332717299993</v>
      </c>
      <c r="R4786" s="8">
        <v>3.9346999955759481</v>
      </c>
      <c r="S4786" s="8">
        <v>7800</v>
      </c>
      <c r="T4786" s="10">
        <v>7.0000000000000007E-2</v>
      </c>
      <c r="U4786" s="8">
        <v>782.36996585907434</v>
      </c>
      <c r="V4786" s="10">
        <v>2.1526861123891034E-2</v>
      </c>
    </row>
    <row r="4787" spans="1:22" x14ac:dyDescent="0.25">
      <c r="A4787" s="6">
        <v>44757</v>
      </c>
      <c r="B4787" s="7" t="str">
        <f t="shared" si="74"/>
        <v>7</v>
      </c>
      <c r="C4787" s="17">
        <f>_xlfn.ISOWEEKNUM(Table3[[#This Row],[dt]])</f>
        <v>28</v>
      </c>
      <c r="D4787" s="1">
        <v>17267</v>
      </c>
      <c r="E4787" s="1" t="s">
        <v>10</v>
      </c>
      <c r="F4787" s="1" t="s">
        <v>92</v>
      </c>
      <c r="G4787" s="1" t="s">
        <v>63</v>
      </c>
      <c r="H4787" s="1" t="s">
        <v>11</v>
      </c>
      <c r="I4787" s="1" t="s">
        <v>21</v>
      </c>
      <c r="J4787" s="1" t="s">
        <v>13</v>
      </c>
      <c r="K4787" s="1" t="s">
        <v>15</v>
      </c>
      <c r="L4787" s="1" t="s">
        <v>79</v>
      </c>
      <c r="M4787" s="1">
        <v>132810</v>
      </c>
      <c r="N4787" s="17">
        <v>721.92141802067943</v>
      </c>
      <c r="O4787" s="8">
        <v>1877.1885923033703</v>
      </c>
      <c r="P4787" s="8">
        <v>2455.0410334200947</v>
      </c>
      <c r="Q4787" s="8">
        <f>P4787-Table3[[#This Row],[paid]]</f>
        <v>577.85244111672432</v>
      </c>
      <c r="R4787" s="8">
        <v>3.4007039715640768</v>
      </c>
      <c r="S4787" s="8">
        <v>1400</v>
      </c>
      <c r="T4787" s="10">
        <v>0.06</v>
      </c>
      <c r="U4787" s="8">
        <v>188.6436734755159</v>
      </c>
      <c r="V4787" s="10">
        <v>1.2806552647358277E-2</v>
      </c>
    </row>
    <row r="4788" spans="1:22" x14ac:dyDescent="0.25">
      <c r="A4788" s="6">
        <v>44757</v>
      </c>
      <c r="B4788" s="7" t="str">
        <f t="shared" si="74"/>
        <v>7</v>
      </c>
      <c r="C4788" s="17">
        <f>_xlfn.ISOWEEKNUM(Table3[[#This Row],[dt]])</f>
        <v>28</v>
      </c>
      <c r="D4788" s="1">
        <v>18006</v>
      </c>
      <c r="E4788" s="1" t="s">
        <v>10</v>
      </c>
      <c r="F4788" s="1" t="s">
        <v>95</v>
      </c>
      <c r="G4788" s="1" t="s">
        <v>44</v>
      </c>
      <c r="H4788" s="1" t="s">
        <v>11</v>
      </c>
      <c r="I4788" s="1" t="s">
        <v>12</v>
      </c>
      <c r="J4788" s="1" t="s">
        <v>16</v>
      </c>
      <c r="K4788" s="1" t="s">
        <v>14</v>
      </c>
      <c r="L4788" s="1" t="s">
        <v>81</v>
      </c>
      <c r="M4788" s="1">
        <v>53430</v>
      </c>
      <c r="N4788" s="17">
        <v>293.61503044705182</v>
      </c>
      <c r="O4788" s="8">
        <v>1626.4363128186872</v>
      </c>
      <c r="P4788" s="8">
        <v>2151.1087725605835</v>
      </c>
      <c r="Q4788" s="8">
        <f>P4788-Table3[[#This Row],[paid]]</f>
        <v>524.67245974189632</v>
      </c>
      <c r="R4788" s="8">
        <v>7.3262896973814735</v>
      </c>
      <c r="S4788" s="8">
        <v>2000</v>
      </c>
      <c r="T4788" s="10">
        <v>0.08</v>
      </c>
      <c r="U4788" s="8">
        <v>872.13188435970198</v>
      </c>
      <c r="V4788" s="10">
        <v>6.7572275244327074E-2</v>
      </c>
    </row>
    <row r="4789" spans="1:22" x14ac:dyDescent="0.25">
      <c r="A4789" s="6">
        <v>44757</v>
      </c>
      <c r="B4789" s="7" t="str">
        <f t="shared" si="74"/>
        <v>7</v>
      </c>
      <c r="C4789" s="17">
        <f>_xlfn.ISOWEEKNUM(Table3[[#This Row],[dt]])</f>
        <v>28</v>
      </c>
      <c r="D4789" s="1">
        <v>17848</v>
      </c>
      <c r="E4789" s="1" t="s">
        <v>10</v>
      </c>
      <c r="F4789" s="1" t="s">
        <v>89</v>
      </c>
      <c r="G4789" s="1" t="s">
        <v>34</v>
      </c>
      <c r="H4789" s="1" t="s">
        <v>11</v>
      </c>
      <c r="I4789" s="1" t="s">
        <v>12</v>
      </c>
      <c r="J4789" s="1" t="s">
        <v>16</v>
      </c>
      <c r="K4789" s="1" t="s">
        <v>14</v>
      </c>
      <c r="L4789" s="1" t="s">
        <v>76</v>
      </c>
      <c r="M4789" s="1">
        <v>87810</v>
      </c>
      <c r="N4789" s="17">
        <v>547.95631825273017</v>
      </c>
      <c r="O4789" s="8">
        <v>1212.56348579155</v>
      </c>
      <c r="P4789" s="8">
        <v>1730.2912065677976</v>
      </c>
      <c r="Q4789" s="8">
        <f>P4789-Table3[[#This Row],[paid]]</f>
        <v>517.72772077624768</v>
      </c>
      <c r="R4789" s="8">
        <v>3.157717410915494</v>
      </c>
      <c r="S4789" s="8">
        <v>1600</v>
      </c>
      <c r="T4789" s="10">
        <v>7.0000000000000007E-2</v>
      </c>
      <c r="U4789" s="8">
        <v>100.70520545388247</v>
      </c>
      <c r="V4789" s="10">
        <v>9.7002174230969591E-3</v>
      </c>
    </row>
    <row r="4790" spans="1:22" x14ac:dyDescent="0.25">
      <c r="A4790" s="6">
        <v>44757</v>
      </c>
      <c r="B4790" s="7" t="str">
        <f t="shared" si="74"/>
        <v>7</v>
      </c>
      <c r="C4790" s="17">
        <f>_xlfn.ISOWEEKNUM(Table3[[#This Row],[dt]])</f>
        <v>28</v>
      </c>
      <c r="D4790" s="1">
        <v>5435</v>
      </c>
      <c r="E4790" s="1" t="s">
        <v>10</v>
      </c>
      <c r="F4790" s="1" t="s">
        <v>93</v>
      </c>
      <c r="G4790" s="1" t="s">
        <v>73</v>
      </c>
      <c r="H4790" s="1" t="s">
        <v>17</v>
      </c>
      <c r="I4790" s="1" t="s">
        <v>21</v>
      </c>
      <c r="J4790" s="1" t="s">
        <v>16</v>
      </c>
      <c r="K4790" s="1" t="s">
        <v>15</v>
      </c>
      <c r="L4790" s="1" t="s">
        <v>80</v>
      </c>
      <c r="M4790" s="1">
        <v>137560</v>
      </c>
      <c r="N4790" s="17">
        <v>194.82119674259414</v>
      </c>
      <c r="O4790" s="8">
        <v>1442.7625870789911</v>
      </c>
      <c r="P4790" s="8">
        <v>1951.9495404872932</v>
      </c>
      <c r="Q4790" s="8">
        <f>P4790-Table3[[#This Row],[paid]]</f>
        <v>509.18695340830209</v>
      </c>
      <c r="R4790" s="8">
        <v>10.019184632492994</v>
      </c>
      <c r="S4790" s="8">
        <v>1200</v>
      </c>
      <c r="T4790" s="10">
        <v>0.08</v>
      </c>
      <c r="U4790" s="8">
        <v>144.19433330828682</v>
      </c>
      <c r="V4790" s="10">
        <v>1.2311992900551579E-2</v>
      </c>
    </row>
    <row r="4791" spans="1:22" x14ac:dyDescent="0.25">
      <c r="A4791" s="6">
        <v>44757</v>
      </c>
      <c r="B4791" s="7" t="str">
        <f t="shared" si="74"/>
        <v>7</v>
      </c>
      <c r="C4791" s="17">
        <f>_xlfn.ISOWEEKNUM(Table3[[#This Row],[dt]])</f>
        <v>28</v>
      </c>
      <c r="D4791" s="1">
        <v>17100</v>
      </c>
      <c r="E4791" s="1" t="s">
        <v>10</v>
      </c>
      <c r="F4791" s="1" t="s">
        <v>95</v>
      </c>
      <c r="G4791" s="1" t="s">
        <v>27</v>
      </c>
      <c r="H4791" s="1" t="s">
        <v>11</v>
      </c>
      <c r="I4791" s="1" t="s">
        <v>21</v>
      </c>
      <c r="J4791" s="1" t="s">
        <v>13</v>
      </c>
      <c r="K4791" s="1" t="s">
        <v>15</v>
      </c>
      <c r="L4791" s="1" t="s">
        <v>77</v>
      </c>
      <c r="M4791" s="1">
        <v>59570</v>
      </c>
      <c r="N4791" s="17">
        <v>273.83401664803085</v>
      </c>
      <c r="O4791" s="8">
        <v>1841.2230923482534</v>
      </c>
      <c r="P4791" s="8">
        <v>2271.1239410938306</v>
      </c>
      <c r="Q4791" s="8">
        <f>P4791-Table3[[#This Row],[paid]]</f>
        <v>429.90084874557715</v>
      </c>
      <c r="R4791" s="8">
        <v>8.2937977132804193</v>
      </c>
      <c r="S4791" s="8">
        <v>1200</v>
      </c>
      <c r="T4791" s="10">
        <v>7.0000000000000007E-2</v>
      </c>
      <c r="U4791" s="8">
        <v>83.945840519344614</v>
      </c>
      <c r="V4791" s="10">
        <v>6.160374238823956E-3</v>
      </c>
    </row>
    <row r="4792" spans="1:22" x14ac:dyDescent="0.25">
      <c r="A4792" s="6">
        <v>44757</v>
      </c>
      <c r="B4792" s="7" t="str">
        <f t="shared" si="74"/>
        <v>7</v>
      </c>
      <c r="C4792" s="17">
        <f>_xlfn.ISOWEEKNUM(Table3[[#This Row],[dt]])</f>
        <v>28</v>
      </c>
      <c r="D4792" s="1">
        <v>2406</v>
      </c>
      <c r="E4792" s="1" t="s">
        <v>10</v>
      </c>
      <c r="F4792" s="1" t="s">
        <v>95</v>
      </c>
      <c r="G4792" s="1" t="s">
        <v>34</v>
      </c>
      <c r="H4792" s="1" t="s">
        <v>17</v>
      </c>
      <c r="I4792" s="1" t="s">
        <v>18</v>
      </c>
      <c r="J4792" s="1" t="s">
        <v>16</v>
      </c>
      <c r="K4792" s="1" t="s">
        <v>14</v>
      </c>
      <c r="L4792" s="1" t="s">
        <v>76</v>
      </c>
      <c r="M4792" s="1">
        <v>51800</v>
      </c>
      <c r="N4792" s="17">
        <v>204.8780487804878</v>
      </c>
      <c r="O4792" s="8">
        <v>3061.8440211626603</v>
      </c>
      <c r="P4792" s="8">
        <v>3485.0257151444916</v>
      </c>
      <c r="Q4792" s="8">
        <f>P4792-Table3[[#This Row],[paid]]</f>
        <v>423.18169398183136</v>
      </c>
      <c r="R4792" s="8">
        <v>17.01024456201478</v>
      </c>
      <c r="S4792" s="8">
        <v>5000</v>
      </c>
      <c r="T4792" s="10">
        <v>0.05</v>
      </c>
      <c r="U4792" s="8">
        <v>641.70241457826296</v>
      </c>
      <c r="V4792" s="10">
        <v>3.0688554740054837E-2</v>
      </c>
    </row>
    <row r="4793" spans="1:22" x14ac:dyDescent="0.25">
      <c r="A4793" s="6">
        <v>44757</v>
      </c>
      <c r="B4793" s="7" t="str">
        <f t="shared" si="74"/>
        <v>7</v>
      </c>
      <c r="C4793" s="17">
        <f>_xlfn.ISOWEEKNUM(Table3[[#This Row],[dt]])</f>
        <v>28</v>
      </c>
      <c r="D4793" s="1">
        <v>15910</v>
      </c>
      <c r="E4793" s="1" t="s">
        <v>10</v>
      </c>
      <c r="F4793" s="1" t="s">
        <v>94</v>
      </c>
      <c r="G4793" s="1" t="s">
        <v>46</v>
      </c>
      <c r="H4793" s="1" t="s">
        <v>11</v>
      </c>
      <c r="I4793" s="1" t="s">
        <v>12</v>
      </c>
      <c r="J4793" s="1" t="s">
        <v>16</v>
      </c>
      <c r="K4793" s="1" t="s">
        <v>14</v>
      </c>
      <c r="L4793" s="1" t="s">
        <v>78</v>
      </c>
      <c r="M4793" s="1">
        <v>76700</v>
      </c>
      <c r="N4793" s="17">
        <v>227.98926071531307</v>
      </c>
      <c r="O4793" s="8">
        <v>1625.8726842160152</v>
      </c>
      <c r="P4793" s="8">
        <v>1992.9113510302739</v>
      </c>
      <c r="Q4793" s="8">
        <f>P4793-Table3[[#This Row],[paid]]</f>
        <v>367.0386668142587</v>
      </c>
      <c r="R4793" s="8">
        <v>8.7412509904086839</v>
      </c>
      <c r="S4793" s="8">
        <v>1200</v>
      </c>
      <c r="T4793" s="10">
        <v>0.15</v>
      </c>
      <c r="U4793" s="8">
        <v>1302.4571486180714</v>
      </c>
      <c r="V4793" s="10">
        <v>0.10892415827935524</v>
      </c>
    </row>
    <row r="4794" spans="1:22" x14ac:dyDescent="0.25">
      <c r="A4794" s="6">
        <v>44757</v>
      </c>
      <c r="B4794" s="7" t="str">
        <f t="shared" si="74"/>
        <v>7</v>
      </c>
      <c r="C4794" s="17">
        <f>_xlfn.ISOWEEKNUM(Table3[[#This Row],[dt]])</f>
        <v>28</v>
      </c>
      <c r="D4794" s="1">
        <v>9559</v>
      </c>
      <c r="E4794" s="1" t="s">
        <v>10</v>
      </c>
      <c r="F4794" s="1" t="s">
        <v>92</v>
      </c>
      <c r="G4794" s="1" t="s">
        <v>69</v>
      </c>
      <c r="H4794" s="1" t="s">
        <v>17</v>
      </c>
      <c r="I4794" s="1" t="s">
        <v>12</v>
      </c>
      <c r="J4794" s="1" t="s">
        <v>16</v>
      </c>
      <c r="K4794" s="1" t="s">
        <v>14</v>
      </c>
      <c r="L4794" s="1" t="s">
        <v>80</v>
      </c>
      <c r="M4794" s="1">
        <v>213710</v>
      </c>
      <c r="N4794" s="17">
        <v>398.97261897706397</v>
      </c>
      <c r="O4794" s="8">
        <v>5433.956466102296</v>
      </c>
      <c r="P4794" s="8">
        <v>5735.4493192809105</v>
      </c>
      <c r="Q4794" s="8">
        <f>P4794-Table3[[#This Row],[paid]]</f>
        <v>301.4928531786145</v>
      </c>
      <c r="R4794" s="8">
        <v>14.375546206619829</v>
      </c>
      <c r="S4794" s="8">
        <v>3800</v>
      </c>
      <c r="T4794" s="10">
        <v>7.0000000000000007E-2</v>
      </c>
      <c r="U4794" s="8">
        <v>865.42649428015056</v>
      </c>
      <c r="V4794" s="10">
        <v>2.5148465450092364E-2</v>
      </c>
    </row>
    <row r="4795" spans="1:22" x14ac:dyDescent="0.25">
      <c r="A4795" s="6">
        <v>44757</v>
      </c>
      <c r="B4795" s="7" t="str">
        <f t="shared" si="74"/>
        <v>7</v>
      </c>
      <c r="C4795" s="17">
        <f>_xlfn.ISOWEEKNUM(Table3[[#This Row],[dt]])</f>
        <v>28</v>
      </c>
      <c r="D4795" s="1">
        <v>9363</v>
      </c>
      <c r="E4795" s="1" t="s">
        <v>10</v>
      </c>
      <c r="F4795" s="1" t="s">
        <v>93</v>
      </c>
      <c r="G4795" s="1" t="s">
        <v>28</v>
      </c>
      <c r="H4795" s="1" t="s">
        <v>11</v>
      </c>
      <c r="I4795" s="1" t="s">
        <v>18</v>
      </c>
      <c r="J4795" s="1" t="s">
        <v>13</v>
      </c>
      <c r="K4795" s="1" t="s">
        <v>14</v>
      </c>
      <c r="L4795" s="1" t="s">
        <v>75</v>
      </c>
      <c r="M4795" s="1">
        <v>67210</v>
      </c>
      <c r="N4795" s="17">
        <v>268.94495412844037</v>
      </c>
      <c r="O4795" s="8">
        <v>1916.7849646718448</v>
      </c>
      <c r="P4795" s="8">
        <v>2095.5676601534692</v>
      </c>
      <c r="Q4795" s="8">
        <f>P4795-Table3[[#This Row],[paid]]</f>
        <v>178.78269548162439</v>
      </c>
      <c r="R4795" s="8">
        <v>7.7918087994790426</v>
      </c>
      <c r="S4795" s="8">
        <v>600</v>
      </c>
      <c r="T4795" s="10">
        <v>0.12</v>
      </c>
      <c r="U4795" s="8">
        <v>684.2087516083642</v>
      </c>
      <c r="V4795" s="10">
        <v>5.4417136751564489E-2</v>
      </c>
    </row>
    <row r="4796" spans="1:22" x14ac:dyDescent="0.25">
      <c r="A4796" s="6">
        <v>44757</v>
      </c>
      <c r="B4796" s="7" t="str">
        <f t="shared" si="74"/>
        <v>7</v>
      </c>
      <c r="C4796" s="17">
        <f>_xlfn.ISOWEEKNUM(Table3[[#This Row],[dt]])</f>
        <v>28</v>
      </c>
      <c r="D4796" s="1">
        <v>15839</v>
      </c>
      <c r="E4796" s="1" t="s">
        <v>10</v>
      </c>
      <c r="F4796" s="1" t="s">
        <v>95</v>
      </c>
      <c r="G4796" s="1" t="s">
        <v>33</v>
      </c>
      <c r="H4796" s="1" t="s">
        <v>19</v>
      </c>
      <c r="I4796" s="1" t="s">
        <v>12</v>
      </c>
      <c r="J4796" s="1" t="s">
        <v>16</v>
      </c>
      <c r="K4796" s="1" t="s">
        <v>14</v>
      </c>
      <c r="L4796" s="1" t="s">
        <v>79</v>
      </c>
      <c r="M4796" s="1">
        <v>61220</v>
      </c>
      <c r="N4796" s="17">
        <v>100.31954117165097</v>
      </c>
      <c r="O4796" s="8">
        <v>1599.0553715607637</v>
      </c>
      <c r="P4796" s="8">
        <v>1671.0052206566631</v>
      </c>
      <c r="Q4796" s="8">
        <f>P4796-Table3[[#This Row],[paid]]</f>
        <v>71.949849095899481</v>
      </c>
      <c r="R4796" s="8">
        <v>16.656826787091287</v>
      </c>
      <c r="S4796" s="8">
        <v>800</v>
      </c>
      <c r="T4796" s="10">
        <v>7.4999999999999997E-2</v>
      </c>
      <c r="U4796" s="8">
        <v>421.35676275135222</v>
      </c>
      <c r="V4796" s="10">
        <v>4.2026276313863499E-2</v>
      </c>
    </row>
    <row r="4797" spans="1:22" x14ac:dyDescent="0.25">
      <c r="A4797" s="6">
        <v>44757</v>
      </c>
      <c r="B4797" s="7" t="str">
        <f t="shared" si="74"/>
        <v>7</v>
      </c>
      <c r="C4797" s="17">
        <f>_xlfn.ISOWEEKNUM(Table3[[#This Row],[dt]])</f>
        <v>28</v>
      </c>
      <c r="D4797" s="1">
        <v>17631</v>
      </c>
      <c r="E4797" s="1" t="s">
        <v>10</v>
      </c>
      <c r="F4797" s="1" t="s">
        <v>90</v>
      </c>
      <c r="G4797" s="1" t="s">
        <v>31</v>
      </c>
      <c r="H4797" s="1" t="s">
        <v>17</v>
      </c>
      <c r="I4797" s="1" t="s">
        <v>12</v>
      </c>
      <c r="J4797" s="1" t="s">
        <v>16</v>
      </c>
      <c r="K4797" s="1" t="s">
        <v>14</v>
      </c>
      <c r="L4797" s="1" t="s">
        <v>75</v>
      </c>
      <c r="M4797" s="1">
        <v>105010</v>
      </c>
      <c r="N4797" s="17">
        <v>416.17204802424521</v>
      </c>
      <c r="O4797" s="8">
        <v>3252.4633429266482</v>
      </c>
      <c r="P4797" s="8">
        <v>3317.608653307761</v>
      </c>
      <c r="Q4797" s="8">
        <f>P4797-Table3[[#This Row],[paid]]</f>
        <v>65.145310381112722</v>
      </c>
      <c r="R4797" s="8">
        <v>7.9717238797221786</v>
      </c>
      <c r="S4797" s="8">
        <v>3600</v>
      </c>
      <c r="T4797" s="10">
        <v>0.17</v>
      </c>
      <c r="U4797" s="8">
        <v>1156.815104097783</v>
      </c>
      <c r="V4797" s="10">
        <v>5.811490669865485E-2</v>
      </c>
    </row>
    <row r="4798" spans="1:22" x14ac:dyDescent="0.25">
      <c r="A4798" s="6">
        <v>44757</v>
      </c>
      <c r="B4798" s="7" t="str">
        <f t="shared" si="74"/>
        <v>7</v>
      </c>
      <c r="C4798" s="17">
        <f>_xlfn.ISOWEEKNUM(Table3[[#This Row],[dt]])</f>
        <v>28</v>
      </c>
      <c r="D4798" s="1">
        <v>18200</v>
      </c>
      <c r="E4798" s="1" t="s">
        <v>10</v>
      </c>
      <c r="F4798" s="1" t="s">
        <v>89</v>
      </c>
      <c r="G4798" s="1" t="s">
        <v>25</v>
      </c>
      <c r="H4798" s="1" t="s">
        <v>17</v>
      </c>
      <c r="I4798" s="1" t="s">
        <v>12</v>
      </c>
      <c r="J4798" s="1" t="s">
        <v>16</v>
      </c>
      <c r="K4798" s="1" t="s">
        <v>15</v>
      </c>
      <c r="L4798" s="1" t="s">
        <v>76</v>
      </c>
      <c r="M4798" s="1">
        <v>46610</v>
      </c>
      <c r="N4798" s="17">
        <v>47.707267144319346</v>
      </c>
      <c r="O4798" s="8">
        <v>375.4650225174409</v>
      </c>
      <c r="P4798" s="8">
        <v>426.48595553779597</v>
      </c>
      <c r="Q4798" s="8">
        <f>P4798-Table3[[#This Row],[paid]]</f>
        <v>51.020933020355073</v>
      </c>
      <c r="R4798" s="8">
        <v>8.9396433932724015</v>
      </c>
      <c r="S4798" s="8">
        <v>200</v>
      </c>
      <c r="T4798" s="10">
        <v>0.12</v>
      </c>
      <c r="U4798" s="8">
        <v>10.355595349375776</v>
      </c>
      <c r="V4798" s="10">
        <v>4.0468684509268457E-3</v>
      </c>
    </row>
    <row r="4799" spans="1:22" x14ac:dyDescent="0.25">
      <c r="A4799" s="6">
        <v>44757</v>
      </c>
      <c r="B4799" s="7" t="str">
        <f t="shared" si="74"/>
        <v>7</v>
      </c>
      <c r="C4799" s="17">
        <f>_xlfn.ISOWEEKNUM(Table3[[#This Row],[dt]])</f>
        <v>28</v>
      </c>
      <c r="D4799" s="1">
        <v>10601</v>
      </c>
      <c r="E4799" s="1" t="s">
        <v>10</v>
      </c>
      <c r="F4799" s="1" t="s">
        <v>94</v>
      </c>
      <c r="G4799" s="1" t="s">
        <v>48</v>
      </c>
      <c r="H4799" s="1" t="s">
        <v>11</v>
      </c>
      <c r="I4799" s="1" t="s">
        <v>21</v>
      </c>
      <c r="J4799" s="1" t="s">
        <v>16</v>
      </c>
      <c r="K4799" s="1" t="s">
        <v>14</v>
      </c>
      <c r="L4799" s="1" t="s">
        <v>78</v>
      </c>
      <c r="M4799" s="1">
        <v>79350</v>
      </c>
      <c r="N4799" s="17">
        <v>371.43080043688565</v>
      </c>
      <c r="O4799" s="8">
        <v>1477.2272296799699</v>
      </c>
      <c r="P4799" s="8">
        <v>1524.1324787422066</v>
      </c>
      <c r="Q4799" s="8">
        <f>P4799-Table3[[#This Row],[paid]]</f>
        <v>46.905249062236635</v>
      </c>
      <c r="R4799" s="8">
        <v>4.1034089713332502</v>
      </c>
      <c r="S4799" s="8">
        <v>1600</v>
      </c>
      <c r="T4799" s="10">
        <v>0.08</v>
      </c>
      <c r="U4799" s="8">
        <v>110.83607867194993</v>
      </c>
      <c r="V4799" s="10">
        <v>1.2120127374952955E-2</v>
      </c>
    </row>
    <row r="4800" spans="1:22" x14ac:dyDescent="0.25">
      <c r="A4800" s="6">
        <v>44757</v>
      </c>
      <c r="B4800" s="7" t="str">
        <f t="shared" si="74"/>
        <v>7</v>
      </c>
      <c r="C4800" s="17">
        <f>_xlfn.ISOWEEKNUM(Table3[[#This Row],[dt]])</f>
        <v>28</v>
      </c>
      <c r="D4800" s="1">
        <v>15810</v>
      </c>
      <c r="E4800" s="1" t="s">
        <v>10</v>
      </c>
      <c r="F4800" s="1" t="s">
        <v>89</v>
      </c>
      <c r="G4800" s="1" t="s">
        <v>37</v>
      </c>
      <c r="H4800" s="1" t="s">
        <v>11</v>
      </c>
      <c r="I4800" s="1" t="s">
        <v>18</v>
      </c>
      <c r="J4800" s="1" t="s">
        <v>16</v>
      </c>
      <c r="K4800" s="1" t="s">
        <v>14</v>
      </c>
      <c r="L4800" s="1" t="s">
        <v>79</v>
      </c>
      <c r="M4800" s="1">
        <v>16410</v>
      </c>
      <c r="N4800" s="17">
        <v>56.456422018348626</v>
      </c>
      <c r="O4800" s="8">
        <v>383.6926762192295</v>
      </c>
      <c r="P4800" s="8">
        <v>401.14658618485959</v>
      </c>
      <c r="Q4800" s="8">
        <f>P4800-Table3[[#This Row],[paid]]</f>
        <v>17.453909965630089</v>
      </c>
      <c r="R4800" s="8">
        <v>7.1054199299857315</v>
      </c>
      <c r="S4800" s="8">
        <v>200</v>
      </c>
      <c r="T4800" s="10">
        <v>0.15</v>
      </c>
      <c r="U4800" s="8">
        <v>221.65816319333962</v>
      </c>
      <c r="V4800" s="10">
        <v>9.2093584916775426E-2</v>
      </c>
    </row>
    <row r="4801" spans="1:22" x14ac:dyDescent="0.25">
      <c r="A4801" s="6">
        <v>44757</v>
      </c>
      <c r="B4801" s="7" t="str">
        <f t="shared" si="74"/>
        <v>7</v>
      </c>
      <c r="C4801" s="17">
        <f>_xlfn.ISOWEEKNUM(Table3[[#This Row],[dt]])</f>
        <v>28</v>
      </c>
      <c r="D4801" s="1">
        <v>15909</v>
      </c>
      <c r="E4801" s="1" t="s">
        <v>10</v>
      </c>
      <c r="F4801" s="1" t="s">
        <v>93</v>
      </c>
      <c r="G4801" s="1" t="s">
        <v>48</v>
      </c>
      <c r="H4801" s="1" t="s">
        <v>11</v>
      </c>
      <c r="I4801" s="1" t="s">
        <v>18</v>
      </c>
      <c r="J4801" s="1" t="s">
        <v>13</v>
      </c>
      <c r="K4801" s="1" t="s">
        <v>14</v>
      </c>
      <c r="L4801" s="1" t="s">
        <v>75</v>
      </c>
      <c r="M4801" s="1">
        <v>143460</v>
      </c>
      <c r="N4801" s="17">
        <v>276.85685517704314</v>
      </c>
      <c r="O4801" s="8">
        <v>2873.3140704623629</v>
      </c>
      <c r="P4801" s="8">
        <v>2882.2344111744883</v>
      </c>
      <c r="Q4801" s="8">
        <f>P4801-Table3[[#This Row],[paid]]</f>
        <v>8.9203407121253804</v>
      </c>
      <c r="R4801" s="8">
        <v>10.41055822631291</v>
      </c>
      <c r="S4801" s="8">
        <v>1600</v>
      </c>
      <c r="T4801" s="10">
        <v>0.06</v>
      </c>
      <c r="U4801" s="8">
        <v>720.07444278020807</v>
      </c>
      <c r="V4801" s="10">
        <v>4.1638669868329876E-2</v>
      </c>
    </row>
    <row r="4802" spans="1:22" x14ac:dyDescent="0.25">
      <c r="A4802" s="6">
        <v>44757</v>
      </c>
      <c r="B4802" s="7" t="str">
        <f t="shared" ref="B4802:B4865" si="75">TEXT(A4802,"M")</f>
        <v>7</v>
      </c>
      <c r="C4802" s="17">
        <f>_xlfn.ISOWEEKNUM(Table3[[#This Row],[dt]])</f>
        <v>28</v>
      </c>
      <c r="D4802" s="1">
        <v>17628</v>
      </c>
      <c r="E4802" s="1" t="s">
        <v>10</v>
      </c>
      <c r="F4802" s="1" t="s">
        <v>94</v>
      </c>
      <c r="G4802" s="1" t="s">
        <v>69</v>
      </c>
      <c r="H4802" s="1" t="s">
        <v>11</v>
      </c>
      <c r="I4802" s="1" t="s">
        <v>12</v>
      </c>
      <c r="J4802" s="1" t="s">
        <v>13</v>
      </c>
      <c r="K4802" s="1" t="s">
        <v>15</v>
      </c>
      <c r="L4802" s="1" t="s">
        <v>81</v>
      </c>
      <c r="M4802" s="1">
        <v>9780</v>
      </c>
      <c r="N4802" s="17">
        <v>71.292246520874755</v>
      </c>
      <c r="O4802" s="8">
        <v>98.358022326334847</v>
      </c>
      <c r="P4802" s="8">
        <v>106.24491477264797</v>
      </c>
      <c r="Q4802" s="8">
        <f>P4802-Table3[[#This Row],[paid]]</f>
        <v>7.8868924463131265</v>
      </c>
      <c r="R4802" s="8">
        <v>1.4902730655505279</v>
      </c>
      <c r="S4802" s="8">
        <v>200</v>
      </c>
      <c r="T4802" s="10">
        <v>0.06</v>
      </c>
      <c r="U4802" s="8">
        <v>24.932253981911238</v>
      </c>
      <c r="V4802" s="10">
        <v>3.9111289914852902E-2</v>
      </c>
    </row>
    <row r="4803" spans="1:22" x14ac:dyDescent="0.25">
      <c r="A4803" s="6">
        <v>44757</v>
      </c>
      <c r="B4803" s="7" t="str">
        <f t="shared" si="75"/>
        <v>7</v>
      </c>
      <c r="C4803" s="17">
        <f>_xlfn.ISOWEEKNUM(Table3[[#This Row],[dt]])</f>
        <v>28</v>
      </c>
      <c r="D4803" s="1">
        <v>16911</v>
      </c>
      <c r="E4803" s="1" t="s">
        <v>10</v>
      </c>
      <c r="F4803" s="1" t="s">
        <v>95</v>
      </c>
      <c r="G4803" s="1" t="s">
        <v>48</v>
      </c>
      <c r="H4803" s="1" t="s">
        <v>11</v>
      </c>
      <c r="I4803" s="1" t="s">
        <v>18</v>
      </c>
      <c r="J4803" s="1" t="s">
        <v>16</v>
      </c>
      <c r="K4803" s="1" t="s">
        <v>15</v>
      </c>
      <c r="L4803" s="1" t="s">
        <v>81</v>
      </c>
      <c r="M4803" s="1">
        <v>108830</v>
      </c>
      <c r="N4803" s="17">
        <v>408.54808435464281</v>
      </c>
      <c r="O4803" s="8">
        <v>2946.2022682649972</v>
      </c>
      <c r="P4803" s="8">
        <v>2950.1600314239417</v>
      </c>
      <c r="Q4803" s="8">
        <f>P4803-Table3[[#This Row],[paid]]</f>
        <v>3.9577631589445446</v>
      </c>
      <c r="R4803" s="8">
        <v>7.2210839908455826</v>
      </c>
      <c r="S4803" s="8">
        <v>2200</v>
      </c>
      <c r="T4803" s="10">
        <v>0.12</v>
      </c>
      <c r="U4803" s="8">
        <v>1676.7980847492511</v>
      </c>
      <c r="V4803" s="10">
        <v>9.4729216205711952E-2</v>
      </c>
    </row>
    <row r="4804" spans="1:22" x14ac:dyDescent="0.25">
      <c r="A4804" s="6">
        <v>44757</v>
      </c>
      <c r="B4804" s="7" t="str">
        <f t="shared" si="75"/>
        <v>7</v>
      </c>
      <c r="C4804" s="17">
        <f>_xlfn.ISOWEEKNUM(Table3[[#This Row],[dt]])</f>
        <v>28</v>
      </c>
      <c r="D4804" s="1">
        <v>18180</v>
      </c>
      <c r="E4804" s="1" t="s">
        <v>10</v>
      </c>
      <c r="F4804" s="1" t="s">
        <v>92</v>
      </c>
      <c r="G4804" s="1" t="s">
        <v>57</v>
      </c>
      <c r="H4804" s="1" t="s">
        <v>11</v>
      </c>
      <c r="I4804" s="1" t="s">
        <v>22</v>
      </c>
      <c r="J4804" s="1" t="s">
        <v>13</v>
      </c>
      <c r="K4804" s="1" t="s">
        <v>15</v>
      </c>
      <c r="L4804" s="1" t="s">
        <v>78</v>
      </c>
      <c r="M4804" s="1">
        <v>3180</v>
      </c>
      <c r="N4804" s="17">
        <v>39.937205651491368</v>
      </c>
      <c r="O4804" s="8">
        <v>69.007220108940217</v>
      </c>
      <c r="P4804" s="8">
        <v>57.415740436009912</v>
      </c>
      <c r="Q4804" s="8">
        <f>P4804-Table3[[#This Row],[paid]]</f>
        <v>-11.591479672930305</v>
      </c>
      <c r="R4804" s="8">
        <v>1.4376504189362544</v>
      </c>
      <c r="S4804" s="8">
        <v>200</v>
      </c>
      <c r="T4804" s="10">
        <v>0.12</v>
      </c>
      <c r="U4804" s="8">
        <v>35.781855032266066</v>
      </c>
      <c r="V4804" s="10">
        <v>0.10386772791033119</v>
      </c>
    </row>
    <row r="4805" spans="1:22" x14ac:dyDescent="0.25">
      <c r="A4805" s="6">
        <v>44757</v>
      </c>
      <c r="B4805" s="7" t="str">
        <f t="shared" si="75"/>
        <v>7</v>
      </c>
      <c r="C4805" s="17">
        <f>_xlfn.ISOWEEKNUM(Table3[[#This Row],[dt]])</f>
        <v>28</v>
      </c>
      <c r="D4805" s="1">
        <v>16256</v>
      </c>
      <c r="E4805" s="1" t="s">
        <v>10</v>
      </c>
      <c r="F4805" s="1" t="s">
        <v>95</v>
      </c>
      <c r="G4805" s="1" t="s">
        <v>67</v>
      </c>
      <c r="H4805" s="1" t="s">
        <v>17</v>
      </c>
      <c r="I4805" s="1" t="s">
        <v>12</v>
      </c>
      <c r="J4805" s="1" t="s">
        <v>16</v>
      </c>
      <c r="K4805" s="1" t="s">
        <v>14</v>
      </c>
      <c r="L4805" s="1" t="s">
        <v>80</v>
      </c>
      <c r="M4805" s="1">
        <v>1230</v>
      </c>
      <c r="N4805" s="17">
        <v>4.1885473608746304</v>
      </c>
      <c r="O4805" s="8">
        <v>27.309160066890424</v>
      </c>
      <c r="P4805" s="8">
        <v>0.16723057065186656</v>
      </c>
      <c r="Q4805" s="8">
        <f>P4805-Table3[[#This Row],[paid]]</f>
        <v>-27.141929496238557</v>
      </c>
      <c r="R4805" s="8">
        <v>3.99256726124129E-2</v>
      </c>
      <c r="S4805" s="8">
        <v>200</v>
      </c>
      <c r="T4805" s="10">
        <v>0.1</v>
      </c>
      <c r="U4805" s="8">
        <v>8.7718218411699592E-2</v>
      </c>
      <c r="V4805" s="10">
        <v>8.7422431267374368E-2</v>
      </c>
    </row>
    <row r="4806" spans="1:22" x14ac:dyDescent="0.25">
      <c r="A4806" s="6">
        <v>44757</v>
      </c>
      <c r="B4806" s="7" t="str">
        <f t="shared" si="75"/>
        <v>7</v>
      </c>
      <c r="C4806" s="17">
        <f>_xlfn.ISOWEEKNUM(Table3[[#This Row],[dt]])</f>
        <v>28</v>
      </c>
      <c r="D4806" s="1">
        <v>18181</v>
      </c>
      <c r="E4806" s="1" t="s">
        <v>10</v>
      </c>
      <c r="F4806" s="1" t="s">
        <v>92</v>
      </c>
      <c r="G4806" s="1" t="s">
        <v>49</v>
      </c>
      <c r="H4806" s="1" t="s">
        <v>17</v>
      </c>
      <c r="I4806" s="1" t="s">
        <v>12</v>
      </c>
      <c r="J4806" s="1" t="s">
        <v>13</v>
      </c>
      <c r="K4806" s="1" t="s">
        <v>15</v>
      </c>
      <c r="L4806" s="1" t="s">
        <v>79</v>
      </c>
      <c r="M4806" s="1">
        <v>96540</v>
      </c>
      <c r="N4806" s="17">
        <v>457.64536453645366</v>
      </c>
      <c r="O4806" s="8">
        <v>972.05321200625781</v>
      </c>
      <c r="P4806" s="8">
        <v>938.51402227306869</v>
      </c>
      <c r="Q4806" s="8">
        <f>P4806-Table3[[#This Row],[paid]]</f>
        <v>-33.539189733189119</v>
      </c>
      <c r="R4806" s="8">
        <v>2.0507451730089827</v>
      </c>
      <c r="S4806" s="8">
        <v>1400</v>
      </c>
      <c r="T4806" s="10">
        <v>0.15</v>
      </c>
      <c r="U4806" s="8">
        <v>476.85961292402283</v>
      </c>
      <c r="V4806" s="10">
        <v>8.4683446669781781E-2</v>
      </c>
    </row>
    <row r="4807" spans="1:22" x14ac:dyDescent="0.25">
      <c r="A4807" s="6">
        <v>44757</v>
      </c>
      <c r="B4807" s="7" t="str">
        <f t="shared" si="75"/>
        <v>7</v>
      </c>
      <c r="C4807" s="17">
        <f>_xlfn.ISOWEEKNUM(Table3[[#This Row],[dt]])</f>
        <v>28</v>
      </c>
      <c r="D4807" s="1">
        <v>15673</v>
      </c>
      <c r="E4807" s="1" t="s">
        <v>10</v>
      </c>
      <c r="F4807" s="1" t="s">
        <v>94</v>
      </c>
      <c r="G4807" s="1" t="s">
        <v>52</v>
      </c>
      <c r="H4807" s="1" t="s">
        <v>19</v>
      </c>
      <c r="I4807" s="1" t="s">
        <v>21</v>
      </c>
      <c r="J4807" s="1" t="s">
        <v>16</v>
      </c>
      <c r="K4807" s="1" t="s">
        <v>15</v>
      </c>
      <c r="L4807" s="1" t="s">
        <v>77</v>
      </c>
      <c r="M4807" s="1">
        <v>3930</v>
      </c>
      <c r="N4807" s="17">
        <v>4.7511585734434814</v>
      </c>
      <c r="O4807" s="8">
        <v>53.111849734547086</v>
      </c>
      <c r="P4807" s="8">
        <v>3.5047613919129899</v>
      </c>
      <c r="Q4807" s="8">
        <f>P4807-Table3[[#This Row],[paid]]</f>
        <v>-49.607088342634093</v>
      </c>
      <c r="R4807" s="8">
        <v>0.73766457964648724</v>
      </c>
      <c r="S4807" s="8">
        <v>200</v>
      </c>
      <c r="T4807" s="10">
        <v>0.06</v>
      </c>
      <c r="U4807" s="8">
        <v>0.45032493160752413</v>
      </c>
      <c r="V4807" s="10">
        <v>2.1414911566049345E-2</v>
      </c>
    </row>
    <row r="4808" spans="1:22" x14ac:dyDescent="0.25">
      <c r="A4808" s="6">
        <v>44757</v>
      </c>
      <c r="B4808" s="7" t="str">
        <f t="shared" si="75"/>
        <v>7</v>
      </c>
      <c r="C4808" s="17">
        <f>_xlfn.ISOWEEKNUM(Table3[[#This Row],[dt]])</f>
        <v>28</v>
      </c>
      <c r="D4808" s="1">
        <v>17144</v>
      </c>
      <c r="E4808" s="1" t="s">
        <v>24</v>
      </c>
      <c r="F4808" s="1" t="s">
        <v>91</v>
      </c>
      <c r="G4808" s="1" t="s">
        <v>65</v>
      </c>
      <c r="H4808" s="1" t="s">
        <v>19</v>
      </c>
      <c r="I4808" s="1" t="s">
        <v>21</v>
      </c>
      <c r="J4808" s="1" t="s">
        <v>13</v>
      </c>
      <c r="K4808" s="1" t="s">
        <v>15</v>
      </c>
      <c r="L4808" s="1" t="s">
        <v>77</v>
      </c>
      <c r="M4808" s="1">
        <v>1840</v>
      </c>
      <c r="N4808" s="17">
        <v>12.960893854748603</v>
      </c>
      <c r="O4808" s="8">
        <v>59.561215924408494</v>
      </c>
      <c r="P4808" s="8">
        <v>4.4365896405518432</v>
      </c>
      <c r="Q4808" s="8">
        <f>P4808-Table3[[#This Row],[paid]]</f>
        <v>-55.124626283856649</v>
      </c>
      <c r="R4808" s="8">
        <v>0.34230583864602587</v>
      </c>
      <c r="S4808" s="8">
        <v>200</v>
      </c>
      <c r="T4808" s="10">
        <v>0.12</v>
      </c>
      <c r="U4808" s="8">
        <v>1.3924356962965976</v>
      </c>
      <c r="V4808" s="10">
        <v>5.2308785542889806E-2</v>
      </c>
    </row>
    <row r="4809" spans="1:22" x14ac:dyDescent="0.25">
      <c r="A4809" s="6">
        <v>44757</v>
      </c>
      <c r="B4809" s="7" t="str">
        <f t="shared" si="75"/>
        <v>7</v>
      </c>
      <c r="C4809" s="17">
        <f>_xlfn.ISOWEEKNUM(Table3[[#This Row],[dt]])</f>
        <v>28</v>
      </c>
      <c r="D4809" s="1">
        <v>10543</v>
      </c>
      <c r="E4809" s="1" t="s">
        <v>10</v>
      </c>
      <c r="F4809" s="1" t="s">
        <v>93</v>
      </c>
      <c r="G4809" s="1" t="s">
        <v>70</v>
      </c>
      <c r="H4809" s="1" t="s">
        <v>19</v>
      </c>
      <c r="I4809" s="1" t="s">
        <v>18</v>
      </c>
      <c r="J4809" s="1" t="s">
        <v>13</v>
      </c>
      <c r="K4809" s="1" t="s">
        <v>14</v>
      </c>
      <c r="L4809" s="1" t="s">
        <v>79</v>
      </c>
      <c r="M4809" s="1">
        <v>233900</v>
      </c>
      <c r="N4809" s="17">
        <v>260.97629009762903</v>
      </c>
      <c r="O4809" s="8">
        <v>5427.0727022170704</v>
      </c>
      <c r="P4809" s="8">
        <v>5364.914014828506</v>
      </c>
      <c r="Q4809" s="8">
        <f>P4809-Table3[[#This Row],[paid]]</f>
        <v>-62.158687388564431</v>
      </c>
      <c r="R4809" s="8">
        <v>20.557093569004053</v>
      </c>
      <c r="S4809" s="8">
        <v>5000</v>
      </c>
      <c r="T4809" s="10">
        <v>8.5000000000000006E-2</v>
      </c>
      <c r="U4809" s="8">
        <v>2646.406613987238</v>
      </c>
      <c r="V4809" s="10">
        <v>8.221339014544711E-2</v>
      </c>
    </row>
    <row r="4810" spans="1:22" x14ac:dyDescent="0.25">
      <c r="A4810" s="6">
        <v>44757</v>
      </c>
      <c r="B4810" s="7" t="str">
        <f t="shared" si="75"/>
        <v>7</v>
      </c>
      <c r="C4810" s="17">
        <f>_xlfn.ISOWEEKNUM(Table3[[#This Row],[dt]])</f>
        <v>28</v>
      </c>
      <c r="D4810" s="1">
        <v>15974</v>
      </c>
      <c r="E4810" s="1" t="s">
        <v>10</v>
      </c>
      <c r="F4810" s="1" t="s">
        <v>95</v>
      </c>
      <c r="G4810" s="1" t="s">
        <v>40</v>
      </c>
      <c r="H4810" s="1" t="s">
        <v>11</v>
      </c>
      <c r="I4810" s="1" t="s">
        <v>12</v>
      </c>
      <c r="J4810" s="1" t="s">
        <v>16</v>
      </c>
      <c r="K4810" s="1" t="s">
        <v>14</v>
      </c>
      <c r="L4810" s="1" t="s">
        <v>80</v>
      </c>
      <c r="M4810" s="1">
        <v>159980</v>
      </c>
      <c r="N4810" s="17">
        <v>493.43908349856792</v>
      </c>
      <c r="O4810" s="8">
        <v>2982.7381945909674</v>
      </c>
      <c r="P4810" s="8">
        <v>2920.2373036808335</v>
      </c>
      <c r="Q4810" s="8">
        <f>P4810-Table3[[#This Row],[paid]]</f>
        <v>-62.500890910133876</v>
      </c>
      <c r="R4810" s="8">
        <v>5.9181313384741419</v>
      </c>
      <c r="S4810" s="8">
        <v>2800</v>
      </c>
      <c r="T4810" s="10">
        <v>0.09</v>
      </c>
      <c r="U4810" s="8">
        <v>204.41203984515968</v>
      </c>
      <c r="V4810" s="10">
        <v>1.1666405762498997E-2</v>
      </c>
    </row>
    <row r="4811" spans="1:22" x14ac:dyDescent="0.25">
      <c r="A4811" s="6">
        <v>44757</v>
      </c>
      <c r="B4811" s="7" t="str">
        <f t="shared" si="75"/>
        <v>7</v>
      </c>
      <c r="C4811" s="17">
        <f>_xlfn.ISOWEEKNUM(Table3[[#This Row],[dt]])</f>
        <v>28</v>
      </c>
      <c r="D4811" s="1">
        <v>16861</v>
      </c>
      <c r="E4811" s="1" t="s">
        <v>10</v>
      </c>
      <c r="F4811" s="1" t="s">
        <v>90</v>
      </c>
      <c r="G4811" s="1" t="s">
        <v>59</v>
      </c>
      <c r="H4811" s="1" t="s">
        <v>11</v>
      </c>
      <c r="I4811" s="1" t="s">
        <v>18</v>
      </c>
      <c r="J4811" s="1" t="s">
        <v>13</v>
      </c>
      <c r="K4811" s="1" t="s">
        <v>15</v>
      </c>
      <c r="L4811" s="1" t="s">
        <v>78</v>
      </c>
      <c r="M4811" s="1">
        <v>3710</v>
      </c>
      <c r="N4811" s="17">
        <v>26.666507996953541</v>
      </c>
      <c r="O4811" s="8">
        <v>72.811897533564263</v>
      </c>
      <c r="P4811" s="8">
        <v>0.71436315226348546</v>
      </c>
      <c r="Q4811" s="8">
        <f>P4811-Table3[[#This Row],[paid]]</f>
        <v>-72.097534381300775</v>
      </c>
      <c r="R4811" s="8">
        <v>2.6788777606167869E-2</v>
      </c>
      <c r="S4811" s="8">
        <v>200</v>
      </c>
      <c r="T4811" s="10">
        <v>7.0000000000000007E-2</v>
      </c>
      <c r="U4811" s="8">
        <v>0.14295577736464357</v>
      </c>
      <c r="V4811" s="10">
        <v>3.3352732176364135E-2</v>
      </c>
    </row>
    <row r="4812" spans="1:22" x14ac:dyDescent="0.25">
      <c r="A4812" s="6">
        <v>44757</v>
      </c>
      <c r="B4812" s="7" t="str">
        <f t="shared" si="75"/>
        <v>7</v>
      </c>
      <c r="C4812" s="17">
        <f>_xlfn.ISOWEEKNUM(Table3[[#This Row],[dt]])</f>
        <v>28</v>
      </c>
      <c r="D4812" s="1">
        <v>18179</v>
      </c>
      <c r="E4812" s="1" t="s">
        <v>10</v>
      </c>
      <c r="F4812" s="1" t="s">
        <v>92</v>
      </c>
      <c r="G4812" s="1" t="s">
        <v>72</v>
      </c>
      <c r="H4812" s="1" t="s">
        <v>11</v>
      </c>
      <c r="I4812" s="1" t="s">
        <v>18</v>
      </c>
      <c r="J4812" s="1" t="s">
        <v>16</v>
      </c>
      <c r="K4812" s="1" t="s">
        <v>15</v>
      </c>
      <c r="L4812" s="1" t="s">
        <v>75</v>
      </c>
      <c r="M4812" s="1">
        <v>164310</v>
      </c>
      <c r="N4812" s="17">
        <v>1009.5674282283978</v>
      </c>
      <c r="O4812" s="8">
        <v>2356.9860631365596</v>
      </c>
      <c r="P4812" s="8">
        <v>2279.2493851829049</v>
      </c>
      <c r="Q4812" s="8">
        <f>P4812-Table3[[#This Row],[paid]]</f>
        <v>-77.736677953654635</v>
      </c>
      <c r="R4812" s="8">
        <v>2.2576494857629883</v>
      </c>
      <c r="S4812" s="8">
        <v>5800</v>
      </c>
      <c r="T4812" s="10">
        <v>0.08</v>
      </c>
      <c r="U4812" s="8">
        <v>313.46591777871902</v>
      </c>
      <c r="V4812" s="10">
        <v>2.2921721497182287E-2</v>
      </c>
    </row>
    <row r="4813" spans="1:22" x14ac:dyDescent="0.25">
      <c r="A4813" s="6">
        <v>44757</v>
      </c>
      <c r="B4813" s="7" t="str">
        <f t="shared" si="75"/>
        <v>7</v>
      </c>
      <c r="C4813" s="17">
        <f>_xlfn.ISOWEEKNUM(Table3[[#This Row],[dt]])</f>
        <v>28</v>
      </c>
      <c r="D4813" s="1">
        <v>16862</v>
      </c>
      <c r="E4813" s="1" t="s">
        <v>10</v>
      </c>
      <c r="F4813" s="1" t="s">
        <v>91</v>
      </c>
      <c r="G4813" s="1" t="s">
        <v>38</v>
      </c>
      <c r="H4813" s="1" t="s">
        <v>17</v>
      </c>
      <c r="I4813" s="1" t="s">
        <v>12</v>
      </c>
      <c r="J4813" s="1" t="s">
        <v>13</v>
      </c>
      <c r="K4813" s="1" t="s">
        <v>14</v>
      </c>
      <c r="L4813" s="1" t="s">
        <v>80</v>
      </c>
      <c r="M4813" s="1">
        <v>61460</v>
      </c>
      <c r="N4813" s="17">
        <v>318.83606866628941</v>
      </c>
      <c r="O4813" s="8">
        <v>2688.543103725026</v>
      </c>
      <c r="P4813" s="8">
        <v>2597.5894352471246</v>
      </c>
      <c r="Q4813" s="8">
        <f>P4813-Table3[[#This Row],[paid]]</f>
        <v>-90.953668477901374</v>
      </c>
      <c r="R4813" s="8">
        <v>8.1471003143182603</v>
      </c>
      <c r="S4813" s="8">
        <v>5200</v>
      </c>
      <c r="T4813" s="10">
        <v>0.09</v>
      </c>
      <c r="U4813" s="8">
        <v>50.521999134132727</v>
      </c>
      <c r="V4813" s="10">
        <v>3.2415951015065023E-3</v>
      </c>
    </row>
    <row r="4814" spans="1:22" x14ac:dyDescent="0.25">
      <c r="A4814" s="6">
        <v>44757</v>
      </c>
      <c r="B4814" s="7" t="str">
        <f t="shared" si="75"/>
        <v>7</v>
      </c>
      <c r="C4814" s="17">
        <f>_xlfn.ISOWEEKNUM(Table3[[#This Row],[dt]])</f>
        <v>28</v>
      </c>
      <c r="D4814" s="1">
        <v>10778</v>
      </c>
      <c r="E4814" s="1" t="s">
        <v>10</v>
      </c>
      <c r="F4814" s="1" t="s">
        <v>93</v>
      </c>
      <c r="G4814" s="1" t="s">
        <v>38</v>
      </c>
      <c r="H4814" s="1" t="s">
        <v>17</v>
      </c>
      <c r="I4814" s="1" t="s">
        <v>12</v>
      </c>
      <c r="J4814" s="1" t="s">
        <v>16</v>
      </c>
      <c r="K4814" s="1" t="s">
        <v>20</v>
      </c>
      <c r="L4814" s="1" t="s">
        <v>76</v>
      </c>
      <c r="M4814" s="1">
        <v>2520</v>
      </c>
      <c r="N4814" s="17">
        <v>5.6610266704903927</v>
      </c>
      <c r="O4814" s="8">
        <v>92.878821894801263</v>
      </c>
      <c r="P4814" s="8">
        <v>1.8645017300361593</v>
      </c>
      <c r="Q4814" s="8">
        <f>P4814-Table3[[#This Row],[paid]]</f>
        <v>-91.01432016476511</v>
      </c>
      <c r="R4814" s="8">
        <v>0.32935752444964983</v>
      </c>
      <c r="S4814" s="8">
        <v>200</v>
      </c>
      <c r="T4814" s="10">
        <v>0.09</v>
      </c>
      <c r="U4814" s="8">
        <v>0.69843443374667646</v>
      </c>
      <c r="V4814" s="10">
        <v>6.2432625876684973E-2</v>
      </c>
    </row>
    <row r="4815" spans="1:22" x14ac:dyDescent="0.25">
      <c r="A4815" s="6">
        <v>44757</v>
      </c>
      <c r="B4815" s="7" t="str">
        <f t="shared" si="75"/>
        <v>7</v>
      </c>
      <c r="C4815" s="17">
        <f>_xlfn.ISOWEEKNUM(Table3[[#This Row],[dt]])</f>
        <v>28</v>
      </c>
      <c r="D4815" s="1">
        <v>18184</v>
      </c>
      <c r="E4815" s="1" t="s">
        <v>10</v>
      </c>
      <c r="F4815" s="1" t="s">
        <v>89</v>
      </c>
      <c r="G4815" s="1" t="s">
        <v>74</v>
      </c>
      <c r="H4815" s="1" t="s">
        <v>11</v>
      </c>
      <c r="I4815" s="1" t="s">
        <v>12</v>
      </c>
      <c r="J4815" s="1" t="s">
        <v>13</v>
      </c>
      <c r="K4815" s="1" t="s">
        <v>15</v>
      </c>
      <c r="L4815" s="1" t="s">
        <v>79</v>
      </c>
      <c r="M4815" s="1">
        <v>49840</v>
      </c>
      <c r="N4815" s="17">
        <v>226.72866963202588</v>
      </c>
      <c r="O4815" s="8">
        <v>764.75753043950976</v>
      </c>
      <c r="P4815" s="8">
        <v>642.19428691712437</v>
      </c>
      <c r="Q4815" s="8">
        <f>P4815-Table3[[#This Row],[paid]]</f>
        <v>-122.56324352238539</v>
      </c>
      <c r="R4815" s="8">
        <v>2.8324352979241101</v>
      </c>
      <c r="S4815" s="8">
        <v>400</v>
      </c>
      <c r="T4815" s="10">
        <v>7.0000000000000007E-2</v>
      </c>
      <c r="U4815" s="8">
        <v>111.9972678259922</v>
      </c>
      <c r="V4815" s="10">
        <v>2.9066299225332288E-2</v>
      </c>
    </row>
    <row r="4816" spans="1:22" x14ac:dyDescent="0.25">
      <c r="A4816" s="6">
        <v>44757</v>
      </c>
      <c r="B4816" s="7" t="str">
        <f t="shared" si="75"/>
        <v>7</v>
      </c>
      <c r="C4816" s="17">
        <f>_xlfn.ISOWEEKNUM(Table3[[#This Row],[dt]])</f>
        <v>28</v>
      </c>
      <c r="D4816" s="1">
        <v>3534</v>
      </c>
      <c r="E4816" s="1" t="s">
        <v>10</v>
      </c>
      <c r="F4816" s="1" t="s">
        <v>91</v>
      </c>
      <c r="G4816" s="1" t="s">
        <v>60</v>
      </c>
      <c r="H4816" s="1" t="s">
        <v>11</v>
      </c>
      <c r="I4816" s="1" t="s">
        <v>18</v>
      </c>
      <c r="J4816" s="1" t="s">
        <v>13</v>
      </c>
      <c r="K4816" s="1" t="s">
        <v>14</v>
      </c>
      <c r="L4816" s="1" t="s">
        <v>75</v>
      </c>
      <c r="M4816" s="1">
        <v>5570</v>
      </c>
      <c r="N4816" s="17">
        <v>17.834975369458128</v>
      </c>
      <c r="O4816" s="8">
        <v>132.40052790308226</v>
      </c>
      <c r="P4816" s="8">
        <v>7.5684620322266865</v>
      </c>
      <c r="Q4816" s="8">
        <f>P4816-Table3[[#This Row],[paid]]</f>
        <v>-124.83206587085557</v>
      </c>
      <c r="R4816" s="8">
        <v>0.42436066635603298</v>
      </c>
      <c r="S4816" s="8">
        <v>200</v>
      </c>
      <c r="T4816" s="10">
        <v>0.08</v>
      </c>
      <c r="U4816" s="8">
        <v>2.9914510490808457</v>
      </c>
      <c r="V4816" s="10">
        <v>6.5875361826995105E-2</v>
      </c>
    </row>
    <row r="4817" spans="1:22" x14ac:dyDescent="0.25">
      <c r="A4817" s="6">
        <v>44757</v>
      </c>
      <c r="B4817" s="7" t="str">
        <f t="shared" si="75"/>
        <v>7</v>
      </c>
      <c r="C4817" s="17">
        <f>_xlfn.ISOWEEKNUM(Table3[[#This Row],[dt]])</f>
        <v>28</v>
      </c>
      <c r="D4817" s="1">
        <v>2973</v>
      </c>
      <c r="E4817" s="1" t="s">
        <v>10</v>
      </c>
      <c r="F4817" s="1" t="s">
        <v>91</v>
      </c>
      <c r="G4817" s="1" t="s">
        <v>27</v>
      </c>
      <c r="H4817" s="1" t="s">
        <v>11</v>
      </c>
      <c r="I4817" s="1" t="s">
        <v>21</v>
      </c>
      <c r="J4817" s="1" t="s">
        <v>16</v>
      </c>
      <c r="K4817" s="1" t="s">
        <v>14</v>
      </c>
      <c r="L4817" s="1" t="s">
        <v>81</v>
      </c>
      <c r="M4817" s="1">
        <v>34610</v>
      </c>
      <c r="N4817" s="17">
        <v>212.04509251317242</v>
      </c>
      <c r="O4817" s="8">
        <v>453.15323103614463</v>
      </c>
      <c r="P4817" s="8">
        <v>320.29639599234093</v>
      </c>
      <c r="Q4817" s="8">
        <f>P4817-Table3[[#This Row],[paid]]</f>
        <v>-132.8568350438037</v>
      </c>
      <c r="R4817" s="8">
        <v>1.5105107701204821</v>
      </c>
      <c r="S4817" s="8">
        <v>400</v>
      </c>
      <c r="T4817" s="10">
        <v>0.05</v>
      </c>
      <c r="U4817" s="8">
        <v>84.282084883902996</v>
      </c>
      <c r="V4817" s="10">
        <v>4.3856297863723276E-2</v>
      </c>
    </row>
    <row r="4818" spans="1:22" x14ac:dyDescent="0.25">
      <c r="A4818" s="6">
        <v>44757</v>
      </c>
      <c r="B4818" s="7" t="str">
        <f t="shared" si="75"/>
        <v>7</v>
      </c>
      <c r="C4818" s="17">
        <f>_xlfn.ISOWEEKNUM(Table3[[#This Row],[dt]])</f>
        <v>28</v>
      </c>
      <c r="D4818" s="1">
        <v>17947</v>
      </c>
      <c r="E4818" s="1" t="s">
        <v>10</v>
      </c>
      <c r="F4818" s="1" t="s">
        <v>95</v>
      </c>
      <c r="G4818" s="1" t="s">
        <v>66</v>
      </c>
      <c r="H4818" s="1" t="s">
        <v>19</v>
      </c>
      <c r="I4818" s="1" t="s">
        <v>12</v>
      </c>
      <c r="J4818" s="1" t="s">
        <v>16</v>
      </c>
      <c r="K4818" s="1" t="s">
        <v>14</v>
      </c>
      <c r="L4818" s="1" t="s">
        <v>79</v>
      </c>
      <c r="M4818" s="1">
        <v>11490</v>
      </c>
      <c r="N4818" s="17">
        <v>19.079445799387681</v>
      </c>
      <c r="O4818" s="8">
        <v>187.10984239143949</v>
      </c>
      <c r="P4818" s="8">
        <v>18.593500502288755</v>
      </c>
      <c r="Q4818" s="8">
        <f>P4818-Table3[[#This Row],[paid]]</f>
        <v>-168.51634188915074</v>
      </c>
      <c r="R4818" s="8">
        <v>0.97453042912208065</v>
      </c>
      <c r="S4818" s="8">
        <v>200</v>
      </c>
      <c r="T4818" s="10">
        <v>0.15</v>
      </c>
      <c r="U4818" s="8">
        <v>8.6797739040762739E-2</v>
      </c>
      <c r="V4818" s="10">
        <v>7.7802938926677112E-4</v>
      </c>
    </row>
    <row r="4819" spans="1:22" x14ac:dyDescent="0.25">
      <c r="A4819" s="6">
        <v>44757</v>
      </c>
      <c r="B4819" s="7" t="str">
        <f t="shared" si="75"/>
        <v>7</v>
      </c>
      <c r="C4819" s="17">
        <f>_xlfn.ISOWEEKNUM(Table3[[#This Row],[dt]])</f>
        <v>28</v>
      </c>
      <c r="D4819" s="1">
        <v>13948</v>
      </c>
      <c r="E4819" s="1" t="s">
        <v>10</v>
      </c>
      <c r="F4819" s="1" t="s">
        <v>91</v>
      </c>
      <c r="G4819" s="1" t="s">
        <v>26</v>
      </c>
      <c r="H4819" s="1" t="s">
        <v>11</v>
      </c>
      <c r="I4819" s="1" t="s">
        <v>18</v>
      </c>
      <c r="J4819" s="1" t="s">
        <v>13</v>
      </c>
      <c r="K4819" s="1" t="s">
        <v>14</v>
      </c>
      <c r="L4819" s="1" t="s">
        <v>78</v>
      </c>
      <c r="M4819" s="1">
        <v>95980</v>
      </c>
      <c r="N4819" s="17">
        <v>416.19449583718773</v>
      </c>
      <c r="O4819" s="8">
        <v>2518.1612310191836</v>
      </c>
      <c r="P4819" s="8">
        <v>2328.9885421795138</v>
      </c>
      <c r="Q4819" s="8">
        <f>P4819-Table3[[#This Row],[paid]]</f>
        <v>-189.17268883966972</v>
      </c>
      <c r="R4819" s="8">
        <v>5.5959138467092977</v>
      </c>
      <c r="S4819" s="8">
        <v>1800</v>
      </c>
      <c r="T4819" s="10">
        <v>0.1</v>
      </c>
      <c r="U4819" s="8">
        <v>585.35309659477014</v>
      </c>
      <c r="V4819" s="10">
        <v>4.188893490268706E-2</v>
      </c>
    </row>
    <row r="4820" spans="1:22" x14ac:dyDescent="0.25">
      <c r="A4820" s="6">
        <v>44757</v>
      </c>
      <c r="B4820" s="7" t="str">
        <f t="shared" si="75"/>
        <v>7</v>
      </c>
      <c r="C4820" s="17">
        <f>_xlfn.ISOWEEKNUM(Table3[[#This Row],[dt]])</f>
        <v>28</v>
      </c>
      <c r="D4820" s="1">
        <v>17870</v>
      </c>
      <c r="E4820" s="1" t="s">
        <v>10</v>
      </c>
      <c r="F4820" s="1" t="s">
        <v>89</v>
      </c>
      <c r="G4820" s="1" t="s">
        <v>30</v>
      </c>
      <c r="H4820" s="1" t="s">
        <v>11</v>
      </c>
      <c r="I4820" s="1" t="s">
        <v>12</v>
      </c>
      <c r="J4820" s="1" t="s">
        <v>13</v>
      </c>
      <c r="K4820" s="1" t="s">
        <v>14</v>
      </c>
      <c r="L4820" s="1" t="s">
        <v>78</v>
      </c>
      <c r="M4820" s="1">
        <v>7990</v>
      </c>
      <c r="N4820" s="17">
        <v>36.736452102490851</v>
      </c>
      <c r="O4820" s="8">
        <v>218.16925429646727</v>
      </c>
      <c r="P4820" s="8">
        <v>12.968874370061998</v>
      </c>
      <c r="Q4820" s="8">
        <f>P4820-Table3[[#This Row],[paid]]</f>
        <v>-205.20037992640528</v>
      </c>
      <c r="R4820" s="8">
        <v>0.35302468332761688</v>
      </c>
      <c r="S4820" s="8">
        <v>200</v>
      </c>
      <c r="T4820" s="10">
        <v>0.12</v>
      </c>
      <c r="U4820" s="8">
        <v>7.7597543454775355</v>
      </c>
      <c r="V4820" s="10">
        <v>9.9722794284939922E-2</v>
      </c>
    </row>
    <row r="4821" spans="1:22" x14ac:dyDescent="0.25">
      <c r="A4821" s="6">
        <v>44757</v>
      </c>
      <c r="B4821" s="7" t="str">
        <f t="shared" si="75"/>
        <v>7</v>
      </c>
      <c r="C4821" s="17">
        <f>_xlfn.ISOWEEKNUM(Table3[[#This Row],[dt]])</f>
        <v>28</v>
      </c>
      <c r="D4821" s="1">
        <v>17473</v>
      </c>
      <c r="E4821" s="1" t="s">
        <v>10</v>
      </c>
      <c r="F4821" s="1" t="s">
        <v>91</v>
      </c>
      <c r="G4821" s="1" t="s">
        <v>28</v>
      </c>
      <c r="H4821" s="1" t="s">
        <v>17</v>
      </c>
      <c r="I4821" s="1" t="s">
        <v>12</v>
      </c>
      <c r="J4821" s="1" t="s">
        <v>16</v>
      </c>
      <c r="K4821" s="1" t="s">
        <v>15</v>
      </c>
      <c r="L4821" s="1" t="s">
        <v>76</v>
      </c>
      <c r="M4821" s="1">
        <v>11320</v>
      </c>
      <c r="N4821" s="17">
        <v>65.11190127588371</v>
      </c>
      <c r="O4821" s="8">
        <v>260.85938707272152</v>
      </c>
      <c r="P4821" s="8">
        <v>51.469850478686595</v>
      </c>
      <c r="Q4821" s="8">
        <f>P4821-Table3[[#This Row],[paid]]</f>
        <v>-209.38953659403492</v>
      </c>
      <c r="R4821" s="8">
        <v>0.79048299112945908</v>
      </c>
      <c r="S4821" s="8">
        <v>200</v>
      </c>
      <c r="T4821" s="10">
        <v>6.5000000000000002E-2</v>
      </c>
      <c r="U4821" s="8">
        <v>8.1855887113007846</v>
      </c>
      <c r="V4821" s="10">
        <v>2.6506095753702111E-2</v>
      </c>
    </row>
    <row r="4822" spans="1:22" x14ac:dyDescent="0.25">
      <c r="A4822" s="6">
        <v>44757</v>
      </c>
      <c r="B4822" s="7" t="str">
        <f t="shared" si="75"/>
        <v>7</v>
      </c>
      <c r="C4822" s="17">
        <f>_xlfn.ISOWEEKNUM(Table3[[#This Row],[dt]])</f>
        <v>28</v>
      </c>
      <c r="D4822" s="1">
        <v>17365</v>
      </c>
      <c r="E4822" s="1" t="s">
        <v>10</v>
      </c>
      <c r="F4822" s="1" t="s">
        <v>93</v>
      </c>
      <c r="G4822" s="1" t="s">
        <v>68</v>
      </c>
      <c r="H4822" s="1" t="s">
        <v>17</v>
      </c>
      <c r="I4822" s="1" t="s">
        <v>18</v>
      </c>
      <c r="J4822" s="1" t="s">
        <v>16</v>
      </c>
      <c r="K4822" s="1" t="s">
        <v>15</v>
      </c>
      <c r="L4822" s="1" t="s">
        <v>81</v>
      </c>
      <c r="M4822" s="1">
        <v>37850</v>
      </c>
      <c r="N4822" s="17">
        <v>54.831232797334494</v>
      </c>
      <c r="O4822" s="8">
        <v>314.15157186448795</v>
      </c>
      <c r="P4822" s="8">
        <v>71.772158210626216</v>
      </c>
      <c r="Q4822" s="8">
        <f>P4822-Table3[[#This Row],[paid]]</f>
        <v>-242.37941365386172</v>
      </c>
      <c r="R4822" s="8">
        <v>1.3089648827686995</v>
      </c>
      <c r="S4822" s="8">
        <v>200</v>
      </c>
      <c r="T4822" s="10">
        <v>0.1</v>
      </c>
      <c r="U4822" s="8">
        <v>36.547967490857417</v>
      </c>
      <c r="V4822" s="10">
        <v>8.4870346203983205E-2</v>
      </c>
    </row>
    <row r="4823" spans="1:22" x14ac:dyDescent="0.25">
      <c r="A4823" s="6">
        <v>44757</v>
      </c>
      <c r="B4823" s="7" t="str">
        <f t="shared" si="75"/>
        <v>7</v>
      </c>
      <c r="C4823" s="17">
        <f>_xlfn.ISOWEEKNUM(Table3[[#This Row],[dt]])</f>
        <v>28</v>
      </c>
      <c r="D4823" s="1">
        <v>18201</v>
      </c>
      <c r="E4823" s="1" t="s">
        <v>10</v>
      </c>
      <c r="F4823" s="1" t="s">
        <v>89</v>
      </c>
      <c r="G4823" s="1" t="s">
        <v>59</v>
      </c>
      <c r="H4823" s="1" t="s">
        <v>11</v>
      </c>
      <c r="I4823" s="1" t="s">
        <v>18</v>
      </c>
      <c r="J4823" s="1" t="s">
        <v>16</v>
      </c>
      <c r="K4823" s="1" t="s">
        <v>15</v>
      </c>
      <c r="L4823" s="1" t="s">
        <v>76</v>
      </c>
      <c r="M4823" s="1">
        <v>44010</v>
      </c>
      <c r="N4823" s="17">
        <v>523.24122663168259</v>
      </c>
      <c r="O4823" s="8">
        <v>660.33157863804672</v>
      </c>
      <c r="P4823" s="8">
        <v>397.14104044851365</v>
      </c>
      <c r="Q4823" s="8">
        <f>P4823-Table3[[#This Row],[paid]]</f>
        <v>-263.19053818953307</v>
      </c>
      <c r="R4823" s="8">
        <v>0.75900181452649029</v>
      </c>
      <c r="S4823" s="8">
        <v>400</v>
      </c>
      <c r="T4823" s="10">
        <v>0.15</v>
      </c>
      <c r="U4823" s="8">
        <v>315.84928550245149</v>
      </c>
      <c r="V4823" s="10">
        <v>0.1325512657273871</v>
      </c>
    </row>
    <row r="4824" spans="1:22" x14ac:dyDescent="0.25">
      <c r="A4824" s="6">
        <v>44757</v>
      </c>
      <c r="B4824" s="7" t="str">
        <f t="shared" si="75"/>
        <v>7</v>
      </c>
      <c r="C4824" s="17">
        <f>_xlfn.ISOWEEKNUM(Table3[[#This Row],[dt]])</f>
        <v>28</v>
      </c>
      <c r="D4824" s="1">
        <v>17268</v>
      </c>
      <c r="E4824" s="1" t="s">
        <v>10</v>
      </c>
      <c r="F4824" s="1" t="s">
        <v>94</v>
      </c>
      <c r="G4824" s="1" t="s">
        <v>68</v>
      </c>
      <c r="H4824" s="1" t="s">
        <v>11</v>
      </c>
      <c r="I4824" s="1" t="s">
        <v>18</v>
      </c>
      <c r="J4824" s="1" t="s">
        <v>16</v>
      </c>
      <c r="K4824" s="1" t="s">
        <v>14</v>
      </c>
      <c r="L4824" s="1" t="s">
        <v>79</v>
      </c>
      <c r="M4824" s="1">
        <v>18110</v>
      </c>
      <c r="N4824" s="17">
        <v>50.140619307832424</v>
      </c>
      <c r="O4824" s="8">
        <v>347.68814427794769</v>
      </c>
      <c r="P4824" s="8">
        <v>76.461837193365298</v>
      </c>
      <c r="Q4824" s="8">
        <f>P4824-Table3[[#This Row],[paid]]</f>
        <v>-271.2263070845824</v>
      </c>
      <c r="R4824" s="8">
        <v>1.5249480012190686</v>
      </c>
      <c r="S4824" s="8">
        <v>200</v>
      </c>
      <c r="T4824" s="10">
        <v>0.15</v>
      </c>
      <c r="U4824" s="8">
        <v>10.254780320680053</v>
      </c>
      <c r="V4824" s="10">
        <v>2.2352720208964314E-2</v>
      </c>
    </row>
    <row r="4825" spans="1:22" x14ac:dyDescent="0.25">
      <c r="A4825" s="6">
        <v>44757</v>
      </c>
      <c r="B4825" s="7" t="str">
        <f t="shared" si="75"/>
        <v>7</v>
      </c>
      <c r="C4825" s="17">
        <f>_xlfn.ISOWEEKNUM(Table3[[#This Row],[dt]])</f>
        <v>28</v>
      </c>
      <c r="D4825" s="1">
        <v>15408</v>
      </c>
      <c r="E4825" s="1" t="s">
        <v>10</v>
      </c>
      <c r="F4825" s="1" t="s">
        <v>95</v>
      </c>
      <c r="G4825" s="1" t="s">
        <v>50</v>
      </c>
      <c r="H4825" s="1" t="s">
        <v>17</v>
      </c>
      <c r="I4825" s="1" t="s">
        <v>12</v>
      </c>
      <c r="J4825" s="1" t="s">
        <v>16</v>
      </c>
      <c r="K4825" s="1" t="s">
        <v>20</v>
      </c>
      <c r="L4825" s="1" t="s">
        <v>78</v>
      </c>
      <c r="M4825" s="1">
        <v>148410</v>
      </c>
      <c r="N4825" s="17">
        <v>527.21136767317944</v>
      </c>
      <c r="O4825" s="8">
        <v>6137.3607498775036</v>
      </c>
      <c r="P4825" s="8">
        <v>5861.7506428380593</v>
      </c>
      <c r="Q4825" s="8">
        <f>P4825-Table3[[#This Row],[paid]]</f>
        <v>-275.6101070394443</v>
      </c>
      <c r="R4825" s="8">
        <v>11.118407155575188</v>
      </c>
      <c r="S4825" s="8">
        <v>6600</v>
      </c>
      <c r="T4825" s="10">
        <v>0.1</v>
      </c>
      <c r="U4825" s="8">
        <v>297.24764727629366</v>
      </c>
      <c r="V4825" s="10">
        <v>8.4516175396472937E-3</v>
      </c>
    </row>
    <row r="4826" spans="1:22" x14ac:dyDescent="0.25">
      <c r="A4826" s="6">
        <v>44757</v>
      </c>
      <c r="B4826" s="7" t="str">
        <f t="shared" si="75"/>
        <v>7</v>
      </c>
      <c r="C4826" s="17">
        <f>_xlfn.ISOWEEKNUM(Table3[[#This Row],[dt]])</f>
        <v>28</v>
      </c>
      <c r="D4826" s="1">
        <v>2647</v>
      </c>
      <c r="E4826" s="1" t="s">
        <v>10</v>
      </c>
      <c r="F4826" s="1" t="s">
        <v>89</v>
      </c>
      <c r="G4826" s="1" t="s">
        <v>26</v>
      </c>
      <c r="H4826" s="1" t="s">
        <v>11</v>
      </c>
      <c r="I4826" s="1" t="s">
        <v>21</v>
      </c>
      <c r="J4826" s="1" t="s">
        <v>13</v>
      </c>
      <c r="K4826" s="1" t="s">
        <v>14</v>
      </c>
      <c r="L4826" s="1" t="s">
        <v>80</v>
      </c>
      <c r="M4826" s="1">
        <v>158910</v>
      </c>
      <c r="N4826" s="17">
        <v>470.24613563570534</v>
      </c>
      <c r="O4826" s="8">
        <v>3594.2466406942954</v>
      </c>
      <c r="P4826" s="8">
        <v>3314.0795947217807</v>
      </c>
      <c r="Q4826" s="8">
        <f>P4826-Table3[[#This Row],[paid]]</f>
        <v>-280.16704597251464</v>
      </c>
      <c r="R4826" s="8">
        <v>7.0475424327339136</v>
      </c>
      <c r="S4826" s="8">
        <v>3400</v>
      </c>
      <c r="T4826" s="10">
        <v>0.08</v>
      </c>
      <c r="U4826" s="8">
        <v>283.70565240635381</v>
      </c>
      <c r="V4826" s="10">
        <v>1.4267694558805102E-2</v>
      </c>
    </row>
    <row r="4827" spans="1:22" x14ac:dyDescent="0.25">
      <c r="A4827" s="6">
        <v>44757</v>
      </c>
      <c r="B4827" s="7" t="str">
        <f t="shared" si="75"/>
        <v>7</v>
      </c>
      <c r="C4827" s="17">
        <f>_xlfn.ISOWEEKNUM(Table3[[#This Row],[dt]])</f>
        <v>28</v>
      </c>
      <c r="D4827" s="1">
        <v>15031</v>
      </c>
      <c r="E4827" s="1" t="s">
        <v>10</v>
      </c>
      <c r="F4827" s="1" t="s">
        <v>92</v>
      </c>
      <c r="G4827" s="1" t="s">
        <v>55</v>
      </c>
      <c r="H4827" s="1" t="s">
        <v>19</v>
      </c>
      <c r="I4827" s="1" t="s">
        <v>12</v>
      </c>
      <c r="J4827" s="1" t="s">
        <v>13</v>
      </c>
      <c r="K4827" s="1" t="s">
        <v>14</v>
      </c>
      <c r="L4827" s="1" t="s">
        <v>79</v>
      </c>
      <c r="M4827" s="1">
        <v>9440</v>
      </c>
      <c r="N4827" s="17">
        <v>30.577149587750295</v>
      </c>
      <c r="O4827" s="8">
        <v>326.43063136670781</v>
      </c>
      <c r="P4827" s="8">
        <v>37.808023656528782</v>
      </c>
      <c r="Q4827" s="8">
        <f>P4827-Table3[[#This Row],[paid]]</f>
        <v>-288.62260771017901</v>
      </c>
      <c r="R4827" s="8">
        <v>1.2364796642678326</v>
      </c>
      <c r="S4827" s="8">
        <v>200</v>
      </c>
      <c r="T4827" s="10">
        <v>0.11</v>
      </c>
      <c r="U4827" s="8">
        <v>6.6348804196958158</v>
      </c>
      <c r="V4827" s="10">
        <v>2.9248114456564077E-2</v>
      </c>
    </row>
    <row r="4828" spans="1:22" x14ac:dyDescent="0.25">
      <c r="A4828" s="6">
        <v>44757</v>
      </c>
      <c r="B4828" s="7" t="str">
        <f t="shared" si="75"/>
        <v>7</v>
      </c>
      <c r="C4828" s="17">
        <f>_xlfn.ISOWEEKNUM(Table3[[#This Row],[dt]])</f>
        <v>28</v>
      </c>
      <c r="D4828" s="1">
        <v>18204</v>
      </c>
      <c r="E4828" s="1" t="s">
        <v>10</v>
      </c>
      <c r="F4828" s="1" t="s">
        <v>93</v>
      </c>
      <c r="G4828" s="1" t="s">
        <v>72</v>
      </c>
      <c r="H4828" s="1" t="s">
        <v>17</v>
      </c>
      <c r="I4828" s="1" t="s">
        <v>18</v>
      </c>
      <c r="J4828" s="1" t="s">
        <v>13</v>
      </c>
      <c r="K4828" s="1" t="s">
        <v>15</v>
      </c>
      <c r="L4828" s="1" t="s">
        <v>79</v>
      </c>
      <c r="M4828" s="1">
        <v>126180</v>
      </c>
      <c r="N4828" s="17">
        <v>806.89590103784462</v>
      </c>
      <c r="O4828" s="8">
        <v>1245.8330510895619</v>
      </c>
      <c r="P4828" s="8">
        <v>915.53513870823235</v>
      </c>
      <c r="Q4828" s="8">
        <f>P4828-Table3[[#This Row],[paid]]</f>
        <v>-330.29791238132952</v>
      </c>
      <c r="R4828" s="8">
        <v>1.1346384800451383</v>
      </c>
      <c r="S4828" s="8">
        <v>600</v>
      </c>
      <c r="T4828" s="10">
        <v>0.06</v>
      </c>
      <c r="U4828" s="8">
        <v>76.266270821446625</v>
      </c>
      <c r="V4828" s="10">
        <v>1.3883732693037132E-2</v>
      </c>
    </row>
    <row r="4829" spans="1:22" x14ac:dyDescent="0.25">
      <c r="A4829" s="6">
        <v>44757</v>
      </c>
      <c r="B4829" s="7" t="str">
        <f t="shared" si="75"/>
        <v>7</v>
      </c>
      <c r="C4829" s="17">
        <f>_xlfn.ISOWEEKNUM(Table3[[#This Row],[dt]])</f>
        <v>28</v>
      </c>
      <c r="D4829" s="1">
        <v>5289</v>
      </c>
      <c r="E4829" s="1" t="s">
        <v>10</v>
      </c>
      <c r="F4829" s="1" t="s">
        <v>91</v>
      </c>
      <c r="G4829" s="1" t="s">
        <v>59</v>
      </c>
      <c r="H4829" s="1" t="s">
        <v>17</v>
      </c>
      <c r="I4829" s="1" t="s">
        <v>12</v>
      </c>
      <c r="J4829" s="1" t="s">
        <v>16</v>
      </c>
      <c r="K4829" s="1" t="s">
        <v>14</v>
      </c>
      <c r="L4829" s="1" t="s">
        <v>77</v>
      </c>
      <c r="M4829" s="1">
        <v>417010</v>
      </c>
      <c r="N4829" s="17">
        <v>1696.3197414429601</v>
      </c>
      <c r="O4829" s="8">
        <v>10813.990060141203</v>
      </c>
      <c r="P4829" s="8">
        <v>10470.310971909512</v>
      </c>
      <c r="Q4829" s="8">
        <f>P4829-Table3[[#This Row],[paid]]</f>
        <v>-343.67908823169091</v>
      </c>
      <c r="R4829" s="8">
        <v>6.1723687557883578</v>
      </c>
      <c r="S4829" s="8">
        <v>14800</v>
      </c>
      <c r="T4829" s="10">
        <v>0.04</v>
      </c>
      <c r="U4829" s="8">
        <v>2361.6241192581165</v>
      </c>
      <c r="V4829" s="10">
        <v>3.7592390611161534E-2</v>
      </c>
    </row>
    <row r="4830" spans="1:22" x14ac:dyDescent="0.25">
      <c r="A4830" s="6">
        <v>44757</v>
      </c>
      <c r="B4830" s="7" t="str">
        <f t="shared" si="75"/>
        <v>7</v>
      </c>
      <c r="C4830" s="17">
        <f>_xlfn.ISOWEEKNUM(Table3[[#This Row],[dt]])</f>
        <v>28</v>
      </c>
      <c r="D4830" s="1">
        <v>17246</v>
      </c>
      <c r="E4830" s="1" t="s">
        <v>10</v>
      </c>
      <c r="F4830" s="1" t="s">
        <v>95</v>
      </c>
      <c r="G4830" s="1" t="s">
        <v>47</v>
      </c>
      <c r="H4830" s="1" t="s">
        <v>11</v>
      </c>
      <c r="I4830" s="1" t="s">
        <v>12</v>
      </c>
      <c r="J4830" s="1" t="s">
        <v>16</v>
      </c>
      <c r="K4830" s="1" t="s">
        <v>14</v>
      </c>
      <c r="L4830" s="1" t="s">
        <v>77</v>
      </c>
      <c r="M4830" s="1">
        <v>27580</v>
      </c>
      <c r="N4830" s="17">
        <v>80.58436815193572</v>
      </c>
      <c r="O4830" s="8">
        <v>598.3145221747809</v>
      </c>
      <c r="P4830" s="8">
        <v>251.11873815407318</v>
      </c>
      <c r="Q4830" s="8">
        <f>P4830-Table3[[#This Row],[paid]]</f>
        <v>-347.19578402070772</v>
      </c>
      <c r="R4830" s="8">
        <v>3.1162214696603172</v>
      </c>
      <c r="S4830" s="8">
        <v>200</v>
      </c>
      <c r="T4830" s="10">
        <v>0.15</v>
      </c>
      <c r="U4830" s="8">
        <v>149.82860069158889</v>
      </c>
      <c r="V4830" s="10">
        <v>9.9440741189440809E-2</v>
      </c>
    </row>
    <row r="4831" spans="1:22" x14ac:dyDescent="0.25">
      <c r="A4831" s="6">
        <v>44757</v>
      </c>
      <c r="B4831" s="7" t="str">
        <f t="shared" si="75"/>
        <v>7</v>
      </c>
      <c r="C4831" s="17">
        <f>_xlfn.ISOWEEKNUM(Table3[[#This Row],[dt]])</f>
        <v>28</v>
      </c>
      <c r="D4831" s="1">
        <v>16656</v>
      </c>
      <c r="E4831" s="1" t="s">
        <v>10</v>
      </c>
      <c r="F4831" s="1" t="s">
        <v>93</v>
      </c>
      <c r="G4831" s="1" t="s">
        <v>46</v>
      </c>
      <c r="H4831" s="1" t="s">
        <v>11</v>
      </c>
      <c r="I4831" s="1" t="s">
        <v>18</v>
      </c>
      <c r="J4831" s="1" t="s">
        <v>13</v>
      </c>
      <c r="K4831" s="1" t="s">
        <v>14</v>
      </c>
      <c r="L4831" s="1" t="s">
        <v>79</v>
      </c>
      <c r="M4831" s="1">
        <v>30700</v>
      </c>
      <c r="N4831" s="17">
        <v>118.80230252019543</v>
      </c>
      <c r="O4831" s="8">
        <v>476.14356708203348</v>
      </c>
      <c r="P4831" s="8">
        <v>117.84781687400981</v>
      </c>
      <c r="Q4831" s="8">
        <f>P4831-Table3[[#This Row],[paid]]</f>
        <v>-358.29575020802366</v>
      </c>
      <c r="R4831" s="8">
        <v>0.99196576475423648</v>
      </c>
      <c r="S4831" s="8">
        <v>200</v>
      </c>
      <c r="T4831" s="10">
        <v>0.11</v>
      </c>
      <c r="U4831" s="8">
        <v>5.3976900843071185</v>
      </c>
      <c r="V4831" s="10">
        <v>7.6337011402846594E-3</v>
      </c>
    </row>
    <row r="4832" spans="1:22" x14ac:dyDescent="0.25">
      <c r="A4832" s="6">
        <v>44757</v>
      </c>
      <c r="B4832" s="7" t="str">
        <f t="shared" si="75"/>
        <v>7</v>
      </c>
      <c r="C4832" s="17">
        <f>_xlfn.ISOWEEKNUM(Table3[[#This Row],[dt]])</f>
        <v>28</v>
      </c>
      <c r="D4832" s="1">
        <v>16842</v>
      </c>
      <c r="E4832" s="1" t="s">
        <v>10</v>
      </c>
      <c r="F4832" s="1" t="s">
        <v>90</v>
      </c>
      <c r="G4832" s="1" t="s">
        <v>59</v>
      </c>
      <c r="H4832" s="1" t="s">
        <v>11</v>
      </c>
      <c r="I4832" s="1" t="s">
        <v>12</v>
      </c>
      <c r="J4832" s="1" t="s">
        <v>16</v>
      </c>
      <c r="K4832" s="1" t="s">
        <v>14</v>
      </c>
      <c r="L4832" s="1" t="s">
        <v>79</v>
      </c>
      <c r="M4832" s="1">
        <v>145020</v>
      </c>
      <c r="N4832" s="17">
        <v>611.55058736905517</v>
      </c>
      <c r="O4832" s="8">
        <v>1900.6764746406204</v>
      </c>
      <c r="P4832" s="8">
        <v>1537.5129820965828</v>
      </c>
      <c r="Q4832" s="8">
        <f>P4832-Table3[[#This Row],[paid]]</f>
        <v>-363.16349254403758</v>
      </c>
      <c r="R4832" s="8">
        <v>2.5141223209532018</v>
      </c>
      <c r="S4832" s="8">
        <v>1000</v>
      </c>
      <c r="T4832" s="10">
        <v>0.14000000000000001</v>
      </c>
      <c r="U4832" s="8">
        <v>602.8950798346176</v>
      </c>
      <c r="V4832" s="10">
        <v>6.5353928373827239E-2</v>
      </c>
    </row>
    <row r="4833" spans="1:22" x14ac:dyDescent="0.25">
      <c r="A4833" s="6">
        <v>44757</v>
      </c>
      <c r="B4833" s="7" t="str">
        <f t="shared" si="75"/>
        <v>7</v>
      </c>
      <c r="C4833" s="17">
        <f>_xlfn.ISOWEEKNUM(Table3[[#This Row],[dt]])</f>
        <v>28</v>
      </c>
      <c r="D4833" s="1">
        <v>17783</v>
      </c>
      <c r="E4833" s="1" t="s">
        <v>10</v>
      </c>
      <c r="F4833" s="1" t="s">
        <v>94</v>
      </c>
      <c r="G4833" s="1" t="s">
        <v>51</v>
      </c>
      <c r="H4833" s="1" t="s">
        <v>11</v>
      </c>
      <c r="I4833" s="1" t="s">
        <v>12</v>
      </c>
      <c r="J4833" s="1" t="s">
        <v>16</v>
      </c>
      <c r="K4833" s="1" t="s">
        <v>14</v>
      </c>
      <c r="L4833" s="1" t="s">
        <v>80</v>
      </c>
      <c r="M4833" s="1">
        <v>38840</v>
      </c>
      <c r="N4833" s="17">
        <v>136.04757249918541</v>
      </c>
      <c r="O4833" s="8">
        <v>768.63608757039549</v>
      </c>
      <c r="P4833" s="8">
        <v>405.31423972567285</v>
      </c>
      <c r="Q4833" s="8">
        <f>P4833-Table3[[#This Row],[paid]]</f>
        <v>-363.32184784472264</v>
      </c>
      <c r="R4833" s="8">
        <v>2.9792096417457188</v>
      </c>
      <c r="S4833" s="8">
        <v>400</v>
      </c>
      <c r="T4833" s="10">
        <v>0.15</v>
      </c>
      <c r="U4833" s="8">
        <v>231.77959600976376</v>
      </c>
      <c r="V4833" s="10">
        <v>9.530859980256233E-2</v>
      </c>
    </row>
    <row r="4834" spans="1:22" x14ac:dyDescent="0.25">
      <c r="A4834" s="6">
        <v>44757</v>
      </c>
      <c r="B4834" s="7" t="str">
        <f t="shared" si="75"/>
        <v>7</v>
      </c>
      <c r="C4834" s="17">
        <f>_xlfn.ISOWEEKNUM(Table3[[#This Row],[dt]])</f>
        <v>28</v>
      </c>
      <c r="D4834" s="1">
        <v>12657</v>
      </c>
      <c r="E4834" s="1" t="s">
        <v>10</v>
      </c>
      <c r="F4834" s="1" t="s">
        <v>90</v>
      </c>
      <c r="G4834" s="1" t="s">
        <v>53</v>
      </c>
      <c r="H4834" s="1" t="s">
        <v>19</v>
      </c>
      <c r="I4834" s="1" t="s">
        <v>18</v>
      </c>
      <c r="J4834" s="1" t="s">
        <v>16</v>
      </c>
      <c r="K4834" s="1" t="s">
        <v>14</v>
      </c>
      <c r="L4834" s="1" t="s">
        <v>76</v>
      </c>
      <c r="M4834" s="1">
        <v>12140</v>
      </c>
      <c r="N4834" s="17">
        <v>26.459282742223106</v>
      </c>
      <c r="O4834" s="8">
        <v>410.94574447457126</v>
      </c>
      <c r="P4834" s="8">
        <v>32.949483772018326</v>
      </c>
      <c r="Q4834" s="8">
        <f>P4834-Table3[[#This Row],[paid]]</f>
        <v>-377.99626070255295</v>
      </c>
      <c r="R4834" s="8">
        <v>1.2452901347714278</v>
      </c>
      <c r="S4834" s="8">
        <v>200</v>
      </c>
      <c r="T4834" s="10">
        <v>0.08</v>
      </c>
      <c r="U4834" s="8">
        <v>13.265076207726771</v>
      </c>
      <c r="V4834" s="10">
        <v>6.7098047724154161E-2</v>
      </c>
    </row>
    <row r="4835" spans="1:22" x14ac:dyDescent="0.25">
      <c r="A4835" s="6">
        <v>44757</v>
      </c>
      <c r="B4835" s="7" t="str">
        <f t="shared" si="75"/>
        <v>7</v>
      </c>
      <c r="C4835" s="17">
        <f>_xlfn.ISOWEEKNUM(Table3[[#This Row],[dt]])</f>
        <v>28</v>
      </c>
      <c r="D4835" s="1">
        <v>12446</v>
      </c>
      <c r="E4835" s="1" t="s">
        <v>10</v>
      </c>
      <c r="F4835" s="1" t="s">
        <v>94</v>
      </c>
      <c r="G4835" s="1" t="s">
        <v>52</v>
      </c>
      <c r="H4835" s="1" t="s">
        <v>11</v>
      </c>
      <c r="I4835" s="1" t="s">
        <v>12</v>
      </c>
      <c r="J4835" s="1" t="s">
        <v>13</v>
      </c>
      <c r="K4835" s="1" t="s">
        <v>15</v>
      </c>
      <c r="L4835" s="1" t="s">
        <v>76</v>
      </c>
      <c r="M4835" s="1">
        <v>67910</v>
      </c>
      <c r="N4835" s="17">
        <v>326.47026194144837</v>
      </c>
      <c r="O4835" s="8">
        <v>1260.7331900156917</v>
      </c>
      <c r="P4835" s="8">
        <v>879.46986064679641</v>
      </c>
      <c r="Q4835" s="8">
        <f>P4835-Table3[[#This Row],[paid]]</f>
        <v>-381.26332936889526</v>
      </c>
      <c r="R4835" s="8">
        <v>2.6938743376403673</v>
      </c>
      <c r="S4835" s="8">
        <v>600</v>
      </c>
      <c r="T4835" s="10">
        <v>0.21</v>
      </c>
      <c r="U4835" s="8">
        <v>72.830922239578442</v>
      </c>
      <c r="V4835" s="10">
        <v>1.3802050056613224E-2</v>
      </c>
    </row>
    <row r="4836" spans="1:22" x14ac:dyDescent="0.25">
      <c r="A4836" s="6">
        <v>44757</v>
      </c>
      <c r="B4836" s="7" t="str">
        <f t="shared" si="75"/>
        <v>7</v>
      </c>
      <c r="C4836" s="17">
        <f>_xlfn.ISOWEEKNUM(Table3[[#This Row],[dt]])</f>
        <v>28</v>
      </c>
      <c r="D4836" s="1">
        <v>18202</v>
      </c>
      <c r="E4836" s="1" t="s">
        <v>10</v>
      </c>
      <c r="F4836" s="1" t="s">
        <v>91</v>
      </c>
      <c r="G4836" s="1" t="s">
        <v>54</v>
      </c>
      <c r="H4836" s="1" t="s">
        <v>19</v>
      </c>
      <c r="I4836" s="1" t="s">
        <v>22</v>
      </c>
      <c r="J4836" s="1" t="s">
        <v>16</v>
      </c>
      <c r="K4836" s="1" t="s">
        <v>15</v>
      </c>
      <c r="L4836" s="1" t="s">
        <v>77</v>
      </c>
      <c r="M4836" s="1">
        <v>42130</v>
      </c>
      <c r="N4836" s="17">
        <v>28.714123438091629</v>
      </c>
      <c r="O4836" s="8">
        <v>822.46753506583605</v>
      </c>
      <c r="P4836" s="8">
        <v>437.34137640191426</v>
      </c>
      <c r="Q4836" s="8">
        <f>P4836-Table3[[#This Row],[paid]]</f>
        <v>-385.12615866392179</v>
      </c>
      <c r="R4836" s="8">
        <v>15.230880278996963</v>
      </c>
      <c r="S4836" s="8">
        <v>200</v>
      </c>
      <c r="T4836" s="10">
        <v>0.05</v>
      </c>
      <c r="U4836" s="8">
        <v>83.820305687510057</v>
      </c>
      <c r="V4836" s="10">
        <v>3.1943126586495084E-2</v>
      </c>
    </row>
    <row r="4837" spans="1:22" x14ac:dyDescent="0.25">
      <c r="A4837" s="6">
        <v>44757</v>
      </c>
      <c r="B4837" s="7" t="str">
        <f t="shared" si="75"/>
        <v>7</v>
      </c>
      <c r="C4837" s="17">
        <f>_xlfn.ISOWEEKNUM(Table3[[#This Row],[dt]])</f>
        <v>28</v>
      </c>
      <c r="D4837" s="1">
        <v>13155</v>
      </c>
      <c r="E4837" s="1" t="s">
        <v>10</v>
      </c>
      <c r="F4837" s="1" t="s">
        <v>93</v>
      </c>
      <c r="G4837" s="1" t="s">
        <v>25</v>
      </c>
      <c r="H4837" s="1" t="s">
        <v>17</v>
      </c>
      <c r="I4837" s="1" t="s">
        <v>12</v>
      </c>
      <c r="J4837" s="1" t="s">
        <v>13</v>
      </c>
      <c r="K4837" s="1" t="s">
        <v>14</v>
      </c>
      <c r="L4837" s="1" t="s">
        <v>77</v>
      </c>
      <c r="M4837" s="1">
        <v>15470</v>
      </c>
      <c r="N4837" s="17">
        <v>87.940555465324024</v>
      </c>
      <c r="O4837" s="8">
        <v>709.92865471380276</v>
      </c>
      <c r="P4837" s="8">
        <v>297.29295350610494</v>
      </c>
      <c r="Q4837" s="8">
        <f>P4837-Table3[[#This Row],[paid]]</f>
        <v>-412.63570120769782</v>
      </c>
      <c r="R4837" s="8">
        <v>3.3806126414942987</v>
      </c>
      <c r="S4837" s="8">
        <v>400</v>
      </c>
      <c r="T4837" s="10">
        <v>7.0000000000000007E-2</v>
      </c>
      <c r="U4837" s="8">
        <v>73.776380137570527</v>
      </c>
      <c r="V4837" s="10">
        <v>4.1360090144246402E-2</v>
      </c>
    </row>
    <row r="4838" spans="1:22" x14ac:dyDescent="0.25">
      <c r="A4838" s="6">
        <v>44757</v>
      </c>
      <c r="B4838" s="7" t="str">
        <f t="shared" si="75"/>
        <v>7</v>
      </c>
      <c r="C4838" s="17">
        <f>_xlfn.ISOWEEKNUM(Table3[[#This Row],[dt]])</f>
        <v>28</v>
      </c>
      <c r="D4838" s="1">
        <v>18106</v>
      </c>
      <c r="E4838" s="1" t="s">
        <v>10</v>
      </c>
      <c r="F4838" s="1" t="s">
        <v>93</v>
      </c>
      <c r="G4838" s="1" t="s">
        <v>45</v>
      </c>
      <c r="H4838" s="1" t="s">
        <v>11</v>
      </c>
      <c r="I4838" s="1" t="s">
        <v>18</v>
      </c>
      <c r="J4838" s="1" t="s">
        <v>16</v>
      </c>
      <c r="K4838" s="1" t="s">
        <v>15</v>
      </c>
      <c r="L4838" s="1" t="s">
        <v>78</v>
      </c>
      <c r="M4838" s="1">
        <v>124800</v>
      </c>
      <c r="N4838" s="17">
        <v>589.83524712930603</v>
      </c>
      <c r="O4838" s="8">
        <v>1567.4523953894663</v>
      </c>
      <c r="P4838" s="8">
        <v>1085.1392852088832</v>
      </c>
      <c r="Q4838" s="8">
        <f>P4838-Table3[[#This Row],[paid]]</f>
        <v>-482.31311018058318</v>
      </c>
      <c r="R4838" s="8">
        <v>1.8397328584383406</v>
      </c>
      <c r="S4838" s="8">
        <v>1400</v>
      </c>
      <c r="T4838" s="10">
        <v>0.06</v>
      </c>
      <c r="U4838" s="8">
        <v>20.563556995489616</v>
      </c>
      <c r="V4838" s="10">
        <v>3.158359065941052E-3</v>
      </c>
    </row>
    <row r="4839" spans="1:22" x14ac:dyDescent="0.25">
      <c r="A4839" s="6">
        <v>44757</v>
      </c>
      <c r="B4839" s="7" t="str">
        <f t="shared" si="75"/>
        <v>7</v>
      </c>
      <c r="C4839" s="17">
        <f>_xlfn.ISOWEEKNUM(Table3[[#This Row],[dt]])</f>
        <v>28</v>
      </c>
      <c r="D4839" s="1">
        <v>15169</v>
      </c>
      <c r="E4839" s="1" t="s">
        <v>10</v>
      </c>
      <c r="F4839" s="1" t="s">
        <v>95</v>
      </c>
      <c r="G4839" s="1" t="s">
        <v>53</v>
      </c>
      <c r="H4839" s="1" t="s">
        <v>11</v>
      </c>
      <c r="I4839" s="1" t="s">
        <v>18</v>
      </c>
      <c r="J4839" s="1" t="s">
        <v>13</v>
      </c>
      <c r="K4839" s="1" t="s">
        <v>14</v>
      </c>
      <c r="L4839" s="1" t="s">
        <v>77</v>
      </c>
      <c r="M4839" s="1">
        <v>138240</v>
      </c>
      <c r="N4839" s="17">
        <v>615.16461138137799</v>
      </c>
      <c r="O4839" s="8">
        <v>3760.5402847240648</v>
      </c>
      <c r="P4839" s="8">
        <v>3267.4453429891187</v>
      </c>
      <c r="Q4839" s="8">
        <f>P4839-Table3[[#This Row],[paid]]</f>
        <v>-493.09494173494613</v>
      </c>
      <c r="R4839" s="8">
        <v>5.3114975772938768</v>
      </c>
      <c r="S4839" s="8">
        <v>2600</v>
      </c>
      <c r="T4839" s="10">
        <v>0.09</v>
      </c>
      <c r="U4839" s="8">
        <v>944.76481015185027</v>
      </c>
      <c r="V4839" s="10">
        <v>4.8190798976893372E-2</v>
      </c>
    </row>
    <row r="4840" spans="1:22" x14ac:dyDescent="0.25">
      <c r="A4840" s="6">
        <v>44757</v>
      </c>
      <c r="B4840" s="7" t="str">
        <f t="shared" si="75"/>
        <v>7</v>
      </c>
      <c r="C4840" s="17">
        <f>_xlfn.ISOWEEKNUM(Table3[[#This Row],[dt]])</f>
        <v>28</v>
      </c>
      <c r="D4840" s="1">
        <v>9288</v>
      </c>
      <c r="E4840" s="1" t="s">
        <v>10</v>
      </c>
      <c r="F4840" s="1" t="s">
        <v>89</v>
      </c>
      <c r="G4840" s="1" t="s">
        <v>73</v>
      </c>
      <c r="H4840" s="1" t="s">
        <v>19</v>
      </c>
      <c r="I4840" s="1" t="s">
        <v>21</v>
      </c>
      <c r="J4840" s="1" t="s">
        <v>13</v>
      </c>
      <c r="K4840" s="1" t="s">
        <v>14</v>
      </c>
      <c r="L4840" s="1" t="s">
        <v>77</v>
      </c>
      <c r="M4840" s="1">
        <v>97780</v>
      </c>
      <c r="N4840" s="17">
        <v>158.38023891476007</v>
      </c>
      <c r="O4840" s="8">
        <v>3255.1004683835495</v>
      </c>
      <c r="P4840" s="8">
        <v>2685.1228639277811</v>
      </c>
      <c r="Q4840" s="8">
        <f>P4840-Table3[[#This Row],[paid]]</f>
        <v>-569.97760445576841</v>
      </c>
      <c r="R4840" s="8">
        <v>16.953648272830986</v>
      </c>
      <c r="S4840" s="8">
        <v>2800</v>
      </c>
      <c r="T4840" s="10">
        <v>6.5000000000000002E-2</v>
      </c>
      <c r="U4840" s="8">
        <v>577.45034715942506</v>
      </c>
      <c r="V4840" s="10">
        <v>3.5842577566744582E-2</v>
      </c>
    </row>
    <row r="4841" spans="1:22" x14ac:dyDescent="0.25">
      <c r="A4841" s="6">
        <v>44757</v>
      </c>
      <c r="B4841" s="7" t="str">
        <f t="shared" si="75"/>
        <v>7</v>
      </c>
      <c r="C4841" s="17">
        <f>_xlfn.ISOWEEKNUM(Table3[[#This Row],[dt]])</f>
        <v>28</v>
      </c>
      <c r="D4841" s="1">
        <v>17644</v>
      </c>
      <c r="E4841" s="1" t="s">
        <v>10</v>
      </c>
      <c r="F4841" s="1" t="s">
        <v>93</v>
      </c>
      <c r="G4841" s="1" t="s">
        <v>74</v>
      </c>
      <c r="H4841" s="1" t="s">
        <v>17</v>
      </c>
      <c r="I4841" s="1" t="s">
        <v>21</v>
      </c>
      <c r="J4841" s="1" t="s">
        <v>13</v>
      </c>
      <c r="K4841" s="1" t="s">
        <v>14</v>
      </c>
      <c r="L4841" s="1" t="s">
        <v>78</v>
      </c>
      <c r="M4841" s="1">
        <v>149220</v>
      </c>
      <c r="N4841" s="17">
        <v>407.2706696844628</v>
      </c>
      <c r="O4841" s="8">
        <v>3423.5029145027147</v>
      </c>
      <c r="P4841" s="8">
        <v>2833.9274891386799</v>
      </c>
      <c r="Q4841" s="8">
        <f>P4841-Table3[[#This Row],[paid]]</f>
        <v>-589.5754253640348</v>
      </c>
      <c r="R4841" s="8">
        <v>6.958339257119337</v>
      </c>
      <c r="S4841" s="8">
        <v>4000</v>
      </c>
      <c r="T4841" s="10">
        <v>0.1</v>
      </c>
      <c r="U4841" s="8">
        <v>1314.5235309300699</v>
      </c>
      <c r="V4841" s="10">
        <v>7.7308701790954851E-2</v>
      </c>
    </row>
    <row r="4842" spans="1:22" x14ac:dyDescent="0.25">
      <c r="A4842" s="6">
        <v>44757</v>
      </c>
      <c r="B4842" s="7" t="str">
        <f t="shared" si="75"/>
        <v>7</v>
      </c>
      <c r="C4842" s="17">
        <f>_xlfn.ISOWEEKNUM(Table3[[#This Row],[dt]])</f>
        <v>28</v>
      </c>
      <c r="D4842" s="1">
        <v>16857</v>
      </c>
      <c r="E4842" s="1" t="s">
        <v>10</v>
      </c>
      <c r="F4842" s="1" t="s">
        <v>94</v>
      </c>
      <c r="G4842" s="1" t="s">
        <v>45</v>
      </c>
      <c r="H4842" s="1" t="s">
        <v>11</v>
      </c>
      <c r="I4842" s="1" t="s">
        <v>12</v>
      </c>
      <c r="J4842" s="1" t="s">
        <v>13</v>
      </c>
      <c r="K4842" s="1" t="s">
        <v>15</v>
      </c>
      <c r="L4842" s="1" t="s">
        <v>79</v>
      </c>
      <c r="M4842" s="1">
        <v>72740</v>
      </c>
      <c r="N4842" s="17">
        <v>189.68951185722435</v>
      </c>
      <c r="O4842" s="8">
        <v>903.78226646813141</v>
      </c>
      <c r="P4842" s="8">
        <v>297.63544609645089</v>
      </c>
      <c r="Q4842" s="8">
        <f>P4842-Table3[[#This Row],[paid]]</f>
        <v>-606.14682037168052</v>
      </c>
      <c r="R4842" s="8">
        <v>1.5690664348405059</v>
      </c>
      <c r="S4842" s="8">
        <v>200</v>
      </c>
      <c r="T4842" s="10">
        <v>0.08</v>
      </c>
      <c r="U4842" s="8">
        <v>122.51014631534038</v>
      </c>
      <c r="V4842" s="10">
        <v>6.8601902048342323E-2</v>
      </c>
    </row>
    <row r="4843" spans="1:22" x14ac:dyDescent="0.25">
      <c r="A4843" s="6">
        <v>44757</v>
      </c>
      <c r="B4843" s="7" t="str">
        <f t="shared" si="75"/>
        <v>7</v>
      </c>
      <c r="C4843" s="17">
        <f>_xlfn.ISOWEEKNUM(Table3[[#This Row],[dt]])</f>
        <v>28</v>
      </c>
      <c r="D4843" s="1">
        <v>10777</v>
      </c>
      <c r="E4843" s="1" t="s">
        <v>10</v>
      </c>
      <c r="F4843" s="1" t="s">
        <v>93</v>
      </c>
      <c r="G4843" s="1" t="s">
        <v>33</v>
      </c>
      <c r="H4843" s="1" t="s">
        <v>11</v>
      </c>
      <c r="I4843" s="1" t="s">
        <v>18</v>
      </c>
      <c r="J4843" s="1" t="s">
        <v>16</v>
      </c>
      <c r="K4843" s="1" t="s">
        <v>15</v>
      </c>
      <c r="L4843" s="1" t="s">
        <v>76</v>
      </c>
      <c r="M4843" s="1">
        <v>39510</v>
      </c>
      <c r="N4843" s="17">
        <v>162.90917420684914</v>
      </c>
      <c r="O4843" s="8">
        <v>1015.9067730458039</v>
      </c>
      <c r="P4843" s="8">
        <v>383.10308673156675</v>
      </c>
      <c r="Q4843" s="8">
        <f>P4843-Table3[[#This Row],[paid]]</f>
        <v>-632.80368631423721</v>
      </c>
      <c r="R4843" s="8">
        <v>2.3516360487171388</v>
      </c>
      <c r="S4843" s="8">
        <v>200</v>
      </c>
      <c r="T4843" s="10">
        <v>0.15</v>
      </c>
      <c r="U4843" s="8">
        <v>226.17157527713695</v>
      </c>
      <c r="V4843" s="10">
        <v>9.8394567550435491E-2</v>
      </c>
    </row>
    <row r="4844" spans="1:22" x14ac:dyDescent="0.25">
      <c r="A4844" s="6">
        <v>44757</v>
      </c>
      <c r="B4844" s="7" t="str">
        <f t="shared" si="75"/>
        <v>7</v>
      </c>
      <c r="C4844" s="17">
        <f>_xlfn.ISOWEEKNUM(Table3[[#This Row],[dt]])</f>
        <v>28</v>
      </c>
      <c r="D4844" s="1">
        <v>17673</v>
      </c>
      <c r="E4844" s="1" t="s">
        <v>10</v>
      </c>
      <c r="F4844" s="1" t="s">
        <v>94</v>
      </c>
      <c r="G4844" s="1" t="s">
        <v>56</v>
      </c>
      <c r="H4844" s="1" t="s">
        <v>11</v>
      </c>
      <c r="I4844" s="1" t="s">
        <v>18</v>
      </c>
      <c r="J4844" s="1" t="s">
        <v>16</v>
      </c>
      <c r="K4844" s="1" t="s">
        <v>14</v>
      </c>
      <c r="L4844" s="1" t="s">
        <v>79</v>
      </c>
      <c r="M4844" s="1">
        <v>69700</v>
      </c>
      <c r="N4844" s="17">
        <v>192.76137798352673</v>
      </c>
      <c r="O4844" s="8">
        <v>1060.2815577832612</v>
      </c>
      <c r="P4844" s="8">
        <v>370.25604008844516</v>
      </c>
      <c r="Q4844" s="8">
        <f>P4844-Table3[[#This Row],[paid]]</f>
        <v>-690.02551769481602</v>
      </c>
      <c r="R4844" s="8">
        <v>1.9207999235204005</v>
      </c>
      <c r="S4844" s="8">
        <v>400</v>
      </c>
      <c r="T4844" s="10">
        <v>0.1</v>
      </c>
      <c r="U4844" s="8">
        <v>22.763693403720065</v>
      </c>
      <c r="V4844" s="10">
        <v>1.0246825142173855E-2</v>
      </c>
    </row>
    <row r="4845" spans="1:22" x14ac:dyDescent="0.25">
      <c r="A4845" s="6">
        <v>44757</v>
      </c>
      <c r="B4845" s="7" t="str">
        <f t="shared" si="75"/>
        <v>7</v>
      </c>
      <c r="C4845" s="17">
        <f>_xlfn.ISOWEEKNUM(Table3[[#This Row],[dt]])</f>
        <v>28</v>
      </c>
      <c r="D4845" s="1">
        <v>2480</v>
      </c>
      <c r="E4845" s="1" t="s">
        <v>10</v>
      </c>
      <c r="F4845" s="1" t="s">
        <v>90</v>
      </c>
      <c r="G4845" s="1" t="s">
        <v>44</v>
      </c>
      <c r="H4845" s="1" t="s">
        <v>17</v>
      </c>
      <c r="I4845" s="1" t="s">
        <v>12</v>
      </c>
      <c r="J4845" s="1" t="s">
        <v>13</v>
      </c>
      <c r="K4845" s="1" t="s">
        <v>14</v>
      </c>
      <c r="L4845" s="1" t="s">
        <v>80</v>
      </c>
      <c r="M4845" s="1">
        <v>332160</v>
      </c>
      <c r="N4845" s="17">
        <v>904.07028423772613</v>
      </c>
      <c r="O4845" s="8">
        <v>15153.397716677255</v>
      </c>
      <c r="P4845" s="8">
        <v>14451.19892498282</v>
      </c>
      <c r="Q4845" s="8">
        <f>P4845-Table3[[#This Row],[paid]]</f>
        <v>-702.19879169443448</v>
      </c>
      <c r="R4845" s="8">
        <v>15.984596747549844</v>
      </c>
      <c r="S4845" s="8">
        <v>50000</v>
      </c>
      <c r="T4845" s="10">
        <v>0.06</v>
      </c>
      <c r="U4845" s="8">
        <v>317.85561714130444</v>
      </c>
      <c r="V4845" s="10">
        <v>3.6658505958722994E-3</v>
      </c>
    </row>
    <row r="4846" spans="1:22" x14ac:dyDescent="0.25">
      <c r="A4846" s="6">
        <v>44757</v>
      </c>
      <c r="B4846" s="7" t="str">
        <f t="shared" si="75"/>
        <v>7</v>
      </c>
      <c r="C4846" s="17">
        <f>_xlfn.ISOWEEKNUM(Table3[[#This Row],[dt]])</f>
        <v>28</v>
      </c>
      <c r="D4846" s="1">
        <v>12780</v>
      </c>
      <c r="E4846" s="1" t="s">
        <v>10</v>
      </c>
      <c r="F4846" s="1" t="s">
        <v>89</v>
      </c>
      <c r="G4846" s="1" t="s">
        <v>61</v>
      </c>
      <c r="H4846" s="1" t="s">
        <v>19</v>
      </c>
      <c r="I4846" s="1" t="s">
        <v>18</v>
      </c>
      <c r="J4846" s="1" t="s">
        <v>16</v>
      </c>
      <c r="K4846" s="1" t="s">
        <v>15</v>
      </c>
      <c r="L4846" s="1" t="s">
        <v>76</v>
      </c>
      <c r="M4846" s="1">
        <v>45300</v>
      </c>
      <c r="N4846" s="17">
        <v>28.547597864768683</v>
      </c>
      <c r="O4846" s="8">
        <v>994.71661373595407</v>
      </c>
      <c r="P4846" s="8">
        <v>278.39970468959274</v>
      </c>
      <c r="Q4846" s="8">
        <f>P4846-Table3[[#This Row],[paid]]</f>
        <v>-716.31690904636139</v>
      </c>
      <c r="R4846" s="8">
        <v>9.7521236640779811</v>
      </c>
      <c r="S4846" s="8">
        <v>200</v>
      </c>
      <c r="T4846" s="10">
        <v>0.04</v>
      </c>
      <c r="U4846" s="8">
        <v>54.539531688585818</v>
      </c>
      <c r="V4846" s="10">
        <v>3.2650616343981489E-2</v>
      </c>
    </row>
    <row r="4847" spans="1:22" x14ac:dyDescent="0.25">
      <c r="A4847" s="6">
        <v>44757</v>
      </c>
      <c r="B4847" s="7" t="str">
        <f t="shared" si="75"/>
        <v>7</v>
      </c>
      <c r="C4847" s="17">
        <f>_xlfn.ISOWEEKNUM(Table3[[#This Row],[dt]])</f>
        <v>28</v>
      </c>
      <c r="D4847" s="1">
        <v>14315</v>
      </c>
      <c r="E4847" s="1" t="s">
        <v>10</v>
      </c>
      <c r="F4847" s="1" t="s">
        <v>91</v>
      </c>
      <c r="G4847" s="1" t="s">
        <v>63</v>
      </c>
      <c r="H4847" s="1" t="s">
        <v>11</v>
      </c>
      <c r="I4847" s="1" t="s">
        <v>12</v>
      </c>
      <c r="J4847" s="1" t="s">
        <v>16</v>
      </c>
      <c r="K4847" s="1" t="s">
        <v>14</v>
      </c>
      <c r="L4847" s="1" t="s">
        <v>77</v>
      </c>
      <c r="M4847" s="1">
        <v>53820</v>
      </c>
      <c r="N4847" s="17">
        <v>231.96942704442273</v>
      </c>
      <c r="O4847" s="8">
        <v>1483.8576819243808</v>
      </c>
      <c r="P4847" s="8">
        <v>764.91025842547526</v>
      </c>
      <c r="Q4847" s="8">
        <f>P4847-Table3[[#This Row],[paid]]</f>
        <v>-718.94742349890555</v>
      </c>
      <c r="R4847" s="8">
        <v>3.2974615153875129</v>
      </c>
      <c r="S4847" s="8">
        <v>1200</v>
      </c>
      <c r="T4847" s="10">
        <v>0.15</v>
      </c>
      <c r="U4847" s="8">
        <v>394.33407207172593</v>
      </c>
      <c r="V4847" s="10">
        <v>8.5921641946041363E-2</v>
      </c>
    </row>
    <row r="4848" spans="1:22" x14ac:dyDescent="0.25">
      <c r="A4848" s="6">
        <v>44757</v>
      </c>
      <c r="B4848" s="7" t="str">
        <f t="shared" si="75"/>
        <v>7</v>
      </c>
      <c r="C4848" s="17">
        <f>_xlfn.ISOWEEKNUM(Table3[[#This Row],[dt]])</f>
        <v>28</v>
      </c>
      <c r="D4848" s="1">
        <v>17456</v>
      </c>
      <c r="E4848" s="1" t="s">
        <v>10</v>
      </c>
      <c r="F4848" s="1" t="s">
        <v>92</v>
      </c>
      <c r="G4848" s="1" t="s">
        <v>29</v>
      </c>
      <c r="H4848" s="1" t="s">
        <v>17</v>
      </c>
      <c r="I4848" s="1" t="s">
        <v>18</v>
      </c>
      <c r="J4848" s="1" t="s">
        <v>16</v>
      </c>
      <c r="K4848" s="1" t="s">
        <v>15</v>
      </c>
      <c r="L4848" s="1" t="s">
        <v>80</v>
      </c>
      <c r="M4848" s="1">
        <v>162090</v>
      </c>
      <c r="N4848" s="17">
        <v>365.82558454455176</v>
      </c>
      <c r="O4848" s="8">
        <v>3991.4819411733197</v>
      </c>
      <c r="P4848" s="8">
        <v>3244.8582540638931</v>
      </c>
      <c r="Q4848" s="8">
        <f>P4848-Table3[[#This Row],[paid]]</f>
        <v>-746.62368710942656</v>
      </c>
      <c r="R4848" s="8">
        <v>8.8699598692740445</v>
      </c>
      <c r="S4848" s="8">
        <v>5400</v>
      </c>
      <c r="T4848" s="10">
        <v>0.05</v>
      </c>
      <c r="U4848" s="8">
        <v>477.44072239880171</v>
      </c>
      <c r="V4848" s="10">
        <v>2.4522936751851954E-2</v>
      </c>
    </row>
    <row r="4849" spans="1:22" x14ac:dyDescent="0.25">
      <c r="A4849" s="6">
        <v>44757</v>
      </c>
      <c r="B4849" s="7" t="str">
        <f t="shared" si="75"/>
        <v>7</v>
      </c>
      <c r="C4849" s="17">
        <f>_xlfn.ISOWEEKNUM(Table3[[#This Row],[dt]])</f>
        <v>28</v>
      </c>
      <c r="D4849" s="1">
        <v>16483</v>
      </c>
      <c r="E4849" s="1" t="s">
        <v>10</v>
      </c>
      <c r="F4849" s="1" t="s">
        <v>90</v>
      </c>
      <c r="G4849" s="1" t="s">
        <v>39</v>
      </c>
      <c r="H4849" s="1" t="s">
        <v>17</v>
      </c>
      <c r="I4849" s="1" t="s">
        <v>18</v>
      </c>
      <c r="J4849" s="1" t="s">
        <v>13</v>
      </c>
      <c r="K4849" s="1" t="s">
        <v>15</v>
      </c>
      <c r="L4849" s="1" t="s">
        <v>81</v>
      </c>
      <c r="M4849" s="1">
        <v>46290</v>
      </c>
      <c r="N4849" s="17">
        <v>180.61997206031117</v>
      </c>
      <c r="O4849" s="8">
        <v>1202.3536540543923</v>
      </c>
      <c r="P4849" s="8">
        <v>446.84996584756664</v>
      </c>
      <c r="Q4849" s="8">
        <f>P4849-Table3[[#This Row],[paid]]</f>
        <v>-755.5036882068257</v>
      </c>
      <c r="R4849" s="8">
        <v>2.4739787120460748</v>
      </c>
      <c r="S4849" s="8">
        <v>400</v>
      </c>
      <c r="T4849" s="10">
        <v>0.06</v>
      </c>
      <c r="U4849" s="8">
        <v>66.237078937261828</v>
      </c>
      <c r="V4849" s="10">
        <v>2.4705189660854086E-2</v>
      </c>
    </row>
    <row r="4850" spans="1:22" x14ac:dyDescent="0.25">
      <c r="A4850" s="6">
        <v>44757</v>
      </c>
      <c r="B4850" s="7" t="str">
        <f t="shared" si="75"/>
        <v>7</v>
      </c>
      <c r="C4850" s="17">
        <f>_xlfn.ISOWEEKNUM(Table3[[#This Row],[dt]])</f>
        <v>28</v>
      </c>
      <c r="D4850" s="1">
        <v>8767</v>
      </c>
      <c r="E4850" s="1" t="s">
        <v>10</v>
      </c>
      <c r="F4850" s="1" t="s">
        <v>94</v>
      </c>
      <c r="G4850" s="1" t="s">
        <v>65</v>
      </c>
      <c r="H4850" s="1" t="s">
        <v>17</v>
      </c>
      <c r="I4850" s="1" t="s">
        <v>18</v>
      </c>
      <c r="J4850" s="1" t="s">
        <v>13</v>
      </c>
      <c r="K4850" s="1" t="s">
        <v>14</v>
      </c>
      <c r="L4850" s="1" t="s">
        <v>80</v>
      </c>
      <c r="M4850" s="1">
        <v>106210</v>
      </c>
      <c r="N4850" s="17">
        <v>188.31560283687944</v>
      </c>
      <c r="O4850" s="8">
        <v>2510.5523231358161</v>
      </c>
      <c r="P4850" s="8">
        <v>1641.5839381418382</v>
      </c>
      <c r="Q4850" s="8">
        <f>P4850-Table3[[#This Row],[paid]]</f>
        <v>-868.96838499397791</v>
      </c>
      <c r="R4850" s="8">
        <v>8.7171955664438077</v>
      </c>
      <c r="S4850" s="8">
        <v>2000</v>
      </c>
      <c r="T4850" s="10">
        <v>0.12</v>
      </c>
      <c r="U4850" s="8">
        <v>818.57955533509278</v>
      </c>
      <c r="V4850" s="10">
        <v>8.3108711482406172E-2</v>
      </c>
    </row>
    <row r="4851" spans="1:22" x14ac:dyDescent="0.25">
      <c r="A4851" s="6">
        <v>44757</v>
      </c>
      <c r="B4851" s="7" t="str">
        <f t="shared" si="75"/>
        <v>7</v>
      </c>
      <c r="C4851" s="17">
        <f>_xlfn.ISOWEEKNUM(Table3[[#This Row],[dt]])</f>
        <v>28</v>
      </c>
      <c r="D4851" s="1">
        <v>2370</v>
      </c>
      <c r="E4851" s="1" t="s">
        <v>10</v>
      </c>
      <c r="F4851" s="1" t="s">
        <v>94</v>
      </c>
      <c r="G4851" s="1" t="s">
        <v>33</v>
      </c>
      <c r="H4851" s="1" t="s">
        <v>17</v>
      </c>
      <c r="I4851" s="1" t="s">
        <v>12</v>
      </c>
      <c r="J4851" s="1" t="s">
        <v>13</v>
      </c>
      <c r="K4851" s="1" t="s">
        <v>14</v>
      </c>
      <c r="L4851" s="1" t="s">
        <v>75</v>
      </c>
      <c r="M4851" s="1">
        <v>181700</v>
      </c>
      <c r="N4851" s="17">
        <v>394.82601673763025</v>
      </c>
      <c r="O4851" s="8">
        <v>8179.1724728451891</v>
      </c>
      <c r="P4851" s="8">
        <v>7273.3110082512167</v>
      </c>
      <c r="Q4851" s="8">
        <f>P4851-Table3[[#This Row],[paid]]</f>
        <v>-905.86146459397241</v>
      </c>
      <c r="R4851" s="8">
        <v>18.421559623525205</v>
      </c>
      <c r="S4851" s="8">
        <v>30000</v>
      </c>
      <c r="T4851" s="10">
        <v>0.08</v>
      </c>
      <c r="U4851" s="8">
        <v>1302.3594219512274</v>
      </c>
      <c r="V4851" s="10">
        <v>2.984334141799987E-2</v>
      </c>
    </row>
    <row r="4852" spans="1:22" x14ac:dyDescent="0.25">
      <c r="A4852" s="6">
        <v>44757</v>
      </c>
      <c r="B4852" s="7" t="str">
        <f t="shared" si="75"/>
        <v>7</v>
      </c>
      <c r="C4852" s="17">
        <f>_xlfn.ISOWEEKNUM(Table3[[#This Row],[dt]])</f>
        <v>28</v>
      </c>
      <c r="D4852" s="1">
        <v>18007</v>
      </c>
      <c r="E4852" s="1" t="s">
        <v>10</v>
      </c>
      <c r="F4852" s="1" t="s">
        <v>92</v>
      </c>
      <c r="G4852" s="1" t="s">
        <v>50</v>
      </c>
      <c r="H4852" s="1" t="s">
        <v>11</v>
      </c>
      <c r="I4852" s="1" t="s">
        <v>12</v>
      </c>
      <c r="J4852" s="1" t="s">
        <v>13</v>
      </c>
      <c r="K4852" s="1" t="s">
        <v>15</v>
      </c>
      <c r="L4852" s="1" t="s">
        <v>76</v>
      </c>
      <c r="M4852" s="1">
        <v>73750</v>
      </c>
      <c r="N4852" s="17">
        <v>449.54112732004654</v>
      </c>
      <c r="O4852" s="8">
        <v>1721.6075929902352</v>
      </c>
      <c r="P4852" s="8">
        <v>724.6567585726425</v>
      </c>
      <c r="Q4852" s="8">
        <f>P4852-Table3[[#This Row],[paid]]</f>
        <v>-996.95083441759266</v>
      </c>
      <c r="R4852" s="8">
        <v>1.6119921282680105</v>
      </c>
      <c r="S4852" s="8">
        <v>1200</v>
      </c>
      <c r="T4852" s="10">
        <v>0.15</v>
      </c>
      <c r="U4852" s="8">
        <v>292.28083551375772</v>
      </c>
      <c r="V4852" s="10">
        <v>6.722282240433014E-2</v>
      </c>
    </row>
    <row r="4853" spans="1:22" x14ac:dyDescent="0.25">
      <c r="A4853" s="6">
        <v>44757</v>
      </c>
      <c r="B4853" s="7" t="str">
        <f t="shared" si="75"/>
        <v>7</v>
      </c>
      <c r="C4853" s="17">
        <f>_xlfn.ISOWEEKNUM(Table3[[#This Row],[dt]])</f>
        <v>28</v>
      </c>
      <c r="D4853" s="1">
        <v>14706</v>
      </c>
      <c r="E4853" s="1" t="s">
        <v>10</v>
      </c>
      <c r="F4853" s="1" t="s">
        <v>95</v>
      </c>
      <c r="G4853" s="1" t="s">
        <v>28</v>
      </c>
      <c r="H4853" s="1" t="s">
        <v>17</v>
      </c>
      <c r="I4853" s="1" t="s">
        <v>12</v>
      </c>
      <c r="J4853" s="1" t="s">
        <v>13</v>
      </c>
      <c r="K4853" s="1" t="s">
        <v>15</v>
      </c>
      <c r="L4853" s="1" t="s">
        <v>78</v>
      </c>
      <c r="M4853" s="1">
        <v>53100</v>
      </c>
      <c r="N4853" s="17">
        <v>260.63887806778342</v>
      </c>
      <c r="O4853" s="8">
        <v>3222.6194872094825</v>
      </c>
      <c r="P4853" s="8">
        <v>2222.0633004911506</v>
      </c>
      <c r="Q4853" s="8">
        <f>P4853-Table3[[#This Row],[paid]]</f>
        <v>-1000.5561867183319</v>
      </c>
      <c r="R4853" s="8">
        <v>8.5254483788610642</v>
      </c>
      <c r="S4853" s="8">
        <v>2000</v>
      </c>
      <c r="T4853" s="10">
        <v>0.11</v>
      </c>
      <c r="U4853" s="8">
        <v>261.98838722096065</v>
      </c>
      <c r="V4853" s="10">
        <v>1.9650534345192629E-2</v>
      </c>
    </row>
    <row r="4854" spans="1:22" x14ac:dyDescent="0.25">
      <c r="A4854" s="6">
        <v>44757</v>
      </c>
      <c r="B4854" s="7" t="str">
        <f t="shared" si="75"/>
        <v>7</v>
      </c>
      <c r="C4854" s="17">
        <f>_xlfn.ISOWEEKNUM(Table3[[#This Row],[dt]])</f>
        <v>28</v>
      </c>
      <c r="D4854" s="1">
        <v>17933</v>
      </c>
      <c r="E4854" s="1" t="s">
        <v>10</v>
      </c>
      <c r="F4854" s="1" t="s">
        <v>90</v>
      </c>
      <c r="G4854" s="1" t="s">
        <v>70</v>
      </c>
      <c r="H4854" s="1" t="s">
        <v>11</v>
      </c>
      <c r="I4854" s="1" t="s">
        <v>22</v>
      </c>
      <c r="J4854" s="1" t="s">
        <v>16</v>
      </c>
      <c r="K4854" s="1" t="s">
        <v>15</v>
      </c>
      <c r="L4854" s="1" t="s">
        <v>78</v>
      </c>
      <c r="M4854" s="1">
        <v>180560</v>
      </c>
      <c r="N4854" s="17">
        <v>1241.5244389957891</v>
      </c>
      <c r="O4854" s="8">
        <v>5119.4121197404556</v>
      </c>
      <c r="P4854" s="8">
        <v>4105.8625710264942</v>
      </c>
      <c r="Q4854" s="8">
        <f>P4854-Table3[[#This Row],[paid]]</f>
        <v>-1013.5495487139615</v>
      </c>
      <c r="R4854" s="8">
        <v>3.3071137724421549</v>
      </c>
      <c r="S4854" s="8">
        <v>5200</v>
      </c>
      <c r="T4854" s="10">
        <v>0.14000000000000001</v>
      </c>
      <c r="U4854" s="8">
        <v>2310.5184092496461</v>
      </c>
      <c r="V4854" s="10">
        <v>9.3789403537033966E-2</v>
      </c>
    </row>
    <row r="4855" spans="1:22" x14ac:dyDescent="0.25">
      <c r="A4855" s="6">
        <v>44757</v>
      </c>
      <c r="B4855" s="7" t="str">
        <f t="shared" si="75"/>
        <v>7</v>
      </c>
      <c r="C4855" s="17">
        <f>_xlfn.ISOWEEKNUM(Table3[[#This Row],[dt]])</f>
        <v>28</v>
      </c>
      <c r="D4855" s="1">
        <v>7581</v>
      </c>
      <c r="E4855" s="1" t="s">
        <v>10</v>
      </c>
      <c r="F4855" s="1" t="s">
        <v>89</v>
      </c>
      <c r="G4855" s="1" t="s">
        <v>69</v>
      </c>
      <c r="H4855" s="1" t="s">
        <v>11</v>
      </c>
      <c r="I4855" s="1" t="s">
        <v>12</v>
      </c>
      <c r="J4855" s="1" t="s">
        <v>13</v>
      </c>
      <c r="K4855" s="1" t="s">
        <v>14</v>
      </c>
      <c r="L4855" s="1" t="s">
        <v>76</v>
      </c>
      <c r="M4855" s="1">
        <v>601130</v>
      </c>
      <c r="N4855" s="17">
        <v>2158.54476180034</v>
      </c>
      <c r="O4855" s="8">
        <v>12932.905322762928</v>
      </c>
      <c r="P4855" s="8">
        <v>11838.954639232254</v>
      </c>
      <c r="Q4855" s="8">
        <f>P4855-Table3[[#This Row],[paid]]</f>
        <v>-1093.9506835306747</v>
      </c>
      <c r="R4855" s="8">
        <v>5.4846926729274506</v>
      </c>
      <c r="S4855" s="8">
        <v>12200</v>
      </c>
      <c r="T4855" s="10">
        <v>0.17</v>
      </c>
      <c r="U4855" s="8">
        <v>4999.009467969001</v>
      </c>
      <c r="V4855" s="10">
        <v>7.0375153047763553E-2</v>
      </c>
    </row>
    <row r="4856" spans="1:22" x14ac:dyDescent="0.25">
      <c r="A4856" s="6">
        <v>44757</v>
      </c>
      <c r="B4856" s="7" t="str">
        <f t="shared" si="75"/>
        <v>7</v>
      </c>
      <c r="C4856" s="17">
        <f>_xlfn.ISOWEEKNUM(Table3[[#This Row],[dt]])</f>
        <v>28</v>
      </c>
      <c r="D4856" s="1">
        <v>15102</v>
      </c>
      <c r="E4856" s="1" t="s">
        <v>10</v>
      </c>
      <c r="F4856" s="1" t="s">
        <v>90</v>
      </c>
      <c r="G4856" s="1" t="s">
        <v>62</v>
      </c>
      <c r="H4856" s="1" t="s">
        <v>17</v>
      </c>
      <c r="I4856" s="1" t="s">
        <v>18</v>
      </c>
      <c r="J4856" s="1" t="s">
        <v>13</v>
      </c>
      <c r="K4856" s="1" t="s">
        <v>15</v>
      </c>
      <c r="L4856" s="1" t="s">
        <v>77</v>
      </c>
      <c r="M4856" s="1">
        <v>41470</v>
      </c>
      <c r="N4856" s="17">
        <v>119.25233644859813</v>
      </c>
      <c r="O4856" s="8">
        <v>1520.4902660341018</v>
      </c>
      <c r="P4856" s="8">
        <v>397.63600169280085</v>
      </c>
      <c r="Q4856" s="8">
        <f>P4856-Table3[[#This Row],[paid]]</f>
        <v>-1122.8542643413009</v>
      </c>
      <c r="R4856" s="8">
        <v>3.3344084781449603</v>
      </c>
      <c r="S4856" s="8">
        <v>600</v>
      </c>
      <c r="T4856" s="10">
        <v>6.5000000000000002E-2</v>
      </c>
      <c r="U4856" s="8">
        <v>85.015028703315778</v>
      </c>
      <c r="V4856" s="10">
        <v>3.5633522594111629E-2</v>
      </c>
    </row>
    <row r="4857" spans="1:22" x14ac:dyDescent="0.25">
      <c r="A4857" s="6">
        <v>44757</v>
      </c>
      <c r="B4857" s="7" t="str">
        <f t="shared" si="75"/>
        <v>7</v>
      </c>
      <c r="C4857" s="17">
        <f>_xlfn.ISOWEEKNUM(Table3[[#This Row],[dt]])</f>
        <v>28</v>
      </c>
      <c r="D4857" s="1">
        <v>16845</v>
      </c>
      <c r="E4857" s="1" t="s">
        <v>10</v>
      </c>
      <c r="F4857" s="1" t="s">
        <v>91</v>
      </c>
      <c r="G4857" s="1" t="s">
        <v>69</v>
      </c>
      <c r="H4857" s="1" t="s">
        <v>11</v>
      </c>
      <c r="I4857" s="1" t="s">
        <v>12</v>
      </c>
      <c r="J4857" s="1" t="s">
        <v>13</v>
      </c>
      <c r="K4857" s="1" t="s">
        <v>15</v>
      </c>
      <c r="L4857" s="1" t="s">
        <v>79</v>
      </c>
      <c r="M4857" s="1">
        <v>117540</v>
      </c>
      <c r="N4857" s="17">
        <v>484.15337747965503</v>
      </c>
      <c r="O4857" s="8">
        <v>1583.8473283753713</v>
      </c>
      <c r="P4857" s="8">
        <v>443.76448694737513</v>
      </c>
      <c r="Q4857" s="8">
        <f>P4857-Table3[[#This Row],[paid]]</f>
        <v>-1140.0828414279961</v>
      </c>
      <c r="R4857" s="8">
        <v>0.91657831503204357</v>
      </c>
      <c r="S4857" s="8">
        <v>400</v>
      </c>
      <c r="T4857" s="10">
        <v>7.0000000000000007E-2</v>
      </c>
      <c r="U4857" s="8">
        <v>150.55158485306819</v>
      </c>
      <c r="V4857" s="10">
        <v>5.654335023843466E-2</v>
      </c>
    </row>
    <row r="4858" spans="1:22" x14ac:dyDescent="0.25">
      <c r="A4858" s="6">
        <v>44757</v>
      </c>
      <c r="B4858" s="7" t="str">
        <f t="shared" si="75"/>
        <v>7</v>
      </c>
      <c r="C4858" s="17">
        <f>_xlfn.ISOWEEKNUM(Table3[[#This Row],[dt]])</f>
        <v>28</v>
      </c>
      <c r="D4858" s="1">
        <v>5247</v>
      </c>
      <c r="E4858" s="1" t="s">
        <v>10</v>
      </c>
      <c r="F4858" s="1" t="s">
        <v>94</v>
      </c>
      <c r="G4858" s="1" t="s">
        <v>58</v>
      </c>
      <c r="H4858" s="1" t="s">
        <v>11</v>
      </c>
      <c r="I4858" s="1" t="s">
        <v>18</v>
      </c>
      <c r="J4858" s="1" t="s">
        <v>13</v>
      </c>
      <c r="K4858" s="1" t="s">
        <v>15</v>
      </c>
      <c r="L4858" s="1" t="s">
        <v>77</v>
      </c>
      <c r="M4858" s="1">
        <v>163830</v>
      </c>
      <c r="N4858" s="17">
        <v>370.72600414859517</v>
      </c>
      <c r="O4858" s="8">
        <v>3246.4824318912738</v>
      </c>
      <c r="P4858" s="8">
        <v>2089.5060061001136</v>
      </c>
      <c r="Q4858" s="8">
        <f>P4858-Table3[[#This Row],[paid]]</f>
        <v>-1156.9764257911602</v>
      </c>
      <c r="R4858" s="8">
        <v>5.6362542220334602</v>
      </c>
      <c r="S4858" s="8">
        <v>1800</v>
      </c>
      <c r="T4858" s="10">
        <v>7.0000000000000007E-2</v>
      </c>
      <c r="U4858" s="8">
        <v>594.96417742717972</v>
      </c>
      <c r="V4858" s="10">
        <v>4.7456526063276716E-2</v>
      </c>
    </row>
    <row r="4859" spans="1:22" x14ac:dyDescent="0.25">
      <c r="A4859" s="6">
        <v>44757</v>
      </c>
      <c r="B4859" s="7" t="str">
        <f t="shared" si="75"/>
        <v>7</v>
      </c>
      <c r="C4859" s="17">
        <f>_xlfn.ISOWEEKNUM(Table3[[#This Row],[dt]])</f>
        <v>28</v>
      </c>
      <c r="D4859" s="1">
        <v>7576</v>
      </c>
      <c r="E4859" s="1" t="s">
        <v>10</v>
      </c>
      <c r="F4859" s="1" t="s">
        <v>90</v>
      </c>
      <c r="G4859" s="1" t="s">
        <v>54</v>
      </c>
      <c r="H4859" s="1" t="s">
        <v>17</v>
      </c>
      <c r="I4859" s="1" t="s">
        <v>12</v>
      </c>
      <c r="J4859" s="1" t="s">
        <v>16</v>
      </c>
      <c r="K4859" s="1" t="s">
        <v>14</v>
      </c>
      <c r="L4859" s="1" t="s">
        <v>78</v>
      </c>
      <c r="M4859" s="1">
        <v>85470</v>
      </c>
      <c r="N4859" s="17">
        <v>194.08552074513125</v>
      </c>
      <c r="O4859" s="8">
        <v>2819.0731813027824</v>
      </c>
      <c r="P4859" s="8">
        <v>1545.5968542705771</v>
      </c>
      <c r="Q4859" s="8">
        <f>P4859-Table3[[#This Row],[paid]]</f>
        <v>-1273.4763270322053</v>
      </c>
      <c r="R4859" s="8">
        <v>7.9634835630022094</v>
      </c>
      <c r="S4859" s="8">
        <v>1800</v>
      </c>
      <c r="T4859" s="10">
        <v>0.1</v>
      </c>
      <c r="U4859" s="8">
        <v>460.7994475677483</v>
      </c>
      <c r="V4859" s="10">
        <v>4.9689482555399414E-2</v>
      </c>
    </row>
    <row r="4860" spans="1:22" x14ac:dyDescent="0.25">
      <c r="A4860" s="6">
        <v>44757</v>
      </c>
      <c r="B4860" s="7" t="str">
        <f t="shared" si="75"/>
        <v>7</v>
      </c>
      <c r="C4860" s="17">
        <f>_xlfn.ISOWEEKNUM(Table3[[#This Row],[dt]])</f>
        <v>28</v>
      </c>
      <c r="D4860" s="1">
        <v>9315</v>
      </c>
      <c r="E4860" s="1" t="s">
        <v>10</v>
      </c>
      <c r="F4860" s="1" t="s">
        <v>94</v>
      </c>
      <c r="G4860" s="1" t="s">
        <v>73</v>
      </c>
      <c r="H4860" s="1" t="s">
        <v>17</v>
      </c>
      <c r="I4860" s="1" t="s">
        <v>18</v>
      </c>
      <c r="J4860" s="1" t="s">
        <v>16</v>
      </c>
      <c r="K4860" s="1" t="s">
        <v>14</v>
      </c>
      <c r="L4860" s="1" t="s">
        <v>79</v>
      </c>
      <c r="M4860" s="1">
        <v>90520</v>
      </c>
      <c r="N4860" s="17">
        <v>393.13374936751558</v>
      </c>
      <c r="O4860" s="8">
        <v>4623.5138950691153</v>
      </c>
      <c r="P4860" s="8">
        <v>2941.1963637885551</v>
      </c>
      <c r="Q4860" s="8">
        <f>P4860-Table3[[#This Row],[paid]]</f>
        <v>-1682.3175312805602</v>
      </c>
      <c r="R4860" s="8">
        <v>7.481414069691124</v>
      </c>
      <c r="S4860" s="8">
        <v>3400</v>
      </c>
      <c r="T4860" s="10">
        <v>7.0000000000000007E-2</v>
      </c>
      <c r="U4860" s="8">
        <v>393.7508179139698</v>
      </c>
      <c r="V4860" s="10">
        <v>2.2312395434374611E-2</v>
      </c>
    </row>
    <row r="4861" spans="1:22" x14ac:dyDescent="0.25">
      <c r="A4861" s="6">
        <v>44757</v>
      </c>
      <c r="B4861" s="7" t="str">
        <f t="shared" si="75"/>
        <v>7</v>
      </c>
      <c r="C4861" s="17">
        <f>_xlfn.ISOWEEKNUM(Table3[[#This Row],[dt]])</f>
        <v>28</v>
      </c>
      <c r="D4861" s="1">
        <v>16205</v>
      </c>
      <c r="E4861" s="1" t="s">
        <v>10</v>
      </c>
      <c r="F4861" s="1" t="s">
        <v>89</v>
      </c>
      <c r="G4861" s="1" t="s">
        <v>27</v>
      </c>
      <c r="H4861" s="1" t="s">
        <v>17</v>
      </c>
      <c r="I4861" s="1" t="s">
        <v>12</v>
      </c>
      <c r="J4861" s="1" t="s">
        <v>13</v>
      </c>
      <c r="K4861" s="1" t="s">
        <v>14</v>
      </c>
      <c r="L4861" s="1" t="s">
        <v>75</v>
      </c>
      <c r="M4861" s="1">
        <v>65190</v>
      </c>
      <c r="N4861" s="17">
        <v>210.21968424588511</v>
      </c>
      <c r="O4861" s="8">
        <v>2609.7710797170057</v>
      </c>
      <c r="P4861" s="8">
        <v>476.23719820499269</v>
      </c>
      <c r="Q4861" s="8">
        <f>P4861-Table3[[#This Row],[paid]]</f>
        <v>-2133.5338815120131</v>
      </c>
      <c r="R4861" s="8">
        <v>2.2654262844765674</v>
      </c>
      <c r="S4861" s="8">
        <v>600</v>
      </c>
      <c r="T4861" s="10">
        <v>0.09</v>
      </c>
      <c r="U4861" s="8">
        <v>24.594541349263451</v>
      </c>
      <c r="V4861" s="10">
        <v>8.6072449618116963E-3</v>
      </c>
    </row>
    <row r="4862" spans="1:22" x14ac:dyDescent="0.25">
      <c r="A4862" s="6">
        <v>44757</v>
      </c>
      <c r="B4862" s="7" t="str">
        <f t="shared" si="75"/>
        <v>7</v>
      </c>
      <c r="C4862" s="17">
        <f>_xlfn.ISOWEEKNUM(Table3[[#This Row],[dt]])</f>
        <v>28</v>
      </c>
      <c r="D4862" s="1">
        <v>3015</v>
      </c>
      <c r="E4862" s="1" t="s">
        <v>10</v>
      </c>
      <c r="F4862" s="1" t="s">
        <v>92</v>
      </c>
      <c r="G4862" s="1" t="s">
        <v>48</v>
      </c>
      <c r="H4862" s="1" t="s">
        <v>11</v>
      </c>
      <c r="I4862" s="1" t="s">
        <v>12</v>
      </c>
      <c r="J4862" s="1" t="s">
        <v>16</v>
      </c>
      <c r="K4862" s="1" t="s">
        <v>15</v>
      </c>
      <c r="L4862" s="1" t="s">
        <v>77</v>
      </c>
      <c r="M4862" s="1">
        <v>268030</v>
      </c>
      <c r="N4862" s="17">
        <v>2198.0932854946182</v>
      </c>
      <c r="O4862" s="8">
        <v>4738.7454777339508</v>
      </c>
      <c r="P4862" s="8">
        <v>2127.492772931982</v>
      </c>
      <c r="Q4862" s="8">
        <f>P4862-Table3[[#This Row],[paid]]</f>
        <v>-2611.2527048019688</v>
      </c>
      <c r="R4862" s="8">
        <v>0.96788102077899318</v>
      </c>
      <c r="S4862" s="8">
        <v>1600</v>
      </c>
      <c r="T4862" s="10">
        <v>0.13</v>
      </c>
      <c r="U4862" s="8">
        <v>1411.3182162926091</v>
      </c>
      <c r="V4862" s="10">
        <v>0.11056192796898165</v>
      </c>
    </row>
    <row r="4863" spans="1:22" x14ac:dyDescent="0.25">
      <c r="A4863" s="6">
        <v>44757</v>
      </c>
      <c r="B4863" s="7" t="str">
        <f t="shared" si="75"/>
        <v>7</v>
      </c>
      <c r="C4863" s="17">
        <f>_xlfn.ISOWEEKNUM(Table3[[#This Row],[dt]])</f>
        <v>28</v>
      </c>
      <c r="D4863" s="1">
        <v>12394</v>
      </c>
      <c r="E4863" s="1" t="s">
        <v>10</v>
      </c>
      <c r="F4863" s="1" t="s">
        <v>91</v>
      </c>
      <c r="G4863" s="1" t="s">
        <v>38</v>
      </c>
      <c r="H4863" s="1" t="s">
        <v>17</v>
      </c>
      <c r="I4863" s="1" t="s">
        <v>12</v>
      </c>
      <c r="J4863" s="1" t="s">
        <v>13</v>
      </c>
      <c r="K4863" s="1" t="s">
        <v>14</v>
      </c>
      <c r="L4863" s="1" t="s">
        <v>77</v>
      </c>
      <c r="M4863" s="1">
        <v>196440</v>
      </c>
      <c r="N4863" s="17">
        <v>1011.5230108096852</v>
      </c>
      <c r="O4863" s="8">
        <v>10421.731853010262</v>
      </c>
      <c r="P4863" s="8">
        <v>6459.449498656948</v>
      </c>
      <c r="Q4863" s="8">
        <f>P4863-Table3[[#This Row],[paid]]</f>
        <v>-3962.2823543533141</v>
      </c>
      <c r="R4863" s="8">
        <v>6.38586510601119</v>
      </c>
      <c r="S4863" s="8">
        <v>10600</v>
      </c>
      <c r="T4863" s="10">
        <v>7.0000000000000007E-2</v>
      </c>
      <c r="U4863" s="8">
        <v>1746.6012094802732</v>
      </c>
      <c r="V4863" s="10">
        <v>4.506579107717635E-2</v>
      </c>
    </row>
    <row r="4864" spans="1:22" x14ac:dyDescent="0.25">
      <c r="A4864" s="6">
        <v>44757</v>
      </c>
      <c r="B4864" s="7" t="str">
        <f t="shared" si="75"/>
        <v>7</v>
      </c>
      <c r="C4864" s="17">
        <f>_xlfn.ISOWEEKNUM(Table3[[#This Row],[dt]])</f>
        <v>28</v>
      </c>
      <c r="D4864" s="1">
        <v>5351</v>
      </c>
      <c r="E4864" s="1" t="s">
        <v>10</v>
      </c>
      <c r="F4864" s="1" t="s">
        <v>95</v>
      </c>
      <c r="G4864" s="1" t="s">
        <v>47</v>
      </c>
      <c r="H4864" s="1" t="s">
        <v>17</v>
      </c>
      <c r="I4864" s="1" t="s">
        <v>12</v>
      </c>
      <c r="J4864" s="1" t="s">
        <v>13</v>
      </c>
      <c r="K4864" s="1" t="s">
        <v>14</v>
      </c>
      <c r="L4864" s="1" t="s">
        <v>77</v>
      </c>
      <c r="M4864" s="1">
        <v>301200</v>
      </c>
      <c r="N4864" s="17">
        <v>606.23044972052719</v>
      </c>
      <c r="O4864" s="8">
        <v>12831.890991096112</v>
      </c>
      <c r="P4864" s="8">
        <v>8258.0499429904212</v>
      </c>
      <c r="Q4864" s="8">
        <f>P4864-Table3[[#This Row],[paid]]</f>
        <v>-4573.8410481056908</v>
      </c>
      <c r="R4864" s="8">
        <v>13.621964958700755</v>
      </c>
      <c r="S4864" s="8">
        <v>9000</v>
      </c>
      <c r="T4864" s="10">
        <v>0.06</v>
      </c>
      <c r="U4864" s="8">
        <v>2848.5871770586382</v>
      </c>
      <c r="V4864" s="10">
        <v>5.7491118700821325E-2</v>
      </c>
    </row>
    <row r="4865" spans="1:22" x14ac:dyDescent="0.25">
      <c r="A4865" s="6">
        <v>44758</v>
      </c>
      <c r="B4865" s="7" t="str">
        <f t="shared" si="75"/>
        <v>7</v>
      </c>
      <c r="C4865" s="17">
        <f>_xlfn.ISOWEEKNUM(Table3[[#This Row],[dt]])</f>
        <v>28</v>
      </c>
      <c r="D4865" s="1">
        <v>12394</v>
      </c>
      <c r="E4865" s="1" t="s">
        <v>10</v>
      </c>
      <c r="F4865" s="1" t="s">
        <v>90</v>
      </c>
      <c r="G4865" s="1" t="s">
        <v>29</v>
      </c>
      <c r="H4865" s="1" t="s">
        <v>17</v>
      </c>
      <c r="I4865" s="1" t="s">
        <v>12</v>
      </c>
      <c r="J4865" s="1" t="s">
        <v>13</v>
      </c>
      <c r="K4865" s="1" t="s">
        <v>14</v>
      </c>
      <c r="L4865" s="1" t="s">
        <v>77</v>
      </c>
      <c r="M4865" s="1">
        <v>429570</v>
      </c>
      <c r="N4865" s="17">
        <v>1604.7879064312244</v>
      </c>
      <c r="O4865" s="8">
        <v>21119.925692840472</v>
      </c>
      <c r="P4865" s="8">
        <v>32842.055558717526</v>
      </c>
      <c r="Q4865" s="8">
        <f>P4865-Table3[[#This Row],[paid]]</f>
        <v>11722.129865877054</v>
      </c>
      <c r="R4865" s="8">
        <v>20.465044276008207</v>
      </c>
      <c r="S4865" s="8">
        <v>32200</v>
      </c>
      <c r="T4865" s="10">
        <v>7.0000000000000007E-2</v>
      </c>
      <c r="U4865" s="8">
        <v>5327.6222152640339</v>
      </c>
      <c r="V4865" s="10">
        <v>2.7036585279804352E-2</v>
      </c>
    </row>
    <row r="4866" spans="1:22" x14ac:dyDescent="0.25">
      <c r="A4866" s="6">
        <v>44758</v>
      </c>
      <c r="B4866" s="7" t="str">
        <f t="shared" ref="B4866:B4929" si="76">TEXT(A4866,"M")</f>
        <v>7</v>
      </c>
      <c r="C4866" s="17">
        <f>_xlfn.ISOWEEKNUM(Table3[[#This Row],[dt]])</f>
        <v>28</v>
      </c>
      <c r="D4866" s="1">
        <v>15101</v>
      </c>
      <c r="E4866" s="1" t="s">
        <v>10</v>
      </c>
      <c r="F4866" s="1" t="s">
        <v>94</v>
      </c>
      <c r="G4866" s="1" t="s">
        <v>73</v>
      </c>
      <c r="H4866" s="1" t="s">
        <v>17</v>
      </c>
      <c r="I4866" s="1" t="s">
        <v>12</v>
      </c>
      <c r="J4866" s="1" t="s">
        <v>16</v>
      </c>
      <c r="K4866" s="1" t="s">
        <v>14</v>
      </c>
      <c r="L4866" s="1" t="s">
        <v>76</v>
      </c>
      <c r="M4866" s="1">
        <v>234070</v>
      </c>
      <c r="N4866" s="17">
        <v>863.43729040912137</v>
      </c>
      <c r="O4866" s="8">
        <v>15968.6111243011</v>
      </c>
      <c r="P4866" s="8">
        <v>26113.436213567224</v>
      </c>
      <c r="Q4866" s="8">
        <f>P4866-Table3[[#This Row],[paid]]</f>
        <v>10144.825089266124</v>
      </c>
      <c r="R4866" s="8">
        <v>30.243581674812688</v>
      </c>
      <c r="S4866" s="8">
        <v>27600</v>
      </c>
      <c r="T4866" s="10">
        <v>0.1</v>
      </c>
      <c r="U4866" s="8">
        <v>6536.4799375893281</v>
      </c>
      <c r="V4866" s="10">
        <v>4.1718497482363143E-2</v>
      </c>
    </row>
    <row r="4867" spans="1:22" x14ac:dyDescent="0.25">
      <c r="A4867" s="6">
        <v>44758</v>
      </c>
      <c r="B4867" s="7" t="str">
        <f t="shared" si="76"/>
        <v>7</v>
      </c>
      <c r="C4867" s="17">
        <f>_xlfn.ISOWEEKNUM(Table3[[#This Row],[dt]])</f>
        <v>28</v>
      </c>
      <c r="D4867" s="1">
        <v>16861</v>
      </c>
      <c r="E4867" s="1" t="s">
        <v>10</v>
      </c>
      <c r="F4867" s="1" t="s">
        <v>91</v>
      </c>
      <c r="G4867" s="1" t="s">
        <v>25</v>
      </c>
      <c r="H4867" s="1" t="s">
        <v>11</v>
      </c>
      <c r="I4867" s="1" t="s">
        <v>18</v>
      </c>
      <c r="J4867" s="1" t="s">
        <v>13</v>
      </c>
      <c r="K4867" s="1" t="s">
        <v>15</v>
      </c>
      <c r="L4867" s="1" t="s">
        <v>79</v>
      </c>
      <c r="M4867" s="1">
        <v>637720</v>
      </c>
      <c r="N4867" s="17">
        <v>4380.8335638543103</v>
      </c>
      <c r="O4867" s="8">
        <v>13232.741835641284</v>
      </c>
      <c r="P4867" s="8">
        <v>21614.630714167204</v>
      </c>
      <c r="Q4867" s="8">
        <f>P4867-Table3[[#This Row],[paid]]</f>
        <v>8381.8888785259205</v>
      </c>
      <c r="R4867" s="8">
        <v>4.9339082161227763</v>
      </c>
      <c r="S4867" s="8">
        <v>20400</v>
      </c>
      <c r="T4867" s="10">
        <v>7.0000000000000007E-2</v>
      </c>
      <c r="U4867" s="8">
        <v>3871.6684993172375</v>
      </c>
      <c r="V4867" s="10">
        <v>2.985376395057239E-2</v>
      </c>
    </row>
    <row r="4868" spans="1:22" x14ac:dyDescent="0.25">
      <c r="A4868" s="6">
        <v>44758</v>
      </c>
      <c r="B4868" s="7" t="str">
        <f t="shared" si="76"/>
        <v>7</v>
      </c>
      <c r="C4868" s="17">
        <f>_xlfn.ISOWEEKNUM(Table3[[#This Row],[dt]])</f>
        <v>28</v>
      </c>
      <c r="D4868" s="1">
        <v>17644</v>
      </c>
      <c r="E4868" s="1" t="s">
        <v>10</v>
      </c>
      <c r="F4868" s="1" t="s">
        <v>95</v>
      </c>
      <c r="G4868" s="1" t="s">
        <v>35</v>
      </c>
      <c r="H4868" s="1" t="s">
        <v>17</v>
      </c>
      <c r="I4868" s="1" t="s">
        <v>22</v>
      </c>
      <c r="J4868" s="1" t="s">
        <v>13</v>
      </c>
      <c r="K4868" s="1" t="s">
        <v>14</v>
      </c>
      <c r="L4868" s="1" t="s">
        <v>81</v>
      </c>
      <c r="M4868" s="1">
        <v>438720</v>
      </c>
      <c r="N4868" s="17">
        <v>848.67820245737846</v>
      </c>
      <c r="O4868" s="8">
        <v>11955.960643741015</v>
      </c>
      <c r="P4868" s="8">
        <v>18583.815362236786</v>
      </c>
      <c r="Q4868" s="8">
        <f>P4868-Table3[[#This Row],[paid]]</f>
        <v>6627.8547184957715</v>
      </c>
      <c r="R4868" s="8">
        <v>21.897363816375485</v>
      </c>
      <c r="S4868" s="8">
        <v>28600</v>
      </c>
      <c r="T4868" s="10">
        <v>0.1</v>
      </c>
      <c r="U4868" s="8">
        <v>1566.700097152024</v>
      </c>
      <c r="V4868" s="10">
        <v>1.4050757488113684E-2</v>
      </c>
    </row>
    <row r="4869" spans="1:22" x14ac:dyDescent="0.25">
      <c r="A4869" s="6">
        <v>44758</v>
      </c>
      <c r="B4869" s="7" t="str">
        <f t="shared" si="76"/>
        <v>7</v>
      </c>
      <c r="C4869" s="17">
        <f>_xlfn.ISOWEEKNUM(Table3[[#This Row],[dt]])</f>
        <v>28</v>
      </c>
      <c r="D4869" s="1">
        <v>10778</v>
      </c>
      <c r="E4869" s="1" t="s">
        <v>10</v>
      </c>
      <c r="F4869" s="1" t="s">
        <v>90</v>
      </c>
      <c r="G4869" s="1" t="s">
        <v>72</v>
      </c>
      <c r="H4869" s="1" t="s">
        <v>17</v>
      </c>
      <c r="I4869" s="1" t="s">
        <v>12</v>
      </c>
      <c r="J4869" s="1" t="s">
        <v>16</v>
      </c>
      <c r="K4869" s="1" t="s">
        <v>20</v>
      </c>
      <c r="L4869" s="1" t="s">
        <v>79</v>
      </c>
      <c r="M4869" s="1">
        <v>398930</v>
      </c>
      <c r="N4869" s="17">
        <v>499.37074215834957</v>
      </c>
      <c r="O4869" s="8">
        <v>9709.1800495999487</v>
      </c>
      <c r="P4869" s="8">
        <v>15540.001433069769</v>
      </c>
      <c r="Q4869" s="8">
        <f>P4869-Table3[[#This Row],[paid]]</f>
        <v>5830.8213834698199</v>
      </c>
      <c r="R4869" s="8">
        <v>31.11916682564086</v>
      </c>
      <c r="S4869" s="8">
        <v>18600</v>
      </c>
      <c r="T4869" s="10">
        <v>0.09</v>
      </c>
      <c r="U4869" s="8">
        <v>5471.9843905632788</v>
      </c>
      <c r="V4869" s="10">
        <v>5.8687085863869018E-2</v>
      </c>
    </row>
    <row r="4870" spans="1:22" x14ac:dyDescent="0.25">
      <c r="A4870" s="6">
        <v>44758</v>
      </c>
      <c r="B4870" s="7" t="str">
        <f t="shared" si="76"/>
        <v>7</v>
      </c>
      <c r="C4870" s="17">
        <f>_xlfn.ISOWEEKNUM(Table3[[#This Row],[dt]])</f>
        <v>28</v>
      </c>
      <c r="D4870" s="1">
        <v>7581</v>
      </c>
      <c r="E4870" s="1" t="s">
        <v>10</v>
      </c>
      <c r="F4870" s="1" t="s">
        <v>92</v>
      </c>
      <c r="G4870" s="1" t="s">
        <v>34</v>
      </c>
      <c r="H4870" s="1" t="s">
        <v>11</v>
      </c>
      <c r="I4870" s="1" t="s">
        <v>12</v>
      </c>
      <c r="J4870" s="1" t="s">
        <v>13</v>
      </c>
      <c r="K4870" s="1" t="s">
        <v>14</v>
      </c>
      <c r="L4870" s="1" t="s">
        <v>76</v>
      </c>
      <c r="M4870" s="1">
        <v>898260</v>
      </c>
      <c r="N4870" s="17">
        <v>4344.6203141688593</v>
      </c>
      <c r="O4870" s="8">
        <v>18586.86927787153</v>
      </c>
      <c r="P4870" s="8">
        <v>24163.043040527147</v>
      </c>
      <c r="Q4870" s="8">
        <f>P4870-Table3[[#This Row],[paid]]</f>
        <v>5576.1737626556169</v>
      </c>
      <c r="R4870" s="8">
        <v>5.5616006217449225</v>
      </c>
      <c r="S4870" s="8">
        <v>35000</v>
      </c>
      <c r="T4870" s="10">
        <v>0.17</v>
      </c>
      <c r="U4870" s="8">
        <v>3199.8688945829394</v>
      </c>
      <c r="V4870" s="10">
        <v>2.2071370792826062E-2</v>
      </c>
    </row>
    <row r="4871" spans="1:22" x14ac:dyDescent="0.25">
      <c r="A4871" s="6">
        <v>44758</v>
      </c>
      <c r="B4871" s="7" t="str">
        <f t="shared" si="76"/>
        <v>7</v>
      </c>
      <c r="C4871" s="17">
        <f>_xlfn.ISOWEEKNUM(Table3[[#This Row],[dt]])</f>
        <v>28</v>
      </c>
      <c r="D4871" s="1">
        <v>12446</v>
      </c>
      <c r="E4871" s="1" t="s">
        <v>10</v>
      </c>
      <c r="F4871" s="1" t="s">
        <v>95</v>
      </c>
      <c r="G4871" s="1" t="s">
        <v>53</v>
      </c>
      <c r="H4871" s="1" t="s">
        <v>11</v>
      </c>
      <c r="I4871" s="1" t="s">
        <v>12</v>
      </c>
      <c r="J4871" s="1" t="s">
        <v>13</v>
      </c>
      <c r="K4871" s="1" t="s">
        <v>15</v>
      </c>
      <c r="L4871" s="1" t="s">
        <v>75</v>
      </c>
      <c r="M4871" s="1">
        <v>358190</v>
      </c>
      <c r="N4871" s="17">
        <v>1701.6829449546153</v>
      </c>
      <c r="O4871" s="8">
        <v>8421.4653355532555</v>
      </c>
      <c r="P4871" s="8">
        <v>13343.262507483681</v>
      </c>
      <c r="Q4871" s="8">
        <f>P4871-Table3[[#This Row],[paid]]</f>
        <v>4921.797171930426</v>
      </c>
      <c r="R4871" s="8">
        <v>7.8412153962320827</v>
      </c>
      <c r="S4871" s="8">
        <v>20200</v>
      </c>
      <c r="T4871" s="10">
        <v>0.21</v>
      </c>
      <c r="U4871" s="8">
        <v>3064.1058834073197</v>
      </c>
      <c r="V4871" s="10">
        <v>3.8272822228806361E-2</v>
      </c>
    </row>
    <row r="4872" spans="1:22" x14ac:dyDescent="0.25">
      <c r="A4872" s="6">
        <v>44758</v>
      </c>
      <c r="B4872" s="7" t="str">
        <f t="shared" si="76"/>
        <v>7</v>
      </c>
      <c r="C4872" s="17">
        <f>_xlfn.ISOWEEKNUM(Table3[[#This Row],[dt]])</f>
        <v>28</v>
      </c>
      <c r="D4872" s="1">
        <v>3015</v>
      </c>
      <c r="E4872" s="1" t="s">
        <v>10</v>
      </c>
      <c r="F4872" s="1" t="s">
        <v>91</v>
      </c>
      <c r="G4872" s="1" t="s">
        <v>43</v>
      </c>
      <c r="H4872" s="1" t="s">
        <v>11</v>
      </c>
      <c r="I4872" s="1" t="s">
        <v>12</v>
      </c>
      <c r="J4872" s="1" t="s">
        <v>16</v>
      </c>
      <c r="K4872" s="1" t="s">
        <v>15</v>
      </c>
      <c r="L4872" s="1" t="s">
        <v>80</v>
      </c>
      <c r="M4872" s="1">
        <v>892280</v>
      </c>
      <c r="N4872" s="17">
        <v>11760.40240735324</v>
      </c>
      <c r="O4872" s="8">
        <v>14592.696490874949</v>
      </c>
      <c r="P4872" s="8">
        <v>19235.147157706899</v>
      </c>
      <c r="Q4872" s="8">
        <f>P4872-Table3[[#This Row],[paid]]</f>
        <v>4642.45066683195</v>
      </c>
      <c r="R4872" s="8">
        <v>1.6355857981254147</v>
      </c>
      <c r="S4872" s="8">
        <v>25800</v>
      </c>
      <c r="T4872" s="10">
        <v>0.13</v>
      </c>
      <c r="U4872" s="8">
        <v>233.2278992286044</v>
      </c>
      <c r="V4872" s="10">
        <v>2.0208484093934397E-3</v>
      </c>
    </row>
    <row r="4873" spans="1:22" x14ac:dyDescent="0.25">
      <c r="A4873" s="6">
        <v>44758</v>
      </c>
      <c r="B4873" s="7" t="str">
        <f t="shared" si="76"/>
        <v>7</v>
      </c>
      <c r="C4873" s="17">
        <f>_xlfn.ISOWEEKNUM(Table3[[#This Row],[dt]])</f>
        <v>28</v>
      </c>
      <c r="D4873" s="1">
        <v>13250</v>
      </c>
      <c r="E4873" s="1" t="s">
        <v>10</v>
      </c>
      <c r="F4873" s="1" t="s">
        <v>93</v>
      </c>
      <c r="G4873" s="1" t="s">
        <v>25</v>
      </c>
      <c r="H4873" s="1" t="s">
        <v>11</v>
      </c>
      <c r="I4873" s="1" t="s">
        <v>18</v>
      </c>
      <c r="J4873" s="1" t="s">
        <v>13</v>
      </c>
      <c r="K4873" s="1" t="s">
        <v>15</v>
      </c>
      <c r="L4873" s="1" t="s">
        <v>76</v>
      </c>
      <c r="M4873" s="1">
        <v>269450</v>
      </c>
      <c r="N4873" s="17">
        <v>814.7897843194404</v>
      </c>
      <c r="O4873" s="8">
        <v>6137.4983954347308</v>
      </c>
      <c r="P4873" s="8">
        <v>10041.708823046538</v>
      </c>
      <c r="Q4873" s="8">
        <f>P4873-Table3[[#This Row],[paid]]</f>
        <v>3904.2104276118071</v>
      </c>
      <c r="R4873" s="8">
        <v>12.324293966736407</v>
      </c>
      <c r="S4873" s="8">
        <v>12000</v>
      </c>
      <c r="T4873" s="10">
        <v>7.0000000000000007E-2</v>
      </c>
      <c r="U4873" s="8">
        <v>2851.9150015118043</v>
      </c>
      <c r="V4873" s="10">
        <v>4.7334490104685961E-2</v>
      </c>
    </row>
    <row r="4874" spans="1:22" x14ac:dyDescent="0.25">
      <c r="A4874" s="6">
        <v>44758</v>
      </c>
      <c r="B4874" s="7" t="str">
        <f t="shared" si="76"/>
        <v>7</v>
      </c>
      <c r="C4874" s="17">
        <f>_xlfn.ISOWEEKNUM(Table3[[#This Row],[dt]])</f>
        <v>28</v>
      </c>
      <c r="D4874" s="1">
        <v>5289</v>
      </c>
      <c r="E4874" s="1" t="s">
        <v>10</v>
      </c>
      <c r="F4874" s="1" t="s">
        <v>91</v>
      </c>
      <c r="G4874" s="1" t="s">
        <v>67</v>
      </c>
      <c r="H4874" s="1" t="s">
        <v>17</v>
      </c>
      <c r="I4874" s="1" t="s">
        <v>12</v>
      </c>
      <c r="J4874" s="1" t="s">
        <v>16</v>
      </c>
      <c r="K4874" s="1" t="s">
        <v>14</v>
      </c>
      <c r="L4874" s="1" t="s">
        <v>78</v>
      </c>
      <c r="M4874" s="1">
        <v>609530</v>
      </c>
      <c r="N4874" s="17">
        <v>2209.2505674745553</v>
      </c>
      <c r="O4874" s="8">
        <v>15164.290600450751</v>
      </c>
      <c r="P4874" s="8">
        <v>18800.06600134393</v>
      </c>
      <c r="Q4874" s="8">
        <f>P4874-Table3[[#This Row],[paid]]</f>
        <v>3635.7754008931788</v>
      </c>
      <c r="R4874" s="8">
        <v>8.5097029183225299</v>
      </c>
      <c r="S4874" s="8">
        <v>27000</v>
      </c>
      <c r="T4874" s="10">
        <v>0.04</v>
      </c>
      <c r="U4874" s="8">
        <v>3164.75254432471</v>
      </c>
      <c r="V4874" s="10">
        <v>2.8056218385070886E-2</v>
      </c>
    </row>
    <row r="4875" spans="1:22" x14ac:dyDescent="0.25">
      <c r="A4875" s="6">
        <v>44758</v>
      </c>
      <c r="B4875" s="7" t="str">
        <f t="shared" si="76"/>
        <v>7</v>
      </c>
      <c r="C4875" s="17">
        <f>_xlfn.ISOWEEKNUM(Table3[[#This Row],[dt]])</f>
        <v>28</v>
      </c>
      <c r="D4875" s="1">
        <v>8767</v>
      </c>
      <c r="E4875" s="1" t="s">
        <v>10</v>
      </c>
      <c r="F4875" s="1" t="s">
        <v>91</v>
      </c>
      <c r="G4875" s="1" t="s">
        <v>60</v>
      </c>
      <c r="H4875" s="1" t="s">
        <v>17</v>
      </c>
      <c r="I4875" s="1" t="s">
        <v>18</v>
      </c>
      <c r="J4875" s="1" t="s">
        <v>13</v>
      </c>
      <c r="K4875" s="1" t="s">
        <v>14</v>
      </c>
      <c r="L4875" s="1" t="s">
        <v>78</v>
      </c>
      <c r="M4875" s="1">
        <v>233070</v>
      </c>
      <c r="N4875" s="17">
        <v>581.95947605403194</v>
      </c>
      <c r="O4875" s="8">
        <v>5425.4722052668885</v>
      </c>
      <c r="P4875" s="8">
        <v>8626.7895134503597</v>
      </c>
      <c r="Q4875" s="8">
        <f>P4875-Table3[[#This Row],[paid]]</f>
        <v>3201.3173081834711</v>
      </c>
      <c r="R4875" s="8">
        <v>14.823694549909531</v>
      </c>
      <c r="S4875" s="8">
        <v>13200</v>
      </c>
      <c r="T4875" s="10">
        <v>0.12</v>
      </c>
      <c r="U4875" s="8">
        <v>492.23272319275833</v>
      </c>
      <c r="V4875" s="10">
        <v>9.5097703578930753E-3</v>
      </c>
    </row>
    <row r="4876" spans="1:22" x14ac:dyDescent="0.25">
      <c r="A4876" s="6">
        <v>44758</v>
      </c>
      <c r="B4876" s="7" t="str">
        <f t="shared" si="76"/>
        <v>7</v>
      </c>
      <c r="C4876" s="17">
        <f>_xlfn.ISOWEEKNUM(Table3[[#This Row],[dt]])</f>
        <v>28</v>
      </c>
      <c r="D4876" s="1">
        <v>16966</v>
      </c>
      <c r="E4876" s="1" t="s">
        <v>10</v>
      </c>
      <c r="F4876" s="1" t="s">
        <v>94</v>
      </c>
      <c r="G4876" s="1" t="s">
        <v>51</v>
      </c>
      <c r="H4876" s="1" t="s">
        <v>11</v>
      </c>
      <c r="I4876" s="1" t="s">
        <v>12</v>
      </c>
      <c r="J4876" s="1" t="s">
        <v>16</v>
      </c>
      <c r="K4876" s="1" t="s">
        <v>15</v>
      </c>
      <c r="L4876" s="1" t="s">
        <v>76</v>
      </c>
      <c r="M4876" s="1">
        <v>413400</v>
      </c>
      <c r="N4876" s="17">
        <v>1101.8942124926264</v>
      </c>
      <c r="O4876" s="8">
        <v>6198.3188049535947</v>
      </c>
      <c r="P4876" s="8">
        <v>9330.4530305499702</v>
      </c>
      <c r="Q4876" s="8">
        <f>P4876-Table3[[#This Row],[paid]]</f>
        <v>3132.1342255963755</v>
      </c>
      <c r="R4876" s="8">
        <v>8.4676486406469866</v>
      </c>
      <c r="S4876" s="8">
        <v>7400</v>
      </c>
      <c r="T4876" s="10">
        <v>0.2</v>
      </c>
      <c r="U4876" s="8">
        <v>3166.6518005203625</v>
      </c>
      <c r="V4876" s="10">
        <v>5.6564809699879939E-2</v>
      </c>
    </row>
    <row r="4877" spans="1:22" x14ac:dyDescent="0.25">
      <c r="A4877" s="6">
        <v>44758</v>
      </c>
      <c r="B4877" s="7" t="str">
        <f t="shared" si="76"/>
        <v>7</v>
      </c>
      <c r="C4877" s="17">
        <f>_xlfn.ISOWEEKNUM(Table3[[#This Row],[dt]])</f>
        <v>28</v>
      </c>
      <c r="D4877" s="1">
        <v>18007</v>
      </c>
      <c r="E4877" s="1" t="s">
        <v>10</v>
      </c>
      <c r="F4877" s="1" t="s">
        <v>90</v>
      </c>
      <c r="G4877" s="1" t="s">
        <v>37</v>
      </c>
      <c r="H4877" s="1" t="s">
        <v>11</v>
      </c>
      <c r="I4877" s="1" t="s">
        <v>12</v>
      </c>
      <c r="J4877" s="1" t="s">
        <v>13</v>
      </c>
      <c r="K4877" s="1" t="s">
        <v>15</v>
      </c>
      <c r="L4877" s="1" t="s">
        <v>76</v>
      </c>
      <c r="M4877" s="1">
        <v>239080</v>
      </c>
      <c r="N4877" s="17">
        <v>1734.0966274638365</v>
      </c>
      <c r="O4877" s="8">
        <v>4468.3639698492225</v>
      </c>
      <c r="P4877" s="8">
        <v>7296.2098779627659</v>
      </c>
      <c r="Q4877" s="8">
        <f>P4877-Table3[[#This Row],[paid]]</f>
        <v>2827.8459081135434</v>
      </c>
      <c r="R4877" s="8">
        <v>4.2074990299898518</v>
      </c>
      <c r="S4877" s="8">
        <v>11200</v>
      </c>
      <c r="T4877" s="10">
        <v>0.15</v>
      </c>
      <c r="U4877" s="8">
        <v>5458.7889253140565</v>
      </c>
      <c r="V4877" s="10">
        <v>0.1246946249404001</v>
      </c>
    </row>
    <row r="4878" spans="1:22" x14ac:dyDescent="0.25">
      <c r="A4878" s="6">
        <v>44758</v>
      </c>
      <c r="B4878" s="7" t="str">
        <f t="shared" si="76"/>
        <v>7</v>
      </c>
      <c r="C4878" s="17">
        <f>_xlfn.ISOWEEKNUM(Table3[[#This Row],[dt]])</f>
        <v>28</v>
      </c>
      <c r="D4878" s="1">
        <v>17673</v>
      </c>
      <c r="E4878" s="1" t="s">
        <v>10</v>
      </c>
      <c r="F4878" s="1" t="s">
        <v>93</v>
      </c>
      <c r="G4878" s="1" t="s">
        <v>45</v>
      </c>
      <c r="H4878" s="1" t="s">
        <v>11</v>
      </c>
      <c r="I4878" s="1" t="s">
        <v>18</v>
      </c>
      <c r="J4878" s="1" t="s">
        <v>16</v>
      </c>
      <c r="K4878" s="1" t="s">
        <v>14</v>
      </c>
      <c r="L4878" s="1" t="s">
        <v>79</v>
      </c>
      <c r="M4878" s="1">
        <v>505620</v>
      </c>
      <c r="N4878" s="17">
        <v>2001.1124726766905</v>
      </c>
      <c r="O4878" s="8">
        <v>5921.6911080835735</v>
      </c>
      <c r="P4878" s="8">
        <v>8263.5773610353499</v>
      </c>
      <c r="Q4878" s="8">
        <f>P4878-Table3[[#This Row],[paid]]</f>
        <v>2341.8862529517764</v>
      </c>
      <c r="R4878" s="8">
        <v>4.1294917071712511</v>
      </c>
      <c r="S4878" s="8">
        <v>20800</v>
      </c>
      <c r="T4878" s="10">
        <v>0.1</v>
      </c>
      <c r="U4878" s="8">
        <v>2201.3043720055966</v>
      </c>
      <c r="V4878" s="10">
        <v>4.4397728244292202E-2</v>
      </c>
    </row>
    <row r="4879" spans="1:22" x14ac:dyDescent="0.25">
      <c r="A4879" s="6">
        <v>44758</v>
      </c>
      <c r="B4879" s="7" t="str">
        <f t="shared" si="76"/>
        <v>7</v>
      </c>
      <c r="C4879" s="17">
        <f>_xlfn.ISOWEEKNUM(Table3[[#This Row],[dt]])</f>
        <v>28</v>
      </c>
      <c r="D4879" s="1">
        <v>17870</v>
      </c>
      <c r="E4879" s="1" t="s">
        <v>10</v>
      </c>
      <c r="F4879" s="1" t="s">
        <v>90</v>
      </c>
      <c r="G4879" s="1" t="s">
        <v>60</v>
      </c>
      <c r="H4879" s="1" t="s">
        <v>11</v>
      </c>
      <c r="I4879" s="1" t="s">
        <v>12</v>
      </c>
      <c r="J4879" s="1" t="s">
        <v>13</v>
      </c>
      <c r="K4879" s="1" t="s">
        <v>14</v>
      </c>
      <c r="L4879" s="1" t="s">
        <v>77</v>
      </c>
      <c r="M4879" s="1">
        <v>198760</v>
      </c>
      <c r="N4879" s="17">
        <v>1060.573721506019</v>
      </c>
      <c r="O4879" s="8">
        <v>5502.2974280550234</v>
      </c>
      <c r="P4879" s="8">
        <v>7780.7894134737508</v>
      </c>
      <c r="Q4879" s="8">
        <f>P4879-Table3[[#This Row],[paid]]</f>
        <v>2278.4919854187274</v>
      </c>
      <c r="R4879" s="8">
        <v>7.3363965707400318</v>
      </c>
      <c r="S4879" s="8">
        <v>8800</v>
      </c>
      <c r="T4879" s="10">
        <v>0.12</v>
      </c>
      <c r="U4879" s="8">
        <v>588.46501589639365</v>
      </c>
      <c r="V4879" s="10">
        <v>1.2605083808020967E-2</v>
      </c>
    </row>
    <row r="4880" spans="1:22" x14ac:dyDescent="0.25">
      <c r="A4880" s="6">
        <v>44758</v>
      </c>
      <c r="B4880" s="7" t="str">
        <f t="shared" si="76"/>
        <v>7</v>
      </c>
      <c r="C4880" s="17">
        <f>_xlfn.ISOWEEKNUM(Table3[[#This Row],[dt]])</f>
        <v>28</v>
      </c>
      <c r="D4880" s="1">
        <v>16053</v>
      </c>
      <c r="E4880" s="1" t="s">
        <v>10</v>
      </c>
      <c r="F4880" s="1" t="s">
        <v>95</v>
      </c>
      <c r="G4880" s="1" t="s">
        <v>70</v>
      </c>
      <c r="H4880" s="1" t="s">
        <v>11</v>
      </c>
      <c r="I4880" s="1" t="s">
        <v>12</v>
      </c>
      <c r="J4880" s="1" t="s">
        <v>16</v>
      </c>
      <c r="K4880" s="1" t="s">
        <v>15</v>
      </c>
      <c r="L4880" s="1" t="s">
        <v>77</v>
      </c>
      <c r="M4880" s="1">
        <v>348410</v>
      </c>
      <c r="N4880" s="17">
        <v>3207.6983307520222</v>
      </c>
      <c r="O4880" s="8">
        <v>3227.6120201010817</v>
      </c>
      <c r="P4880" s="8">
        <v>5375.4962041502604</v>
      </c>
      <c r="Q4880" s="8">
        <f>P4880-Table3[[#This Row],[paid]]</f>
        <v>2147.8841840491787</v>
      </c>
      <c r="R4880" s="8">
        <v>1.6758110177056498</v>
      </c>
      <c r="S4880" s="8">
        <v>8400</v>
      </c>
      <c r="T4880" s="10">
        <v>0.08</v>
      </c>
      <c r="U4880" s="8">
        <v>57.094351549108254</v>
      </c>
      <c r="V4880" s="10">
        <v>1.7702040698750565E-3</v>
      </c>
    </row>
    <row r="4881" spans="1:22" x14ac:dyDescent="0.25">
      <c r="A4881" s="6">
        <v>44758</v>
      </c>
      <c r="B4881" s="7" t="str">
        <f t="shared" si="76"/>
        <v>7</v>
      </c>
      <c r="C4881" s="17">
        <f>_xlfn.ISOWEEKNUM(Table3[[#This Row],[dt]])</f>
        <v>28</v>
      </c>
      <c r="D4881" s="1">
        <v>10543</v>
      </c>
      <c r="E4881" s="1" t="s">
        <v>10</v>
      </c>
      <c r="F4881" s="1" t="s">
        <v>94</v>
      </c>
      <c r="G4881" s="1" t="s">
        <v>37</v>
      </c>
      <c r="H4881" s="1" t="s">
        <v>19</v>
      </c>
      <c r="I4881" s="1" t="s">
        <v>18</v>
      </c>
      <c r="J4881" s="1" t="s">
        <v>13</v>
      </c>
      <c r="K4881" s="1" t="s">
        <v>14</v>
      </c>
      <c r="L4881" s="1" t="s">
        <v>76</v>
      </c>
      <c r="M4881" s="1">
        <v>411180</v>
      </c>
      <c r="N4881" s="17">
        <v>392.86533249947882</v>
      </c>
      <c r="O4881" s="8">
        <v>10139.707174143567</v>
      </c>
      <c r="P4881" s="8">
        <v>12071.331607325041</v>
      </c>
      <c r="Q4881" s="8">
        <f>P4881-Table3[[#This Row],[paid]]</f>
        <v>1931.6244331814742</v>
      </c>
      <c r="R4881" s="8">
        <v>30.726385376192628</v>
      </c>
      <c r="S4881" s="8">
        <v>14000</v>
      </c>
      <c r="T4881" s="10">
        <v>8.5000000000000006E-2</v>
      </c>
      <c r="U4881" s="8">
        <v>4009.7021530799402</v>
      </c>
      <c r="V4881" s="10">
        <v>5.536122392449784E-2</v>
      </c>
    </row>
    <row r="4882" spans="1:22" x14ac:dyDescent="0.25">
      <c r="A4882" s="6">
        <v>44758</v>
      </c>
      <c r="B4882" s="7" t="str">
        <f t="shared" si="76"/>
        <v>7</v>
      </c>
      <c r="C4882" s="17">
        <f>_xlfn.ISOWEEKNUM(Table3[[#This Row],[dt]])</f>
        <v>28</v>
      </c>
      <c r="D4882" s="1">
        <v>16256</v>
      </c>
      <c r="E4882" s="1" t="s">
        <v>10</v>
      </c>
      <c r="F4882" s="1" t="s">
        <v>93</v>
      </c>
      <c r="G4882" s="1" t="s">
        <v>53</v>
      </c>
      <c r="H4882" s="1" t="s">
        <v>17</v>
      </c>
      <c r="I4882" s="1" t="s">
        <v>12</v>
      </c>
      <c r="J4882" s="1" t="s">
        <v>16</v>
      </c>
      <c r="K4882" s="1" t="s">
        <v>14</v>
      </c>
      <c r="L4882" s="1" t="s">
        <v>79</v>
      </c>
      <c r="M4882" s="1">
        <v>288070</v>
      </c>
      <c r="N4882" s="17">
        <v>992.8792014779275</v>
      </c>
      <c r="O4882" s="8">
        <v>5950.2070867363209</v>
      </c>
      <c r="P4882" s="8">
        <v>7877.1158145427517</v>
      </c>
      <c r="Q4882" s="8">
        <f>P4882-Table3[[#This Row],[paid]]</f>
        <v>1926.9087278064308</v>
      </c>
      <c r="R4882" s="8">
        <v>7.9336094489817617</v>
      </c>
      <c r="S4882" s="8">
        <v>8600</v>
      </c>
      <c r="T4882" s="10">
        <v>0.1</v>
      </c>
      <c r="U4882" s="8">
        <v>1226.0466460582511</v>
      </c>
      <c r="V4882" s="10">
        <v>2.5941107441777116E-2</v>
      </c>
    </row>
    <row r="4883" spans="1:22" x14ac:dyDescent="0.25">
      <c r="A4883" s="6">
        <v>44758</v>
      </c>
      <c r="B4883" s="7" t="str">
        <f t="shared" si="76"/>
        <v>7</v>
      </c>
      <c r="C4883" s="17">
        <f>_xlfn.ISOWEEKNUM(Table3[[#This Row],[dt]])</f>
        <v>28</v>
      </c>
      <c r="D4883" s="1">
        <v>15974</v>
      </c>
      <c r="E4883" s="1" t="s">
        <v>10</v>
      </c>
      <c r="F4883" s="1" t="s">
        <v>89</v>
      </c>
      <c r="G4883" s="1" t="s">
        <v>59</v>
      </c>
      <c r="H4883" s="1" t="s">
        <v>11</v>
      </c>
      <c r="I4883" s="1" t="s">
        <v>12</v>
      </c>
      <c r="J4883" s="1" t="s">
        <v>16</v>
      </c>
      <c r="K4883" s="1" t="s">
        <v>14</v>
      </c>
      <c r="L4883" s="1" t="s">
        <v>77</v>
      </c>
      <c r="M4883" s="1">
        <v>145150</v>
      </c>
      <c r="N4883" s="17">
        <v>618.68121381767287</v>
      </c>
      <c r="O4883" s="8">
        <v>2905.3855141955059</v>
      </c>
      <c r="P4883" s="8">
        <v>4471.4115336586046</v>
      </c>
      <c r="Q4883" s="8">
        <f>P4883-Table3[[#This Row],[paid]]</f>
        <v>1566.0260194630987</v>
      </c>
      <c r="R4883" s="8">
        <v>7.2273271497400637</v>
      </c>
      <c r="S4883" s="8">
        <v>3200</v>
      </c>
      <c r="T4883" s="10">
        <v>0.09</v>
      </c>
      <c r="U4883" s="8">
        <v>1088.847771138692</v>
      </c>
      <c r="V4883" s="10">
        <v>4.0585534826544784E-2</v>
      </c>
    </row>
    <row r="4884" spans="1:22" x14ac:dyDescent="0.25">
      <c r="A4884" s="6">
        <v>44758</v>
      </c>
      <c r="B4884" s="7" t="str">
        <f t="shared" si="76"/>
        <v>7</v>
      </c>
      <c r="C4884" s="17">
        <f>_xlfn.ISOWEEKNUM(Table3[[#This Row],[dt]])</f>
        <v>28</v>
      </c>
      <c r="D4884" s="1">
        <v>15605</v>
      </c>
      <c r="E4884" s="1" t="s">
        <v>10</v>
      </c>
      <c r="F4884" s="1" t="s">
        <v>93</v>
      </c>
      <c r="G4884" s="1" t="s">
        <v>50</v>
      </c>
      <c r="H4884" s="1" t="s">
        <v>11</v>
      </c>
      <c r="I4884" s="1" t="s">
        <v>12</v>
      </c>
      <c r="J4884" s="1" t="s">
        <v>13</v>
      </c>
      <c r="K4884" s="1" t="s">
        <v>14</v>
      </c>
      <c r="L4884" s="1" t="s">
        <v>77</v>
      </c>
      <c r="M4884" s="1">
        <v>137280</v>
      </c>
      <c r="N4884" s="17">
        <v>870.66010872378979</v>
      </c>
      <c r="O4884" s="8">
        <v>3246.0030650313715</v>
      </c>
      <c r="P4884" s="8">
        <v>4806.4037100645728</v>
      </c>
      <c r="Q4884" s="8">
        <f>P4884-Table3[[#This Row],[paid]]</f>
        <v>1560.4006450332013</v>
      </c>
      <c r="R4884" s="8">
        <v>5.5204133759036926</v>
      </c>
      <c r="S4884" s="8">
        <v>3600</v>
      </c>
      <c r="T4884" s="10">
        <v>0.32</v>
      </c>
      <c r="U4884" s="8">
        <v>2956.3704260598442</v>
      </c>
      <c r="V4884" s="10">
        <v>0.10251498502124111</v>
      </c>
    </row>
    <row r="4885" spans="1:22" x14ac:dyDescent="0.25">
      <c r="A4885" s="6">
        <v>44758</v>
      </c>
      <c r="B4885" s="7" t="str">
        <f t="shared" si="76"/>
        <v>7</v>
      </c>
      <c r="C4885" s="17">
        <f>_xlfn.ISOWEEKNUM(Table3[[#This Row],[dt]])</f>
        <v>28</v>
      </c>
      <c r="D4885" s="1">
        <v>17144</v>
      </c>
      <c r="E4885" s="1" t="s">
        <v>24</v>
      </c>
      <c r="F4885" s="1" t="s">
        <v>90</v>
      </c>
      <c r="G4885" s="1" t="s">
        <v>32</v>
      </c>
      <c r="H4885" s="1" t="s">
        <v>19</v>
      </c>
      <c r="I4885" s="1" t="s">
        <v>21</v>
      </c>
      <c r="J4885" s="1" t="s">
        <v>13</v>
      </c>
      <c r="K4885" s="1" t="s">
        <v>15</v>
      </c>
      <c r="L4885" s="1" t="s">
        <v>81</v>
      </c>
      <c r="M4885" s="1">
        <v>98580</v>
      </c>
      <c r="N4885" s="17">
        <v>500.49221237415026</v>
      </c>
      <c r="O4885" s="8">
        <v>3348.4367231635347</v>
      </c>
      <c r="P4885" s="8">
        <v>4734.0861682795694</v>
      </c>
      <c r="Q4885" s="8">
        <f>P4885-Table3[[#This Row],[paid]]</f>
        <v>1385.6494451160347</v>
      </c>
      <c r="R4885" s="8">
        <v>9.4588607998969909</v>
      </c>
      <c r="S4885" s="8">
        <v>4400</v>
      </c>
      <c r="T4885" s="10">
        <v>0.12</v>
      </c>
      <c r="U4885" s="8">
        <v>1798.6952516786127</v>
      </c>
      <c r="V4885" s="10">
        <v>6.3324268146006404E-2</v>
      </c>
    </row>
    <row r="4886" spans="1:22" x14ac:dyDescent="0.25">
      <c r="A4886" s="6">
        <v>44758</v>
      </c>
      <c r="B4886" s="7" t="str">
        <f t="shared" si="76"/>
        <v>7</v>
      </c>
      <c r="C4886" s="17">
        <f>_xlfn.ISOWEEKNUM(Table3[[#This Row],[dt]])</f>
        <v>28</v>
      </c>
      <c r="D4886" s="1">
        <v>2789</v>
      </c>
      <c r="E4886" s="1" t="s">
        <v>10</v>
      </c>
      <c r="F4886" s="1" t="s">
        <v>94</v>
      </c>
      <c r="G4886" s="1" t="s">
        <v>34</v>
      </c>
      <c r="H4886" s="1" t="s">
        <v>17</v>
      </c>
      <c r="I4886" s="1" t="s">
        <v>12</v>
      </c>
      <c r="J4886" s="1" t="s">
        <v>13</v>
      </c>
      <c r="K4886" s="1" t="s">
        <v>14</v>
      </c>
      <c r="L4886" s="1" t="s">
        <v>79</v>
      </c>
      <c r="M4886" s="1">
        <v>219410</v>
      </c>
      <c r="N4886" s="17">
        <v>577.94446207553153</v>
      </c>
      <c r="O4886" s="8">
        <v>7898.7648467494218</v>
      </c>
      <c r="P4886" s="8">
        <v>9166.7618482243233</v>
      </c>
      <c r="Q4886" s="8">
        <f>P4886-Table3[[#This Row],[paid]]</f>
        <v>1267.9970014749015</v>
      </c>
      <c r="R4886" s="8">
        <v>15.860973587850244</v>
      </c>
      <c r="S4886" s="8">
        <v>16000</v>
      </c>
      <c r="T4886" s="10">
        <v>0.14000000000000001</v>
      </c>
      <c r="U4886" s="8">
        <v>1093.9658883462344</v>
      </c>
      <c r="V4886" s="10">
        <v>1.9890082351492974E-2</v>
      </c>
    </row>
    <row r="4887" spans="1:22" x14ac:dyDescent="0.25">
      <c r="A4887" s="6">
        <v>44758</v>
      </c>
      <c r="B4887" s="7" t="str">
        <f t="shared" si="76"/>
        <v>7</v>
      </c>
      <c r="C4887" s="17">
        <f>_xlfn.ISOWEEKNUM(Table3[[#This Row],[dt]])</f>
        <v>28</v>
      </c>
      <c r="D4887" s="1">
        <v>16857</v>
      </c>
      <c r="E4887" s="1" t="s">
        <v>10</v>
      </c>
      <c r="F4887" s="1" t="s">
        <v>95</v>
      </c>
      <c r="G4887" s="1" t="s">
        <v>61</v>
      </c>
      <c r="H4887" s="1" t="s">
        <v>11</v>
      </c>
      <c r="I4887" s="1" t="s">
        <v>12</v>
      </c>
      <c r="J4887" s="1" t="s">
        <v>13</v>
      </c>
      <c r="K4887" s="1" t="s">
        <v>15</v>
      </c>
      <c r="L4887" s="1" t="s">
        <v>79</v>
      </c>
      <c r="M4887" s="1">
        <v>281620</v>
      </c>
      <c r="N4887" s="17">
        <v>1083.6310765163753</v>
      </c>
      <c r="O4887" s="8">
        <v>3326.5798060281841</v>
      </c>
      <c r="P4887" s="8">
        <v>4586.2407841271706</v>
      </c>
      <c r="Q4887" s="8">
        <f>P4887-Table3[[#This Row],[paid]]</f>
        <v>1259.6609780989866</v>
      </c>
      <c r="R4887" s="8">
        <v>4.2322898295523972</v>
      </c>
      <c r="S4887" s="8">
        <v>3800</v>
      </c>
      <c r="T4887" s="10">
        <v>0.08</v>
      </c>
      <c r="U4887" s="8">
        <v>1331.8544063431773</v>
      </c>
      <c r="V4887" s="10">
        <v>4.8400366408754704E-2</v>
      </c>
    </row>
    <row r="4888" spans="1:22" x14ac:dyDescent="0.25">
      <c r="A4888" s="6">
        <v>44758</v>
      </c>
      <c r="B4888" s="7" t="str">
        <f t="shared" si="76"/>
        <v>7</v>
      </c>
      <c r="C4888" s="17">
        <f>_xlfn.ISOWEEKNUM(Table3[[#This Row],[dt]])</f>
        <v>28</v>
      </c>
      <c r="D4888" s="1">
        <v>2612</v>
      </c>
      <c r="E4888" s="1" t="s">
        <v>10</v>
      </c>
      <c r="F4888" s="1" t="s">
        <v>95</v>
      </c>
      <c r="G4888" s="1" t="s">
        <v>48</v>
      </c>
      <c r="H4888" s="1" t="s">
        <v>17</v>
      </c>
      <c r="I4888" s="1" t="s">
        <v>12</v>
      </c>
      <c r="J4888" s="1" t="s">
        <v>16</v>
      </c>
      <c r="K4888" s="1" t="s">
        <v>20</v>
      </c>
      <c r="L4888" s="1" t="s">
        <v>79</v>
      </c>
      <c r="M4888" s="1">
        <v>191600</v>
      </c>
      <c r="N4888" s="17">
        <v>357.60772539154425</v>
      </c>
      <c r="O4888" s="8">
        <v>4242.9966859994602</v>
      </c>
      <c r="P4888" s="8">
        <v>5497.5666439279967</v>
      </c>
      <c r="Q4888" s="8">
        <f>P4888-Table3[[#This Row],[paid]]</f>
        <v>1254.5699579285365</v>
      </c>
      <c r="R4888" s="8">
        <v>15.373176398548766</v>
      </c>
      <c r="S4888" s="8">
        <v>5600</v>
      </c>
      <c r="T4888" s="10">
        <v>0.08</v>
      </c>
      <c r="U4888" s="8">
        <v>1167.0070502253582</v>
      </c>
      <c r="V4888" s="10">
        <v>3.5379502902867788E-2</v>
      </c>
    </row>
    <row r="4889" spans="1:22" x14ac:dyDescent="0.25">
      <c r="A4889" s="6">
        <v>44758</v>
      </c>
      <c r="B4889" s="7" t="str">
        <f t="shared" si="76"/>
        <v>7</v>
      </c>
      <c r="C4889" s="17">
        <f>_xlfn.ISOWEEKNUM(Table3[[#This Row],[dt]])</f>
        <v>28</v>
      </c>
      <c r="D4889" s="1">
        <v>15031</v>
      </c>
      <c r="E4889" s="1" t="s">
        <v>10</v>
      </c>
      <c r="F4889" s="1" t="s">
        <v>95</v>
      </c>
      <c r="G4889" s="1" t="s">
        <v>74</v>
      </c>
      <c r="H4889" s="1" t="s">
        <v>19</v>
      </c>
      <c r="I4889" s="1" t="s">
        <v>12</v>
      </c>
      <c r="J4889" s="1" t="s">
        <v>13</v>
      </c>
      <c r="K4889" s="1" t="s">
        <v>14</v>
      </c>
      <c r="L4889" s="1" t="s">
        <v>76</v>
      </c>
      <c r="M4889" s="1">
        <v>173960</v>
      </c>
      <c r="N4889" s="17">
        <v>400.68111709784887</v>
      </c>
      <c r="O4889" s="8">
        <v>5204.5292073758646</v>
      </c>
      <c r="P4889" s="8">
        <v>6206.4183832730459</v>
      </c>
      <c r="Q4889" s="8">
        <f>P4889-Table3[[#This Row],[paid]]</f>
        <v>1001.8891758971813</v>
      </c>
      <c r="R4889" s="8">
        <v>15.489670260047216</v>
      </c>
      <c r="S4889" s="8">
        <v>9600</v>
      </c>
      <c r="T4889" s="10">
        <v>0.11</v>
      </c>
      <c r="U4889" s="8">
        <v>3060.6639865500392</v>
      </c>
      <c r="V4889" s="10">
        <v>8.2190827772714886E-2</v>
      </c>
    </row>
    <row r="4890" spans="1:22" x14ac:dyDescent="0.25">
      <c r="A4890" s="6">
        <v>44758</v>
      </c>
      <c r="B4890" s="7" t="str">
        <f t="shared" si="76"/>
        <v>7</v>
      </c>
      <c r="C4890" s="17">
        <f>_xlfn.ISOWEEKNUM(Table3[[#This Row],[dt]])</f>
        <v>28</v>
      </c>
      <c r="D4890" s="1">
        <v>2406</v>
      </c>
      <c r="E4890" s="1" t="s">
        <v>10</v>
      </c>
      <c r="F4890" s="1" t="s">
        <v>92</v>
      </c>
      <c r="G4890" s="1" t="s">
        <v>58</v>
      </c>
      <c r="H4890" s="1" t="s">
        <v>17</v>
      </c>
      <c r="I4890" s="1" t="s">
        <v>18</v>
      </c>
      <c r="J4890" s="1" t="s">
        <v>16</v>
      </c>
      <c r="K4890" s="1" t="s">
        <v>14</v>
      </c>
      <c r="L4890" s="1" t="s">
        <v>77</v>
      </c>
      <c r="M4890" s="1">
        <v>33500</v>
      </c>
      <c r="N4890" s="17">
        <v>166.71031953902568</v>
      </c>
      <c r="O4890" s="8">
        <v>2009.6652726874731</v>
      </c>
      <c r="P4890" s="8">
        <v>2938.8766647036123</v>
      </c>
      <c r="Q4890" s="8">
        <f>P4890-Table3[[#This Row],[paid]]</f>
        <v>929.21139201613914</v>
      </c>
      <c r="R4890" s="8">
        <v>17.628642742872572</v>
      </c>
      <c r="S4890" s="8">
        <v>5000</v>
      </c>
      <c r="T4890" s="10">
        <v>0.05</v>
      </c>
      <c r="U4890" s="8">
        <v>760.22258606413334</v>
      </c>
      <c r="V4890" s="10">
        <v>4.3112991390811012E-2</v>
      </c>
    </row>
    <row r="4891" spans="1:22" x14ac:dyDescent="0.25">
      <c r="A4891" s="6">
        <v>44758</v>
      </c>
      <c r="B4891" s="7" t="str">
        <f t="shared" si="76"/>
        <v>7</v>
      </c>
      <c r="C4891" s="17">
        <f>_xlfn.ISOWEEKNUM(Table3[[#This Row],[dt]])</f>
        <v>28</v>
      </c>
      <c r="D4891" s="1">
        <v>5638</v>
      </c>
      <c r="E4891" s="1" t="s">
        <v>10</v>
      </c>
      <c r="F4891" s="1" t="s">
        <v>91</v>
      </c>
      <c r="G4891" s="1" t="s">
        <v>64</v>
      </c>
      <c r="H4891" s="1" t="s">
        <v>11</v>
      </c>
      <c r="I4891" s="1" t="s">
        <v>12</v>
      </c>
      <c r="J4891" s="1" t="s">
        <v>16</v>
      </c>
      <c r="K4891" s="1" t="s">
        <v>15</v>
      </c>
      <c r="L4891" s="1" t="s">
        <v>80</v>
      </c>
      <c r="M4891" s="1">
        <v>433780</v>
      </c>
      <c r="N4891" s="17">
        <v>1232.9232103285481</v>
      </c>
      <c r="O4891" s="8">
        <v>5349.4105347768646</v>
      </c>
      <c r="P4891" s="8">
        <v>6210.3695008497625</v>
      </c>
      <c r="Q4891" s="8">
        <f>P4891-Table3[[#This Row],[paid]]</f>
        <v>860.95896607289797</v>
      </c>
      <c r="R4891" s="8">
        <v>5.03710973142831</v>
      </c>
      <c r="S4891" s="8">
        <v>4000</v>
      </c>
      <c r="T4891" s="10">
        <v>0.04</v>
      </c>
      <c r="U4891" s="8">
        <v>269.02321769324607</v>
      </c>
      <c r="V4891" s="10">
        <v>7.2197319246043714E-3</v>
      </c>
    </row>
    <row r="4892" spans="1:22" x14ac:dyDescent="0.25">
      <c r="A4892" s="6">
        <v>44758</v>
      </c>
      <c r="B4892" s="7" t="str">
        <f t="shared" si="76"/>
        <v>7</v>
      </c>
      <c r="C4892" s="17">
        <f>_xlfn.ISOWEEKNUM(Table3[[#This Row],[dt]])</f>
        <v>28</v>
      </c>
      <c r="D4892" s="1">
        <v>17849</v>
      </c>
      <c r="E4892" s="1" t="s">
        <v>10</v>
      </c>
      <c r="F4892" s="1" t="s">
        <v>93</v>
      </c>
      <c r="G4892" s="1" t="s">
        <v>65</v>
      </c>
      <c r="H4892" s="1" t="s">
        <v>11</v>
      </c>
      <c r="I4892" s="1" t="s">
        <v>18</v>
      </c>
      <c r="J4892" s="1" t="s">
        <v>16</v>
      </c>
      <c r="K4892" s="1" t="s">
        <v>15</v>
      </c>
      <c r="L4892" s="1" t="s">
        <v>75</v>
      </c>
      <c r="M4892" s="1">
        <v>299160</v>
      </c>
      <c r="N4892" s="17">
        <v>804.76499847731191</v>
      </c>
      <c r="O4892" s="8">
        <v>2971.4232581859237</v>
      </c>
      <c r="P4892" s="8">
        <v>3759.9016255494407</v>
      </c>
      <c r="Q4892" s="8">
        <f>P4892-Table3[[#This Row],[paid]]</f>
        <v>788.47836736351701</v>
      </c>
      <c r="R4892" s="8">
        <v>4.6720491480910757</v>
      </c>
      <c r="S4892" s="8">
        <v>3800</v>
      </c>
      <c r="T4892" s="10">
        <v>0.08</v>
      </c>
      <c r="U4892" s="8">
        <v>791.1827758756682</v>
      </c>
      <c r="V4892" s="10">
        <v>3.5071076084339986E-2</v>
      </c>
    </row>
    <row r="4893" spans="1:22" x14ac:dyDescent="0.25">
      <c r="A4893" s="6">
        <v>44758</v>
      </c>
      <c r="B4893" s="7" t="str">
        <f t="shared" si="76"/>
        <v>7</v>
      </c>
      <c r="C4893" s="17">
        <f>_xlfn.ISOWEEKNUM(Table3[[#This Row],[dt]])</f>
        <v>28</v>
      </c>
      <c r="D4893" s="1">
        <v>7282</v>
      </c>
      <c r="E4893" s="1" t="s">
        <v>10</v>
      </c>
      <c r="F4893" s="1" t="s">
        <v>89</v>
      </c>
      <c r="G4893" s="1" t="s">
        <v>63</v>
      </c>
      <c r="H4893" s="1" t="s">
        <v>19</v>
      </c>
      <c r="I4893" s="1" t="s">
        <v>21</v>
      </c>
      <c r="J4893" s="1" t="s">
        <v>13</v>
      </c>
      <c r="K4893" s="1" t="s">
        <v>15</v>
      </c>
      <c r="L4893" s="1" t="s">
        <v>81</v>
      </c>
      <c r="M4893" s="1">
        <v>248070</v>
      </c>
      <c r="N4893" s="17">
        <v>363.73900293255133</v>
      </c>
      <c r="O4893" s="8">
        <v>5153.9903390928393</v>
      </c>
      <c r="P4893" s="8">
        <v>5786.1336637828126</v>
      </c>
      <c r="Q4893" s="8">
        <f>P4893-Table3[[#This Row],[paid]]</f>
        <v>632.14332468997327</v>
      </c>
      <c r="R4893" s="8">
        <v>15.907377589792713</v>
      </c>
      <c r="S4893" s="8">
        <v>6000</v>
      </c>
      <c r="T4893" s="10">
        <v>0.02</v>
      </c>
      <c r="U4893" s="8">
        <v>291.45904723353243</v>
      </c>
      <c r="V4893" s="10">
        <v>8.3953310958422359E-3</v>
      </c>
    </row>
    <row r="4894" spans="1:22" x14ac:dyDescent="0.25">
      <c r="A4894" s="6">
        <v>44758</v>
      </c>
      <c r="B4894" s="7" t="str">
        <f t="shared" si="76"/>
        <v>7</v>
      </c>
      <c r="C4894" s="17">
        <f>_xlfn.ISOWEEKNUM(Table3[[#This Row],[dt]])</f>
        <v>28</v>
      </c>
      <c r="D4894" s="1">
        <v>17957</v>
      </c>
      <c r="E4894" s="1" t="s">
        <v>10</v>
      </c>
      <c r="F4894" s="1" t="s">
        <v>91</v>
      </c>
      <c r="G4894" s="1" t="s">
        <v>73</v>
      </c>
      <c r="H4894" s="1" t="s">
        <v>17</v>
      </c>
      <c r="I4894" s="1" t="s">
        <v>12</v>
      </c>
      <c r="J4894" s="1" t="s">
        <v>16</v>
      </c>
      <c r="K4894" s="1" t="s">
        <v>15</v>
      </c>
      <c r="L4894" s="1" t="s">
        <v>77</v>
      </c>
      <c r="M4894" s="1">
        <v>230150</v>
      </c>
      <c r="N4894" s="17">
        <v>2008.1495183582297</v>
      </c>
      <c r="O4894" s="8">
        <v>1769.8553450330996</v>
      </c>
      <c r="P4894" s="8">
        <v>2369.4227724613052</v>
      </c>
      <c r="Q4894" s="8">
        <f>P4894-Table3[[#This Row],[paid]]</f>
        <v>599.56742742820552</v>
      </c>
      <c r="R4894" s="8">
        <v>1.1799035633553998</v>
      </c>
      <c r="S4894" s="8">
        <v>1600</v>
      </c>
      <c r="T4894" s="10">
        <v>7.0000000000000007E-2</v>
      </c>
      <c r="U4894" s="8">
        <v>95.67953895551662</v>
      </c>
      <c r="V4894" s="10">
        <v>6.730158083757448E-3</v>
      </c>
    </row>
    <row r="4895" spans="1:22" x14ac:dyDescent="0.25">
      <c r="A4895" s="6">
        <v>44758</v>
      </c>
      <c r="B4895" s="7" t="str">
        <f t="shared" si="76"/>
        <v>7</v>
      </c>
      <c r="C4895" s="17">
        <f>_xlfn.ISOWEEKNUM(Table3[[#This Row],[dt]])</f>
        <v>28</v>
      </c>
      <c r="D4895" s="1">
        <v>17246</v>
      </c>
      <c r="E4895" s="1" t="s">
        <v>10</v>
      </c>
      <c r="F4895" s="1" t="s">
        <v>94</v>
      </c>
      <c r="G4895" s="1" t="s">
        <v>56</v>
      </c>
      <c r="H4895" s="1" t="s">
        <v>11</v>
      </c>
      <c r="I4895" s="1" t="s">
        <v>12</v>
      </c>
      <c r="J4895" s="1" t="s">
        <v>16</v>
      </c>
      <c r="K4895" s="1" t="s">
        <v>14</v>
      </c>
      <c r="L4895" s="1" t="s">
        <v>80</v>
      </c>
      <c r="M4895" s="1">
        <v>143560</v>
      </c>
      <c r="N4895" s="17">
        <v>427.63746459615197</v>
      </c>
      <c r="O4895" s="8">
        <v>3300.220327653285</v>
      </c>
      <c r="P4895" s="8">
        <v>3856.0050642795977</v>
      </c>
      <c r="Q4895" s="8">
        <f>P4895-Table3[[#This Row],[paid]]</f>
        <v>555.78473662631268</v>
      </c>
      <c r="R4895" s="8">
        <v>9.0169954307466806</v>
      </c>
      <c r="S4895" s="8">
        <v>3000</v>
      </c>
      <c r="T4895" s="10">
        <v>0.15</v>
      </c>
      <c r="U4895" s="8">
        <v>1347.0716917154425</v>
      </c>
      <c r="V4895" s="10">
        <v>5.822397659666588E-2</v>
      </c>
    </row>
    <row r="4896" spans="1:22" x14ac:dyDescent="0.25">
      <c r="A4896" s="6">
        <v>44758</v>
      </c>
      <c r="B4896" s="7" t="str">
        <f t="shared" si="76"/>
        <v>7</v>
      </c>
      <c r="C4896" s="17">
        <f>_xlfn.ISOWEEKNUM(Table3[[#This Row],[dt]])</f>
        <v>28</v>
      </c>
      <c r="D4896" s="1">
        <v>17282</v>
      </c>
      <c r="E4896" s="1" t="s">
        <v>10</v>
      </c>
      <c r="F4896" s="1" t="s">
        <v>95</v>
      </c>
      <c r="G4896" s="1" t="s">
        <v>67</v>
      </c>
      <c r="H4896" s="1" t="s">
        <v>17</v>
      </c>
      <c r="I4896" s="1" t="s">
        <v>18</v>
      </c>
      <c r="J4896" s="1" t="s">
        <v>13</v>
      </c>
      <c r="K4896" s="1" t="s">
        <v>14</v>
      </c>
      <c r="L4896" s="1" t="s">
        <v>78</v>
      </c>
      <c r="M4896" s="1">
        <v>41420</v>
      </c>
      <c r="N4896" s="17">
        <v>107.38518518518518</v>
      </c>
      <c r="O4896" s="8">
        <v>1828.2782102637043</v>
      </c>
      <c r="P4896" s="8">
        <v>2337.2618354667479</v>
      </c>
      <c r="Q4896" s="8">
        <f>P4896-Table3[[#This Row],[paid]]</f>
        <v>508.98362520304363</v>
      </c>
      <c r="R4896" s="8">
        <v>21.765216788853625</v>
      </c>
      <c r="S4896" s="8">
        <v>800</v>
      </c>
      <c r="T4896" s="10">
        <v>7.0000000000000007E-2</v>
      </c>
      <c r="U4896" s="8">
        <v>532.21879907580558</v>
      </c>
      <c r="V4896" s="10">
        <v>3.7951731309379393E-2</v>
      </c>
    </row>
    <row r="4897" spans="1:22" x14ac:dyDescent="0.25">
      <c r="A4897" s="6">
        <v>44758</v>
      </c>
      <c r="B4897" s="7" t="str">
        <f t="shared" si="76"/>
        <v>7</v>
      </c>
      <c r="C4897" s="17">
        <f>_xlfn.ISOWEEKNUM(Table3[[#This Row],[dt]])</f>
        <v>28</v>
      </c>
      <c r="D4897" s="1">
        <v>17871</v>
      </c>
      <c r="E4897" s="1" t="s">
        <v>10</v>
      </c>
      <c r="F4897" s="1" t="s">
        <v>94</v>
      </c>
      <c r="G4897" s="1" t="s">
        <v>48</v>
      </c>
      <c r="H4897" s="1" t="s">
        <v>17</v>
      </c>
      <c r="I4897" s="1" t="s">
        <v>12</v>
      </c>
      <c r="J4897" s="1" t="s">
        <v>16</v>
      </c>
      <c r="K4897" s="1" t="s">
        <v>14</v>
      </c>
      <c r="L4897" s="1" t="s">
        <v>81</v>
      </c>
      <c r="M4897" s="1">
        <v>208480</v>
      </c>
      <c r="N4897" s="17">
        <v>214.28718264980984</v>
      </c>
      <c r="O4897" s="8">
        <v>2639.9835614096473</v>
      </c>
      <c r="P4897" s="8">
        <v>3142.859108979359</v>
      </c>
      <c r="Q4897" s="8">
        <f>P4897-Table3[[#This Row],[paid]]</f>
        <v>502.87554756971167</v>
      </c>
      <c r="R4897" s="8">
        <v>14.666575341164709</v>
      </c>
      <c r="S4897" s="8">
        <v>2600</v>
      </c>
      <c r="T4897" s="10">
        <v>0.08</v>
      </c>
      <c r="U4897" s="8">
        <v>1495.8607571255377</v>
      </c>
      <c r="V4897" s="10">
        <v>7.9325899616465106E-2</v>
      </c>
    </row>
    <row r="4898" spans="1:22" x14ac:dyDescent="0.25">
      <c r="A4898" s="6">
        <v>44758</v>
      </c>
      <c r="B4898" s="7" t="str">
        <f t="shared" si="76"/>
        <v>7</v>
      </c>
      <c r="C4898" s="17">
        <f>_xlfn.ISOWEEKNUM(Table3[[#This Row],[dt]])</f>
        <v>28</v>
      </c>
      <c r="D4898" s="1">
        <v>17365</v>
      </c>
      <c r="E4898" s="1" t="s">
        <v>10</v>
      </c>
      <c r="F4898" s="1" t="s">
        <v>92</v>
      </c>
      <c r="G4898" s="1" t="s">
        <v>33</v>
      </c>
      <c r="H4898" s="1" t="s">
        <v>17</v>
      </c>
      <c r="I4898" s="1" t="s">
        <v>18</v>
      </c>
      <c r="J4898" s="1" t="s">
        <v>16</v>
      </c>
      <c r="K4898" s="1" t="s">
        <v>15</v>
      </c>
      <c r="L4898" s="1" t="s">
        <v>75</v>
      </c>
      <c r="M4898" s="1">
        <v>271730</v>
      </c>
      <c r="N4898" s="17">
        <v>343.14648729446935</v>
      </c>
      <c r="O4898" s="8">
        <v>2905.1465402980375</v>
      </c>
      <c r="P4898" s="8">
        <v>3390.785137343375</v>
      </c>
      <c r="Q4898" s="8">
        <f>P4898-Table3[[#This Row],[paid]]</f>
        <v>485.63859704533752</v>
      </c>
      <c r="R4898" s="8">
        <v>9.8814508173402658</v>
      </c>
      <c r="S4898" s="8">
        <v>2400</v>
      </c>
      <c r="T4898" s="10">
        <v>0.1</v>
      </c>
      <c r="U4898" s="8">
        <v>1261.1888337689197</v>
      </c>
      <c r="V4898" s="10">
        <v>6.1990993368035534E-2</v>
      </c>
    </row>
    <row r="4899" spans="1:22" x14ac:dyDescent="0.25">
      <c r="A4899" s="6">
        <v>44758</v>
      </c>
      <c r="B4899" s="7" t="str">
        <f t="shared" si="76"/>
        <v>7</v>
      </c>
      <c r="C4899" s="17">
        <f>_xlfn.ISOWEEKNUM(Table3[[#This Row],[dt]])</f>
        <v>28</v>
      </c>
      <c r="D4899" s="1">
        <v>12790</v>
      </c>
      <c r="E4899" s="1" t="s">
        <v>10</v>
      </c>
      <c r="F4899" s="1" t="s">
        <v>90</v>
      </c>
      <c r="G4899" s="1" t="s">
        <v>73</v>
      </c>
      <c r="H4899" s="1" t="s">
        <v>19</v>
      </c>
      <c r="I4899" s="1" t="s">
        <v>21</v>
      </c>
      <c r="J4899" s="1" t="s">
        <v>16</v>
      </c>
      <c r="K4899" s="1" t="s">
        <v>14</v>
      </c>
      <c r="L4899" s="1" t="s">
        <v>75</v>
      </c>
      <c r="M4899" s="1">
        <v>48180</v>
      </c>
      <c r="N4899" s="17">
        <v>105.53446261682242</v>
      </c>
      <c r="O4899" s="8">
        <v>1279.1189413536356</v>
      </c>
      <c r="P4899" s="8">
        <v>1499.9014455417193</v>
      </c>
      <c r="Q4899" s="8">
        <f>P4899-Table3[[#This Row],[paid]]</f>
        <v>220.78250418808375</v>
      </c>
      <c r="R4899" s="8">
        <v>14.212432681707064</v>
      </c>
      <c r="S4899" s="8">
        <v>1600</v>
      </c>
      <c r="T4899" s="10">
        <v>0.04</v>
      </c>
      <c r="U4899" s="8">
        <v>52.307497084489874</v>
      </c>
      <c r="V4899" s="10">
        <v>5.8123260075928938E-3</v>
      </c>
    </row>
    <row r="4900" spans="1:22" x14ac:dyDescent="0.25">
      <c r="A4900" s="6">
        <v>44758</v>
      </c>
      <c r="B4900" s="7" t="str">
        <f t="shared" si="76"/>
        <v>7</v>
      </c>
      <c r="C4900" s="17">
        <f>_xlfn.ISOWEEKNUM(Table3[[#This Row],[dt]])</f>
        <v>28</v>
      </c>
      <c r="D4900" s="1">
        <v>9315</v>
      </c>
      <c r="E4900" s="1" t="s">
        <v>10</v>
      </c>
      <c r="F4900" s="1" t="s">
        <v>92</v>
      </c>
      <c r="G4900" s="1" t="s">
        <v>44</v>
      </c>
      <c r="H4900" s="1" t="s">
        <v>17</v>
      </c>
      <c r="I4900" s="1" t="s">
        <v>18</v>
      </c>
      <c r="J4900" s="1" t="s">
        <v>16</v>
      </c>
      <c r="K4900" s="1" t="s">
        <v>14</v>
      </c>
      <c r="L4900" s="1" t="s">
        <v>78</v>
      </c>
      <c r="M4900" s="1">
        <v>90910</v>
      </c>
      <c r="N4900" s="17">
        <v>513.00752403511217</v>
      </c>
      <c r="O4900" s="8">
        <v>3176.0221111178776</v>
      </c>
      <c r="P4900" s="8">
        <v>3352.5169537147162</v>
      </c>
      <c r="Q4900" s="8">
        <f>P4900-Table3[[#This Row],[paid]]</f>
        <v>176.49484259683868</v>
      </c>
      <c r="R4900" s="8">
        <v>6.5350249199956325</v>
      </c>
      <c r="S4900" s="8">
        <v>2800</v>
      </c>
      <c r="T4900" s="10">
        <v>7.0000000000000007E-2</v>
      </c>
      <c r="U4900" s="8">
        <v>85.01159730021466</v>
      </c>
      <c r="V4900" s="10">
        <v>4.2262573897908044E-3</v>
      </c>
    </row>
    <row r="4901" spans="1:22" x14ac:dyDescent="0.25">
      <c r="A4901" s="6">
        <v>44758</v>
      </c>
      <c r="B4901" s="7" t="str">
        <f t="shared" si="76"/>
        <v>7</v>
      </c>
      <c r="C4901" s="17">
        <f>_xlfn.ISOWEEKNUM(Table3[[#This Row],[dt]])</f>
        <v>28</v>
      </c>
      <c r="D4901" s="1">
        <v>16602</v>
      </c>
      <c r="E4901" s="1" t="s">
        <v>10</v>
      </c>
      <c r="F4901" s="1" t="s">
        <v>92</v>
      </c>
      <c r="G4901" s="1" t="s">
        <v>46</v>
      </c>
      <c r="H4901" s="1" t="s">
        <v>11</v>
      </c>
      <c r="I4901" s="1" t="s">
        <v>18</v>
      </c>
      <c r="J4901" s="1" t="s">
        <v>16</v>
      </c>
      <c r="K4901" s="1" t="s">
        <v>15</v>
      </c>
      <c r="L4901" s="1" t="s">
        <v>75</v>
      </c>
      <c r="M4901" s="1">
        <v>41690</v>
      </c>
      <c r="N4901" s="17">
        <v>309.01828364355134</v>
      </c>
      <c r="O4901" s="8">
        <v>1083.0317302386361</v>
      </c>
      <c r="P4901" s="8">
        <v>1239.5429867031446</v>
      </c>
      <c r="Q4901" s="8">
        <f>P4901-Table3[[#This Row],[paid]]</f>
        <v>156.51125646450851</v>
      </c>
      <c r="R4901" s="8">
        <v>4.0112286305134672</v>
      </c>
      <c r="S4901" s="8">
        <v>600</v>
      </c>
      <c r="T4901" s="10">
        <v>0.08</v>
      </c>
      <c r="U4901" s="8">
        <v>291.07290056093814</v>
      </c>
      <c r="V4901" s="10">
        <v>3.9137126032651064E-2</v>
      </c>
    </row>
    <row r="4902" spans="1:22" x14ac:dyDescent="0.25">
      <c r="A4902" s="6">
        <v>44758</v>
      </c>
      <c r="B4902" s="7" t="str">
        <f t="shared" si="76"/>
        <v>7</v>
      </c>
      <c r="C4902" s="17">
        <f>_xlfn.ISOWEEKNUM(Table3[[#This Row],[dt]])</f>
        <v>28</v>
      </c>
      <c r="D4902" s="1">
        <v>14315</v>
      </c>
      <c r="E4902" s="1" t="s">
        <v>10</v>
      </c>
      <c r="F4902" s="1" t="s">
        <v>91</v>
      </c>
      <c r="G4902" s="1" t="s">
        <v>36</v>
      </c>
      <c r="H4902" s="1" t="s">
        <v>11</v>
      </c>
      <c r="I4902" s="1" t="s">
        <v>12</v>
      </c>
      <c r="J4902" s="1" t="s">
        <v>16</v>
      </c>
      <c r="K4902" s="1" t="s">
        <v>14</v>
      </c>
      <c r="L4902" s="1" t="s">
        <v>75</v>
      </c>
      <c r="M4902" s="1">
        <v>99890</v>
      </c>
      <c r="N4902" s="17">
        <v>443.11153358681878</v>
      </c>
      <c r="O4902" s="8">
        <v>2756.7974525263544</v>
      </c>
      <c r="P4902" s="8">
        <v>2908.497016612353</v>
      </c>
      <c r="Q4902" s="8">
        <f>P4902-Table3[[#This Row],[paid]]</f>
        <v>151.69956408599865</v>
      </c>
      <c r="R4902" s="8">
        <v>6.5638034583960829</v>
      </c>
      <c r="S4902" s="8">
        <v>4000</v>
      </c>
      <c r="T4902" s="10">
        <v>0.15</v>
      </c>
      <c r="U4902" s="8">
        <v>1405.9873619880839</v>
      </c>
      <c r="V4902" s="10">
        <v>8.0567807241882367E-2</v>
      </c>
    </row>
    <row r="4903" spans="1:22" x14ac:dyDescent="0.25">
      <c r="A4903" s="6">
        <v>44758</v>
      </c>
      <c r="B4903" s="7" t="str">
        <f t="shared" si="76"/>
        <v>7</v>
      </c>
      <c r="C4903" s="17">
        <f>_xlfn.ISOWEEKNUM(Table3[[#This Row],[dt]])</f>
        <v>28</v>
      </c>
      <c r="D4903" s="1">
        <v>16483</v>
      </c>
      <c r="E4903" s="1" t="s">
        <v>10</v>
      </c>
      <c r="F4903" s="1" t="s">
        <v>90</v>
      </c>
      <c r="G4903" s="1" t="s">
        <v>50</v>
      </c>
      <c r="H4903" s="1" t="s">
        <v>17</v>
      </c>
      <c r="I4903" s="1" t="s">
        <v>18</v>
      </c>
      <c r="J4903" s="1" t="s">
        <v>13</v>
      </c>
      <c r="K4903" s="1" t="s">
        <v>15</v>
      </c>
      <c r="L4903" s="1" t="s">
        <v>78</v>
      </c>
      <c r="M4903" s="1">
        <v>84110</v>
      </c>
      <c r="N4903" s="17">
        <v>332.4505928853755</v>
      </c>
      <c r="O4903" s="8">
        <v>1600.703748647268</v>
      </c>
      <c r="P4903" s="8">
        <v>1739.0683342210043</v>
      </c>
      <c r="Q4903" s="8">
        <f>P4903-Table3[[#This Row],[paid]]</f>
        <v>138.36458557373635</v>
      </c>
      <c r="R4903" s="8">
        <v>5.2310580021152546</v>
      </c>
      <c r="S4903" s="8">
        <v>800</v>
      </c>
      <c r="T4903" s="10">
        <v>0.06</v>
      </c>
      <c r="U4903" s="8">
        <v>365.46714055218945</v>
      </c>
      <c r="V4903" s="10">
        <v>3.5025184976021105E-2</v>
      </c>
    </row>
    <row r="4904" spans="1:22" x14ac:dyDescent="0.25">
      <c r="A4904" s="6">
        <v>44758</v>
      </c>
      <c r="B4904" s="7" t="str">
        <f t="shared" si="76"/>
        <v>7</v>
      </c>
      <c r="C4904" s="17">
        <f>_xlfn.ISOWEEKNUM(Table3[[#This Row],[dt]])</f>
        <v>28</v>
      </c>
      <c r="D4904" s="1">
        <v>3534</v>
      </c>
      <c r="E4904" s="1" t="s">
        <v>10</v>
      </c>
      <c r="F4904" s="1" t="s">
        <v>91</v>
      </c>
      <c r="G4904" s="1" t="s">
        <v>31</v>
      </c>
      <c r="H4904" s="1" t="s">
        <v>11</v>
      </c>
      <c r="I4904" s="1" t="s">
        <v>18</v>
      </c>
      <c r="J4904" s="1" t="s">
        <v>13</v>
      </c>
      <c r="K4904" s="1" t="s">
        <v>14</v>
      </c>
      <c r="L4904" s="1" t="s">
        <v>77</v>
      </c>
      <c r="M4904" s="1">
        <v>82680</v>
      </c>
      <c r="N4904" s="17">
        <v>295.01670209535376</v>
      </c>
      <c r="O4904" s="8">
        <v>2420.0734177037134</v>
      </c>
      <c r="P4904" s="8">
        <v>2531.7804202822022</v>
      </c>
      <c r="Q4904" s="8">
        <f>P4904-Table3[[#This Row],[paid]]</f>
        <v>111.70700257848875</v>
      </c>
      <c r="R4904" s="8">
        <v>8.5818206301550113</v>
      </c>
      <c r="S4904" s="8">
        <v>2000</v>
      </c>
      <c r="T4904" s="10">
        <v>0.08</v>
      </c>
      <c r="U4904" s="8">
        <v>176.64416628004651</v>
      </c>
      <c r="V4904" s="10">
        <v>1.1628454878692115E-2</v>
      </c>
    </row>
    <row r="4905" spans="1:22" x14ac:dyDescent="0.25">
      <c r="A4905" s="6">
        <v>44758</v>
      </c>
      <c r="B4905" s="7" t="str">
        <f t="shared" si="76"/>
        <v>7</v>
      </c>
      <c r="C4905" s="17">
        <f>_xlfn.ISOWEEKNUM(Table3[[#This Row],[dt]])</f>
        <v>28</v>
      </c>
      <c r="D4905" s="1">
        <v>17100</v>
      </c>
      <c r="E4905" s="1" t="s">
        <v>10</v>
      </c>
      <c r="F4905" s="1" t="s">
        <v>95</v>
      </c>
      <c r="G4905" s="1" t="s">
        <v>35</v>
      </c>
      <c r="H4905" s="1" t="s">
        <v>11</v>
      </c>
      <c r="I4905" s="1" t="s">
        <v>21</v>
      </c>
      <c r="J4905" s="1" t="s">
        <v>13</v>
      </c>
      <c r="K4905" s="1" t="s">
        <v>15</v>
      </c>
      <c r="L4905" s="1" t="s">
        <v>80</v>
      </c>
      <c r="M4905" s="1">
        <v>70810</v>
      </c>
      <c r="N4905" s="17">
        <v>390.49632352941177</v>
      </c>
      <c r="O4905" s="8">
        <v>2358.0501406319959</v>
      </c>
      <c r="P4905" s="8">
        <v>2436.0050545365257</v>
      </c>
      <c r="Q4905" s="8">
        <f>P4905-Table3[[#This Row],[paid]]</f>
        <v>77.954913904529803</v>
      </c>
      <c r="R4905" s="8">
        <v>6.2382278852698301</v>
      </c>
      <c r="S4905" s="8">
        <v>2000</v>
      </c>
      <c r="T4905" s="10">
        <v>7.0000000000000007E-2</v>
      </c>
      <c r="U4905" s="8">
        <v>257.69602240398706</v>
      </c>
      <c r="V4905" s="10">
        <v>1.7631054166881734E-2</v>
      </c>
    </row>
    <row r="4906" spans="1:22" x14ac:dyDescent="0.25">
      <c r="A4906" s="6">
        <v>44758</v>
      </c>
      <c r="B4906" s="7" t="str">
        <f t="shared" si="76"/>
        <v>7</v>
      </c>
      <c r="C4906" s="17">
        <f>_xlfn.ISOWEEKNUM(Table3[[#This Row],[dt]])</f>
        <v>28</v>
      </c>
      <c r="D4906" s="1">
        <v>15372</v>
      </c>
      <c r="E4906" s="1" t="s">
        <v>10</v>
      </c>
      <c r="F4906" s="1" t="s">
        <v>92</v>
      </c>
      <c r="G4906" s="1" t="s">
        <v>25</v>
      </c>
      <c r="H4906" s="1" t="s">
        <v>11</v>
      </c>
      <c r="I4906" s="1" t="s">
        <v>12</v>
      </c>
      <c r="J4906" s="1" t="s">
        <v>16</v>
      </c>
      <c r="K4906" s="1" t="s">
        <v>15</v>
      </c>
      <c r="L4906" s="1" t="s">
        <v>81</v>
      </c>
      <c r="M4906" s="1">
        <v>362950</v>
      </c>
      <c r="N4906" s="17">
        <v>5507.7920102744356</v>
      </c>
      <c r="O4906" s="8">
        <v>3354.0686507629744</v>
      </c>
      <c r="P4906" s="8">
        <v>3428.6400364855726</v>
      </c>
      <c r="Q4906" s="8">
        <f>P4906-Table3[[#This Row],[paid]]</f>
        <v>74.571385722598279</v>
      </c>
      <c r="R4906" s="8">
        <v>0.62250717348978735</v>
      </c>
      <c r="S4906" s="8">
        <v>5600</v>
      </c>
      <c r="T4906" s="10">
        <v>0.105</v>
      </c>
      <c r="U4906" s="8">
        <v>909.63537234160822</v>
      </c>
      <c r="V4906" s="10">
        <v>4.4217501334922062E-2</v>
      </c>
    </row>
    <row r="4907" spans="1:22" x14ac:dyDescent="0.25">
      <c r="A4907" s="6">
        <v>44758</v>
      </c>
      <c r="B4907" s="7" t="str">
        <f t="shared" si="76"/>
        <v>7</v>
      </c>
      <c r="C4907" s="17">
        <f>_xlfn.ISOWEEKNUM(Table3[[#This Row],[dt]])</f>
        <v>28</v>
      </c>
      <c r="D4907" s="1">
        <v>2973</v>
      </c>
      <c r="E4907" s="1" t="s">
        <v>10</v>
      </c>
      <c r="F4907" s="1" t="s">
        <v>93</v>
      </c>
      <c r="G4907" s="1" t="s">
        <v>63</v>
      </c>
      <c r="H4907" s="1" t="s">
        <v>11</v>
      </c>
      <c r="I4907" s="1" t="s">
        <v>21</v>
      </c>
      <c r="J4907" s="1" t="s">
        <v>16</v>
      </c>
      <c r="K4907" s="1" t="s">
        <v>14</v>
      </c>
      <c r="L4907" s="1" t="s">
        <v>75</v>
      </c>
      <c r="M4907" s="1">
        <v>29090</v>
      </c>
      <c r="N4907" s="17">
        <v>142.85267857142856</v>
      </c>
      <c r="O4907" s="8">
        <v>634.18380412799115</v>
      </c>
      <c r="P4907" s="8">
        <v>686.32466004774039</v>
      </c>
      <c r="Q4907" s="8">
        <f>P4907-Table3[[#This Row],[paid]]</f>
        <v>52.140855919749242</v>
      </c>
      <c r="R4907" s="8">
        <v>4.804422758545388</v>
      </c>
      <c r="S4907" s="8">
        <v>400</v>
      </c>
      <c r="T4907" s="10">
        <v>0.05</v>
      </c>
      <c r="U4907" s="8">
        <v>128.03234996254071</v>
      </c>
      <c r="V4907" s="10">
        <v>3.109129867528361E-2</v>
      </c>
    </row>
    <row r="4908" spans="1:22" x14ac:dyDescent="0.25">
      <c r="A4908" s="6">
        <v>44758</v>
      </c>
      <c r="B4908" s="7" t="str">
        <f t="shared" si="76"/>
        <v>7</v>
      </c>
      <c r="C4908" s="17">
        <f>_xlfn.ISOWEEKNUM(Table3[[#This Row],[dt]])</f>
        <v>28</v>
      </c>
      <c r="D4908" s="1">
        <v>17628</v>
      </c>
      <c r="E4908" s="1" t="s">
        <v>10</v>
      </c>
      <c r="F4908" s="1" t="s">
        <v>94</v>
      </c>
      <c r="G4908" s="1" t="s">
        <v>26</v>
      </c>
      <c r="H4908" s="1" t="s">
        <v>11</v>
      </c>
      <c r="I4908" s="1" t="s">
        <v>22</v>
      </c>
      <c r="J4908" s="1" t="s">
        <v>13</v>
      </c>
      <c r="K4908" s="1" t="s">
        <v>15</v>
      </c>
      <c r="L4908" s="1" t="s">
        <v>79</v>
      </c>
      <c r="M4908" s="1">
        <v>16960</v>
      </c>
      <c r="N4908" s="17">
        <v>110.801393728223</v>
      </c>
      <c r="O4908" s="8">
        <v>205.80425507846536</v>
      </c>
      <c r="P4908" s="8">
        <v>253.37109219880753</v>
      </c>
      <c r="Q4908" s="8">
        <f>P4908-Table3[[#This Row],[paid]]</f>
        <v>47.566837120342171</v>
      </c>
      <c r="R4908" s="8">
        <v>2.2867139453162815</v>
      </c>
      <c r="S4908" s="8">
        <v>200</v>
      </c>
      <c r="T4908" s="10">
        <v>0.06</v>
      </c>
      <c r="U4908" s="8">
        <v>23.60074808364671</v>
      </c>
      <c r="V4908" s="10">
        <v>1.552449405259986E-2</v>
      </c>
    </row>
    <row r="4909" spans="1:22" x14ac:dyDescent="0.25">
      <c r="A4909" s="6">
        <v>44758</v>
      </c>
      <c r="B4909" s="7" t="str">
        <f t="shared" si="76"/>
        <v>7</v>
      </c>
      <c r="C4909" s="17">
        <f>_xlfn.ISOWEEKNUM(Table3[[#This Row],[dt]])</f>
        <v>28</v>
      </c>
      <c r="D4909" s="1">
        <v>7797</v>
      </c>
      <c r="E4909" s="1" t="s">
        <v>10</v>
      </c>
      <c r="F4909" s="1" t="s">
        <v>95</v>
      </c>
      <c r="G4909" s="1" t="s">
        <v>30</v>
      </c>
      <c r="H4909" s="1" t="s">
        <v>19</v>
      </c>
      <c r="I4909" s="1" t="s">
        <v>18</v>
      </c>
      <c r="J4909" s="1" t="s">
        <v>13</v>
      </c>
      <c r="K4909" s="1" t="s">
        <v>14</v>
      </c>
      <c r="L4909" s="1" t="s">
        <v>78</v>
      </c>
      <c r="M4909" s="1">
        <v>129610</v>
      </c>
      <c r="N4909" s="17">
        <v>253.16807738814992</v>
      </c>
      <c r="O4909" s="8">
        <v>3761.745215769522</v>
      </c>
      <c r="P4909" s="8">
        <v>3779.1817615096875</v>
      </c>
      <c r="Q4909" s="8">
        <f>P4909-Table3[[#This Row],[paid]]</f>
        <v>17.436545740165457</v>
      </c>
      <c r="R4909" s="8">
        <v>14.927560380037788</v>
      </c>
      <c r="S4909" s="8">
        <v>4600</v>
      </c>
      <c r="T4909" s="10">
        <v>0.125</v>
      </c>
      <c r="U4909" s="8">
        <v>684.53755867681036</v>
      </c>
      <c r="V4909" s="10">
        <v>3.0188966901455894E-2</v>
      </c>
    </row>
    <row r="4910" spans="1:22" x14ac:dyDescent="0.25">
      <c r="A4910" s="6">
        <v>44758</v>
      </c>
      <c r="B4910" s="7" t="str">
        <f t="shared" si="76"/>
        <v>7</v>
      </c>
      <c r="C4910" s="17">
        <f>_xlfn.ISOWEEKNUM(Table3[[#This Row],[dt]])</f>
        <v>28</v>
      </c>
      <c r="D4910" s="1">
        <v>18200</v>
      </c>
      <c r="E4910" s="1" t="s">
        <v>10</v>
      </c>
      <c r="F4910" s="1" t="s">
        <v>95</v>
      </c>
      <c r="G4910" s="1" t="s">
        <v>31</v>
      </c>
      <c r="H4910" s="1" t="s">
        <v>17</v>
      </c>
      <c r="I4910" s="1" t="s">
        <v>12</v>
      </c>
      <c r="J4910" s="1" t="s">
        <v>16</v>
      </c>
      <c r="K4910" s="1" t="s">
        <v>15</v>
      </c>
      <c r="L4910" s="1" t="s">
        <v>75</v>
      </c>
      <c r="M4910" s="1">
        <v>260</v>
      </c>
      <c r="N4910" s="17">
        <v>0.46499744506898311</v>
      </c>
      <c r="O4910" s="8">
        <v>2.2325042058322446</v>
      </c>
      <c r="P4910" s="8">
        <v>2.4716875043279834E-2</v>
      </c>
      <c r="Q4910" s="8">
        <f>P4910-Table3[[#This Row],[paid]]</f>
        <v>-2.2077873307889648</v>
      </c>
      <c r="R4910" s="8">
        <v>6</v>
      </c>
      <c r="S4910" s="8">
        <v>200</v>
      </c>
      <c r="T4910" s="10">
        <v>0.12</v>
      </c>
      <c r="U4910" s="8">
        <v>1.3909174649549839E-2</v>
      </c>
      <c r="V4910" s="10">
        <v>9.3790002614236534E-2</v>
      </c>
    </row>
    <row r="4911" spans="1:22" x14ac:dyDescent="0.25">
      <c r="A4911" s="6">
        <v>44758</v>
      </c>
      <c r="B4911" s="7" t="str">
        <f t="shared" si="76"/>
        <v>7</v>
      </c>
      <c r="C4911" s="17">
        <f>_xlfn.ISOWEEKNUM(Table3[[#This Row],[dt]])</f>
        <v>28</v>
      </c>
      <c r="D4911" s="1">
        <v>9363</v>
      </c>
      <c r="E4911" s="1" t="s">
        <v>10</v>
      </c>
      <c r="F4911" s="1" t="s">
        <v>93</v>
      </c>
      <c r="G4911" s="1" t="s">
        <v>70</v>
      </c>
      <c r="H4911" s="1" t="s">
        <v>11</v>
      </c>
      <c r="I4911" s="1" t="s">
        <v>18</v>
      </c>
      <c r="J4911" s="1" t="s">
        <v>13</v>
      </c>
      <c r="K4911" s="1" t="s">
        <v>14</v>
      </c>
      <c r="L4911" s="1" t="s">
        <v>80</v>
      </c>
      <c r="M4911" s="1">
        <v>66360</v>
      </c>
      <c r="N4911" s="17">
        <v>191.1703276917537</v>
      </c>
      <c r="O4911" s="8">
        <v>1866.0239421453666</v>
      </c>
      <c r="P4911" s="8">
        <v>1857.9604609405615</v>
      </c>
      <c r="Q4911" s="8">
        <f>P4911-Table3[[#This Row],[paid]]</f>
        <v>-8.0634812048051572</v>
      </c>
      <c r="R4911" s="8">
        <v>9.7188746986737851</v>
      </c>
      <c r="S4911" s="8">
        <v>400</v>
      </c>
      <c r="T4911" s="10">
        <v>0.12</v>
      </c>
      <c r="U4911" s="8">
        <v>909.26114963611337</v>
      </c>
      <c r="V4911" s="10">
        <v>8.1564450980100969E-2</v>
      </c>
    </row>
    <row r="4912" spans="1:22" x14ac:dyDescent="0.25">
      <c r="A4912" s="6">
        <v>44758</v>
      </c>
      <c r="B4912" s="7" t="str">
        <f t="shared" si="76"/>
        <v>7</v>
      </c>
      <c r="C4912" s="17">
        <f>_xlfn.ISOWEEKNUM(Table3[[#This Row],[dt]])</f>
        <v>28</v>
      </c>
      <c r="D4912" s="1">
        <v>18202</v>
      </c>
      <c r="E4912" s="1" t="s">
        <v>10</v>
      </c>
      <c r="F4912" s="1" t="s">
        <v>92</v>
      </c>
      <c r="G4912" s="1" t="s">
        <v>66</v>
      </c>
      <c r="H4912" s="1" t="s">
        <v>19</v>
      </c>
      <c r="I4912" s="1" t="s">
        <v>12</v>
      </c>
      <c r="J4912" s="1" t="s">
        <v>16</v>
      </c>
      <c r="K4912" s="1" t="s">
        <v>15</v>
      </c>
      <c r="L4912" s="1" t="s">
        <v>81</v>
      </c>
      <c r="M4912" s="1">
        <v>38160</v>
      </c>
      <c r="N4912" s="17">
        <v>45.927486083947642</v>
      </c>
      <c r="O4912" s="8">
        <v>635.26288731109594</v>
      </c>
      <c r="P4912" s="8">
        <v>607.83390451309924</v>
      </c>
      <c r="Q4912" s="8">
        <f>P4912-Table3[[#This Row],[paid]]</f>
        <v>-27.428982797996696</v>
      </c>
      <c r="R4912" s="8">
        <v>13.234643485647835</v>
      </c>
      <c r="S4912" s="8">
        <v>200</v>
      </c>
      <c r="T4912" s="10">
        <v>0.05</v>
      </c>
      <c r="U4912" s="8">
        <v>75.854115940619224</v>
      </c>
      <c r="V4912" s="10">
        <v>2.0799025133184913E-2</v>
      </c>
    </row>
    <row r="4913" spans="1:22" x14ac:dyDescent="0.25">
      <c r="A4913" s="6">
        <v>44758</v>
      </c>
      <c r="B4913" s="7" t="str">
        <f t="shared" si="76"/>
        <v>7</v>
      </c>
      <c r="C4913" s="17">
        <f>_xlfn.ISOWEEKNUM(Table3[[#This Row],[dt]])</f>
        <v>28</v>
      </c>
      <c r="D4913" s="1">
        <v>18181</v>
      </c>
      <c r="E4913" s="1" t="s">
        <v>10</v>
      </c>
      <c r="F4913" s="1" t="s">
        <v>94</v>
      </c>
      <c r="G4913" s="1" t="s">
        <v>58</v>
      </c>
      <c r="H4913" s="1" t="s">
        <v>17</v>
      </c>
      <c r="I4913" s="1" t="s">
        <v>12</v>
      </c>
      <c r="J4913" s="1" t="s">
        <v>13</v>
      </c>
      <c r="K4913" s="1" t="s">
        <v>15</v>
      </c>
      <c r="L4913" s="1" t="s">
        <v>76</v>
      </c>
      <c r="M4913" s="1">
        <v>130140</v>
      </c>
      <c r="N4913" s="17">
        <v>609.51345943979629</v>
      </c>
      <c r="O4913" s="8">
        <v>2919.2512823989068</v>
      </c>
      <c r="P4913" s="8">
        <v>2879.1633464547244</v>
      </c>
      <c r="Q4913" s="8">
        <f>P4913-Table3[[#This Row],[paid]]</f>
        <v>-40.087935944182391</v>
      </c>
      <c r="R4913" s="8">
        <v>4.7237075766972607</v>
      </c>
      <c r="S4913" s="8">
        <v>5000</v>
      </c>
      <c r="T4913" s="10">
        <v>0.15</v>
      </c>
      <c r="U4913" s="8">
        <v>2444.7914799328778</v>
      </c>
      <c r="V4913" s="10">
        <v>0.14152210125806669</v>
      </c>
    </row>
    <row r="4914" spans="1:22" x14ac:dyDescent="0.25">
      <c r="A4914" s="6">
        <v>44758</v>
      </c>
      <c r="B4914" s="7" t="str">
        <f t="shared" si="76"/>
        <v>7</v>
      </c>
      <c r="C4914" s="17">
        <f>_xlfn.ISOWEEKNUM(Table3[[#This Row],[dt]])</f>
        <v>28</v>
      </c>
      <c r="D4914" s="1">
        <v>17848</v>
      </c>
      <c r="E4914" s="1" t="s">
        <v>10</v>
      </c>
      <c r="F4914" s="1" t="s">
        <v>91</v>
      </c>
      <c r="G4914" s="1" t="s">
        <v>48</v>
      </c>
      <c r="H4914" s="1" t="s">
        <v>11</v>
      </c>
      <c r="I4914" s="1" t="s">
        <v>12</v>
      </c>
      <c r="J4914" s="1" t="s">
        <v>16</v>
      </c>
      <c r="K4914" s="1" t="s">
        <v>14</v>
      </c>
      <c r="L4914" s="1" t="s">
        <v>80</v>
      </c>
      <c r="M4914" s="1">
        <v>2480</v>
      </c>
      <c r="N4914" s="17">
        <v>14.667074538594882</v>
      </c>
      <c r="O4914" s="8">
        <v>42.264095571449573</v>
      </c>
      <c r="P4914" s="8">
        <v>1.7812949426803124</v>
      </c>
      <c r="Q4914" s="8">
        <f>P4914-Table3[[#This Row],[paid]]</f>
        <v>-40.482800628769262</v>
      </c>
      <c r="R4914" s="8">
        <v>0.12144855049267118</v>
      </c>
      <c r="S4914" s="8">
        <v>200</v>
      </c>
      <c r="T4914" s="10">
        <v>7.0000000000000007E-2</v>
      </c>
      <c r="U4914" s="8">
        <v>2.8815215794485032E-3</v>
      </c>
      <c r="V4914" s="10">
        <v>2.6960925171219175E-4</v>
      </c>
    </row>
    <row r="4915" spans="1:22" x14ac:dyDescent="0.25">
      <c r="A4915" s="6">
        <v>44758</v>
      </c>
      <c r="B4915" s="7" t="str">
        <f t="shared" si="76"/>
        <v>7</v>
      </c>
      <c r="C4915" s="17">
        <f>_xlfn.ISOWEEKNUM(Table3[[#This Row],[dt]])</f>
        <v>28</v>
      </c>
      <c r="D4915" s="1">
        <v>18201</v>
      </c>
      <c r="E4915" s="1" t="s">
        <v>10</v>
      </c>
      <c r="F4915" s="1" t="s">
        <v>90</v>
      </c>
      <c r="G4915" s="1" t="s">
        <v>29</v>
      </c>
      <c r="H4915" s="1" t="s">
        <v>11</v>
      </c>
      <c r="I4915" s="1" t="s">
        <v>18</v>
      </c>
      <c r="J4915" s="1" t="s">
        <v>16</v>
      </c>
      <c r="K4915" s="1" t="s">
        <v>15</v>
      </c>
      <c r="L4915" s="1" t="s">
        <v>77</v>
      </c>
      <c r="M4915" s="1">
        <v>3570</v>
      </c>
      <c r="N4915" s="17">
        <v>27.806952357361077</v>
      </c>
      <c r="O4915" s="8">
        <v>50.397789767648703</v>
      </c>
      <c r="P4915" s="8">
        <v>0.82532917490300761</v>
      </c>
      <c r="Q4915" s="8">
        <f>P4915-Table3[[#This Row],[paid]]</f>
        <v>-49.572460592745699</v>
      </c>
      <c r="R4915" s="8">
        <v>2.9680677130535158E-2</v>
      </c>
      <c r="S4915" s="8">
        <v>200</v>
      </c>
      <c r="T4915" s="10">
        <v>0.15</v>
      </c>
      <c r="U4915" s="8">
        <v>0.34789052624944877</v>
      </c>
      <c r="V4915" s="10">
        <v>7.0252883501570301E-2</v>
      </c>
    </row>
    <row r="4916" spans="1:22" x14ac:dyDescent="0.25">
      <c r="A4916" s="6">
        <v>44758</v>
      </c>
      <c r="B4916" s="7" t="str">
        <f t="shared" si="76"/>
        <v>7</v>
      </c>
      <c r="C4916" s="17">
        <f>_xlfn.ISOWEEKNUM(Table3[[#This Row],[dt]])</f>
        <v>28</v>
      </c>
      <c r="D4916" s="1">
        <v>17833</v>
      </c>
      <c r="E4916" s="1" t="s">
        <v>10</v>
      </c>
      <c r="F4916" s="1" t="s">
        <v>89</v>
      </c>
      <c r="G4916" s="1" t="s">
        <v>52</v>
      </c>
      <c r="H4916" s="1" t="s">
        <v>11</v>
      </c>
      <c r="I4916" s="1" t="s">
        <v>12</v>
      </c>
      <c r="J4916" s="1" t="s">
        <v>13</v>
      </c>
      <c r="K4916" s="1" t="s">
        <v>15</v>
      </c>
      <c r="L4916" s="1" t="s">
        <v>79</v>
      </c>
      <c r="M4916" s="1">
        <v>2610</v>
      </c>
      <c r="N4916" s="17">
        <v>21.237451125435907</v>
      </c>
      <c r="O4916" s="8">
        <v>55.555589961329311</v>
      </c>
      <c r="P4916" s="8">
        <v>1.276903816610919</v>
      </c>
      <c r="Q4916" s="8">
        <f>P4916-Table3[[#This Row],[paid]]</f>
        <v>-54.278686144718392</v>
      </c>
      <c r="R4916" s="8">
        <v>6.0125097360746019E-2</v>
      </c>
      <c r="S4916" s="8">
        <v>200</v>
      </c>
      <c r="T4916" s="10">
        <v>0.15</v>
      </c>
      <c r="U4916" s="8">
        <v>5.561886655213856E-2</v>
      </c>
      <c r="V4916" s="10">
        <v>7.2596001135202702E-3</v>
      </c>
    </row>
    <row r="4917" spans="1:22" x14ac:dyDescent="0.25">
      <c r="A4917" s="6">
        <v>44758</v>
      </c>
      <c r="B4917" s="7" t="str">
        <f t="shared" si="76"/>
        <v>7</v>
      </c>
      <c r="C4917" s="17">
        <f>_xlfn.ISOWEEKNUM(Table3[[#This Row],[dt]])</f>
        <v>28</v>
      </c>
      <c r="D4917" s="1">
        <v>18220</v>
      </c>
      <c r="E4917" s="1" t="s">
        <v>10</v>
      </c>
      <c r="F4917" s="1" t="s">
        <v>90</v>
      </c>
      <c r="G4917" s="1" t="s">
        <v>53</v>
      </c>
      <c r="H4917" s="1" t="s">
        <v>17</v>
      </c>
      <c r="I4917" s="1" t="s">
        <v>12</v>
      </c>
      <c r="J4917" s="1" t="s">
        <v>16</v>
      </c>
      <c r="K4917" s="1" t="s">
        <v>15</v>
      </c>
      <c r="L4917" s="1" t="s">
        <v>79</v>
      </c>
      <c r="M4917" s="1">
        <v>44190</v>
      </c>
      <c r="N4917" s="17">
        <v>351.1342113856536</v>
      </c>
      <c r="O4917" s="8">
        <v>282.1173517401574</v>
      </c>
      <c r="P4917" s="8">
        <v>226.16678954677909</v>
      </c>
      <c r="Q4917" s="8">
        <f>P4917-Table3[[#This Row],[paid]]</f>
        <v>-55.950562193378317</v>
      </c>
      <c r="R4917" s="8">
        <v>0.64410354278574766</v>
      </c>
      <c r="S4917" s="8">
        <v>200</v>
      </c>
      <c r="T4917" s="10">
        <v>7.0000000000000007E-2</v>
      </c>
      <c r="U4917" s="8">
        <v>78.217343644945586</v>
      </c>
      <c r="V4917" s="10">
        <v>5.7639868200578252E-2</v>
      </c>
    </row>
    <row r="4918" spans="1:22" x14ac:dyDescent="0.25">
      <c r="A4918" s="6">
        <v>44758</v>
      </c>
      <c r="B4918" s="7" t="str">
        <f t="shared" si="76"/>
        <v>7</v>
      </c>
      <c r="C4918" s="17">
        <f>_xlfn.ISOWEEKNUM(Table3[[#This Row],[dt]])</f>
        <v>28</v>
      </c>
      <c r="D4918" s="1">
        <v>13155</v>
      </c>
      <c r="E4918" s="1" t="s">
        <v>10</v>
      </c>
      <c r="F4918" s="1" t="s">
        <v>94</v>
      </c>
      <c r="G4918" s="1" t="s">
        <v>59</v>
      </c>
      <c r="H4918" s="1" t="s">
        <v>17</v>
      </c>
      <c r="I4918" s="1" t="s">
        <v>12</v>
      </c>
      <c r="J4918" s="1" t="s">
        <v>13</v>
      </c>
      <c r="K4918" s="1" t="s">
        <v>14</v>
      </c>
      <c r="L4918" s="1" t="s">
        <v>79</v>
      </c>
      <c r="M4918" s="1">
        <v>35850</v>
      </c>
      <c r="N4918" s="17">
        <v>262.47015756804075</v>
      </c>
      <c r="O4918" s="8">
        <v>1195.8122317913601</v>
      </c>
      <c r="P4918" s="8">
        <v>1137.1921192031477</v>
      </c>
      <c r="Q4918" s="8">
        <f>P4918-Table3[[#This Row],[paid]]</f>
        <v>-58.620112588212351</v>
      </c>
      <c r="R4918" s="8">
        <v>4.3326530137368122</v>
      </c>
      <c r="S4918" s="8">
        <v>2000</v>
      </c>
      <c r="T4918" s="10">
        <v>7.0000000000000007E-2</v>
      </c>
      <c r="U4918" s="8">
        <v>213.48826923246031</v>
      </c>
      <c r="V4918" s="10">
        <v>3.1288801254041931E-2</v>
      </c>
    </row>
    <row r="4919" spans="1:22" x14ac:dyDescent="0.25">
      <c r="A4919" s="6">
        <v>44758</v>
      </c>
      <c r="B4919" s="7" t="str">
        <f t="shared" si="76"/>
        <v>7</v>
      </c>
      <c r="C4919" s="17">
        <f>_xlfn.ISOWEEKNUM(Table3[[#This Row],[dt]])</f>
        <v>28</v>
      </c>
      <c r="D4919" s="1">
        <v>15839</v>
      </c>
      <c r="E4919" s="1" t="s">
        <v>10</v>
      </c>
      <c r="F4919" s="1" t="s">
        <v>92</v>
      </c>
      <c r="G4919" s="1" t="s">
        <v>66</v>
      </c>
      <c r="H4919" s="1" t="s">
        <v>19</v>
      </c>
      <c r="I4919" s="1" t="s">
        <v>12</v>
      </c>
      <c r="J4919" s="1" t="s">
        <v>16</v>
      </c>
      <c r="K4919" s="1" t="s">
        <v>14</v>
      </c>
      <c r="L4919" s="1" t="s">
        <v>80</v>
      </c>
      <c r="M4919" s="1">
        <v>3110</v>
      </c>
      <c r="N4919" s="17">
        <v>2.0860482943656575</v>
      </c>
      <c r="O4919" s="8">
        <v>74.398336628334334</v>
      </c>
      <c r="P4919" s="8">
        <v>1.8476014669902243</v>
      </c>
      <c r="Q4919" s="8">
        <f>P4919-Table3[[#This Row],[paid]]</f>
        <v>-72.550735161344107</v>
      </c>
      <c r="R4919" s="8">
        <v>0.88569448367064674</v>
      </c>
      <c r="S4919" s="8">
        <v>200</v>
      </c>
      <c r="T4919" s="10">
        <v>7.4999999999999997E-2</v>
      </c>
      <c r="U4919" s="8">
        <v>0.13855351388071835</v>
      </c>
      <c r="V4919" s="10">
        <v>1.2498502910950135E-2</v>
      </c>
    </row>
    <row r="4920" spans="1:22" x14ac:dyDescent="0.25">
      <c r="A4920" s="6">
        <v>44758</v>
      </c>
      <c r="B4920" s="7" t="str">
        <f t="shared" si="76"/>
        <v>7</v>
      </c>
      <c r="C4920" s="17">
        <f>_xlfn.ISOWEEKNUM(Table3[[#This Row],[dt]])</f>
        <v>28</v>
      </c>
      <c r="D4920" s="1">
        <v>15810</v>
      </c>
      <c r="E4920" s="1" t="s">
        <v>10</v>
      </c>
      <c r="F4920" s="1" t="s">
        <v>95</v>
      </c>
      <c r="G4920" s="1" t="s">
        <v>63</v>
      </c>
      <c r="H4920" s="1" t="s">
        <v>11</v>
      </c>
      <c r="I4920" s="1" t="s">
        <v>18</v>
      </c>
      <c r="J4920" s="1" t="s">
        <v>16</v>
      </c>
      <c r="K4920" s="1" t="s">
        <v>14</v>
      </c>
      <c r="L4920" s="1" t="s">
        <v>77</v>
      </c>
      <c r="M4920" s="1">
        <v>9830</v>
      </c>
      <c r="N4920" s="17">
        <v>50.192458758837397</v>
      </c>
      <c r="O4920" s="8">
        <v>263.81868185101354</v>
      </c>
      <c r="P4920" s="8">
        <v>169.76549113612614</v>
      </c>
      <c r="Q4920" s="8">
        <f>P4920-Table3[[#This Row],[paid]]</f>
        <v>-94.053190714887393</v>
      </c>
      <c r="R4920" s="8">
        <v>3.3822907929617116</v>
      </c>
      <c r="S4920" s="8">
        <v>200</v>
      </c>
      <c r="T4920" s="10">
        <v>0.15</v>
      </c>
      <c r="U4920" s="8">
        <v>10.88741755036768</v>
      </c>
      <c r="V4920" s="10">
        <v>1.0688683427852468E-2</v>
      </c>
    </row>
    <row r="4921" spans="1:22" x14ac:dyDescent="0.25">
      <c r="A4921" s="6">
        <v>44758</v>
      </c>
      <c r="B4921" s="7" t="str">
        <f t="shared" si="76"/>
        <v>7</v>
      </c>
      <c r="C4921" s="17">
        <f>_xlfn.ISOWEEKNUM(Table3[[#This Row],[dt]])</f>
        <v>28</v>
      </c>
      <c r="D4921" s="1">
        <v>17268</v>
      </c>
      <c r="E4921" s="1" t="s">
        <v>10</v>
      </c>
      <c r="F4921" s="1" t="s">
        <v>89</v>
      </c>
      <c r="G4921" s="1" t="s">
        <v>73</v>
      </c>
      <c r="H4921" s="1" t="s">
        <v>11</v>
      </c>
      <c r="I4921" s="1" t="s">
        <v>18</v>
      </c>
      <c r="J4921" s="1" t="s">
        <v>16</v>
      </c>
      <c r="K4921" s="1" t="s">
        <v>14</v>
      </c>
      <c r="L4921" s="1" t="s">
        <v>77</v>
      </c>
      <c r="M4921" s="1">
        <v>111230</v>
      </c>
      <c r="N4921" s="17">
        <v>395.8362989323843</v>
      </c>
      <c r="O4921" s="8">
        <v>2448.4393828421507</v>
      </c>
      <c r="P4921" s="8">
        <v>2341.017351363595</v>
      </c>
      <c r="Q4921" s="8">
        <f>P4921-Table3[[#This Row],[paid]]</f>
        <v>-107.42203147855571</v>
      </c>
      <c r="R4921" s="8">
        <v>5.9141047894737957</v>
      </c>
      <c r="S4921" s="8">
        <v>2400</v>
      </c>
      <c r="T4921" s="10">
        <v>0.15</v>
      </c>
      <c r="U4921" s="8">
        <v>750.84402990048204</v>
      </c>
      <c r="V4921" s="10">
        <v>5.3455678821512559E-2</v>
      </c>
    </row>
    <row r="4922" spans="1:22" x14ac:dyDescent="0.25">
      <c r="A4922" s="6">
        <v>44758</v>
      </c>
      <c r="B4922" s="7" t="str">
        <f t="shared" si="76"/>
        <v>7</v>
      </c>
      <c r="C4922" s="17">
        <f>_xlfn.ISOWEEKNUM(Table3[[#This Row],[dt]])</f>
        <v>28</v>
      </c>
      <c r="D4922" s="1">
        <v>15673</v>
      </c>
      <c r="E4922" s="1" t="s">
        <v>10</v>
      </c>
      <c r="F4922" s="1" t="s">
        <v>91</v>
      </c>
      <c r="G4922" s="1" t="s">
        <v>46</v>
      </c>
      <c r="H4922" s="1" t="s">
        <v>19</v>
      </c>
      <c r="I4922" s="1" t="s">
        <v>21</v>
      </c>
      <c r="J4922" s="1" t="s">
        <v>16</v>
      </c>
      <c r="K4922" s="1" t="s">
        <v>15</v>
      </c>
      <c r="L4922" s="1" t="s">
        <v>78</v>
      </c>
      <c r="M4922" s="1">
        <v>12850</v>
      </c>
      <c r="N4922" s="17">
        <v>9.0017513134851139</v>
      </c>
      <c r="O4922" s="8">
        <v>122.30444275383377</v>
      </c>
      <c r="P4922" s="8">
        <v>13.106597359576048</v>
      </c>
      <c r="Q4922" s="8">
        <f>P4922-Table3[[#This Row],[paid]]</f>
        <v>-109.19784539425773</v>
      </c>
      <c r="R4922" s="8">
        <v>1.4560052708789735</v>
      </c>
      <c r="S4922" s="8">
        <v>200</v>
      </c>
      <c r="T4922" s="10">
        <v>0.06</v>
      </c>
      <c r="U4922" s="8">
        <v>1.3377600791310089</v>
      </c>
      <c r="V4922" s="10">
        <v>1.7011281194626814E-2</v>
      </c>
    </row>
    <row r="4923" spans="1:22" x14ac:dyDescent="0.25">
      <c r="A4923" s="6">
        <v>44758</v>
      </c>
      <c r="B4923" s="7" t="str">
        <f t="shared" si="76"/>
        <v>7</v>
      </c>
      <c r="C4923" s="17">
        <f>_xlfn.ISOWEEKNUM(Table3[[#This Row],[dt]])</f>
        <v>28</v>
      </c>
      <c r="D4923" s="1">
        <v>18006</v>
      </c>
      <c r="E4923" s="1" t="s">
        <v>10</v>
      </c>
      <c r="F4923" s="1" t="s">
        <v>90</v>
      </c>
      <c r="G4923" s="1" t="s">
        <v>55</v>
      </c>
      <c r="H4923" s="1" t="s">
        <v>11</v>
      </c>
      <c r="I4923" s="1" t="s">
        <v>12</v>
      </c>
      <c r="J4923" s="1" t="s">
        <v>16</v>
      </c>
      <c r="K4923" s="1" t="s">
        <v>14</v>
      </c>
      <c r="L4923" s="1" t="s">
        <v>77</v>
      </c>
      <c r="M4923" s="1">
        <v>4010</v>
      </c>
      <c r="N4923" s="17">
        <v>20.289260143198092</v>
      </c>
      <c r="O4923" s="8">
        <v>118.31329475417691</v>
      </c>
      <c r="P4923" s="8">
        <v>7.5487082253659414</v>
      </c>
      <c r="Q4923" s="8">
        <f>P4923-Table3[[#This Row],[paid]]</f>
        <v>-110.76458652881097</v>
      </c>
      <c r="R4923" s="8">
        <v>0.37205438601942425</v>
      </c>
      <c r="S4923" s="8">
        <v>200</v>
      </c>
      <c r="T4923" s="10">
        <v>0.08</v>
      </c>
      <c r="U4923" s="8">
        <v>3.166980364455215</v>
      </c>
      <c r="V4923" s="10">
        <v>6.9923229906921999E-2</v>
      </c>
    </row>
    <row r="4924" spans="1:22" x14ac:dyDescent="0.25">
      <c r="A4924" s="6">
        <v>44758</v>
      </c>
      <c r="B4924" s="7" t="str">
        <f t="shared" si="76"/>
        <v>7</v>
      </c>
      <c r="C4924" s="17">
        <f>_xlfn.ISOWEEKNUM(Table3[[#This Row],[dt]])</f>
        <v>28</v>
      </c>
      <c r="D4924" s="1">
        <v>18106</v>
      </c>
      <c r="E4924" s="1" t="s">
        <v>10</v>
      </c>
      <c r="F4924" s="1" t="s">
        <v>95</v>
      </c>
      <c r="G4924" s="1" t="s">
        <v>58</v>
      </c>
      <c r="H4924" s="1" t="s">
        <v>11</v>
      </c>
      <c r="I4924" s="1" t="s">
        <v>18</v>
      </c>
      <c r="J4924" s="1" t="s">
        <v>16</v>
      </c>
      <c r="K4924" s="1" t="s">
        <v>15</v>
      </c>
      <c r="L4924" s="1" t="s">
        <v>78</v>
      </c>
      <c r="M4924" s="1">
        <v>198030</v>
      </c>
      <c r="N4924" s="17">
        <v>1032.0001727513534</v>
      </c>
      <c r="O4924" s="8">
        <v>2392.8752378513541</v>
      </c>
      <c r="P4924" s="8">
        <v>2273.892871855463</v>
      </c>
      <c r="Q4924" s="8">
        <f>P4924-Table3[[#This Row],[paid]]</f>
        <v>-118.98236599589109</v>
      </c>
      <c r="R4924" s="8">
        <v>2.2033841969165318</v>
      </c>
      <c r="S4924" s="8">
        <v>3600</v>
      </c>
      <c r="T4924" s="10">
        <v>0.06</v>
      </c>
      <c r="U4924" s="8">
        <v>782.10906663318531</v>
      </c>
      <c r="V4924" s="10">
        <v>5.7325264843794493E-2</v>
      </c>
    </row>
    <row r="4925" spans="1:22" x14ac:dyDescent="0.25">
      <c r="A4925" s="6">
        <v>44758</v>
      </c>
      <c r="B4925" s="7" t="str">
        <f t="shared" si="76"/>
        <v>7</v>
      </c>
      <c r="C4925" s="17">
        <f>_xlfn.ISOWEEKNUM(Table3[[#This Row],[dt]])</f>
        <v>28</v>
      </c>
      <c r="D4925" s="1">
        <v>5435</v>
      </c>
      <c r="E4925" s="1" t="s">
        <v>10</v>
      </c>
      <c r="F4925" s="1" t="s">
        <v>89</v>
      </c>
      <c r="G4925" s="1" t="s">
        <v>48</v>
      </c>
      <c r="H4925" s="1" t="s">
        <v>17</v>
      </c>
      <c r="I4925" s="1" t="s">
        <v>21</v>
      </c>
      <c r="J4925" s="1" t="s">
        <v>16</v>
      </c>
      <c r="K4925" s="1" t="s">
        <v>15</v>
      </c>
      <c r="L4925" s="1" t="s">
        <v>79</v>
      </c>
      <c r="M4925" s="1">
        <v>14420</v>
      </c>
      <c r="N4925" s="17">
        <v>18.895705521472394</v>
      </c>
      <c r="O4925" s="8">
        <v>166.74890089476565</v>
      </c>
      <c r="P4925" s="8">
        <v>23.869985813156642</v>
      </c>
      <c r="Q4925" s="8">
        <f>P4925-Table3[[#This Row],[paid]]</f>
        <v>-142.87891508160902</v>
      </c>
      <c r="R4925" s="8">
        <v>1.2632492492027703</v>
      </c>
      <c r="S4925" s="8">
        <v>200</v>
      </c>
      <c r="T4925" s="10">
        <v>0.08</v>
      </c>
      <c r="U4925" s="8">
        <v>11.054305550342464</v>
      </c>
      <c r="V4925" s="10">
        <v>7.718413713404583E-2</v>
      </c>
    </row>
    <row r="4926" spans="1:22" x14ac:dyDescent="0.25">
      <c r="A4926" s="6">
        <v>44758</v>
      </c>
      <c r="B4926" s="7" t="str">
        <f t="shared" si="76"/>
        <v>7</v>
      </c>
      <c r="C4926" s="17">
        <f>_xlfn.ISOWEEKNUM(Table3[[#This Row],[dt]])</f>
        <v>28</v>
      </c>
      <c r="D4926" s="1">
        <v>10601</v>
      </c>
      <c r="E4926" s="1" t="s">
        <v>10</v>
      </c>
      <c r="F4926" s="1" t="s">
        <v>95</v>
      </c>
      <c r="G4926" s="1" t="s">
        <v>58</v>
      </c>
      <c r="H4926" s="1" t="s">
        <v>11</v>
      </c>
      <c r="I4926" s="1" t="s">
        <v>21</v>
      </c>
      <c r="J4926" s="1" t="s">
        <v>16</v>
      </c>
      <c r="K4926" s="1" t="s">
        <v>14</v>
      </c>
      <c r="L4926" s="1" t="s">
        <v>80</v>
      </c>
      <c r="M4926" s="1">
        <v>38080</v>
      </c>
      <c r="N4926" s="17">
        <v>275.56972893413467</v>
      </c>
      <c r="O4926" s="8">
        <v>768.89423933108833</v>
      </c>
      <c r="P4926" s="8">
        <v>598.54230822453587</v>
      </c>
      <c r="Q4926" s="8">
        <f>P4926-Table3[[#This Row],[paid]]</f>
        <v>-170.35193110655246</v>
      </c>
      <c r="R4926" s="8">
        <v>2.1720176252290631</v>
      </c>
      <c r="S4926" s="8">
        <v>600</v>
      </c>
      <c r="T4926" s="10">
        <v>0.08</v>
      </c>
      <c r="U4926" s="8">
        <v>149.15259960039498</v>
      </c>
      <c r="V4926" s="10">
        <v>4.1532179527633939E-2</v>
      </c>
    </row>
    <row r="4927" spans="1:22" x14ac:dyDescent="0.25">
      <c r="A4927" s="6">
        <v>44758</v>
      </c>
      <c r="B4927" s="7" t="str">
        <f t="shared" si="76"/>
        <v>7</v>
      </c>
      <c r="C4927" s="17">
        <f>_xlfn.ISOWEEKNUM(Table3[[#This Row],[dt]])</f>
        <v>28</v>
      </c>
      <c r="D4927" s="1">
        <v>17473</v>
      </c>
      <c r="E4927" s="1" t="s">
        <v>10</v>
      </c>
      <c r="F4927" s="1" t="s">
        <v>89</v>
      </c>
      <c r="G4927" s="1" t="s">
        <v>51</v>
      </c>
      <c r="H4927" s="1" t="s">
        <v>17</v>
      </c>
      <c r="I4927" s="1" t="s">
        <v>12</v>
      </c>
      <c r="J4927" s="1" t="s">
        <v>16</v>
      </c>
      <c r="K4927" s="1" t="s">
        <v>15</v>
      </c>
      <c r="L4927" s="1" t="s">
        <v>79</v>
      </c>
      <c r="M4927" s="1">
        <v>50010</v>
      </c>
      <c r="N4927" s="17">
        <v>191.15145723841374</v>
      </c>
      <c r="O4927" s="8">
        <v>1009.713058027595</v>
      </c>
      <c r="P4927" s="8">
        <v>804.200510144291</v>
      </c>
      <c r="Q4927" s="8">
        <f>P4927-Table3[[#This Row],[paid]]</f>
        <v>-205.51254788330402</v>
      </c>
      <c r="R4927" s="8">
        <v>4.2071377417816471</v>
      </c>
      <c r="S4927" s="8">
        <v>400</v>
      </c>
      <c r="T4927" s="10">
        <v>6.5000000000000002E-2</v>
      </c>
      <c r="U4927" s="8">
        <v>174.00509774996712</v>
      </c>
      <c r="V4927" s="10">
        <v>3.6061715031480319E-2</v>
      </c>
    </row>
    <row r="4928" spans="1:22" x14ac:dyDescent="0.25">
      <c r="A4928" s="6">
        <v>44758</v>
      </c>
      <c r="B4928" s="7" t="str">
        <f t="shared" si="76"/>
        <v>7</v>
      </c>
      <c r="C4928" s="17">
        <f>_xlfn.ISOWEEKNUM(Table3[[#This Row],[dt]])</f>
        <v>28</v>
      </c>
      <c r="D4928" s="1">
        <v>17267</v>
      </c>
      <c r="E4928" s="1" t="s">
        <v>10</v>
      </c>
      <c r="F4928" s="1" t="s">
        <v>93</v>
      </c>
      <c r="G4928" s="1" t="s">
        <v>38</v>
      </c>
      <c r="H4928" s="1" t="s">
        <v>11</v>
      </c>
      <c r="I4928" s="1" t="s">
        <v>21</v>
      </c>
      <c r="J4928" s="1" t="s">
        <v>13</v>
      </c>
      <c r="K4928" s="1" t="s">
        <v>15</v>
      </c>
      <c r="L4928" s="1" t="s">
        <v>78</v>
      </c>
      <c r="M4928" s="1">
        <v>70430</v>
      </c>
      <c r="N4928" s="17">
        <v>448.7229916897507</v>
      </c>
      <c r="O4928" s="8">
        <v>1211.9638176813926</v>
      </c>
      <c r="P4928" s="8">
        <v>985.21019943790952</v>
      </c>
      <c r="Q4928" s="8">
        <f>P4928-Table3[[#This Row],[paid]]</f>
        <v>-226.75361824348306</v>
      </c>
      <c r="R4928" s="8">
        <v>2.195586626234407</v>
      </c>
      <c r="S4928" s="8">
        <v>600</v>
      </c>
      <c r="T4928" s="10">
        <v>0.06</v>
      </c>
      <c r="U4928" s="8">
        <v>282.47035522963688</v>
      </c>
      <c r="V4928" s="10">
        <v>4.7785125006960319E-2</v>
      </c>
    </row>
    <row r="4929" spans="1:22" x14ac:dyDescent="0.25">
      <c r="A4929" s="6">
        <v>44758</v>
      </c>
      <c r="B4929" s="7" t="str">
        <f t="shared" si="76"/>
        <v>7</v>
      </c>
      <c r="C4929" s="17">
        <f>_xlfn.ISOWEEKNUM(Table3[[#This Row],[dt]])</f>
        <v>28</v>
      </c>
      <c r="D4929" s="1">
        <v>2851</v>
      </c>
      <c r="E4929" s="1" t="s">
        <v>10</v>
      </c>
      <c r="F4929" s="1" t="s">
        <v>94</v>
      </c>
      <c r="G4929" s="1" t="s">
        <v>39</v>
      </c>
      <c r="H4929" s="1" t="s">
        <v>11</v>
      </c>
      <c r="I4929" s="1" t="s">
        <v>18</v>
      </c>
      <c r="J4929" s="1" t="s">
        <v>13</v>
      </c>
      <c r="K4929" s="1" t="s">
        <v>15</v>
      </c>
      <c r="L4929" s="1" t="s">
        <v>77</v>
      </c>
      <c r="M4929" s="1">
        <v>27760</v>
      </c>
      <c r="N4929" s="17">
        <v>114.12596612399277</v>
      </c>
      <c r="O4929" s="8">
        <v>989.51131422788626</v>
      </c>
      <c r="P4929" s="8">
        <v>752.85956484586211</v>
      </c>
      <c r="Q4929" s="8">
        <f>P4929-Table3[[#This Row],[paid]]</f>
        <v>-236.65174938202415</v>
      </c>
      <c r="R4929" s="8">
        <v>6.5967420948525755</v>
      </c>
      <c r="S4929" s="8">
        <v>400</v>
      </c>
      <c r="T4929" s="10">
        <v>0.08</v>
      </c>
      <c r="U4929" s="8">
        <v>158.65292883555773</v>
      </c>
      <c r="V4929" s="10">
        <v>3.5122293772464674E-2</v>
      </c>
    </row>
    <row r="4930" spans="1:22" x14ac:dyDescent="0.25">
      <c r="A4930" s="6">
        <v>44758</v>
      </c>
      <c r="B4930" s="7" t="str">
        <f t="shared" ref="B4930:B4993" si="77">TEXT(A4930,"M")</f>
        <v>7</v>
      </c>
      <c r="C4930" s="17">
        <f>_xlfn.ISOWEEKNUM(Table3[[#This Row],[dt]])</f>
        <v>28</v>
      </c>
      <c r="D4930" s="1">
        <v>17047</v>
      </c>
      <c r="E4930" s="1" t="s">
        <v>10</v>
      </c>
      <c r="F4930" s="1" t="s">
        <v>90</v>
      </c>
      <c r="G4930" s="1" t="s">
        <v>54</v>
      </c>
      <c r="H4930" s="1" t="s">
        <v>17</v>
      </c>
      <c r="I4930" s="1" t="s">
        <v>12</v>
      </c>
      <c r="J4930" s="1" t="s">
        <v>16</v>
      </c>
      <c r="K4930" s="1" t="s">
        <v>20</v>
      </c>
      <c r="L4930" s="1" t="s">
        <v>78</v>
      </c>
      <c r="M4930" s="1">
        <v>10780</v>
      </c>
      <c r="N4930" s="17">
        <v>22.506734913793103</v>
      </c>
      <c r="O4930" s="8">
        <v>284.45277787528266</v>
      </c>
      <c r="P4930" s="8">
        <v>34.419910038339019</v>
      </c>
      <c r="Q4930" s="8">
        <f>P4930-Table3[[#This Row],[paid]]</f>
        <v>-250.03286783694364</v>
      </c>
      <c r="R4930" s="8">
        <v>1.5293160100821646</v>
      </c>
      <c r="S4930" s="8">
        <v>200</v>
      </c>
      <c r="T4930" s="10">
        <v>7.4999999999999997E-2</v>
      </c>
      <c r="U4930" s="8">
        <v>0.41228077890997117</v>
      </c>
      <c r="V4930" s="10">
        <v>1.9963289583013019E-3</v>
      </c>
    </row>
    <row r="4931" spans="1:22" x14ac:dyDescent="0.25">
      <c r="A4931" s="6">
        <v>44758</v>
      </c>
      <c r="B4931" s="7" t="str">
        <f t="shared" si="77"/>
        <v>7</v>
      </c>
      <c r="C4931" s="17">
        <f>_xlfn.ISOWEEKNUM(Table3[[#This Row],[dt]])</f>
        <v>28</v>
      </c>
      <c r="D4931" s="1">
        <v>2647</v>
      </c>
      <c r="E4931" s="1" t="s">
        <v>10</v>
      </c>
      <c r="F4931" s="1" t="s">
        <v>95</v>
      </c>
      <c r="G4931" s="1" t="s">
        <v>62</v>
      </c>
      <c r="H4931" s="1" t="s">
        <v>11</v>
      </c>
      <c r="I4931" s="1" t="s">
        <v>21</v>
      </c>
      <c r="J4931" s="1" t="s">
        <v>13</v>
      </c>
      <c r="K4931" s="1" t="s">
        <v>14</v>
      </c>
      <c r="L4931" s="1" t="s">
        <v>81</v>
      </c>
      <c r="M4931" s="1">
        <v>102250</v>
      </c>
      <c r="N4931" s="17">
        <v>300.24644748571126</v>
      </c>
      <c r="O4931" s="8">
        <v>2488.4286331728167</v>
      </c>
      <c r="P4931" s="8">
        <v>2223.636478963876</v>
      </c>
      <c r="Q4931" s="8">
        <f>P4931-Table3[[#This Row],[paid]]</f>
        <v>-264.7921542089407</v>
      </c>
      <c r="R4931" s="8">
        <v>7.4060375987286209</v>
      </c>
      <c r="S4931" s="8">
        <v>1600</v>
      </c>
      <c r="T4931" s="10">
        <v>0.08</v>
      </c>
      <c r="U4931" s="8">
        <v>199.5879231702481</v>
      </c>
      <c r="V4931" s="10">
        <v>1.4959573732666947E-2</v>
      </c>
    </row>
    <row r="4932" spans="1:22" x14ac:dyDescent="0.25">
      <c r="A4932" s="6">
        <v>44758</v>
      </c>
      <c r="B4932" s="7" t="str">
        <f t="shared" si="77"/>
        <v>7</v>
      </c>
      <c r="C4932" s="17">
        <f>_xlfn.ISOWEEKNUM(Table3[[#This Row],[dt]])</f>
        <v>28</v>
      </c>
      <c r="D4932" s="1">
        <v>3010</v>
      </c>
      <c r="E4932" s="1" t="s">
        <v>24</v>
      </c>
      <c r="F4932" s="1" t="s">
        <v>94</v>
      </c>
      <c r="G4932" s="1" t="s">
        <v>40</v>
      </c>
      <c r="H4932" s="1" t="s">
        <v>11</v>
      </c>
      <c r="I4932" s="1" t="s">
        <v>18</v>
      </c>
      <c r="J4932" s="1" t="s">
        <v>13</v>
      </c>
      <c r="K4932" s="1" t="s">
        <v>15</v>
      </c>
      <c r="L4932" s="1" t="s">
        <v>80</v>
      </c>
      <c r="M4932" s="1">
        <v>20510</v>
      </c>
      <c r="N4932" s="17">
        <v>97.159229828850854</v>
      </c>
      <c r="O4932" s="8">
        <v>385.99112031960431</v>
      </c>
      <c r="P4932" s="8">
        <v>100.81344078233349</v>
      </c>
      <c r="Q4932" s="8">
        <f>P4932-Table3[[#This Row],[paid]]</f>
        <v>-285.17767953727082</v>
      </c>
      <c r="R4932" s="8">
        <v>1.0376105384935599</v>
      </c>
      <c r="S4932" s="8">
        <v>200</v>
      </c>
      <c r="T4932" s="10">
        <v>0.06</v>
      </c>
      <c r="U4932" s="8">
        <v>14.743462083500242</v>
      </c>
      <c r="V4932" s="10">
        <v>2.4374167387945955E-2</v>
      </c>
    </row>
    <row r="4933" spans="1:22" x14ac:dyDescent="0.25">
      <c r="A4933" s="6">
        <v>44758</v>
      </c>
      <c r="B4933" s="7" t="str">
        <f t="shared" si="77"/>
        <v>7</v>
      </c>
      <c r="C4933" s="17">
        <f>_xlfn.ISOWEEKNUM(Table3[[#This Row],[dt]])</f>
        <v>28</v>
      </c>
      <c r="D4933" s="1">
        <v>18204</v>
      </c>
      <c r="E4933" s="1" t="s">
        <v>10</v>
      </c>
      <c r="F4933" s="1" t="s">
        <v>89</v>
      </c>
      <c r="G4933" s="1" t="s">
        <v>46</v>
      </c>
      <c r="H4933" s="1" t="s">
        <v>17</v>
      </c>
      <c r="I4933" s="1" t="s">
        <v>18</v>
      </c>
      <c r="J4933" s="1" t="s">
        <v>13</v>
      </c>
      <c r="K4933" s="1" t="s">
        <v>15</v>
      </c>
      <c r="L4933" s="1" t="s">
        <v>77</v>
      </c>
      <c r="M4933" s="1">
        <v>96320</v>
      </c>
      <c r="N4933" s="17">
        <v>644.44104603150333</v>
      </c>
      <c r="O4933" s="8">
        <v>797.85819433567383</v>
      </c>
      <c r="P4933" s="8">
        <v>489.68816127856007</v>
      </c>
      <c r="Q4933" s="8">
        <f>P4933-Table3[[#This Row],[paid]]</f>
        <v>-308.17003305711376</v>
      </c>
      <c r="R4933" s="8">
        <v>0.75986494698635598</v>
      </c>
      <c r="S4933" s="8">
        <v>400</v>
      </c>
      <c r="T4933" s="10">
        <v>0.06</v>
      </c>
      <c r="U4933" s="8">
        <v>176.16901017509284</v>
      </c>
      <c r="V4933" s="10">
        <v>5.9959590648846539E-2</v>
      </c>
    </row>
    <row r="4934" spans="1:22" x14ac:dyDescent="0.25">
      <c r="A4934" s="6">
        <v>44758</v>
      </c>
      <c r="B4934" s="7" t="str">
        <f t="shared" si="77"/>
        <v>7</v>
      </c>
      <c r="C4934" s="17">
        <f>_xlfn.ISOWEEKNUM(Table3[[#This Row],[dt]])</f>
        <v>28</v>
      </c>
      <c r="D4934" s="1">
        <v>17783</v>
      </c>
      <c r="E4934" s="1" t="s">
        <v>10</v>
      </c>
      <c r="F4934" s="1" t="s">
        <v>95</v>
      </c>
      <c r="G4934" s="1" t="s">
        <v>28</v>
      </c>
      <c r="H4934" s="1" t="s">
        <v>11</v>
      </c>
      <c r="I4934" s="1" t="s">
        <v>12</v>
      </c>
      <c r="J4934" s="1" t="s">
        <v>16</v>
      </c>
      <c r="K4934" s="1" t="s">
        <v>14</v>
      </c>
      <c r="L4934" s="1" t="s">
        <v>81</v>
      </c>
      <c r="M4934" s="1">
        <v>104650</v>
      </c>
      <c r="N4934" s="17">
        <v>393.61716590383833</v>
      </c>
      <c r="O4934" s="8">
        <v>1551.4301540772813</v>
      </c>
      <c r="P4934" s="8">
        <v>1226.2440569189853</v>
      </c>
      <c r="Q4934" s="8">
        <f>P4934-Table3[[#This Row],[paid]]</f>
        <v>-325.18609715829598</v>
      </c>
      <c r="R4934" s="8">
        <v>3.1153215945326931</v>
      </c>
      <c r="S4934" s="8">
        <v>2000</v>
      </c>
      <c r="T4934" s="10">
        <v>0.15</v>
      </c>
      <c r="U4934" s="8">
        <v>129.09712779201212</v>
      </c>
      <c r="V4934" s="10">
        <v>1.7546415694275508E-2</v>
      </c>
    </row>
    <row r="4935" spans="1:22" x14ac:dyDescent="0.25">
      <c r="A4935" s="6">
        <v>44758</v>
      </c>
      <c r="B4935" s="7" t="str">
        <f t="shared" si="77"/>
        <v>7</v>
      </c>
      <c r="C4935" s="17">
        <f>_xlfn.ISOWEEKNUM(Table3[[#This Row],[dt]])</f>
        <v>28</v>
      </c>
      <c r="D4935" s="1">
        <v>2796</v>
      </c>
      <c r="E4935" s="1" t="s">
        <v>10</v>
      </c>
      <c r="F4935" s="1" t="s">
        <v>92</v>
      </c>
      <c r="G4935" s="1" t="s">
        <v>67</v>
      </c>
      <c r="H4935" s="1" t="s">
        <v>17</v>
      </c>
      <c r="I4935" s="1" t="s">
        <v>12</v>
      </c>
      <c r="J4935" s="1" t="s">
        <v>13</v>
      </c>
      <c r="K4935" s="1" t="s">
        <v>14</v>
      </c>
      <c r="L4935" s="1" t="s">
        <v>77</v>
      </c>
      <c r="M4935" s="1">
        <v>7300</v>
      </c>
      <c r="N4935" s="17">
        <v>26.301567285173842</v>
      </c>
      <c r="O4935" s="8">
        <v>371.46641705935059</v>
      </c>
      <c r="P4935" s="8">
        <v>27.139302673524885</v>
      </c>
      <c r="Q4935" s="8">
        <f>P4935-Table3[[#This Row],[paid]]</f>
        <v>-344.32711438582572</v>
      </c>
      <c r="R4935" s="8">
        <v>1.0318511584981962</v>
      </c>
      <c r="S4935" s="8">
        <v>200</v>
      </c>
      <c r="T4935" s="10">
        <v>0.11</v>
      </c>
      <c r="U4935" s="8">
        <v>5.1208998402425365</v>
      </c>
      <c r="V4935" s="10">
        <v>3.1448240103076973E-2</v>
      </c>
    </row>
    <row r="4936" spans="1:22" x14ac:dyDescent="0.25">
      <c r="A4936" s="6">
        <v>44758</v>
      </c>
      <c r="B4936" s="7" t="str">
        <f t="shared" si="77"/>
        <v>7</v>
      </c>
      <c r="C4936" s="17">
        <f>_xlfn.ISOWEEKNUM(Table3[[#This Row],[dt]])</f>
        <v>28</v>
      </c>
      <c r="D4936" s="1">
        <v>15910</v>
      </c>
      <c r="E4936" s="1" t="s">
        <v>10</v>
      </c>
      <c r="F4936" s="1" t="s">
        <v>91</v>
      </c>
      <c r="G4936" s="1" t="s">
        <v>32</v>
      </c>
      <c r="H4936" s="1" t="s">
        <v>11</v>
      </c>
      <c r="I4936" s="1" t="s">
        <v>12</v>
      </c>
      <c r="J4936" s="1" t="s">
        <v>16</v>
      </c>
      <c r="K4936" s="1" t="s">
        <v>14</v>
      </c>
      <c r="L4936" s="1" t="s">
        <v>80</v>
      </c>
      <c r="M4936" s="1">
        <v>28650</v>
      </c>
      <c r="N4936" s="17">
        <v>125.06365951255</v>
      </c>
      <c r="O4936" s="8">
        <v>617.81845273629494</v>
      </c>
      <c r="P4936" s="8">
        <v>268.28693268605019</v>
      </c>
      <c r="Q4936" s="8">
        <f>P4936-Table3[[#This Row],[paid]]</f>
        <v>-349.53152005024475</v>
      </c>
      <c r="R4936" s="8">
        <v>2.1452029608899128</v>
      </c>
      <c r="S4936" s="8">
        <v>400</v>
      </c>
      <c r="T4936" s="10">
        <v>0.15</v>
      </c>
      <c r="U4936" s="8">
        <v>181.93604974832175</v>
      </c>
      <c r="V4936" s="10">
        <v>0.11302330178539581</v>
      </c>
    </row>
    <row r="4937" spans="1:22" x14ac:dyDescent="0.25">
      <c r="A4937" s="6">
        <v>44758</v>
      </c>
      <c r="B4937" s="7" t="str">
        <f t="shared" si="77"/>
        <v>7</v>
      </c>
      <c r="C4937" s="17">
        <f>_xlfn.ISOWEEKNUM(Table3[[#This Row],[dt]])</f>
        <v>28</v>
      </c>
      <c r="D4937" s="1">
        <v>5247</v>
      </c>
      <c r="E4937" s="1" t="s">
        <v>10</v>
      </c>
      <c r="F4937" s="1" t="s">
        <v>95</v>
      </c>
      <c r="G4937" s="1" t="s">
        <v>74</v>
      </c>
      <c r="H4937" s="1" t="s">
        <v>11</v>
      </c>
      <c r="I4937" s="1" t="s">
        <v>18</v>
      </c>
      <c r="J4937" s="1" t="s">
        <v>13</v>
      </c>
      <c r="K4937" s="1" t="s">
        <v>15</v>
      </c>
      <c r="L4937" s="1" t="s">
        <v>77</v>
      </c>
      <c r="M4937" s="1">
        <v>18150</v>
      </c>
      <c r="N4937" s="17">
        <v>50.551887765628223</v>
      </c>
      <c r="O4937" s="8">
        <v>385.41182717936016</v>
      </c>
      <c r="P4937" s="8">
        <v>30.066813936908513</v>
      </c>
      <c r="Q4937" s="8">
        <f>P4937-Table3[[#This Row],[paid]]</f>
        <v>-355.34501324245167</v>
      </c>
      <c r="R4937" s="8">
        <v>0.59477133823975337</v>
      </c>
      <c r="S4937" s="8">
        <v>200</v>
      </c>
      <c r="T4937" s="10">
        <v>7.0000000000000007E-2</v>
      </c>
      <c r="U4937" s="8">
        <v>0.70444470675590076</v>
      </c>
      <c r="V4937" s="10">
        <v>3.9048850128366934E-3</v>
      </c>
    </row>
    <row r="4938" spans="1:22" x14ac:dyDescent="0.25">
      <c r="A4938" s="6">
        <v>44758</v>
      </c>
      <c r="B4938" s="7" t="str">
        <f t="shared" si="77"/>
        <v>7</v>
      </c>
      <c r="C4938" s="17">
        <f>_xlfn.ISOWEEKNUM(Table3[[#This Row],[dt]])</f>
        <v>28</v>
      </c>
      <c r="D4938" s="1">
        <v>18221</v>
      </c>
      <c r="E4938" s="1" t="s">
        <v>10</v>
      </c>
      <c r="F4938" s="1" t="s">
        <v>95</v>
      </c>
      <c r="G4938" s="1" t="s">
        <v>50</v>
      </c>
      <c r="H4938" s="1" t="s">
        <v>11</v>
      </c>
      <c r="I4938" s="1" t="s">
        <v>12</v>
      </c>
      <c r="J4938" s="1" t="s">
        <v>13</v>
      </c>
      <c r="K4938" s="1" t="s">
        <v>15</v>
      </c>
      <c r="L4938" s="1" t="s">
        <v>78</v>
      </c>
      <c r="M4938" s="1">
        <v>34050</v>
      </c>
      <c r="N4938" s="17">
        <v>159.51351351351352</v>
      </c>
      <c r="O4938" s="8">
        <v>1195.6062596806919</v>
      </c>
      <c r="P4938" s="8">
        <v>815.02288572827956</v>
      </c>
      <c r="Q4938" s="8">
        <f>P4938-Table3[[#This Row],[paid]]</f>
        <v>-380.58337395241233</v>
      </c>
      <c r="R4938" s="8">
        <v>5.1094284601738975</v>
      </c>
      <c r="S4938" s="8">
        <v>400</v>
      </c>
      <c r="T4938" s="10">
        <v>0.13</v>
      </c>
      <c r="U4938" s="8">
        <v>555.59959269416754</v>
      </c>
      <c r="V4938" s="10">
        <v>0.11361635818723068</v>
      </c>
    </row>
    <row r="4939" spans="1:22" x14ac:dyDescent="0.25">
      <c r="A4939" s="6">
        <v>44758</v>
      </c>
      <c r="B4939" s="7" t="str">
        <f t="shared" si="77"/>
        <v>7</v>
      </c>
      <c r="C4939" s="17">
        <f>_xlfn.ISOWEEKNUM(Table3[[#This Row],[dt]])</f>
        <v>28</v>
      </c>
      <c r="D4939" s="1">
        <v>16537</v>
      </c>
      <c r="E4939" s="1" t="s">
        <v>10</v>
      </c>
      <c r="F4939" s="1" t="s">
        <v>94</v>
      </c>
      <c r="G4939" s="1" t="s">
        <v>71</v>
      </c>
      <c r="H4939" s="1" t="s">
        <v>17</v>
      </c>
      <c r="I4939" s="1" t="s">
        <v>12</v>
      </c>
      <c r="J4939" s="1" t="s">
        <v>16</v>
      </c>
      <c r="K4939" s="1" t="s">
        <v>15</v>
      </c>
      <c r="L4939" s="1" t="s">
        <v>76</v>
      </c>
      <c r="M4939" s="1">
        <v>15010</v>
      </c>
      <c r="N4939" s="17">
        <v>53.127576818358619</v>
      </c>
      <c r="O4939" s="8">
        <v>461.07606447723191</v>
      </c>
      <c r="P4939" s="8">
        <v>44.864201528609179</v>
      </c>
      <c r="Q4939" s="8">
        <f>P4939-Table3[[#This Row],[paid]]</f>
        <v>-416.21186294862275</v>
      </c>
      <c r="R4939" s="8">
        <v>0.8444616565517068</v>
      </c>
      <c r="S4939" s="8">
        <v>200</v>
      </c>
      <c r="T4939" s="10">
        <v>7.4999999999999997E-2</v>
      </c>
      <c r="U4939" s="8">
        <v>15.780169221980618</v>
      </c>
      <c r="V4939" s="10">
        <v>5.8621977301575506E-2</v>
      </c>
    </row>
    <row r="4940" spans="1:22" x14ac:dyDescent="0.25">
      <c r="A4940" s="6">
        <v>44758</v>
      </c>
      <c r="B4940" s="7" t="str">
        <f t="shared" si="77"/>
        <v>7</v>
      </c>
      <c r="C4940" s="17">
        <f>_xlfn.ISOWEEKNUM(Table3[[#This Row],[dt]])</f>
        <v>28</v>
      </c>
      <c r="D4940" s="1">
        <v>18082</v>
      </c>
      <c r="E4940" s="1" t="s">
        <v>24</v>
      </c>
      <c r="F4940" s="1" t="s">
        <v>94</v>
      </c>
      <c r="G4940" s="1" t="s">
        <v>56</v>
      </c>
      <c r="H4940" s="1" t="s">
        <v>11</v>
      </c>
      <c r="I4940" s="1" t="s">
        <v>12</v>
      </c>
      <c r="J4940" s="1" t="s">
        <v>13</v>
      </c>
      <c r="K4940" s="1" t="s">
        <v>15</v>
      </c>
      <c r="L4940" s="1" t="s">
        <v>76</v>
      </c>
      <c r="M4940" s="1">
        <v>32980</v>
      </c>
      <c r="N4940" s="17">
        <v>286.97165458141063</v>
      </c>
      <c r="O4940" s="8">
        <v>663.95746332513011</v>
      </c>
      <c r="P4940" s="8">
        <v>240.57698462384963</v>
      </c>
      <c r="Q4940" s="8">
        <f>P4940-Table3[[#This Row],[paid]]</f>
        <v>-423.38047870128048</v>
      </c>
      <c r="R4940" s="8">
        <v>0.83833013046102312</v>
      </c>
      <c r="S4940" s="8">
        <v>400</v>
      </c>
      <c r="T4940" s="10">
        <v>0.15</v>
      </c>
      <c r="U4940" s="8">
        <v>203.92563531141457</v>
      </c>
      <c r="V4940" s="10">
        <v>0.14127538400390441</v>
      </c>
    </row>
    <row r="4941" spans="1:22" x14ac:dyDescent="0.25">
      <c r="A4941" s="6">
        <v>44758</v>
      </c>
      <c r="B4941" s="7" t="str">
        <f t="shared" si="77"/>
        <v>7</v>
      </c>
      <c r="C4941" s="17">
        <f>_xlfn.ISOWEEKNUM(Table3[[#This Row],[dt]])</f>
        <v>28</v>
      </c>
      <c r="D4941" s="1">
        <v>16862</v>
      </c>
      <c r="E4941" s="1" t="s">
        <v>10</v>
      </c>
      <c r="F4941" s="1" t="s">
        <v>92</v>
      </c>
      <c r="G4941" s="1" t="s">
        <v>38</v>
      </c>
      <c r="H4941" s="1" t="s">
        <v>17</v>
      </c>
      <c r="I4941" s="1" t="s">
        <v>12</v>
      </c>
      <c r="J4941" s="1" t="s">
        <v>13</v>
      </c>
      <c r="K4941" s="1" t="s">
        <v>14</v>
      </c>
      <c r="L4941" s="1" t="s">
        <v>76</v>
      </c>
      <c r="M4941" s="1">
        <v>72550</v>
      </c>
      <c r="N4941" s="17">
        <v>221.74488894926307</v>
      </c>
      <c r="O4941" s="8">
        <v>2429.6310172536182</v>
      </c>
      <c r="P4941" s="8">
        <v>1995.4009633651428</v>
      </c>
      <c r="Q4941" s="8">
        <f>P4941-Table3[[#This Row],[paid]]</f>
        <v>-434.23005388847537</v>
      </c>
      <c r="R4941" s="8">
        <v>8.9986333972356221</v>
      </c>
      <c r="S4941" s="8">
        <v>3400</v>
      </c>
      <c r="T4941" s="10">
        <v>0.09</v>
      </c>
      <c r="U4941" s="8">
        <v>428.01921483321996</v>
      </c>
      <c r="V4941" s="10">
        <v>3.5750476778978399E-2</v>
      </c>
    </row>
    <row r="4942" spans="1:22" x14ac:dyDescent="0.25">
      <c r="A4942" s="6">
        <v>44758</v>
      </c>
      <c r="B4942" s="7" t="str">
        <f t="shared" si="77"/>
        <v>7</v>
      </c>
      <c r="C4942" s="17">
        <f>_xlfn.ISOWEEKNUM(Table3[[#This Row],[dt]])</f>
        <v>28</v>
      </c>
      <c r="D4942" s="1">
        <v>12780</v>
      </c>
      <c r="E4942" s="1" t="s">
        <v>10</v>
      </c>
      <c r="F4942" s="1" t="s">
        <v>93</v>
      </c>
      <c r="G4942" s="1" t="s">
        <v>37</v>
      </c>
      <c r="H4942" s="1" t="s">
        <v>19</v>
      </c>
      <c r="I4942" s="1" t="s">
        <v>18</v>
      </c>
      <c r="J4942" s="1" t="s">
        <v>16</v>
      </c>
      <c r="K4942" s="1" t="s">
        <v>15</v>
      </c>
      <c r="L4942" s="1" t="s">
        <v>80</v>
      </c>
      <c r="M4942" s="1">
        <v>32500</v>
      </c>
      <c r="N4942" s="17">
        <v>30.69614978609923</v>
      </c>
      <c r="O4942" s="8">
        <v>620.03990561166131</v>
      </c>
      <c r="P4942" s="8">
        <v>93.2982245883058</v>
      </c>
      <c r="Q4942" s="8">
        <f>P4942-Table3[[#This Row],[paid]]</f>
        <v>-526.74168102335557</v>
      </c>
      <c r="R4942" s="8">
        <v>3.0394113020179474</v>
      </c>
      <c r="S4942" s="8">
        <v>200</v>
      </c>
      <c r="T4942" s="10">
        <v>0.04</v>
      </c>
      <c r="U4942" s="8">
        <v>20.34840945172057</v>
      </c>
      <c r="V4942" s="10">
        <v>3.6350119096605481E-2</v>
      </c>
    </row>
    <row r="4943" spans="1:22" x14ac:dyDescent="0.25">
      <c r="A4943" s="6">
        <v>44758</v>
      </c>
      <c r="B4943" s="7" t="str">
        <f t="shared" si="77"/>
        <v>7</v>
      </c>
      <c r="C4943" s="17">
        <f>_xlfn.ISOWEEKNUM(Table3[[#This Row],[dt]])</f>
        <v>28</v>
      </c>
      <c r="D4943" s="1">
        <v>17947</v>
      </c>
      <c r="E4943" s="1" t="s">
        <v>10</v>
      </c>
      <c r="F4943" s="1" t="s">
        <v>95</v>
      </c>
      <c r="G4943" s="1" t="s">
        <v>44</v>
      </c>
      <c r="H4943" s="1" t="s">
        <v>19</v>
      </c>
      <c r="I4943" s="1" t="s">
        <v>12</v>
      </c>
      <c r="J4943" s="1" t="s">
        <v>16</v>
      </c>
      <c r="K4943" s="1" t="s">
        <v>14</v>
      </c>
      <c r="L4943" s="1" t="s">
        <v>77</v>
      </c>
      <c r="M4943" s="1">
        <v>137680</v>
      </c>
      <c r="N4943" s="17">
        <v>281.29957127545555</v>
      </c>
      <c r="O4943" s="8">
        <v>2354.3108337022636</v>
      </c>
      <c r="P4943" s="8">
        <v>1809.471661665593</v>
      </c>
      <c r="Q4943" s="8">
        <f>P4943-Table3[[#This Row],[paid]]</f>
        <v>-544.83917203667056</v>
      </c>
      <c r="R4943" s="8">
        <v>6.4325432614815945</v>
      </c>
      <c r="S4943" s="8">
        <v>2000</v>
      </c>
      <c r="T4943" s="10">
        <v>0.15</v>
      </c>
      <c r="U4943" s="8">
        <v>314.62697540688384</v>
      </c>
      <c r="V4943" s="10">
        <v>2.8979635517592115E-2</v>
      </c>
    </row>
    <row r="4944" spans="1:22" x14ac:dyDescent="0.25">
      <c r="A4944" s="6">
        <v>44758</v>
      </c>
      <c r="B4944" s="7" t="str">
        <f t="shared" si="77"/>
        <v>7</v>
      </c>
      <c r="C4944" s="17">
        <f>_xlfn.ISOWEEKNUM(Table3[[#This Row],[dt]])</f>
        <v>28</v>
      </c>
      <c r="D4944" s="1">
        <v>16842</v>
      </c>
      <c r="E4944" s="1" t="s">
        <v>10</v>
      </c>
      <c r="F4944" s="1" t="s">
        <v>94</v>
      </c>
      <c r="G4944" s="1" t="s">
        <v>45</v>
      </c>
      <c r="H4944" s="1" t="s">
        <v>11</v>
      </c>
      <c r="I4944" s="1" t="s">
        <v>12</v>
      </c>
      <c r="J4944" s="1" t="s">
        <v>16</v>
      </c>
      <c r="K4944" s="1" t="s">
        <v>14</v>
      </c>
      <c r="L4944" s="1" t="s">
        <v>81</v>
      </c>
      <c r="M4944" s="1">
        <v>143680</v>
      </c>
      <c r="N4944" s="17">
        <v>800.29234940469178</v>
      </c>
      <c r="O4944" s="8">
        <v>2052.8854952513593</v>
      </c>
      <c r="P4944" s="8">
        <v>1448.77297711951</v>
      </c>
      <c r="Q4944" s="8">
        <f>P4944-Table3[[#This Row],[paid]]</f>
        <v>-604.11251813184936</v>
      </c>
      <c r="R4944" s="8">
        <v>1.8103046695338263</v>
      </c>
      <c r="S4944" s="8">
        <v>1400</v>
      </c>
      <c r="T4944" s="10">
        <v>0.14000000000000001</v>
      </c>
      <c r="U4944" s="8">
        <v>572.63313576387191</v>
      </c>
      <c r="V4944" s="10">
        <v>6.587564612807692E-2</v>
      </c>
    </row>
    <row r="4945" spans="1:22" x14ac:dyDescent="0.25">
      <c r="A4945" s="6">
        <v>44758</v>
      </c>
      <c r="B4945" s="7" t="str">
        <f t="shared" si="77"/>
        <v>7</v>
      </c>
      <c r="C4945" s="17">
        <f>_xlfn.ISOWEEKNUM(Table3[[#This Row],[dt]])</f>
        <v>28</v>
      </c>
      <c r="D4945" s="1">
        <v>13948</v>
      </c>
      <c r="E4945" s="1" t="s">
        <v>10</v>
      </c>
      <c r="F4945" s="1" t="s">
        <v>94</v>
      </c>
      <c r="G4945" s="1" t="s">
        <v>45</v>
      </c>
      <c r="H4945" s="1" t="s">
        <v>11</v>
      </c>
      <c r="I4945" s="1" t="s">
        <v>18</v>
      </c>
      <c r="J4945" s="1" t="s">
        <v>13</v>
      </c>
      <c r="K4945" s="1" t="s">
        <v>14</v>
      </c>
      <c r="L4945" s="1" t="s">
        <v>80</v>
      </c>
      <c r="M4945" s="1">
        <v>87520</v>
      </c>
      <c r="N4945" s="17">
        <v>405.94538253074842</v>
      </c>
      <c r="O4945" s="8">
        <v>2568.6966058690332</v>
      </c>
      <c r="P4945" s="8">
        <v>1952.7163413388382</v>
      </c>
      <c r="Q4945" s="8">
        <f>P4945-Table3[[#This Row],[paid]]</f>
        <v>-615.98026453019497</v>
      </c>
      <c r="R4945" s="8">
        <v>4.8102932694176648</v>
      </c>
      <c r="S4945" s="8">
        <v>1800</v>
      </c>
      <c r="T4945" s="10">
        <v>0.1</v>
      </c>
      <c r="U4945" s="8">
        <v>862.42526452325831</v>
      </c>
      <c r="V4945" s="10">
        <v>7.3609024026837985E-2</v>
      </c>
    </row>
    <row r="4946" spans="1:22" x14ac:dyDescent="0.25">
      <c r="A4946" s="6">
        <v>44758</v>
      </c>
      <c r="B4946" s="7" t="str">
        <f t="shared" si="77"/>
        <v>7</v>
      </c>
      <c r="C4946" s="17">
        <f>_xlfn.ISOWEEKNUM(Table3[[#This Row],[dt]])</f>
        <v>28</v>
      </c>
      <c r="D4946" s="1">
        <v>16656</v>
      </c>
      <c r="E4946" s="1" t="s">
        <v>10</v>
      </c>
      <c r="F4946" s="1" t="s">
        <v>92</v>
      </c>
      <c r="G4946" s="1" t="s">
        <v>28</v>
      </c>
      <c r="H4946" s="1" t="s">
        <v>11</v>
      </c>
      <c r="I4946" s="1" t="s">
        <v>18</v>
      </c>
      <c r="J4946" s="1" t="s">
        <v>13</v>
      </c>
      <c r="K4946" s="1" t="s">
        <v>14</v>
      </c>
      <c r="L4946" s="1" t="s">
        <v>77</v>
      </c>
      <c r="M4946" s="1">
        <v>61020</v>
      </c>
      <c r="N4946" s="17">
        <v>273.03433922996879</v>
      </c>
      <c r="O4946" s="8">
        <v>1320.6614058961729</v>
      </c>
      <c r="P4946" s="8">
        <v>698.80991144454094</v>
      </c>
      <c r="Q4946" s="8">
        <f>P4946-Table3[[#This Row],[paid]]</f>
        <v>-621.85149445163199</v>
      </c>
      <c r="R4946" s="8">
        <v>2.5594213292561485</v>
      </c>
      <c r="S4946" s="8">
        <v>800</v>
      </c>
      <c r="T4946" s="10">
        <v>0.11</v>
      </c>
      <c r="U4946" s="8">
        <v>312.2975614896294</v>
      </c>
      <c r="V4946" s="10">
        <v>7.4483193110428086E-2</v>
      </c>
    </row>
    <row r="4947" spans="1:22" x14ac:dyDescent="0.25">
      <c r="A4947" s="6">
        <v>44758</v>
      </c>
      <c r="B4947" s="7" t="str">
        <f t="shared" si="77"/>
        <v>7</v>
      </c>
      <c r="C4947" s="17">
        <f>_xlfn.ISOWEEKNUM(Table3[[#This Row],[dt]])</f>
        <v>28</v>
      </c>
      <c r="D4947" s="1">
        <v>15242</v>
      </c>
      <c r="E4947" s="1" t="s">
        <v>10</v>
      </c>
      <c r="F4947" s="1" t="s">
        <v>95</v>
      </c>
      <c r="G4947" s="1" t="s">
        <v>33</v>
      </c>
      <c r="H4947" s="1" t="s">
        <v>11</v>
      </c>
      <c r="I4947" s="1" t="s">
        <v>18</v>
      </c>
      <c r="J4947" s="1" t="s">
        <v>13</v>
      </c>
      <c r="K4947" s="1" t="s">
        <v>14</v>
      </c>
      <c r="L4947" s="1" t="s">
        <v>81</v>
      </c>
      <c r="M4947" s="1">
        <v>48970</v>
      </c>
      <c r="N4947" s="17">
        <v>185.93132669344632</v>
      </c>
      <c r="O4947" s="8">
        <v>1165.4072300049604</v>
      </c>
      <c r="P4947" s="8">
        <v>523.39544061100639</v>
      </c>
      <c r="Q4947" s="8">
        <f>P4947-Table3[[#This Row],[paid]]</f>
        <v>-642.01178939395402</v>
      </c>
      <c r="R4947" s="8">
        <v>2.8149933091907258</v>
      </c>
      <c r="S4947" s="8">
        <v>800</v>
      </c>
      <c r="T4947" s="10">
        <v>0.14000000000000001</v>
      </c>
      <c r="U4947" s="8">
        <v>160.29562269804461</v>
      </c>
      <c r="V4947" s="10">
        <v>5.104350371327817E-2</v>
      </c>
    </row>
    <row r="4948" spans="1:22" x14ac:dyDescent="0.25">
      <c r="A4948" s="6">
        <v>44758</v>
      </c>
      <c r="B4948" s="7" t="str">
        <f t="shared" si="77"/>
        <v>7</v>
      </c>
      <c r="C4948" s="17">
        <f>_xlfn.ISOWEEKNUM(Table3[[#This Row],[dt]])</f>
        <v>28</v>
      </c>
      <c r="D4948" s="1">
        <v>18179</v>
      </c>
      <c r="E4948" s="1" t="s">
        <v>10</v>
      </c>
      <c r="F4948" s="1" t="s">
        <v>95</v>
      </c>
      <c r="G4948" s="1" t="s">
        <v>71</v>
      </c>
      <c r="H4948" s="1" t="s">
        <v>11</v>
      </c>
      <c r="I4948" s="1" t="s">
        <v>18</v>
      </c>
      <c r="J4948" s="1" t="s">
        <v>16</v>
      </c>
      <c r="K4948" s="1" t="s">
        <v>15</v>
      </c>
      <c r="L4948" s="1" t="s">
        <v>80</v>
      </c>
      <c r="M4948" s="1">
        <v>71290</v>
      </c>
      <c r="N4948" s="17">
        <v>359.47717622080677</v>
      </c>
      <c r="O4948" s="8">
        <v>1100.0504924961833</v>
      </c>
      <c r="P4948" s="8">
        <v>433.59982976188138</v>
      </c>
      <c r="Q4948" s="8">
        <f>P4948-Table3[[#This Row],[paid]]</f>
        <v>-666.45066273430189</v>
      </c>
      <c r="R4948" s="8">
        <v>1.2061957154563416</v>
      </c>
      <c r="S4948" s="8">
        <v>1000</v>
      </c>
      <c r="T4948" s="10">
        <v>0.08</v>
      </c>
      <c r="U4948" s="8">
        <v>118.20303683284523</v>
      </c>
      <c r="V4948" s="10">
        <v>4.5434764468487918E-2</v>
      </c>
    </row>
    <row r="4949" spans="1:22" x14ac:dyDescent="0.25">
      <c r="A4949" s="6">
        <v>44758</v>
      </c>
      <c r="B4949" s="7" t="str">
        <f t="shared" si="77"/>
        <v>7</v>
      </c>
      <c r="C4949" s="17">
        <f>_xlfn.ISOWEEKNUM(Table3[[#This Row],[dt]])</f>
        <v>28</v>
      </c>
      <c r="D4949" s="1">
        <v>2575</v>
      </c>
      <c r="E4949" s="1" t="s">
        <v>10</v>
      </c>
      <c r="F4949" s="1" t="s">
        <v>91</v>
      </c>
      <c r="G4949" s="1" t="s">
        <v>54</v>
      </c>
      <c r="H4949" s="1" t="s">
        <v>17</v>
      </c>
      <c r="I4949" s="1" t="s">
        <v>18</v>
      </c>
      <c r="J4949" s="1" t="s">
        <v>16</v>
      </c>
      <c r="K4949" s="1" t="s">
        <v>20</v>
      </c>
      <c r="L4949" s="1" t="s">
        <v>77</v>
      </c>
      <c r="M4949" s="1">
        <v>114490</v>
      </c>
      <c r="N4949" s="17">
        <v>103.04708914617683</v>
      </c>
      <c r="O4949" s="8">
        <v>3146.8886671181726</v>
      </c>
      <c r="P4949" s="8">
        <v>2456.6493713153022</v>
      </c>
      <c r="Q4949" s="8">
        <f>P4949-Table3[[#This Row],[paid]]</f>
        <v>-690.2392958028704</v>
      </c>
      <c r="R4949" s="8">
        <v>23.840065659986156</v>
      </c>
      <c r="S4949" s="8">
        <v>10000</v>
      </c>
      <c r="T4949" s="10">
        <v>7.4999999999999997E-2</v>
      </c>
      <c r="U4949" s="8">
        <v>1070.761256327427</v>
      </c>
      <c r="V4949" s="10">
        <v>7.2643744553727671E-2</v>
      </c>
    </row>
    <row r="4950" spans="1:22" x14ac:dyDescent="0.25">
      <c r="A4950" s="6">
        <v>44758</v>
      </c>
      <c r="B4950" s="7" t="str">
        <f t="shared" si="77"/>
        <v>7</v>
      </c>
      <c r="C4950" s="17">
        <f>_xlfn.ISOWEEKNUM(Table3[[#This Row],[dt]])</f>
        <v>28</v>
      </c>
      <c r="D4950" s="1">
        <v>15169</v>
      </c>
      <c r="E4950" s="1" t="s">
        <v>10</v>
      </c>
      <c r="F4950" s="1" t="s">
        <v>93</v>
      </c>
      <c r="G4950" s="1" t="s">
        <v>48</v>
      </c>
      <c r="H4950" s="1" t="s">
        <v>11</v>
      </c>
      <c r="I4950" s="1" t="s">
        <v>18</v>
      </c>
      <c r="J4950" s="1" t="s">
        <v>13</v>
      </c>
      <c r="K4950" s="1" t="s">
        <v>14</v>
      </c>
      <c r="L4950" s="1" t="s">
        <v>78</v>
      </c>
      <c r="M4950" s="1">
        <v>37700</v>
      </c>
      <c r="N4950" s="17">
        <v>179.16376002790372</v>
      </c>
      <c r="O4950" s="8">
        <v>960.25248397310963</v>
      </c>
      <c r="P4950" s="8">
        <v>263.06184343234969</v>
      </c>
      <c r="Q4950" s="8">
        <f>P4950-Table3[[#This Row],[paid]]</f>
        <v>-697.19064054075989</v>
      </c>
      <c r="R4950" s="8">
        <v>1.4682759693778435</v>
      </c>
      <c r="S4950" s="8">
        <v>200</v>
      </c>
      <c r="T4950" s="10">
        <v>0.09</v>
      </c>
      <c r="U4950" s="8">
        <v>94.08128239581049</v>
      </c>
      <c r="V4950" s="10">
        <v>5.9606568280844138E-2</v>
      </c>
    </row>
    <row r="4951" spans="1:22" x14ac:dyDescent="0.25">
      <c r="A4951" s="6">
        <v>44758</v>
      </c>
      <c r="B4951" s="7" t="str">
        <f t="shared" si="77"/>
        <v>7</v>
      </c>
      <c r="C4951" s="17">
        <f>_xlfn.ISOWEEKNUM(Table3[[#This Row],[dt]])</f>
        <v>28</v>
      </c>
      <c r="D4951" s="1">
        <v>10777</v>
      </c>
      <c r="E4951" s="1" t="s">
        <v>10</v>
      </c>
      <c r="F4951" s="1" t="s">
        <v>90</v>
      </c>
      <c r="G4951" s="1" t="s">
        <v>40</v>
      </c>
      <c r="H4951" s="1" t="s">
        <v>11</v>
      </c>
      <c r="I4951" s="1" t="s">
        <v>18</v>
      </c>
      <c r="J4951" s="1" t="s">
        <v>16</v>
      </c>
      <c r="K4951" s="1" t="s">
        <v>15</v>
      </c>
      <c r="L4951" s="1" t="s">
        <v>77</v>
      </c>
      <c r="M4951" s="1">
        <v>37550</v>
      </c>
      <c r="N4951" s="17">
        <v>248.00683965958336</v>
      </c>
      <c r="O4951" s="8">
        <v>854.10387323364387</v>
      </c>
      <c r="P4951" s="8">
        <v>139.54124001428553</v>
      </c>
      <c r="Q4951" s="8">
        <f>P4951-Table3[[#This Row],[paid]]</f>
        <v>-714.5626332193583</v>
      </c>
      <c r="R4951" s="8">
        <v>0.56265077288118837</v>
      </c>
      <c r="S4951" s="8">
        <v>200</v>
      </c>
      <c r="T4951" s="10">
        <v>0.15</v>
      </c>
      <c r="U4951" s="8">
        <v>119.69308075855288</v>
      </c>
      <c r="V4951" s="10">
        <v>0.14296022302116482</v>
      </c>
    </row>
    <row r="4952" spans="1:22" x14ac:dyDescent="0.25">
      <c r="A4952" s="6">
        <v>44758</v>
      </c>
      <c r="B4952" s="7" t="str">
        <f t="shared" si="77"/>
        <v>7</v>
      </c>
      <c r="C4952" s="17">
        <f>_xlfn.ISOWEEKNUM(Table3[[#This Row],[dt]])</f>
        <v>28</v>
      </c>
      <c r="D4952" s="1">
        <v>18184</v>
      </c>
      <c r="E4952" s="1" t="s">
        <v>10</v>
      </c>
      <c r="F4952" s="1" t="s">
        <v>92</v>
      </c>
      <c r="G4952" s="1" t="s">
        <v>28</v>
      </c>
      <c r="H4952" s="1" t="s">
        <v>11</v>
      </c>
      <c r="I4952" s="1" t="s">
        <v>12</v>
      </c>
      <c r="J4952" s="1" t="s">
        <v>13</v>
      </c>
      <c r="K4952" s="1" t="s">
        <v>15</v>
      </c>
      <c r="L4952" s="1" t="s">
        <v>78</v>
      </c>
      <c r="M4952" s="1">
        <v>166870</v>
      </c>
      <c r="N4952" s="17">
        <v>882.73463305600399</v>
      </c>
      <c r="O4952" s="8">
        <v>2431.1970847969192</v>
      </c>
      <c r="P4952" s="8">
        <v>1679.2659362558961</v>
      </c>
      <c r="Q4952" s="8">
        <f>P4952-Table3[[#This Row],[paid]]</f>
        <v>-751.93114854102305</v>
      </c>
      <c r="R4952" s="8">
        <v>1.9023451367738022</v>
      </c>
      <c r="S4952" s="8">
        <v>3600</v>
      </c>
      <c r="T4952" s="10">
        <v>7.0000000000000007E-2</v>
      </c>
      <c r="U4952" s="8">
        <v>416.95819089480403</v>
      </c>
      <c r="V4952" s="10">
        <v>4.1382981882394906E-2</v>
      </c>
    </row>
    <row r="4953" spans="1:22" x14ac:dyDescent="0.25">
      <c r="A4953" s="6">
        <v>44758</v>
      </c>
      <c r="B4953" s="7" t="str">
        <f t="shared" si="77"/>
        <v>7</v>
      </c>
      <c r="C4953" s="17">
        <f>_xlfn.ISOWEEKNUM(Table3[[#This Row],[dt]])</f>
        <v>28</v>
      </c>
      <c r="D4953" s="1">
        <v>16911</v>
      </c>
      <c r="E4953" s="1" t="s">
        <v>10</v>
      </c>
      <c r="F4953" s="1" t="s">
        <v>94</v>
      </c>
      <c r="G4953" s="1" t="s">
        <v>56</v>
      </c>
      <c r="H4953" s="1" t="s">
        <v>11</v>
      </c>
      <c r="I4953" s="1" t="s">
        <v>18</v>
      </c>
      <c r="J4953" s="1" t="s">
        <v>16</v>
      </c>
      <c r="K4953" s="1" t="s">
        <v>15</v>
      </c>
      <c r="L4953" s="1" t="s">
        <v>77</v>
      </c>
      <c r="M4953" s="1">
        <v>64660</v>
      </c>
      <c r="N4953" s="17">
        <v>253.00725943469081</v>
      </c>
      <c r="O4953" s="8">
        <v>1739.3114283509619</v>
      </c>
      <c r="P4953" s="8">
        <v>965.04038989147921</v>
      </c>
      <c r="Q4953" s="8">
        <f>P4953-Table3[[#This Row],[paid]]</f>
        <v>-774.27103845948272</v>
      </c>
      <c r="R4953" s="8">
        <v>3.8142794481380751</v>
      </c>
      <c r="S4953" s="8">
        <v>800</v>
      </c>
      <c r="T4953" s="10">
        <v>0.12</v>
      </c>
      <c r="U4953" s="8">
        <v>691.44666860576649</v>
      </c>
      <c r="V4953" s="10">
        <v>0.11941584273716618</v>
      </c>
    </row>
    <row r="4954" spans="1:22" x14ac:dyDescent="0.25">
      <c r="A4954" s="6">
        <v>44758</v>
      </c>
      <c r="B4954" s="7" t="str">
        <f t="shared" si="77"/>
        <v>7</v>
      </c>
      <c r="C4954" s="17">
        <f>_xlfn.ISOWEEKNUM(Table3[[#This Row],[dt]])</f>
        <v>28</v>
      </c>
      <c r="D4954" s="1">
        <v>9121</v>
      </c>
      <c r="E4954" s="1" t="s">
        <v>10</v>
      </c>
      <c r="F4954" s="1" t="s">
        <v>93</v>
      </c>
      <c r="G4954" s="1" t="s">
        <v>32</v>
      </c>
      <c r="H4954" s="1" t="s">
        <v>11</v>
      </c>
      <c r="I4954" s="1" t="s">
        <v>18</v>
      </c>
      <c r="J4954" s="1" t="s">
        <v>13</v>
      </c>
      <c r="K4954" s="1" t="s">
        <v>14</v>
      </c>
      <c r="L4954" s="1" t="s">
        <v>80</v>
      </c>
      <c r="M4954" s="1">
        <v>173180</v>
      </c>
      <c r="N4954" s="17">
        <v>387.89372007727411</v>
      </c>
      <c r="O4954" s="8">
        <v>4090.5391078495686</v>
      </c>
      <c r="P4954" s="8">
        <v>3305.6133993027979</v>
      </c>
      <c r="Q4954" s="8">
        <f>P4954-Table3[[#This Row],[paid]]</f>
        <v>-784.92570854677069</v>
      </c>
      <c r="R4954" s="8">
        <v>8.5219564746866006</v>
      </c>
      <c r="S4954" s="8">
        <v>1800</v>
      </c>
      <c r="T4954" s="10">
        <v>0.125</v>
      </c>
      <c r="U4954" s="8">
        <v>1038.018842647047</v>
      </c>
      <c r="V4954" s="10">
        <v>5.2336168675279265E-2</v>
      </c>
    </row>
    <row r="4955" spans="1:22" x14ac:dyDescent="0.25">
      <c r="A4955" s="6">
        <v>44758</v>
      </c>
      <c r="B4955" s="7" t="str">
        <f t="shared" si="77"/>
        <v>7</v>
      </c>
      <c r="C4955" s="17">
        <f>_xlfn.ISOWEEKNUM(Table3[[#This Row],[dt]])</f>
        <v>28</v>
      </c>
      <c r="D4955" s="1">
        <v>14706</v>
      </c>
      <c r="E4955" s="1" t="s">
        <v>10</v>
      </c>
      <c r="F4955" s="1" t="s">
        <v>93</v>
      </c>
      <c r="G4955" s="1" t="s">
        <v>68</v>
      </c>
      <c r="H4955" s="1" t="s">
        <v>17</v>
      </c>
      <c r="I4955" s="1" t="s">
        <v>12</v>
      </c>
      <c r="J4955" s="1" t="s">
        <v>13</v>
      </c>
      <c r="K4955" s="1" t="s">
        <v>15</v>
      </c>
      <c r="L4955" s="1" t="s">
        <v>78</v>
      </c>
      <c r="M4955" s="1">
        <v>50650</v>
      </c>
      <c r="N4955" s="17">
        <v>332.38432984223783</v>
      </c>
      <c r="O4955" s="8">
        <v>1866.8170907352035</v>
      </c>
      <c r="P4955" s="8">
        <v>1044.6140532694556</v>
      </c>
      <c r="Q4955" s="8">
        <f>P4955-Table3[[#This Row],[paid]]</f>
        <v>-822.20303746574791</v>
      </c>
      <c r="R4955" s="8">
        <v>3.1427897150424298</v>
      </c>
      <c r="S4955" s="8">
        <v>1600</v>
      </c>
      <c r="T4955" s="10">
        <v>0.11</v>
      </c>
      <c r="U4955" s="8">
        <v>325.16238321448094</v>
      </c>
      <c r="V4955" s="10">
        <v>5.1879189607042062E-2</v>
      </c>
    </row>
    <row r="4956" spans="1:22" x14ac:dyDescent="0.25">
      <c r="A4956" s="6">
        <v>44758</v>
      </c>
      <c r="B4956" s="7" t="str">
        <f t="shared" si="77"/>
        <v>7</v>
      </c>
      <c r="C4956" s="17">
        <f>_xlfn.ISOWEEKNUM(Table3[[#This Row],[dt]])</f>
        <v>28</v>
      </c>
      <c r="D4956" s="1">
        <v>2917</v>
      </c>
      <c r="E4956" s="1" t="s">
        <v>10</v>
      </c>
      <c r="F4956" s="1" t="s">
        <v>92</v>
      </c>
      <c r="G4956" s="1" t="s">
        <v>54</v>
      </c>
      <c r="H4956" s="1" t="s">
        <v>17</v>
      </c>
      <c r="I4956" s="1" t="s">
        <v>18</v>
      </c>
      <c r="J4956" s="1" t="s">
        <v>13</v>
      </c>
      <c r="K4956" s="1" t="s">
        <v>15</v>
      </c>
      <c r="L4956" s="1" t="s">
        <v>78</v>
      </c>
      <c r="M4956" s="1">
        <v>59940</v>
      </c>
      <c r="N4956" s="17">
        <v>254.87162925884061</v>
      </c>
      <c r="O4956" s="8">
        <v>1833.4603664696299</v>
      </c>
      <c r="P4956" s="8">
        <v>985.85871473338727</v>
      </c>
      <c r="Q4956" s="8">
        <f>P4956-Table3[[#This Row],[paid]]</f>
        <v>-847.60165173624262</v>
      </c>
      <c r="R4956" s="8">
        <v>3.8680598448726369</v>
      </c>
      <c r="S4956" s="8">
        <v>1200</v>
      </c>
      <c r="T4956" s="10">
        <v>7.0000000000000007E-2</v>
      </c>
      <c r="U4956" s="8">
        <v>250.80514346468294</v>
      </c>
      <c r="V4956" s="10">
        <v>4.2400454161850488E-2</v>
      </c>
    </row>
    <row r="4957" spans="1:22" x14ac:dyDescent="0.25">
      <c r="A4957" s="6">
        <v>44758</v>
      </c>
      <c r="B4957" s="7" t="str">
        <f t="shared" si="77"/>
        <v>7</v>
      </c>
      <c r="C4957" s="17">
        <f>_xlfn.ISOWEEKNUM(Table3[[#This Row],[dt]])</f>
        <v>28</v>
      </c>
      <c r="D4957" s="1">
        <v>15909</v>
      </c>
      <c r="E4957" s="1" t="s">
        <v>10</v>
      </c>
      <c r="F4957" s="1" t="s">
        <v>91</v>
      </c>
      <c r="G4957" s="1" t="s">
        <v>41</v>
      </c>
      <c r="H4957" s="1" t="s">
        <v>11</v>
      </c>
      <c r="I4957" s="1" t="s">
        <v>18</v>
      </c>
      <c r="J4957" s="1" t="s">
        <v>13</v>
      </c>
      <c r="K4957" s="1" t="s">
        <v>14</v>
      </c>
      <c r="L4957" s="1" t="s">
        <v>78</v>
      </c>
      <c r="M4957" s="1">
        <v>51610</v>
      </c>
      <c r="N4957" s="17">
        <v>116.44240693181</v>
      </c>
      <c r="O4957" s="8">
        <v>1070.2959025354564</v>
      </c>
      <c r="P4957" s="8">
        <v>220.97133159660009</v>
      </c>
      <c r="Q4957" s="8">
        <f>P4957-Table3[[#This Row],[paid]]</f>
        <v>-849.32457093885637</v>
      </c>
      <c r="R4957" s="8">
        <v>1.8976877704529367</v>
      </c>
      <c r="S4957" s="8">
        <v>400</v>
      </c>
      <c r="T4957" s="10">
        <v>0.06</v>
      </c>
      <c r="U4957" s="8">
        <v>7.4531699925823975</v>
      </c>
      <c r="V4957" s="10">
        <v>5.6215210805329891E-3</v>
      </c>
    </row>
    <row r="4958" spans="1:22" x14ac:dyDescent="0.25">
      <c r="A4958" s="6">
        <v>44758</v>
      </c>
      <c r="B4958" s="7" t="str">
        <f t="shared" si="77"/>
        <v>7</v>
      </c>
      <c r="C4958" s="17">
        <f>_xlfn.ISOWEEKNUM(Table3[[#This Row],[dt]])</f>
        <v>28</v>
      </c>
      <c r="D4958" s="1">
        <v>7576</v>
      </c>
      <c r="E4958" s="1" t="s">
        <v>10</v>
      </c>
      <c r="F4958" s="1" t="s">
        <v>89</v>
      </c>
      <c r="G4958" s="1" t="s">
        <v>40</v>
      </c>
      <c r="H4958" s="1" t="s">
        <v>17</v>
      </c>
      <c r="I4958" s="1" t="s">
        <v>12</v>
      </c>
      <c r="J4958" s="1" t="s">
        <v>16</v>
      </c>
      <c r="K4958" s="1" t="s">
        <v>14</v>
      </c>
      <c r="L4958" s="1" t="s">
        <v>75</v>
      </c>
      <c r="M4958" s="1">
        <v>75640</v>
      </c>
      <c r="N4958" s="17">
        <v>235.93689254554496</v>
      </c>
      <c r="O4958" s="8">
        <v>1983.9070451133548</v>
      </c>
      <c r="P4958" s="8">
        <v>1130.6204428098049</v>
      </c>
      <c r="Q4958" s="8">
        <f>P4958-Table3[[#This Row],[paid]]</f>
        <v>-853.2866023035499</v>
      </c>
      <c r="R4958" s="8">
        <v>4.7920460026892631</v>
      </c>
      <c r="S4958" s="8">
        <v>1600</v>
      </c>
      <c r="T4958" s="10">
        <v>0.1</v>
      </c>
      <c r="U4958" s="8">
        <v>214.53783790284743</v>
      </c>
      <c r="V4958" s="10">
        <v>3.1625384579355452E-2</v>
      </c>
    </row>
    <row r="4959" spans="1:22" x14ac:dyDescent="0.25">
      <c r="A4959" s="6">
        <v>44758</v>
      </c>
      <c r="B4959" s="7" t="str">
        <f t="shared" si="77"/>
        <v>7</v>
      </c>
      <c r="C4959" s="17">
        <f>_xlfn.ISOWEEKNUM(Table3[[#This Row],[dt]])</f>
        <v>28</v>
      </c>
      <c r="D4959" s="1">
        <v>17631</v>
      </c>
      <c r="E4959" s="1" t="s">
        <v>10</v>
      </c>
      <c r="F4959" s="1" t="s">
        <v>90</v>
      </c>
      <c r="G4959" s="1" t="s">
        <v>62</v>
      </c>
      <c r="H4959" s="1" t="s">
        <v>17</v>
      </c>
      <c r="I4959" s="1" t="s">
        <v>12</v>
      </c>
      <c r="J4959" s="1" t="s">
        <v>16</v>
      </c>
      <c r="K4959" s="1" t="s">
        <v>14</v>
      </c>
      <c r="L4959" s="1" t="s">
        <v>80</v>
      </c>
      <c r="M4959" s="1">
        <v>29200</v>
      </c>
      <c r="N4959" s="17">
        <v>92.36520488856938</v>
      </c>
      <c r="O4959" s="8">
        <v>1067.2836814873922</v>
      </c>
      <c r="P4959" s="8">
        <v>186.70431044471516</v>
      </c>
      <c r="Q4959" s="8">
        <f>P4959-Table3[[#This Row],[paid]]</f>
        <v>-880.57937104267705</v>
      </c>
      <c r="R4959" s="8">
        <v>2.0213706088776369</v>
      </c>
      <c r="S4959" s="8">
        <v>400</v>
      </c>
      <c r="T4959" s="10">
        <v>0.17</v>
      </c>
      <c r="U4959" s="8">
        <v>138.23069017062522</v>
      </c>
      <c r="V4959" s="10">
        <v>0.12339537478751871</v>
      </c>
    </row>
    <row r="4960" spans="1:22" x14ac:dyDescent="0.25">
      <c r="A4960" s="6">
        <v>44758</v>
      </c>
      <c r="B4960" s="7" t="str">
        <f t="shared" si="77"/>
        <v>7</v>
      </c>
      <c r="C4960" s="17">
        <f>_xlfn.ISOWEEKNUM(Table3[[#This Row],[dt]])</f>
        <v>28</v>
      </c>
      <c r="D4960" s="1">
        <v>12657</v>
      </c>
      <c r="E4960" s="1" t="s">
        <v>10</v>
      </c>
      <c r="F4960" s="1" t="s">
        <v>94</v>
      </c>
      <c r="G4960" s="1" t="s">
        <v>73</v>
      </c>
      <c r="H4960" s="1" t="s">
        <v>19</v>
      </c>
      <c r="I4960" s="1" t="s">
        <v>18</v>
      </c>
      <c r="J4960" s="1" t="s">
        <v>16</v>
      </c>
      <c r="K4960" s="1" t="s">
        <v>14</v>
      </c>
      <c r="L4960" s="1" t="s">
        <v>76</v>
      </c>
      <c r="M4960" s="1">
        <v>206800</v>
      </c>
      <c r="N4960" s="17">
        <v>532.17738913179267</v>
      </c>
      <c r="O4960" s="8">
        <v>6374.8251919411596</v>
      </c>
      <c r="P4960" s="8">
        <v>5489.5434090919489</v>
      </c>
      <c r="Q4960" s="8">
        <f>P4960-Table3[[#This Row],[paid]]</f>
        <v>-885.28178284921069</v>
      </c>
      <c r="R4960" s="8">
        <v>10.315251119645886</v>
      </c>
      <c r="S4960" s="8">
        <v>8600</v>
      </c>
      <c r="T4960" s="10">
        <v>0.08</v>
      </c>
      <c r="U4960" s="8">
        <v>1827.9216793110593</v>
      </c>
      <c r="V4960" s="10">
        <v>5.5497076990762707E-2</v>
      </c>
    </row>
    <row r="4961" spans="1:22" x14ac:dyDescent="0.25">
      <c r="A4961" s="6">
        <v>44758</v>
      </c>
      <c r="B4961" s="7" t="str">
        <f t="shared" si="77"/>
        <v>7</v>
      </c>
      <c r="C4961" s="17">
        <f>_xlfn.ISOWEEKNUM(Table3[[#This Row],[dt]])</f>
        <v>28</v>
      </c>
      <c r="D4961" s="1">
        <v>14988</v>
      </c>
      <c r="E4961" s="1" t="s">
        <v>10</v>
      </c>
      <c r="F4961" s="1" t="s">
        <v>92</v>
      </c>
      <c r="G4961" s="1" t="s">
        <v>64</v>
      </c>
      <c r="H4961" s="1" t="s">
        <v>11</v>
      </c>
      <c r="I4961" s="1" t="s">
        <v>12</v>
      </c>
      <c r="J4961" s="1" t="s">
        <v>16</v>
      </c>
      <c r="K4961" s="1" t="s">
        <v>14</v>
      </c>
      <c r="L4961" s="1" t="s">
        <v>79</v>
      </c>
      <c r="M4961" s="1">
        <v>46980</v>
      </c>
      <c r="N4961" s="17">
        <v>147.99333823928114</v>
      </c>
      <c r="O4961" s="8">
        <v>1004.2009342978159</v>
      </c>
      <c r="P4961" s="8">
        <v>101.51301129080521</v>
      </c>
      <c r="Q4961" s="8">
        <f>P4961-Table3[[#This Row],[paid]]</f>
        <v>-902.68792300701068</v>
      </c>
      <c r="R4961" s="8">
        <v>0.68592959993020219</v>
      </c>
      <c r="S4961" s="8">
        <v>200</v>
      </c>
      <c r="T4961" s="10">
        <v>0.14000000000000001</v>
      </c>
      <c r="U4961" s="8">
        <v>53.902360902792161</v>
      </c>
      <c r="V4961" s="10">
        <v>8.8498279214634518E-2</v>
      </c>
    </row>
    <row r="4962" spans="1:22" x14ac:dyDescent="0.25">
      <c r="A4962" s="6">
        <v>44758</v>
      </c>
      <c r="B4962" s="7" t="str">
        <f t="shared" si="77"/>
        <v>7</v>
      </c>
      <c r="C4962" s="17">
        <f>_xlfn.ISOWEEKNUM(Table3[[#This Row],[dt]])</f>
        <v>28</v>
      </c>
      <c r="D4962" s="1">
        <v>17933</v>
      </c>
      <c r="E4962" s="1" t="s">
        <v>10</v>
      </c>
      <c r="F4962" s="1" t="s">
        <v>90</v>
      </c>
      <c r="G4962" s="1" t="s">
        <v>66</v>
      </c>
      <c r="H4962" s="1" t="s">
        <v>11</v>
      </c>
      <c r="I4962" s="1" t="s">
        <v>12</v>
      </c>
      <c r="J4962" s="1" t="s">
        <v>16</v>
      </c>
      <c r="K4962" s="1" t="s">
        <v>15</v>
      </c>
      <c r="L4962" s="1" t="s">
        <v>75</v>
      </c>
      <c r="M4962" s="1">
        <v>167450</v>
      </c>
      <c r="N4962" s="17">
        <v>1367.7418892582828</v>
      </c>
      <c r="O4962" s="8">
        <v>4569.646408692739</v>
      </c>
      <c r="P4962" s="8">
        <v>3655.0273755951657</v>
      </c>
      <c r="Q4962" s="8">
        <f>P4962-Table3[[#This Row],[paid]]</f>
        <v>-914.61903309757326</v>
      </c>
      <c r="R4962" s="8">
        <v>2.6723078413407828</v>
      </c>
      <c r="S4962" s="8">
        <v>5200</v>
      </c>
      <c r="T4962" s="10">
        <v>0.14000000000000001</v>
      </c>
      <c r="U4962" s="8">
        <v>1459.8737419113593</v>
      </c>
      <c r="V4962" s="10">
        <v>6.6569211476546097E-2</v>
      </c>
    </row>
    <row r="4963" spans="1:22" x14ac:dyDescent="0.25">
      <c r="A4963" s="6">
        <v>44758</v>
      </c>
      <c r="B4963" s="7" t="str">
        <f t="shared" si="77"/>
        <v>7</v>
      </c>
      <c r="C4963" s="17">
        <f>_xlfn.ISOWEEKNUM(Table3[[#This Row],[dt]])</f>
        <v>28</v>
      </c>
      <c r="D4963" s="1">
        <v>17956</v>
      </c>
      <c r="E4963" s="1" t="s">
        <v>10</v>
      </c>
      <c r="F4963" s="1" t="s">
        <v>89</v>
      </c>
      <c r="G4963" s="1" t="s">
        <v>26</v>
      </c>
      <c r="H4963" s="1" t="s">
        <v>11</v>
      </c>
      <c r="I4963" s="1" t="s">
        <v>18</v>
      </c>
      <c r="J4963" s="1" t="s">
        <v>13</v>
      </c>
      <c r="K4963" s="1" t="s">
        <v>14</v>
      </c>
      <c r="L4963" s="1" t="s">
        <v>79</v>
      </c>
      <c r="M4963" s="1">
        <v>180610</v>
      </c>
      <c r="N4963" s="17">
        <v>363.04277727758119</v>
      </c>
      <c r="O4963" s="8">
        <v>2502.0249033629643</v>
      </c>
      <c r="P4963" s="8">
        <v>1576.9827599558373</v>
      </c>
      <c r="Q4963" s="8">
        <f>P4963-Table3[[#This Row],[paid]]</f>
        <v>-925.04214340712701</v>
      </c>
      <c r="R4963" s="8">
        <v>4.3437932350051467</v>
      </c>
      <c r="S4963" s="8">
        <v>1600</v>
      </c>
      <c r="T4963" s="10">
        <v>0.08</v>
      </c>
      <c r="U4963" s="8">
        <v>433.63030832947919</v>
      </c>
      <c r="V4963" s="10">
        <v>4.5829111065828737E-2</v>
      </c>
    </row>
    <row r="4964" spans="1:22" x14ac:dyDescent="0.25">
      <c r="A4964" s="6">
        <v>44758</v>
      </c>
      <c r="B4964" s="7" t="str">
        <f t="shared" si="77"/>
        <v>7</v>
      </c>
      <c r="C4964" s="17">
        <f>_xlfn.ISOWEEKNUM(Table3[[#This Row],[dt]])</f>
        <v>28</v>
      </c>
      <c r="D4964" s="1">
        <v>17247</v>
      </c>
      <c r="E4964" s="1" t="s">
        <v>10</v>
      </c>
      <c r="F4964" s="1" t="s">
        <v>94</v>
      </c>
      <c r="G4964" s="1" t="s">
        <v>54</v>
      </c>
      <c r="H4964" s="1" t="s">
        <v>11</v>
      </c>
      <c r="I4964" s="1" t="s">
        <v>18</v>
      </c>
      <c r="J4964" s="1" t="s">
        <v>16</v>
      </c>
      <c r="K4964" s="1" t="s">
        <v>15</v>
      </c>
      <c r="L4964" s="1" t="s">
        <v>77</v>
      </c>
      <c r="M4964" s="1">
        <v>98800</v>
      </c>
      <c r="N4964" s="17">
        <v>455.47775409907365</v>
      </c>
      <c r="O4964" s="8">
        <v>1800.144956336974</v>
      </c>
      <c r="P4964" s="8">
        <v>644.59589761410371</v>
      </c>
      <c r="Q4964" s="8">
        <f>P4964-Table3[[#This Row],[paid]]</f>
        <v>-1155.5490587228703</v>
      </c>
      <c r="R4964" s="8">
        <v>1.4152082990070551</v>
      </c>
      <c r="S4964" s="8">
        <v>800</v>
      </c>
      <c r="T4964" s="10">
        <v>7.0000000000000007E-2</v>
      </c>
      <c r="U4964" s="8">
        <v>128.11272886238626</v>
      </c>
      <c r="V4964" s="10">
        <v>3.3124817511400173E-2</v>
      </c>
    </row>
    <row r="4965" spans="1:22" x14ac:dyDescent="0.25">
      <c r="A4965" s="6">
        <v>44758</v>
      </c>
      <c r="B4965" s="7" t="str">
        <f t="shared" si="77"/>
        <v>7</v>
      </c>
      <c r="C4965" s="17">
        <f>_xlfn.ISOWEEKNUM(Table3[[#This Row],[dt]])</f>
        <v>28</v>
      </c>
      <c r="D4965" s="1">
        <v>17962</v>
      </c>
      <c r="E4965" s="1" t="s">
        <v>10</v>
      </c>
      <c r="F4965" s="1" t="s">
        <v>91</v>
      </c>
      <c r="G4965" s="1" t="s">
        <v>52</v>
      </c>
      <c r="H4965" s="1" t="s">
        <v>11</v>
      </c>
      <c r="I4965" s="1" t="s">
        <v>12</v>
      </c>
      <c r="J4965" s="1" t="s">
        <v>23</v>
      </c>
      <c r="K4965" s="1" t="s">
        <v>15</v>
      </c>
      <c r="L4965" s="1" t="s">
        <v>75</v>
      </c>
      <c r="M4965" s="1">
        <v>114470</v>
      </c>
      <c r="N4965" s="17">
        <v>841.25749152542369</v>
      </c>
      <c r="O4965" s="8">
        <v>2559.2093282356764</v>
      </c>
      <c r="P4965" s="8">
        <v>1324.0799629520354</v>
      </c>
      <c r="Q4965" s="8">
        <f>P4965-Table3[[#This Row],[paid]]</f>
        <v>-1235.1293652836409</v>
      </c>
      <c r="R4965" s="8">
        <v>1.5739294761597025</v>
      </c>
      <c r="S4965" s="8">
        <v>1800</v>
      </c>
      <c r="T4965" s="10">
        <v>0.06</v>
      </c>
      <c r="U4965" s="8">
        <v>117.61393304966798</v>
      </c>
      <c r="V4965" s="10">
        <v>1.4804485169642849E-2</v>
      </c>
    </row>
    <row r="4966" spans="1:22" x14ac:dyDescent="0.25">
      <c r="A4966" s="6">
        <v>44758</v>
      </c>
      <c r="B4966" s="7" t="str">
        <f t="shared" si="77"/>
        <v>7</v>
      </c>
      <c r="C4966" s="17">
        <f>_xlfn.ISOWEEKNUM(Table3[[#This Row],[dt]])</f>
        <v>28</v>
      </c>
      <c r="D4966" s="1">
        <v>16846</v>
      </c>
      <c r="E4966" s="1" t="s">
        <v>10</v>
      </c>
      <c r="F4966" s="1" t="s">
        <v>95</v>
      </c>
      <c r="G4966" s="1" t="s">
        <v>33</v>
      </c>
      <c r="H4966" s="1" t="s">
        <v>11</v>
      </c>
      <c r="I4966" s="1" t="s">
        <v>12</v>
      </c>
      <c r="J4966" s="1" t="s">
        <v>13</v>
      </c>
      <c r="K4966" s="1" t="s">
        <v>15</v>
      </c>
      <c r="L4966" s="1" t="s">
        <v>81</v>
      </c>
      <c r="M4966" s="1">
        <v>85990</v>
      </c>
      <c r="N4966" s="17">
        <v>300.87016049288809</v>
      </c>
      <c r="O4966" s="8">
        <v>1485.8813229555308</v>
      </c>
      <c r="P4966" s="8">
        <v>231.39614498499768</v>
      </c>
      <c r="Q4966" s="8">
        <f>P4966-Table3[[#This Row],[paid]]</f>
        <v>-1254.4851779705332</v>
      </c>
      <c r="R4966" s="8">
        <v>0.76908971167470552</v>
      </c>
      <c r="S4966" s="8">
        <v>200</v>
      </c>
      <c r="T4966" s="10">
        <v>0.06</v>
      </c>
      <c r="U4966" s="8">
        <v>10.933779182667299</v>
      </c>
      <c r="V4966" s="10">
        <v>7.8752242417983957E-3</v>
      </c>
    </row>
    <row r="4967" spans="1:22" x14ac:dyDescent="0.25">
      <c r="A4967" s="6">
        <v>44758</v>
      </c>
      <c r="B4967" s="7" t="str">
        <f t="shared" si="77"/>
        <v>7</v>
      </c>
      <c r="C4967" s="17">
        <f>_xlfn.ISOWEEKNUM(Table3[[#This Row],[dt]])</f>
        <v>28</v>
      </c>
      <c r="D4967" s="1">
        <v>9288</v>
      </c>
      <c r="E4967" s="1" t="s">
        <v>10</v>
      </c>
      <c r="F4967" s="1" t="s">
        <v>90</v>
      </c>
      <c r="G4967" s="1" t="s">
        <v>53</v>
      </c>
      <c r="H4967" s="1" t="s">
        <v>19</v>
      </c>
      <c r="I4967" s="1" t="s">
        <v>21</v>
      </c>
      <c r="J4967" s="1" t="s">
        <v>13</v>
      </c>
      <c r="K4967" s="1" t="s">
        <v>14</v>
      </c>
      <c r="L4967" s="1" t="s">
        <v>77</v>
      </c>
      <c r="M4967" s="1">
        <v>110280</v>
      </c>
      <c r="N4967" s="17">
        <v>113.36015742018854</v>
      </c>
      <c r="O4967" s="8">
        <v>2758.6325814275683</v>
      </c>
      <c r="P4967" s="8">
        <v>1489.1382080718583</v>
      </c>
      <c r="Q4967" s="8">
        <f>P4967-Table3[[#This Row],[paid]]</f>
        <v>-1269.49437335571</v>
      </c>
      <c r="R4967" s="8">
        <v>13.136345625845564</v>
      </c>
      <c r="S4967" s="8">
        <v>1800</v>
      </c>
      <c r="T4967" s="10">
        <v>6.5000000000000002E-2</v>
      </c>
      <c r="U4967" s="8">
        <v>232.13530195442468</v>
      </c>
      <c r="V4967" s="10">
        <v>2.5980944403071259E-2</v>
      </c>
    </row>
    <row r="4968" spans="1:22" x14ac:dyDescent="0.25">
      <c r="A4968" s="6">
        <v>44758</v>
      </c>
      <c r="B4968" s="7" t="str">
        <f t="shared" si="77"/>
        <v>7</v>
      </c>
      <c r="C4968" s="17">
        <f>_xlfn.ISOWEEKNUM(Table3[[#This Row],[dt]])</f>
        <v>28</v>
      </c>
      <c r="D4968" s="1">
        <v>9559</v>
      </c>
      <c r="E4968" s="1" t="s">
        <v>10</v>
      </c>
      <c r="F4968" s="1" t="s">
        <v>92</v>
      </c>
      <c r="G4968" s="1" t="s">
        <v>42</v>
      </c>
      <c r="H4968" s="1" t="s">
        <v>17</v>
      </c>
      <c r="I4968" s="1" t="s">
        <v>12</v>
      </c>
      <c r="J4968" s="1" t="s">
        <v>16</v>
      </c>
      <c r="K4968" s="1" t="s">
        <v>14</v>
      </c>
      <c r="L4968" s="1" t="s">
        <v>79</v>
      </c>
      <c r="M4968" s="1">
        <v>287110</v>
      </c>
      <c r="N4968" s="17">
        <v>653.00287644658511</v>
      </c>
      <c r="O4968" s="8">
        <v>6430.384005071809</v>
      </c>
      <c r="P4968" s="8">
        <v>5145.90594603922</v>
      </c>
      <c r="Q4968" s="8">
        <f>P4968-Table3[[#This Row],[paid]]</f>
        <v>-1284.478059032589</v>
      </c>
      <c r="R4968" s="8">
        <v>7.8803725552350601</v>
      </c>
      <c r="S4968" s="8">
        <v>7400</v>
      </c>
      <c r="T4968" s="10">
        <v>7.0000000000000007E-2</v>
      </c>
      <c r="U4968" s="8">
        <v>1767.1240535027514</v>
      </c>
      <c r="V4968" s="10">
        <v>5.7233979530947915E-2</v>
      </c>
    </row>
    <row r="4969" spans="1:22" x14ac:dyDescent="0.25">
      <c r="A4969" s="6">
        <v>44758</v>
      </c>
      <c r="B4969" s="7" t="str">
        <f t="shared" si="77"/>
        <v>7</v>
      </c>
      <c r="C4969" s="17">
        <f>_xlfn.ISOWEEKNUM(Table3[[#This Row],[dt]])</f>
        <v>28</v>
      </c>
      <c r="D4969" s="1">
        <v>3016</v>
      </c>
      <c r="E4969" s="1" t="s">
        <v>10</v>
      </c>
      <c r="F4969" s="1" t="s">
        <v>91</v>
      </c>
      <c r="G4969" s="1" t="s">
        <v>32</v>
      </c>
      <c r="H4969" s="1" t="s">
        <v>11</v>
      </c>
      <c r="I4969" s="1" t="s">
        <v>12</v>
      </c>
      <c r="J4969" s="1" t="s">
        <v>16</v>
      </c>
      <c r="K4969" s="1" t="s">
        <v>15</v>
      </c>
      <c r="L4969" s="1" t="s">
        <v>78</v>
      </c>
      <c r="M4969" s="1">
        <v>916920</v>
      </c>
      <c r="N4969" s="17">
        <v>6295.7621134432165</v>
      </c>
      <c r="O4969" s="8">
        <v>14481.187872396407</v>
      </c>
      <c r="P4969" s="8">
        <v>13087.871657290651</v>
      </c>
      <c r="Q4969" s="8">
        <f>P4969-Table3[[#This Row],[paid]]</f>
        <v>-1393.3162151057568</v>
      </c>
      <c r="R4969" s="8">
        <v>2.0788383394195242</v>
      </c>
      <c r="S4969" s="8">
        <v>24400</v>
      </c>
      <c r="T4969" s="10">
        <v>7.0000000000000007E-2</v>
      </c>
      <c r="U4969" s="8">
        <v>5050.7972340793422</v>
      </c>
      <c r="V4969" s="10">
        <v>6.4319055157015997E-2</v>
      </c>
    </row>
    <row r="4970" spans="1:22" x14ac:dyDescent="0.25">
      <c r="A4970" s="6">
        <v>44758</v>
      </c>
      <c r="B4970" s="7" t="str">
        <f t="shared" si="77"/>
        <v>7</v>
      </c>
      <c r="C4970" s="17">
        <f>_xlfn.ISOWEEKNUM(Table3[[#This Row],[dt]])</f>
        <v>28</v>
      </c>
      <c r="D4970" s="1">
        <v>16845</v>
      </c>
      <c r="E4970" s="1" t="s">
        <v>10</v>
      </c>
      <c r="F4970" s="1" t="s">
        <v>90</v>
      </c>
      <c r="G4970" s="1" t="s">
        <v>33</v>
      </c>
      <c r="H4970" s="1" t="s">
        <v>11</v>
      </c>
      <c r="I4970" s="1" t="s">
        <v>12</v>
      </c>
      <c r="J4970" s="1" t="s">
        <v>13</v>
      </c>
      <c r="K4970" s="1" t="s">
        <v>15</v>
      </c>
      <c r="L4970" s="1" t="s">
        <v>77</v>
      </c>
      <c r="M4970" s="1">
        <v>168170</v>
      </c>
      <c r="N4970" s="17">
        <v>730.28705769605131</v>
      </c>
      <c r="O4970" s="8">
        <v>2554.7830570274691</v>
      </c>
      <c r="P4970" s="8">
        <v>1072.2557481427089</v>
      </c>
      <c r="Q4970" s="8">
        <f>P4970-Table3[[#This Row],[paid]]</f>
        <v>-1482.5273088847603</v>
      </c>
      <c r="R4970" s="8">
        <v>1.4682661247284303</v>
      </c>
      <c r="S4970" s="8">
        <v>600</v>
      </c>
      <c r="T4970" s="10">
        <v>7.0000000000000007E-2</v>
      </c>
      <c r="U4970" s="8">
        <v>175.49141691797971</v>
      </c>
      <c r="V4970" s="10">
        <v>2.7277605680354158E-2</v>
      </c>
    </row>
    <row r="4971" spans="1:22" x14ac:dyDescent="0.25">
      <c r="A4971" s="6">
        <v>44758</v>
      </c>
      <c r="B4971" s="7" t="str">
        <f t="shared" si="77"/>
        <v>7</v>
      </c>
      <c r="C4971" s="17">
        <f>_xlfn.ISOWEEKNUM(Table3[[#This Row],[dt]])</f>
        <v>28</v>
      </c>
      <c r="D4971" s="1">
        <v>15102</v>
      </c>
      <c r="E4971" s="1" t="s">
        <v>10</v>
      </c>
      <c r="F4971" s="1" t="s">
        <v>94</v>
      </c>
      <c r="G4971" s="1" t="s">
        <v>70</v>
      </c>
      <c r="H4971" s="1" t="s">
        <v>17</v>
      </c>
      <c r="I4971" s="1" t="s">
        <v>18</v>
      </c>
      <c r="J4971" s="1" t="s">
        <v>13</v>
      </c>
      <c r="K4971" s="1" t="s">
        <v>15</v>
      </c>
      <c r="L4971" s="1" t="s">
        <v>77</v>
      </c>
      <c r="M4971" s="1">
        <v>82360</v>
      </c>
      <c r="N4971" s="17">
        <v>235.09333333333336</v>
      </c>
      <c r="O4971" s="8">
        <v>3122.0448913341284</v>
      </c>
      <c r="P4971" s="8">
        <v>1609.5875884211507</v>
      </c>
      <c r="Q4971" s="8">
        <f>P4971-Table3[[#This Row],[paid]]</f>
        <v>-1512.4573029129776</v>
      </c>
      <c r="R4971" s="8">
        <v>6.8465896739783512</v>
      </c>
      <c r="S4971" s="8">
        <v>2400</v>
      </c>
      <c r="T4971" s="10">
        <v>6.5000000000000002E-2</v>
      </c>
      <c r="U4971" s="8">
        <v>619.71764036827756</v>
      </c>
      <c r="V4971" s="10">
        <v>6.4169402235529624E-2</v>
      </c>
    </row>
    <row r="4972" spans="1:22" x14ac:dyDescent="0.25">
      <c r="A4972" s="6">
        <v>44758</v>
      </c>
      <c r="B4972" s="7" t="str">
        <f t="shared" si="77"/>
        <v>7</v>
      </c>
      <c r="C4972" s="17">
        <f>_xlfn.ISOWEEKNUM(Table3[[#This Row],[dt]])</f>
        <v>28</v>
      </c>
      <c r="D4972" s="1">
        <v>17456</v>
      </c>
      <c r="E4972" s="1" t="s">
        <v>10</v>
      </c>
      <c r="F4972" s="1" t="s">
        <v>94</v>
      </c>
      <c r="G4972" s="1" t="s">
        <v>56</v>
      </c>
      <c r="H4972" s="1" t="s">
        <v>17</v>
      </c>
      <c r="I4972" s="1" t="s">
        <v>18</v>
      </c>
      <c r="J4972" s="1" t="s">
        <v>16</v>
      </c>
      <c r="K4972" s="1" t="s">
        <v>15</v>
      </c>
      <c r="L4972" s="1" t="s">
        <v>77</v>
      </c>
      <c r="M4972" s="1">
        <v>163120</v>
      </c>
      <c r="N4972" s="17">
        <v>231.0433460392843</v>
      </c>
      <c r="O4972" s="8">
        <v>3721.3461499807368</v>
      </c>
      <c r="P4972" s="8">
        <v>2107.3339859361708</v>
      </c>
      <c r="Q4972" s="8">
        <f>P4972-Table3[[#This Row],[paid]]</f>
        <v>-1614.0121640445659</v>
      </c>
      <c r="R4972" s="8">
        <v>9.1209464460312173</v>
      </c>
      <c r="S4972" s="8">
        <v>3000</v>
      </c>
      <c r="T4972" s="10">
        <v>0.05</v>
      </c>
      <c r="U4972" s="8">
        <v>292.43687620369928</v>
      </c>
      <c r="V4972" s="10">
        <v>2.3128502502478738E-2</v>
      </c>
    </row>
    <row r="4973" spans="1:22" x14ac:dyDescent="0.25">
      <c r="A4973" s="6">
        <v>44758</v>
      </c>
      <c r="B4973" s="7" t="str">
        <f t="shared" si="77"/>
        <v>7</v>
      </c>
      <c r="C4973" s="17">
        <f>_xlfn.ISOWEEKNUM(Table3[[#This Row],[dt]])</f>
        <v>28</v>
      </c>
      <c r="D4973" s="1">
        <v>2370</v>
      </c>
      <c r="E4973" s="1" t="s">
        <v>10</v>
      </c>
      <c r="F4973" s="1" t="s">
        <v>95</v>
      </c>
      <c r="G4973" s="1" t="s">
        <v>55</v>
      </c>
      <c r="H4973" s="1" t="s">
        <v>17</v>
      </c>
      <c r="I4973" s="1" t="s">
        <v>12</v>
      </c>
      <c r="J4973" s="1" t="s">
        <v>13</v>
      </c>
      <c r="K4973" s="1" t="s">
        <v>14</v>
      </c>
      <c r="L4973" s="1" t="s">
        <v>80</v>
      </c>
      <c r="M4973" s="1">
        <v>144230</v>
      </c>
      <c r="N4973" s="17">
        <v>354.40281612368852</v>
      </c>
      <c r="O4973" s="8">
        <v>4837.0713191486275</v>
      </c>
      <c r="P4973" s="8">
        <v>3210.2466241524321</v>
      </c>
      <c r="Q4973" s="8">
        <f>P4973-Table3[[#This Row],[paid]]</f>
        <v>-1626.8246949961954</v>
      </c>
      <c r="R4973" s="8">
        <v>9.0581859909150335</v>
      </c>
      <c r="S4973" s="8">
        <v>30000</v>
      </c>
      <c r="T4973" s="10">
        <v>0.08</v>
      </c>
      <c r="U4973" s="8">
        <v>522.54080812671236</v>
      </c>
      <c r="V4973" s="10">
        <v>2.7128798775944169E-2</v>
      </c>
    </row>
    <row r="4974" spans="1:22" x14ac:dyDescent="0.25">
      <c r="A4974" s="6">
        <v>44758</v>
      </c>
      <c r="B4974" s="7" t="str">
        <f t="shared" si="77"/>
        <v>7</v>
      </c>
      <c r="C4974" s="17">
        <f>_xlfn.ISOWEEKNUM(Table3[[#This Row],[dt]])</f>
        <v>28</v>
      </c>
      <c r="D4974" s="1">
        <v>15408</v>
      </c>
      <c r="E4974" s="1" t="s">
        <v>10</v>
      </c>
      <c r="F4974" s="1" t="s">
        <v>94</v>
      </c>
      <c r="G4974" s="1" t="s">
        <v>26</v>
      </c>
      <c r="H4974" s="1" t="s">
        <v>17</v>
      </c>
      <c r="I4974" s="1" t="s">
        <v>12</v>
      </c>
      <c r="J4974" s="1" t="s">
        <v>16</v>
      </c>
      <c r="K4974" s="1" t="s">
        <v>20</v>
      </c>
      <c r="L4974" s="1" t="s">
        <v>79</v>
      </c>
      <c r="M4974" s="1">
        <v>134030</v>
      </c>
      <c r="N4974" s="17">
        <v>572.23977457091621</v>
      </c>
      <c r="O4974" s="8">
        <v>5350.7563285694041</v>
      </c>
      <c r="P4974" s="8">
        <v>3402.12843916051</v>
      </c>
      <c r="Q4974" s="8">
        <f>P4974-Table3[[#This Row],[paid]]</f>
        <v>-1948.6278894088941</v>
      </c>
      <c r="R4974" s="8">
        <v>5.94528480952156</v>
      </c>
      <c r="S4974" s="8">
        <v>6000</v>
      </c>
      <c r="T4974" s="10">
        <v>0.1</v>
      </c>
      <c r="U4974" s="8">
        <v>650.67584811653694</v>
      </c>
      <c r="V4974" s="10">
        <v>3.1875920214478735E-2</v>
      </c>
    </row>
    <row r="4975" spans="1:22" x14ac:dyDescent="0.25">
      <c r="A4975" s="6">
        <v>44758</v>
      </c>
      <c r="B4975" s="7" t="str">
        <f t="shared" si="77"/>
        <v>7</v>
      </c>
      <c r="C4975" s="17">
        <f>_xlfn.ISOWEEKNUM(Table3[[#This Row],[dt]])</f>
        <v>28</v>
      </c>
      <c r="D4975" s="1">
        <v>5585</v>
      </c>
      <c r="E4975" s="1" t="s">
        <v>10</v>
      </c>
      <c r="F4975" s="1" t="s">
        <v>92</v>
      </c>
      <c r="G4975" s="1" t="s">
        <v>28</v>
      </c>
      <c r="H4975" s="1" t="s">
        <v>19</v>
      </c>
      <c r="I4975" s="1" t="s">
        <v>12</v>
      </c>
      <c r="J4975" s="1" t="s">
        <v>13</v>
      </c>
      <c r="K4975" s="1" t="s">
        <v>14</v>
      </c>
      <c r="L4975" s="1" t="s">
        <v>81</v>
      </c>
      <c r="M4975" s="1">
        <v>599830</v>
      </c>
      <c r="N4975" s="17">
        <v>779.92451611777233</v>
      </c>
      <c r="O4975" s="8">
        <v>15588.68162165063</v>
      </c>
      <c r="P4975" s="8">
        <v>13599.546947069213</v>
      </c>
      <c r="Q4975" s="8">
        <f>P4975-Table3[[#This Row],[paid]]</f>
        <v>-1989.1346745814171</v>
      </c>
      <c r="R4975" s="8">
        <v>17.437004051063344</v>
      </c>
      <c r="S4975" s="8">
        <v>13200</v>
      </c>
      <c r="T4975" s="10">
        <v>7.0000000000000007E-2</v>
      </c>
      <c r="U4975" s="8">
        <v>5433.6606575958904</v>
      </c>
      <c r="V4975" s="10">
        <v>6.6591196980608211E-2</v>
      </c>
    </row>
    <row r="4976" spans="1:22" x14ac:dyDescent="0.25">
      <c r="A4976" s="6">
        <v>44758</v>
      </c>
      <c r="B4976" s="7" t="str">
        <f t="shared" si="77"/>
        <v>7</v>
      </c>
      <c r="C4976" s="17">
        <f>_xlfn.ISOWEEKNUM(Table3[[#This Row],[dt]])</f>
        <v>28</v>
      </c>
      <c r="D4976" s="1">
        <v>10509</v>
      </c>
      <c r="E4976" s="1" t="s">
        <v>10</v>
      </c>
      <c r="F4976" s="1" t="s">
        <v>93</v>
      </c>
      <c r="G4976" s="1" t="s">
        <v>55</v>
      </c>
      <c r="H4976" s="1" t="s">
        <v>17</v>
      </c>
      <c r="I4976" s="1" t="s">
        <v>12</v>
      </c>
      <c r="J4976" s="1" t="s">
        <v>13</v>
      </c>
      <c r="K4976" s="1" t="s">
        <v>14</v>
      </c>
      <c r="L4976" s="1" t="s">
        <v>81</v>
      </c>
      <c r="M4976" s="1">
        <v>311570</v>
      </c>
      <c r="N4976" s="17">
        <v>640.01931537718644</v>
      </c>
      <c r="O4976" s="8">
        <v>11649.175554117473</v>
      </c>
      <c r="P4976" s="8">
        <v>9273.255426436468</v>
      </c>
      <c r="Q4976" s="8">
        <f>P4976-Table3[[#This Row],[paid]]</f>
        <v>-2375.9201276810054</v>
      </c>
      <c r="R4976" s="8">
        <v>14.489024321041631</v>
      </c>
      <c r="S4976" s="8">
        <v>7600</v>
      </c>
      <c r="T4976" s="10">
        <v>0.108</v>
      </c>
      <c r="U4976" s="8">
        <v>5035.8922368004269</v>
      </c>
      <c r="V4976" s="10">
        <v>9.0509247745654262E-2</v>
      </c>
    </row>
    <row r="4977" spans="1:22" x14ac:dyDescent="0.25">
      <c r="A4977" s="6">
        <v>44758</v>
      </c>
      <c r="B4977" s="7" t="str">
        <f t="shared" si="77"/>
        <v>7</v>
      </c>
      <c r="C4977" s="17">
        <f>_xlfn.ISOWEEKNUM(Table3[[#This Row],[dt]])</f>
        <v>28</v>
      </c>
      <c r="D4977" s="1">
        <v>16205</v>
      </c>
      <c r="E4977" s="1" t="s">
        <v>10</v>
      </c>
      <c r="F4977" s="1" t="s">
        <v>89</v>
      </c>
      <c r="G4977" s="1" t="s">
        <v>29</v>
      </c>
      <c r="H4977" s="1" t="s">
        <v>17</v>
      </c>
      <c r="I4977" s="1" t="s">
        <v>12</v>
      </c>
      <c r="J4977" s="1" t="s">
        <v>13</v>
      </c>
      <c r="K4977" s="1" t="s">
        <v>14</v>
      </c>
      <c r="L4977" s="1" t="s">
        <v>79</v>
      </c>
      <c r="M4977" s="1">
        <v>89170</v>
      </c>
      <c r="N4977" s="17">
        <v>309.10965152344465</v>
      </c>
      <c r="O4977" s="8">
        <v>3263.3126572687529</v>
      </c>
      <c r="P4977" s="8">
        <v>884.84336693016701</v>
      </c>
      <c r="Q4977" s="8">
        <f>P4977-Table3[[#This Row],[paid]]</f>
        <v>-2378.4692903385858</v>
      </c>
      <c r="R4977" s="8">
        <v>2.8625549625164499</v>
      </c>
      <c r="S4977" s="8">
        <v>1000</v>
      </c>
      <c r="T4977" s="10">
        <v>0.09</v>
      </c>
      <c r="U4977" s="8">
        <v>171.52823204084777</v>
      </c>
      <c r="V4977" s="10">
        <v>3.2308586741918624E-2</v>
      </c>
    </row>
    <row r="4978" spans="1:22" x14ac:dyDescent="0.25">
      <c r="A4978" s="6">
        <v>44758</v>
      </c>
      <c r="B4978" s="7" t="str">
        <f t="shared" si="77"/>
        <v>7</v>
      </c>
      <c r="C4978" s="17">
        <f>_xlfn.ISOWEEKNUM(Table3[[#This Row],[dt]])</f>
        <v>28</v>
      </c>
      <c r="D4978" s="1">
        <v>13549</v>
      </c>
      <c r="E4978" s="1" t="s">
        <v>10</v>
      </c>
      <c r="F4978" s="1" t="s">
        <v>93</v>
      </c>
      <c r="G4978" s="1" t="s">
        <v>54</v>
      </c>
      <c r="H4978" s="1" t="s">
        <v>19</v>
      </c>
      <c r="I4978" s="1" t="s">
        <v>12</v>
      </c>
      <c r="J4978" s="1" t="s">
        <v>13</v>
      </c>
      <c r="K4978" s="1" t="s">
        <v>14</v>
      </c>
      <c r="L4978" s="1" t="s">
        <v>80</v>
      </c>
      <c r="M4978" s="1">
        <v>416530</v>
      </c>
      <c r="N4978" s="17">
        <v>405.46595557396574</v>
      </c>
      <c r="O4978" s="8">
        <v>10229.26172707134</v>
      </c>
      <c r="P4978" s="8">
        <v>7353.9315265659143</v>
      </c>
      <c r="Q4978" s="8">
        <f>P4978-Table3[[#This Row],[paid]]</f>
        <v>-2875.3302005054256</v>
      </c>
      <c r="R4978" s="8">
        <v>18.136988877786063</v>
      </c>
      <c r="S4978" s="8">
        <v>5800</v>
      </c>
      <c r="T4978" s="10">
        <v>7.0000000000000007E-2</v>
      </c>
      <c r="U4978" s="8">
        <v>1706.5340464637716</v>
      </c>
      <c r="V4978" s="10">
        <v>3.8676229177525771E-2</v>
      </c>
    </row>
    <row r="4979" spans="1:22" x14ac:dyDescent="0.25">
      <c r="A4979" s="6">
        <v>44758</v>
      </c>
      <c r="B4979" s="7" t="str">
        <f t="shared" si="77"/>
        <v>7</v>
      </c>
      <c r="C4979" s="17">
        <f>_xlfn.ISOWEEKNUM(Table3[[#This Row],[dt]])</f>
        <v>28</v>
      </c>
      <c r="D4979" s="1">
        <v>5351</v>
      </c>
      <c r="E4979" s="1" t="s">
        <v>10</v>
      </c>
      <c r="F4979" s="1" t="s">
        <v>89</v>
      </c>
      <c r="G4979" s="1" t="s">
        <v>47</v>
      </c>
      <c r="H4979" s="1" t="s">
        <v>17</v>
      </c>
      <c r="I4979" s="1" t="s">
        <v>12</v>
      </c>
      <c r="J4979" s="1" t="s">
        <v>13</v>
      </c>
      <c r="K4979" s="1" t="s">
        <v>14</v>
      </c>
      <c r="L4979" s="1" t="s">
        <v>78</v>
      </c>
      <c r="M4979" s="1">
        <v>394820</v>
      </c>
      <c r="N4979" s="17">
        <v>809.23193096008629</v>
      </c>
      <c r="O4979" s="8">
        <v>14027.656000403489</v>
      </c>
      <c r="P4979" s="8">
        <v>9957.5676772371553</v>
      </c>
      <c r="Q4979" s="8">
        <f>P4979-Table3[[#This Row],[paid]]</f>
        <v>-4070.0883231663338</v>
      </c>
      <c r="R4979" s="8">
        <v>12.304961403862711</v>
      </c>
      <c r="S4979" s="8">
        <v>13000</v>
      </c>
      <c r="T4979" s="10">
        <v>0.06</v>
      </c>
      <c r="U4979" s="8">
        <v>3166.7684336868956</v>
      </c>
      <c r="V4979" s="10">
        <v>5.3004383806935756E-2</v>
      </c>
    </row>
    <row r="4980" spans="1:22" x14ac:dyDescent="0.25">
      <c r="A4980" s="6">
        <v>44758</v>
      </c>
      <c r="B4980" s="7" t="str">
        <f t="shared" si="77"/>
        <v>7</v>
      </c>
      <c r="C4980" s="17">
        <f>_xlfn.ISOWEEKNUM(Table3[[#This Row],[dt]])</f>
        <v>28</v>
      </c>
      <c r="D4980" s="1">
        <v>2480</v>
      </c>
      <c r="E4980" s="1" t="s">
        <v>10</v>
      </c>
      <c r="F4980" s="1" t="s">
        <v>95</v>
      </c>
      <c r="G4980" s="1" t="s">
        <v>27</v>
      </c>
      <c r="H4980" s="1" t="s">
        <v>17</v>
      </c>
      <c r="I4980" s="1" t="s">
        <v>12</v>
      </c>
      <c r="J4980" s="1" t="s">
        <v>13</v>
      </c>
      <c r="K4980" s="1" t="s">
        <v>14</v>
      </c>
      <c r="L4980" s="1" t="s">
        <v>81</v>
      </c>
      <c r="M4980" s="1">
        <v>148710</v>
      </c>
      <c r="N4980" s="17">
        <v>293.14650015382688</v>
      </c>
      <c r="O4980" s="8">
        <v>5817.8196437782954</v>
      </c>
      <c r="P4980" s="8">
        <v>1643.0380222541337</v>
      </c>
      <c r="Q4980" s="8">
        <f>P4980-Table3[[#This Row],[paid]]</f>
        <v>-4174.7816215241619</v>
      </c>
      <c r="R4980" s="8">
        <v>5.6048358803259095</v>
      </c>
      <c r="S4980" s="8">
        <v>50000</v>
      </c>
      <c r="T4980" s="10">
        <v>0.06</v>
      </c>
      <c r="U4980" s="8">
        <v>423.84127252829126</v>
      </c>
      <c r="V4980" s="10">
        <v>4.299365634346982E-2</v>
      </c>
    </row>
    <row r="4981" spans="1:22" x14ac:dyDescent="0.25">
      <c r="A4981" s="6">
        <v>44759</v>
      </c>
      <c r="B4981" s="7" t="str">
        <f t="shared" si="77"/>
        <v>7</v>
      </c>
      <c r="C4981" s="17">
        <f>_xlfn.ISOWEEKNUM(Table3[[#This Row],[dt]])</f>
        <v>28</v>
      </c>
      <c r="D4981" s="1">
        <v>5585</v>
      </c>
      <c r="E4981" s="1" t="s">
        <v>10</v>
      </c>
      <c r="F4981" s="1" t="s">
        <v>91</v>
      </c>
      <c r="G4981" s="1" t="s">
        <v>48</v>
      </c>
      <c r="H4981" s="1" t="s">
        <v>19</v>
      </c>
      <c r="I4981" s="1" t="s">
        <v>12</v>
      </c>
      <c r="J4981" s="1" t="s">
        <v>13</v>
      </c>
      <c r="K4981" s="1" t="s">
        <v>14</v>
      </c>
      <c r="L4981" s="1" t="s">
        <v>79</v>
      </c>
      <c r="M4981" s="1">
        <v>1446490</v>
      </c>
      <c r="N4981" s="17">
        <v>1081.4633483240254</v>
      </c>
      <c r="O4981" s="8">
        <v>33850.803797952954</v>
      </c>
      <c r="P4981" s="8">
        <v>46222.731841911416</v>
      </c>
      <c r="Q4981" s="8">
        <f>P4981-Table3[[#This Row],[paid]]</f>
        <v>12371.928043958462</v>
      </c>
      <c r="R4981" s="8">
        <v>42.740913886304241</v>
      </c>
      <c r="S4981" s="8">
        <v>39600</v>
      </c>
      <c r="T4981" s="10">
        <v>7.0000000000000007E-2</v>
      </c>
      <c r="U4981" s="8">
        <v>18651.910622556035</v>
      </c>
      <c r="V4981" s="10">
        <v>6.7253743916695682E-2</v>
      </c>
    </row>
    <row r="4982" spans="1:22" x14ac:dyDescent="0.25">
      <c r="A4982" s="6">
        <v>44759</v>
      </c>
      <c r="B4982" s="7" t="str">
        <f t="shared" si="77"/>
        <v>7</v>
      </c>
      <c r="C4982" s="17">
        <f>_xlfn.ISOWEEKNUM(Table3[[#This Row],[dt]])</f>
        <v>28</v>
      </c>
      <c r="D4982" s="1">
        <v>3015</v>
      </c>
      <c r="E4982" s="1" t="s">
        <v>10</v>
      </c>
      <c r="F4982" s="1" t="s">
        <v>93</v>
      </c>
      <c r="G4982" s="1" t="s">
        <v>67</v>
      </c>
      <c r="H4982" s="1" t="s">
        <v>11</v>
      </c>
      <c r="I4982" s="1" t="s">
        <v>12</v>
      </c>
      <c r="J4982" s="1" t="s">
        <v>16</v>
      </c>
      <c r="K4982" s="1" t="s">
        <v>15</v>
      </c>
      <c r="L4982" s="1" t="s">
        <v>79</v>
      </c>
      <c r="M4982" s="1">
        <v>1463140</v>
      </c>
      <c r="N4982" s="17">
        <v>16195.349603379633</v>
      </c>
      <c r="O4982" s="8">
        <v>22349.658866919654</v>
      </c>
      <c r="P4982" s="8">
        <v>33128.36709372481</v>
      </c>
      <c r="Q4982" s="8">
        <f>P4982-Table3[[#This Row],[paid]]</f>
        <v>10778.708226805156</v>
      </c>
      <c r="R4982" s="8">
        <v>2.0455481298663418</v>
      </c>
      <c r="S4982" s="8">
        <v>54400</v>
      </c>
      <c r="T4982" s="10">
        <v>0.13</v>
      </c>
      <c r="U4982" s="8">
        <v>10945.38308592471</v>
      </c>
      <c r="V4982" s="10">
        <v>5.5065512560875107E-2</v>
      </c>
    </row>
    <row r="4983" spans="1:22" x14ac:dyDescent="0.25">
      <c r="A4983" s="6">
        <v>44759</v>
      </c>
      <c r="B4983" s="7" t="str">
        <f t="shared" si="77"/>
        <v>7</v>
      </c>
      <c r="C4983" s="17">
        <f>_xlfn.ISOWEEKNUM(Table3[[#This Row],[dt]])</f>
        <v>28</v>
      </c>
      <c r="D4983" s="1">
        <v>10509</v>
      </c>
      <c r="E4983" s="1" t="s">
        <v>10</v>
      </c>
      <c r="F4983" s="1" t="s">
        <v>89</v>
      </c>
      <c r="G4983" s="1" t="s">
        <v>59</v>
      </c>
      <c r="H4983" s="1" t="s">
        <v>17</v>
      </c>
      <c r="I4983" s="1" t="s">
        <v>12</v>
      </c>
      <c r="J4983" s="1" t="s">
        <v>13</v>
      </c>
      <c r="K4983" s="1" t="s">
        <v>14</v>
      </c>
      <c r="L4983" s="1" t="s">
        <v>81</v>
      </c>
      <c r="M4983" s="1">
        <v>848000</v>
      </c>
      <c r="N4983" s="17">
        <v>1518.5658419483486</v>
      </c>
      <c r="O4983" s="8">
        <v>27184.715068415302</v>
      </c>
      <c r="P4983" s="8">
        <v>37190.792545940574</v>
      </c>
      <c r="Q4983" s="8">
        <f>P4983-Table3[[#This Row],[paid]]</f>
        <v>10006.077477525272</v>
      </c>
      <c r="R4983" s="8">
        <v>24.49073429586964</v>
      </c>
      <c r="S4983" s="8">
        <v>41400</v>
      </c>
      <c r="T4983" s="10">
        <v>0.108</v>
      </c>
      <c r="U4983" s="8">
        <v>15677.67178432939</v>
      </c>
      <c r="V4983" s="10">
        <v>7.025785466014324E-2</v>
      </c>
    </row>
    <row r="4984" spans="1:22" x14ac:dyDescent="0.25">
      <c r="A4984" s="6">
        <v>44759</v>
      </c>
      <c r="B4984" s="7" t="str">
        <f t="shared" si="77"/>
        <v>7</v>
      </c>
      <c r="C4984" s="17">
        <f>_xlfn.ISOWEEKNUM(Table3[[#This Row],[dt]])</f>
        <v>28</v>
      </c>
      <c r="D4984" s="1">
        <v>12394</v>
      </c>
      <c r="E4984" s="1" t="s">
        <v>10</v>
      </c>
      <c r="F4984" s="1" t="s">
        <v>93</v>
      </c>
      <c r="G4984" s="1" t="s">
        <v>72</v>
      </c>
      <c r="H4984" s="1" t="s">
        <v>17</v>
      </c>
      <c r="I4984" s="1" t="s">
        <v>12</v>
      </c>
      <c r="J4984" s="1" t="s">
        <v>13</v>
      </c>
      <c r="K4984" s="1" t="s">
        <v>14</v>
      </c>
      <c r="L4984" s="1" t="s">
        <v>75</v>
      </c>
      <c r="M4984" s="1">
        <v>636130</v>
      </c>
      <c r="N4984" s="17">
        <v>2031.3531024748065</v>
      </c>
      <c r="O4984" s="8">
        <v>24053.881247619571</v>
      </c>
      <c r="P4984" s="8">
        <v>29505.994141855426</v>
      </c>
      <c r="Q4984" s="8">
        <f>P4984-Table3[[#This Row],[paid]]</f>
        <v>5452.1128942358555</v>
      </c>
      <c r="R4984" s="8">
        <v>14.525290608465925</v>
      </c>
      <c r="S4984" s="8">
        <v>45800</v>
      </c>
      <c r="T4984" s="10">
        <v>7.0000000000000007E-2</v>
      </c>
      <c r="U4984" s="8">
        <v>7331.2069148657592</v>
      </c>
      <c r="V4984" s="10">
        <v>4.1410833787532852E-2</v>
      </c>
    </row>
    <row r="4985" spans="1:22" x14ac:dyDescent="0.25">
      <c r="A4985" s="6">
        <v>44759</v>
      </c>
      <c r="B4985" s="7" t="str">
        <f t="shared" si="77"/>
        <v>7</v>
      </c>
      <c r="C4985" s="17">
        <f>_xlfn.ISOWEEKNUM(Table3[[#This Row],[dt]])</f>
        <v>28</v>
      </c>
      <c r="D4985" s="1">
        <v>17870</v>
      </c>
      <c r="E4985" s="1" t="s">
        <v>10</v>
      </c>
      <c r="F4985" s="1" t="s">
        <v>95</v>
      </c>
      <c r="G4985" s="1" t="s">
        <v>29</v>
      </c>
      <c r="H4985" s="1" t="s">
        <v>11</v>
      </c>
      <c r="I4985" s="1" t="s">
        <v>12</v>
      </c>
      <c r="J4985" s="1" t="s">
        <v>13</v>
      </c>
      <c r="K4985" s="1" t="s">
        <v>14</v>
      </c>
      <c r="L4985" s="1" t="s">
        <v>79</v>
      </c>
      <c r="M4985" s="1">
        <v>222910</v>
      </c>
      <c r="N4985" s="17">
        <v>1073.324578682425</v>
      </c>
      <c r="O4985" s="8">
        <v>5802.3575495867044</v>
      </c>
      <c r="P4985" s="8">
        <v>9436.0802610226328</v>
      </c>
      <c r="Q4985" s="8">
        <f>P4985-Table3[[#This Row],[paid]]</f>
        <v>3633.7227114359284</v>
      </c>
      <c r="R4985" s="8">
        <v>8.7914508327071275</v>
      </c>
      <c r="S4985" s="8">
        <v>9200</v>
      </c>
      <c r="T4985" s="10">
        <v>0.12</v>
      </c>
      <c r="U4985" s="8">
        <v>495.33190495366227</v>
      </c>
      <c r="V4985" s="10">
        <v>8.7488994591627331E-3</v>
      </c>
    </row>
    <row r="4986" spans="1:22" x14ac:dyDescent="0.25">
      <c r="A4986" s="6">
        <v>44759</v>
      </c>
      <c r="B4986" s="7" t="str">
        <f t="shared" si="77"/>
        <v>7</v>
      </c>
      <c r="C4986" s="17">
        <f>_xlfn.ISOWEEKNUM(Table3[[#This Row],[dt]])</f>
        <v>28</v>
      </c>
      <c r="D4986" s="1">
        <v>3016</v>
      </c>
      <c r="E4986" s="1" t="s">
        <v>10</v>
      </c>
      <c r="F4986" s="1" t="s">
        <v>91</v>
      </c>
      <c r="G4986" s="1" t="s">
        <v>69</v>
      </c>
      <c r="H4986" s="1" t="s">
        <v>11</v>
      </c>
      <c r="I4986" s="1" t="s">
        <v>12</v>
      </c>
      <c r="J4986" s="1" t="s">
        <v>16</v>
      </c>
      <c r="K4986" s="1" t="s">
        <v>15</v>
      </c>
      <c r="L4986" s="1" t="s">
        <v>81</v>
      </c>
      <c r="M4986" s="1">
        <v>1002150</v>
      </c>
      <c r="N4986" s="17">
        <v>6433.2025677603424</v>
      </c>
      <c r="O4986" s="8">
        <v>15555.474308818742</v>
      </c>
      <c r="P4986" s="8">
        <v>18909.961690518288</v>
      </c>
      <c r="Q4986" s="8">
        <f>P4986-Table3[[#This Row],[paid]]</f>
        <v>3354.4873816995459</v>
      </c>
      <c r="R4986" s="8">
        <v>2.9394320311448876</v>
      </c>
      <c r="S4986" s="8">
        <v>26800</v>
      </c>
      <c r="T4986" s="10">
        <v>7.0000000000000007E-2</v>
      </c>
      <c r="U4986" s="8">
        <v>4768.3235995634586</v>
      </c>
      <c r="V4986" s="10">
        <v>4.2026557902850058E-2</v>
      </c>
    </row>
    <row r="4987" spans="1:22" x14ac:dyDescent="0.25">
      <c r="A4987" s="6">
        <v>44759</v>
      </c>
      <c r="B4987" s="7" t="str">
        <f t="shared" si="77"/>
        <v>7</v>
      </c>
      <c r="C4987" s="17">
        <f>_xlfn.ISOWEEKNUM(Table3[[#This Row],[dt]])</f>
        <v>28</v>
      </c>
      <c r="D4987" s="1">
        <v>17268</v>
      </c>
      <c r="E4987" s="1" t="s">
        <v>10</v>
      </c>
      <c r="F4987" s="1" t="s">
        <v>94</v>
      </c>
      <c r="G4987" s="1" t="s">
        <v>36</v>
      </c>
      <c r="H4987" s="1" t="s">
        <v>11</v>
      </c>
      <c r="I4987" s="1" t="s">
        <v>18</v>
      </c>
      <c r="J4987" s="1" t="s">
        <v>16</v>
      </c>
      <c r="K4987" s="1" t="s">
        <v>14</v>
      </c>
      <c r="L4987" s="1" t="s">
        <v>75</v>
      </c>
      <c r="M4987" s="1">
        <v>197350</v>
      </c>
      <c r="N4987" s="17">
        <v>857.34996969084671</v>
      </c>
      <c r="O4987" s="8">
        <v>4785.8034612905585</v>
      </c>
      <c r="P4987" s="8">
        <v>7951.760566829088</v>
      </c>
      <c r="Q4987" s="8">
        <f>P4987-Table3[[#This Row],[paid]]</f>
        <v>3165.9571055385295</v>
      </c>
      <c r="R4987" s="8">
        <v>9.2748129094778253</v>
      </c>
      <c r="S4987" s="8">
        <v>10000</v>
      </c>
      <c r="T4987" s="10">
        <v>0.15</v>
      </c>
      <c r="U4987" s="8">
        <v>6267.4336511439014</v>
      </c>
      <c r="V4987" s="10">
        <v>0.13136364788800386</v>
      </c>
    </row>
    <row r="4988" spans="1:22" x14ac:dyDescent="0.25">
      <c r="A4988" s="6">
        <v>44759</v>
      </c>
      <c r="B4988" s="7" t="str">
        <f t="shared" si="77"/>
        <v>7</v>
      </c>
      <c r="C4988" s="17">
        <f>_xlfn.ISOWEEKNUM(Table3[[#This Row],[dt]])</f>
        <v>28</v>
      </c>
      <c r="D4988" s="1">
        <v>17962</v>
      </c>
      <c r="E4988" s="1" t="s">
        <v>10</v>
      </c>
      <c r="F4988" s="1" t="s">
        <v>89</v>
      </c>
      <c r="G4988" s="1" t="s">
        <v>32</v>
      </c>
      <c r="H4988" s="1" t="s">
        <v>11</v>
      </c>
      <c r="I4988" s="1" t="s">
        <v>12</v>
      </c>
      <c r="J4988" s="1" t="s">
        <v>23</v>
      </c>
      <c r="K4988" s="1" t="s">
        <v>15</v>
      </c>
      <c r="L4988" s="1" t="s">
        <v>76</v>
      </c>
      <c r="M4988" s="1">
        <v>285670</v>
      </c>
      <c r="N4988" s="17">
        <v>2241.6866691285081</v>
      </c>
      <c r="O4988" s="8">
        <v>5752.3703391972849</v>
      </c>
      <c r="P4988" s="8">
        <v>8428.1123563848287</v>
      </c>
      <c r="Q4988" s="8">
        <f>P4988-Table3[[#This Row],[paid]]</f>
        <v>2675.7420171875438</v>
      </c>
      <c r="R4988" s="8">
        <v>3.7597191759459379</v>
      </c>
      <c r="S4988" s="8">
        <v>10800</v>
      </c>
      <c r="T4988" s="10">
        <v>0.06</v>
      </c>
      <c r="U4988" s="8">
        <v>1660.8037702852569</v>
      </c>
      <c r="V4988" s="10">
        <v>3.2842541327914566E-2</v>
      </c>
    </row>
    <row r="4989" spans="1:22" x14ac:dyDescent="0.25">
      <c r="A4989" s="6">
        <v>44759</v>
      </c>
      <c r="B4989" s="7" t="str">
        <f t="shared" si="77"/>
        <v>7</v>
      </c>
      <c r="C4989" s="17">
        <f>_xlfn.ISOWEEKNUM(Table3[[#This Row],[dt]])</f>
        <v>28</v>
      </c>
      <c r="D4989" s="1">
        <v>8767</v>
      </c>
      <c r="E4989" s="1" t="s">
        <v>10</v>
      </c>
      <c r="F4989" s="1" t="s">
        <v>94</v>
      </c>
      <c r="G4989" s="1" t="s">
        <v>68</v>
      </c>
      <c r="H4989" s="1" t="s">
        <v>17</v>
      </c>
      <c r="I4989" s="1" t="s">
        <v>18</v>
      </c>
      <c r="J4989" s="1" t="s">
        <v>13</v>
      </c>
      <c r="K4989" s="1" t="s">
        <v>14</v>
      </c>
      <c r="L4989" s="1" t="s">
        <v>80</v>
      </c>
      <c r="M4989" s="1">
        <v>223720</v>
      </c>
      <c r="N4989" s="17">
        <v>508.63587731811702</v>
      </c>
      <c r="O4989" s="8">
        <v>3702.5547222772834</v>
      </c>
      <c r="P4989" s="8">
        <v>6154.4188545223624</v>
      </c>
      <c r="Q4989" s="8">
        <f>P4989-Table3[[#This Row],[paid]]</f>
        <v>2451.864132245079</v>
      </c>
      <c r="R4989" s="8">
        <v>12.099852033585892</v>
      </c>
      <c r="S4989" s="8">
        <v>8000</v>
      </c>
      <c r="T4989" s="10">
        <v>0.12</v>
      </c>
      <c r="U4989" s="8">
        <v>985.18895767907293</v>
      </c>
      <c r="V4989" s="10">
        <v>2.667971801960204E-2</v>
      </c>
    </row>
    <row r="4990" spans="1:22" x14ac:dyDescent="0.25">
      <c r="A4990" s="6">
        <v>44759</v>
      </c>
      <c r="B4990" s="7" t="str">
        <f t="shared" si="77"/>
        <v>7</v>
      </c>
      <c r="C4990" s="17">
        <f>_xlfn.ISOWEEKNUM(Table3[[#This Row],[dt]])</f>
        <v>28</v>
      </c>
      <c r="D4990" s="1">
        <v>18006</v>
      </c>
      <c r="E4990" s="1" t="s">
        <v>10</v>
      </c>
      <c r="F4990" s="1" t="s">
        <v>89</v>
      </c>
      <c r="G4990" s="1" t="s">
        <v>32</v>
      </c>
      <c r="H4990" s="1" t="s">
        <v>11</v>
      </c>
      <c r="I4990" s="1" t="s">
        <v>12</v>
      </c>
      <c r="J4990" s="1" t="s">
        <v>16</v>
      </c>
      <c r="K4990" s="1" t="s">
        <v>14</v>
      </c>
      <c r="L4990" s="1" t="s">
        <v>76</v>
      </c>
      <c r="M4990" s="1">
        <v>136560</v>
      </c>
      <c r="N4990" s="17">
        <v>600.39760417994137</v>
      </c>
      <c r="O4990" s="8">
        <v>4945.9743717384345</v>
      </c>
      <c r="P4990" s="8">
        <v>7172.8288964423837</v>
      </c>
      <c r="Q4990" s="8">
        <f>P4990-Table3[[#This Row],[paid]]</f>
        <v>2226.8545247039492</v>
      </c>
      <c r="R4990" s="8">
        <v>11.946797999368199</v>
      </c>
      <c r="S4990" s="8">
        <v>12000</v>
      </c>
      <c r="T4990" s="10">
        <v>0.08</v>
      </c>
      <c r="U4990" s="8">
        <v>855.62910281302561</v>
      </c>
      <c r="V4990" s="10">
        <v>1.9881256409109031E-2</v>
      </c>
    </row>
    <row r="4991" spans="1:22" x14ac:dyDescent="0.25">
      <c r="A4991" s="6">
        <v>44759</v>
      </c>
      <c r="B4991" s="7" t="str">
        <f t="shared" si="77"/>
        <v>7</v>
      </c>
      <c r="C4991" s="17">
        <f>_xlfn.ISOWEEKNUM(Table3[[#This Row],[dt]])</f>
        <v>28</v>
      </c>
      <c r="D4991" s="1">
        <v>9288</v>
      </c>
      <c r="E4991" s="1" t="s">
        <v>10</v>
      </c>
      <c r="F4991" s="1" t="s">
        <v>94</v>
      </c>
      <c r="G4991" s="1" t="s">
        <v>51</v>
      </c>
      <c r="H4991" s="1" t="s">
        <v>19</v>
      </c>
      <c r="I4991" s="1" t="s">
        <v>21</v>
      </c>
      <c r="J4991" s="1" t="s">
        <v>13</v>
      </c>
      <c r="K4991" s="1" t="s">
        <v>14</v>
      </c>
      <c r="L4991" s="1" t="s">
        <v>78</v>
      </c>
      <c r="M4991" s="1">
        <v>206060</v>
      </c>
      <c r="N4991" s="17">
        <v>223.59911454490214</v>
      </c>
      <c r="O4991" s="8">
        <v>4452.5608614191551</v>
      </c>
      <c r="P4991" s="8">
        <v>6637.2577738040645</v>
      </c>
      <c r="Q4991" s="8">
        <f>P4991-Table3[[#This Row],[paid]]</f>
        <v>2184.6969123849094</v>
      </c>
      <c r="R4991" s="8">
        <v>29.683739076127697</v>
      </c>
      <c r="S4991" s="8">
        <v>5400</v>
      </c>
      <c r="T4991" s="10">
        <v>6.5000000000000002E-2</v>
      </c>
      <c r="U4991" s="8">
        <v>1254.8942841598473</v>
      </c>
      <c r="V4991" s="10">
        <v>3.1511364254292518E-2</v>
      </c>
    </row>
    <row r="4992" spans="1:22" x14ac:dyDescent="0.25">
      <c r="A4992" s="6">
        <v>44759</v>
      </c>
      <c r="B4992" s="7" t="str">
        <f t="shared" si="77"/>
        <v>7</v>
      </c>
      <c r="C4992" s="17">
        <f>_xlfn.ISOWEEKNUM(Table3[[#This Row],[dt]])</f>
        <v>28</v>
      </c>
      <c r="D4992" s="1">
        <v>2370</v>
      </c>
      <c r="E4992" s="1" t="s">
        <v>10</v>
      </c>
      <c r="F4992" s="1" t="s">
        <v>90</v>
      </c>
      <c r="G4992" s="1" t="s">
        <v>52</v>
      </c>
      <c r="H4992" s="1" t="s">
        <v>17</v>
      </c>
      <c r="I4992" s="1" t="s">
        <v>12</v>
      </c>
      <c r="J4992" s="1" t="s">
        <v>13</v>
      </c>
      <c r="K4992" s="1" t="s">
        <v>14</v>
      </c>
      <c r="L4992" s="1" t="s">
        <v>81</v>
      </c>
      <c r="M4992" s="1">
        <v>212970</v>
      </c>
      <c r="N4992" s="17">
        <v>525.75912537471345</v>
      </c>
      <c r="O4992" s="8">
        <v>6888.2187694989352</v>
      </c>
      <c r="P4992" s="8">
        <v>8622.7235134320126</v>
      </c>
      <c r="Q4992" s="8">
        <f>P4992-Table3[[#This Row],[paid]]</f>
        <v>1734.5047439330774</v>
      </c>
      <c r="R4992" s="8">
        <v>16.40052087975937</v>
      </c>
      <c r="S4992" s="8">
        <v>30000</v>
      </c>
      <c r="T4992" s="10">
        <v>0.08</v>
      </c>
      <c r="U4992" s="8">
        <v>786.79429199066408</v>
      </c>
      <c r="V4992" s="10">
        <v>1.520776838016122E-2</v>
      </c>
    </row>
    <row r="4993" spans="1:22" x14ac:dyDescent="0.25">
      <c r="A4993" s="6">
        <v>44759</v>
      </c>
      <c r="B4993" s="7" t="str">
        <f t="shared" si="77"/>
        <v>7</v>
      </c>
      <c r="C4993" s="17">
        <f>_xlfn.ISOWEEKNUM(Table3[[#This Row],[dt]])</f>
        <v>28</v>
      </c>
      <c r="D4993" s="1">
        <v>16911</v>
      </c>
      <c r="E4993" s="1" t="s">
        <v>10</v>
      </c>
      <c r="F4993" s="1" t="s">
        <v>94</v>
      </c>
      <c r="G4993" s="1" t="s">
        <v>62</v>
      </c>
      <c r="H4993" s="1" t="s">
        <v>11</v>
      </c>
      <c r="I4993" s="1" t="s">
        <v>18</v>
      </c>
      <c r="J4993" s="1" t="s">
        <v>16</v>
      </c>
      <c r="K4993" s="1" t="s">
        <v>15</v>
      </c>
      <c r="L4993" s="1" t="s">
        <v>81</v>
      </c>
      <c r="M4993" s="1">
        <v>173740</v>
      </c>
      <c r="N4993" s="17">
        <v>513.67295883556972</v>
      </c>
      <c r="O4993" s="8">
        <v>5270.0191193845294</v>
      </c>
      <c r="P4993" s="8">
        <v>6941.1956773699349</v>
      </c>
      <c r="Q4993" s="8">
        <f>P4993-Table3[[#This Row],[paid]]</f>
        <v>1671.1765579854055</v>
      </c>
      <c r="R4993" s="8">
        <v>13.512869536883407</v>
      </c>
      <c r="S4993" s="8">
        <v>4600</v>
      </c>
      <c r="T4993" s="10">
        <v>0.12</v>
      </c>
      <c r="U4993" s="8">
        <v>4209.4342330340814</v>
      </c>
      <c r="V4993" s="10">
        <v>0.10107370614253845</v>
      </c>
    </row>
    <row r="4994" spans="1:22" x14ac:dyDescent="0.25">
      <c r="A4994" s="6">
        <v>44759</v>
      </c>
      <c r="B4994" s="7" t="str">
        <f t="shared" ref="B4994:B5057" si="78">TEXT(A4994,"M")</f>
        <v>7</v>
      </c>
      <c r="C4994" s="17">
        <f>_xlfn.ISOWEEKNUM(Table3[[#This Row],[dt]])</f>
        <v>28</v>
      </c>
      <c r="D4994" s="1">
        <v>15408</v>
      </c>
      <c r="E4994" s="1" t="s">
        <v>10</v>
      </c>
      <c r="F4994" s="1" t="s">
        <v>95</v>
      </c>
      <c r="G4994" s="1" t="s">
        <v>65</v>
      </c>
      <c r="H4994" s="1" t="s">
        <v>17</v>
      </c>
      <c r="I4994" s="1" t="s">
        <v>12</v>
      </c>
      <c r="J4994" s="1" t="s">
        <v>16</v>
      </c>
      <c r="K4994" s="1" t="s">
        <v>20</v>
      </c>
      <c r="L4994" s="1" t="s">
        <v>75</v>
      </c>
      <c r="M4994" s="1">
        <v>148960</v>
      </c>
      <c r="N4994" s="17">
        <v>351.0507710435985</v>
      </c>
      <c r="O4994" s="8">
        <v>6087.0244937807611</v>
      </c>
      <c r="P4994" s="8">
        <v>7742.2269634166887</v>
      </c>
      <c r="Q4994" s="8">
        <f>P4994-Table3[[#This Row],[paid]]</f>
        <v>1655.2024696359276</v>
      </c>
      <c r="R4994" s="8">
        <v>22.054436571669424</v>
      </c>
      <c r="S4994" s="8">
        <v>4200</v>
      </c>
      <c r="T4994" s="10">
        <v>0.1</v>
      </c>
      <c r="U4994" s="8">
        <v>1387.1721103859309</v>
      </c>
      <c r="V4994" s="10">
        <v>2.9861608659036348E-2</v>
      </c>
    </row>
    <row r="4995" spans="1:22" x14ac:dyDescent="0.25">
      <c r="A4995" s="6">
        <v>44759</v>
      </c>
      <c r="B4995" s="7" t="str">
        <f t="shared" si="78"/>
        <v>7</v>
      </c>
      <c r="C4995" s="17">
        <f>_xlfn.ISOWEEKNUM(Table3[[#This Row],[dt]])</f>
        <v>28</v>
      </c>
      <c r="D4995" s="1">
        <v>15974</v>
      </c>
      <c r="E4995" s="1" t="s">
        <v>10</v>
      </c>
      <c r="F4995" s="1" t="s">
        <v>95</v>
      </c>
      <c r="G4995" s="1" t="s">
        <v>68</v>
      </c>
      <c r="H4995" s="1" t="s">
        <v>11</v>
      </c>
      <c r="I4995" s="1" t="s">
        <v>12</v>
      </c>
      <c r="J4995" s="1" t="s">
        <v>16</v>
      </c>
      <c r="K4995" s="1" t="s">
        <v>14</v>
      </c>
      <c r="L4995" s="1" t="s">
        <v>75</v>
      </c>
      <c r="M4995" s="1">
        <v>238590</v>
      </c>
      <c r="N4995" s="17">
        <v>748.86500168747887</v>
      </c>
      <c r="O4995" s="8">
        <v>4623.4382078502158</v>
      </c>
      <c r="P4995" s="8">
        <v>6204.8943751320903</v>
      </c>
      <c r="Q4995" s="8">
        <f>P4995-Table3[[#This Row],[paid]]</f>
        <v>1581.4561672818745</v>
      </c>
      <c r="R4995" s="8">
        <v>8.2857315552871249</v>
      </c>
      <c r="S4995" s="8">
        <v>6200</v>
      </c>
      <c r="T4995" s="10">
        <v>0.09</v>
      </c>
      <c r="U4995" s="8">
        <v>172.78592497336916</v>
      </c>
      <c r="V4995" s="10">
        <v>4.6411191587149535E-3</v>
      </c>
    </row>
    <row r="4996" spans="1:22" x14ac:dyDescent="0.25">
      <c r="A4996" s="6">
        <v>44759</v>
      </c>
      <c r="B4996" s="7" t="str">
        <f t="shared" si="78"/>
        <v>7</v>
      </c>
      <c r="C4996" s="17">
        <f>_xlfn.ISOWEEKNUM(Table3[[#This Row],[dt]])</f>
        <v>28</v>
      </c>
      <c r="D4996" s="1">
        <v>15169</v>
      </c>
      <c r="E4996" s="1" t="s">
        <v>10</v>
      </c>
      <c r="F4996" s="1" t="s">
        <v>89</v>
      </c>
      <c r="G4996" s="1" t="s">
        <v>64</v>
      </c>
      <c r="H4996" s="1" t="s">
        <v>11</v>
      </c>
      <c r="I4996" s="1" t="s">
        <v>18</v>
      </c>
      <c r="J4996" s="1" t="s">
        <v>13</v>
      </c>
      <c r="K4996" s="1" t="s">
        <v>14</v>
      </c>
      <c r="L4996" s="1" t="s">
        <v>75</v>
      </c>
      <c r="M4996" s="1">
        <v>273310</v>
      </c>
      <c r="N4996" s="17">
        <v>1288.6260261814953</v>
      </c>
      <c r="O4996" s="8">
        <v>5760.8315342454125</v>
      </c>
      <c r="P4996" s="8">
        <v>7277.9974975252089</v>
      </c>
      <c r="Q4996" s="8">
        <f>P4996-Table3[[#This Row],[paid]]</f>
        <v>1517.1659632797964</v>
      </c>
      <c r="R4996" s="8">
        <v>5.647874053181777</v>
      </c>
      <c r="S4996" s="8">
        <v>8200</v>
      </c>
      <c r="T4996" s="10">
        <v>0.09</v>
      </c>
      <c r="U4996" s="8">
        <v>2552.6960810086098</v>
      </c>
      <c r="V4996" s="10">
        <v>5.8456924034315343E-2</v>
      </c>
    </row>
    <row r="4997" spans="1:22" x14ac:dyDescent="0.25">
      <c r="A4997" s="6">
        <v>44759</v>
      </c>
      <c r="B4997" s="7" t="str">
        <f t="shared" si="78"/>
        <v>7</v>
      </c>
      <c r="C4997" s="17">
        <f>_xlfn.ISOWEEKNUM(Table3[[#This Row],[dt]])</f>
        <v>28</v>
      </c>
      <c r="D4997" s="1">
        <v>17282</v>
      </c>
      <c r="E4997" s="1" t="s">
        <v>10</v>
      </c>
      <c r="F4997" s="1" t="s">
        <v>92</v>
      </c>
      <c r="G4997" s="1" t="s">
        <v>52</v>
      </c>
      <c r="H4997" s="1" t="s">
        <v>17</v>
      </c>
      <c r="I4997" s="1" t="s">
        <v>18</v>
      </c>
      <c r="J4997" s="1" t="s">
        <v>13</v>
      </c>
      <c r="K4997" s="1" t="s">
        <v>14</v>
      </c>
      <c r="L4997" s="1" t="s">
        <v>78</v>
      </c>
      <c r="M4997" s="1">
        <v>61190</v>
      </c>
      <c r="N4997" s="17">
        <v>136.32399745385106</v>
      </c>
      <c r="O4997" s="8">
        <v>2432.5711865904823</v>
      </c>
      <c r="P4997" s="8">
        <v>3947.8312886556232</v>
      </c>
      <c r="Q4997" s="8">
        <f>P4997-Table3[[#This Row],[paid]]</f>
        <v>1515.2601020651409</v>
      </c>
      <c r="R4997" s="8">
        <v>28.959180792743837</v>
      </c>
      <c r="S4997" s="8">
        <v>1200</v>
      </c>
      <c r="T4997" s="10">
        <v>7.0000000000000007E-2</v>
      </c>
      <c r="U4997" s="8">
        <v>839.83235648011942</v>
      </c>
      <c r="V4997" s="10">
        <v>3.5455430888238056E-2</v>
      </c>
    </row>
    <row r="4998" spans="1:22" x14ac:dyDescent="0.25">
      <c r="A4998" s="6">
        <v>44759</v>
      </c>
      <c r="B4998" s="7" t="str">
        <f t="shared" si="78"/>
        <v>7</v>
      </c>
      <c r="C4998" s="17">
        <f>_xlfn.ISOWEEKNUM(Table3[[#This Row],[dt]])</f>
        <v>28</v>
      </c>
      <c r="D4998" s="1">
        <v>16483</v>
      </c>
      <c r="E4998" s="1" t="s">
        <v>10</v>
      </c>
      <c r="F4998" s="1" t="s">
        <v>89</v>
      </c>
      <c r="G4998" s="1" t="s">
        <v>69</v>
      </c>
      <c r="H4998" s="1" t="s">
        <v>17</v>
      </c>
      <c r="I4998" s="1" t="s">
        <v>18</v>
      </c>
      <c r="J4998" s="1" t="s">
        <v>13</v>
      </c>
      <c r="K4998" s="1" t="s">
        <v>15</v>
      </c>
      <c r="L4998" s="1" t="s">
        <v>81</v>
      </c>
      <c r="M4998" s="1">
        <v>183700</v>
      </c>
      <c r="N4998" s="17">
        <v>703.27952029520304</v>
      </c>
      <c r="O4998" s="8">
        <v>3416.5067652120888</v>
      </c>
      <c r="P4998" s="8">
        <v>4824.8177488427173</v>
      </c>
      <c r="Q4998" s="8">
        <f>P4998-Table3[[#This Row],[paid]]</f>
        <v>1408.3109836306285</v>
      </c>
      <c r="R4998" s="8">
        <v>6.8604553518315026</v>
      </c>
      <c r="S4998" s="8">
        <v>3400</v>
      </c>
      <c r="T4998" s="10">
        <v>0.06</v>
      </c>
      <c r="U4998" s="8">
        <v>1481.4864531514331</v>
      </c>
      <c r="V4998" s="10">
        <v>5.1175903777463339E-2</v>
      </c>
    </row>
    <row r="4999" spans="1:22" x14ac:dyDescent="0.25">
      <c r="A4999" s="6">
        <v>44759</v>
      </c>
      <c r="B4999" s="7" t="str">
        <f t="shared" si="78"/>
        <v>7</v>
      </c>
      <c r="C4999" s="17">
        <f>_xlfn.ISOWEEKNUM(Table3[[#This Row],[dt]])</f>
        <v>28</v>
      </c>
      <c r="D4999" s="1">
        <v>15909</v>
      </c>
      <c r="E4999" s="1" t="s">
        <v>10</v>
      </c>
      <c r="F4999" s="1" t="s">
        <v>95</v>
      </c>
      <c r="G4999" s="1" t="s">
        <v>32</v>
      </c>
      <c r="H4999" s="1" t="s">
        <v>11</v>
      </c>
      <c r="I4999" s="1" t="s">
        <v>18</v>
      </c>
      <c r="J4999" s="1" t="s">
        <v>13</v>
      </c>
      <c r="K4999" s="1" t="s">
        <v>14</v>
      </c>
      <c r="L4999" s="1" t="s">
        <v>80</v>
      </c>
      <c r="M4999" s="1">
        <v>257220</v>
      </c>
      <c r="N4999" s="17">
        <v>651.78467250066296</v>
      </c>
      <c r="O4999" s="8">
        <v>5236.5647744019025</v>
      </c>
      <c r="P4999" s="8">
        <v>6614.5594118450617</v>
      </c>
      <c r="Q4999" s="8">
        <f>P4999-Table3[[#This Row],[paid]]</f>
        <v>1377.9946374431593</v>
      </c>
      <c r="R4999" s="8">
        <v>10.14838134574012</v>
      </c>
      <c r="S4999" s="8">
        <v>7000</v>
      </c>
      <c r="T4999" s="10">
        <v>0.06</v>
      </c>
      <c r="U4999" s="8">
        <v>1554.5434581500915</v>
      </c>
      <c r="V4999" s="10">
        <v>3.9169740601978809E-2</v>
      </c>
    </row>
    <row r="5000" spans="1:22" x14ac:dyDescent="0.25">
      <c r="A5000" s="6">
        <v>44759</v>
      </c>
      <c r="B5000" s="7" t="str">
        <f t="shared" si="78"/>
        <v>7</v>
      </c>
      <c r="C5000" s="17">
        <f>_xlfn.ISOWEEKNUM(Table3[[#This Row],[dt]])</f>
        <v>28</v>
      </c>
      <c r="D5000" s="1">
        <v>10778</v>
      </c>
      <c r="E5000" s="1" t="s">
        <v>10</v>
      </c>
      <c r="F5000" s="1" t="s">
        <v>89</v>
      </c>
      <c r="G5000" s="1" t="s">
        <v>58</v>
      </c>
      <c r="H5000" s="1" t="s">
        <v>17</v>
      </c>
      <c r="I5000" s="1" t="s">
        <v>12</v>
      </c>
      <c r="J5000" s="1" t="s">
        <v>16</v>
      </c>
      <c r="K5000" s="1" t="s">
        <v>20</v>
      </c>
      <c r="L5000" s="1" t="s">
        <v>77</v>
      </c>
      <c r="M5000" s="1">
        <v>222700</v>
      </c>
      <c r="N5000" s="17">
        <v>427.10343974263799</v>
      </c>
      <c r="O5000" s="8">
        <v>7274.8986479424257</v>
      </c>
      <c r="P5000" s="8">
        <v>8352.5113879442906</v>
      </c>
      <c r="Q5000" s="8">
        <f>P5000-Table3[[#This Row],[paid]]</f>
        <v>1077.6127400018649</v>
      </c>
      <c r="R5000" s="8">
        <v>19.55617916113555</v>
      </c>
      <c r="S5000" s="8">
        <v>12000</v>
      </c>
      <c r="T5000" s="10">
        <v>0.09</v>
      </c>
      <c r="U5000" s="8">
        <v>863.85743015403011</v>
      </c>
      <c r="V5000" s="10">
        <v>1.7237478845801402E-2</v>
      </c>
    </row>
    <row r="5001" spans="1:22" x14ac:dyDescent="0.25">
      <c r="A5001" s="6">
        <v>44759</v>
      </c>
      <c r="B5001" s="7" t="str">
        <f t="shared" si="78"/>
        <v>7</v>
      </c>
      <c r="C5001" s="17">
        <f>_xlfn.ISOWEEKNUM(Table3[[#This Row],[dt]])</f>
        <v>28</v>
      </c>
      <c r="D5001" s="1">
        <v>16656</v>
      </c>
      <c r="E5001" s="1" t="s">
        <v>10</v>
      </c>
      <c r="F5001" s="1" t="s">
        <v>90</v>
      </c>
      <c r="G5001" s="1" t="s">
        <v>51</v>
      </c>
      <c r="H5001" s="1" t="s">
        <v>11</v>
      </c>
      <c r="I5001" s="1" t="s">
        <v>18</v>
      </c>
      <c r="J5001" s="1" t="s">
        <v>13</v>
      </c>
      <c r="K5001" s="1" t="s">
        <v>14</v>
      </c>
      <c r="L5001" s="1" t="s">
        <v>79</v>
      </c>
      <c r="M5001" s="1">
        <v>166270</v>
      </c>
      <c r="N5001" s="17">
        <v>564.51654552410105</v>
      </c>
      <c r="O5001" s="8">
        <v>3236.5921906183867</v>
      </c>
      <c r="P5001" s="8">
        <v>4288.9902411224748</v>
      </c>
      <c r="Q5001" s="8">
        <f>P5001-Table3[[#This Row],[paid]]</f>
        <v>1052.3980505040881</v>
      </c>
      <c r="R5001" s="8">
        <v>7.5976342502779026</v>
      </c>
      <c r="S5001" s="8">
        <v>3800</v>
      </c>
      <c r="T5001" s="10">
        <v>0.11</v>
      </c>
      <c r="U5001" s="8">
        <v>639.66171009154732</v>
      </c>
      <c r="V5001" s="10">
        <v>2.4856732942194069E-2</v>
      </c>
    </row>
    <row r="5002" spans="1:22" x14ac:dyDescent="0.25">
      <c r="A5002" s="6">
        <v>44759</v>
      </c>
      <c r="B5002" s="7" t="str">
        <f t="shared" si="78"/>
        <v>7</v>
      </c>
      <c r="C5002" s="17">
        <f>_xlfn.ISOWEEKNUM(Table3[[#This Row],[dt]])</f>
        <v>28</v>
      </c>
      <c r="D5002" s="1">
        <v>17848</v>
      </c>
      <c r="E5002" s="1" t="s">
        <v>10</v>
      </c>
      <c r="F5002" s="1" t="s">
        <v>91</v>
      </c>
      <c r="G5002" s="1" t="s">
        <v>61</v>
      </c>
      <c r="H5002" s="1" t="s">
        <v>11</v>
      </c>
      <c r="I5002" s="1" t="s">
        <v>12</v>
      </c>
      <c r="J5002" s="1" t="s">
        <v>16</v>
      </c>
      <c r="K5002" s="1" t="s">
        <v>14</v>
      </c>
      <c r="L5002" s="1" t="s">
        <v>76</v>
      </c>
      <c r="M5002" s="1">
        <v>110610</v>
      </c>
      <c r="N5002" s="17">
        <v>669.6964419009704</v>
      </c>
      <c r="O5002" s="8">
        <v>1819.8905023637631</v>
      </c>
      <c r="P5002" s="8">
        <v>2782.5894842063512</v>
      </c>
      <c r="Q5002" s="8">
        <f>P5002-Table3[[#This Row],[paid]]</f>
        <v>962.69898184258818</v>
      </c>
      <c r="R5002" s="8">
        <v>4.155001146949231</v>
      </c>
      <c r="S5002" s="8">
        <v>3000</v>
      </c>
      <c r="T5002" s="10">
        <v>7.0000000000000007E-2</v>
      </c>
      <c r="U5002" s="8">
        <v>411.24519666285192</v>
      </c>
      <c r="V5002" s="10">
        <v>2.4632043820874468E-2</v>
      </c>
    </row>
    <row r="5003" spans="1:22" x14ac:dyDescent="0.25">
      <c r="A5003" s="6">
        <v>44759</v>
      </c>
      <c r="B5003" s="7" t="str">
        <f t="shared" si="78"/>
        <v>7</v>
      </c>
      <c r="C5003" s="17">
        <f>_xlfn.ISOWEEKNUM(Table3[[#This Row],[dt]])</f>
        <v>28</v>
      </c>
      <c r="D5003" s="1">
        <v>18201</v>
      </c>
      <c r="E5003" s="1" t="s">
        <v>10</v>
      </c>
      <c r="F5003" s="1" t="s">
        <v>93</v>
      </c>
      <c r="G5003" s="1" t="s">
        <v>70</v>
      </c>
      <c r="H5003" s="1" t="s">
        <v>11</v>
      </c>
      <c r="I5003" s="1" t="s">
        <v>18</v>
      </c>
      <c r="J5003" s="1" t="s">
        <v>16</v>
      </c>
      <c r="K5003" s="1" t="s">
        <v>15</v>
      </c>
      <c r="L5003" s="1" t="s">
        <v>75</v>
      </c>
      <c r="M5003" s="1">
        <v>133560</v>
      </c>
      <c r="N5003" s="17">
        <v>957.39099526066354</v>
      </c>
      <c r="O5003" s="8">
        <v>2073.483525954407</v>
      </c>
      <c r="P5003" s="8">
        <v>2734.3449815014869</v>
      </c>
      <c r="Q5003" s="8">
        <f>P5003-Table3[[#This Row],[paid]]</f>
        <v>660.86145554707991</v>
      </c>
      <c r="R5003" s="8">
        <v>2.8560379145377506</v>
      </c>
      <c r="S5003" s="8">
        <v>4000</v>
      </c>
      <c r="T5003" s="10">
        <v>0.15</v>
      </c>
      <c r="U5003" s="8">
        <v>1958.811429724276</v>
      </c>
      <c r="V5003" s="10">
        <v>0.11939553122570577</v>
      </c>
    </row>
    <row r="5004" spans="1:22" x14ac:dyDescent="0.25">
      <c r="A5004" s="6">
        <v>44759</v>
      </c>
      <c r="B5004" s="7" t="str">
        <f t="shared" si="78"/>
        <v>7</v>
      </c>
      <c r="C5004" s="17">
        <f>_xlfn.ISOWEEKNUM(Table3[[#This Row],[dt]])</f>
        <v>28</v>
      </c>
      <c r="D5004" s="1">
        <v>15910</v>
      </c>
      <c r="E5004" s="1" t="s">
        <v>10</v>
      </c>
      <c r="F5004" s="1" t="s">
        <v>89</v>
      </c>
      <c r="G5004" s="1" t="s">
        <v>37</v>
      </c>
      <c r="H5004" s="1" t="s">
        <v>11</v>
      </c>
      <c r="I5004" s="1" t="s">
        <v>12</v>
      </c>
      <c r="J5004" s="1" t="s">
        <v>16</v>
      </c>
      <c r="K5004" s="1" t="s">
        <v>14</v>
      </c>
      <c r="L5004" s="1" t="s">
        <v>81</v>
      </c>
      <c r="M5004" s="1">
        <v>100280</v>
      </c>
      <c r="N5004" s="17">
        <v>325.51068166377291</v>
      </c>
      <c r="O5004" s="8">
        <v>2394.0978932492553</v>
      </c>
      <c r="P5004" s="8">
        <v>3020.5598341138284</v>
      </c>
      <c r="Q5004" s="8">
        <f>P5004-Table3[[#This Row],[paid]]</f>
        <v>626.46194086457308</v>
      </c>
      <c r="R5004" s="8">
        <v>9.2794491986405241</v>
      </c>
      <c r="S5004" s="8">
        <v>2600</v>
      </c>
      <c r="T5004" s="10">
        <v>0.15</v>
      </c>
      <c r="U5004" s="8">
        <v>745.03885831736807</v>
      </c>
      <c r="V5004" s="10">
        <v>4.1109314124652852E-2</v>
      </c>
    </row>
    <row r="5005" spans="1:22" x14ac:dyDescent="0.25">
      <c r="A5005" s="6">
        <v>44759</v>
      </c>
      <c r="B5005" s="7" t="str">
        <f t="shared" si="78"/>
        <v>7</v>
      </c>
      <c r="C5005" s="17">
        <f>_xlfn.ISOWEEKNUM(Table3[[#This Row],[dt]])</f>
        <v>28</v>
      </c>
      <c r="D5005" s="1">
        <v>13155</v>
      </c>
      <c r="E5005" s="1" t="s">
        <v>10</v>
      </c>
      <c r="F5005" s="1" t="s">
        <v>93</v>
      </c>
      <c r="G5005" s="1" t="s">
        <v>33</v>
      </c>
      <c r="H5005" s="1" t="s">
        <v>17</v>
      </c>
      <c r="I5005" s="1" t="s">
        <v>12</v>
      </c>
      <c r="J5005" s="1" t="s">
        <v>13</v>
      </c>
      <c r="K5005" s="1" t="s">
        <v>14</v>
      </c>
      <c r="L5005" s="1" t="s">
        <v>75</v>
      </c>
      <c r="M5005" s="1">
        <v>59240</v>
      </c>
      <c r="N5005" s="17">
        <v>420.96140448655427</v>
      </c>
      <c r="O5005" s="8">
        <v>1384.0336232558643</v>
      </c>
      <c r="P5005" s="8">
        <v>1904.0024114457619</v>
      </c>
      <c r="Q5005" s="8">
        <f>P5005-Table3[[#This Row],[paid]]</f>
        <v>519.96878818989762</v>
      </c>
      <c r="R5005" s="8">
        <v>4.5229856969145894</v>
      </c>
      <c r="S5005" s="8">
        <v>3400</v>
      </c>
      <c r="T5005" s="10">
        <v>7.0000000000000007E-2</v>
      </c>
      <c r="U5005" s="8">
        <v>420.72107596290346</v>
      </c>
      <c r="V5005" s="10">
        <v>3.6827778633907494E-2</v>
      </c>
    </row>
    <row r="5006" spans="1:22" x14ac:dyDescent="0.25">
      <c r="A5006" s="6">
        <v>44759</v>
      </c>
      <c r="B5006" s="7" t="str">
        <f t="shared" si="78"/>
        <v>7</v>
      </c>
      <c r="C5006" s="17">
        <f>_xlfn.ISOWEEKNUM(Table3[[#This Row],[dt]])</f>
        <v>28</v>
      </c>
      <c r="D5006" s="1">
        <v>15810</v>
      </c>
      <c r="E5006" s="1" t="s">
        <v>10</v>
      </c>
      <c r="F5006" s="1" t="s">
        <v>93</v>
      </c>
      <c r="G5006" s="1" t="s">
        <v>52</v>
      </c>
      <c r="H5006" s="1" t="s">
        <v>11</v>
      </c>
      <c r="I5006" s="1" t="s">
        <v>18</v>
      </c>
      <c r="J5006" s="1" t="s">
        <v>16</v>
      </c>
      <c r="K5006" s="1" t="s">
        <v>14</v>
      </c>
      <c r="L5006" s="1" t="s">
        <v>81</v>
      </c>
      <c r="M5006" s="1">
        <v>41010</v>
      </c>
      <c r="N5006" s="17">
        <v>124.50490425035031</v>
      </c>
      <c r="O5006" s="8">
        <v>865.79616522034769</v>
      </c>
      <c r="P5006" s="8">
        <v>1381.9983160394856</v>
      </c>
      <c r="Q5006" s="8">
        <f>P5006-Table3[[#This Row],[paid]]</f>
        <v>516.20215081913796</v>
      </c>
      <c r="R5006" s="8">
        <v>11.099950836158305</v>
      </c>
      <c r="S5006" s="8">
        <v>400</v>
      </c>
      <c r="T5006" s="10">
        <v>0.15</v>
      </c>
      <c r="U5006" s="8">
        <v>817.89168625181821</v>
      </c>
      <c r="V5006" s="10">
        <v>9.8636358279089967E-2</v>
      </c>
    </row>
    <row r="5007" spans="1:22" x14ac:dyDescent="0.25">
      <c r="A5007" s="6">
        <v>44759</v>
      </c>
      <c r="B5007" s="7" t="str">
        <f t="shared" si="78"/>
        <v>7</v>
      </c>
      <c r="C5007" s="17">
        <f>_xlfn.ISOWEEKNUM(Table3[[#This Row],[dt]])</f>
        <v>28</v>
      </c>
      <c r="D5007" s="1">
        <v>2973</v>
      </c>
      <c r="E5007" s="1" t="s">
        <v>10</v>
      </c>
      <c r="F5007" s="1" t="s">
        <v>90</v>
      </c>
      <c r="G5007" s="1" t="s">
        <v>26</v>
      </c>
      <c r="H5007" s="1" t="s">
        <v>11</v>
      </c>
      <c r="I5007" s="1" t="s">
        <v>21</v>
      </c>
      <c r="J5007" s="1" t="s">
        <v>16</v>
      </c>
      <c r="K5007" s="1" t="s">
        <v>14</v>
      </c>
      <c r="L5007" s="1" t="s">
        <v>80</v>
      </c>
      <c r="M5007" s="1">
        <v>36050</v>
      </c>
      <c r="N5007" s="17">
        <v>205.03214638971315</v>
      </c>
      <c r="O5007" s="8">
        <v>879.64560622695399</v>
      </c>
      <c r="P5007" s="8">
        <v>1306.9248312100929</v>
      </c>
      <c r="Q5007" s="8">
        <f>P5007-Table3[[#This Row],[paid]]</f>
        <v>427.27922498313887</v>
      </c>
      <c r="R5007" s="8">
        <v>6.3742435233837256</v>
      </c>
      <c r="S5007" s="8">
        <v>600</v>
      </c>
      <c r="T5007" s="10">
        <v>0.05</v>
      </c>
      <c r="U5007" s="8">
        <v>24.982180640590212</v>
      </c>
      <c r="V5007" s="10">
        <v>3.185873184134469E-3</v>
      </c>
    </row>
    <row r="5008" spans="1:22" x14ac:dyDescent="0.25">
      <c r="A5008" s="6">
        <v>44759</v>
      </c>
      <c r="B5008" s="7" t="str">
        <f t="shared" si="78"/>
        <v>7</v>
      </c>
      <c r="C5008" s="17">
        <f>_xlfn.ISOWEEKNUM(Table3[[#This Row],[dt]])</f>
        <v>28</v>
      </c>
      <c r="D5008" s="1">
        <v>16602</v>
      </c>
      <c r="E5008" s="1" t="s">
        <v>10</v>
      </c>
      <c r="F5008" s="1" t="s">
        <v>92</v>
      </c>
      <c r="G5008" s="1" t="s">
        <v>27</v>
      </c>
      <c r="H5008" s="1" t="s">
        <v>11</v>
      </c>
      <c r="I5008" s="1" t="s">
        <v>18</v>
      </c>
      <c r="J5008" s="1" t="s">
        <v>16</v>
      </c>
      <c r="K5008" s="1" t="s">
        <v>15</v>
      </c>
      <c r="L5008" s="1" t="s">
        <v>76</v>
      </c>
      <c r="M5008" s="1">
        <v>66060</v>
      </c>
      <c r="N5008" s="17">
        <v>465.1020887115701</v>
      </c>
      <c r="O5008" s="8">
        <v>1457.4266376327071</v>
      </c>
      <c r="P5008" s="8">
        <v>1882.9227036301461</v>
      </c>
      <c r="Q5008" s="8">
        <f>P5008-Table3[[#This Row],[paid]]</f>
        <v>425.49606599743902</v>
      </c>
      <c r="R5008" s="8">
        <v>4.0484073267575189</v>
      </c>
      <c r="S5008" s="8">
        <v>1200</v>
      </c>
      <c r="T5008" s="10">
        <v>0.08</v>
      </c>
      <c r="U5008" s="8">
        <v>730.68370901633375</v>
      </c>
      <c r="V5008" s="10">
        <v>6.4676376749084954E-2</v>
      </c>
    </row>
    <row r="5009" spans="1:22" x14ac:dyDescent="0.25">
      <c r="A5009" s="6">
        <v>44759</v>
      </c>
      <c r="B5009" s="7" t="str">
        <f t="shared" si="78"/>
        <v>7</v>
      </c>
      <c r="C5009" s="17">
        <f>_xlfn.ISOWEEKNUM(Table3[[#This Row],[dt]])</f>
        <v>28</v>
      </c>
      <c r="D5009" s="1">
        <v>18184</v>
      </c>
      <c r="E5009" s="1" t="s">
        <v>10</v>
      </c>
      <c r="F5009" s="1" t="s">
        <v>94</v>
      </c>
      <c r="G5009" s="1" t="s">
        <v>56</v>
      </c>
      <c r="H5009" s="1" t="s">
        <v>11</v>
      </c>
      <c r="I5009" s="1" t="s">
        <v>12</v>
      </c>
      <c r="J5009" s="1" t="s">
        <v>13</v>
      </c>
      <c r="K5009" s="1" t="s">
        <v>15</v>
      </c>
      <c r="L5009" s="1" t="s">
        <v>75</v>
      </c>
      <c r="M5009" s="1">
        <v>193410</v>
      </c>
      <c r="N5009" s="17">
        <v>1201.8312742159515</v>
      </c>
      <c r="O5009" s="8">
        <v>2314.1484037611026</v>
      </c>
      <c r="P5009" s="8">
        <v>2726.6822792323687</v>
      </c>
      <c r="Q5009" s="8">
        <f>P5009-Table3[[#This Row],[paid]]</f>
        <v>412.53387547126613</v>
      </c>
      <c r="R5009" s="8">
        <v>2.2687729448638261</v>
      </c>
      <c r="S5009" s="8">
        <v>4600</v>
      </c>
      <c r="T5009" s="10">
        <v>7.0000000000000007E-2</v>
      </c>
      <c r="U5009" s="8">
        <v>956.43101503924038</v>
      </c>
      <c r="V5009" s="10">
        <v>5.8461218744592196E-2</v>
      </c>
    </row>
    <row r="5010" spans="1:22" x14ac:dyDescent="0.25">
      <c r="A5010" s="6">
        <v>44759</v>
      </c>
      <c r="B5010" s="7" t="str">
        <f t="shared" si="78"/>
        <v>7</v>
      </c>
      <c r="C5010" s="17">
        <f>_xlfn.ISOWEEKNUM(Table3[[#This Row],[dt]])</f>
        <v>28</v>
      </c>
      <c r="D5010" s="1">
        <v>17933</v>
      </c>
      <c r="E5010" s="1" t="s">
        <v>10</v>
      </c>
      <c r="F5010" s="1" t="s">
        <v>92</v>
      </c>
      <c r="G5010" s="1" t="s">
        <v>27</v>
      </c>
      <c r="H5010" s="1" t="s">
        <v>11</v>
      </c>
      <c r="I5010" s="1" t="s">
        <v>12</v>
      </c>
      <c r="J5010" s="1" t="s">
        <v>16</v>
      </c>
      <c r="K5010" s="1" t="s">
        <v>15</v>
      </c>
      <c r="L5010" s="1" t="s">
        <v>77</v>
      </c>
      <c r="M5010" s="1">
        <v>237950</v>
      </c>
      <c r="N5010" s="17">
        <v>1709.0719052341008</v>
      </c>
      <c r="O5010" s="8">
        <v>6168.0928073770328</v>
      </c>
      <c r="P5010" s="8">
        <v>6555.7923668934191</v>
      </c>
      <c r="Q5010" s="8">
        <f>P5010-Table3[[#This Row],[paid]]</f>
        <v>387.69955951638622</v>
      </c>
      <c r="R5010" s="8">
        <v>3.8358786115528809</v>
      </c>
      <c r="S5010" s="8">
        <v>8600</v>
      </c>
      <c r="T5010" s="10">
        <v>0.14000000000000001</v>
      </c>
      <c r="U5010" s="8">
        <v>2863.9674479970827</v>
      </c>
      <c r="V5010" s="10">
        <v>7.2810101553857517E-2</v>
      </c>
    </row>
    <row r="5011" spans="1:22" x14ac:dyDescent="0.25">
      <c r="A5011" s="6">
        <v>44759</v>
      </c>
      <c r="B5011" s="7" t="str">
        <f t="shared" si="78"/>
        <v>7</v>
      </c>
      <c r="C5011" s="17">
        <f>_xlfn.ISOWEEKNUM(Table3[[#This Row],[dt]])</f>
        <v>28</v>
      </c>
      <c r="D5011" s="1">
        <v>9363</v>
      </c>
      <c r="E5011" s="1" t="s">
        <v>10</v>
      </c>
      <c r="F5011" s="1" t="s">
        <v>91</v>
      </c>
      <c r="G5011" s="1" t="s">
        <v>55</v>
      </c>
      <c r="H5011" s="1" t="s">
        <v>11</v>
      </c>
      <c r="I5011" s="1" t="s">
        <v>18</v>
      </c>
      <c r="J5011" s="1" t="s">
        <v>13</v>
      </c>
      <c r="K5011" s="1" t="s">
        <v>14</v>
      </c>
      <c r="L5011" s="1" t="s">
        <v>75</v>
      </c>
      <c r="M5011" s="1">
        <v>48070</v>
      </c>
      <c r="N5011" s="17">
        <v>237.2655478775913</v>
      </c>
      <c r="O5011" s="8">
        <v>1218.303876992283</v>
      </c>
      <c r="P5011" s="8">
        <v>1605.8974269775981</v>
      </c>
      <c r="Q5011" s="8">
        <f>P5011-Table3[[#This Row],[paid]]</f>
        <v>387.59354998531512</v>
      </c>
      <c r="R5011" s="8">
        <v>6.7683548721793505</v>
      </c>
      <c r="S5011" s="8">
        <v>400</v>
      </c>
      <c r="T5011" s="10">
        <v>0.12</v>
      </c>
      <c r="U5011" s="8">
        <v>882.17772111258</v>
      </c>
      <c r="V5011" s="10">
        <v>9.1556046927697726E-2</v>
      </c>
    </row>
    <row r="5012" spans="1:22" x14ac:dyDescent="0.25">
      <c r="A5012" s="6">
        <v>44759</v>
      </c>
      <c r="B5012" s="7" t="str">
        <f t="shared" si="78"/>
        <v>7</v>
      </c>
      <c r="C5012" s="17">
        <f>_xlfn.ISOWEEKNUM(Table3[[#This Row],[dt]])</f>
        <v>28</v>
      </c>
      <c r="D5012" s="1">
        <v>15673</v>
      </c>
      <c r="E5012" s="1" t="s">
        <v>10</v>
      </c>
      <c r="F5012" s="1" t="s">
        <v>91</v>
      </c>
      <c r="G5012" s="1" t="s">
        <v>72</v>
      </c>
      <c r="H5012" s="1" t="s">
        <v>19</v>
      </c>
      <c r="I5012" s="1" t="s">
        <v>21</v>
      </c>
      <c r="J5012" s="1" t="s">
        <v>16</v>
      </c>
      <c r="K5012" s="1" t="s">
        <v>15</v>
      </c>
      <c r="L5012" s="1" t="s">
        <v>79</v>
      </c>
      <c r="M5012" s="1">
        <v>150210</v>
      </c>
      <c r="N5012" s="17">
        <v>51.562867791290707</v>
      </c>
      <c r="O5012" s="8">
        <v>1499.1403399427702</v>
      </c>
      <c r="P5012" s="8">
        <v>1840.4755987871349</v>
      </c>
      <c r="Q5012" s="8">
        <f>P5012-Table3[[#This Row],[paid]]</f>
        <v>341.33525884436472</v>
      </c>
      <c r="R5012" s="8">
        <v>35.693817617685006</v>
      </c>
      <c r="S5012" s="8">
        <v>600</v>
      </c>
      <c r="T5012" s="10">
        <v>0.06</v>
      </c>
      <c r="U5012" s="8">
        <v>368.57121215259554</v>
      </c>
      <c r="V5012" s="10">
        <v>3.3376446500701804E-2</v>
      </c>
    </row>
    <row r="5013" spans="1:22" x14ac:dyDescent="0.25">
      <c r="A5013" s="6">
        <v>44759</v>
      </c>
      <c r="B5013" s="7" t="str">
        <f t="shared" si="78"/>
        <v>7</v>
      </c>
      <c r="C5013" s="17">
        <f>_xlfn.ISOWEEKNUM(Table3[[#This Row],[dt]])</f>
        <v>28</v>
      </c>
      <c r="D5013" s="1">
        <v>17833</v>
      </c>
      <c r="E5013" s="1" t="s">
        <v>10</v>
      </c>
      <c r="F5013" s="1" t="s">
        <v>89</v>
      </c>
      <c r="G5013" s="1" t="s">
        <v>65</v>
      </c>
      <c r="H5013" s="1" t="s">
        <v>11</v>
      </c>
      <c r="I5013" s="1" t="s">
        <v>12</v>
      </c>
      <c r="J5013" s="1" t="s">
        <v>13</v>
      </c>
      <c r="K5013" s="1" t="s">
        <v>15</v>
      </c>
      <c r="L5013" s="1" t="s">
        <v>81</v>
      </c>
      <c r="M5013" s="1">
        <v>68650</v>
      </c>
      <c r="N5013" s="17">
        <v>591.74736618069596</v>
      </c>
      <c r="O5013" s="8">
        <v>1402.6010979519335</v>
      </c>
      <c r="P5013" s="8">
        <v>1707.7891059983722</v>
      </c>
      <c r="Q5013" s="8">
        <f>P5013-Table3[[#This Row],[paid]]</f>
        <v>305.18800804643865</v>
      </c>
      <c r="R5013" s="8">
        <v>2.8860104896130316</v>
      </c>
      <c r="S5013" s="8">
        <v>1800</v>
      </c>
      <c r="T5013" s="10">
        <v>0.15</v>
      </c>
      <c r="U5013" s="8">
        <v>1433.2523303270475</v>
      </c>
      <c r="V5013" s="10">
        <v>0.13987405561308747</v>
      </c>
    </row>
    <row r="5014" spans="1:22" x14ac:dyDescent="0.25">
      <c r="A5014" s="6">
        <v>44759</v>
      </c>
      <c r="B5014" s="7" t="str">
        <f t="shared" si="78"/>
        <v>7</v>
      </c>
      <c r="C5014" s="17">
        <f>_xlfn.ISOWEEKNUM(Table3[[#This Row],[dt]])</f>
        <v>28</v>
      </c>
      <c r="D5014" s="1">
        <v>2406</v>
      </c>
      <c r="E5014" s="1" t="s">
        <v>10</v>
      </c>
      <c r="F5014" s="1" t="s">
        <v>94</v>
      </c>
      <c r="G5014" s="1" t="s">
        <v>30</v>
      </c>
      <c r="H5014" s="1" t="s">
        <v>17</v>
      </c>
      <c r="I5014" s="1" t="s">
        <v>18</v>
      </c>
      <c r="J5014" s="1" t="s">
        <v>16</v>
      </c>
      <c r="K5014" s="1" t="s">
        <v>14</v>
      </c>
      <c r="L5014" s="1" t="s">
        <v>78</v>
      </c>
      <c r="M5014" s="1">
        <v>31580</v>
      </c>
      <c r="N5014" s="17">
        <v>173.09800482350363</v>
      </c>
      <c r="O5014" s="8">
        <v>1662.2763065728454</v>
      </c>
      <c r="P5014" s="8">
        <v>1918.244747554281</v>
      </c>
      <c r="Q5014" s="8">
        <f>P5014-Table3[[#This Row],[paid]]</f>
        <v>255.96844098143561</v>
      </c>
      <c r="R5014" s="8">
        <v>11.081842043818968</v>
      </c>
      <c r="S5014" s="8">
        <v>5000</v>
      </c>
      <c r="T5014" s="10">
        <v>0.05</v>
      </c>
      <c r="U5014" s="8">
        <v>214.09587571229986</v>
      </c>
      <c r="V5014" s="10">
        <v>1.8601717011108489E-2</v>
      </c>
    </row>
    <row r="5015" spans="1:22" x14ac:dyDescent="0.25">
      <c r="A5015" s="6">
        <v>44759</v>
      </c>
      <c r="B5015" s="7" t="str">
        <f t="shared" si="78"/>
        <v>7</v>
      </c>
      <c r="C5015" s="17">
        <f>_xlfn.ISOWEEKNUM(Table3[[#This Row],[dt]])</f>
        <v>28</v>
      </c>
      <c r="D5015" s="1">
        <v>16857</v>
      </c>
      <c r="E5015" s="1" t="s">
        <v>10</v>
      </c>
      <c r="F5015" s="1" t="s">
        <v>90</v>
      </c>
      <c r="G5015" s="1" t="s">
        <v>33</v>
      </c>
      <c r="H5015" s="1" t="s">
        <v>11</v>
      </c>
      <c r="I5015" s="1" t="s">
        <v>12</v>
      </c>
      <c r="J5015" s="1" t="s">
        <v>13</v>
      </c>
      <c r="K5015" s="1" t="s">
        <v>15</v>
      </c>
      <c r="L5015" s="1" t="s">
        <v>81</v>
      </c>
      <c r="M5015" s="1">
        <v>257750</v>
      </c>
      <c r="N5015" s="17">
        <v>765.97325408618121</v>
      </c>
      <c r="O5015" s="8">
        <v>3077.932987772137</v>
      </c>
      <c r="P5015" s="8">
        <v>3220.7846263702545</v>
      </c>
      <c r="Q5015" s="8">
        <f>P5015-Table3[[#This Row],[paid]]</f>
        <v>142.85163859811746</v>
      </c>
      <c r="R5015" s="8">
        <v>4.2048264860275104</v>
      </c>
      <c r="S5015" s="8">
        <v>2400</v>
      </c>
      <c r="T5015" s="10">
        <v>0.08</v>
      </c>
      <c r="U5015" s="8">
        <v>723.44301153052311</v>
      </c>
      <c r="V5015" s="10">
        <v>3.7436168276477069E-2</v>
      </c>
    </row>
    <row r="5016" spans="1:22" x14ac:dyDescent="0.25">
      <c r="A5016" s="6">
        <v>44759</v>
      </c>
      <c r="B5016" s="7" t="str">
        <f t="shared" si="78"/>
        <v>7</v>
      </c>
      <c r="C5016" s="17">
        <f>_xlfn.ISOWEEKNUM(Table3[[#This Row],[dt]])</f>
        <v>28</v>
      </c>
      <c r="D5016" s="1">
        <v>10601</v>
      </c>
      <c r="E5016" s="1" t="s">
        <v>10</v>
      </c>
      <c r="F5016" s="1" t="s">
        <v>95</v>
      </c>
      <c r="G5016" s="1" t="s">
        <v>64</v>
      </c>
      <c r="H5016" s="1" t="s">
        <v>11</v>
      </c>
      <c r="I5016" s="1" t="s">
        <v>21</v>
      </c>
      <c r="J5016" s="1" t="s">
        <v>16</v>
      </c>
      <c r="K5016" s="1" t="s">
        <v>14</v>
      </c>
      <c r="L5016" s="1" t="s">
        <v>76</v>
      </c>
      <c r="M5016" s="1">
        <v>54710</v>
      </c>
      <c r="N5016" s="17">
        <v>277.22484091444733</v>
      </c>
      <c r="O5016" s="8">
        <v>1197.0035199729703</v>
      </c>
      <c r="P5016" s="8">
        <v>1286.198102319923</v>
      </c>
      <c r="Q5016" s="8">
        <f>P5016-Table3[[#This Row],[paid]]</f>
        <v>89.194582346952757</v>
      </c>
      <c r="R5016" s="8">
        <v>4.6395485270270163</v>
      </c>
      <c r="S5016" s="8">
        <v>1000</v>
      </c>
      <c r="T5016" s="10">
        <v>0.08</v>
      </c>
      <c r="U5016" s="8">
        <v>377.90375091416922</v>
      </c>
      <c r="V5016" s="10">
        <v>4.8969096107427258E-2</v>
      </c>
    </row>
    <row r="5017" spans="1:22" x14ac:dyDescent="0.25">
      <c r="A5017" s="6">
        <v>44759</v>
      </c>
      <c r="B5017" s="7" t="str">
        <f t="shared" si="78"/>
        <v>7</v>
      </c>
      <c r="C5017" s="17">
        <f>_xlfn.ISOWEEKNUM(Table3[[#This Row],[dt]])</f>
        <v>28</v>
      </c>
      <c r="D5017" s="1">
        <v>2575</v>
      </c>
      <c r="E5017" s="1" t="s">
        <v>10</v>
      </c>
      <c r="F5017" s="1" t="s">
        <v>92</v>
      </c>
      <c r="G5017" s="1" t="s">
        <v>27</v>
      </c>
      <c r="H5017" s="1" t="s">
        <v>17</v>
      </c>
      <c r="I5017" s="1" t="s">
        <v>18</v>
      </c>
      <c r="J5017" s="1" t="s">
        <v>16</v>
      </c>
      <c r="K5017" s="1" t="s">
        <v>20</v>
      </c>
      <c r="L5017" s="1" t="s">
        <v>76</v>
      </c>
      <c r="M5017" s="1">
        <v>154780</v>
      </c>
      <c r="N5017" s="17">
        <v>98.125049528488788</v>
      </c>
      <c r="O5017" s="8">
        <v>3707.4771565311048</v>
      </c>
      <c r="P5017" s="8">
        <v>3789.5456209412027</v>
      </c>
      <c r="Q5017" s="8">
        <f>P5017-Table3[[#This Row],[paid]]</f>
        <v>82.068464410097931</v>
      </c>
      <c r="R5017" s="8">
        <v>38.619553713865677</v>
      </c>
      <c r="S5017" s="8">
        <v>10000</v>
      </c>
      <c r="T5017" s="10">
        <v>7.4999999999999997E-2</v>
      </c>
      <c r="U5017" s="8">
        <v>293.6449991748853</v>
      </c>
      <c r="V5017" s="10">
        <v>1.2914696929722901E-2</v>
      </c>
    </row>
    <row r="5018" spans="1:22" x14ac:dyDescent="0.25">
      <c r="A5018" s="6">
        <v>44759</v>
      </c>
      <c r="B5018" s="7" t="str">
        <f t="shared" si="78"/>
        <v>7</v>
      </c>
      <c r="C5018" s="17">
        <f>_xlfn.ISOWEEKNUM(Table3[[#This Row],[dt]])</f>
        <v>28</v>
      </c>
      <c r="D5018" s="1">
        <v>17628</v>
      </c>
      <c r="E5018" s="1" t="s">
        <v>10</v>
      </c>
      <c r="F5018" s="1" t="s">
        <v>90</v>
      </c>
      <c r="G5018" s="1" t="s">
        <v>31</v>
      </c>
      <c r="H5018" s="1" t="s">
        <v>11</v>
      </c>
      <c r="I5018" s="1" t="s">
        <v>18</v>
      </c>
      <c r="J5018" s="1" t="s">
        <v>13</v>
      </c>
      <c r="K5018" s="1" t="s">
        <v>15</v>
      </c>
      <c r="L5018" s="1" t="s">
        <v>76</v>
      </c>
      <c r="M5018" s="1">
        <v>12490</v>
      </c>
      <c r="N5018" s="17">
        <v>71.371428571428567</v>
      </c>
      <c r="O5018" s="8">
        <v>187.12768558011533</v>
      </c>
      <c r="P5018" s="8">
        <v>222.5928374186324</v>
      </c>
      <c r="Q5018" s="8">
        <f>P5018-Table3[[#This Row],[paid]]</f>
        <v>35.465151838517073</v>
      </c>
      <c r="R5018" s="8">
        <v>3.1187947596685888</v>
      </c>
      <c r="S5018" s="8">
        <v>200</v>
      </c>
      <c r="T5018" s="10">
        <v>0.06</v>
      </c>
      <c r="U5018" s="8">
        <v>52.567921938030707</v>
      </c>
      <c r="V5018" s="10">
        <v>3.936029759361763E-2</v>
      </c>
    </row>
    <row r="5019" spans="1:22" x14ac:dyDescent="0.25">
      <c r="A5019" s="6">
        <v>44759</v>
      </c>
      <c r="B5019" s="7" t="str">
        <f t="shared" si="78"/>
        <v>7</v>
      </c>
      <c r="C5019" s="17">
        <f>_xlfn.ISOWEEKNUM(Table3[[#This Row],[dt]])</f>
        <v>28</v>
      </c>
      <c r="D5019" s="1">
        <v>18200</v>
      </c>
      <c r="E5019" s="1" t="s">
        <v>10</v>
      </c>
      <c r="F5019" s="1" t="s">
        <v>95</v>
      </c>
      <c r="G5019" s="1" t="s">
        <v>36</v>
      </c>
      <c r="H5019" s="1" t="s">
        <v>17</v>
      </c>
      <c r="I5019" s="1" t="s">
        <v>12</v>
      </c>
      <c r="J5019" s="1" t="s">
        <v>16</v>
      </c>
      <c r="K5019" s="1" t="s">
        <v>15</v>
      </c>
      <c r="L5019" s="1" t="s">
        <v>77</v>
      </c>
      <c r="M5019" s="1">
        <v>3410</v>
      </c>
      <c r="N5019" s="17">
        <v>4.1338900862068968</v>
      </c>
      <c r="O5019" s="8">
        <v>21.485033651435117</v>
      </c>
      <c r="P5019" s="8">
        <v>1.6447549558053554</v>
      </c>
      <c r="Q5019" s="8">
        <f>P5019-Table3[[#This Row],[paid]]</f>
        <v>-19.840278695629763</v>
      </c>
      <c r="R5019" s="8">
        <v>0.39787099354509475</v>
      </c>
      <c r="S5019" s="8">
        <v>200</v>
      </c>
      <c r="T5019" s="10">
        <v>0.12</v>
      </c>
      <c r="U5019" s="8">
        <v>0.88573192963221969</v>
      </c>
      <c r="V5019" s="10">
        <v>8.9753180405985414E-2</v>
      </c>
    </row>
    <row r="5020" spans="1:22" x14ac:dyDescent="0.25">
      <c r="A5020" s="6">
        <v>44759</v>
      </c>
      <c r="B5020" s="7" t="str">
        <f t="shared" si="78"/>
        <v>7</v>
      </c>
      <c r="C5020" s="17">
        <f>_xlfn.ISOWEEKNUM(Table3[[#This Row],[dt]])</f>
        <v>28</v>
      </c>
      <c r="D5020" s="1">
        <v>15372</v>
      </c>
      <c r="E5020" s="1" t="s">
        <v>10</v>
      </c>
      <c r="F5020" s="1" t="s">
        <v>91</v>
      </c>
      <c r="G5020" s="1" t="s">
        <v>56</v>
      </c>
      <c r="H5020" s="1" t="s">
        <v>11</v>
      </c>
      <c r="I5020" s="1" t="s">
        <v>12</v>
      </c>
      <c r="J5020" s="1" t="s">
        <v>16</v>
      </c>
      <c r="K5020" s="1" t="s">
        <v>15</v>
      </c>
      <c r="L5020" s="1" t="s">
        <v>81</v>
      </c>
      <c r="M5020" s="1">
        <v>337750</v>
      </c>
      <c r="N5020" s="17">
        <v>4665.8124558927311</v>
      </c>
      <c r="O5020" s="8">
        <v>3181.0269593564199</v>
      </c>
      <c r="P5020" s="8">
        <v>3159.2326967849644</v>
      </c>
      <c r="Q5020" s="8">
        <f>P5020-Table3[[#This Row],[paid]]</f>
        <v>-21.79426257145542</v>
      </c>
      <c r="R5020" s="8">
        <v>0.67710237534193696</v>
      </c>
      <c r="S5020" s="8">
        <v>4600</v>
      </c>
      <c r="T5020" s="10">
        <v>0.105</v>
      </c>
      <c r="U5020" s="8">
        <v>731.4061621456126</v>
      </c>
      <c r="V5020" s="10">
        <v>3.8585643643256472E-2</v>
      </c>
    </row>
    <row r="5021" spans="1:22" x14ac:dyDescent="0.25">
      <c r="A5021" s="6">
        <v>44759</v>
      </c>
      <c r="B5021" s="7" t="str">
        <f t="shared" si="78"/>
        <v>7</v>
      </c>
      <c r="C5021" s="17">
        <f>_xlfn.ISOWEEKNUM(Table3[[#This Row],[dt]])</f>
        <v>28</v>
      </c>
      <c r="D5021" s="1">
        <v>17144</v>
      </c>
      <c r="E5021" s="1" t="s">
        <v>24</v>
      </c>
      <c r="F5021" s="1" t="s">
        <v>90</v>
      </c>
      <c r="G5021" s="1" t="s">
        <v>70</v>
      </c>
      <c r="H5021" s="1" t="s">
        <v>19</v>
      </c>
      <c r="I5021" s="1" t="s">
        <v>21</v>
      </c>
      <c r="J5021" s="1" t="s">
        <v>13</v>
      </c>
      <c r="K5021" s="1" t="s">
        <v>15</v>
      </c>
      <c r="L5021" s="1" t="s">
        <v>75</v>
      </c>
      <c r="M5021" s="1">
        <v>84670</v>
      </c>
      <c r="N5021" s="17">
        <v>278.67577030812328</v>
      </c>
      <c r="O5021" s="8">
        <v>2432.5623878302017</v>
      </c>
      <c r="P5021" s="8">
        <v>2403.8872242948551</v>
      </c>
      <c r="Q5021" s="8">
        <f>P5021-Table3[[#This Row],[paid]]</f>
        <v>-28.675163535346655</v>
      </c>
      <c r="R5021" s="8">
        <v>8.6261077582631263</v>
      </c>
      <c r="S5021" s="8">
        <v>1800</v>
      </c>
      <c r="T5021" s="10">
        <v>0.12</v>
      </c>
      <c r="U5021" s="8">
        <v>1002.7838629826808</v>
      </c>
      <c r="V5021" s="10">
        <v>6.9525159974787143E-2</v>
      </c>
    </row>
    <row r="5022" spans="1:22" x14ac:dyDescent="0.25">
      <c r="A5022" s="6">
        <v>44759</v>
      </c>
      <c r="B5022" s="7" t="str">
        <f t="shared" si="78"/>
        <v>7</v>
      </c>
      <c r="C5022" s="17">
        <f>_xlfn.ISOWEEKNUM(Table3[[#This Row],[dt]])</f>
        <v>28</v>
      </c>
      <c r="D5022" s="1">
        <v>3010</v>
      </c>
      <c r="E5022" s="1" t="s">
        <v>24</v>
      </c>
      <c r="F5022" s="1" t="s">
        <v>94</v>
      </c>
      <c r="G5022" s="1" t="s">
        <v>62</v>
      </c>
      <c r="H5022" s="1" t="s">
        <v>11</v>
      </c>
      <c r="I5022" s="1" t="s">
        <v>18</v>
      </c>
      <c r="J5022" s="1" t="s">
        <v>13</v>
      </c>
      <c r="K5022" s="1" t="s">
        <v>15</v>
      </c>
      <c r="L5022" s="1" t="s">
        <v>75</v>
      </c>
      <c r="M5022" s="1">
        <v>101090</v>
      </c>
      <c r="N5022" s="17">
        <v>254.82881932231211</v>
      </c>
      <c r="O5022" s="8">
        <v>2399.0207732606823</v>
      </c>
      <c r="P5022" s="8">
        <v>2369.5334541849606</v>
      </c>
      <c r="Q5022" s="8">
        <f>P5022-Table3[[#This Row],[paid]]</f>
        <v>-29.487319075721643</v>
      </c>
      <c r="R5022" s="8">
        <v>9.2985301289173723</v>
      </c>
      <c r="S5022" s="8">
        <v>3000</v>
      </c>
      <c r="T5022" s="10">
        <v>0.06</v>
      </c>
      <c r="U5022" s="8">
        <v>840.06284555233333</v>
      </c>
      <c r="V5022" s="10">
        <v>5.9087781188082479E-2</v>
      </c>
    </row>
    <row r="5023" spans="1:22" x14ac:dyDescent="0.25">
      <c r="A5023" s="6">
        <v>44759</v>
      </c>
      <c r="B5023" s="7" t="str">
        <f t="shared" si="78"/>
        <v>7</v>
      </c>
      <c r="C5023" s="17">
        <f>_xlfn.ISOWEEKNUM(Table3[[#This Row],[dt]])</f>
        <v>28</v>
      </c>
      <c r="D5023" s="1">
        <v>17365</v>
      </c>
      <c r="E5023" s="1" t="s">
        <v>10</v>
      </c>
      <c r="F5023" s="1" t="s">
        <v>94</v>
      </c>
      <c r="G5023" s="1" t="s">
        <v>31</v>
      </c>
      <c r="H5023" s="1" t="s">
        <v>17</v>
      </c>
      <c r="I5023" s="1" t="s">
        <v>18</v>
      </c>
      <c r="J5023" s="1" t="s">
        <v>16</v>
      </c>
      <c r="K5023" s="1" t="s">
        <v>15</v>
      </c>
      <c r="L5023" s="1" t="s">
        <v>77</v>
      </c>
      <c r="M5023" s="1">
        <v>5330</v>
      </c>
      <c r="N5023" s="17">
        <v>6.4478342971792753</v>
      </c>
      <c r="O5023" s="8">
        <v>55.386517441757334</v>
      </c>
      <c r="P5023" s="8">
        <v>1.4517198648873213</v>
      </c>
      <c r="Q5023" s="8">
        <f>P5023-Table3[[#This Row],[paid]]</f>
        <v>-53.934797576870011</v>
      </c>
      <c r="R5023" s="8">
        <v>0.22514844488519239</v>
      </c>
      <c r="S5023" s="8">
        <v>200</v>
      </c>
      <c r="T5023" s="10">
        <v>0.1</v>
      </c>
      <c r="U5023" s="8">
        <v>1.7929522634014629E-2</v>
      </c>
      <c r="V5023" s="10">
        <v>2.0584231466500682E-3</v>
      </c>
    </row>
    <row r="5024" spans="1:22" x14ac:dyDescent="0.25">
      <c r="A5024" s="6">
        <v>44759</v>
      </c>
      <c r="B5024" s="7" t="str">
        <f t="shared" si="78"/>
        <v>7</v>
      </c>
      <c r="C5024" s="17">
        <f>_xlfn.ISOWEEKNUM(Table3[[#This Row],[dt]])</f>
        <v>28</v>
      </c>
      <c r="D5024" s="1">
        <v>17871</v>
      </c>
      <c r="E5024" s="1" t="s">
        <v>10</v>
      </c>
      <c r="F5024" s="1" t="s">
        <v>94</v>
      </c>
      <c r="G5024" s="1" t="s">
        <v>29</v>
      </c>
      <c r="H5024" s="1" t="s">
        <v>17</v>
      </c>
      <c r="I5024" s="1" t="s">
        <v>12</v>
      </c>
      <c r="J5024" s="1" t="s">
        <v>16</v>
      </c>
      <c r="K5024" s="1" t="s">
        <v>14</v>
      </c>
      <c r="L5024" s="1" t="s">
        <v>76</v>
      </c>
      <c r="M5024" s="1">
        <v>7210</v>
      </c>
      <c r="N5024" s="17">
        <v>6.5094582975064483</v>
      </c>
      <c r="O5024" s="8">
        <v>90.366345079763576</v>
      </c>
      <c r="P5024" s="8">
        <v>4.6685393237682389</v>
      </c>
      <c r="Q5024" s="8">
        <f>P5024-Table3[[#This Row],[paid]]</f>
        <v>-85.697805755995333</v>
      </c>
      <c r="R5024" s="8">
        <v>0.71719321491875865</v>
      </c>
      <c r="S5024" s="8">
        <v>200</v>
      </c>
      <c r="T5024" s="10">
        <v>0.08</v>
      </c>
      <c r="U5024" s="8">
        <v>1.0860054345796324</v>
      </c>
      <c r="V5024" s="10">
        <v>3.8770350469528904E-2</v>
      </c>
    </row>
    <row r="5025" spans="1:22" x14ac:dyDescent="0.25">
      <c r="A5025" s="6">
        <v>44759</v>
      </c>
      <c r="B5025" s="7" t="str">
        <f t="shared" si="78"/>
        <v>7</v>
      </c>
      <c r="C5025" s="17">
        <f>_xlfn.ISOWEEKNUM(Table3[[#This Row],[dt]])</f>
        <v>28</v>
      </c>
      <c r="D5025" s="1">
        <v>17246</v>
      </c>
      <c r="E5025" s="1" t="s">
        <v>10</v>
      </c>
      <c r="F5025" s="1" t="s">
        <v>90</v>
      </c>
      <c r="G5025" s="1" t="s">
        <v>34</v>
      </c>
      <c r="H5025" s="1" t="s">
        <v>11</v>
      </c>
      <c r="I5025" s="1" t="s">
        <v>12</v>
      </c>
      <c r="J5025" s="1" t="s">
        <v>16</v>
      </c>
      <c r="K5025" s="1" t="s">
        <v>14</v>
      </c>
      <c r="L5025" s="1" t="s">
        <v>79</v>
      </c>
      <c r="M5025" s="1">
        <v>123460</v>
      </c>
      <c r="N5025" s="17">
        <v>343.08982148744758</v>
      </c>
      <c r="O5025" s="8">
        <v>2782.4398740073893</v>
      </c>
      <c r="P5025" s="8">
        <v>2696.6858747817837</v>
      </c>
      <c r="Q5025" s="8">
        <f>P5025-Table3[[#This Row],[paid]]</f>
        <v>-85.753999225605639</v>
      </c>
      <c r="R5025" s="8">
        <v>7.8599996440886715</v>
      </c>
      <c r="S5025" s="8">
        <v>2000</v>
      </c>
      <c r="T5025" s="10">
        <v>0.15</v>
      </c>
      <c r="U5025" s="8">
        <v>1475.2393779253368</v>
      </c>
      <c r="V5025" s="10">
        <v>9.1176073547727873E-2</v>
      </c>
    </row>
    <row r="5026" spans="1:22" x14ac:dyDescent="0.25">
      <c r="A5026" s="6">
        <v>44759</v>
      </c>
      <c r="B5026" s="7" t="str">
        <f t="shared" si="78"/>
        <v>7</v>
      </c>
      <c r="C5026" s="17">
        <f>_xlfn.ISOWEEKNUM(Table3[[#This Row],[dt]])</f>
        <v>28</v>
      </c>
      <c r="D5026" s="1">
        <v>17267</v>
      </c>
      <c r="E5026" s="1" t="s">
        <v>10</v>
      </c>
      <c r="F5026" s="1" t="s">
        <v>90</v>
      </c>
      <c r="G5026" s="1" t="s">
        <v>35</v>
      </c>
      <c r="H5026" s="1" t="s">
        <v>11</v>
      </c>
      <c r="I5026" s="1" t="s">
        <v>21</v>
      </c>
      <c r="J5026" s="1" t="s">
        <v>13</v>
      </c>
      <c r="K5026" s="1" t="s">
        <v>15</v>
      </c>
      <c r="L5026" s="1" t="s">
        <v>77</v>
      </c>
      <c r="M5026" s="1">
        <v>90830</v>
      </c>
      <c r="N5026" s="17">
        <v>443.83093085756167</v>
      </c>
      <c r="O5026" s="8">
        <v>1144.7504984683253</v>
      </c>
      <c r="P5026" s="8">
        <v>1058.4909986142804</v>
      </c>
      <c r="Q5026" s="8">
        <f>P5026-Table3[[#This Row],[paid]]</f>
        <v>-86.259499854044861</v>
      </c>
      <c r="R5026" s="8">
        <v>2.3848968718090116</v>
      </c>
      <c r="S5026" s="8">
        <v>600</v>
      </c>
      <c r="T5026" s="10">
        <v>0.06</v>
      </c>
      <c r="U5026" s="8">
        <v>282.19827814685499</v>
      </c>
      <c r="V5026" s="10">
        <v>4.4434054157647354E-2</v>
      </c>
    </row>
    <row r="5027" spans="1:22" x14ac:dyDescent="0.25">
      <c r="A5027" s="6">
        <v>44759</v>
      </c>
      <c r="B5027" s="7" t="str">
        <f t="shared" si="78"/>
        <v>7</v>
      </c>
      <c r="C5027" s="17">
        <f>_xlfn.ISOWEEKNUM(Table3[[#This Row],[dt]])</f>
        <v>28</v>
      </c>
      <c r="D5027" s="1">
        <v>16053</v>
      </c>
      <c r="E5027" s="1" t="s">
        <v>10</v>
      </c>
      <c r="F5027" s="1" t="s">
        <v>94</v>
      </c>
      <c r="G5027" s="1" t="s">
        <v>66</v>
      </c>
      <c r="H5027" s="1" t="s">
        <v>11</v>
      </c>
      <c r="I5027" s="1" t="s">
        <v>12</v>
      </c>
      <c r="J5027" s="1" t="s">
        <v>16</v>
      </c>
      <c r="K5027" s="1" t="s">
        <v>15</v>
      </c>
      <c r="L5027" s="1" t="s">
        <v>78</v>
      </c>
      <c r="M5027" s="1">
        <v>13300</v>
      </c>
      <c r="N5027" s="17">
        <v>100.32180002059519</v>
      </c>
      <c r="O5027" s="8">
        <v>116.04941303849807</v>
      </c>
      <c r="P5027" s="8">
        <v>6.6224607550373484</v>
      </c>
      <c r="Q5027" s="8">
        <f>P5027-Table3[[#This Row],[paid]]</f>
        <v>-109.42695228346072</v>
      </c>
      <c r="R5027" s="8">
        <v>6.6012180340442608E-2</v>
      </c>
      <c r="S5027" s="8">
        <v>200</v>
      </c>
      <c r="T5027" s="10">
        <v>0.08</v>
      </c>
      <c r="U5027" s="8">
        <v>0.19526700746438688</v>
      </c>
      <c r="V5027" s="10">
        <v>4.91426109536544E-3</v>
      </c>
    </row>
    <row r="5028" spans="1:22" x14ac:dyDescent="0.25">
      <c r="A5028" s="6">
        <v>44759</v>
      </c>
      <c r="B5028" s="7" t="str">
        <f t="shared" si="78"/>
        <v>7</v>
      </c>
      <c r="C5028" s="17">
        <f>_xlfn.ISOWEEKNUM(Table3[[#This Row],[dt]])</f>
        <v>28</v>
      </c>
      <c r="D5028" s="1">
        <v>18007</v>
      </c>
      <c r="E5028" s="1" t="s">
        <v>10</v>
      </c>
      <c r="F5028" s="1" t="s">
        <v>91</v>
      </c>
      <c r="G5028" s="1" t="s">
        <v>57</v>
      </c>
      <c r="H5028" s="1" t="s">
        <v>11</v>
      </c>
      <c r="I5028" s="1" t="s">
        <v>12</v>
      </c>
      <c r="J5028" s="1" t="s">
        <v>13</v>
      </c>
      <c r="K5028" s="1" t="s">
        <v>15</v>
      </c>
      <c r="L5028" s="1" t="s">
        <v>75</v>
      </c>
      <c r="M5028" s="1">
        <v>5210</v>
      </c>
      <c r="N5028" s="17">
        <v>32.519860323003059</v>
      </c>
      <c r="O5028" s="8">
        <v>114.79074356395026</v>
      </c>
      <c r="P5028" s="8">
        <v>4.3507913136052734</v>
      </c>
      <c r="Q5028" s="8">
        <f>P5028-Table3[[#This Row],[paid]]</f>
        <v>-110.43995225034499</v>
      </c>
      <c r="R5028" s="8">
        <v>0.13378874541252944</v>
      </c>
      <c r="S5028" s="8">
        <v>200</v>
      </c>
      <c r="T5028" s="10">
        <v>0.15</v>
      </c>
      <c r="U5028" s="8">
        <v>3.7178977054514699</v>
      </c>
      <c r="V5028" s="10">
        <v>0.14242227974427341</v>
      </c>
    </row>
    <row r="5029" spans="1:22" x14ac:dyDescent="0.25">
      <c r="A5029" s="6">
        <v>44759</v>
      </c>
      <c r="B5029" s="7" t="str">
        <f t="shared" si="78"/>
        <v>7</v>
      </c>
      <c r="C5029" s="17">
        <f>_xlfn.ISOWEEKNUM(Table3[[#This Row],[dt]])</f>
        <v>28</v>
      </c>
      <c r="D5029" s="1">
        <v>18220</v>
      </c>
      <c r="E5029" s="1" t="s">
        <v>10</v>
      </c>
      <c r="F5029" s="1" t="s">
        <v>92</v>
      </c>
      <c r="G5029" s="1" t="s">
        <v>40</v>
      </c>
      <c r="H5029" s="1" t="s">
        <v>17</v>
      </c>
      <c r="I5029" s="1" t="s">
        <v>12</v>
      </c>
      <c r="J5029" s="1" t="s">
        <v>16</v>
      </c>
      <c r="K5029" s="1" t="s">
        <v>15</v>
      </c>
      <c r="L5029" s="1" t="s">
        <v>77</v>
      </c>
      <c r="M5029" s="1">
        <v>19420</v>
      </c>
      <c r="N5029" s="17">
        <v>177.3984599124264</v>
      </c>
      <c r="O5029" s="8">
        <v>163.19349521045859</v>
      </c>
      <c r="P5029" s="8">
        <v>39.876411457384691</v>
      </c>
      <c r="Q5029" s="8">
        <f>P5029-Table3[[#This Row],[paid]]</f>
        <v>-123.3170837530739</v>
      </c>
      <c r="R5029" s="8">
        <v>0.22478442866454348</v>
      </c>
      <c r="S5029" s="8">
        <v>200</v>
      </c>
      <c r="T5029" s="10">
        <v>7.0000000000000007E-2</v>
      </c>
      <c r="U5029" s="8">
        <v>9.7695245737149872</v>
      </c>
      <c r="V5029" s="10">
        <v>4.0832513160299157E-2</v>
      </c>
    </row>
    <row r="5030" spans="1:22" x14ac:dyDescent="0.25">
      <c r="A5030" s="6">
        <v>44759</v>
      </c>
      <c r="B5030" s="7" t="str">
        <f t="shared" si="78"/>
        <v>7</v>
      </c>
      <c r="C5030" s="17">
        <f>_xlfn.ISOWEEKNUM(Table3[[#This Row],[dt]])</f>
        <v>28</v>
      </c>
      <c r="D5030" s="1">
        <v>18179</v>
      </c>
      <c r="E5030" s="1" t="s">
        <v>10</v>
      </c>
      <c r="F5030" s="1" t="s">
        <v>94</v>
      </c>
      <c r="G5030" s="1" t="s">
        <v>52</v>
      </c>
      <c r="H5030" s="1" t="s">
        <v>11</v>
      </c>
      <c r="I5030" s="1" t="s">
        <v>18</v>
      </c>
      <c r="J5030" s="1" t="s">
        <v>16</v>
      </c>
      <c r="K5030" s="1" t="s">
        <v>15</v>
      </c>
      <c r="L5030" s="1" t="s">
        <v>75</v>
      </c>
      <c r="M5030" s="1">
        <v>74210</v>
      </c>
      <c r="N5030" s="17">
        <v>434.19075144508673</v>
      </c>
      <c r="O5030" s="8">
        <v>1082.1590884385553</v>
      </c>
      <c r="P5030" s="8">
        <v>943.50093934190033</v>
      </c>
      <c r="Q5030" s="8">
        <f>P5030-Table3[[#This Row],[paid]]</f>
        <v>-138.65814909665494</v>
      </c>
      <c r="R5030" s="8">
        <v>2.1730102177481028</v>
      </c>
      <c r="S5030" s="8">
        <v>1200</v>
      </c>
      <c r="T5030" s="10">
        <v>0.08</v>
      </c>
      <c r="U5030" s="8">
        <v>146.44023664335765</v>
      </c>
      <c r="V5030" s="10">
        <v>2.5868237210500453E-2</v>
      </c>
    </row>
    <row r="5031" spans="1:22" x14ac:dyDescent="0.25">
      <c r="A5031" s="6">
        <v>44759</v>
      </c>
      <c r="B5031" s="7" t="str">
        <f t="shared" si="78"/>
        <v>7</v>
      </c>
      <c r="C5031" s="17">
        <f>_xlfn.ISOWEEKNUM(Table3[[#This Row],[dt]])</f>
        <v>28</v>
      </c>
      <c r="D5031" s="1">
        <v>3534</v>
      </c>
      <c r="E5031" s="1" t="s">
        <v>10</v>
      </c>
      <c r="F5031" s="1" t="s">
        <v>92</v>
      </c>
      <c r="G5031" s="1" t="s">
        <v>55</v>
      </c>
      <c r="H5031" s="1" t="s">
        <v>11</v>
      </c>
      <c r="I5031" s="1" t="s">
        <v>18</v>
      </c>
      <c r="J5031" s="1" t="s">
        <v>13</v>
      </c>
      <c r="K5031" s="1" t="s">
        <v>14</v>
      </c>
      <c r="L5031" s="1" t="s">
        <v>77</v>
      </c>
      <c r="M5031" s="1">
        <v>6100</v>
      </c>
      <c r="N5031" s="17">
        <v>15.810788919488092</v>
      </c>
      <c r="O5031" s="8">
        <v>179.56352740327554</v>
      </c>
      <c r="P5031" s="8">
        <v>14.786672028187008</v>
      </c>
      <c r="Q5031" s="8">
        <f>P5031-Table3[[#This Row],[paid]]</f>
        <v>-164.77685537508853</v>
      </c>
      <c r="R5031" s="8">
        <v>0.93522670522539353</v>
      </c>
      <c r="S5031" s="8">
        <v>200</v>
      </c>
      <c r="T5031" s="10">
        <v>0.08</v>
      </c>
      <c r="U5031" s="8">
        <v>1.9454348229051239</v>
      </c>
      <c r="V5031" s="10">
        <v>2.1927796635563095E-2</v>
      </c>
    </row>
    <row r="5032" spans="1:22" x14ac:dyDescent="0.25">
      <c r="A5032" s="6">
        <v>44759</v>
      </c>
      <c r="B5032" s="7" t="str">
        <f t="shared" si="78"/>
        <v>7</v>
      </c>
      <c r="C5032" s="17">
        <f>_xlfn.ISOWEEKNUM(Table3[[#This Row],[dt]])</f>
        <v>28</v>
      </c>
      <c r="D5032" s="1">
        <v>17673</v>
      </c>
      <c r="E5032" s="1" t="s">
        <v>10</v>
      </c>
      <c r="F5032" s="1" t="s">
        <v>90</v>
      </c>
      <c r="G5032" s="1" t="s">
        <v>74</v>
      </c>
      <c r="H5032" s="1" t="s">
        <v>11</v>
      </c>
      <c r="I5032" s="1" t="s">
        <v>18</v>
      </c>
      <c r="J5032" s="1" t="s">
        <v>16</v>
      </c>
      <c r="K5032" s="1" t="s">
        <v>14</v>
      </c>
      <c r="L5032" s="1" t="s">
        <v>81</v>
      </c>
      <c r="M5032" s="1">
        <v>17430</v>
      </c>
      <c r="N5032" s="17">
        <v>60.714844637403139</v>
      </c>
      <c r="O5032" s="8">
        <v>215.33316717852674</v>
      </c>
      <c r="P5032" s="8">
        <v>15.789758201116193</v>
      </c>
      <c r="Q5032" s="8">
        <f>P5032-Table3[[#This Row],[paid]]</f>
        <v>-199.54340897741054</v>
      </c>
      <c r="R5032" s="8">
        <v>0.26006421156826903</v>
      </c>
      <c r="S5032" s="8">
        <v>200</v>
      </c>
      <c r="T5032" s="10">
        <v>0.1</v>
      </c>
      <c r="U5032" s="8">
        <v>3.1782446133372857</v>
      </c>
      <c r="V5032" s="10">
        <v>3.3547533078674301E-2</v>
      </c>
    </row>
    <row r="5033" spans="1:22" x14ac:dyDescent="0.25">
      <c r="A5033" s="6">
        <v>44759</v>
      </c>
      <c r="B5033" s="7" t="str">
        <f t="shared" si="78"/>
        <v>7</v>
      </c>
      <c r="C5033" s="17">
        <f>_xlfn.ISOWEEKNUM(Table3[[#This Row],[dt]])</f>
        <v>28</v>
      </c>
      <c r="D5033" s="1">
        <v>18204</v>
      </c>
      <c r="E5033" s="1" t="s">
        <v>10</v>
      </c>
      <c r="F5033" s="1" t="s">
        <v>91</v>
      </c>
      <c r="G5033" s="1" t="s">
        <v>49</v>
      </c>
      <c r="H5033" s="1" t="s">
        <v>17</v>
      </c>
      <c r="I5033" s="1" t="s">
        <v>18</v>
      </c>
      <c r="J5033" s="1" t="s">
        <v>13</v>
      </c>
      <c r="K5033" s="1" t="s">
        <v>15</v>
      </c>
      <c r="L5033" s="1" t="s">
        <v>80</v>
      </c>
      <c r="M5033" s="1">
        <v>81070</v>
      </c>
      <c r="N5033" s="17">
        <v>382.12692550658437</v>
      </c>
      <c r="O5033" s="8">
        <v>610.09177904039666</v>
      </c>
      <c r="P5033" s="8">
        <v>400.57129862809143</v>
      </c>
      <c r="Q5033" s="8">
        <f>P5033-Table3[[#This Row],[paid]]</f>
        <v>-209.52048041230523</v>
      </c>
      <c r="R5033" s="8">
        <v>1.0482676615814377</v>
      </c>
      <c r="S5033" s="8">
        <v>200</v>
      </c>
      <c r="T5033" s="10">
        <v>0.06</v>
      </c>
      <c r="U5033" s="8">
        <v>43.756300111635369</v>
      </c>
      <c r="V5033" s="10">
        <v>1.8205789356974002E-2</v>
      </c>
    </row>
    <row r="5034" spans="1:22" x14ac:dyDescent="0.25">
      <c r="A5034" s="6">
        <v>44759</v>
      </c>
      <c r="B5034" s="7" t="str">
        <f t="shared" si="78"/>
        <v>7</v>
      </c>
      <c r="C5034" s="17">
        <f>_xlfn.ISOWEEKNUM(Table3[[#This Row],[dt]])</f>
        <v>28</v>
      </c>
      <c r="D5034" s="1">
        <v>15605</v>
      </c>
      <c r="E5034" s="1" t="s">
        <v>10</v>
      </c>
      <c r="F5034" s="1" t="s">
        <v>92</v>
      </c>
      <c r="G5034" s="1" t="s">
        <v>26</v>
      </c>
      <c r="H5034" s="1" t="s">
        <v>11</v>
      </c>
      <c r="I5034" s="1" t="s">
        <v>12</v>
      </c>
      <c r="J5034" s="1" t="s">
        <v>13</v>
      </c>
      <c r="K5034" s="1" t="s">
        <v>14</v>
      </c>
      <c r="L5034" s="1" t="s">
        <v>75</v>
      </c>
      <c r="M5034" s="1">
        <v>117950</v>
      </c>
      <c r="N5034" s="17">
        <v>840.2887139107612</v>
      </c>
      <c r="O5034" s="8">
        <v>2700.4505442255877</v>
      </c>
      <c r="P5034" s="8">
        <v>2488.1119679681296</v>
      </c>
      <c r="Q5034" s="8">
        <f>P5034-Table3[[#This Row],[paid]]</f>
        <v>-212.33857625745804</v>
      </c>
      <c r="R5034" s="8">
        <v>2.9610203335806884</v>
      </c>
      <c r="S5034" s="8">
        <v>3000</v>
      </c>
      <c r="T5034" s="10">
        <v>0.32</v>
      </c>
      <c r="U5034" s="8">
        <v>1904.8625847195055</v>
      </c>
      <c r="V5034" s="10">
        <v>0.12759759268893059</v>
      </c>
    </row>
    <row r="5035" spans="1:22" x14ac:dyDescent="0.25">
      <c r="A5035" s="6">
        <v>44759</v>
      </c>
      <c r="B5035" s="7" t="str">
        <f t="shared" si="78"/>
        <v>7</v>
      </c>
      <c r="C5035" s="17">
        <f>_xlfn.ISOWEEKNUM(Table3[[#This Row],[dt]])</f>
        <v>28</v>
      </c>
      <c r="D5035" s="1">
        <v>17957</v>
      </c>
      <c r="E5035" s="1" t="s">
        <v>10</v>
      </c>
      <c r="F5035" s="1" t="s">
        <v>90</v>
      </c>
      <c r="G5035" s="1" t="s">
        <v>53</v>
      </c>
      <c r="H5035" s="1" t="s">
        <v>17</v>
      </c>
      <c r="I5035" s="1" t="s">
        <v>12</v>
      </c>
      <c r="J5035" s="1" t="s">
        <v>16</v>
      </c>
      <c r="K5035" s="1" t="s">
        <v>15</v>
      </c>
      <c r="L5035" s="1" t="s">
        <v>76</v>
      </c>
      <c r="M5035" s="1">
        <v>164350</v>
      </c>
      <c r="N5035" s="17">
        <v>1192.2965786480588</v>
      </c>
      <c r="O5035" s="8">
        <v>1394.8904549048793</v>
      </c>
      <c r="P5035" s="8">
        <v>1174.5219752626567</v>
      </c>
      <c r="Q5035" s="8">
        <f>P5035-Table3[[#This Row],[paid]]</f>
        <v>-220.36847964222261</v>
      </c>
      <c r="R5035" s="8">
        <v>0.98509212917011246</v>
      </c>
      <c r="S5035" s="8">
        <v>800</v>
      </c>
      <c r="T5035" s="10">
        <v>7.0000000000000007E-2</v>
      </c>
      <c r="U5035" s="8">
        <v>91.56370292234233</v>
      </c>
      <c r="V5035" s="10">
        <v>1.2993045234688786E-2</v>
      </c>
    </row>
    <row r="5036" spans="1:22" x14ac:dyDescent="0.25">
      <c r="A5036" s="6">
        <v>44759</v>
      </c>
      <c r="B5036" s="7" t="str">
        <f t="shared" si="78"/>
        <v>7</v>
      </c>
      <c r="C5036" s="17">
        <f>_xlfn.ISOWEEKNUM(Table3[[#This Row],[dt]])</f>
        <v>28</v>
      </c>
      <c r="D5036" s="1">
        <v>2789</v>
      </c>
      <c r="E5036" s="1" t="s">
        <v>10</v>
      </c>
      <c r="F5036" s="1" t="s">
        <v>93</v>
      </c>
      <c r="G5036" s="1" t="s">
        <v>28</v>
      </c>
      <c r="H5036" s="1" t="s">
        <v>17</v>
      </c>
      <c r="I5036" s="1" t="s">
        <v>12</v>
      </c>
      <c r="J5036" s="1" t="s">
        <v>13</v>
      </c>
      <c r="K5036" s="1" t="s">
        <v>14</v>
      </c>
      <c r="L5036" s="1" t="s">
        <v>79</v>
      </c>
      <c r="M5036" s="1">
        <v>7990</v>
      </c>
      <c r="N5036" s="17">
        <v>20.94741171027605</v>
      </c>
      <c r="O5036" s="8">
        <v>258.21190367240615</v>
      </c>
      <c r="P5036" s="8">
        <v>17.676049198431478</v>
      </c>
      <c r="Q5036" s="8">
        <f>P5036-Table3[[#This Row],[paid]]</f>
        <v>-240.53585447397467</v>
      </c>
      <c r="R5036" s="8">
        <v>0.8438297505634188</v>
      </c>
      <c r="S5036" s="8">
        <v>200</v>
      </c>
      <c r="T5036" s="10">
        <v>0.14000000000000001</v>
      </c>
      <c r="U5036" s="8">
        <v>11.894203214480624</v>
      </c>
      <c r="V5036" s="10">
        <v>0.11214990296527048</v>
      </c>
    </row>
    <row r="5037" spans="1:22" x14ac:dyDescent="0.25">
      <c r="A5037" s="6">
        <v>44759</v>
      </c>
      <c r="B5037" s="7" t="str">
        <f t="shared" si="78"/>
        <v>7</v>
      </c>
      <c r="C5037" s="17">
        <f>_xlfn.ISOWEEKNUM(Table3[[#This Row],[dt]])</f>
        <v>28</v>
      </c>
      <c r="D5037" s="1">
        <v>12657</v>
      </c>
      <c r="E5037" s="1" t="s">
        <v>10</v>
      </c>
      <c r="F5037" s="1" t="s">
        <v>91</v>
      </c>
      <c r="G5037" s="1" t="s">
        <v>43</v>
      </c>
      <c r="H5037" s="1" t="s">
        <v>19</v>
      </c>
      <c r="I5037" s="1" t="s">
        <v>18</v>
      </c>
      <c r="J5037" s="1" t="s">
        <v>16</v>
      </c>
      <c r="K5037" s="1" t="s">
        <v>14</v>
      </c>
      <c r="L5037" s="1" t="s">
        <v>80</v>
      </c>
      <c r="M5037" s="1">
        <v>127270</v>
      </c>
      <c r="N5037" s="17">
        <v>332.22413945668524</v>
      </c>
      <c r="O5037" s="8">
        <v>4233.3709527679621</v>
      </c>
      <c r="P5037" s="8">
        <v>3972.9605135148699</v>
      </c>
      <c r="Q5037" s="8">
        <f>P5037-Table3[[#This Row],[paid]]</f>
        <v>-260.41043925309214</v>
      </c>
      <c r="R5037" s="8">
        <v>11.958675007819103</v>
      </c>
      <c r="S5037" s="8">
        <v>3600</v>
      </c>
      <c r="T5037" s="10">
        <v>0.08</v>
      </c>
      <c r="U5037" s="8">
        <v>427.1128004835569</v>
      </c>
      <c r="V5037" s="10">
        <v>1.7917486595979745E-2</v>
      </c>
    </row>
    <row r="5038" spans="1:22" x14ac:dyDescent="0.25">
      <c r="A5038" s="6">
        <v>44759</v>
      </c>
      <c r="B5038" s="7" t="str">
        <f t="shared" si="78"/>
        <v>7</v>
      </c>
      <c r="C5038" s="17">
        <f>_xlfn.ISOWEEKNUM(Table3[[#This Row],[dt]])</f>
        <v>28</v>
      </c>
      <c r="D5038" s="1">
        <v>5435</v>
      </c>
      <c r="E5038" s="1" t="s">
        <v>10</v>
      </c>
      <c r="F5038" s="1" t="s">
        <v>95</v>
      </c>
      <c r="G5038" s="1" t="s">
        <v>50</v>
      </c>
      <c r="H5038" s="1" t="s">
        <v>17</v>
      </c>
      <c r="I5038" s="1" t="s">
        <v>21</v>
      </c>
      <c r="J5038" s="1" t="s">
        <v>16</v>
      </c>
      <c r="K5038" s="1" t="s">
        <v>15</v>
      </c>
      <c r="L5038" s="1" t="s">
        <v>80</v>
      </c>
      <c r="M5038" s="1">
        <v>34330</v>
      </c>
      <c r="N5038" s="17">
        <v>48.132465930121697</v>
      </c>
      <c r="O5038" s="8">
        <v>388.01817635974055</v>
      </c>
      <c r="P5038" s="8">
        <v>124.50847769268775</v>
      </c>
      <c r="Q5038" s="8">
        <f>P5038-Table3[[#This Row],[paid]]</f>
        <v>-263.50969866705282</v>
      </c>
      <c r="R5038" s="8">
        <v>2.58678784239827</v>
      </c>
      <c r="S5038" s="8">
        <v>200</v>
      </c>
      <c r="T5038" s="10">
        <v>0.08</v>
      </c>
      <c r="U5038" s="8">
        <v>39.124451237214579</v>
      </c>
      <c r="V5038" s="10">
        <v>5.2371870524058721E-2</v>
      </c>
    </row>
    <row r="5039" spans="1:22" x14ac:dyDescent="0.25">
      <c r="A5039" s="6">
        <v>44759</v>
      </c>
      <c r="B5039" s="7" t="str">
        <f t="shared" si="78"/>
        <v>7</v>
      </c>
      <c r="C5039" s="17">
        <f>_xlfn.ISOWEEKNUM(Table3[[#This Row],[dt]])</f>
        <v>28</v>
      </c>
      <c r="D5039" s="1">
        <v>2851</v>
      </c>
      <c r="E5039" s="1" t="s">
        <v>10</v>
      </c>
      <c r="F5039" s="1" t="s">
        <v>92</v>
      </c>
      <c r="G5039" s="1" t="s">
        <v>32</v>
      </c>
      <c r="H5039" s="1" t="s">
        <v>11</v>
      </c>
      <c r="I5039" s="1" t="s">
        <v>18</v>
      </c>
      <c r="J5039" s="1" t="s">
        <v>13</v>
      </c>
      <c r="K5039" s="1" t="s">
        <v>15</v>
      </c>
      <c r="L5039" s="1" t="s">
        <v>78</v>
      </c>
      <c r="M5039" s="1">
        <v>23850</v>
      </c>
      <c r="N5039" s="17">
        <v>127.96275840302982</v>
      </c>
      <c r="O5039" s="8">
        <v>770.89823567050905</v>
      </c>
      <c r="P5039" s="8">
        <v>483.5601210020946</v>
      </c>
      <c r="Q5039" s="8">
        <f>P5039-Table3[[#This Row],[paid]]</f>
        <v>-287.33811466841445</v>
      </c>
      <c r="R5039" s="8">
        <v>3.7789129199534757</v>
      </c>
      <c r="S5039" s="8">
        <v>400</v>
      </c>
      <c r="T5039" s="10">
        <v>0.08</v>
      </c>
      <c r="U5039" s="8">
        <v>80.726072384836783</v>
      </c>
      <c r="V5039" s="10">
        <v>2.782352144670449E-2</v>
      </c>
    </row>
    <row r="5040" spans="1:22" x14ac:dyDescent="0.25">
      <c r="A5040" s="6">
        <v>44759</v>
      </c>
      <c r="B5040" s="7" t="str">
        <f t="shared" si="78"/>
        <v>7</v>
      </c>
      <c r="C5040" s="17">
        <f>_xlfn.ISOWEEKNUM(Table3[[#This Row],[dt]])</f>
        <v>28</v>
      </c>
      <c r="D5040" s="1">
        <v>2647</v>
      </c>
      <c r="E5040" s="1" t="s">
        <v>10</v>
      </c>
      <c r="F5040" s="1" t="s">
        <v>95</v>
      </c>
      <c r="G5040" s="1" t="s">
        <v>34</v>
      </c>
      <c r="H5040" s="1" t="s">
        <v>11</v>
      </c>
      <c r="I5040" s="1" t="s">
        <v>21</v>
      </c>
      <c r="J5040" s="1" t="s">
        <v>13</v>
      </c>
      <c r="K5040" s="1" t="s">
        <v>14</v>
      </c>
      <c r="L5040" s="1" t="s">
        <v>78</v>
      </c>
      <c r="M5040" s="1">
        <v>16220</v>
      </c>
      <c r="N5040" s="17">
        <v>44.643154323753436</v>
      </c>
      <c r="O5040" s="8">
        <v>316.14048223664139</v>
      </c>
      <c r="P5040" s="8">
        <v>27.351760342008166</v>
      </c>
      <c r="Q5040" s="8">
        <f>P5040-Table3[[#This Row],[paid]]</f>
        <v>-288.78872189463323</v>
      </c>
      <c r="R5040" s="8">
        <v>0.61267535317178567</v>
      </c>
      <c r="S5040" s="8">
        <v>200</v>
      </c>
      <c r="T5040" s="10">
        <v>0.08</v>
      </c>
      <c r="U5040" s="8">
        <v>0.88684713221806299</v>
      </c>
      <c r="V5040" s="10">
        <v>5.4039613363629346E-3</v>
      </c>
    </row>
    <row r="5041" spans="1:22" x14ac:dyDescent="0.25">
      <c r="A5041" s="6">
        <v>44759</v>
      </c>
      <c r="B5041" s="7" t="str">
        <f t="shared" si="78"/>
        <v>7</v>
      </c>
      <c r="C5041" s="17">
        <f>_xlfn.ISOWEEKNUM(Table3[[#This Row],[dt]])</f>
        <v>28</v>
      </c>
      <c r="D5041" s="1">
        <v>14706</v>
      </c>
      <c r="E5041" s="1" t="s">
        <v>10</v>
      </c>
      <c r="F5041" s="1" t="s">
        <v>95</v>
      </c>
      <c r="G5041" s="1" t="s">
        <v>62</v>
      </c>
      <c r="H5041" s="1" t="s">
        <v>17</v>
      </c>
      <c r="I5041" s="1" t="s">
        <v>12</v>
      </c>
      <c r="J5041" s="1" t="s">
        <v>13</v>
      </c>
      <c r="K5041" s="1" t="s">
        <v>15</v>
      </c>
      <c r="L5041" s="1" t="s">
        <v>76</v>
      </c>
      <c r="M5041" s="1">
        <v>22730</v>
      </c>
      <c r="N5041" s="17">
        <v>122.3039295613892</v>
      </c>
      <c r="O5041" s="8">
        <v>763.96435059953421</v>
      </c>
      <c r="P5041" s="8">
        <v>471.8981925411004</v>
      </c>
      <c r="Q5041" s="8">
        <f>P5041-Table3[[#This Row],[paid]]</f>
        <v>-292.06615805843381</v>
      </c>
      <c r="R5041" s="8">
        <v>3.8584058111087591</v>
      </c>
      <c r="S5041" s="8">
        <v>400</v>
      </c>
      <c r="T5041" s="10">
        <v>0.11</v>
      </c>
      <c r="U5041" s="8">
        <v>255.99292713714502</v>
      </c>
      <c r="V5041" s="10">
        <v>9.0412484155626097E-2</v>
      </c>
    </row>
    <row r="5042" spans="1:22" x14ac:dyDescent="0.25">
      <c r="A5042" s="6">
        <v>44759</v>
      </c>
      <c r="B5042" s="7" t="str">
        <f t="shared" si="78"/>
        <v>7</v>
      </c>
      <c r="C5042" s="17">
        <f>_xlfn.ISOWEEKNUM(Table3[[#This Row],[dt]])</f>
        <v>28</v>
      </c>
      <c r="D5042" s="1">
        <v>17783</v>
      </c>
      <c r="E5042" s="1" t="s">
        <v>10</v>
      </c>
      <c r="F5042" s="1" t="s">
        <v>91</v>
      </c>
      <c r="G5042" s="1" t="s">
        <v>48</v>
      </c>
      <c r="H5042" s="1" t="s">
        <v>11</v>
      </c>
      <c r="I5042" s="1" t="s">
        <v>12</v>
      </c>
      <c r="J5042" s="1" t="s">
        <v>16</v>
      </c>
      <c r="K5042" s="1" t="s">
        <v>14</v>
      </c>
      <c r="L5042" s="1" t="s">
        <v>78</v>
      </c>
      <c r="M5042" s="1">
        <v>111860</v>
      </c>
      <c r="N5042" s="17">
        <v>446.09646241906734</v>
      </c>
      <c r="O5042" s="8">
        <v>2335.4646651515927</v>
      </c>
      <c r="P5042" s="8">
        <v>2042.8284808408962</v>
      </c>
      <c r="Q5042" s="8">
        <f>P5042-Table3[[#This Row],[paid]]</f>
        <v>-292.63618431069654</v>
      </c>
      <c r="R5042" s="8">
        <v>4.5793424806893972</v>
      </c>
      <c r="S5042" s="8">
        <v>3400</v>
      </c>
      <c r="T5042" s="10">
        <v>0.15</v>
      </c>
      <c r="U5042" s="8">
        <v>1025.0287035922931</v>
      </c>
      <c r="V5042" s="10">
        <v>8.3628223743512489E-2</v>
      </c>
    </row>
    <row r="5043" spans="1:22" x14ac:dyDescent="0.25">
      <c r="A5043" s="6">
        <v>44759</v>
      </c>
      <c r="B5043" s="7" t="str">
        <f t="shared" si="78"/>
        <v>7</v>
      </c>
      <c r="C5043" s="17">
        <f>_xlfn.ISOWEEKNUM(Table3[[#This Row],[dt]])</f>
        <v>28</v>
      </c>
      <c r="D5043" s="1">
        <v>18202</v>
      </c>
      <c r="E5043" s="1" t="s">
        <v>10</v>
      </c>
      <c r="F5043" s="1" t="s">
        <v>95</v>
      </c>
      <c r="G5043" s="1" t="s">
        <v>52</v>
      </c>
      <c r="H5043" s="1" t="s">
        <v>19</v>
      </c>
      <c r="I5043" s="1" t="s">
        <v>18</v>
      </c>
      <c r="J5043" s="1" t="s">
        <v>16</v>
      </c>
      <c r="K5043" s="1" t="s">
        <v>15</v>
      </c>
      <c r="L5043" s="1" t="s">
        <v>81</v>
      </c>
      <c r="M5043" s="1">
        <v>108780</v>
      </c>
      <c r="N5043" s="17">
        <v>86.413345690454122</v>
      </c>
      <c r="O5043" s="8">
        <v>1479.2200134151371</v>
      </c>
      <c r="P5043" s="8">
        <v>1183.5587997359301</v>
      </c>
      <c r="Q5043" s="8">
        <f>P5043-Table3[[#This Row],[paid]]</f>
        <v>-295.66121367920709</v>
      </c>
      <c r="R5043" s="8">
        <v>13.696481605695716</v>
      </c>
      <c r="S5043" s="8">
        <v>600</v>
      </c>
      <c r="T5043" s="10">
        <v>0.05</v>
      </c>
      <c r="U5043" s="8">
        <v>259.48597965182159</v>
      </c>
      <c r="V5043" s="10">
        <v>3.6540358860880265E-2</v>
      </c>
    </row>
    <row r="5044" spans="1:22" x14ac:dyDescent="0.25">
      <c r="A5044" s="6">
        <v>44759</v>
      </c>
      <c r="B5044" s="7" t="str">
        <f t="shared" si="78"/>
        <v>7</v>
      </c>
      <c r="C5044" s="17">
        <f>_xlfn.ISOWEEKNUM(Table3[[#This Row],[dt]])</f>
        <v>28</v>
      </c>
      <c r="D5044" s="1">
        <v>13948</v>
      </c>
      <c r="E5044" s="1" t="s">
        <v>10</v>
      </c>
      <c r="F5044" s="1" t="s">
        <v>92</v>
      </c>
      <c r="G5044" s="1" t="s">
        <v>69</v>
      </c>
      <c r="H5044" s="1" t="s">
        <v>11</v>
      </c>
      <c r="I5044" s="1" t="s">
        <v>18</v>
      </c>
      <c r="J5044" s="1" t="s">
        <v>13</v>
      </c>
      <c r="K5044" s="1" t="s">
        <v>14</v>
      </c>
      <c r="L5044" s="1" t="s">
        <v>76</v>
      </c>
      <c r="M5044" s="1">
        <v>14530</v>
      </c>
      <c r="N5044" s="17">
        <v>41.681009753298909</v>
      </c>
      <c r="O5044" s="8">
        <v>407.99930865232227</v>
      </c>
      <c r="P5044" s="8">
        <v>56.686077210922186</v>
      </c>
      <c r="Q5044" s="8">
        <f>P5044-Table3[[#This Row],[paid]]</f>
        <v>-351.31323144140009</v>
      </c>
      <c r="R5044" s="8">
        <v>1.3599976955077409</v>
      </c>
      <c r="S5044" s="8">
        <v>200</v>
      </c>
      <c r="T5044" s="10">
        <v>0.1</v>
      </c>
      <c r="U5044" s="8">
        <v>20.401482474362368</v>
      </c>
      <c r="V5044" s="10">
        <v>5.9983813422270826E-2</v>
      </c>
    </row>
    <row r="5045" spans="1:22" x14ac:dyDescent="0.25">
      <c r="A5045" s="6">
        <v>44759</v>
      </c>
      <c r="B5045" s="7" t="str">
        <f t="shared" si="78"/>
        <v>7</v>
      </c>
      <c r="C5045" s="17">
        <f>_xlfn.ISOWEEKNUM(Table3[[#This Row],[dt]])</f>
        <v>28</v>
      </c>
      <c r="D5045" s="1">
        <v>18082</v>
      </c>
      <c r="E5045" s="1" t="s">
        <v>24</v>
      </c>
      <c r="F5045" s="1" t="s">
        <v>90</v>
      </c>
      <c r="G5045" s="1" t="s">
        <v>41</v>
      </c>
      <c r="H5045" s="1" t="s">
        <v>11</v>
      </c>
      <c r="I5045" s="1" t="s">
        <v>12</v>
      </c>
      <c r="J5045" s="1" t="s">
        <v>13</v>
      </c>
      <c r="K5045" s="1" t="s">
        <v>15</v>
      </c>
      <c r="L5045" s="1" t="s">
        <v>75</v>
      </c>
      <c r="M5045" s="1">
        <v>48160</v>
      </c>
      <c r="N5045" s="17">
        <v>460.04663407295976</v>
      </c>
      <c r="O5045" s="8">
        <v>901.30576440571326</v>
      </c>
      <c r="P5045" s="8">
        <v>544.15050286798487</v>
      </c>
      <c r="Q5045" s="8">
        <f>P5045-Table3[[#This Row],[paid]]</f>
        <v>-357.15526153772839</v>
      </c>
      <c r="R5045" s="8">
        <v>1.1828159637870252</v>
      </c>
      <c r="S5045" s="8">
        <v>1000</v>
      </c>
      <c r="T5045" s="10">
        <v>0.15</v>
      </c>
      <c r="U5045" s="8">
        <v>383.04269031725579</v>
      </c>
      <c r="V5045" s="10">
        <v>0.11732130734003472</v>
      </c>
    </row>
    <row r="5046" spans="1:22" x14ac:dyDescent="0.25">
      <c r="A5046" s="6">
        <v>44759</v>
      </c>
      <c r="B5046" s="7" t="str">
        <f t="shared" si="78"/>
        <v>7</v>
      </c>
      <c r="C5046" s="17">
        <f>_xlfn.ISOWEEKNUM(Table3[[#This Row],[dt]])</f>
        <v>28</v>
      </c>
      <c r="D5046" s="1">
        <v>7797</v>
      </c>
      <c r="E5046" s="1" t="s">
        <v>10</v>
      </c>
      <c r="F5046" s="1" t="s">
        <v>89</v>
      </c>
      <c r="G5046" s="1" t="s">
        <v>33</v>
      </c>
      <c r="H5046" s="1" t="s">
        <v>19</v>
      </c>
      <c r="I5046" s="1" t="s">
        <v>18</v>
      </c>
      <c r="J5046" s="1" t="s">
        <v>13</v>
      </c>
      <c r="K5046" s="1" t="s">
        <v>14</v>
      </c>
      <c r="L5046" s="1" t="s">
        <v>81</v>
      </c>
      <c r="M5046" s="1">
        <v>121340</v>
      </c>
      <c r="N5046" s="17">
        <v>219.65777337183744</v>
      </c>
      <c r="O5046" s="8">
        <v>2925.7743905779294</v>
      </c>
      <c r="P5046" s="8">
        <v>2550.2741588202084</v>
      </c>
      <c r="Q5046" s="8">
        <f>P5046-Table3[[#This Row],[paid]]</f>
        <v>-375.50023175772094</v>
      </c>
      <c r="R5046" s="8">
        <v>11.610215835626702</v>
      </c>
      <c r="S5046" s="8">
        <v>3000</v>
      </c>
      <c r="T5046" s="10">
        <v>0.125</v>
      </c>
      <c r="U5046" s="8">
        <v>44.433050493075648</v>
      </c>
      <c r="V5046" s="10">
        <v>2.9038087493065828E-3</v>
      </c>
    </row>
    <row r="5047" spans="1:22" x14ac:dyDescent="0.25">
      <c r="A5047" s="6">
        <v>44759</v>
      </c>
      <c r="B5047" s="7" t="str">
        <f t="shared" si="78"/>
        <v>7</v>
      </c>
      <c r="C5047" s="17">
        <f>_xlfn.ISOWEEKNUM(Table3[[#This Row],[dt]])</f>
        <v>28</v>
      </c>
      <c r="D5047" s="1">
        <v>2917</v>
      </c>
      <c r="E5047" s="1" t="s">
        <v>10</v>
      </c>
      <c r="F5047" s="1" t="s">
        <v>89</v>
      </c>
      <c r="G5047" s="1" t="s">
        <v>55</v>
      </c>
      <c r="H5047" s="1" t="s">
        <v>17</v>
      </c>
      <c r="I5047" s="1" t="s">
        <v>18</v>
      </c>
      <c r="J5047" s="1" t="s">
        <v>13</v>
      </c>
      <c r="K5047" s="1" t="s">
        <v>15</v>
      </c>
      <c r="L5047" s="1" t="s">
        <v>78</v>
      </c>
      <c r="M5047" s="1">
        <v>16390</v>
      </c>
      <c r="N5047" s="17">
        <v>50.85382670650425</v>
      </c>
      <c r="O5047" s="8">
        <v>449.73081789284674</v>
      </c>
      <c r="P5047" s="8">
        <v>70.58806505462114</v>
      </c>
      <c r="Q5047" s="8">
        <f>P5047-Table3[[#This Row],[paid]]</f>
        <v>-379.14275283822559</v>
      </c>
      <c r="R5047" s="8">
        <v>1.3880580799161937</v>
      </c>
      <c r="S5047" s="8">
        <v>200</v>
      </c>
      <c r="T5047" s="10">
        <v>7.0000000000000007E-2</v>
      </c>
      <c r="U5047" s="8">
        <v>23.357307333862433</v>
      </c>
      <c r="V5047" s="10">
        <v>5.514933087670585E-2</v>
      </c>
    </row>
    <row r="5048" spans="1:22" x14ac:dyDescent="0.25">
      <c r="A5048" s="6">
        <v>44759</v>
      </c>
      <c r="B5048" s="7" t="str">
        <f t="shared" si="78"/>
        <v>7</v>
      </c>
      <c r="C5048" s="17">
        <f>_xlfn.ISOWEEKNUM(Table3[[#This Row],[dt]])</f>
        <v>28</v>
      </c>
      <c r="D5048" s="1">
        <v>12790</v>
      </c>
      <c r="E5048" s="1" t="s">
        <v>10</v>
      </c>
      <c r="F5048" s="1" t="s">
        <v>90</v>
      </c>
      <c r="G5048" s="1" t="s">
        <v>73</v>
      </c>
      <c r="H5048" s="1" t="s">
        <v>19</v>
      </c>
      <c r="I5048" s="1" t="s">
        <v>21</v>
      </c>
      <c r="J5048" s="1" t="s">
        <v>16</v>
      </c>
      <c r="K5048" s="1" t="s">
        <v>14</v>
      </c>
      <c r="L5048" s="1" t="s">
        <v>75</v>
      </c>
      <c r="M5048" s="1">
        <v>38950</v>
      </c>
      <c r="N5048" s="17">
        <v>62.361084950084759</v>
      </c>
      <c r="O5048" s="8">
        <v>1009.951918933611</v>
      </c>
      <c r="P5048" s="8">
        <v>617.46762168745124</v>
      </c>
      <c r="Q5048" s="8">
        <f>P5048-Table3[[#This Row],[paid]]</f>
        <v>-392.48429724615971</v>
      </c>
      <c r="R5048" s="8">
        <v>9.9014894013099113</v>
      </c>
      <c r="S5048" s="8">
        <v>800</v>
      </c>
      <c r="T5048" s="10">
        <v>0.04</v>
      </c>
      <c r="U5048" s="8">
        <v>97.038998893919555</v>
      </c>
      <c r="V5048" s="10">
        <v>2.6192736127800448E-2</v>
      </c>
    </row>
    <row r="5049" spans="1:22" x14ac:dyDescent="0.25">
      <c r="A5049" s="6">
        <v>44759</v>
      </c>
      <c r="B5049" s="7" t="str">
        <f t="shared" si="78"/>
        <v>7</v>
      </c>
      <c r="C5049" s="17">
        <f>_xlfn.ISOWEEKNUM(Table3[[#This Row],[dt]])</f>
        <v>28</v>
      </c>
      <c r="D5049" s="1">
        <v>17473</v>
      </c>
      <c r="E5049" s="1" t="s">
        <v>10</v>
      </c>
      <c r="F5049" s="1" t="s">
        <v>94</v>
      </c>
      <c r="G5049" s="1" t="s">
        <v>61</v>
      </c>
      <c r="H5049" s="1" t="s">
        <v>17</v>
      </c>
      <c r="I5049" s="1" t="s">
        <v>12</v>
      </c>
      <c r="J5049" s="1" t="s">
        <v>16</v>
      </c>
      <c r="K5049" s="1" t="s">
        <v>15</v>
      </c>
      <c r="L5049" s="1" t="s">
        <v>76</v>
      </c>
      <c r="M5049" s="1">
        <v>28120</v>
      </c>
      <c r="N5049" s="17">
        <v>133.18484383000512</v>
      </c>
      <c r="O5049" s="8">
        <v>579.77553139665304</v>
      </c>
      <c r="P5049" s="8">
        <v>173.91286848090419</v>
      </c>
      <c r="Q5049" s="8">
        <f>P5049-Table3[[#This Row],[paid]]</f>
        <v>-405.86266291574884</v>
      </c>
      <c r="R5049" s="8">
        <v>1.3058007463888581</v>
      </c>
      <c r="S5049" s="8">
        <v>200</v>
      </c>
      <c r="T5049" s="10">
        <v>6.5000000000000002E-2</v>
      </c>
      <c r="U5049" s="8">
        <v>48.350520432791612</v>
      </c>
      <c r="V5049" s="10">
        <v>4.6335962039616166E-2</v>
      </c>
    </row>
    <row r="5050" spans="1:22" x14ac:dyDescent="0.25">
      <c r="A5050" s="6">
        <v>44759</v>
      </c>
      <c r="B5050" s="7" t="str">
        <f t="shared" si="78"/>
        <v>7</v>
      </c>
      <c r="C5050" s="17">
        <f>_xlfn.ISOWEEKNUM(Table3[[#This Row],[dt]])</f>
        <v>28</v>
      </c>
      <c r="D5050" s="1">
        <v>9559</v>
      </c>
      <c r="E5050" s="1" t="s">
        <v>10</v>
      </c>
      <c r="F5050" s="1" t="s">
        <v>93</v>
      </c>
      <c r="G5050" s="1" t="s">
        <v>40</v>
      </c>
      <c r="H5050" s="1" t="s">
        <v>17</v>
      </c>
      <c r="I5050" s="1" t="s">
        <v>12</v>
      </c>
      <c r="J5050" s="1" t="s">
        <v>16</v>
      </c>
      <c r="K5050" s="1" t="s">
        <v>14</v>
      </c>
      <c r="L5050" s="1" t="s">
        <v>78</v>
      </c>
      <c r="M5050" s="1">
        <v>120120</v>
      </c>
      <c r="N5050" s="17">
        <v>201.06638360414794</v>
      </c>
      <c r="O5050" s="8">
        <v>2280.7126890819063</v>
      </c>
      <c r="P5050" s="8">
        <v>1864.124603389392</v>
      </c>
      <c r="Q5050" s="8">
        <f>P5050-Table3[[#This Row],[paid]]</f>
        <v>-416.58808569251437</v>
      </c>
      <c r="R5050" s="8">
        <v>9.2711897930158802</v>
      </c>
      <c r="S5050" s="8">
        <v>800</v>
      </c>
      <c r="T5050" s="10">
        <v>7.0000000000000007E-2</v>
      </c>
      <c r="U5050" s="8">
        <v>743.8522314515958</v>
      </c>
      <c r="V5050" s="10">
        <v>6.6505946911051217E-2</v>
      </c>
    </row>
    <row r="5051" spans="1:22" x14ac:dyDescent="0.25">
      <c r="A5051" s="6">
        <v>44759</v>
      </c>
      <c r="B5051" s="7" t="str">
        <f t="shared" si="78"/>
        <v>7</v>
      </c>
      <c r="C5051" s="17">
        <f>_xlfn.ISOWEEKNUM(Table3[[#This Row],[dt]])</f>
        <v>28</v>
      </c>
      <c r="D5051" s="1">
        <v>15031</v>
      </c>
      <c r="E5051" s="1" t="s">
        <v>10</v>
      </c>
      <c r="F5051" s="1" t="s">
        <v>95</v>
      </c>
      <c r="G5051" s="1" t="s">
        <v>39</v>
      </c>
      <c r="H5051" s="1" t="s">
        <v>19</v>
      </c>
      <c r="I5051" s="1" t="s">
        <v>12</v>
      </c>
      <c r="J5051" s="1" t="s">
        <v>13</v>
      </c>
      <c r="K5051" s="1" t="s">
        <v>14</v>
      </c>
      <c r="L5051" s="1" t="s">
        <v>77</v>
      </c>
      <c r="M5051" s="1">
        <v>134670</v>
      </c>
      <c r="N5051" s="17">
        <v>261.03796891034165</v>
      </c>
      <c r="O5051" s="8">
        <v>3060.5518050810047</v>
      </c>
      <c r="P5051" s="8">
        <v>2610.850414847142</v>
      </c>
      <c r="Q5051" s="8">
        <f>P5051-Table3[[#This Row],[paid]]</f>
        <v>-449.70139023386264</v>
      </c>
      <c r="R5051" s="8">
        <v>10.001803284578449</v>
      </c>
      <c r="S5051" s="8">
        <v>3800</v>
      </c>
      <c r="T5051" s="10">
        <v>0.11</v>
      </c>
      <c r="U5051" s="8">
        <v>263.44600316871782</v>
      </c>
      <c r="V5051" s="10">
        <v>1.6817381396152093E-2</v>
      </c>
    </row>
    <row r="5052" spans="1:22" x14ac:dyDescent="0.25">
      <c r="A5052" s="6">
        <v>44759</v>
      </c>
      <c r="B5052" s="7" t="str">
        <f t="shared" si="78"/>
        <v>7</v>
      </c>
      <c r="C5052" s="17">
        <f>_xlfn.ISOWEEKNUM(Table3[[#This Row],[dt]])</f>
        <v>28</v>
      </c>
      <c r="D5052" s="1">
        <v>7581</v>
      </c>
      <c r="E5052" s="1" t="s">
        <v>10</v>
      </c>
      <c r="F5052" s="1" t="s">
        <v>90</v>
      </c>
      <c r="G5052" s="1" t="s">
        <v>48</v>
      </c>
      <c r="H5052" s="1" t="s">
        <v>11</v>
      </c>
      <c r="I5052" s="1" t="s">
        <v>12</v>
      </c>
      <c r="J5052" s="1" t="s">
        <v>13</v>
      </c>
      <c r="K5052" s="1" t="s">
        <v>14</v>
      </c>
      <c r="L5052" s="1" t="s">
        <v>76</v>
      </c>
      <c r="M5052" s="1">
        <v>24020</v>
      </c>
      <c r="N5052" s="17">
        <v>105.45732084057191</v>
      </c>
      <c r="O5052" s="8">
        <v>491.48312338991036</v>
      </c>
      <c r="P5052" s="8">
        <v>14.302012536163403</v>
      </c>
      <c r="Q5052" s="8">
        <f>P5052-Table3[[#This Row],[paid]]</f>
        <v>-477.18111085374699</v>
      </c>
      <c r="R5052" s="8">
        <v>0.1356189634078119</v>
      </c>
      <c r="S5052" s="8">
        <v>200</v>
      </c>
      <c r="T5052" s="10">
        <v>0.17</v>
      </c>
      <c r="U5052" s="8">
        <v>3.7604349246300197</v>
      </c>
      <c r="V5052" s="10">
        <v>4.3821745542472423E-2</v>
      </c>
    </row>
    <row r="5053" spans="1:22" x14ac:dyDescent="0.25">
      <c r="A5053" s="6">
        <v>44759</v>
      </c>
      <c r="B5053" s="7" t="str">
        <f t="shared" si="78"/>
        <v>7</v>
      </c>
      <c r="C5053" s="17">
        <f>_xlfn.ISOWEEKNUM(Table3[[#This Row],[dt]])</f>
        <v>28</v>
      </c>
      <c r="D5053" s="1">
        <v>18106</v>
      </c>
      <c r="E5053" s="1" t="s">
        <v>10</v>
      </c>
      <c r="F5053" s="1" t="s">
        <v>95</v>
      </c>
      <c r="G5053" s="1" t="s">
        <v>70</v>
      </c>
      <c r="H5053" s="1" t="s">
        <v>11</v>
      </c>
      <c r="I5053" s="1" t="s">
        <v>21</v>
      </c>
      <c r="J5053" s="1" t="s">
        <v>16</v>
      </c>
      <c r="K5053" s="1" t="s">
        <v>15</v>
      </c>
      <c r="L5053" s="1" t="s">
        <v>75</v>
      </c>
      <c r="M5053" s="1">
        <v>64850</v>
      </c>
      <c r="N5053" s="17">
        <v>205.87775196116772</v>
      </c>
      <c r="O5053" s="8">
        <v>672.61615936068847</v>
      </c>
      <c r="P5053" s="8">
        <v>167.24239471247958</v>
      </c>
      <c r="Q5053" s="8">
        <f>P5053-Table3[[#This Row],[paid]]</f>
        <v>-505.37376464820886</v>
      </c>
      <c r="R5053" s="8">
        <v>0.81233835671580745</v>
      </c>
      <c r="S5053" s="8">
        <v>200</v>
      </c>
      <c r="T5053" s="10">
        <v>0.06</v>
      </c>
      <c r="U5053" s="8">
        <v>32.402628163817269</v>
      </c>
      <c r="V5053" s="10">
        <v>3.2291082871584234E-2</v>
      </c>
    </row>
    <row r="5054" spans="1:22" x14ac:dyDescent="0.25">
      <c r="A5054" s="6">
        <v>44759</v>
      </c>
      <c r="B5054" s="7" t="str">
        <f t="shared" si="78"/>
        <v>7</v>
      </c>
      <c r="C5054" s="17">
        <f>_xlfn.ISOWEEKNUM(Table3[[#This Row],[dt]])</f>
        <v>28</v>
      </c>
      <c r="D5054" s="1">
        <v>17100</v>
      </c>
      <c r="E5054" s="1" t="s">
        <v>10</v>
      </c>
      <c r="F5054" s="1" t="s">
        <v>91</v>
      </c>
      <c r="G5054" s="1" t="s">
        <v>49</v>
      </c>
      <c r="H5054" s="1" t="s">
        <v>11</v>
      </c>
      <c r="I5054" s="1" t="s">
        <v>21</v>
      </c>
      <c r="J5054" s="1" t="s">
        <v>13</v>
      </c>
      <c r="K5054" s="1" t="s">
        <v>15</v>
      </c>
      <c r="L5054" s="1" t="s">
        <v>81</v>
      </c>
      <c r="M5054" s="1">
        <v>65880</v>
      </c>
      <c r="N5054" s="17">
        <v>337.80056672513831</v>
      </c>
      <c r="O5054" s="8">
        <v>1957.3826987330706</v>
      </c>
      <c r="P5054" s="8">
        <v>1450.0109318640614</v>
      </c>
      <c r="Q5054" s="8">
        <f>P5054-Table3[[#This Row],[paid]]</f>
        <v>-507.37176686900921</v>
      </c>
      <c r="R5054" s="8">
        <v>4.2925059182742782</v>
      </c>
      <c r="S5054" s="8">
        <v>1400</v>
      </c>
      <c r="T5054" s="10">
        <v>7.0000000000000007E-2</v>
      </c>
      <c r="U5054" s="8">
        <v>192.24580001311048</v>
      </c>
      <c r="V5054" s="10">
        <v>2.2097051797851958E-2</v>
      </c>
    </row>
    <row r="5055" spans="1:22" x14ac:dyDescent="0.25">
      <c r="A5055" s="6">
        <v>44759</v>
      </c>
      <c r="B5055" s="7" t="str">
        <f t="shared" si="78"/>
        <v>7</v>
      </c>
      <c r="C5055" s="17">
        <f>_xlfn.ISOWEEKNUM(Table3[[#This Row],[dt]])</f>
        <v>28</v>
      </c>
      <c r="D5055" s="1">
        <v>18181</v>
      </c>
      <c r="E5055" s="1" t="s">
        <v>10</v>
      </c>
      <c r="F5055" s="1" t="s">
        <v>91</v>
      </c>
      <c r="G5055" s="1" t="s">
        <v>30</v>
      </c>
      <c r="H5055" s="1" t="s">
        <v>17</v>
      </c>
      <c r="I5055" s="1" t="s">
        <v>12</v>
      </c>
      <c r="J5055" s="1" t="s">
        <v>13</v>
      </c>
      <c r="K5055" s="1" t="s">
        <v>15</v>
      </c>
      <c r="L5055" s="1" t="s">
        <v>79</v>
      </c>
      <c r="M5055" s="1">
        <v>38160</v>
      </c>
      <c r="N5055" s="17">
        <v>180.42073948151295</v>
      </c>
      <c r="O5055" s="8">
        <v>767.58167155685476</v>
      </c>
      <c r="P5055" s="8">
        <v>259.34017377292798</v>
      </c>
      <c r="Q5055" s="8">
        <f>P5055-Table3[[#This Row],[paid]]</f>
        <v>-508.24149778392677</v>
      </c>
      <c r="R5055" s="8">
        <v>1.4374188605933611</v>
      </c>
      <c r="S5055" s="8">
        <v>400</v>
      </c>
      <c r="T5055" s="10">
        <v>0.15</v>
      </c>
      <c r="U5055" s="8">
        <v>4.2074923391032719</v>
      </c>
      <c r="V5055" s="10">
        <v>2.7039725970025574E-3</v>
      </c>
    </row>
    <row r="5056" spans="1:22" x14ac:dyDescent="0.25">
      <c r="A5056" s="6">
        <v>44759</v>
      </c>
      <c r="B5056" s="7" t="str">
        <f t="shared" si="78"/>
        <v>7</v>
      </c>
      <c r="C5056" s="17">
        <f>_xlfn.ISOWEEKNUM(Table3[[#This Row],[dt]])</f>
        <v>28</v>
      </c>
      <c r="D5056" s="1">
        <v>17631</v>
      </c>
      <c r="E5056" s="1" t="s">
        <v>10</v>
      </c>
      <c r="F5056" s="1" t="s">
        <v>89</v>
      </c>
      <c r="G5056" s="1" t="s">
        <v>73</v>
      </c>
      <c r="H5056" s="1" t="s">
        <v>17</v>
      </c>
      <c r="I5056" s="1" t="s">
        <v>12</v>
      </c>
      <c r="J5056" s="1" t="s">
        <v>16</v>
      </c>
      <c r="K5056" s="1" t="s">
        <v>14</v>
      </c>
      <c r="L5056" s="1" t="s">
        <v>76</v>
      </c>
      <c r="M5056" s="1">
        <v>127050</v>
      </c>
      <c r="N5056" s="17">
        <v>413.52768624929678</v>
      </c>
      <c r="O5056" s="8">
        <v>3664.6092213342799</v>
      </c>
      <c r="P5056" s="8">
        <v>3118.1427413707861</v>
      </c>
      <c r="Q5056" s="8">
        <f>P5056-Table3[[#This Row],[paid]]</f>
        <v>-546.46647996349384</v>
      </c>
      <c r="R5056" s="8">
        <v>7.5403481920458439</v>
      </c>
      <c r="S5056" s="8">
        <v>4200</v>
      </c>
      <c r="T5056" s="10">
        <v>0.17</v>
      </c>
      <c r="U5056" s="8">
        <v>195.38133843550114</v>
      </c>
      <c r="V5056" s="10">
        <v>1.0443253919671871E-2</v>
      </c>
    </row>
    <row r="5057" spans="1:22" x14ac:dyDescent="0.25">
      <c r="A5057" s="6">
        <v>44759</v>
      </c>
      <c r="B5057" s="7" t="str">
        <f t="shared" si="78"/>
        <v>7</v>
      </c>
      <c r="C5057" s="17">
        <f>_xlfn.ISOWEEKNUM(Table3[[#This Row],[dt]])</f>
        <v>28</v>
      </c>
      <c r="D5057" s="1">
        <v>15242</v>
      </c>
      <c r="E5057" s="1" t="s">
        <v>10</v>
      </c>
      <c r="F5057" s="1" t="s">
        <v>94</v>
      </c>
      <c r="G5057" s="1" t="s">
        <v>46</v>
      </c>
      <c r="H5057" s="1" t="s">
        <v>11</v>
      </c>
      <c r="I5057" s="1" t="s">
        <v>18</v>
      </c>
      <c r="J5057" s="1" t="s">
        <v>13</v>
      </c>
      <c r="K5057" s="1" t="s">
        <v>14</v>
      </c>
      <c r="L5057" s="1" t="s">
        <v>79</v>
      </c>
      <c r="M5057" s="1">
        <v>67370</v>
      </c>
      <c r="N5057" s="17">
        <v>106.08806250378535</v>
      </c>
      <c r="O5057" s="8">
        <v>1747.5464958087703</v>
      </c>
      <c r="P5057" s="8">
        <v>1188.4219351002046</v>
      </c>
      <c r="Q5057" s="8">
        <f>P5057-Table3[[#This Row],[paid]]</f>
        <v>-559.1245607085657</v>
      </c>
      <c r="R5057" s="8">
        <v>11.202221126979298</v>
      </c>
      <c r="S5057" s="8">
        <v>600</v>
      </c>
      <c r="T5057" s="10">
        <v>0.14000000000000001</v>
      </c>
      <c r="U5057" s="8">
        <v>299.15811881445535</v>
      </c>
      <c r="V5057" s="10">
        <v>4.1954532305794122E-2</v>
      </c>
    </row>
    <row r="5058" spans="1:22" x14ac:dyDescent="0.25">
      <c r="A5058" s="6">
        <v>44759</v>
      </c>
      <c r="B5058" s="7" t="str">
        <f t="shared" ref="B5058:B5121" si="79">TEXT(A5058,"M")</f>
        <v>7</v>
      </c>
      <c r="C5058" s="17">
        <f>_xlfn.ISOWEEKNUM(Table3[[#This Row],[dt]])</f>
        <v>28</v>
      </c>
      <c r="D5058" s="1">
        <v>18221</v>
      </c>
      <c r="E5058" s="1" t="s">
        <v>10</v>
      </c>
      <c r="F5058" s="1" t="s">
        <v>93</v>
      </c>
      <c r="G5058" s="1" t="s">
        <v>49</v>
      </c>
      <c r="H5058" s="1" t="s">
        <v>11</v>
      </c>
      <c r="I5058" s="1" t="s">
        <v>22</v>
      </c>
      <c r="J5058" s="1" t="s">
        <v>13</v>
      </c>
      <c r="K5058" s="1" t="s">
        <v>15</v>
      </c>
      <c r="L5058" s="1" t="s">
        <v>77</v>
      </c>
      <c r="M5058" s="1">
        <v>30250</v>
      </c>
      <c r="N5058" s="17">
        <v>78.771582224738182</v>
      </c>
      <c r="O5058" s="8">
        <v>814.03036792983823</v>
      </c>
      <c r="P5058" s="8">
        <v>232.32775384354758</v>
      </c>
      <c r="Q5058" s="8">
        <f>P5058-Table3[[#This Row],[paid]]</f>
        <v>-581.70261408629062</v>
      </c>
      <c r="R5058" s="8">
        <v>2.9493853910501389</v>
      </c>
      <c r="S5058" s="8">
        <v>200</v>
      </c>
      <c r="T5058" s="10">
        <v>0.13</v>
      </c>
      <c r="U5058" s="8">
        <v>102.2983156425061</v>
      </c>
      <c r="V5058" s="10">
        <v>7.3386493829026178E-2</v>
      </c>
    </row>
    <row r="5059" spans="1:22" x14ac:dyDescent="0.25">
      <c r="A5059" s="6">
        <v>44759</v>
      </c>
      <c r="B5059" s="7" t="str">
        <f t="shared" si="79"/>
        <v>7</v>
      </c>
      <c r="C5059" s="17">
        <f>_xlfn.ISOWEEKNUM(Table3[[#This Row],[dt]])</f>
        <v>28</v>
      </c>
      <c r="D5059" s="1">
        <v>17849</v>
      </c>
      <c r="E5059" s="1" t="s">
        <v>10</v>
      </c>
      <c r="F5059" s="1" t="s">
        <v>91</v>
      </c>
      <c r="G5059" s="1" t="s">
        <v>61</v>
      </c>
      <c r="H5059" s="1" t="s">
        <v>11</v>
      </c>
      <c r="I5059" s="1" t="s">
        <v>18</v>
      </c>
      <c r="J5059" s="1" t="s">
        <v>16</v>
      </c>
      <c r="K5059" s="1" t="s">
        <v>15</v>
      </c>
      <c r="L5059" s="1" t="s">
        <v>76</v>
      </c>
      <c r="M5059" s="1">
        <v>261860</v>
      </c>
      <c r="N5059" s="17">
        <v>464.81523317734388</v>
      </c>
      <c r="O5059" s="8">
        <v>2144.7353756606217</v>
      </c>
      <c r="P5059" s="8">
        <v>1510.4631420324095</v>
      </c>
      <c r="Q5059" s="8">
        <f>P5059-Table3[[#This Row],[paid]]</f>
        <v>-634.27223362821223</v>
      </c>
      <c r="R5059" s="8">
        <v>3.2495990540312456</v>
      </c>
      <c r="S5059" s="8">
        <v>1400</v>
      </c>
      <c r="T5059" s="10">
        <v>0.08</v>
      </c>
      <c r="U5059" s="8">
        <v>408.02490595926417</v>
      </c>
      <c r="V5059" s="10">
        <v>4.5022052575018449E-2</v>
      </c>
    </row>
    <row r="5060" spans="1:22" x14ac:dyDescent="0.25">
      <c r="A5060" s="6">
        <v>44759</v>
      </c>
      <c r="B5060" s="7" t="str">
        <f t="shared" si="79"/>
        <v>7</v>
      </c>
      <c r="C5060" s="17">
        <f>_xlfn.ISOWEEKNUM(Table3[[#This Row],[dt]])</f>
        <v>28</v>
      </c>
      <c r="D5060" s="1">
        <v>2612</v>
      </c>
      <c r="E5060" s="1" t="s">
        <v>10</v>
      </c>
      <c r="F5060" s="1" t="s">
        <v>95</v>
      </c>
      <c r="G5060" s="1" t="s">
        <v>36</v>
      </c>
      <c r="H5060" s="1" t="s">
        <v>17</v>
      </c>
      <c r="I5060" s="1" t="s">
        <v>12</v>
      </c>
      <c r="J5060" s="1" t="s">
        <v>16</v>
      </c>
      <c r="K5060" s="1" t="s">
        <v>20</v>
      </c>
      <c r="L5060" s="1" t="s">
        <v>76</v>
      </c>
      <c r="M5060" s="1">
        <v>45790</v>
      </c>
      <c r="N5060" s="17">
        <v>65.985260210803688</v>
      </c>
      <c r="O5060" s="8">
        <v>933.78629862925959</v>
      </c>
      <c r="P5060" s="8">
        <v>293.41015188730921</v>
      </c>
      <c r="Q5060" s="8">
        <f>P5060-Table3[[#This Row],[paid]]</f>
        <v>-640.37614674195038</v>
      </c>
      <c r="R5060" s="8">
        <v>4.4466014220440933</v>
      </c>
      <c r="S5060" s="8">
        <v>400</v>
      </c>
      <c r="T5060" s="10">
        <v>0.08</v>
      </c>
      <c r="U5060" s="8">
        <v>70.960110207703352</v>
      </c>
      <c r="V5060" s="10">
        <v>4.0307688600902704E-2</v>
      </c>
    </row>
    <row r="5061" spans="1:22" x14ac:dyDescent="0.25">
      <c r="A5061" s="6">
        <v>44759</v>
      </c>
      <c r="B5061" s="7" t="str">
        <f t="shared" si="79"/>
        <v>7</v>
      </c>
      <c r="C5061" s="17">
        <f>_xlfn.ISOWEEKNUM(Table3[[#This Row],[dt]])</f>
        <v>28</v>
      </c>
      <c r="D5061" s="1">
        <v>17047</v>
      </c>
      <c r="E5061" s="1" t="s">
        <v>10</v>
      </c>
      <c r="F5061" s="1" t="s">
        <v>92</v>
      </c>
      <c r="G5061" s="1" t="s">
        <v>64</v>
      </c>
      <c r="H5061" s="1" t="s">
        <v>17</v>
      </c>
      <c r="I5061" s="1" t="s">
        <v>12</v>
      </c>
      <c r="J5061" s="1" t="s">
        <v>16</v>
      </c>
      <c r="K5061" s="1" t="s">
        <v>20</v>
      </c>
      <c r="L5061" s="1" t="s">
        <v>78</v>
      </c>
      <c r="M5061" s="1">
        <v>54480</v>
      </c>
      <c r="N5061" s="17">
        <v>63.338794060138461</v>
      </c>
      <c r="O5061" s="8">
        <v>1252.549602742431</v>
      </c>
      <c r="P5061" s="8">
        <v>601.02258589553844</v>
      </c>
      <c r="Q5061" s="8">
        <f>P5061-Table3[[#This Row],[paid]]</f>
        <v>-651.52701684689259</v>
      </c>
      <c r="R5061" s="8">
        <v>9.4890121419881126</v>
      </c>
      <c r="S5061" s="8">
        <v>600</v>
      </c>
      <c r="T5061" s="10">
        <v>7.4999999999999997E-2</v>
      </c>
      <c r="U5061" s="8">
        <v>78.871033023122408</v>
      </c>
      <c r="V5061" s="10">
        <v>2.187134473646073E-2</v>
      </c>
    </row>
    <row r="5062" spans="1:22" x14ac:dyDescent="0.25">
      <c r="A5062" s="6">
        <v>44759</v>
      </c>
      <c r="B5062" s="7" t="str">
        <f t="shared" si="79"/>
        <v>7</v>
      </c>
      <c r="C5062" s="17">
        <f>_xlfn.ISOWEEKNUM(Table3[[#This Row],[dt]])</f>
        <v>28</v>
      </c>
      <c r="D5062" s="1">
        <v>17947</v>
      </c>
      <c r="E5062" s="1" t="s">
        <v>10</v>
      </c>
      <c r="F5062" s="1" t="s">
        <v>89</v>
      </c>
      <c r="G5062" s="1" t="s">
        <v>43</v>
      </c>
      <c r="H5062" s="1" t="s">
        <v>19</v>
      </c>
      <c r="I5062" s="1" t="s">
        <v>12</v>
      </c>
      <c r="J5062" s="1" t="s">
        <v>16</v>
      </c>
      <c r="K5062" s="1" t="s">
        <v>14</v>
      </c>
      <c r="L5062" s="1" t="s">
        <v>75</v>
      </c>
      <c r="M5062" s="1">
        <v>112000</v>
      </c>
      <c r="N5062" s="17">
        <v>137.55693157975537</v>
      </c>
      <c r="O5062" s="8">
        <v>1254.8299733987915</v>
      </c>
      <c r="P5062" s="8">
        <v>599.34222498279098</v>
      </c>
      <c r="Q5062" s="8">
        <f>P5062-Table3[[#This Row],[paid]]</f>
        <v>-655.4877484160005</v>
      </c>
      <c r="R5062" s="8">
        <v>4.3570485187458035</v>
      </c>
      <c r="S5062" s="8">
        <v>600</v>
      </c>
      <c r="T5062" s="10">
        <v>0.15</v>
      </c>
      <c r="U5062" s="8">
        <v>69.90157075659765</v>
      </c>
      <c r="V5062" s="10">
        <v>1.94384131588606E-2</v>
      </c>
    </row>
    <row r="5063" spans="1:22" x14ac:dyDescent="0.25">
      <c r="A5063" s="6">
        <v>44759</v>
      </c>
      <c r="B5063" s="7" t="str">
        <f t="shared" si="79"/>
        <v>7</v>
      </c>
      <c r="C5063" s="17">
        <f>_xlfn.ISOWEEKNUM(Table3[[#This Row],[dt]])</f>
        <v>28</v>
      </c>
      <c r="D5063" s="1">
        <v>12780</v>
      </c>
      <c r="E5063" s="1" t="s">
        <v>10</v>
      </c>
      <c r="F5063" s="1" t="s">
        <v>90</v>
      </c>
      <c r="G5063" s="1" t="s">
        <v>54</v>
      </c>
      <c r="H5063" s="1" t="s">
        <v>19</v>
      </c>
      <c r="I5063" s="1" t="s">
        <v>18</v>
      </c>
      <c r="J5063" s="1" t="s">
        <v>16</v>
      </c>
      <c r="K5063" s="1" t="s">
        <v>15</v>
      </c>
      <c r="L5063" s="1" t="s">
        <v>78</v>
      </c>
      <c r="M5063" s="1">
        <v>46830</v>
      </c>
      <c r="N5063" s="17">
        <v>33.179326546593579</v>
      </c>
      <c r="O5063" s="8">
        <v>844.48590949488801</v>
      </c>
      <c r="P5063" s="8">
        <v>122.89242875056122</v>
      </c>
      <c r="Q5063" s="8">
        <f>P5063-Table3[[#This Row],[paid]]</f>
        <v>-721.59348074432683</v>
      </c>
      <c r="R5063" s="8">
        <v>3.7038855679600351</v>
      </c>
      <c r="S5063" s="8">
        <v>200</v>
      </c>
      <c r="T5063" s="10">
        <v>0.04</v>
      </c>
      <c r="U5063" s="8">
        <v>28.285440956125402</v>
      </c>
      <c r="V5063" s="10">
        <v>3.8360704620159156E-2</v>
      </c>
    </row>
    <row r="5064" spans="1:22" x14ac:dyDescent="0.25">
      <c r="A5064" s="6">
        <v>44759</v>
      </c>
      <c r="B5064" s="7" t="str">
        <f t="shared" si="79"/>
        <v>7</v>
      </c>
      <c r="C5064" s="17">
        <f>_xlfn.ISOWEEKNUM(Table3[[#This Row],[dt]])</f>
        <v>28</v>
      </c>
      <c r="D5064" s="1">
        <v>14315</v>
      </c>
      <c r="E5064" s="1" t="s">
        <v>10</v>
      </c>
      <c r="F5064" s="1" t="s">
        <v>93</v>
      </c>
      <c r="G5064" s="1" t="s">
        <v>45</v>
      </c>
      <c r="H5064" s="1" t="s">
        <v>11</v>
      </c>
      <c r="I5064" s="1" t="s">
        <v>12</v>
      </c>
      <c r="J5064" s="1" t="s">
        <v>16</v>
      </c>
      <c r="K5064" s="1" t="s">
        <v>14</v>
      </c>
      <c r="L5064" s="1" t="s">
        <v>81</v>
      </c>
      <c r="M5064" s="1">
        <v>41500</v>
      </c>
      <c r="N5064" s="17">
        <v>158.30343762771901</v>
      </c>
      <c r="O5064" s="8">
        <v>1066.3714919122251</v>
      </c>
      <c r="P5064" s="8">
        <v>334.94101777362022</v>
      </c>
      <c r="Q5064" s="8">
        <f>P5064-Table3[[#This Row],[paid]]</f>
        <v>-731.43047413860495</v>
      </c>
      <c r="R5064" s="8">
        <v>2.1158164522067957</v>
      </c>
      <c r="S5064" s="8">
        <v>600</v>
      </c>
      <c r="T5064" s="10">
        <v>0.15</v>
      </c>
      <c r="U5064" s="8">
        <v>63.498367287674753</v>
      </c>
      <c r="V5064" s="10">
        <v>3.1596790637823086E-2</v>
      </c>
    </row>
    <row r="5065" spans="1:22" x14ac:dyDescent="0.25">
      <c r="A5065" s="6">
        <v>44759</v>
      </c>
      <c r="B5065" s="7" t="str">
        <f t="shared" si="79"/>
        <v>7</v>
      </c>
      <c r="C5065" s="17">
        <f>_xlfn.ISOWEEKNUM(Table3[[#This Row],[dt]])</f>
        <v>28</v>
      </c>
      <c r="D5065" s="1">
        <v>7576</v>
      </c>
      <c r="E5065" s="1" t="s">
        <v>10</v>
      </c>
      <c r="F5065" s="1" t="s">
        <v>89</v>
      </c>
      <c r="G5065" s="1" t="s">
        <v>64</v>
      </c>
      <c r="H5065" s="1" t="s">
        <v>17</v>
      </c>
      <c r="I5065" s="1" t="s">
        <v>12</v>
      </c>
      <c r="J5065" s="1" t="s">
        <v>16</v>
      </c>
      <c r="K5065" s="1" t="s">
        <v>14</v>
      </c>
      <c r="L5065" s="1" t="s">
        <v>79</v>
      </c>
      <c r="M5065" s="1">
        <v>118680</v>
      </c>
      <c r="N5065" s="17">
        <v>274.16162938436071</v>
      </c>
      <c r="O5065" s="8">
        <v>3081.3150335550949</v>
      </c>
      <c r="P5065" s="8">
        <v>2346.6065284610859</v>
      </c>
      <c r="Q5065" s="8">
        <f>P5065-Table3[[#This Row],[paid]]</f>
        <v>-734.70850509400907</v>
      </c>
      <c r="R5065" s="8">
        <v>8.5592084265419306</v>
      </c>
      <c r="S5065" s="8">
        <v>2800</v>
      </c>
      <c r="T5065" s="10">
        <v>0.1</v>
      </c>
      <c r="U5065" s="8">
        <v>1124.596747499214</v>
      </c>
      <c r="V5065" s="10">
        <v>7.9873975025880534E-2</v>
      </c>
    </row>
    <row r="5066" spans="1:22" x14ac:dyDescent="0.25">
      <c r="A5066" s="6">
        <v>44759</v>
      </c>
      <c r="B5066" s="7" t="str">
        <f t="shared" si="79"/>
        <v>7</v>
      </c>
      <c r="C5066" s="17">
        <f>_xlfn.ISOWEEKNUM(Table3[[#This Row],[dt]])</f>
        <v>28</v>
      </c>
      <c r="D5066" s="1">
        <v>15102</v>
      </c>
      <c r="E5066" s="1" t="s">
        <v>10</v>
      </c>
      <c r="F5066" s="1" t="s">
        <v>91</v>
      </c>
      <c r="G5066" s="1" t="s">
        <v>41</v>
      </c>
      <c r="H5066" s="1" t="s">
        <v>17</v>
      </c>
      <c r="I5066" s="1" t="s">
        <v>18</v>
      </c>
      <c r="J5066" s="1" t="s">
        <v>13</v>
      </c>
      <c r="K5066" s="1" t="s">
        <v>15</v>
      </c>
      <c r="L5066" s="1" t="s">
        <v>80</v>
      </c>
      <c r="M5066" s="1">
        <v>25920</v>
      </c>
      <c r="N5066" s="17">
        <v>52.043956043956044</v>
      </c>
      <c r="O5066" s="8">
        <v>835.47494252325976</v>
      </c>
      <c r="P5066" s="8">
        <v>97.931128793935216</v>
      </c>
      <c r="Q5066" s="8">
        <f>P5066-Table3[[#This Row],[paid]]</f>
        <v>-737.54381372932448</v>
      </c>
      <c r="R5066" s="8">
        <v>1.881700320998333</v>
      </c>
      <c r="S5066" s="8">
        <v>200</v>
      </c>
      <c r="T5066" s="10">
        <v>6.5000000000000002E-2</v>
      </c>
      <c r="U5066" s="8">
        <v>6.5297728882881776</v>
      </c>
      <c r="V5066" s="10">
        <v>1.111286569229007E-2</v>
      </c>
    </row>
    <row r="5067" spans="1:22" x14ac:dyDescent="0.25">
      <c r="A5067" s="6">
        <v>44759</v>
      </c>
      <c r="B5067" s="7" t="str">
        <f t="shared" si="79"/>
        <v>7</v>
      </c>
      <c r="C5067" s="17">
        <f>_xlfn.ISOWEEKNUM(Table3[[#This Row],[dt]])</f>
        <v>28</v>
      </c>
      <c r="D5067" s="1">
        <v>9121</v>
      </c>
      <c r="E5067" s="1" t="s">
        <v>10</v>
      </c>
      <c r="F5067" s="1" t="s">
        <v>89</v>
      </c>
      <c r="G5067" s="1" t="s">
        <v>68</v>
      </c>
      <c r="H5067" s="1" t="s">
        <v>11</v>
      </c>
      <c r="I5067" s="1" t="s">
        <v>18</v>
      </c>
      <c r="J5067" s="1" t="s">
        <v>13</v>
      </c>
      <c r="K5067" s="1" t="s">
        <v>14</v>
      </c>
      <c r="L5067" s="1" t="s">
        <v>75</v>
      </c>
      <c r="M5067" s="1">
        <v>238350</v>
      </c>
      <c r="N5067" s="17">
        <v>597.88907548734085</v>
      </c>
      <c r="O5067" s="8">
        <v>4870.5691439089596</v>
      </c>
      <c r="P5067" s="8">
        <v>4113.0792126396855</v>
      </c>
      <c r="Q5067" s="8">
        <f>P5067-Table3[[#This Row],[paid]]</f>
        <v>-757.48993126927417</v>
      </c>
      <c r="R5067" s="8">
        <v>6.8793349490239546</v>
      </c>
      <c r="S5067" s="8">
        <v>3200</v>
      </c>
      <c r="T5067" s="10">
        <v>0.125</v>
      </c>
      <c r="U5067" s="8">
        <v>2120.4178586547469</v>
      </c>
      <c r="V5067" s="10">
        <v>8.5921753064330461E-2</v>
      </c>
    </row>
    <row r="5068" spans="1:22" x14ac:dyDescent="0.25">
      <c r="A5068" s="6">
        <v>44759</v>
      </c>
      <c r="B5068" s="7" t="str">
        <f t="shared" si="79"/>
        <v>7</v>
      </c>
      <c r="C5068" s="17">
        <f>_xlfn.ISOWEEKNUM(Table3[[#This Row],[dt]])</f>
        <v>28</v>
      </c>
      <c r="D5068" s="1">
        <v>15839</v>
      </c>
      <c r="E5068" s="1" t="s">
        <v>10</v>
      </c>
      <c r="F5068" s="1" t="s">
        <v>90</v>
      </c>
      <c r="G5068" s="1" t="s">
        <v>62</v>
      </c>
      <c r="H5068" s="1" t="s">
        <v>19</v>
      </c>
      <c r="I5068" s="1" t="s">
        <v>12</v>
      </c>
      <c r="J5068" s="1" t="s">
        <v>16</v>
      </c>
      <c r="K5068" s="1" t="s">
        <v>14</v>
      </c>
      <c r="L5068" s="1" t="s">
        <v>76</v>
      </c>
      <c r="M5068" s="1">
        <v>194230</v>
      </c>
      <c r="N5068" s="17">
        <v>169.45559239225264</v>
      </c>
      <c r="O5068" s="8">
        <v>3953.6140994052698</v>
      </c>
      <c r="P5068" s="8">
        <v>3190.2953300242025</v>
      </c>
      <c r="Q5068" s="8">
        <f>P5068-Table3[[#This Row],[paid]]</f>
        <v>-763.31876938106734</v>
      </c>
      <c r="R5068" s="8">
        <v>18.826733806691763</v>
      </c>
      <c r="S5068" s="8">
        <v>3000</v>
      </c>
      <c r="T5068" s="10">
        <v>7.4999999999999997E-2</v>
      </c>
      <c r="U5068" s="8">
        <v>1343.6666362080455</v>
      </c>
      <c r="V5068" s="10">
        <v>7.0195519913295507E-2</v>
      </c>
    </row>
    <row r="5069" spans="1:22" x14ac:dyDescent="0.25">
      <c r="A5069" s="6">
        <v>44759</v>
      </c>
      <c r="B5069" s="7" t="str">
        <f t="shared" si="79"/>
        <v>7</v>
      </c>
      <c r="C5069" s="17">
        <f>_xlfn.ISOWEEKNUM(Table3[[#This Row],[dt]])</f>
        <v>28</v>
      </c>
      <c r="D5069" s="1">
        <v>13250</v>
      </c>
      <c r="E5069" s="1" t="s">
        <v>10</v>
      </c>
      <c r="F5069" s="1" t="s">
        <v>92</v>
      </c>
      <c r="G5069" s="1" t="s">
        <v>74</v>
      </c>
      <c r="H5069" s="1" t="s">
        <v>11</v>
      </c>
      <c r="I5069" s="1" t="s">
        <v>18</v>
      </c>
      <c r="J5069" s="1" t="s">
        <v>13</v>
      </c>
      <c r="K5069" s="1" t="s">
        <v>15</v>
      </c>
      <c r="L5069" s="1" t="s">
        <v>75</v>
      </c>
      <c r="M5069" s="1">
        <v>103440</v>
      </c>
      <c r="N5069" s="17">
        <v>257.27076770021557</v>
      </c>
      <c r="O5069" s="8">
        <v>2687.727341462155</v>
      </c>
      <c r="P5069" s="8">
        <v>1920.7602125189667</v>
      </c>
      <c r="Q5069" s="8">
        <f>P5069-Table3[[#This Row],[paid]]</f>
        <v>-766.9671289431883</v>
      </c>
      <c r="R5069" s="8">
        <v>7.4659092818393189</v>
      </c>
      <c r="S5069" s="8">
        <v>1800</v>
      </c>
      <c r="T5069" s="10">
        <v>7.0000000000000007E-2</v>
      </c>
      <c r="U5069" s="8">
        <v>463.64578365059157</v>
      </c>
      <c r="V5069" s="10">
        <v>4.0231100567081089E-2</v>
      </c>
    </row>
    <row r="5070" spans="1:22" x14ac:dyDescent="0.25">
      <c r="A5070" s="6">
        <v>44759</v>
      </c>
      <c r="B5070" s="7" t="str">
        <f t="shared" si="79"/>
        <v>7</v>
      </c>
      <c r="C5070" s="17">
        <f>_xlfn.ISOWEEKNUM(Table3[[#This Row],[dt]])</f>
        <v>28</v>
      </c>
      <c r="D5070" s="1">
        <v>16862</v>
      </c>
      <c r="E5070" s="1" t="s">
        <v>10</v>
      </c>
      <c r="F5070" s="1" t="s">
        <v>89</v>
      </c>
      <c r="G5070" s="1" t="s">
        <v>46</v>
      </c>
      <c r="H5070" s="1" t="s">
        <v>17</v>
      </c>
      <c r="I5070" s="1" t="s">
        <v>12</v>
      </c>
      <c r="J5070" s="1" t="s">
        <v>13</v>
      </c>
      <c r="K5070" s="1" t="s">
        <v>14</v>
      </c>
      <c r="L5070" s="1" t="s">
        <v>75</v>
      </c>
      <c r="M5070" s="1">
        <v>36430</v>
      </c>
      <c r="N5070" s="17">
        <v>123.7156742198021</v>
      </c>
      <c r="O5070" s="8">
        <v>1322.5746612236585</v>
      </c>
      <c r="P5070" s="8">
        <v>470.18165494054961</v>
      </c>
      <c r="Q5070" s="8">
        <f>P5070-Table3[[#This Row],[paid]]</f>
        <v>-852.39300628310889</v>
      </c>
      <c r="R5070" s="8">
        <v>3.8005019000679843</v>
      </c>
      <c r="S5070" s="8">
        <v>1000</v>
      </c>
      <c r="T5070" s="10">
        <v>0.09</v>
      </c>
      <c r="U5070" s="8">
        <v>163.78517093911384</v>
      </c>
      <c r="V5070" s="10">
        <v>5.8057408669642464E-2</v>
      </c>
    </row>
    <row r="5071" spans="1:22" x14ac:dyDescent="0.25">
      <c r="A5071" s="6">
        <v>44759</v>
      </c>
      <c r="B5071" s="7" t="str">
        <f t="shared" si="79"/>
        <v>7</v>
      </c>
      <c r="C5071" s="17">
        <f>_xlfn.ISOWEEKNUM(Table3[[#This Row],[dt]])</f>
        <v>28</v>
      </c>
      <c r="D5071" s="1">
        <v>17456</v>
      </c>
      <c r="E5071" s="1" t="s">
        <v>10</v>
      </c>
      <c r="F5071" s="1" t="s">
        <v>91</v>
      </c>
      <c r="G5071" s="1" t="s">
        <v>34</v>
      </c>
      <c r="H5071" s="1" t="s">
        <v>17</v>
      </c>
      <c r="I5071" s="1" t="s">
        <v>18</v>
      </c>
      <c r="J5071" s="1" t="s">
        <v>16</v>
      </c>
      <c r="K5071" s="1" t="s">
        <v>15</v>
      </c>
      <c r="L5071" s="1" t="s">
        <v>81</v>
      </c>
      <c r="M5071" s="1">
        <v>175020</v>
      </c>
      <c r="N5071" s="17">
        <v>297.69261434608126</v>
      </c>
      <c r="O5071" s="8">
        <v>3835.7069385034679</v>
      </c>
      <c r="P5071" s="8">
        <v>2973.5979853867211</v>
      </c>
      <c r="Q5071" s="8">
        <f>P5071-Table3[[#This Row],[paid]]</f>
        <v>-862.10895311674676</v>
      </c>
      <c r="R5071" s="8">
        <v>9.9888201523527815</v>
      </c>
      <c r="S5071" s="8">
        <v>4000</v>
      </c>
      <c r="T5071" s="10">
        <v>0.05</v>
      </c>
      <c r="U5071" s="8">
        <v>200.87474861249558</v>
      </c>
      <c r="V5071" s="10">
        <v>1.1258793197088897E-2</v>
      </c>
    </row>
    <row r="5072" spans="1:22" x14ac:dyDescent="0.25">
      <c r="A5072" s="6">
        <v>44759</v>
      </c>
      <c r="B5072" s="7" t="str">
        <f t="shared" si="79"/>
        <v>7</v>
      </c>
      <c r="C5072" s="17">
        <f>_xlfn.ISOWEEKNUM(Table3[[#This Row],[dt]])</f>
        <v>28</v>
      </c>
      <c r="D5072" s="1">
        <v>16256</v>
      </c>
      <c r="E5072" s="1" t="s">
        <v>10</v>
      </c>
      <c r="F5072" s="1" t="s">
        <v>92</v>
      </c>
      <c r="G5072" s="1" t="s">
        <v>63</v>
      </c>
      <c r="H5072" s="1" t="s">
        <v>17</v>
      </c>
      <c r="I5072" s="1" t="s">
        <v>12</v>
      </c>
      <c r="J5072" s="1" t="s">
        <v>16</v>
      </c>
      <c r="K5072" s="1" t="s">
        <v>14</v>
      </c>
      <c r="L5072" s="1" t="s">
        <v>77</v>
      </c>
      <c r="M5072" s="1">
        <v>56270</v>
      </c>
      <c r="N5072" s="17">
        <v>139.50251457984086</v>
      </c>
      <c r="O5072" s="8">
        <v>1266.4496381072051</v>
      </c>
      <c r="P5072" s="8">
        <v>280.43318905505487</v>
      </c>
      <c r="Q5072" s="8">
        <f>P5072-Table3[[#This Row],[paid]]</f>
        <v>-986.01644905215028</v>
      </c>
      <c r="R5072" s="8">
        <v>2.0102375208050876</v>
      </c>
      <c r="S5072" s="8">
        <v>400</v>
      </c>
      <c r="T5072" s="10">
        <v>0.1</v>
      </c>
      <c r="U5072" s="8">
        <v>72.741867063711297</v>
      </c>
      <c r="V5072" s="10">
        <v>4.3231846242844055E-2</v>
      </c>
    </row>
    <row r="5073" spans="1:22" x14ac:dyDescent="0.25">
      <c r="A5073" s="6">
        <v>44759</v>
      </c>
      <c r="B5073" s="7" t="str">
        <f t="shared" si="79"/>
        <v>7</v>
      </c>
      <c r="C5073" s="17">
        <f>_xlfn.ISOWEEKNUM(Table3[[#This Row],[dt]])</f>
        <v>28</v>
      </c>
      <c r="D5073" s="1">
        <v>7282</v>
      </c>
      <c r="E5073" s="1" t="s">
        <v>10</v>
      </c>
      <c r="F5073" s="1" t="s">
        <v>90</v>
      </c>
      <c r="G5073" s="1" t="s">
        <v>42</v>
      </c>
      <c r="H5073" s="1" t="s">
        <v>19</v>
      </c>
      <c r="I5073" s="1" t="s">
        <v>21</v>
      </c>
      <c r="J5073" s="1" t="s">
        <v>13</v>
      </c>
      <c r="K5073" s="1" t="s">
        <v>15</v>
      </c>
      <c r="L5073" s="1" t="s">
        <v>80</v>
      </c>
      <c r="M5073" s="1">
        <v>163250</v>
      </c>
      <c r="N5073" s="17">
        <v>146.19517828105484</v>
      </c>
      <c r="O5073" s="8">
        <v>2825.9050764993485</v>
      </c>
      <c r="P5073" s="8">
        <v>1811.9898967726322</v>
      </c>
      <c r="Q5073" s="8">
        <f>P5073-Table3[[#This Row],[paid]]</f>
        <v>-1013.9151797267164</v>
      </c>
      <c r="R5073" s="8">
        <v>12.394320510962054</v>
      </c>
      <c r="S5073" s="8">
        <v>1400</v>
      </c>
      <c r="T5073" s="10">
        <v>0.02</v>
      </c>
      <c r="U5073" s="8">
        <v>170.3879030419846</v>
      </c>
      <c r="V5073" s="10">
        <v>1.5672263896675653E-2</v>
      </c>
    </row>
    <row r="5074" spans="1:22" x14ac:dyDescent="0.25">
      <c r="A5074" s="6">
        <v>44759</v>
      </c>
      <c r="B5074" s="7" t="str">
        <f t="shared" si="79"/>
        <v>7</v>
      </c>
      <c r="C5074" s="17">
        <f>_xlfn.ISOWEEKNUM(Table3[[#This Row],[dt]])</f>
        <v>28</v>
      </c>
      <c r="D5074" s="1">
        <v>16537</v>
      </c>
      <c r="E5074" s="1" t="s">
        <v>10</v>
      </c>
      <c r="F5074" s="1" t="s">
        <v>94</v>
      </c>
      <c r="G5074" s="1" t="s">
        <v>54</v>
      </c>
      <c r="H5074" s="1" t="s">
        <v>17</v>
      </c>
      <c r="I5074" s="1" t="s">
        <v>12</v>
      </c>
      <c r="J5074" s="1" t="s">
        <v>16</v>
      </c>
      <c r="K5074" s="1" t="s">
        <v>15</v>
      </c>
      <c r="L5074" s="1" t="s">
        <v>75</v>
      </c>
      <c r="M5074" s="1">
        <v>49620</v>
      </c>
      <c r="N5074" s="17">
        <v>123.94671107410491</v>
      </c>
      <c r="O5074" s="8">
        <v>1349.0955692088862</v>
      </c>
      <c r="P5074" s="8">
        <v>320.33708568599411</v>
      </c>
      <c r="Q5074" s="8">
        <f>P5074-Table3[[#This Row],[paid]]</f>
        <v>-1028.7584835228922</v>
      </c>
      <c r="R5074" s="8">
        <v>2.5844742705151078</v>
      </c>
      <c r="S5074" s="8">
        <v>400</v>
      </c>
      <c r="T5074" s="10">
        <v>7.4999999999999997E-2</v>
      </c>
      <c r="U5074" s="8">
        <v>111.12227789657574</v>
      </c>
      <c r="V5074" s="10">
        <v>5.7815284202165806E-2</v>
      </c>
    </row>
    <row r="5075" spans="1:22" x14ac:dyDescent="0.25">
      <c r="A5075" s="6">
        <v>44759</v>
      </c>
      <c r="B5075" s="7" t="str">
        <f t="shared" si="79"/>
        <v>7</v>
      </c>
      <c r="C5075" s="17">
        <f>_xlfn.ISOWEEKNUM(Table3[[#This Row],[dt]])</f>
        <v>28</v>
      </c>
      <c r="D5075" s="1">
        <v>16842</v>
      </c>
      <c r="E5075" s="1" t="s">
        <v>10</v>
      </c>
      <c r="F5075" s="1" t="s">
        <v>95</v>
      </c>
      <c r="G5075" s="1" t="s">
        <v>53</v>
      </c>
      <c r="H5075" s="1" t="s">
        <v>11</v>
      </c>
      <c r="I5075" s="1" t="s">
        <v>12</v>
      </c>
      <c r="J5075" s="1" t="s">
        <v>16</v>
      </c>
      <c r="K5075" s="1" t="s">
        <v>14</v>
      </c>
      <c r="L5075" s="1" t="s">
        <v>80</v>
      </c>
      <c r="M5075" s="1">
        <v>196040</v>
      </c>
      <c r="N5075" s="17">
        <v>950.88694383661561</v>
      </c>
      <c r="O5075" s="8">
        <v>2711.6792002161787</v>
      </c>
      <c r="P5075" s="8">
        <v>1615.601721402807</v>
      </c>
      <c r="Q5075" s="8">
        <f>P5075-Table3[[#This Row],[paid]]</f>
        <v>-1096.0774788133717</v>
      </c>
      <c r="R5075" s="8">
        <v>1.6990471179299365</v>
      </c>
      <c r="S5075" s="8">
        <v>2000</v>
      </c>
      <c r="T5075" s="10">
        <v>0.14000000000000001</v>
      </c>
      <c r="U5075" s="8">
        <v>963.5906384826435</v>
      </c>
      <c r="V5075" s="10">
        <v>9.9404721856610562E-2</v>
      </c>
    </row>
    <row r="5076" spans="1:22" x14ac:dyDescent="0.25">
      <c r="A5076" s="6">
        <v>44759</v>
      </c>
      <c r="B5076" s="7" t="str">
        <f t="shared" si="79"/>
        <v>7</v>
      </c>
      <c r="C5076" s="17">
        <f>_xlfn.ISOWEEKNUM(Table3[[#This Row],[dt]])</f>
        <v>28</v>
      </c>
      <c r="D5076" s="1">
        <v>12446</v>
      </c>
      <c r="E5076" s="1" t="s">
        <v>10</v>
      </c>
      <c r="F5076" s="1" t="s">
        <v>92</v>
      </c>
      <c r="G5076" s="1" t="s">
        <v>60</v>
      </c>
      <c r="H5076" s="1" t="s">
        <v>11</v>
      </c>
      <c r="I5076" s="1" t="s">
        <v>12</v>
      </c>
      <c r="J5076" s="1" t="s">
        <v>13</v>
      </c>
      <c r="K5076" s="1" t="s">
        <v>15</v>
      </c>
      <c r="L5076" s="1" t="s">
        <v>75</v>
      </c>
      <c r="M5076" s="1">
        <v>90930</v>
      </c>
      <c r="N5076" s="17">
        <v>522.90880145553785</v>
      </c>
      <c r="O5076" s="8">
        <v>2207.0697885470263</v>
      </c>
      <c r="P5076" s="8">
        <v>1086.7196025026863</v>
      </c>
      <c r="Q5076" s="8">
        <f>P5076-Table3[[#This Row],[paid]]</f>
        <v>-1120.35018604434</v>
      </c>
      <c r="R5076" s="8">
        <v>2.078220139874789</v>
      </c>
      <c r="S5076" s="8">
        <v>1800</v>
      </c>
      <c r="T5076" s="10">
        <v>0.21</v>
      </c>
      <c r="U5076" s="8">
        <v>119.3686546206244</v>
      </c>
      <c r="V5076" s="10">
        <v>1.8307184046636251E-2</v>
      </c>
    </row>
    <row r="5077" spans="1:22" x14ac:dyDescent="0.25">
      <c r="A5077" s="6">
        <v>44759</v>
      </c>
      <c r="B5077" s="7" t="str">
        <f t="shared" si="79"/>
        <v>7</v>
      </c>
      <c r="C5077" s="17">
        <f>_xlfn.ISOWEEKNUM(Table3[[#This Row],[dt]])</f>
        <v>28</v>
      </c>
      <c r="D5077" s="1">
        <v>5247</v>
      </c>
      <c r="E5077" s="1" t="s">
        <v>10</v>
      </c>
      <c r="F5077" s="1" t="s">
        <v>93</v>
      </c>
      <c r="G5077" s="1" t="s">
        <v>33</v>
      </c>
      <c r="H5077" s="1" t="s">
        <v>11</v>
      </c>
      <c r="I5077" s="1" t="s">
        <v>18</v>
      </c>
      <c r="J5077" s="1" t="s">
        <v>13</v>
      </c>
      <c r="K5077" s="1" t="s">
        <v>15</v>
      </c>
      <c r="L5077" s="1" t="s">
        <v>75</v>
      </c>
      <c r="M5077" s="1">
        <v>172830</v>
      </c>
      <c r="N5077" s="17">
        <v>442.78590914482271</v>
      </c>
      <c r="O5077" s="8">
        <v>3547.6581906170263</v>
      </c>
      <c r="P5077" s="8">
        <v>2424.155952573205</v>
      </c>
      <c r="Q5077" s="8">
        <f>P5077-Table3[[#This Row],[paid]]</f>
        <v>-1123.5022380438213</v>
      </c>
      <c r="R5077" s="8">
        <v>5.4747811583596091</v>
      </c>
      <c r="S5077" s="8">
        <v>2800</v>
      </c>
      <c r="T5077" s="10">
        <v>7.0000000000000007E-2</v>
      </c>
      <c r="U5077" s="8">
        <v>790.1428772039751</v>
      </c>
      <c r="V5077" s="10">
        <v>5.4324260530436749E-2</v>
      </c>
    </row>
    <row r="5078" spans="1:22" x14ac:dyDescent="0.25">
      <c r="A5078" s="6">
        <v>44759</v>
      </c>
      <c r="B5078" s="7" t="str">
        <f t="shared" si="79"/>
        <v>7</v>
      </c>
      <c r="C5078" s="17">
        <f>_xlfn.ISOWEEKNUM(Table3[[#This Row],[dt]])</f>
        <v>28</v>
      </c>
      <c r="D5078" s="1">
        <v>10777</v>
      </c>
      <c r="E5078" s="1" t="s">
        <v>10</v>
      </c>
      <c r="F5078" s="1" t="s">
        <v>92</v>
      </c>
      <c r="G5078" s="1" t="s">
        <v>47</v>
      </c>
      <c r="H5078" s="1" t="s">
        <v>11</v>
      </c>
      <c r="I5078" s="1" t="s">
        <v>18</v>
      </c>
      <c r="J5078" s="1" t="s">
        <v>16</v>
      </c>
      <c r="K5078" s="1" t="s">
        <v>15</v>
      </c>
      <c r="L5078" s="1" t="s">
        <v>76</v>
      </c>
      <c r="M5078" s="1">
        <v>93120</v>
      </c>
      <c r="N5078" s="17">
        <v>677.77138860828347</v>
      </c>
      <c r="O5078" s="8">
        <v>1890.0300817344453</v>
      </c>
      <c r="P5078" s="8">
        <v>759.79140747839995</v>
      </c>
      <c r="Q5078" s="8">
        <f>P5078-Table3[[#This Row],[paid]]</f>
        <v>-1130.2386742560452</v>
      </c>
      <c r="R5078" s="8">
        <v>1.1210142833537633</v>
      </c>
      <c r="S5078" s="8">
        <v>1000</v>
      </c>
      <c r="T5078" s="10">
        <v>0.15</v>
      </c>
      <c r="U5078" s="8">
        <v>73.788972160437325</v>
      </c>
      <c r="V5078" s="10">
        <v>1.6186234676639426E-2</v>
      </c>
    </row>
    <row r="5079" spans="1:22" x14ac:dyDescent="0.25">
      <c r="A5079" s="6">
        <v>44759</v>
      </c>
      <c r="B5079" s="7" t="str">
        <f t="shared" si="79"/>
        <v>7</v>
      </c>
      <c r="C5079" s="17">
        <f>_xlfn.ISOWEEKNUM(Table3[[#This Row],[dt]])</f>
        <v>28</v>
      </c>
      <c r="D5079" s="1">
        <v>16845</v>
      </c>
      <c r="E5079" s="1" t="s">
        <v>10</v>
      </c>
      <c r="F5079" s="1" t="s">
        <v>93</v>
      </c>
      <c r="G5079" s="1" t="s">
        <v>36</v>
      </c>
      <c r="H5079" s="1" t="s">
        <v>11</v>
      </c>
      <c r="I5079" s="1" t="s">
        <v>12</v>
      </c>
      <c r="J5079" s="1" t="s">
        <v>13</v>
      </c>
      <c r="K5079" s="1" t="s">
        <v>15</v>
      </c>
      <c r="L5079" s="1" t="s">
        <v>79</v>
      </c>
      <c r="M5079" s="1">
        <v>85540</v>
      </c>
      <c r="N5079" s="17">
        <v>380.85103539298154</v>
      </c>
      <c r="O5079" s="8">
        <v>1317.9417954014284</v>
      </c>
      <c r="P5079" s="8">
        <v>156.95418929528424</v>
      </c>
      <c r="Q5079" s="8">
        <f>P5079-Table3[[#This Row],[paid]]</f>
        <v>-1160.9876061061441</v>
      </c>
      <c r="R5079" s="8">
        <v>0.41211438255204136</v>
      </c>
      <c r="S5079" s="8">
        <v>200</v>
      </c>
      <c r="T5079" s="10">
        <v>7.0000000000000007E-2</v>
      </c>
      <c r="U5079" s="8">
        <v>14.84128872096281</v>
      </c>
      <c r="V5079" s="10">
        <v>1.5759682052875201E-2</v>
      </c>
    </row>
    <row r="5080" spans="1:22" x14ac:dyDescent="0.25">
      <c r="A5080" s="6">
        <v>44759</v>
      </c>
      <c r="B5080" s="7" t="str">
        <f t="shared" si="79"/>
        <v>7</v>
      </c>
      <c r="C5080" s="17">
        <f>_xlfn.ISOWEEKNUM(Table3[[#This Row],[dt]])</f>
        <v>28</v>
      </c>
      <c r="D5080" s="1">
        <v>14988</v>
      </c>
      <c r="E5080" s="1" t="s">
        <v>10</v>
      </c>
      <c r="F5080" s="1" t="s">
        <v>94</v>
      </c>
      <c r="G5080" s="1" t="s">
        <v>43</v>
      </c>
      <c r="H5080" s="1" t="s">
        <v>11</v>
      </c>
      <c r="I5080" s="1" t="s">
        <v>12</v>
      </c>
      <c r="J5080" s="1" t="s">
        <v>16</v>
      </c>
      <c r="K5080" s="1" t="s">
        <v>14</v>
      </c>
      <c r="L5080" s="1" t="s">
        <v>79</v>
      </c>
      <c r="M5080" s="1">
        <v>61500</v>
      </c>
      <c r="N5080" s="17">
        <v>235.1392811072761</v>
      </c>
      <c r="O5080" s="8">
        <v>1450.0007477294489</v>
      </c>
      <c r="P5080" s="8">
        <v>172.72144550461772</v>
      </c>
      <c r="Q5080" s="8">
        <f>P5080-Table3[[#This Row],[paid]]</f>
        <v>-1277.2793022248311</v>
      </c>
      <c r="R5080" s="8">
        <v>0.73454951759343901</v>
      </c>
      <c r="S5080" s="8">
        <v>200</v>
      </c>
      <c r="T5080" s="10">
        <v>0.14000000000000001</v>
      </c>
      <c r="U5080" s="8">
        <v>53.080541116472318</v>
      </c>
      <c r="V5080" s="10">
        <v>5.1219793968832132E-2</v>
      </c>
    </row>
    <row r="5081" spans="1:22" x14ac:dyDescent="0.25">
      <c r="A5081" s="6">
        <v>44759</v>
      </c>
      <c r="B5081" s="7" t="str">
        <f t="shared" si="79"/>
        <v>7</v>
      </c>
      <c r="C5081" s="17">
        <f>_xlfn.ISOWEEKNUM(Table3[[#This Row],[dt]])</f>
        <v>28</v>
      </c>
      <c r="D5081" s="1">
        <v>17247</v>
      </c>
      <c r="E5081" s="1" t="s">
        <v>10</v>
      </c>
      <c r="F5081" s="1" t="s">
        <v>90</v>
      </c>
      <c r="G5081" s="1" t="s">
        <v>74</v>
      </c>
      <c r="H5081" s="1" t="s">
        <v>11</v>
      </c>
      <c r="I5081" s="1" t="s">
        <v>18</v>
      </c>
      <c r="J5081" s="1" t="s">
        <v>16</v>
      </c>
      <c r="K5081" s="1" t="s">
        <v>15</v>
      </c>
      <c r="L5081" s="1" t="s">
        <v>76</v>
      </c>
      <c r="M5081" s="1">
        <v>131460</v>
      </c>
      <c r="N5081" s="17">
        <v>544.26617064682591</v>
      </c>
      <c r="O5081" s="8">
        <v>2277.5126626827209</v>
      </c>
      <c r="P5081" s="8">
        <v>998.04597062639334</v>
      </c>
      <c r="Q5081" s="8">
        <f>P5081-Table3[[#This Row],[paid]]</f>
        <v>-1279.4666920563277</v>
      </c>
      <c r="R5081" s="8">
        <v>1.8337461052195818</v>
      </c>
      <c r="S5081" s="8">
        <v>1200</v>
      </c>
      <c r="T5081" s="10">
        <v>7.0000000000000007E-2</v>
      </c>
      <c r="U5081" s="8">
        <v>286.55170167920483</v>
      </c>
      <c r="V5081" s="10">
        <v>4.785212139733392E-2</v>
      </c>
    </row>
    <row r="5082" spans="1:22" x14ac:dyDescent="0.25">
      <c r="A5082" s="6">
        <v>44759</v>
      </c>
      <c r="B5082" s="7" t="str">
        <f t="shared" si="79"/>
        <v>7</v>
      </c>
      <c r="C5082" s="17">
        <f>_xlfn.ISOWEEKNUM(Table3[[#This Row],[dt]])</f>
        <v>28</v>
      </c>
      <c r="D5082" s="1">
        <v>5638</v>
      </c>
      <c r="E5082" s="1" t="s">
        <v>10</v>
      </c>
      <c r="F5082" s="1" t="s">
        <v>89</v>
      </c>
      <c r="G5082" s="1" t="s">
        <v>71</v>
      </c>
      <c r="H5082" s="1" t="s">
        <v>11</v>
      </c>
      <c r="I5082" s="1" t="s">
        <v>12</v>
      </c>
      <c r="J5082" s="1" t="s">
        <v>16</v>
      </c>
      <c r="K5082" s="1" t="s">
        <v>15</v>
      </c>
      <c r="L5082" s="1" t="s">
        <v>78</v>
      </c>
      <c r="M5082" s="1">
        <v>236540</v>
      </c>
      <c r="N5082" s="17">
        <v>687.63626849617719</v>
      </c>
      <c r="O5082" s="8">
        <v>3044.1038884952991</v>
      </c>
      <c r="P5082" s="8">
        <v>1744.3635323330088</v>
      </c>
      <c r="Q5082" s="8">
        <f>P5082-Table3[[#This Row],[paid]]</f>
        <v>-1299.7403561622903</v>
      </c>
      <c r="R5082" s="8">
        <v>2.5367532404127493</v>
      </c>
      <c r="S5082" s="8">
        <v>1400</v>
      </c>
      <c r="T5082" s="10">
        <v>0.04</v>
      </c>
      <c r="U5082" s="8">
        <v>41.332558422546718</v>
      </c>
      <c r="V5082" s="10">
        <v>3.9491537224913831E-3</v>
      </c>
    </row>
    <row r="5083" spans="1:22" x14ac:dyDescent="0.25">
      <c r="A5083" s="6">
        <v>44759</v>
      </c>
      <c r="B5083" s="7" t="str">
        <f t="shared" si="79"/>
        <v>7</v>
      </c>
      <c r="C5083" s="17">
        <f>_xlfn.ISOWEEKNUM(Table3[[#This Row],[dt]])</f>
        <v>28</v>
      </c>
      <c r="D5083" s="1">
        <v>16966</v>
      </c>
      <c r="E5083" s="1" t="s">
        <v>10</v>
      </c>
      <c r="F5083" s="1" t="s">
        <v>93</v>
      </c>
      <c r="G5083" s="1" t="s">
        <v>73</v>
      </c>
      <c r="H5083" s="1" t="s">
        <v>11</v>
      </c>
      <c r="I5083" s="1" t="s">
        <v>12</v>
      </c>
      <c r="J5083" s="1" t="s">
        <v>16</v>
      </c>
      <c r="K5083" s="1" t="s">
        <v>15</v>
      </c>
      <c r="L5083" s="1" t="s">
        <v>79</v>
      </c>
      <c r="M5083" s="1">
        <v>157250</v>
      </c>
      <c r="N5083" s="17">
        <v>424.56684606719472</v>
      </c>
      <c r="O5083" s="8">
        <v>2469.2108167582232</v>
      </c>
      <c r="P5083" s="8">
        <v>1157.1137403377932</v>
      </c>
      <c r="Q5083" s="8">
        <f>P5083-Table3[[#This Row],[paid]]</f>
        <v>-1312.0970764204301</v>
      </c>
      <c r="R5083" s="8">
        <v>2.72539825249252</v>
      </c>
      <c r="S5083" s="8">
        <v>1200</v>
      </c>
      <c r="T5083" s="10">
        <v>0.2</v>
      </c>
      <c r="U5083" s="8">
        <v>312.1394998672622</v>
      </c>
      <c r="V5083" s="10">
        <v>4.4959495479407252E-2</v>
      </c>
    </row>
    <row r="5084" spans="1:22" x14ac:dyDescent="0.25">
      <c r="A5084" s="6">
        <v>44759</v>
      </c>
      <c r="B5084" s="7" t="str">
        <f t="shared" si="79"/>
        <v>7</v>
      </c>
      <c r="C5084" s="17">
        <f>_xlfn.ISOWEEKNUM(Table3[[#This Row],[dt]])</f>
        <v>28</v>
      </c>
      <c r="D5084" s="1">
        <v>17956</v>
      </c>
      <c r="E5084" s="1" t="s">
        <v>10</v>
      </c>
      <c r="F5084" s="1" t="s">
        <v>91</v>
      </c>
      <c r="G5084" s="1" t="s">
        <v>71</v>
      </c>
      <c r="H5084" s="1" t="s">
        <v>11</v>
      </c>
      <c r="I5084" s="1" t="s">
        <v>18</v>
      </c>
      <c r="J5084" s="1" t="s">
        <v>13</v>
      </c>
      <c r="K5084" s="1" t="s">
        <v>14</v>
      </c>
      <c r="L5084" s="1" t="s">
        <v>76</v>
      </c>
      <c r="M5084" s="1">
        <v>179190</v>
      </c>
      <c r="N5084" s="17">
        <v>312.87705080055349</v>
      </c>
      <c r="O5084" s="8">
        <v>2594.3500042677169</v>
      </c>
      <c r="P5084" s="8">
        <v>1276.2776384900733</v>
      </c>
      <c r="Q5084" s="8">
        <f>P5084-Table3[[#This Row],[paid]]</f>
        <v>-1318.0723657776437</v>
      </c>
      <c r="R5084" s="8">
        <v>4.0791666733769132</v>
      </c>
      <c r="S5084" s="8">
        <v>1800</v>
      </c>
      <c r="T5084" s="10">
        <v>0.08</v>
      </c>
      <c r="U5084" s="8">
        <v>91.681862511067237</v>
      </c>
      <c r="V5084" s="10">
        <v>1.1972559855071107E-2</v>
      </c>
    </row>
    <row r="5085" spans="1:22" x14ac:dyDescent="0.25">
      <c r="A5085" s="6">
        <v>44759</v>
      </c>
      <c r="B5085" s="7" t="str">
        <f t="shared" si="79"/>
        <v>7</v>
      </c>
      <c r="C5085" s="17">
        <f>_xlfn.ISOWEEKNUM(Table3[[#This Row],[dt]])</f>
        <v>28</v>
      </c>
      <c r="D5085" s="1">
        <v>17644</v>
      </c>
      <c r="E5085" s="1" t="s">
        <v>10</v>
      </c>
      <c r="F5085" s="1" t="s">
        <v>90</v>
      </c>
      <c r="G5085" s="1" t="s">
        <v>50</v>
      </c>
      <c r="H5085" s="1" t="s">
        <v>17</v>
      </c>
      <c r="I5085" s="1" t="s">
        <v>18</v>
      </c>
      <c r="J5085" s="1" t="s">
        <v>13</v>
      </c>
      <c r="K5085" s="1" t="s">
        <v>14</v>
      </c>
      <c r="L5085" s="1" t="s">
        <v>81</v>
      </c>
      <c r="M5085" s="1">
        <v>85260</v>
      </c>
      <c r="N5085" s="17">
        <v>183.54030501089326</v>
      </c>
      <c r="O5085" s="8">
        <v>2201.2150849660811</v>
      </c>
      <c r="P5085" s="8">
        <v>811.26844997842136</v>
      </c>
      <c r="Q5085" s="8">
        <f>P5085-Table3[[#This Row],[paid]]</f>
        <v>-1389.9466349876598</v>
      </c>
      <c r="R5085" s="8">
        <v>4.4201106123816887</v>
      </c>
      <c r="S5085" s="8">
        <v>1200</v>
      </c>
      <c r="T5085" s="10">
        <v>0.1</v>
      </c>
      <c r="U5085" s="8">
        <v>130.96059892127906</v>
      </c>
      <c r="V5085" s="10">
        <v>2.6904493188981287E-2</v>
      </c>
    </row>
    <row r="5086" spans="1:22" x14ac:dyDescent="0.25">
      <c r="A5086" s="6">
        <v>44759</v>
      </c>
      <c r="B5086" s="7" t="str">
        <f t="shared" si="79"/>
        <v>7</v>
      </c>
      <c r="C5086" s="17">
        <f>_xlfn.ISOWEEKNUM(Table3[[#This Row],[dt]])</f>
        <v>28</v>
      </c>
      <c r="D5086" s="1">
        <v>9315</v>
      </c>
      <c r="E5086" s="1" t="s">
        <v>10</v>
      </c>
      <c r="F5086" s="1" t="s">
        <v>91</v>
      </c>
      <c r="G5086" s="1" t="s">
        <v>60</v>
      </c>
      <c r="H5086" s="1" t="s">
        <v>17</v>
      </c>
      <c r="I5086" s="1" t="s">
        <v>18</v>
      </c>
      <c r="J5086" s="1" t="s">
        <v>16</v>
      </c>
      <c r="K5086" s="1" t="s">
        <v>14</v>
      </c>
      <c r="L5086" s="1" t="s">
        <v>75</v>
      </c>
      <c r="M5086" s="1">
        <v>92670</v>
      </c>
      <c r="N5086" s="17">
        <v>412.94013788464775</v>
      </c>
      <c r="O5086" s="8">
        <v>4240.6096172361595</v>
      </c>
      <c r="P5086" s="8">
        <v>2753.33006298186</v>
      </c>
      <c r="Q5086" s="8">
        <f>P5086-Table3[[#This Row],[paid]]</f>
        <v>-1487.2795542542995</v>
      </c>
      <c r="R5086" s="8">
        <v>6.6676251843335841</v>
      </c>
      <c r="S5086" s="8">
        <v>3000</v>
      </c>
      <c r="T5086" s="10">
        <v>7.0000000000000007E-2</v>
      </c>
      <c r="U5086" s="8">
        <v>669.14630506697154</v>
      </c>
      <c r="V5086" s="10">
        <v>4.0505272388973064E-2</v>
      </c>
    </row>
    <row r="5087" spans="1:22" x14ac:dyDescent="0.25">
      <c r="A5087" s="6">
        <v>44759</v>
      </c>
      <c r="B5087" s="7" t="str">
        <f t="shared" si="79"/>
        <v>7</v>
      </c>
      <c r="C5087" s="17">
        <f>_xlfn.ISOWEEKNUM(Table3[[#This Row],[dt]])</f>
        <v>28</v>
      </c>
      <c r="D5087" s="1">
        <v>2796</v>
      </c>
      <c r="E5087" s="1" t="s">
        <v>10</v>
      </c>
      <c r="F5087" s="1" t="s">
        <v>92</v>
      </c>
      <c r="G5087" s="1" t="s">
        <v>31</v>
      </c>
      <c r="H5087" s="1" t="s">
        <v>17</v>
      </c>
      <c r="I5087" s="1" t="s">
        <v>12</v>
      </c>
      <c r="J5087" s="1" t="s">
        <v>13</v>
      </c>
      <c r="K5087" s="1" t="s">
        <v>14</v>
      </c>
      <c r="L5087" s="1" t="s">
        <v>78</v>
      </c>
      <c r="M5087" s="1">
        <v>76790</v>
      </c>
      <c r="N5087" s="17">
        <v>296.86855670103091</v>
      </c>
      <c r="O5087" s="8">
        <v>3712.005758564504</v>
      </c>
      <c r="P5087" s="8">
        <v>2040.6996148351107</v>
      </c>
      <c r="Q5087" s="8">
        <f>P5087-Table3[[#This Row],[paid]]</f>
        <v>-1671.3061437293934</v>
      </c>
      <c r="R5087" s="8">
        <v>6.8740847380824146</v>
      </c>
      <c r="S5087" s="8">
        <v>3000</v>
      </c>
      <c r="T5087" s="10">
        <v>0.11</v>
      </c>
      <c r="U5087" s="8">
        <v>907.43780009749946</v>
      </c>
      <c r="V5087" s="10">
        <v>7.4111658692993618E-2</v>
      </c>
    </row>
    <row r="5088" spans="1:22" x14ac:dyDescent="0.25">
      <c r="A5088" s="6">
        <v>44759</v>
      </c>
      <c r="B5088" s="7" t="str">
        <f t="shared" si="79"/>
        <v>7</v>
      </c>
      <c r="C5088" s="17">
        <f>_xlfn.ISOWEEKNUM(Table3[[#This Row],[dt]])</f>
        <v>28</v>
      </c>
      <c r="D5088" s="1">
        <v>10543</v>
      </c>
      <c r="E5088" s="1" t="s">
        <v>10</v>
      </c>
      <c r="F5088" s="1" t="s">
        <v>89</v>
      </c>
      <c r="G5088" s="1" t="s">
        <v>58</v>
      </c>
      <c r="H5088" s="1" t="s">
        <v>19</v>
      </c>
      <c r="I5088" s="1" t="s">
        <v>18</v>
      </c>
      <c r="J5088" s="1" t="s">
        <v>13</v>
      </c>
      <c r="K5088" s="1" t="s">
        <v>14</v>
      </c>
      <c r="L5088" s="1" t="s">
        <v>77</v>
      </c>
      <c r="M5088" s="1">
        <v>142930</v>
      </c>
      <c r="N5088" s="17">
        <v>129.9800328173497</v>
      </c>
      <c r="O5088" s="8">
        <v>3235.9043168227554</v>
      </c>
      <c r="P5088" s="8">
        <v>1523.9237293276281</v>
      </c>
      <c r="Q5088" s="8">
        <f>P5088-Table3[[#This Row],[paid]]</f>
        <v>-1711.9805874951273</v>
      </c>
      <c r="R5088" s="8">
        <v>11.724291002980999</v>
      </c>
      <c r="S5088" s="8">
        <v>1600</v>
      </c>
      <c r="T5088" s="10">
        <v>8.5000000000000006E-2</v>
      </c>
      <c r="U5088" s="8">
        <v>577.33447428567445</v>
      </c>
      <c r="V5088" s="10">
        <v>6.3141225856099853E-2</v>
      </c>
    </row>
    <row r="5089" spans="1:22" x14ac:dyDescent="0.25">
      <c r="A5089" s="6">
        <v>44759</v>
      </c>
      <c r="B5089" s="7" t="str">
        <f t="shared" si="79"/>
        <v>7</v>
      </c>
      <c r="C5089" s="17">
        <f>_xlfn.ISOWEEKNUM(Table3[[#This Row],[dt]])</f>
        <v>28</v>
      </c>
      <c r="D5089" s="1">
        <v>13549</v>
      </c>
      <c r="E5089" s="1" t="s">
        <v>10</v>
      </c>
      <c r="F5089" s="1" t="s">
        <v>95</v>
      </c>
      <c r="G5089" s="1" t="s">
        <v>36</v>
      </c>
      <c r="H5089" s="1" t="s">
        <v>19</v>
      </c>
      <c r="I5089" s="1" t="s">
        <v>12</v>
      </c>
      <c r="J5089" s="1" t="s">
        <v>13</v>
      </c>
      <c r="K5089" s="1" t="s">
        <v>14</v>
      </c>
      <c r="L5089" s="1" t="s">
        <v>79</v>
      </c>
      <c r="M5089" s="1">
        <v>623130</v>
      </c>
      <c r="N5089" s="17">
        <v>500.57166745905533</v>
      </c>
      <c r="O5089" s="8">
        <v>11783.490399468534</v>
      </c>
      <c r="P5089" s="8">
        <v>10031.43101658118</v>
      </c>
      <c r="Q5089" s="8">
        <f>P5089-Table3[[#This Row],[paid]]</f>
        <v>-1752.0593828873534</v>
      </c>
      <c r="R5089" s="8">
        <v>20.03994965896009</v>
      </c>
      <c r="S5089" s="8">
        <v>8400</v>
      </c>
      <c r="T5089" s="10">
        <v>7.0000000000000007E-2</v>
      </c>
      <c r="U5089" s="8">
        <v>1001.1702672995441</v>
      </c>
      <c r="V5089" s="10">
        <v>1.6633889117193865E-2</v>
      </c>
    </row>
    <row r="5090" spans="1:22" x14ac:dyDescent="0.25">
      <c r="A5090" s="6">
        <v>44759</v>
      </c>
      <c r="B5090" s="7" t="str">
        <f t="shared" si="79"/>
        <v>7</v>
      </c>
      <c r="C5090" s="17">
        <f>_xlfn.ISOWEEKNUM(Table3[[#This Row],[dt]])</f>
        <v>28</v>
      </c>
      <c r="D5090" s="1">
        <v>15101</v>
      </c>
      <c r="E5090" s="1" t="s">
        <v>10</v>
      </c>
      <c r="F5090" s="1" t="s">
        <v>91</v>
      </c>
      <c r="G5090" s="1" t="s">
        <v>37</v>
      </c>
      <c r="H5090" s="1" t="s">
        <v>17</v>
      </c>
      <c r="I5090" s="1" t="s">
        <v>12</v>
      </c>
      <c r="J5090" s="1" t="s">
        <v>16</v>
      </c>
      <c r="K5090" s="1" t="s">
        <v>14</v>
      </c>
      <c r="L5090" s="1" t="s">
        <v>76</v>
      </c>
      <c r="M5090" s="1">
        <v>59560</v>
      </c>
      <c r="N5090" s="17">
        <v>182.46193835870776</v>
      </c>
      <c r="O5090" s="8">
        <v>3284.1250980206009</v>
      </c>
      <c r="P5090" s="8">
        <v>1513.2015939326263</v>
      </c>
      <c r="Q5090" s="8">
        <f>P5090-Table3[[#This Row],[paid]]</f>
        <v>-1770.9235040879746</v>
      </c>
      <c r="R5090" s="8">
        <v>8.2932451970217205</v>
      </c>
      <c r="S5090" s="8">
        <v>1200</v>
      </c>
      <c r="T5090" s="10">
        <v>0.1</v>
      </c>
      <c r="U5090" s="8">
        <v>885.94319618433008</v>
      </c>
      <c r="V5090" s="10">
        <v>9.7579331105720007E-2</v>
      </c>
    </row>
    <row r="5091" spans="1:22" x14ac:dyDescent="0.25">
      <c r="A5091" s="6">
        <v>44759</v>
      </c>
      <c r="B5091" s="7" t="str">
        <f t="shared" si="79"/>
        <v>7</v>
      </c>
      <c r="C5091" s="17">
        <f>_xlfn.ISOWEEKNUM(Table3[[#This Row],[dt]])</f>
        <v>28</v>
      </c>
      <c r="D5091" s="1">
        <v>16861</v>
      </c>
      <c r="E5091" s="1" t="s">
        <v>10</v>
      </c>
      <c r="F5091" s="1" t="s">
        <v>90</v>
      </c>
      <c r="G5091" s="1" t="s">
        <v>44</v>
      </c>
      <c r="H5091" s="1" t="s">
        <v>11</v>
      </c>
      <c r="I5091" s="1" t="s">
        <v>18</v>
      </c>
      <c r="J5091" s="1" t="s">
        <v>13</v>
      </c>
      <c r="K5091" s="1" t="s">
        <v>15</v>
      </c>
      <c r="L5091" s="1" t="s">
        <v>77</v>
      </c>
      <c r="M5091" s="1">
        <v>360480</v>
      </c>
      <c r="N5091" s="17">
        <v>2327.9460647519322</v>
      </c>
      <c r="O5091" s="8">
        <v>7294.2789018940675</v>
      </c>
      <c r="P5091" s="8">
        <v>5411.3090710220977</v>
      </c>
      <c r="Q5091" s="8">
        <f>P5091-Table3[[#This Row],[paid]]</f>
        <v>-1882.9698308719699</v>
      </c>
      <c r="R5091" s="8">
        <v>2.3244993313875297</v>
      </c>
      <c r="S5091" s="8">
        <v>6000</v>
      </c>
      <c r="T5091" s="10">
        <v>7.0000000000000007E-2</v>
      </c>
      <c r="U5091" s="8">
        <v>1960.760651524316</v>
      </c>
      <c r="V5091" s="10">
        <v>6.0390829211866476E-2</v>
      </c>
    </row>
    <row r="5092" spans="1:22" x14ac:dyDescent="0.25">
      <c r="A5092" s="6">
        <v>44759</v>
      </c>
      <c r="B5092" s="7" t="str">
        <f t="shared" si="79"/>
        <v>7</v>
      </c>
      <c r="C5092" s="17">
        <f>_xlfn.ISOWEEKNUM(Table3[[#This Row],[dt]])</f>
        <v>28</v>
      </c>
      <c r="D5092" s="1">
        <v>5289</v>
      </c>
      <c r="E5092" s="1" t="s">
        <v>10</v>
      </c>
      <c r="F5092" s="1" t="s">
        <v>95</v>
      </c>
      <c r="G5092" s="1" t="s">
        <v>54</v>
      </c>
      <c r="H5092" s="1" t="s">
        <v>17</v>
      </c>
      <c r="I5092" s="1" t="s">
        <v>12</v>
      </c>
      <c r="J5092" s="1" t="s">
        <v>16</v>
      </c>
      <c r="K5092" s="1" t="s">
        <v>14</v>
      </c>
      <c r="L5092" s="1" t="s">
        <v>79</v>
      </c>
      <c r="M5092" s="1">
        <v>346820</v>
      </c>
      <c r="N5092" s="17">
        <v>1395.2478303772486</v>
      </c>
      <c r="O5092" s="8">
        <v>7332.5603278778435</v>
      </c>
      <c r="P5092" s="8">
        <v>5362.0224782923733</v>
      </c>
      <c r="Q5092" s="8">
        <f>P5092-Table3[[#This Row],[paid]]</f>
        <v>-1970.5378495854702</v>
      </c>
      <c r="R5092" s="8">
        <v>3.8430609684894357</v>
      </c>
      <c r="S5092" s="8">
        <v>8200</v>
      </c>
      <c r="T5092" s="10">
        <v>0.04</v>
      </c>
      <c r="U5092" s="8">
        <v>53.115580888734087</v>
      </c>
      <c r="V5092" s="10">
        <v>1.6509809219614224E-3</v>
      </c>
    </row>
    <row r="5093" spans="1:22" x14ac:dyDescent="0.25">
      <c r="A5093" s="6">
        <v>44759</v>
      </c>
      <c r="B5093" s="7" t="str">
        <f t="shared" si="79"/>
        <v>7</v>
      </c>
      <c r="C5093" s="17">
        <f>_xlfn.ISOWEEKNUM(Table3[[#This Row],[dt]])</f>
        <v>28</v>
      </c>
      <c r="D5093" s="1">
        <v>16205</v>
      </c>
      <c r="E5093" s="1" t="s">
        <v>10</v>
      </c>
      <c r="F5093" s="1" t="s">
        <v>92</v>
      </c>
      <c r="G5093" s="1" t="s">
        <v>49</v>
      </c>
      <c r="H5093" s="1" t="s">
        <v>17</v>
      </c>
      <c r="I5093" s="1" t="s">
        <v>12</v>
      </c>
      <c r="J5093" s="1" t="s">
        <v>13</v>
      </c>
      <c r="K5093" s="1" t="s">
        <v>14</v>
      </c>
      <c r="L5093" s="1" t="s">
        <v>78</v>
      </c>
      <c r="M5093" s="1">
        <v>132040</v>
      </c>
      <c r="N5093" s="17">
        <v>400.16451996969369</v>
      </c>
      <c r="O5093" s="8">
        <v>4190.884807091662</v>
      </c>
      <c r="P5093" s="8">
        <v>1663.7335387679734</v>
      </c>
      <c r="Q5093" s="8">
        <f>P5093-Table3[[#This Row],[paid]]</f>
        <v>-2527.1512683236888</v>
      </c>
      <c r="R5093" s="8">
        <v>4.1576238165591883</v>
      </c>
      <c r="S5093" s="8">
        <v>1800</v>
      </c>
      <c r="T5093" s="10">
        <v>0.09</v>
      </c>
      <c r="U5093" s="8">
        <v>102.78541511248086</v>
      </c>
      <c r="V5093" s="10">
        <v>1.029666236784081E-2</v>
      </c>
    </row>
    <row r="5094" spans="1:22" x14ac:dyDescent="0.25">
      <c r="A5094" s="6">
        <v>44759</v>
      </c>
      <c r="B5094" s="7" t="str">
        <f t="shared" si="79"/>
        <v>7</v>
      </c>
      <c r="C5094" s="17">
        <f>_xlfn.ISOWEEKNUM(Table3[[#This Row],[dt]])</f>
        <v>28</v>
      </c>
      <c r="D5094" s="1">
        <v>16846</v>
      </c>
      <c r="E5094" s="1" t="s">
        <v>10</v>
      </c>
      <c r="F5094" s="1" t="s">
        <v>90</v>
      </c>
      <c r="G5094" s="1" t="s">
        <v>51</v>
      </c>
      <c r="H5094" s="1" t="s">
        <v>11</v>
      </c>
      <c r="I5094" s="1" t="s">
        <v>12</v>
      </c>
      <c r="J5094" s="1" t="s">
        <v>13</v>
      </c>
      <c r="K5094" s="1" t="s">
        <v>15</v>
      </c>
      <c r="L5094" s="1" t="s">
        <v>76</v>
      </c>
      <c r="M5094" s="1">
        <v>465290</v>
      </c>
      <c r="N5094" s="17">
        <v>1348.1307080924855</v>
      </c>
      <c r="O5094" s="8">
        <v>7045.7105025887868</v>
      </c>
      <c r="P5094" s="8">
        <v>3947.8548166540663</v>
      </c>
      <c r="Q5094" s="8">
        <f>P5094-Table3[[#This Row],[paid]]</f>
        <v>-3097.8556859347204</v>
      </c>
      <c r="R5094" s="8">
        <v>2.9283917300867777</v>
      </c>
      <c r="S5094" s="8">
        <v>3200</v>
      </c>
      <c r="T5094" s="10">
        <v>0.06</v>
      </c>
      <c r="U5094" s="8">
        <v>949.16836891768651</v>
      </c>
      <c r="V5094" s="10">
        <v>4.0071060233927966E-2</v>
      </c>
    </row>
    <row r="5095" spans="1:22" x14ac:dyDescent="0.25">
      <c r="A5095" s="6">
        <v>44759</v>
      </c>
      <c r="B5095" s="7" t="str">
        <f t="shared" si="79"/>
        <v>7</v>
      </c>
      <c r="C5095" s="17">
        <f>_xlfn.ISOWEEKNUM(Table3[[#This Row],[dt]])</f>
        <v>28</v>
      </c>
      <c r="D5095" s="1">
        <v>2480</v>
      </c>
      <c r="E5095" s="1" t="s">
        <v>10</v>
      </c>
      <c r="F5095" s="1" t="s">
        <v>90</v>
      </c>
      <c r="G5095" s="1" t="s">
        <v>65</v>
      </c>
      <c r="H5095" s="1" t="s">
        <v>17</v>
      </c>
      <c r="I5095" s="1" t="s">
        <v>12</v>
      </c>
      <c r="J5095" s="1" t="s">
        <v>13</v>
      </c>
      <c r="K5095" s="1" t="s">
        <v>14</v>
      </c>
      <c r="L5095" s="1" t="s">
        <v>81</v>
      </c>
      <c r="M5095" s="1">
        <v>106580</v>
      </c>
      <c r="N5095" s="17">
        <v>228.02367359278165</v>
      </c>
      <c r="O5095" s="8">
        <v>3936.0178407630119</v>
      </c>
      <c r="P5095" s="8">
        <v>812.95765161006364</v>
      </c>
      <c r="Q5095" s="8">
        <f>P5095-Table3[[#This Row],[paid]]</f>
        <v>-3123.0601891529482</v>
      </c>
      <c r="R5095" s="8">
        <v>3.5652335514157718</v>
      </c>
      <c r="S5095" s="8">
        <v>50000</v>
      </c>
      <c r="T5095" s="10">
        <v>0.06</v>
      </c>
      <c r="U5095" s="8">
        <v>125.93069286883059</v>
      </c>
      <c r="V5095" s="10">
        <v>2.5817395001946433E-2</v>
      </c>
    </row>
    <row r="5096" spans="1:22" x14ac:dyDescent="0.25">
      <c r="A5096" s="6">
        <v>44759</v>
      </c>
      <c r="B5096" s="7" t="str">
        <f t="shared" si="79"/>
        <v>7</v>
      </c>
      <c r="C5096" s="17">
        <f>_xlfn.ISOWEEKNUM(Table3[[#This Row],[dt]])</f>
        <v>28</v>
      </c>
      <c r="D5096" s="1">
        <v>5351</v>
      </c>
      <c r="E5096" s="1" t="s">
        <v>10</v>
      </c>
      <c r="F5096" s="1" t="s">
        <v>94</v>
      </c>
      <c r="G5096" s="1" t="s">
        <v>65</v>
      </c>
      <c r="H5096" s="1" t="s">
        <v>17</v>
      </c>
      <c r="I5096" s="1" t="s">
        <v>12</v>
      </c>
      <c r="J5096" s="1" t="s">
        <v>13</v>
      </c>
      <c r="K5096" s="1" t="s">
        <v>14</v>
      </c>
      <c r="L5096" s="1" t="s">
        <v>78</v>
      </c>
      <c r="M5096" s="1">
        <v>314720</v>
      </c>
      <c r="N5096" s="17">
        <v>625.93355667764081</v>
      </c>
      <c r="O5096" s="8">
        <v>9088.5016578952764</v>
      </c>
      <c r="P5096" s="8">
        <v>4602.5875142370751</v>
      </c>
      <c r="Q5096" s="8">
        <f>P5096-Table3[[#This Row],[paid]]</f>
        <v>-4485.9141436582013</v>
      </c>
      <c r="R5096" s="8">
        <v>7.3531566811450446</v>
      </c>
      <c r="S5096" s="8">
        <v>6600</v>
      </c>
      <c r="T5096" s="10">
        <v>0.06</v>
      </c>
      <c r="U5096" s="8">
        <v>775.35011098959285</v>
      </c>
      <c r="V5096" s="10">
        <v>2.8076602150102912E-2</v>
      </c>
    </row>
    <row r="5097" spans="1:22" x14ac:dyDescent="0.25">
      <c r="A5097" s="6">
        <v>44760</v>
      </c>
      <c r="B5097" s="7" t="str">
        <f t="shared" si="79"/>
        <v>7</v>
      </c>
      <c r="C5097" s="17">
        <f>_xlfn.ISOWEEKNUM(Table3[[#This Row],[dt]])</f>
        <v>29</v>
      </c>
      <c r="D5097" s="1">
        <v>13549</v>
      </c>
      <c r="E5097" s="1" t="s">
        <v>10</v>
      </c>
      <c r="F5097" s="1" t="s">
        <v>90</v>
      </c>
      <c r="G5097" s="1" t="s">
        <v>49</v>
      </c>
      <c r="H5097" s="1" t="s">
        <v>19</v>
      </c>
      <c r="I5097" s="1" t="s">
        <v>12</v>
      </c>
      <c r="J5097" s="1" t="s">
        <v>13</v>
      </c>
      <c r="K5097" s="1" t="s">
        <v>14</v>
      </c>
      <c r="L5097" s="1" t="s">
        <v>79</v>
      </c>
      <c r="M5097" s="1">
        <v>1355890</v>
      </c>
      <c r="N5097" s="17">
        <v>1041.9389188951827</v>
      </c>
      <c r="O5097" s="8">
        <v>26296.266650098154</v>
      </c>
      <c r="P5097" s="8">
        <v>43490.640705369398</v>
      </c>
      <c r="Q5097" s="8">
        <f>P5097-Table3[[#This Row],[paid]]</f>
        <v>17194.374055271244</v>
      </c>
      <c r="R5097" s="8">
        <v>41.740105793806599</v>
      </c>
      <c r="S5097" s="8">
        <v>38400</v>
      </c>
      <c r="T5097" s="10">
        <v>7.0000000000000007E-2</v>
      </c>
      <c r="U5097" s="8">
        <v>3742.2949806328543</v>
      </c>
      <c r="V5097" s="10">
        <v>1.4341380581879335E-2</v>
      </c>
    </row>
    <row r="5098" spans="1:22" x14ac:dyDescent="0.25">
      <c r="A5098" s="6">
        <v>44760</v>
      </c>
      <c r="B5098" s="7" t="str">
        <f t="shared" si="79"/>
        <v>7</v>
      </c>
      <c r="C5098" s="17">
        <f>_xlfn.ISOWEEKNUM(Table3[[#This Row],[dt]])</f>
        <v>29</v>
      </c>
      <c r="D5098" s="1">
        <v>5351</v>
      </c>
      <c r="E5098" s="1" t="s">
        <v>10</v>
      </c>
      <c r="F5098" s="1" t="s">
        <v>90</v>
      </c>
      <c r="G5098" s="1" t="s">
        <v>29</v>
      </c>
      <c r="H5098" s="1" t="s">
        <v>17</v>
      </c>
      <c r="I5098" s="1" t="s">
        <v>12</v>
      </c>
      <c r="J5098" s="1" t="s">
        <v>13</v>
      </c>
      <c r="K5098" s="1" t="s">
        <v>14</v>
      </c>
      <c r="L5098" s="1" t="s">
        <v>75</v>
      </c>
      <c r="M5098" s="1">
        <v>900450</v>
      </c>
      <c r="N5098" s="17">
        <v>1877.3825296564473</v>
      </c>
      <c r="O5098" s="8">
        <v>28858.382843481253</v>
      </c>
      <c r="P5098" s="8">
        <v>44481.300315672466</v>
      </c>
      <c r="Q5098" s="8">
        <f>P5098-Table3[[#This Row],[paid]]</f>
        <v>15622.917472191213</v>
      </c>
      <c r="R5098" s="8">
        <v>23.693253566076567</v>
      </c>
      <c r="S5098" s="8">
        <v>58600</v>
      </c>
      <c r="T5098" s="10">
        <v>0.06</v>
      </c>
      <c r="U5098" s="8">
        <v>8647.0297705693574</v>
      </c>
      <c r="V5098" s="10">
        <v>3.239949412900698E-2</v>
      </c>
    </row>
    <row r="5099" spans="1:22" x14ac:dyDescent="0.25">
      <c r="A5099" s="6">
        <v>44760</v>
      </c>
      <c r="B5099" s="7" t="str">
        <f t="shared" si="79"/>
        <v>7</v>
      </c>
      <c r="C5099" s="17">
        <f>_xlfn.ISOWEEKNUM(Table3[[#This Row],[dt]])</f>
        <v>29</v>
      </c>
      <c r="D5099" s="1">
        <v>3015</v>
      </c>
      <c r="E5099" s="1" t="s">
        <v>10</v>
      </c>
      <c r="F5099" s="1" t="s">
        <v>89</v>
      </c>
      <c r="G5099" s="1" t="s">
        <v>52</v>
      </c>
      <c r="H5099" s="1" t="s">
        <v>11</v>
      </c>
      <c r="I5099" s="1" t="s">
        <v>12</v>
      </c>
      <c r="J5099" s="1" t="s">
        <v>16</v>
      </c>
      <c r="K5099" s="1" t="s">
        <v>15</v>
      </c>
      <c r="L5099" s="1" t="s">
        <v>78</v>
      </c>
      <c r="M5099" s="1">
        <v>1281920</v>
      </c>
      <c r="N5099" s="17">
        <v>12792.620414982324</v>
      </c>
      <c r="O5099" s="8">
        <v>21127.5183793756</v>
      </c>
      <c r="P5099" s="8">
        <v>33666.70689311342</v>
      </c>
      <c r="Q5099" s="8">
        <f>P5099-Table3[[#This Row],[paid]]</f>
        <v>12539.188513737819</v>
      </c>
      <c r="R5099" s="8">
        <v>2.6317287468081214</v>
      </c>
      <c r="S5099" s="8">
        <v>40600</v>
      </c>
      <c r="T5099" s="10">
        <v>0.13</v>
      </c>
      <c r="U5099" s="8">
        <v>21286.487008975397</v>
      </c>
      <c r="V5099" s="10">
        <v>0.10537852264828819</v>
      </c>
    </row>
    <row r="5100" spans="1:22" x14ac:dyDescent="0.25">
      <c r="A5100" s="6">
        <v>44760</v>
      </c>
      <c r="B5100" s="7" t="str">
        <f t="shared" si="79"/>
        <v>7</v>
      </c>
      <c r="C5100" s="17">
        <f>_xlfn.ISOWEEKNUM(Table3[[#This Row],[dt]])</f>
        <v>29</v>
      </c>
      <c r="D5100" s="1">
        <v>16846</v>
      </c>
      <c r="E5100" s="1" t="s">
        <v>10</v>
      </c>
      <c r="F5100" s="1" t="s">
        <v>93</v>
      </c>
      <c r="G5100" s="1" t="s">
        <v>68</v>
      </c>
      <c r="H5100" s="1" t="s">
        <v>11</v>
      </c>
      <c r="I5100" s="1" t="s">
        <v>12</v>
      </c>
      <c r="J5100" s="1" t="s">
        <v>13</v>
      </c>
      <c r="K5100" s="1" t="s">
        <v>15</v>
      </c>
      <c r="L5100" s="1" t="s">
        <v>78</v>
      </c>
      <c r="M5100" s="1">
        <v>1220670</v>
      </c>
      <c r="N5100" s="17">
        <v>3396.2680455666964</v>
      </c>
      <c r="O5100" s="8">
        <v>19842.636470618127</v>
      </c>
      <c r="P5100" s="8">
        <v>30274.443928551962</v>
      </c>
      <c r="Q5100" s="8">
        <f>P5100-Table3[[#This Row],[paid]]</f>
        <v>10431.807457933835</v>
      </c>
      <c r="R5100" s="8">
        <v>8.9140325564322218</v>
      </c>
      <c r="S5100" s="8">
        <v>21600</v>
      </c>
      <c r="T5100" s="10">
        <v>0.06</v>
      </c>
      <c r="U5100" s="8">
        <v>2892.8630573167275</v>
      </c>
      <c r="V5100" s="10">
        <v>1.5925770396443491E-2</v>
      </c>
    </row>
    <row r="5101" spans="1:22" x14ac:dyDescent="0.25">
      <c r="A5101" s="6">
        <v>44760</v>
      </c>
      <c r="B5101" s="7" t="str">
        <f t="shared" si="79"/>
        <v>7</v>
      </c>
      <c r="C5101" s="17">
        <f>_xlfn.ISOWEEKNUM(Table3[[#This Row],[dt]])</f>
        <v>29</v>
      </c>
      <c r="D5101" s="1">
        <v>5585</v>
      </c>
      <c r="E5101" s="1" t="s">
        <v>10</v>
      </c>
      <c r="F5101" s="1" t="s">
        <v>94</v>
      </c>
      <c r="G5101" s="1" t="s">
        <v>57</v>
      </c>
      <c r="H5101" s="1" t="s">
        <v>19</v>
      </c>
      <c r="I5101" s="1" t="s">
        <v>12</v>
      </c>
      <c r="J5101" s="1" t="s">
        <v>13</v>
      </c>
      <c r="K5101" s="1" t="s">
        <v>14</v>
      </c>
      <c r="L5101" s="1" t="s">
        <v>75</v>
      </c>
      <c r="M5101" s="1">
        <v>1613220</v>
      </c>
      <c r="N5101" s="17">
        <v>1178.7449794582869</v>
      </c>
      <c r="O5101" s="8">
        <v>36713.86626772624</v>
      </c>
      <c r="P5101" s="8">
        <v>45362.982745896501</v>
      </c>
      <c r="Q5101" s="8">
        <f>P5101-Table3[[#This Row],[paid]]</f>
        <v>8649.116478170261</v>
      </c>
      <c r="R5101" s="8">
        <v>38.484136548979286</v>
      </c>
      <c r="S5101" s="8">
        <v>46800</v>
      </c>
      <c r="T5101" s="10">
        <v>7.0000000000000007E-2</v>
      </c>
      <c r="U5101" s="8">
        <v>16497.501745784317</v>
      </c>
      <c r="V5101" s="10">
        <v>6.0612937198141169E-2</v>
      </c>
    </row>
    <row r="5102" spans="1:22" x14ac:dyDescent="0.25">
      <c r="A5102" s="6">
        <v>44760</v>
      </c>
      <c r="B5102" s="7" t="str">
        <f t="shared" si="79"/>
        <v>7</v>
      </c>
      <c r="C5102" s="17">
        <f>_xlfn.ISOWEEKNUM(Table3[[#This Row],[dt]])</f>
        <v>29</v>
      </c>
      <c r="D5102" s="1">
        <v>2796</v>
      </c>
      <c r="E5102" s="1" t="s">
        <v>10</v>
      </c>
      <c r="F5102" s="1" t="s">
        <v>92</v>
      </c>
      <c r="G5102" s="1" t="s">
        <v>68</v>
      </c>
      <c r="H5102" s="1" t="s">
        <v>17</v>
      </c>
      <c r="I5102" s="1" t="s">
        <v>12</v>
      </c>
      <c r="J5102" s="1" t="s">
        <v>13</v>
      </c>
      <c r="K5102" s="1" t="s">
        <v>14</v>
      </c>
      <c r="L5102" s="1" t="s">
        <v>79</v>
      </c>
      <c r="M5102" s="1">
        <v>240240</v>
      </c>
      <c r="N5102" s="17">
        <v>795.20768578694549</v>
      </c>
      <c r="O5102" s="8">
        <v>11681.044078152785</v>
      </c>
      <c r="P5102" s="8">
        <v>18879.78867675443</v>
      </c>
      <c r="Q5102" s="8">
        <f>P5102-Table3[[#This Row],[paid]]</f>
        <v>7198.7445986016446</v>
      </c>
      <c r="R5102" s="8">
        <v>23.741959508440619</v>
      </c>
      <c r="S5102" s="8">
        <v>26000</v>
      </c>
      <c r="T5102" s="10">
        <v>0.11</v>
      </c>
      <c r="U5102" s="8">
        <v>6970.1613183328136</v>
      </c>
      <c r="V5102" s="10">
        <v>6.1531067584765585E-2</v>
      </c>
    </row>
    <row r="5103" spans="1:22" x14ac:dyDescent="0.25">
      <c r="A5103" s="6">
        <v>44760</v>
      </c>
      <c r="B5103" s="7" t="str">
        <f t="shared" si="79"/>
        <v>7</v>
      </c>
      <c r="C5103" s="17">
        <f>_xlfn.ISOWEEKNUM(Table3[[#This Row],[dt]])</f>
        <v>29</v>
      </c>
      <c r="D5103" s="1">
        <v>16845</v>
      </c>
      <c r="E5103" s="1" t="s">
        <v>10</v>
      </c>
      <c r="F5103" s="1" t="s">
        <v>90</v>
      </c>
      <c r="G5103" s="1" t="s">
        <v>27</v>
      </c>
      <c r="H5103" s="1" t="s">
        <v>11</v>
      </c>
      <c r="I5103" s="1" t="s">
        <v>12</v>
      </c>
      <c r="J5103" s="1" t="s">
        <v>13</v>
      </c>
      <c r="K5103" s="1" t="s">
        <v>15</v>
      </c>
      <c r="L5103" s="1" t="s">
        <v>76</v>
      </c>
      <c r="M5103" s="1">
        <v>896680</v>
      </c>
      <c r="N5103" s="17">
        <v>3747.9911789401813</v>
      </c>
      <c r="O5103" s="8">
        <v>13114.97031721977</v>
      </c>
      <c r="P5103" s="8">
        <v>18084.91282597572</v>
      </c>
      <c r="Q5103" s="8">
        <f>P5103-Table3[[#This Row],[paid]]</f>
        <v>4969.9425087559503</v>
      </c>
      <c r="R5103" s="8">
        <v>4.825228225614338</v>
      </c>
      <c r="S5103" s="8">
        <v>14800</v>
      </c>
      <c r="T5103" s="10">
        <v>7.0000000000000007E-2</v>
      </c>
      <c r="U5103" s="8">
        <v>498.84676468073576</v>
      </c>
      <c r="V5103" s="10">
        <v>4.5972644848678527E-3</v>
      </c>
    </row>
    <row r="5104" spans="1:22" x14ac:dyDescent="0.25">
      <c r="A5104" s="6">
        <v>44760</v>
      </c>
      <c r="B5104" s="7" t="str">
        <f t="shared" si="79"/>
        <v>7</v>
      </c>
      <c r="C5104" s="17">
        <f>_xlfn.ISOWEEKNUM(Table3[[#This Row],[dt]])</f>
        <v>29</v>
      </c>
      <c r="D5104" s="1">
        <v>15974</v>
      </c>
      <c r="E5104" s="1" t="s">
        <v>10</v>
      </c>
      <c r="F5104" s="1" t="s">
        <v>90</v>
      </c>
      <c r="G5104" s="1" t="s">
        <v>52</v>
      </c>
      <c r="H5104" s="1" t="s">
        <v>11</v>
      </c>
      <c r="I5104" s="1" t="s">
        <v>12</v>
      </c>
      <c r="J5104" s="1" t="s">
        <v>16</v>
      </c>
      <c r="K5104" s="1" t="s">
        <v>14</v>
      </c>
      <c r="L5104" s="1" t="s">
        <v>77</v>
      </c>
      <c r="M5104" s="1">
        <v>453070</v>
      </c>
      <c r="N5104" s="17">
        <v>1241.3380553244172</v>
      </c>
      <c r="O5104" s="8">
        <v>8457.8997243808481</v>
      </c>
      <c r="P5104" s="8">
        <v>12961.867649372647</v>
      </c>
      <c r="Q5104" s="8">
        <f>P5104-Table3[[#This Row],[paid]]</f>
        <v>4503.967924991799</v>
      </c>
      <c r="R5104" s="8">
        <v>10.441851511581293</v>
      </c>
      <c r="S5104" s="8">
        <v>18800</v>
      </c>
      <c r="T5104" s="10">
        <v>0.09</v>
      </c>
      <c r="U5104" s="8">
        <v>6697.8058181062179</v>
      </c>
      <c r="V5104" s="10">
        <v>8.6121923158071934E-2</v>
      </c>
    </row>
    <row r="5105" spans="1:22" x14ac:dyDescent="0.25">
      <c r="A5105" s="6">
        <v>44760</v>
      </c>
      <c r="B5105" s="7" t="str">
        <f t="shared" si="79"/>
        <v>7</v>
      </c>
      <c r="C5105" s="17">
        <f>_xlfn.ISOWEEKNUM(Table3[[#This Row],[dt]])</f>
        <v>29</v>
      </c>
      <c r="D5105" s="1">
        <v>15909</v>
      </c>
      <c r="E5105" s="1" t="s">
        <v>10</v>
      </c>
      <c r="F5105" s="1" t="s">
        <v>90</v>
      </c>
      <c r="G5105" s="1" t="s">
        <v>35</v>
      </c>
      <c r="H5105" s="1" t="s">
        <v>11</v>
      </c>
      <c r="I5105" s="1" t="s">
        <v>18</v>
      </c>
      <c r="J5105" s="1" t="s">
        <v>13</v>
      </c>
      <c r="K5105" s="1" t="s">
        <v>14</v>
      </c>
      <c r="L5105" s="1" t="s">
        <v>75</v>
      </c>
      <c r="M5105" s="1">
        <v>313510</v>
      </c>
      <c r="N5105" s="17">
        <v>643.03747902293492</v>
      </c>
      <c r="O5105" s="8">
        <v>6397.8770381349541</v>
      </c>
      <c r="P5105" s="8">
        <v>10389.077580053086</v>
      </c>
      <c r="Q5105" s="8">
        <f>P5105-Table3[[#This Row],[paid]]</f>
        <v>3991.2005419181323</v>
      </c>
      <c r="R5105" s="8">
        <v>16.156255146805439</v>
      </c>
      <c r="S5105" s="8">
        <v>8400</v>
      </c>
      <c r="T5105" s="10">
        <v>0.06</v>
      </c>
      <c r="U5105" s="8">
        <v>379.02551247738035</v>
      </c>
      <c r="V5105" s="10">
        <v>6.0805127557731903E-3</v>
      </c>
    </row>
    <row r="5106" spans="1:22" x14ac:dyDescent="0.25">
      <c r="A5106" s="6">
        <v>44760</v>
      </c>
      <c r="B5106" s="7" t="str">
        <f t="shared" si="79"/>
        <v>7</v>
      </c>
      <c r="C5106" s="17">
        <f>_xlfn.ISOWEEKNUM(Table3[[#This Row],[dt]])</f>
        <v>29</v>
      </c>
      <c r="D5106" s="1">
        <v>16205</v>
      </c>
      <c r="E5106" s="1" t="s">
        <v>10</v>
      </c>
      <c r="F5106" s="1" t="s">
        <v>92</v>
      </c>
      <c r="G5106" s="1" t="s">
        <v>55</v>
      </c>
      <c r="H5106" s="1" t="s">
        <v>17</v>
      </c>
      <c r="I5106" s="1" t="s">
        <v>12</v>
      </c>
      <c r="J5106" s="1" t="s">
        <v>13</v>
      </c>
      <c r="K5106" s="1" t="s">
        <v>14</v>
      </c>
      <c r="L5106" s="1" t="s">
        <v>80</v>
      </c>
      <c r="M5106" s="1">
        <v>624760</v>
      </c>
      <c r="N5106" s="17">
        <v>1727.0005506051039</v>
      </c>
      <c r="O5106" s="8">
        <v>21708.816231331693</v>
      </c>
      <c r="P5106" s="8">
        <v>25400.499718492443</v>
      </c>
      <c r="Q5106" s="8">
        <f>P5106-Table3[[#This Row],[paid]]</f>
        <v>3691.6834871607498</v>
      </c>
      <c r="R5106" s="8">
        <v>14.707870075427975</v>
      </c>
      <c r="S5106" s="8">
        <v>36200</v>
      </c>
      <c r="T5106" s="10">
        <v>0.09</v>
      </c>
      <c r="U5106" s="8">
        <v>11309.348508126706</v>
      </c>
      <c r="V5106" s="10">
        <v>7.420686360153976E-2</v>
      </c>
    </row>
    <row r="5107" spans="1:22" x14ac:dyDescent="0.25">
      <c r="A5107" s="6">
        <v>44760</v>
      </c>
      <c r="B5107" s="7" t="str">
        <f t="shared" si="79"/>
        <v>7</v>
      </c>
      <c r="C5107" s="17">
        <f>_xlfn.ISOWEEKNUM(Table3[[#This Row],[dt]])</f>
        <v>29</v>
      </c>
      <c r="D5107" s="1">
        <v>16256</v>
      </c>
      <c r="E5107" s="1" t="s">
        <v>10</v>
      </c>
      <c r="F5107" s="1" t="s">
        <v>92</v>
      </c>
      <c r="G5107" s="1" t="s">
        <v>59</v>
      </c>
      <c r="H5107" s="1" t="s">
        <v>17</v>
      </c>
      <c r="I5107" s="1" t="s">
        <v>12</v>
      </c>
      <c r="J5107" s="1" t="s">
        <v>16</v>
      </c>
      <c r="K5107" s="1" t="s">
        <v>14</v>
      </c>
      <c r="L5107" s="1" t="s">
        <v>78</v>
      </c>
      <c r="M5107" s="1">
        <v>327890</v>
      </c>
      <c r="N5107" s="17">
        <v>889.46314620094552</v>
      </c>
      <c r="O5107" s="8">
        <v>6848.2850674163074</v>
      </c>
      <c r="P5107" s="8">
        <v>9668.7256859445442</v>
      </c>
      <c r="Q5107" s="8">
        <f>P5107-Table3[[#This Row],[paid]]</f>
        <v>2820.4406185282369</v>
      </c>
      <c r="R5107" s="8">
        <v>10.870293757803662</v>
      </c>
      <c r="S5107" s="8">
        <v>10600</v>
      </c>
      <c r="T5107" s="10">
        <v>0.1</v>
      </c>
      <c r="U5107" s="8">
        <v>4680.6735260692558</v>
      </c>
      <c r="V5107" s="10">
        <v>8.0684081820516174E-2</v>
      </c>
    </row>
    <row r="5108" spans="1:22" x14ac:dyDescent="0.25">
      <c r="A5108" s="6">
        <v>44760</v>
      </c>
      <c r="B5108" s="7" t="str">
        <f t="shared" si="79"/>
        <v>7</v>
      </c>
      <c r="C5108" s="17">
        <f>_xlfn.ISOWEEKNUM(Table3[[#This Row],[dt]])</f>
        <v>29</v>
      </c>
      <c r="D5108" s="1">
        <v>17947</v>
      </c>
      <c r="E5108" s="1" t="s">
        <v>10</v>
      </c>
      <c r="F5108" s="1" t="s">
        <v>90</v>
      </c>
      <c r="G5108" s="1" t="s">
        <v>67</v>
      </c>
      <c r="H5108" s="1" t="s">
        <v>19</v>
      </c>
      <c r="I5108" s="1" t="s">
        <v>12</v>
      </c>
      <c r="J5108" s="1" t="s">
        <v>16</v>
      </c>
      <c r="K5108" s="1" t="s">
        <v>14</v>
      </c>
      <c r="L5108" s="1" t="s">
        <v>81</v>
      </c>
      <c r="M5108" s="1">
        <v>556650</v>
      </c>
      <c r="N5108" s="17">
        <v>379.80383795309166</v>
      </c>
      <c r="O5108" s="8">
        <v>4004.6321518744926</v>
      </c>
      <c r="P5108" s="8">
        <v>6337.3944203011679</v>
      </c>
      <c r="Q5108" s="8">
        <f>P5108-Table3[[#This Row],[paid]]</f>
        <v>2332.7622684266753</v>
      </c>
      <c r="R5108" s="8">
        <v>16.685967299477049</v>
      </c>
      <c r="S5108" s="8">
        <v>4400</v>
      </c>
      <c r="T5108" s="10">
        <v>0.15</v>
      </c>
      <c r="U5108" s="8">
        <v>1569.7432912505178</v>
      </c>
      <c r="V5108" s="10">
        <v>4.1282562599702186E-2</v>
      </c>
    </row>
    <row r="5109" spans="1:22" x14ac:dyDescent="0.25">
      <c r="A5109" s="6">
        <v>44760</v>
      </c>
      <c r="B5109" s="7" t="str">
        <f t="shared" si="79"/>
        <v>7</v>
      </c>
      <c r="C5109" s="17">
        <f>_xlfn.ISOWEEKNUM(Table3[[#This Row],[dt]])</f>
        <v>29</v>
      </c>
      <c r="D5109" s="1">
        <v>3534</v>
      </c>
      <c r="E5109" s="1" t="s">
        <v>10</v>
      </c>
      <c r="F5109" s="1" t="s">
        <v>91</v>
      </c>
      <c r="G5109" s="1" t="s">
        <v>38</v>
      </c>
      <c r="H5109" s="1" t="s">
        <v>11</v>
      </c>
      <c r="I5109" s="1" t="s">
        <v>18</v>
      </c>
      <c r="J5109" s="1" t="s">
        <v>13</v>
      </c>
      <c r="K5109" s="1" t="s">
        <v>14</v>
      </c>
      <c r="L5109" s="1" t="s">
        <v>80</v>
      </c>
      <c r="M5109" s="1">
        <v>117850</v>
      </c>
      <c r="N5109" s="17">
        <v>416.36422033081743</v>
      </c>
      <c r="O5109" s="8">
        <v>4025.2774886399807</v>
      </c>
      <c r="P5109" s="8">
        <v>6348.4148605029404</v>
      </c>
      <c r="Q5109" s="8">
        <f>P5109-Table3[[#This Row],[paid]]</f>
        <v>2323.1373718629598</v>
      </c>
      <c r="R5109" s="8">
        <v>15.247263214545381</v>
      </c>
      <c r="S5109" s="8">
        <v>4400</v>
      </c>
      <c r="T5109" s="10">
        <v>0.08</v>
      </c>
      <c r="U5109" s="8">
        <v>1135.5061650303139</v>
      </c>
      <c r="V5109" s="10">
        <v>2.9810753024741562E-2</v>
      </c>
    </row>
    <row r="5110" spans="1:22" x14ac:dyDescent="0.25">
      <c r="A5110" s="6">
        <v>44760</v>
      </c>
      <c r="B5110" s="7" t="str">
        <f t="shared" si="79"/>
        <v>7</v>
      </c>
      <c r="C5110" s="17">
        <f>_xlfn.ISOWEEKNUM(Table3[[#This Row],[dt]])</f>
        <v>29</v>
      </c>
      <c r="D5110" s="1">
        <v>17631</v>
      </c>
      <c r="E5110" s="1" t="s">
        <v>10</v>
      </c>
      <c r="F5110" s="1" t="s">
        <v>90</v>
      </c>
      <c r="G5110" s="1" t="s">
        <v>55</v>
      </c>
      <c r="H5110" s="1" t="s">
        <v>17</v>
      </c>
      <c r="I5110" s="1" t="s">
        <v>12</v>
      </c>
      <c r="J5110" s="1" t="s">
        <v>16</v>
      </c>
      <c r="K5110" s="1" t="s">
        <v>14</v>
      </c>
      <c r="L5110" s="1" t="s">
        <v>79</v>
      </c>
      <c r="M5110" s="1">
        <v>224860</v>
      </c>
      <c r="N5110" s="17">
        <v>606.13353607962404</v>
      </c>
      <c r="O5110" s="8">
        <v>6945.5949798482352</v>
      </c>
      <c r="P5110" s="8">
        <v>8995.6368489578981</v>
      </c>
      <c r="Q5110" s="8">
        <f>P5110-Table3[[#This Row],[paid]]</f>
        <v>2050.0418691096629</v>
      </c>
      <c r="R5110" s="8">
        <v>14.841014914205632</v>
      </c>
      <c r="S5110" s="8">
        <v>11800</v>
      </c>
      <c r="T5110" s="10">
        <v>0.17</v>
      </c>
      <c r="U5110" s="8">
        <v>1807.1888740978707</v>
      </c>
      <c r="V5110" s="10">
        <v>3.3482692858801968E-2</v>
      </c>
    </row>
    <row r="5111" spans="1:22" x14ac:dyDescent="0.25">
      <c r="A5111" s="6">
        <v>44760</v>
      </c>
      <c r="B5111" s="7" t="str">
        <f t="shared" si="79"/>
        <v>7</v>
      </c>
      <c r="C5111" s="17">
        <f>_xlfn.ISOWEEKNUM(Table3[[#This Row],[dt]])</f>
        <v>29</v>
      </c>
      <c r="D5111" s="1">
        <v>12446</v>
      </c>
      <c r="E5111" s="1" t="s">
        <v>10</v>
      </c>
      <c r="F5111" s="1" t="s">
        <v>90</v>
      </c>
      <c r="G5111" s="1" t="s">
        <v>73</v>
      </c>
      <c r="H5111" s="1" t="s">
        <v>11</v>
      </c>
      <c r="I5111" s="1" t="s">
        <v>12</v>
      </c>
      <c r="J5111" s="1" t="s">
        <v>13</v>
      </c>
      <c r="K5111" s="1" t="s">
        <v>15</v>
      </c>
      <c r="L5111" s="1" t="s">
        <v>76</v>
      </c>
      <c r="M5111" s="1">
        <v>234000</v>
      </c>
      <c r="N5111" s="17">
        <v>1603.8261655494466</v>
      </c>
      <c r="O5111" s="8">
        <v>4257.6315490896231</v>
      </c>
      <c r="P5111" s="8">
        <v>6253.205935621575</v>
      </c>
      <c r="Q5111" s="8">
        <f>P5111-Table3[[#This Row],[paid]]</f>
        <v>1995.5743865319519</v>
      </c>
      <c r="R5111" s="8">
        <v>3.8989299900088121</v>
      </c>
      <c r="S5111" s="8">
        <v>9600</v>
      </c>
      <c r="T5111" s="10">
        <v>0.21</v>
      </c>
      <c r="U5111" s="8">
        <v>4925.0399728256898</v>
      </c>
      <c r="V5111" s="10">
        <v>0.13126706587336404</v>
      </c>
    </row>
    <row r="5112" spans="1:22" x14ac:dyDescent="0.25">
      <c r="A5112" s="6">
        <v>44760</v>
      </c>
      <c r="B5112" s="7" t="str">
        <f t="shared" si="79"/>
        <v>7</v>
      </c>
      <c r="C5112" s="17">
        <f>_xlfn.ISOWEEKNUM(Table3[[#This Row],[dt]])</f>
        <v>29</v>
      </c>
      <c r="D5112" s="1">
        <v>2612</v>
      </c>
      <c r="E5112" s="1" t="s">
        <v>10</v>
      </c>
      <c r="F5112" s="1" t="s">
        <v>93</v>
      </c>
      <c r="G5112" s="1" t="s">
        <v>48</v>
      </c>
      <c r="H5112" s="1" t="s">
        <v>17</v>
      </c>
      <c r="I5112" s="1" t="s">
        <v>12</v>
      </c>
      <c r="J5112" s="1" t="s">
        <v>16</v>
      </c>
      <c r="K5112" s="1" t="s">
        <v>20</v>
      </c>
      <c r="L5112" s="1" t="s">
        <v>76</v>
      </c>
      <c r="M5112" s="1">
        <v>250360</v>
      </c>
      <c r="N5112" s="17">
        <v>442.98190558856913</v>
      </c>
      <c r="O5112" s="8">
        <v>4865.1993186002001</v>
      </c>
      <c r="P5112" s="8">
        <v>6777.343601326178</v>
      </c>
      <c r="Q5112" s="8">
        <f>P5112-Table3[[#This Row],[paid]]</f>
        <v>1912.144282725978</v>
      </c>
      <c r="R5112" s="8">
        <v>15.299368926415722</v>
      </c>
      <c r="S5112" s="8">
        <v>8000</v>
      </c>
      <c r="T5112" s="10">
        <v>0.08</v>
      </c>
      <c r="U5112" s="8">
        <v>796.45054721853887</v>
      </c>
      <c r="V5112" s="10">
        <v>1.9586104184504061E-2</v>
      </c>
    </row>
    <row r="5113" spans="1:22" x14ac:dyDescent="0.25">
      <c r="A5113" s="6">
        <v>44760</v>
      </c>
      <c r="B5113" s="7" t="str">
        <f t="shared" si="79"/>
        <v>7</v>
      </c>
      <c r="C5113" s="17">
        <f>_xlfn.ISOWEEKNUM(Table3[[#This Row],[dt]])</f>
        <v>29</v>
      </c>
      <c r="D5113" s="1">
        <v>14706</v>
      </c>
      <c r="E5113" s="1" t="s">
        <v>10</v>
      </c>
      <c r="F5113" s="1" t="s">
        <v>89</v>
      </c>
      <c r="G5113" s="1" t="s">
        <v>33</v>
      </c>
      <c r="H5113" s="1" t="s">
        <v>17</v>
      </c>
      <c r="I5113" s="1" t="s">
        <v>12</v>
      </c>
      <c r="J5113" s="1" t="s">
        <v>13</v>
      </c>
      <c r="K5113" s="1" t="s">
        <v>15</v>
      </c>
      <c r="L5113" s="1" t="s">
        <v>75</v>
      </c>
      <c r="M5113" s="1">
        <v>120130</v>
      </c>
      <c r="N5113" s="17">
        <v>600.60886240668447</v>
      </c>
      <c r="O5113" s="8">
        <v>4350.8127360692633</v>
      </c>
      <c r="P5113" s="8">
        <v>5966.065497614326</v>
      </c>
      <c r="Q5113" s="8">
        <f>P5113-Table3[[#This Row],[paid]]</f>
        <v>1615.2527615450626</v>
      </c>
      <c r="R5113" s="8">
        <v>9.9333624111170398</v>
      </c>
      <c r="S5113" s="8">
        <v>6600</v>
      </c>
      <c r="T5113" s="10">
        <v>0.11</v>
      </c>
      <c r="U5113" s="8">
        <v>634.83053213757944</v>
      </c>
      <c r="V5113" s="10">
        <v>1.7734483259009691E-2</v>
      </c>
    </row>
    <row r="5114" spans="1:22" x14ac:dyDescent="0.25">
      <c r="A5114" s="6">
        <v>44760</v>
      </c>
      <c r="B5114" s="7" t="str">
        <f t="shared" si="79"/>
        <v>7</v>
      </c>
      <c r="C5114" s="17">
        <f>_xlfn.ISOWEEKNUM(Table3[[#This Row],[dt]])</f>
        <v>29</v>
      </c>
      <c r="D5114" s="1">
        <v>16842</v>
      </c>
      <c r="E5114" s="1" t="s">
        <v>10</v>
      </c>
      <c r="F5114" s="1" t="s">
        <v>90</v>
      </c>
      <c r="G5114" s="1" t="s">
        <v>55</v>
      </c>
      <c r="H5114" s="1" t="s">
        <v>11</v>
      </c>
      <c r="I5114" s="1" t="s">
        <v>12</v>
      </c>
      <c r="J5114" s="1" t="s">
        <v>16</v>
      </c>
      <c r="K5114" s="1" t="s">
        <v>14</v>
      </c>
      <c r="L5114" s="1" t="s">
        <v>81</v>
      </c>
      <c r="M5114" s="1">
        <v>365040</v>
      </c>
      <c r="N5114" s="17">
        <v>1578.4907151323589</v>
      </c>
      <c r="O5114" s="8">
        <v>4773.2398900514736</v>
      </c>
      <c r="P5114" s="8">
        <v>6374.3780436088427</v>
      </c>
      <c r="Q5114" s="8">
        <f>P5114-Table3[[#This Row],[paid]]</f>
        <v>1601.1381535573692</v>
      </c>
      <c r="R5114" s="8">
        <v>4.0382740186560691</v>
      </c>
      <c r="S5114" s="8">
        <v>5800</v>
      </c>
      <c r="T5114" s="10">
        <v>0.14000000000000001</v>
      </c>
      <c r="U5114" s="8">
        <v>5348.8961751383395</v>
      </c>
      <c r="V5114" s="10">
        <v>0.1398540672921367</v>
      </c>
    </row>
    <row r="5115" spans="1:22" x14ac:dyDescent="0.25">
      <c r="A5115" s="6">
        <v>44760</v>
      </c>
      <c r="B5115" s="7" t="str">
        <f t="shared" si="79"/>
        <v>7</v>
      </c>
      <c r="C5115" s="17">
        <f>_xlfn.ISOWEEKNUM(Table3[[#This Row],[dt]])</f>
        <v>29</v>
      </c>
      <c r="D5115" s="1">
        <v>17473</v>
      </c>
      <c r="E5115" s="1" t="s">
        <v>10</v>
      </c>
      <c r="F5115" s="1" t="s">
        <v>92</v>
      </c>
      <c r="G5115" s="1" t="s">
        <v>34</v>
      </c>
      <c r="H5115" s="1" t="s">
        <v>17</v>
      </c>
      <c r="I5115" s="1" t="s">
        <v>12</v>
      </c>
      <c r="J5115" s="1" t="s">
        <v>16</v>
      </c>
      <c r="K5115" s="1" t="s">
        <v>15</v>
      </c>
      <c r="L5115" s="1" t="s">
        <v>79</v>
      </c>
      <c r="M5115" s="1">
        <v>115930</v>
      </c>
      <c r="N5115" s="17">
        <v>542.75236139630385</v>
      </c>
      <c r="O5115" s="8">
        <v>2320.6713841228739</v>
      </c>
      <c r="P5115" s="8">
        <v>3682.8943677120428</v>
      </c>
      <c r="Q5115" s="8">
        <f>P5115-Table3[[#This Row],[paid]]</f>
        <v>1362.222983589169</v>
      </c>
      <c r="R5115" s="8">
        <v>6.7855888424645432</v>
      </c>
      <c r="S5115" s="8">
        <v>1800</v>
      </c>
      <c r="T5115" s="10">
        <v>6.5000000000000002E-2</v>
      </c>
      <c r="U5115" s="8">
        <v>1433.7435329487009</v>
      </c>
      <c r="V5115" s="10">
        <v>6.4883005493285351E-2</v>
      </c>
    </row>
    <row r="5116" spans="1:22" x14ac:dyDescent="0.25">
      <c r="A5116" s="6">
        <v>44760</v>
      </c>
      <c r="B5116" s="7" t="str">
        <f t="shared" si="79"/>
        <v>7</v>
      </c>
      <c r="C5116" s="17">
        <f>_xlfn.ISOWEEKNUM(Table3[[#This Row],[dt]])</f>
        <v>29</v>
      </c>
      <c r="D5116" s="1">
        <v>15101</v>
      </c>
      <c r="E5116" s="1" t="s">
        <v>10</v>
      </c>
      <c r="F5116" s="1" t="s">
        <v>91</v>
      </c>
      <c r="G5116" s="1" t="s">
        <v>61</v>
      </c>
      <c r="H5116" s="1" t="s">
        <v>17</v>
      </c>
      <c r="I5116" s="1" t="s">
        <v>12</v>
      </c>
      <c r="J5116" s="1" t="s">
        <v>16</v>
      </c>
      <c r="K5116" s="1" t="s">
        <v>14</v>
      </c>
      <c r="L5116" s="1" t="s">
        <v>81</v>
      </c>
      <c r="M5116" s="1">
        <v>161530</v>
      </c>
      <c r="N5116" s="17">
        <v>403.22016974538195</v>
      </c>
      <c r="O5116" s="8">
        <v>10485.035997559917</v>
      </c>
      <c r="P5116" s="8">
        <v>11743.827763118194</v>
      </c>
      <c r="Q5116" s="8">
        <f>P5116-Table3[[#This Row],[paid]]</f>
        <v>1258.7917655582769</v>
      </c>
      <c r="R5116" s="8">
        <v>29.125099993221991</v>
      </c>
      <c r="S5116" s="8">
        <v>8600</v>
      </c>
      <c r="T5116" s="10">
        <v>0.1</v>
      </c>
      <c r="U5116" s="8">
        <v>6472.0615126658322</v>
      </c>
      <c r="V5116" s="10">
        <v>9.185053975035741E-2</v>
      </c>
    </row>
    <row r="5117" spans="1:22" x14ac:dyDescent="0.25">
      <c r="A5117" s="6">
        <v>44760</v>
      </c>
      <c r="B5117" s="7" t="str">
        <f t="shared" si="79"/>
        <v>7</v>
      </c>
      <c r="C5117" s="17">
        <f>_xlfn.ISOWEEKNUM(Table3[[#This Row],[dt]])</f>
        <v>29</v>
      </c>
      <c r="D5117" s="1">
        <v>16483</v>
      </c>
      <c r="E5117" s="1" t="s">
        <v>10</v>
      </c>
      <c r="F5117" s="1" t="s">
        <v>94</v>
      </c>
      <c r="G5117" s="1" t="s">
        <v>69</v>
      </c>
      <c r="H5117" s="1" t="s">
        <v>17</v>
      </c>
      <c r="I5117" s="1" t="s">
        <v>18</v>
      </c>
      <c r="J5117" s="1" t="s">
        <v>13</v>
      </c>
      <c r="K5117" s="1" t="s">
        <v>15</v>
      </c>
      <c r="L5117" s="1" t="s">
        <v>79</v>
      </c>
      <c r="M5117" s="1">
        <v>126700</v>
      </c>
      <c r="N5117" s="17">
        <v>416.98504686270303</v>
      </c>
      <c r="O5117" s="8">
        <v>2393.1448627494779</v>
      </c>
      <c r="P5117" s="8">
        <v>3615.6000824015505</v>
      </c>
      <c r="Q5117" s="8">
        <f>P5117-Table3[[#This Row],[paid]]</f>
        <v>1222.4552196520726</v>
      </c>
      <c r="R5117" s="8">
        <v>8.6708147201068027</v>
      </c>
      <c r="S5117" s="8">
        <v>1600</v>
      </c>
      <c r="T5117" s="10">
        <v>0.06</v>
      </c>
      <c r="U5117" s="8">
        <v>1000.8296813851042</v>
      </c>
      <c r="V5117" s="10">
        <v>4.6134788996553606E-2</v>
      </c>
    </row>
    <row r="5118" spans="1:22" x14ac:dyDescent="0.25">
      <c r="A5118" s="6">
        <v>44760</v>
      </c>
      <c r="B5118" s="7" t="str">
        <f t="shared" si="79"/>
        <v>7</v>
      </c>
      <c r="C5118" s="17">
        <f>_xlfn.ISOWEEKNUM(Table3[[#This Row],[dt]])</f>
        <v>29</v>
      </c>
      <c r="D5118" s="1">
        <v>16911</v>
      </c>
      <c r="E5118" s="1" t="s">
        <v>10</v>
      </c>
      <c r="F5118" s="1" t="s">
        <v>90</v>
      </c>
      <c r="G5118" s="1" t="s">
        <v>57</v>
      </c>
      <c r="H5118" s="1" t="s">
        <v>11</v>
      </c>
      <c r="I5118" s="1" t="s">
        <v>18</v>
      </c>
      <c r="J5118" s="1" t="s">
        <v>16</v>
      </c>
      <c r="K5118" s="1" t="s">
        <v>15</v>
      </c>
      <c r="L5118" s="1" t="s">
        <v>79</v>
      </c>
      <c r="M5118" s="1">
        <v>135890</v>
      </c>
      <c r="N5118" s="17">
        <v>410.77362292879536</v>
      </c>
      <c r="O5118" s="8">
        <v>4290.2684899194855</v>
      </c>
      <c r="P5118" s="8">
        <v>5439.2874411774037</v>
      </c>
      <c r="Q5118" s="8">
        <f>P5118-Table3[[#This Row],[paid]]</f>
        <v>1149.0189512579182</v>
      </c>
      <c r="R5118" s="8">
        <v>13.241569413331744</v>
      </c>
      <c r="S5118" s="8">
        <v>3000</v>
      </c>
      <c r="T5118" s="10">
        <v>0.12</v>
      </c>
      <c r="U5118" s="8">
        <v>314.75668309249534</v>
      </c>
      <c r="V5118" s="10">
        <v>9.6445440233485866E-3</v>
      </c>
    </row>
    <row r="5119" spans="1:22" x14ac:dyDescent="0.25">
      <c r="A5119" s="6">
        <v>44760</v>
      </c>
      <c r="B5119" s="7" t="str">
        <f t="shared" si="79"/>
        <v>7</v>
      </c>
      <c r="C5119" s="17">
        <f>_xlfn.ISOWEEKNUM(Table3[[#This Row],[dt]])</f>
        <v>29</v>
      </c>
      <c r="D5119" s="1">
        <v>16602</v>
      </c>
      <c r="E5119" s="1" t="s">
        <v>10</v>
      </c>
      <c r="F5119" s="1" t="s">
        <v>93</v>
      </c>
      <c r="G5119" s="1" t="s">
        <v>57</v>
      </c>
      <c r="H5119" s="1" t="s">
        <v>11</v>
      </c>
      <c r="I5119" s="1" t="s">
        <v>18</v>
      </c>
      <c r="J5119" s="1" t="s">
        <v>16</v>
      </c>
      <c r="K5119" s="1" t="s">
        <v>15</v>
      </c>
      <c r="L5119" s="1" t="s">
        <v>76</v>
      </c>
      <c r="M5119" s="1">
        <v>87730</v>
      </c>
      <c r="N5119" s="17">
        <v>607.6779624893436</v>
      </c>
      <c r="O5119" s="8">
        <v>2040.8420912230013</v>
      </c>
      <c r="P5119" s="8">
        <v>3179.9352916843195</v>
      </c>
      <c r="Q5119" s="8">
        <f>P5119-Table3[[#This Row],[paid]]</f>
        <v>1139.0932004613182</v>
      </c>
      <c r="R5119" s="8">
        <v>5.232928439033337</v>
      </c>
      <c r="S5119" s="8">
        <v>2200</v>
      </c>
      <c r="T5119" s="10">
        <v>0.08</v>
      </c>
      <c r="U5119" s="8">
        <v>973.80108493767079</v>
      </c>
      <c r="V5119" s="10">
        <v>5.1038831276651368E-2</v>
      </c>
    </row>
    <row r="5120" spans="1:22" x14ac:dyDescent="0.25">
      <c r="A5120" s="6">
        <v>44760</v>
      </c>
      <c r="B5120" s="7" t="str">
        <f t="shared" si="79"/>
        <v>7</v>
      </c>
      <c r="C5120" s="17">
        <f>_xlfn.ISOWEEKNUM(Table3[[#This Row],[dt]])</f>
        <v>29</v>
      </c>
      <c r="D5120" s="1">
        <v>15810</v>
      </c>
      <c r="E5120" s="1" t="s">
        <v>10</v>
      </c>
      <c r="F5120" s="1" t="s">
        <v>93</v>
      </c>
      <c r="G5120" s="1" t="s">
        <v>66</v>
      </c>
      <c r="H5120" s="1" t="s">
        <v>11</v>
      </c>
      <c r="I5120" s="1" t="s">
        <v>18</v>
      </c>
      <c r="J5120" s="1" t="s">
        <v>16</v>
      </c>
      <c r="K5120" s="1" t="s">
        <v>14</v>
      </c>
      <c r="L5120" s="1" t="s">
        <v>75</v>
      </c>
      <c r="M5120" s="1">
        <v>89900</v>
      </c>
      <c r="N5120" s="17">
        <v>297.68211920529802</v>
      </c>
      <c r="O5120" s="8">
        <v>1710.1661458581557</v>
      </c>
      <c r="P5120" s="8">
        <v>2828.254902734514</v>
      </c>
      <c r="Q5120" s="8">
        <f>P5120-Table3[[#This Row],[paid]]</f>
        <v>1118.0887568763583</v>
      </c>
      <c r="R5120" s="8">
        <v>9.5009230325453089</v>
      </c>
      <c r="S5120" s="8">
        <v>1600</v>
      </c>
      <c r="T5120" s="10">
        <v>0.15</v>
      </c>
      <c r="U5120" s="8">
        <v>643.71232435186403</v>
      </c>
      <c r="V5120" s="10">
        <v>3.7933422227341626E-2</v>
      </c>
    </row>
    <row r="5121" spans="1:22" x14ac:dyDescent="0.25">
      <c r="A5121" s="6">
        <v>44760</v>
      </c>
      <c r="B5121" s="7" t="str">
        <f t="shared" si="79"/>
        <v>7</v>
      </c>
      <c r="C5121" s="17">
        <f>_xlfn.ISOWEEKNUM(Table3[[#This Row],[dt]])</f>
        <v>29</v>
      </c>
      <c r="D5121" s="1">
        <v>15372</v>
      </c>
      <c r="E5121" s="1" t="s">
        <v>10</v>
      </c>
      <c r="F5121" s="1" t="s">
        <v>94</v>
      </c>
      <c r="G5121" s="1" t="s">
        <v>55</v>
      </c>
      <c r="H5121" s="1" t="s">
        <v>11</v>
      </c>
      <c r="I5121" s="1" t="s">
        <v>12</v>
      </c>
      <c r="J5121" s="1" t="s">
        <v>16</v>
      </c>
      <c r="K5121" s="1" t="s">
        <v>15</v>
      </c>
      <c r="L5121" s="1" t="s">
        <v>79</v>
      </c>
      <c r="M5121" s="1">
        <v>454440</v>
      </c>
      <c r="N5121" s="17">
        <v>5120.5972492518031</v>
      </c>
      <c r="O5121" s="8">
        <v>4158.3749532599159</v>
      </c>
      <c r="P5121" s="8">
        <v>5150.7893921190907</v>
      </c>
      <c r="Q5121" s="8">
        <f>P5121-Table3[[#This Row],[paid]]</f>
        <v>992.41443885917488</v>
      </c>
      <c r="R5121" s="8">
        <v>1.0058962151088331</v>
      </c>
      <c r="S5121" s="8">
        <v>6400</v>
      </c>
      <c r="T5121" s="10">
        <v>0.105</v>
      </c>
      <c r="U5121" s="8">
        <v>1251.8725669573316</v>
      </c>
      <c r="V5121" s="10">
        <v>4.0507466320688162E-2</v>
      </c>
    </row>
    <row r="5122" spans="1:22" x14ac:dyDescent="0.25">
      <c r="A5122" s="6">
        <v>44760</v>
      </c>
      <c r="B5122" s="7" t="str">
        <f t="shared" ref="B5122:B5185" si="80">TEXT(A5122,"M")</f>
        <v>7</v>
      </c>
      <c r="C5122" s="17">
        <f>_xlfn.ISOWEEKNUM(Table3[[#This Row],[dt]])</f>
        <v>29</v>
      </c>
      <c r="D5122" s="1">
        <v>17870</v>
      </c>
      <c r="E5122" s="1" t="s">
        <v>10</v>
      </c>
      <c r="F5122" s="1" t="s">
        <v>93</v>
      </c>
      <c r="G5122" s="1" t="s">
        <v>47</v>
      </c>
      <c r="H5122" s="1" t="s">
        <v>11</v>
      </c>
      <c r="I5122" s="1" t="s">
        <v>12</v>
      </c>
      <c r="J5122" s="1" t="s">
        <v>13</v>
      </c>
      <c r="K5122" s="1" t="s">
        <v>14</v>
      </c>
      <c r="L5122" s="1" t="s">
        <v>81</v>
      </c>
      <c r="M5122" s="1">
        <v>264720</v>
      </c>
      <c r="N5122" s="17">
        <v>1278.5030746087461</v>
      </c>
      <c r="O5122" s="8">
        <v>6028.4024761360261</v>
      </c>
      <c r="P5122" s="8">
        <v>7019.427231984414</v>
      </c>
      <c r="Q5122" s="8">
        <f>P5122-Table3[[#This Row],[paid]]</f>
        <v>991.02475584838794</v>
      </c>
      <c r="R5122" s="8">
        <v>5.4903483389216987</v>
      </c>
      <c r="S5122" s="8">
        <v>11400</v>
      </c>
      <c r="T5122" s="10">
        <v>0.12</v>
      </c>
      <c r="U5122" s="8">
        <v>136.22703536501623</v>
      </c>
      <c r="V5122" s="10">
        <v>3.2345240065621049E-3</v>
      </c>
    </row>
    <row r="5123" spans="1:22" x14ac:dyDescent="0.25">
      <c r="A5123" s="6">
        <v>44760</v>
      </c>
      <c r="B5123" s="7" t="str">
        <f t="shared" si="80"/>
        <v>7</v>
      </c>
      <c r="C5123" s="17">
        <f>_xlfn.ISOWEEKNUM(Table3[[#This Row],[dt]])</f>
        <v>29</v>
      </c>
      <c r="D5123" s="1">
        <v>15031</v>
      </c>
      <c r="E5123" s="1" t="s">
        <v>10</v>
      </c>
      <c r="F5123" s="1" t="s">
        <v>89</v>
      </c>
      <c r="G5123" s="1" t="s">
        <v>65</v>
      </c>
      <c r="H5123" s="1" t="s">
        <v>19</v>
      </c>
      <c r="I5123" s="1" t="s">
        <v>12</v>
      </c>
      <c r="J5123" s="1" t="s">
        <v>13</v>
      </c>
      <c r="K5123" s="1" t="s">
        <v>14</v>
      </c>
      <c r="L5123" s="1" t="s">
        <v>79</v>
      </c>
      <c r="M5123" s="1">
        <v>119950</v>
      </c>
      <c r="N5123" s="17">
        <v>230.9840169458887</v>
      </c>
      <c r="O5123" s="8">
        <v>3412.5937320788526</v>
      </c>
      <c r="P5123" s="8">
        <v>4379.1922691107511</v>
      </c>
      <c r="Q5123" s="8">
        <f>P5123-Table3[[#This Row],[paid]]</f>
        <v>966.59853703189856</v>
      </c>
      <c r="R5123" s="8">
        <v>18.958854067104735</v>
      </c>
      <c r="S5123" s="8">
        <v>3800</v>
      </c>
      <c r="T5123" s="10">
        <v>0.13</v>
      </c>
      <c r="U5123" s="8">
        <v>2679.1792372514969</v>
      </c>
      <c r="V5123" s="10">
        <v>0.10196626351049046</v>
      </c>
    </row>
    <row r="5124" spans="1:22" x14ac:dyDescent="0.25">
      <c r="A5124" s="6">
        <v>44760</v>
      </c>
      <c r="B5124" s="7" t="str">
        <f t="shared" si="80"/>
        <v>7</v>
      </c>
      <c r="C5124" s="17">
        <f>_xlfn.ISOWEEKNUM(Table3[[#This Row],[dt]])</f>
        <v>29</v>
      </c>
      <c r="D5124" s="1">
        <v>17848</v>
      </c>
      <c r="E5124" s="1" t="s">
        <v>10</v>
      </c>
      <c r="F5124" s="1" t="s">
        <v>89</v>
      </c>
      <c r="G5124" s="1" t="s">
        <v>68</v>
      </c>
      <c r="H5124" s="1" t="s">
        <v>11</v>
      </c>
      <c r="I5124" s="1" t="s">
        <v>12</v>
      </c>
      <c r="J5124" s="1" t="s">
        <v>16</v>
      </c>
      <c r="K5124" s="1" t="s">
        <v>14</v>
      </c>
      <c r="L5124" s="1" t="s">
        <v>78</v>
      </c>
      <c r="M5124" s="1">
        <v>110150</v>
      </c>
      <c r="N5124" s="17">
        <v>607.39833039748794</v>
      </c>
      <c r="O5124" s="8">
        <v>1843.536341868775</v>
      </c>
      <c r="P5124" s="8">
        <v>2592.0391112920984</v>
      </c>
      <c r="Q5124" s="8">
        <f>P5124-Table3[[#This Row],[paid]]</f>
        <v>748.50276942332334</v>
      </c>
      <c r="R5124" s="8">
        <v>4.26744523580735</v>
      </c>
      <c r="S5124" s="8">
        <v>2800</v>
      </c>
      <c r="T5124" s="10">
        <v>7.0000000000000007E-2</v>
      </c>
      <c r="U5124" s="8">
        <v>532.43468858690301</v>
      </c>
      <c r="V5124" s="10">
        <v>3.4235253001351711E-2</v>
      </c>
    </row>
    <row r="5125" spans="1:22" x14ac:dyDescent="0.25">
      <c r="A5125" s="6">
        <v>44760</v>
      </c>
      <c r="B5125" s="7" t="str">
        <f t="shared" si="80"/>
        <v>7</v>
      </c>
      <c r="C5125" s="17">
        <f>_xlfn.ISOWEEKNUM(Table3[[#This Row],[dt]])</f>
        <v>29</v>
      </c>
      <c r="D5125" s="1">
        <v>14988</v>
      </c>
      <c r="E5125" s="1" t="s">
        <v>10</v>
      </c>
      <c r="F5125" s="1" t="s">
        <v>90</v>
      </c>
      <c r="G5125" s="1" t="s">
        <v>34</v>
      </c>
      <c r="H5125" s="1" t="s">
        <v>11</v>
      </c>
      <c r="I5125" s="1" t="s">
        <v>12</v>
      </c>
      <c r="J5125" s="1" t="s">
        <v>16</v>
      </c>
      <c r="K5125" s="1" t="s">
        <v>14</v>
      </c>
      <c r="L5125" s="1" t="s">
        <v>81</v>
      </c>
      <c r="M5125" s="1">
        <v>497980</v>
      </c>
      <c r="N5125" s="17">
        <v>1731.7623530310943</v>
      </c>
      <c r="O5125" s="8">
        <v>11302.89787857</v>
      </c>
      <c r="P5125" s="8">
        <v>11949.898062431348</v>
      </c>
      <c r="Q5125" s="8">
        <f>P5125-Table3[[#This Row],[paid]]</f>
        <v>647.00018386134798</v>
      </c>
      <c r="R5125" s="8">
        <v>6.9004260552930408</v>
      </c>
      <c r="S5125" s="8">
        <v>10600</v>
      </c>
      <c r="T5125" s="10">
        <v>0.14000000000000001</v>
      </c>
      <c r="U5125" s="8">
        <v>7567.1541132629873</v>
      </c>
      <c r="V5125" s="10">
        <v>0.10554000926380232</v>
      </c>
    </row>
    <row r="5126" spans="1:22" x14ac:dyDescent="0.25">
      <c r="A5126" s="6">
        <v>44760</v>
      </c>
      <c r="B5126" s="7" t="str">
        <f t="shared" si="80"/>
        <v>7</v>
      </c>
      <c r="C5126" s="17">
        <f>_xlfn.ISOWEEKNUM(Table3[[#This Row],[dt]])</f>
        <v>29</v>
      </c>
      <c r="D5126" s="1">
        <v>12790</v>
      </c>
      <c r="E5126" s="1" t="s">
        <v>10</v>
      </c>
      <c r="F5126" s="1" t="s">
        <v>95</v>
      </c>
      <c r="G5126" s="1" t="s">
        <v>44</v>
      </c>
      <c r="H5126" s="1" t="s">
        <v>19</v>
      </c>
      <c r="I5126" s="1" t="s">
        <v>21</v>
      </c>
      <c r="J5126" s="1" t="s">
        <v>16</v>
      </c>
      <c r="K5126" s="1" t="s">
        <v>14</v>
      </c>
      <c r="L5126" s="1" t="s">
        <v>77</v>
      </c>
      <c r="M5126" s="1">
        <v>77620</v>
      </c>
      <c r="N5126" s="17">
        <v>85.635481023830536</v>
      </c>
      <c r="O5126" s="8">
        <v>1508.8356623783041</v>
      </c>
      <c r="P5126" s="8">
        <v>2153.4977955612671</v>
      </c>
      <c r="Q5126" s="8">
        <f>P5126-Table3[[#This Row],[paid]]</f>
        <v>644.66213318296309</v>
      </c>
      <c r="R5126" s="8">
        <v>25.147261039638401</v>
      </c>
      <c r="S5126" s="8">
        <v>1600</v>
      </c>
      <c r="T5126" s="10">
        <v>0.04</v>
      </c>
      <c r="U5126" s="8">
        <v>25.32971698422763</v>
      </c>
      <c r="V5126" s="10">
        <v>1.9603546871850819E-3</v>
      </c>
    </row>
    <row r="5127" spans="1:22" x14ac:dyDescent="0.25">
      <c r="A5127" s="6">
        <v>44760</v>
      </c>
      <c r="B5127" s="7" t="str">
        <f t="shared" si="80"/>
        <v>7</v>
      </c>
      <c r="C5127" s="17">
        <f>_xlfn.ISOWEEKNUM(Table3[[#This Row],[dt]])</f>
        <v>29</v>
      </c>
      <c r="D5127" s="1">
        <v>2575</v>
      </c>
      <c r="E5127" s="1" t="s">
        <v>10</v>
      </c>
      <c r="F5127" s="1" t="s">
        <v>92</v>
      </c>
      <c r="G5127" s="1" t="s">
        <v>31</v>
      </c>
      <c r="H5127" s="1" t="s">
        <v>17</v>
      </c>
      <c r="I5127" s="1" t="s">
        <v>18</v>
      </c>
      <c r="J5127" s="1" t="s">
        <v>16</v>
      </c>
      <c r="K5127" s="1" t="s">
        <v>20</v>
      </c>
      <c r="L5127" s="1" t="s">
        <v>78</v>
      </c>
      <c r="M5127" s="1">
        <v>171050</v>
      </c>
      <c r="N5127" s="17">
        <v>169.35643564356437</v>
      </c>
      <c r="O5127" s="8">
        <v>4472.6192030363345</v>
      </c>
      <c r="P5127" s="8">
        <v>5049.7789747812867</v>
      </c>
      <c r="Q5127" s="8">
        <f>P5127-Table3[[#This Row],[paid]]</f>
        <v>577.1597717449522</v>
      </c>
      <c r="R5127" s="8">
        <v>29.81746135357556</v>
      </c>
      <c r="S5127" s="8">
        <v>10000</v>
      </c>
      <c r="T5127" s="10">
        <v>7.4999999999999997E-2</v>
      </c>
      <c r="U5127" s="8">
        <v>2249.5580032687367</v>
      </c>
      <c r="V5127" s="10">
        <v>7.4246087947712869E-2</v>
      </c>
    </row>
    <row r="5128" spans="1:22" x14ac:dyDescent="0.25">
      <c r="A5128" s="6">
        <v>44760</v>
      </c>
      <c r="B5128" s="7" t="str">
        <f t="shared" si="80"/>
        <v>7</v>
      </c>
      <c r="C5128" s="17">
        <f>_xlfn.ISOWEEKNUM(Table3[[#This Row],[dt]])</f>
        <v>29</v>
      </c>
      <c r="D5128" s="1">
        <v>16537</v>
      </c>
      <c r="E5128" s="1" t="s">
        <v>10</v>
      </c>
      <c r="F5128" s="1" t="s">
        <v>89</v>
      </c>
      <c r="G5128" s="1" t="s">
        <v>43</v>
      </c>
      <c r="H5128" s="1" t="s">
        <v>17</v>
      </c>
      <c r="I5128" s="1" t="s">
        <v>12</v>
      </c>
      <c r="J5128" s="1" t="s">
        <v>16</v>
      </c>
      <c r="K5128" s="1" t="s">
        <v>15</v>
      </c>
      <c r="L5128" s="1" t="s">
        <v>81</v>
      </c>
      <c r="M5128" s="1">
        <v>158340</v>
      </c>
      <c r="N5128" s="17">
        <v>334.90958858659587</v>
      </c>
      <c r="O5128" s="8">
        <v>3925.5324400682266</v>
      </c>
      <c r="P5128" s="8">
        <v>4296.4001780607377</v>
      </c>
      <c r="Q5128" s="8">
        <f>P5128-Table3[[#This Row],[paid]]</f>
        <v>370.86773799251114</v>
      </c>
      <c r="R5128" s="8">
        <v>12.828537385843878</v>
      </c>
      <c r="S5128" s="8">
        <v>2200</v>
      </c>
      <c r="T5128" s="10">
        <v>7.4999999999999997E-2</v>
      </c>
      <c r="U5128" s="8">
        <v>1455.9117418761753</v>
      </c>
      <c r="V5128" s="10">
        <v>5.647796921209703E-2</v>
      </c>
    </row>
    <row r="5129" spans="1:22" x14ac:dyDescent="0.25">
      <c r="A5129" s="6">
        <v>44760</v>
      </c>
      <c r="B5129" s="7" t="str">
        <f t="shared" si="80"/>
        <v>7</v>
      </c>
      <c r="C5129" s="17">
        <f>_xlfn.ISOWEEKNUM(Table3[[#This Row],[dt]])</f>
        <v>29</v>
      </c>
      <c r="D5129" s="1">
        <v>18007</v>
      </c>
      <c r="E5129" s="1" t="s">
        <v>10</v>
      </c>
      <c r="F5129" s="1" t="s">
        <v>89</v>
      </c>
      <c r="G5129" s="1" t="s">
        <v>39</v>
      </c>
      <c r="H5129" s="1" t="s">
        <v>11</v>
      </c>
      <c r="I5129" s="1" t="s">
        <v>12</v>
      </c>
      <c r="J5129" s="1" t="s">
        <v>13</v>
      </c>
      <c r="K5129" s="1" t="s">
        <v>15</v>
      </c>
      <c r="L5129" s="1" t="s">
        <v>81</v>
      </c>
      <c r="M5129" s="1">
        <v>128200</v>
      </c>
      <c r="N5129" s="17">
        <v>1134.6904774301036</v>
      </c>
      <c r="O5129" s="8">
        <v>3021.8884269548366</v>
      </c>
      <c r="P5129" s="8">
        <v>3361.6745312959688</v>
      </c>
      <c r="Q5129" s="8">
        <f>P5129-Table3[[#This Row],[paid]]</f>
        <v>339.78610434113216</v>
      </c>
      <c r="R5129" s="8">
        <v>2.9626357127008203</v>
      </c>
      <c r="S5129" s="8">
        <v>4400</v>
      </c>
      <c r="T5129" s="10">
        <v>0.15</v>
      </c>
      <c r="U5129" s="8">
        <v>2574.3621455335551</v>
      </c>
      <c r="V5129" s="10">
        <v>0.1276329262677067</v>
      </c>
    </row>
    <row r="5130" spans="1:22" x14ac:dyDescent="0.25">
      <c r="A5130" s="6">
        <v>44760</v>
      </c>
      <c r="B5130" s="7" t="str">
        <f t="shared" si="80"/>
        <v>7</v>
      </c>
      <c r="C5130" s="17">
        <f>_xlfn.ISOWEEKNUM(Table3[[#This Row],[dt]])</f>
        <v>29</v>
      </c>
      <c r="D5130" s="1">
        <v>9363</v>
      </c>
      <c r="E5130" s="1" t="s">
        <v>10</v>
      </c>
      <c r="F5130" s="1" t="s">
        <v>91</v>
      </c>
      <c r="G5130" s="1" t="s">
        <v>47</v>
      </c>
      <c r="H5130" s="1" t="s">
        <v>11</v>
      </c>
      <c r="I5130" s="1" t="s">
        <v>18</v>
      </c>
      <c r="J5130" s="1" t="s">
        <v>13</v>
      </c>
      <c r="K5130" s="1" t="s">
        <v>14</v>
      </c>
      <c r="L5130" s="1" t="s">
        <v>79</v>
      </c>
      <c r="M5130" s="1">
        <v>48330</v>
      </c>
      <c r="N5130" s="17">
        <v>240.59284960024135</v>
      </c>
      <c r="O5130" s="8">
        <v>1125.5527806400676</v>
      </c>
      <c r="P5130" s="8">
        <v>1367.676519543784</v>
      </c>
      <c r="Q5130" s="8">
        <f>P5130-Table3[[#This Row],[paid]]</f>
        <v>242.12373890371646</v>
      </c>
      <c r="R5130" s="8">
        <v>5.684610003232665</v>
      </c>
      <c r="S5130" s="8">
        <v>600</v>
      </c>
      <c r="T5130" s="10">
        <v>0.12</v>
      </c>
      <c r="U5130" s="8">
        <v>608.80850306094374</v>
      </c>
      <c r="V5130" s="10">
        <v>7.4190119076795541E-2</v>
      </c>
    </row>
    <row r="5131" spans="1:22" x14ac:dyDescent="0.25">
      <c r="A5131" s="6">
        <v>44760</v>
      </c>
      <c r="B5131" s="7" t="str">
        <f t="shared" si="80"/>
        <v>7</v>
      </c>
      <c r="C5131" s="17">
        <f>_xlfn.ISOWEEKNUM(Table3[[#This Row],[dt]])</f>
        <v>29</v>
      </c>
      <c r="D5131" s="1">
        <v>2851</v>
      </c>
      <c r="E5131" s="1" t="s">
        <v>10</v>
      </c>
      <c r="F5131" s="1" t="s">
        <v>91</v>
      </c>
      <c r="G5131" s="1" t="s">
        <v>52</v>
      </c>
      <c r="H5131" s="1" t="s">
        <v>11</v>
      </c>
      <c r="I5131" s="1" t="s">
        <v>18</v>
      </c>
      <c r="J5131" s="1" t="s">
        <v>13</v>
      </c>
      <c r="K5131" s="1" t="s">
        <v>15</v>
      </c>
      <c r="L5131" s="1" t="s">
        <v>76</v>
      </c>
      <c r="M5131" s="1">
        <v>42130</v>
      </c>
      <c r="N5131" s="17">
        <v>350.2414068745004</v>
      </c>
      <c r="O5131" s="8">
        <v>1304.3321110164359</v>
      </c>
      <c r="P5131" s="8">
        <v>1464.2022871602037</v>
      </c>
      <c r="Q5131" s="8">
        <f>P5131-Table3[[#This Row],[paid]]</f>
        <v>159.87017614376782</v>
      </c>
      <c r="R5131" s="8">
        <v>4.180551637873192</v>
      </c>
      <c r="S5131" s="8">
        <v>1400</v>
      </c>
      <c r="T5131" s="10">
        <v>0.08</v>
      </c>
      <c r="U5131" s="8">
        <v>123.69806504497326</v>
      </c>
      <c r="V5131" s="10">
        <v>1.4080256775276094E-2</v>
      </c>
    </row>
    <row r="5132" spans="1:22" x14ac:dyDescent="0.25">
      <c r="A5132" s="6">
        <v>44760</v>
      </c>
      <c r="B5132" s="7" t="str">
        <f t="shared" si="80"/>
        <v>7</v>
      </c>
      <c r="C5132" s="17">
        <f>_xlfn.ISOWEEKNUM(Table3[[#This Row],[dt]])</f>
        <v>29</v>
      </c>
      <c r="D5132" s="1">
        <v>18106</v>
      </c>
      <c r="E5132" s="1" t="s">
        <v>10</v>
      </c>
      <c r="F5132" s="1" t="s">
        <v>89</v>
      </c>
      <c r="G5132" s="1" t="s">
        <v>37</v>
      </c>
      <c r="H5132" s="1" t="s">
        <v>11</v>
      </c>
      <c r="I5132" s="1" t="s">
        <v>18</v>
      </c>
      <c r="J5132" s="1" t="s">
        <v>16</v>
      </c>
      <c r="K5132" s="1" t="s">
        <v>15</v>
      </c>
      <c r="L5132" s="1" t="s">
        <v>80</v>
      </c>
      <c r="M5132" s="1">
        <v>293790</v>
      </c>
      <c r="N5132" s="17">
        <v>862.06719115458213</v>
      </c>
      <c r="O5132" s="8">
        <v>3260.6749369883601</v>
      </c>
      <c r="P5132" s="8">
        <v>3394.8319857460137</v>
      </c>
      <c r="Q5132" s="8">
        <f>P5132-Table3[[#This Row],[paid]]</f>
        <v>134.15704875765368</v>
      </c>
      <c r="R5132" s="8">
        <v>3.9380132089231399</v>
      </c>
      <c r="S5132" s="8">
        <v>4000</v>
      </c>
      <c r="T5132" s="10">
        <v>0.06</v>
      </c>
      <c r="U5132" s="8">
        <v>483.90780479104046</v>
      </c>
      <c r="V5132" s="10">
        <v>2.375708168685221E-2</v>
      </c>
    </row>
    <row r="5133" spans="1:22" x14ac:dyDescent="0.25">
      <c r="A5133" s="6">
        <v>44760</v>
      </c>
      <c r="B5133" s="7" t="str">
        <f t="shared" si="80"/>
        <v>7</v>
      </c>
      <c r="C5133" s="17">
        <f>_xlfn.ISOWEEKNUM(Table3[[#This Row],[dt]])</f>
        <v>29</v>
      </c>
      <c r="D5133" s="1">
        <v>18179</v>
      </c>
      <c r="E5133" s="1" t="s">
        <v>10</v>
      </c>
      <c r="F5133" s="1" t="s">
        <v>90</v>
      </c>
      <c r="G5133" s="1" t="s">
        <v>36</v>
      </c>
      <c r="H5133" s="1" t="s">
        <v>11</v>
      </c>
      <c r="I5133" s="1" t="s">
        <v>18</v>
      </c>
      <c r="J5133" s="1" t="s">
        <v>16</v>
      </c>
      <c r="K5133" s="1" t="s">
        <v>15</v>
      </c>
      <c r="L5133" s="1" t="s">
        <v>80</v>
      </c>
      <c r="M5133" s="1">
        <v>120610</v>
      </c>
      <c r="N5133" s="17">
        <v>675.10305503243353</v>
      </c>
      <c r="O5133" s="8">
        <v>2583.7041442239138</v>
      </c>
      <c r="P5133" s="8">
        <v>2716.9261075786967</v>
      </c>
      <c r="Q5133" s="8">
        <f>P5133-Table3[[#This Row],[paid]]</f>
        <v>133.22196335478293</v>
      </c>
      <c r="R5133" s="8">
        <v>4.0244612838378719</v>
      </c>
      <c r="S5133" s="8">
        <v>4200</v>
      </c>
      <c r="T5133" s="10">
        <v>0.08</v>
      </c>
      <c r="U5133" s="8">
        <v>1245.8729212710648</v>
      </c>
      <c r="V5133" s="10">
        <v>7.6426622829121701E-2</v>
      </c>
    </row>
    <row r="5134" spans="1:22" x14ac:dyDescent="0.25">
      <c r="A5134" s="6">
        <v>44760</v>
      </c>
      <c r="B5134" s="7" t="str">
        <f t="shared" si="80"/>
        <v>7</v>
      </c>
      <c r="C5134" s="17">
        <f>_xlfn.ISOWEEKNUM(Table3[[#This Row],[dt]])</f>
        <v>29</v>
      </c>
      <c r="D5134" s="1">
        <v>17628</v>
      </c>
      <c r="E5134" s="1" t="s">
        <v>10</v>
      </c>
      <c r="F5134" s="1" t="s">
        <v>91</v>
      </c>
      <c r="G5134" s="1" t="s">
        <v>49</v>
      </c>
      <c r="H5134" s="1" t="s">
        <v>11</v>
      </c>
      <c r="I5134" s="1" t="s">
        <v>12</v>
      </c>
      <c r="J5134" s="1" t="s">
        <v>13</v>
      </c>
      <c r="K5134" s="1" t="s">
        <v>15</v>
      </c>
      <c r="L5134" s="1" t="s">
        <v>80</v>
      </c>
      <c r="M5134" s="1">
        <v>15350</v>
      </c>
      <c r="N5134" s="17">
        <v>101.04727707959306</v>
      </c>
      <c r="O5134" s="8">
        <v>210.49748813257219</v>
      </c>
      <c r="P5134" s="8">
        <v>322.27572739227838</v>
      </c>
      <c r="Q5134" s="8">
        <f>P5134-Table3[[#This Row],[paid]]</f>
        <v>111.7782392597062</v>
      </c>
      <c r="R5134" s="8">
        <v>3.1893558807965481</v>
      </c>
      <c r="S5134" s="8">
        <v>200</v>
      </c>
      <c r="T5134" s="10">
        <v>0.06</v>
      </c>
      <c r="U5134" s="8">
        <v>35.864977078692689</v>
      </c>
      <c r="V5134" s="10">
        <v>1.8547770346062163E-2</v>
      </c>
    </row>
    <row r="5135" spans="1:22" x14ac:dyDescent="0.25">
      <c r="A5135" s="6">
        <v>44760</v>
      </c>
      <c r="B5135" s="7" t="str">
        <f t="shared" si="80"/>
        <v>7</v>
      </c>
      <c r="C5135" s="17">
        <f>_xlfn.ISOWEEKNUM(Table3[[#This Row],[dt]])</f>
        <v>29</v>
      </c>
      <c r="D5135" s="1">
        <v>17282</v>
      </c>
      <c r="E5135" s="1" t="s">
        <v>10</v>
      </c>
      <c r="F5135" s="1" t="s">
        <v>90</v>
      </c>
      <c r="G5135" s="1" t="s">
        <v>73</v>
      </c>
      <c r="H5135" s="1" t="s">
        <v>17</v>
      </c>
      <c r="I5135" s="1" t="s">
        <v>18</v>
      </c>
      <c r="J5135" s="1" t="s">
        <v>13</v>
      </c>
      <c r="K5135" s="1" t="s">
        <v>14</v>
      </c>
      <c r="L5135" s="1" t="s">
        <v>75</v>
      </c>
      <c r="M5135" s="1">
        <v>40700</v>
      </c>
      <c r="N5135" s="17">
        <v>73.234367971210077</v>
      </c>
      <c r="O5135" s="8">
        <v>1635.4424097526512</v>
      </c>
      <c r="P5135" s="8">
        <v>1663.4804337715025</v>
      </c>
      <c r="Q5135" s="8">
        <f>P5135-Table3[[#This Row],[paid]]</f>
        <v>28.038024018851274</v>
      </c>
      <c r="R5135" s="8">
        <v>22.714477913231267</v>
      </c>
      <c r="S5135" s="8">
        <v>400</v>
      </c>
      <c r="T5135" s="10">
        <v>7.0000000000000007E-2</v>
      </c>
      <c r="U5135" s="8">
        <v>118.88063649821834</v>
      </c>
      <c r="V5135" s="10">
        <v>1.1910834064605125E-2</v>
      </c>
    </row>
    <row r="5136" spans="1:22" x14ac:dyDescent="0.25">
      <c r="A5136" s="6">
        <v>44760</v>
      </c>
      <c r="B5136" s="7" t="str">
        <f t="shared" si="80"/>
        <v>7</v>
      </c>
      <c r="C5136" s="17">
        <f>_xlfn.ISOWEEKNUM(Table3[[#This Row],[dt]])</f>
        <v>29</v>
      </c>
      <c r="D5136" s="1">
        <v>10601</v>
      </c>
      <c r="E5136" s="1" t="s">
        <v>10</v>
      </c>
      <c r="F5136" s="1" t="s">
        <v>91</v>
      </c>
      <c r="G5136" s="1" t="s">
        <v>25</v>
      </c>
      <c r="H5136" s="1" t="s">
        <v>11</v>
      </c>
      <c r="I5136" s="1" t="s">
        <v>21</v>
      </c>
      <c r="J5136" s="1" t="s">
        <v>16</v>
      </c>
      <c r="K5136" s="1" t="s">
        <v>14</v>
      </c>
      <c r="L5136" s="1" t="s">
        <v>80</v>
      </c>
      <c r="M5136" s="1">
        <v>59530</v>
      </c>
      <c r="N5136" s="17">
        <v>304.06578812953313</v>
      </c>
      <c r="O5136" s="8">
        <v>1248.491409201609</v>
      </c>
      <c r="P5136" s="8">
        <v>1265.4117477061291</v>
      </c>
      <c r="Q5136" s="8">
        <f>P5136-Table3[[#This Row],[paid]]</f>
        <v>16.920338504520032</v>
      </c>
      <c r="R5136" s="8">
        <v>4.1616380306720302</v>
      </c>
      <c r="S5136" s="8">
        <v>1200</v>
      </c>
      <c r="T5136" s="10">
        <v>0.08</v>
      </c>
      <c r="U5136" s="8">
        <v>220.07600391710369</v>
      </c>
      <c r="V5136" s="10">
        <v>2.8986086191055433E-2</v>
      </c>
    </row>
    <row r="5137" spans="1:22" x14ac:dyDescent="0.25">
      <c r="A5137" s="6">
        <v>44760</v>
      </c>
      <c r="B5137" s="7" t="str">
        <f t="shared" si="80"/>
        <v>7</v>
      </c>
      <c r="C5137" s="17">
        <f>_xlfn.ISOWEEKNUM(Table3[[#This Row],[dt]])</f>
        <v>29</v>
      </c>
      <c r="D5137" s="1">
        <v>17100</v>
      </c>
      <c r="E5137" s="1" t="s">
        <v>10</v>
      </c>
      <c r="F5137" s="1" t="s">
        <v>89</v>
      </c>
      <c r="G5137" s="1" t="s">
        <v>71</v>
      </c>
      <c r="H5137" s="1" t="s">
        <v>11</v>
      </c>
      <c r="I5137" s="1" t="s">
        <v>21</v>
      </c>
      <c r="J5137" s="1" t="s">
        <v>13</v>
      </c>
      <c r="K5137" s="1" t="s">
        <v>15</v>
      </c>
      <c r="L5137" s="1" t="s">
        <v>81</v>
      </c>
      <c r="M5137" s="1">
        <v>65320</v>
      </c>
      <c r="N5137" s="17">
        <v>398.99305876908835</v>
      </c>
      <c r="O5137" s="8">
        <v>1926.3955184422789</v>
      </c>
      <c r="P5137" s="8">
        <v>1940.9556573291632</v>
      </c>
      <c r="Q5137" s="8">
        <f>P5137-Table3[[#This Row],[paid]]</f>
        <v>14.560138886884261</v>
      </c>
      <c r="R5137" s="8">
        <v>4.8646351475815122</v>
      </c>
      <c r="S5137" s="8">
        <v>1600</v>
      </c>
      <c r="T5137" s="10">
        <v>7.0000000000000007E-2</v>
      </c>
      <c r="U5137" s="8">
        <v>134.16432422771311</v>
      </c>
      <c r="V5137" s="10">
        <v>1.1520469630608741E-2</v>
      </c>
    </row>
    <row r="5138" spans="1:22" x14ac:dyDescent="0.25">
      <c r="A5138" s="6">
        <v>44760</v>
      </c>
      <c r="B5138" s="7" t="str">
        <f t="shared" si="80"/>
        <v>7</v>
      </c>
      <c r="C5138" s="17">
        <f>_xlfn.ISOWEEKNUM(Table3[[#This Row],[dt]])</f>
        <v>29</v>
      </c>
      <c r="D5138" s="1">
        <v>15605</v>
      </c>
      <c r="E5138" s="1" t="s">
        <v>10</v>
      </c>
      <c r="F5138" s="1" t="s">
        <v>92</v>
      </c>
      <c r="G5138" s="1" t="s">
        <v>70</v>
      </c>
      <c r="H5138" s="1" t="s">
        <v>11</v>
      </c>
      <c r="I5138" s="1" t="s">
        <v>12</v>
      </c>
      <c r="J5138" s="1" t="s">
        <v>13</v>
      </c>
      <c r="K5138" s="1" t="s">
        <v>14</v>
      </c>
      <c r="L5138" s="1" t="s">
        <v>77</v>
      </c>
      <c r="M5138" s="1">
        <v>280</v>
      </c>
      <c r="N5138" s="17">
        <v>6.0869565217391299</v>
      </c>
      <c r="O5138" s="8">
        <v>5.0164287796307088</v>
      </c>
      <c r="P5138" s="8">
        <v>5.0891306460021681</v>
      </c>
      <c r="Q5138" s="8">
        <f>P5138-Table3[[#This Row],[paid]]</f>
        <v>7.2701866371459367E-2</v>
      </c>
      <c r="R5138" s="8">
        <v>0.83607146327178483</v>
      </c>
      <c r="S5138" s="8">
        <v>200</v>
      </c>
      <c r="T5138" s="10">
        <v>0.32</v>
      </c>
      <c r="U5138" s="8">
        <v>6.4252555996962348</v>
      </c>
      <c r="V5138" s="10">
        <v>0.21042413877190325</v>
      </c>
    </row>
    <row r="5139" spans="1:22" x14ac:dyDescent="0.25">
      <c r="A5139" s="6">
        <v>44760</v>
      </c>
      <c r="B5139" s="7" t="str">
        <f t="shared" si="80"/>
        <v>7</v>
      </c>
      <c r="C5139" s="17">
        <f>_xlfn.ISOWEEKNUM(Table3[[#This Row],[dt]])</f>
        <v>29</v>
      </c>
      <c r="D5139" s="1">
        <v>16053</v>
      </c>
      <c r="E5139" s="1" t="s">
        <v>10</v>
      </c>
      <c r="F5139" s="1" t="s">
        <v>91</v>
      </c>
      <c r="G5139" s="1" t="s">
        <v>63</v>
      </c>
      <c r="H5139" s="1" t="s">
        <v>11</v>
      </c>
      <c r="I5139" s="1" t="s">
        <v>12</v>
      </c>
      <c r="J5139" s="1" t="s">
        <v>16</v>
      </c>
      <c r="K5139" s="1" t="s">
        <v>15</v>
      </c>
      <c r="L5139" s="1" t="s">
        <v>76</v>
      </c>
      <c r="M5139" s="1">
        <v>6780</v>
      </c>
      <c r="N5139" s="17">
        <v>50.935167569149712</v>
      </c>
      <c r="O5139" s="8">
        <v>63.160667568595606</v>
      </c>
      <c r="P5139" s="8">
        <v>1.7408545380875415</v>
      </c>
      <c r="Q5139" s="8">
        <f>P5139-Table3[[#This Row],[paid]]</f>
        <v>-61.419813030508067</v>
      </c>
      <c r="R5139" s="8">
        <v>3.4177850415906715E-2</v>
      </c>
      <c r="S5139" s="8">
        <v>200</v>
      </c>
      <c r="T5139" s="10">
        <v>0.08</v>
      </c>
      <c r="U5139" s="8">
        <v>0.73551567278647756</v>
      </c>
      <c r="V5139" s="10">
        <v>7.0417109978116108E-2</v>
      </c>
    </row>
    <row r="5140" spans="1:22" x14ac:dyDescent="0.25">
      <c r="A5140" s="6">
        <v>44760</v>
      </c>
      <c r="B5140" s="7" t="str">
        <f t="shared" si="80"/>
        <v>7</v>
      </c>
      <c r="C5140" s="17">
        <f>_xlfn.ISOWEEKNUM(Table3[[#This Row],[dt]])</f>
        <v>29</v>
      </c>
      <c r="D5140" s="1">
        <v>5435</v>
      </c>
      <c r="E5140" s="1" t="s">
        <v>10</v>
      </c>
      <c r="F5140" s="1" t="s">
        <v>95</v>
      </c>
      <c r="G5140" s="1" t="s">
        <v>39</v>
      </c>
      <c r="H5140" s="1" t="s">
        <v>17</v>
      </c>
      <c r="I5140" s="1" t="s">
        <v>21</v>
      </c>
      <c r="J5140" s="1" t="s">
        <v>16</v>
      </c>
      <c r="K5140" s="1" t="s">
        <v>15</v>
      </c>
      <c r="L5140" s="1" t="s">
        <v>81</v>
      </c>
      <c r="M5140" s="1">
        <v>82080</v>
      </c>
      <c r="N5140" s="17">
        <v>138.57374392220422</v>
      </c>
      <c r="O5140" s="8">
        <v>813.13229376490995</v>
      </c>
      <c r="P5140" s="8">
        <v>751.19190834035442</v>
      </c>
      <c r="Q5140" s="8">
        <f>P5140-Table3[[#This Row],[paid]]</f>
        <v>-61.940385424555529</v>
      </c>
      <c r="R5140" s="8">
        <v>5.4208819584327328</v>
      </c>
      <c r="S5140" s="8">
        <v>600</v>
      </c>
      <c r="T5140" s="10">
        <v>0.08</v>
      </c>
      <c r="U5140" s="8">
        <v>260.31224784513427</v>
      </c>
      <c r="V5140" s="10">
        <v>5.7755380694540726E-2</v>
      </c>
    </row>
    <row r="5141" spans="1:22" x14ac:dyDescent="0.25">
      <c r="A5141" s="6">
        <v>44760</v>
      </c>
      <c r="B5141" s="7" t="str">
        <f t="shared" si="80"/>
        <v>7</v>
      </c>
      <c r="C5141" s="17">
        <f>_xlfn.ISOWEEKNUM(Table3[[#This Row],[dt]])</f>
        <v>29</v>
      </c>
      <c r="D5141" s="1">
        <v>17047</v>
      </c>
      <c r="E5141" s="1" t="s">
        <v>10</v>
      </c>
      <c r="F5141" s="1" t="s">
        <v>91</v>
      </c>
      <c r="G5141" s="1" t="s">
        <v>60</v>
      </c>
      <c r="H5141" s="1" t="s">
        <v>17</v>
      </c>
      <c r="I5141" s="1" t="s">
        <v>12</v>
      </c>
      <c r="J5141" s="1" t="s">
        <v>16</v>
      </c>
      <c r="K5141" s="1" t="s">
        <v>20</v>
      </c>
      <c r="L5141" s="1" t="s">
        <v>75</v>
      </c>
      <c r="M5141" s="1">
        <v>109370</v>
      </c>
      <c r="N5141" s="17">
        <v>75.777327719447854</v>
      </c>
      <c r="O5141" s="8">
        <v>2467.6722001513917</v>
      </c>
      <c r="P5141" s="8">
        <v>2397.3539104492679</v>
      </c>
      <c r="Q5141" s="8">
        <f>P5141-Table3[[#This Row],[paid]]</f>
        <v>-70.31828970212382</v>
      </c>
      <c r="R5141" s="8">
        <v>31.636823078863991</v>
      </c>
      <c r="S5141" s="8">
        <v>1200</v>
      </c>
      <c r="T5141" s="10">
        <v>7.4999999999999997E-2</v>
      </c>
      <c r="U5141" s="8">
        <v>957.91877907157948</v>
      </c>
      <c r="V5141" s="10">
        <v>6.6595561526977043E-2</v>
      </c>
    </row>
    <row r="5142" spans="1:22" x14ac:dyDescent="0.25">
      <c r="A5142" s="6">
        <v>44760</v>
      </c>
      <c r="B5142" s="7" t="str">
        <f t="shared" si="80"/>
        <v>7</v>
      </c>
      <c r="C5142" s="17">
        <f>_xlfn.ISOWEEKNUM(Table3[[#This Row],[dt]])</f>
        <v>29</v>
      </c>
      <c r="D5142" s="1">
        <v>18082</v>
      </c>
      <c r="E5142" s="1" t="s">
        <v>24</v>
      </c>
      <c r="F5142" s="1" t="s">
        <v>94</v>
      </c>
      <c r="G5142" s="1" t="s">
        <v>31</v>
      </c>
      <c r="H5142" s="1" t="s">
        <v>11</v>
      </c>
      <c r="I5142" s="1" t="s">
        <v>12</v>
      </c>
      <c r="J5142" s="1" t="s">
        <v>13</v>
      </c>
      <c r="K5142" s="1" t="s">
        <v>15</v>
      </c>
      <c r="L5142" s="1" t="s">
        <v>76</v>
      </c>
      <c r="M5142" s="1">
        <v>6150</v>
      </c>
      <c r="N5142" s="17">
        <v>60.151155898043868</v>
      </c>
      <c r="O5142" s="8">
        <v>113.75622819260282</v>
      </c>
      <c r="P5142" s="8">
        <v>11.519475785162804</v>
      </c>
      <c r="Q5142" s="8">
        <f>P5142-Table3[[#This Row],[paid]]</f>
        <v>-102.23675240744001</v>
      </c>
      <c r="R5142" s="8">
        <v>0.19150880167104853</v>
      </c>
      <c r="S5142" s="8">
        <v>200</v>
      </c>
      <c r="T5142" s="10">
        <v>0.15</v>
      </c>
      <c r="U5142" s="8">
        <v>0.39163212114923823</v>
      </c>
      <c r="V5142" s="10">
        <v>5.6662318154798936E-3</v>
      </c>
    </row>
    <row r="5143" spans="1:22" x14ac:dyDescent="0.25">
      <c r="A5143" s="6">
        <v>44760</v>
      </c>
      <c r="B5143" s="7" t="str">
        <f t="shared" si="80"/>
        <v>7</v>
      </c>
      <c r="C5143" s="17">
        <f>_xlfn.ISOWEEKNUM(Table3[[#This Row],[dt]])</f>
        <v>29</v>
      </c>
      <c r="D5143" s="1">
        <v>18006</v>
      </c>
      <c r="E5143" s="1" t="s">
        <v>10</v>
      </c>
      <c r="F5143" s="1" t="s">
        <v>89</v>
      </c>
      <c r="G5143" s="1" t="s">
        <v>28</v>
      </c>
      <c r="H5143" s="1" t="s">
        <v>11</v>
      </c>
      <c r="I5143" s="1" t="s">
        <v>18</v>
      </c>
      <c r="J5143" s="1" t="s">
        <v>16</v>
      </c>
      <c r="K5143" s="1" t="s">
        <v>14</v>
      </c>
      <c r="L5143" s="1" t="s">
        <v>77</v>
      </c>
      <c r="M5143" s="1">
        <v>45220</v>
      </c>
      <c r="N5143" s="17">
        <v>257.40873654250714</v>
      </c>
      <c r="O5143" s="8">
        <v>1729.2639879362034</v>
      </c>
      <c r="P5143" s="8">
        <v>1612.7813705909978</v>
      </c>
      <c r="Q5143" s="8">
        <f>P5143-Table3[[#This Row],[paid]]</f>
        <v>-116.48261734520565</v>
      </c>
      <c r="R5143" s="8">
        <v>6.2654492316529105</v>
      </c>
      <c r="S5143" s="8">
        <v>1800</v>
      </c>
      <c r="T5143" s="10">
        <v>0.08</v>
      </c>
      <c r="U5143" s="8">
        <v>176.46260135713132</v>
      </c>
      <c r="V5143" s="10">
        <v>1.8235846529368417E-2</v>
      </c>
    </row>
    <row r="5144" spans="1:22" x14ac:dyDescent="0.25">
      <c r="A5144" s="6">
        <v>44760</v>
      </c>
      <c r="B5144" s="7" t="str">
        <f t="shared" si="80"/>
        <v>7</v>
      </c>
      <c r="C5144" s="17">
        <f>_xlfn.ISOWEEKNUM(Table3[[#This Row],[dt]])</f>
        <v>29</v>
      </c>
      <c r="D5144" s="1">
        <v>18220</v>
      </c>
      <c r="E5144" s="1" t="s">
        <v>10</v>
      </c>
      <c r="F5144" s="1" t="s">
        <v>92</v>
      </c>
      <c r="G5144" s="1" t="s">
        <v>31</v>
      </c>
      <c r="H5144" s="1" t="s">
        <v>17</v>
      </c>
      <c r="I5144" s="1" t="s">
        <v>12</v>
      </c>
      <c r="J5144" s="1" t="s">
        <v>16</v>
      </c>
      <c r="K5144" s="1" t="s">
        <v>15</v>
      </c>
      <c r="L5144" s="1" t="s">
        <v>78</v>
      </c>
      <c r="M5144" s="1">
        <v>28270</v>
      </c>
      <c r="N5144" s="17">
        <v>196.59998094693722</v>
      </c>
      <c r="O5144" s="8">
        <v>224.89857522182209</v>
      </c>
      <c r="P5144" s="8">
        <v>100.94761553334143</v>
      </c>
      <c r="Q5144" s="8">
        <f>P5144-Table3[[#This Row],[paid]]</f>
        <v>-123.95095968848065</v>
      </c>
      <c r="R5144" s="8">
        <v>0.51346706671648878</v>
      </c>
      <c r="S5144" s="8">
        <v>200</v>
      </c>
      <c r="T5144" s="10">
        <v>7.0000000000000007E-2</v>
      </c>
      <c r="U5144" s="8">
        <v>2.5089007698181103</v>
      </c>
      <c r="V5144" s="10">
        <v>4.1422486910045924E-3</v>
      </c>
    </row>
    <row r="5145" spans="1:22" x14ac:dyDescent="0.25">
      <c r="A5145" s="6">
        <v>44760</v>
      </c>
      <c r="B5145" s="7" t="str">
        <f t="shared" si="80"/>
        <v>7</v>
      </c>
      <c r="C5145" s="17">
        <f>_xlfn.ISOWEEKNUM(Table3[[#This Row],[dt]])</f>
        <v>29</v>
      </c>
      <c r="D5145" s="1">
        <v>2973</v>
      </c>
      <c r="E5145" s="1" t="s">
        <v>10</v>
      </c>
      <c r="F5145" s="1" t="s">
        <v>95</v>
      </c>
      <c r="G5145" s="1" t="s">
        <v>65</v>
      </c>
      <c r="H5145" s="1" t="s">
        <v>11</v>
      </c>
      <c r="I5145" s="1" t="s">
        <v>21</v>
      </c>
      <c r="J5145" s="1" t="s">
        <v>16</v>
      </c>
      <c r="K5145" s="1" t="s">
        <v>14</v>
      </c>
      <c r="L5145" s="1" t="s">
        <v>77</v>
      </c>
      <c r="M5145" s="1">
        <v>12270</v>
      </c>
      <c r="N5145" s="17">
        <v>78.078269169583209</v>
      </c>
      <c r="O5145" s="8">
        <v>386.37224924836318</v>
      </c>
      <c r="P5145" s="8">
        <v>251.39397063725826</v>
      </c>
      <c r="Q5145" s="8">
        <f>P5145-Table3[[#This Row],[paid]]</f>
        <v>-134.97827861110491</v>
      </c>
      <c r="R5145" s="8">
        <v>3.2197687437363598</v>
      </c>
      <c r="S5145" s="8">
        <v>200</v>
      </c>
      <c r="T5145" s="10">
        <v>0.05</v>
      </c>
      <c r="U5145" s="8">
        <v>68.839616496638953</v>
      </c>
      <c r="V5145" s="10">
        <v>4.5638602178973961E-2</v>
      </c>
    </row>
    <row r="5146" spans="1:22" x14ac:dyDescent="0.25">
      <c r="A5146" s="6">
        <v>44760</v>
      </c>
      <c r="B5146" s="7" t="str">
        <f t="shared" si="80"/>
        <v>7</v>
      </c>
      <c r="C5146" s="17">
        <f>_xlfn.ISOWEEKNUM(Table3[[#This Row],[dt]])</f>
        <v>29</v>
      </c>
      <c r="D5146" s="1">
        <v>18204</v>
      </c>
      <c r="E5146" s="1" t="s">
        <v>10</v>
      </c>
      <c r="F5146" s="1" t="s">
        <v>89</v>
      </c>
      <c r="G5146" s="1" t="s">
        <v>37</v>
      </c>
      <c r="H5146" s="1" t="s">
        <v>17</v>
      </c>
      <c r="I5146" s="1" t="s">
        <v>18</v>
      </c>
      <c r="J5146" s="1" t="s">
        <v>13</v>
      </c>
      <c r="K5146" s="1" t="s">
        <v>15</v>
      </c>
      <c r="L5146" s="1" t="s">
        <v>75</v>
      </c>
      <c r="M5146" s="1">
        <v>34060</v>
      </c>
      <c r="N5146" s="17">
        <v>135.24129505192425</v>
      </c>
      <c r="O5146" s="8">
        <v>243.29634003956781</v>
      </c>
      <c r="P5146" s="8">
        <v>105.46061573187335</v>
      </c>
      <c r="Q5146" s="8">
        <f>P5146-Table3[[#This Row],[paid]]</f>
        <v>-137.83572430769448</v>
      </c>
      <c r="R5146" s="8">
        <v>0.77979596166528142</v>
      </c>
      <c r="S5146" s="8">
        <v>200</v>
      </c>
      <c r="T5146" s="10">
        <v>0.06</v>
      </c>
      <c r="U5146" s="8">
        <v>32.52208346980828</v>
      </c>
      <c r="V5146" s="10">
        <v>5.1396886006705306E-2</v>
      </c>
    </row>
    <row r="5147" spans="1:22" x14ac:dyDescent="0.25">
      <c r="A5147" s="6">
        <v>44760</v>
      </c>
      <c r="B5147" s="7" t="str">
        <f t="shared" si="80"/>
        <v>7</v>
      </c>
      <c r="C5147" s="17">
        <f>_xlfn.ISOWEEKNUM(Table3[[#This Row],[dt]])</f>
        <v>29</v>
      </c>
      <c r="D5147" s="1">
        <v>18200</v>
      </c>
      <c r="E5147" s="1" t="s">
        <v>10</v>
      </c>
      <c r="F5147" s="1" t="s">
        <v>93</v>
      </c>
      <c r="G5147" s="1" t="s">
        <v>40</v>
      </c>
      <c r="H5147" s="1" t="s">
        <v>17</v>
      </c>
      <c r="I5147" s="1" t="s">
        <v>12</v>
      </c>
      <c r="J5147" s="1" t="s">
        <v>16</v>
      </c>
      <c r="K5147" s="1" t="s">
        <v>15</v>
      </c>
      <c r="L5147" s="1" t="s">
        <v>76</v>
      </c>
      <c r="M5147" s="1">
        <v>64200</v>
      </c>
      <c r="N5147" s="17">
        <v>145.92701806118689</v>
      </c>
      <c r="O5147" s="8">
        <v>561.27333244041233</v>
      </c>
      <c r="P5147" s="8">
        <v>368.94118792925497</v>
      </c>
      <c r="Q5147" s="8">
        <f>P5147-Table3[[#This Row],[paid]]</f>
        <v>-192.33214451115737</v>
      </c>
      <c r="R5147" s="8">
        <v>2.5282582542360914</v>
      </c>
      <c r="S5147" s="8">
        <v>800</v>
      </c>
      <c r="T5147" s="10">
        <v>0.12</v>
      </c>
      <c r="U5147" s="8">
        <v>155.85842724455921</v>
      </c>
      <c r="V5147" s="10">
        <v>7.0407982059571189E-2</v>
      </c>
    </row>
    <row r="5148" spans="1:22" x14ac:dyDescent="0.25">
      <c r="A5148" s="6">
        <v>44760</v>
      </c>
      <c r="B5148" s="7" t="str">
        <f t="shared" si="80"/>
        <v>7</v>
      </c>
      <c r="C5148" s="17">
        <f>_xlfn.ISOWEEKNUM(Table3[[#This Row],[dt]])</f>
        <v>29</v>
      </c>
      <c r="D5148" s="1">
        <v>18201</v>
      </c>
      <c r="E5148" s="1" t="s">
        <v>10</v>
      </c>
      <c r="F5148" s="1" t="s">
        <v>93</v>
      </c>
      <c r="G5148" s="1" t="s">
        <v>55</v>
      </c>
      <c r="H5148" s="1" t="s">
        <v>11</v>
      </c>
      <c r="I5148" s="1" t="s">
        <v>18</v>
      </c>
      <c r="J5148" s="1" t="s">
        <v>16</v>
      </c>
      <c r="K5148" s="1" t="s">
        <v>15</v>
      </c>
      <c r="L5148" s="1" t="s">
        <v>76</v>
      </c>
      <c r="M5148" s="1">
        <v>17490</v>
      </c>
      <c r="N5148" s="17">
        <v>122.99954135453295</v>
      </c>
      <c r="O5148" s="8">
        <v>275.88687646264162</v>
      </c>
      <c r="P5148" s="8">
        <v>61.474563896086259</v>
      </c>
      <c r="Q5148" s="8">
        <f>P5148-Table3[[#This Row],[paid]]</f>
        <v>-214.41231256655536</v>
      </c>
      <c r="R5148" s="8">
        <v>0.49979506605551022</v>
      </c>
      <c r="S5148" s="8">
        <v>200</v>
      </c>
      <c r="T5148" s="10">
        <v>0.15</v>
      </c>
      <c r="U5148" s="8">
        <v>44.106830435014409</v>
      </c>
      <c r="V5148" s="10">
        <v>0.11958016356588974</v>
      </c>
    </row>
    <row r="5149" spans="1:22" x14ac:dyDescent="0.25">
      <c r="A5149" s="6">
        <v>44760</v>
      </c>
      <c r="B5149" s="7" t="str">
        <f t="shared" si="80"/>
        <v>7</v>
      </c>
      <c r="C5149" s="17">
        <f>_xlfn.ISOWEEKNUM(Table3[[#This Row],[dt]])</f>
        <v>29</v>
      </c>
      <c r="D5149" s="1">
        <v>2406</v>
      </c>
      <c r="E5149" s="1" t="s">
        <v>10</v>
      </c>
      <c r="F5149" s="1" t="s">
        <v>94</v>
      </c>
      <c r="G5149" s="1" t="s">
        <v>67</v>
      </c>
      <c r="H5149" s="1" t="s">
        <v>17</v>
      </c>
      <c r="I5149" s="1" t="s">
        <v>18</v>
      </c>
      <c r="J5149" s="1" t="s">
        <v>16</v>
      </c>
      <c r="K5149" s="1" t="s">
        <v>14</v>
      </c>
      <c r="L5149" s="1" t="s">
        <v>76</v>
      </c>
      <c r="M5149" s="1">
        <v>39400</v>
      </c>
      <c r="N5149" s="17">
        <v>215.80172531836232</v>
      </c>
      <c r="O5149" s="8">
        <v>2160.4890853342577</v>
      </c>
      <c r="P5149" s="8">
        <v>1942.6553006109305</v>
      </c>
      <c r="Q5149" s="8">
        <f>P5149-Table3[[#This Row],[paid]]</f>
        <v>-217.8337847233272</v>
      </c>
      <c r="R5149" s="8">
        <v>9.0020378555594061</v>
      </c>
      <c r="S5149" s="8">
        <v>5000</v>
      </c>
      <c r="T5149" s="10">
        <v>0.05</v>
      </c>
      <c r="U5149" s="8">
        <v>153.27705587341811</v>
      </c>
      <c r="V5149" s="10">
        <v>1.3150133207300957E-2</v>
      </c>
    </row>
    <row r="5150" spans="1:22" x14ac:dyDescent="0.25">
      <c r="A5150" s="6">
        <v>44760</v>
      </c>
      <c r="B5150" s="7" t="str">
        <f t="shared" si="80"/>
        <v>7</v>
      </c>
      <c r="C5150" s="17">
        <f>_xlfn.ISOWEEKNUM(Table3[[#This Row],[dt]])</f>
        <v>29</v>
      </c>
      <c r="D5150" s="1">
        <v>17246</v>
      </c>
      <c r="E5150" s="1" t="s">
        <v>10</v>
      </c>
      <c r="F5150" s="1" t="s">
        <v>94</v>
      </c>
      <c r="G5150" s="1" t="s">
        <v>57</v>
      </c>
      <c r="H5150" s="1" t="s">
        <v>11</v>
      </c>
      <c r="I5150" s="1" t="s">
        <v>12</v>
      </c>
      <c r="J5150" s="1" t="s">
        <v>16</v>
      </c>
      <c r="K5150" s="1" t="s">
        <v>14</v>
      </c>
      <c r="L5150" s="1" t="s">
        <v>81</v>
      </c>
      <c r="M5150" s="1">
        <v>106990</v>
      </c>
      <c r="N5150" s="17">
        <v>336.81116787944472</v>
      </c>
      <c r="O5150" s="8">
        <v>2888.9987851577425</v>
      </c>
      <c r="P5150" s="8">
        <v>2658.5985104679676</v>
      </c>
      <c r="Q5150" s="8">
        <f>P5150-Table3[[#This Row],[paid]]</f>
        <v>-230.40027468977496</v>
      </c>
      <c r="R5150" s="8">
        <v>7.8934393037096777</v>
      </c>
      <c r="S5150" s="8">
        <v>2400</v>
      </c>
      <c r="T5150" s="10">
        <v>0.15</v>
      </c>
      <c r="U5150" s="8">
        <v>829.71368764644944</v>
      </c>
      <c r="V5150" s="10">
        <v>5.20144783288096E-2</v>
      </c>
    </row>
    <row r="5151" spans="1:22" x14ac:dyDescent="0.25">
      <c r="A5151" s="6">
        <v>44760</v>
      </c>
      <c r="B5151" s="7" t="str">
        <f t="shared" si="80"/>
        <v>7</v>
      </c>
      <c r="C5151" s="17">
        <f>_xlfn.ISOWEEKNUM(Table3[[#This Row],[dt]])</f>
        <v>29</v>
      </c>
      <c r="D5151" s="1">
        <v>17957</v>
      </c>
      <c r="E5151" s="1" t="s">
        <v>10</v>
      </c>
      <c r="F5151" s="1" t="s">
        <v>94</v>
      </c>
      <c r="G5151" s="1" t="s">
        <v>54</v>
      </c>
      <c r="H5151" s="1" t="s">
        <v>17</v>
      </c>
      <c r="I5151" s="1" t="s">
        <v>12</v>
      </c>
      <c r="J5151" s="1" t="s">
        <v>16</v>
      </c>
      <c r="K5151" s="1" t="s">
        <v>15</v>
      </c>
      <c r="L5151" s="1" t="s">
        <v>76</v>
      </c>
      <c r="M5151" s="1">
        <v>46460</v>
      </c>
      <c r="N5151" s="17">
        <v>339.4812718056744</v>
      </c>
      <c r="O5151" s="8">
        <v>333.35439932533086</v>
      </c>
      <c r="P5151" s="8">
        <v>84.960642225960939</v>
      </c>
      <c r="Q5151" s="8">
        <f>P5151-Table3[[#This Row],[paid]]</f>
        <v>-248.39375709936991</v>
      </c>
      <c r="R5151" s="8">
        <v>0.25026606555955772</v>
      </c>
      <c r="S5151" s="8">
        <v>200</v>
      </c>
      <c r="T5151" s="10">
        <v>7.0000000000000007E-2</v>
      </c>
      <c r="U5151" s="8">
        <v>2.8001933363652407</v>
      </c>
      <c r="V5151" s="10">
        <v>5.4931186625564411E-3</v>
      </c>
    </row>
    <row r="5152" spans="1:22" x14ac:dyDescent="0.25">
      <c r="A5152" s="6">
        <v>44760</v>
      </c>
      <c r="B5152" s="7" t="str">
        <f t="shared" si="80"/>
        <v>7</v>
      </c>
      <c r="C5152" s="17">
        <f>_xlfn.ISOWEEKNUM(Table3[[#This Row],[dt]])</f>
        <v>29</v>
      </c>
      <c r="D5152" s="1">
        <v>15673</v>
      </c>
      <c r="E5152" s="1" t="s">
        <v>10</v>
      </c>
      <c r="F5152" s="1" t="s">
        <v>89</v>
      </c>
      <c r="G5152" s="1" t="s">
        <v>66</v>
      </c>
      <c r="H5152" s="1" t="s">
        <v>19</v>
      </c>
      <c r="I5152" s="1" t="s">
        <v>21</v>
      </c>
      <c r="J5152" s="1" t="s">
        <v>16</v>
      </c>
      <c r="K5152" s="1" t="s">
        <v>15</v>
      </c>
      <c r="L5152" s="1" t="s">
        <v>81</v>
      </c>
      <c r="M5152" s="1">
        <v>81650</v>
      </c>
      <c r="N5152" s="17">
        <v>43.215608911129287</v>
      </c>
      <c r="O5152" s="8">
        <v>726.78749136414012</v>
      </c>
      <c r="P5152" s="8">
        <v>475.88733315596113</v>
      </c>
      <c r="Q5152" s="8">
        <f>P5152-Table3[[#This Row],[paid]]</f>
        <v>-250.90015820817899</v>
      </c>
      <c r="R5152" s="8">
        <v>11.011931687335457</v>
      </c>
      <c r="S5152" s="8">
        <v>400</v>
      </c>
      <c r="T5152" s="10">
        <v>0.06</v>
      </c>
      <c r="U5152" s="8">
        <v>55.571784382100411</v>
      </c>
      <c r="V5152" s="10">
        <v>1.9462514377637376E-2</v>
      </c>
    </row>
    <row r="5153" spans="1:22" x14ac:dyDescent="0.25">
      <c r="A5153" s="6">
        <v>44760</v>
      </c>
      <c r="B5153" s="7" t="str">
        <f t="shared" si="80"/>
        <v>7</v>
      </c>
      <c r="C5153" s="17">
        <f>_xlfn.ISOWEEKNUM(Table3[[#This Row],[dt]])</f>
        <v>29</v>
      </c>
      <c r="D5153" s="1">
        <v>9121</v>
      </c>
      <c r="E5153" s="1" t="s">
        <v>10</v>
      </c>
      <c r="F5153" s="1" t="s">
        <v>93</v>
      </c>
      <c r="G5153" s="1" t="s">
        <v>26</v>
      </c>
      <c r="H5153" s="1" t="s">
        <v>11</v>
      </c>
      <c r="I5153" s="1" t="s">
        <v>18</v>
      </c>
      <c r="J5153" s="1" t="s">
        <v>13</v>
      </c>
      <c r="K5153" s="1" t="s">
        <v>14</v>
      </c>
      <c r="L5153" s="1" t="s">
        <v>81</v>
      </c>
      <c r="M5153" s="1">
        <v>380190</v>
      </c>
      <c r="N5153" s="17">
        <v>1010.1917645987064</v>
      </c>
      <c r="O5153" s="8">
        <v>6774.9333827495366</v>
      </c>
      <c r="P5153" s="8">
        <v>6518.0780085318447</v>
      </c>
      <c r="Q5153" s="8">
        <f>P5153-Table3[[#This Row],[paid]]</f>
        <v>-256.85537421769186</v>
      </c>
      <c r="R5153" s="8">
        <v>6.4523175073805108</v>
      </c>
      <c r="S5153" s="8">
        <v>7400</v>
      </c>
      <c r="T5153" s="10">
        <v>0.125</v>
      </c>
      <c r="U5153" s="8">
        <v>1116.7115369605033</v>
      </c>
      <c r="V5153" s="10">
        <v>2.8554213258846717E-2</v>
      </c>
    </row>
    <row r="5154" spans="1:22" x14ac:dyDescent="0.25">
      <c r="A5154" s="6">
        <v>44760</v>
      </c>
      <c r="B5154" s="7" t="str">
        <f t="shared" si="80"/>
        <v>7</v>
      </c>
      <c r="C5154" s="17">
        <f>_xlfn.ISOWEEKNUM(Table3[[#This Row],[dt]])</f>
        <v>29</v>
      </c>
      <c r="D5154" s="1">
        <v>17644</v>
      </c>
      <c r="E5154" s="1" t="s">
        <v>10</v>
      </c>
      <c r="F5154" s="1" t="s">
        <v>90</v>
      </c>
      <c r="G5154" s="1" t="s">
        <v>40</v>
      </c>
      <c r="H5154" s="1" t="s">
        <v>17</v>
      </c>
      <c r="I5154" s="1" t="s">
        <v>21</v>
      </c>
      <c r="J5154" s="1" t="s">
        <v>13</v>
      </c>
      <c r="K5154" s="1" t="s">
        <v>14</v>
      </c>
      <c r="L5154" s="1" t="s">
        <v>77</v>
      </c>
      <c r="M5154" s="1">
        <v>8450</v>
      </c>
      <c r="N5154" s="17">
        <v>20.195387572069187</v>
      </c>
      <c r="O5154" s="8">
        <v>267.44789848753521</v>
      </c>
      <c r="P5154" s="8">
        <v>9.2804363664797069</v>
      </c>
      <c r="Q5154" s="8">
        <f>P5154-Table3[[#This Row],[paid]]</f>
        <v>-258.16746212105551</v>
      </c>
      <c r="R5154" s="8">
        <v>0.45953247162806732</v>
      </c>
      <c r="S5154" s="8">
        <v>200</v>
      </c>
      <c r="T5154" s="10">
        <v>0.1</v>
      </c>
      <c r="U5154" s="8">
        <v>0.2971523201756151</v>
      </c>
      <c r="V5154" s="10">
        <v>5.3365364235261727E-3</v>
      </c>
    </row>
    <row r="5155" spans="1:22" x14ac:dyDescent="0.25">
      <c r="A5155" s="6">
        <v>44760</v>
      </c>
      <c r="B5155" s="7" t="str">
        <f t="shared" si="80"/>
        <v>7</v>
      </c>
      <c r="C5155" s="17">
        <f>_xlfn.ISOWEEKNUM(Table3[[#This Row],[dt]])</f>
        <v>29</v>
      </c>
      <c r="D5155" s="1">
        <v>17267</v>
      </c>
      <c r="E5155" s="1" t="s">
        <v>10</v>
      </c>
      <c r="F5155" s="1" t="s">
        <v>93</v>
      </c>
      <c r="G5155" s="1" t="s">
        <v>60</v>
      </c>
      <c r="H5155" s="1" t="s">
        <v>11</v>
      </c>
      <c r="I5155" s="1" t="s">
        <v>21</v>
      </c>
      <c r="J5155" s="1" t="s">
        <v>13</v>
      </c>
      <c r="K5155" s="1" t="s">
        <v>15</v>
      </c>
      <c r="L5155" s="1" t="s">
        <v>79</v>
      </c>
      <c r="M5155" s="1">
        <v>77010</v>
      </c>
      <c r="N5155" s="17">
        <v>277.61673151750972</v>
      </c>
      <c r="O5155" s="8">
        <v>990.40263826601256</v>
      </c>
      <c r="P5155" s="8">
        <v>727.3871516447856</v>
      </c>
      <c r="Q5155" s="8">
        <f>P5155-Table3[[#This Row],[paid]]</f>
        <v>-263.01548662122696</v>
      </c>
      <c r="R5155" s="8">
        <v>2.6201127996455362</v>
      </c>
      <c r="S5155" s="8">
        <v>400</v>
      </c>
      <c r="T5155" s="10">
        <v>0.06</v>
      </c>
      <c r="U5155" s="8">
        <v>151.81204160237118</v>
      </c>
      <c r="V5155" s="10">
        <v>3.4784786721232308E-2</v>
      </c>
    </row>
    <row r="5156" spans="1:22" x14ac:dyDescent="0.25">
      <c r="A5156" s="6">
        <v>44760</v>
      </c>
      <c r="B5156" s="7" t="str">
        <f t="shared" si="80"/>
        <v>7</v>
      </c>
      <c r="C5156" s="17">
        <f>_xlfn.ISOWEEKNUM(Table3[[#This Row],[dt]])</f>
        <v>29</v>
      </c>
      <c r="D5156" s="1">
        <v>18202</v>
      </c>
      <c r="E5156" s="1" t="s">
        <v>10</v>
      </c>
      <c r="F5156" s="1" t="s">
        <v>90</v>
      </c>
      <c r="G5156" s="1" t="s">
        <v>49</v>
      </c>
      <c r="H5156" s="1" t="s">
        <v>19</v>
      </c>
      <c r="I5156" s="1" t="s">
        <v>18</v>
      </c>
      <c r="J5156" s="1" t="s">
        <v>16</v>
      </c>
      <c r="K5156" s="1" t="s">
        <v>15</v>
      </c>
      <c r="L5156" s="1" t="s">
        <v>75</v>
      </c>
      <c r="M5156" s="1">
        <v>87710</v>
      </c>
      <c r="N5156" s="17">
        <v>78.029724213721295</v>
      </c>
      <c r="O5156" s="8">
        <v>1321.8672928812425</v>
      </c>
      <c r="P5156" s="8">
        <v>1011.2249050064873</v>
      </c>
      <c r="Q5156" s="8">
        <f>P5156-Table3[[#This Row],[paid]]</f>
        <v>-310.64238787475517</v>
      </c>
      <c r="R5156" s="8">
        <v>12.959483263541593</v>
      </c>
      <c r="S5156" s="8">
        <v>600</v>
      </c>
      <c r="T5156" s="10">
        <v>0.05</v>
      </c>
      <c r="U5156" s="8">
        <v>125.89047367290307</v>
      </c>
      <c r="V5156" s="10">
        <v>2.0748841833574012E-2</v>
      </c>
    </row>
    <row r="5157" spans="1:22" x14ac:dyDescent="0.25">
      <c r="A5157" s="6">
        <v>44760</v>
      </c>
      <c r="B5157" s="7" t="str">
        <f t="shared" si="80"/>
        <v>7</v>
      </c>
      <c r="C5157" s="17">
        <f>_xlfn.ISOWEEKNUM(Table3[[#This Row],[dt]])</f>
        <v>29</v>
      </c>
      <c r="D5157" s="1">
        <v>18181</v>
      </c>
      <c r="E5157" s="1" t="s">
        <v>10</v>
      </c>
      <c r="F5157" s="1" t="s">
        <v>92</v>
      </c>
      <c r="G5157" s="1" t="s">
        <v>72</v>
      </c>
      <c r="H5157" s="1" t="s">
        <v>17</v>
      </c>
      <c r="I5157" s="1" t="s">
        <v>21</v>
      </c>
      <c r="J5157" s="1" t="s">
        <v>13</v>
      </c>
      <c r="K5157" s="1" t="s">
        <v>15</v>
      </c>
      <c r="L5157" s="1" t="s">
        <v>80</v>
      </c>
      <c r="M5157" s="1">
        <v>22310</v>
      </c>
      <c r="N5157" s="17">
        <v>116.54583678409888</v>
      </c>
      <c r="O5157" s="8">
        <v>426.22374250670009</v>
      </c>
      <c r="P5157" s="8">
        <v>100.96463969043425</v>
      </c>
      <c r="Q5157" s="8">
        <f>P5157-Table3[[#This Row],[paid]]</f>
        <v>-325.25910281626585</v>
      </c>
      <c r="R5157" s="8">
        <v>0.86630841972906514</v>
      </c>
      <c r="S5157" s="8">
        <v>200</v>
      </c>
      <c r="T5157" s="10">
        <v>0.15</v>
      </c>
      <c r="U5157" s="8">
        <v>69.849962164662358</v>
      </c>
      <c r="V5157" s="10">
        <v>0.11530433225405777</v>
      </c>
    </row>
    <row r="5158" spans="1:22" x14ac:dyDescent="0.25">
      <c r="A5158" s="6">
        <v>44760</v>
      </c>
      <c r="B5158" s="7" t="str">
        <f t="shared" si="80"/>
        <v>7</v>
      </c>
      <c r="C5158" s="17">
        <f>_xlfn.ISOWEEKNUM(Table3[[#This Row],[dt]])</f>
        <v>29</v>
      </c>
      <c r="D5158" s="1">
        <v>2647</v>
      </c>
      <c r="E5158" s="1" t="s">
        <v>10</v>
      </c>
      <c r="F5158" s="1" t="s">
        <v>92</v>
      </c>
      <c r="G5158" s="1" t="s">
        <v>44</v>
      </c>
      <c r="H5158" s="1" t="s">
        <v>11</v>
      </c>
      <c r="I5158" s="1" t="s">
        <v>21</v>
      </c>
      <c r="J5158" s="1" t="s">
        <v>13</v>
      </c>
      <c r="K5158" s="1" t="s">
        <v>14</v>
      </c>
      <c r="L5158" s="1" t="s">
        <v>81</v>
      </c>
      <c r="M5158" s="1">
        <v>18020</v>
      </c>
      <c r="N5158" s="17">
        <v>49.173766714168764</v>
      </c>
      <c r="O5158" s="8">
        <v>372.81277595958574</v>
      </c>
      <c r="P5158" s="8">
        <v>33.949274950182094</v>
      </c>
      <c r="Q5158" s="8">
        <f>P5158-Table3[[#This Row],[paid]]</f>
        <v>-338.86350100940365</v>
      </c>
      <c r="R5158" s="8">
        <v>0.69039402955478824</v>
      </c>
      <c r="S5158" s="8">
        <v>200</v>
      </c>
      <c r="T5158" s="10">
        <v>0.08</v>
      </c>
      <c r="U5158" s="8">
        <v>3.108594223461461</v>
      </c>
      <c r="V5158" s="10">
        <v>1.5260975028298738E-2</v>
      </c>
    </row>
    <row r="5159" spans="1:22" x14ac:dyDescent="0.25">
      <c r="A5159" s="6">
        <v>44760</v>
      </c>
      <c r="B5159" s="7" t="str">
        <f t="shared" si="80"/>
        <v>7</v>
      </c>
      <c r="C5159" s="17">
        <f>_xlfn.ISOWEEKNUM(Table3[[#This Row],[dt]])</f>
        <v>29</v>
      </c>
      <c r="D5159" s="1">
        <v>15910</v>
      </c>
      <c r="E5159" s="1" t="s">
        <v>10</v>
      </c>
      <c r="F5159" s="1" t="s">
        <v>89</v>
      </c>
      <c r="G5159" s="1" t="s">
        <v>39</v>
      </c>
      <c r="H5159" s="1" t="s">
        <v>11</v>
      </c>
      <c r="I5159" s="1" t="s">
        <v>12</v>
      </c>
      <c r="J5159" s="1" t="s">
        <v>16</v>
      </c>
      <c r="K5159" s="1" t="s">
        <v>14</v>
      </c>
      <c r="L5159" s="1" t="s">
        <v>78</v>
      </c>
      <c r="M5159" s="1">
        <v>127870</v>
      </c>
      <c r="N5159" s="17">
        <v>512.08614278125128</v>
      </c>
      <c r="O5159" s="8">
        <v>2685.3343028590034</v>
      </c>
      <c r="P5159" s="8">
        <v>2338.6436823626659</v>
      </c>
      <c r="Q5159" s="8">
        <f>P5159-Table3[[#This Row],[paid]]</f>
        <v>-346.69062049633749</v>
      </c>
      <c r="R5159" s="8">
        <v>4.5668950728894622</v>
      </c>
      <c r="S5159" s="8">
        <v>4200</v>
      </c>
      <c r="T5159" s="10">
        <v>0.15</v>
      </c>
      <c r="U5159" s="8">
        <v>443.83940058858792</v>
      </c>
      <c r="V5159" s="10">
        <v>3.1630826871709782E-2</v>
      </c>
    </row>
    <row r="5160" spans="1:22" x14ac:dyDescent="0.25">
      <c r="A5160" s="6">
        <v>44760</v>
      </c>
      <c r="B5160" s="7" t="str">
        <f t="shared" si="80"/>
        <v>7</v>
      </c>
      <c r="C5160" s="17">
        <f>_xlfn.ISOWEEKNUM(Table3[[#This Row],[dt]])</f>
        <v>29</v>
      </c>
      <c r="D5160" s="1">
        <v>18184</v>
      </c>
      <c r="E5160" s="1" t="s">
        <v>10</v>
      </c>
      <c r="F5160" s="1" t="s">
        <v>90</v>
      </c>
      <c r="G5160" s="1" t="s">
        <v>35</v>
      </c>
      <c r="H5160" s="1" t="s">
        <v>11</v>
      </c>
      <c r="I5160" s="1" t="s">
        <v>12</v>
      </c>
      <c r="J5160" s="1" t="s">
        <v>13</v>
      </c>
      <c r="K5160" s="1" t="s">
        <v>15</v>
      </c>
      <c r="L5160" s="1" t="s">
        <v>81</v>
      </c>
      <c r="M5160" s="1">
        <v>35170</v>
      </c>
      <c r="N5160" s="17">
        <v>191.79277436946148</v>
      </c>
      <c r="O5160" s="8">
        <v>590.03581758211817</v>
      </c>
      <c r="P5160" s="8">
        <v>181.35353594780119</v>
      </c>
      <c r="Q5160" s="8">
        <f>P5160-Table3[[#This Row],[paid]]</f>
        <v>-408.68228163431695</v>
      </c>
      <c r="R5160" s="8">
        <v>0.94557022048416384</v>
      </c>
      <c r="S5160" s="8">
        <v>200</v>
      </c>
      <c r="T5160" s="10">
        <v>7.0000000000000007E-2</v>
      </c>
      <c r="U5160" s="8">
        <v>59.426217635474579</v>
      </c>
      <c r="V5160" s="10">
        <v>5.4613600744808172E-2</v>
      </c>
    </row>
    <row r="5161" spans="1:22" x14ac:dyDescent="0.25">
      <c r="A5161" s="6">
        <v>44760</v>
      </c>
      <c r="B5161" s="7" t="str">
        <f t="shared" si="80"/>
        <v>7</v>
      </c>
      <c r="C5161" s="17">
        <f>_xlfn.ISOWEEKNUM(Table3[[#This Row],[dt]])</f>
        <v>29</v>
      </c>
      <c r="D5161" s="1">
        <v>17833</v>
      </c>
      <c r="E5161" s="1" t="s">
        <v>10</v>
      </c>
      <c r="F5161" s="1" t="s">
        <v>92</v>
      </c>
      <c r="G5161" s="1" t="s">
        <v>68</v>
      </c>
      <c r="H5161" s="1" t="s">
        <v>11</v>
      </c>
      <c r="I5161" s="1" t="s">
        <v>12</v>
      </c>
      <c r="J5161" s="1" t="s">
        <v>13</v>
      </c>
      <c r="K5161" s="1" t="s">
        <v>15</v>
      </c>
      <c r="L5161" s="1" t="s">
        <v>75</v>
      </c>
      <c r="M5161" s="1">
        <v>41360</v>
      </c>
      <c r="N5161" s="17">
        <v>478.27048768225239</v>
      </c>
      <c r="O5161" s="8">
        <v>814.79566834610728</v>
      </c>
      <c r="P5161" s="8">
        <v>403.40861455619</v>
      </c>
      <c r="Q5161" s="8">
        <f>P5161-Table3[[#This Row],[paid]]</f>
        <v>-411.38705378991727</v>
      </c>
      <c r="R5161" s="8">
        <v>0.84347377675580471</v>
      </c>
      <c r="S5161" s="8">
        <v>800</v>
      </c>
      <c r="T5161" s="10">
        <v>0.15</v>
      </c>
      <c r="U5161" s="8">
        <v>82.222758944213439</v>
      </c>
      <c r="V5161" s="10">
        <v>3.3970006248986863E-2</v>
      </c>
    </row>
    <row r="5162" spans="1:22" x14ac:dyDescent="0.25">
      <c r="A5162" s="6">
        <v>44760</v>
      </c>
      <c r="B5162" s="7" t="str">
        <f t="shared" si="80"/>
        <v>7</v>
      </c>
      <c r="C5162" s="17">
        <f>_xlfn.ISOWEEKNUM(Table3[[#This Row],[dt]])</f>
        <v>29</v>
      </c>
      <c r="D5162" s="1">
        <v>17783</v>
      </c>
      <c r="E5162" s="1" t="s">
        <v>10</v>
      </c>
      <c r="F5162" s="1" t="s">
        <v>92</v>
      </c>
      <c r="G5162" s="1" t="s">
        <v>54</v>
      </c>
      <c r="H5162" s="1" t="s">
        <v>11</v>
      </c>
      <c r="I5162" s="1" t="s">
        <v>12</v>
      </c>
      <c r="J5162" s="1" t="s">
        <v>16</v>
      </c>
      <c r="K5162" s="1" t="s">
        <v>14</v>
      </c>
      <c r="L5162" s="1" t="s">
        <v>79</v>
      </c>
      <c r="M5162" s="1">
        <v>27930</v>
      </c>
      <c r="N5162" s="17">
        <v>90.926293300778269</v>
      </c>
      <c r="O5162" s="8">
        <v>585.61449071853781</v>
      </c>
      <c r="P5162" s="8">
        <v>138.66602850067622</v>
      </c>
      <c r="Q5162" s="8">
        <f>P5162-Table3[[#This Row],[paid]]</f>
        <v>-446.94846221786156</v>
      </c>
      <c r="R5162" s="8">
        <v>1.5250377362461924</v>
      </c>
      <c r="S5162" s="8">
        <v>200</v>
      </c>
      <c r="T5162" s="10">
        <v>0.15</v>
      </c>
      <c r="U5162" s="8">
        <v>6.2988045399684778E-2</v>
      </c>
      <c r="V5162" s="10">
        <v>7.5707133752395131E-5</v>
      </c>
    </row>
    <row r="5163" spans="1:22" x14ac:dyDescent="0.25">
      <c r="A5163" s="6">
        <v>44760</v>
      </c>
      <c r="B5163" s="7" t="str">
        <f t="shared" si="80"/>
        <v>7</v>
      </c>
      <c r="C5163" s="17">
        <f>_xlfn.ISOWEEKNUM(Table3[[#This Row],[dt]])</f>
        <v>29</v>
      </c>
      <c r="D5163" s="1">
        <v>17365</v>
      </c>
      <c r="E5163" s="1" t="s">
        <v>10</v>
      </c>
      <c r="F5163" s="1" t="s">
        <v>92</v>
      </c>
      <c r="G5163" s="1" t="s">
        <v>51</v>
      </c>
      <c r="H5163" s="1" t="s">
        <v>17</v>
      </c>
      <c r="I5163" s="1" t="s">
        <v>18</v>
      </c>
      <c r="J5163" s="1" t="s">
        <v>16</v>
      </c>
      <c r="K5163" s="1" t="s">
        <v>15</v>
      </c>
      <c r="L5163" s="1" t="s">
        <v>77</v>
      </c>
      <c r="M5163" s="1">
        <v>41200</v>
      </c>
      <c r="N5163" s="17">
        <v>35.640138408304502</v>
      </c>
      <c r="O5163" s="8">
        <v>972.50146810403021</v>
      </c>
      <c r="P5163" s="8">
        <v>525.15283220465096</v>
      </c>
      <c r="Q5163" s="8">
        <f>P5163-Table3[[#This Row],[paid]]</f>
        <v>-447.34863589937925</v>
      </c>
      <c r="R5163" s="8">
        <v>14.734870728848943</v>
      </c>
      <c r="S5163" s="8">
        <v>200</v>
      </c>
      <c r="T5163" s="10">
        <v>0.1</v>
      </c>
      <c r="U5163" s="8">
        <v>17.032907522218458</v>
      </c>
      <c r="V5163" s="10">
        <v>5.4056985819767259E-3</v>
      </c>
    </row>
    <row r="5164" spans="1:22" x14ac:dyDescent="0.25">
      <c r="A5164" s="6">
        <v>44760</v>
      </c>
      <c r="B5164" s="7" t="str">
        <f t="shared" si="80"/>
        <v>7</v>
      </c>
      <c r="C5164" s="17">
        <f>_xlfn.ISOWEEKNUM(Table3[[#This Row],[dt]])</f>
        <v>29</v>
      </c>
      <c r="D5164" s="1">
        <v>17871</v>
      </c>
      <c r="E5164" s="1" t="s">
        <v>10</v>
      </c>
      <c r="F5164" s="1" t="s">
        <v>93</v>
      </c>
      <c r="G5164" s="1" t="s">
        <v>26</v>
      </c>
      <c r="H5164" s="1" t="s">
        <v>17</v>
      </c>
      <c r="I5164" s="1" t="s">
        <v>12</v>
      </c>
      <c r="J5164" s="1" t="s">
        <v>16</v>
      </c>
      <c r="K5164" s="1" t="s">
        <v>14</v>
      </c>
      <c r="L5164" s="1" t="s">
        <v>79</v>
      </c>
      <c r="M5164" s="1">
        <v>38220</v>
      </c>
      <c r="N5164" s="17">
        <v>33.501126972201348</v>
      </c>
      <c r="O5164" s="8">
        <v>566.01050623161473</v>
      </c>
      <c r="P5164" s="8">
        <v>112.86898712419816</v>
      </c>
      <c r="Q5164" s="8">
        <f>P5164-Table3[[#This Row],[paid]]</f>
        <v>-453.14151910741657</v>
      </c>
      <c r="R5164" s="8">
        <v>3.3691101561405645</v>
      </c>
      <c r="S5164" s="8">
        <v>200</v>
      </c>
      <c r="T5164" s="10">
        <v>0.06</v>
      </c>
      <c r="U5164" s="8">
        <v>8.9752288158195785</v>
      </c>
      <c r="V5164" s="10">
        <v>1.3253166413704451E-2</v>
      </c>
    </row>
    <row r="5165" spans="1:22" x14ac:dyDescent="0.25">
      <c r="A5165" s="6">
        <v>44760</v>
      </c>
      <c r="B5165" s="7" t="str">
        <f t="shared" si="80"/>
        <v>7</v>
      </c>
      <c r="C5165" s="17">
        <f>_xlfn.ISOWEEKNUM(Table3[[#This Row],[dt]])</f>
        <v>29</v>
      </c>
      <c r="D5165" s="1">
        <v>16857</v>
      </c>
      <c r="E5165" s="1" t="s">
        <v>10</v>
      </c>
      <c r="F5165" s="1" t="s">
        <v>91</v>
      </c>
      <c r="G5165" s="1" t="s">
        <v>49</v>
      </c>
      <c r="H5165" s="1" t="s">
        <v>11</v>
      </c>
      <c r="I5165" s="1" t="s">
        <v>12</v>
      </c>
      <c r="J5165" s="1" t="s">
        <v>13</v>
      </c>
      <c r="K5165" s="1" t="s">
        <v>15</v>
      </c>
      <c r="L5165" s="1" t="s">
        <v>79</v>
      </c>
      <c r="M5165" s="1">
        <v>159160</v>
      </c>
      <c r="N5165" s="17">
        <v>531.7836580054294</v>
      </c>
      <c r="O5165" s="8">
        <v>2183.5909927625817</v>
      </c>
      <c r="P5165" s="8">
        <v>1727.9732227961204</v>
      </c>
      <c r="Q5165" s="8">
        <f>P5165-Table3[[#This Row],[paid]]</f>
        <v>-455.61776996646131</v>
      </c>
      <c r="R5165" s="8">
        <v>3.2493913582776517</v>
      </c>
      <c r="S5165" s="8">
        <v>1200</v>
      </c>
      <c r="T5165" s="10">
        <v>0.08</v>
      </c>
      <c r="U5165" s="8">
        <v>22.15467622041724</v>
      </c>
      <c r="V5165" s="10">
        <v>2.1368653101934499E-3</v>
      </c>
    </row>
    <row r="5166" spans="1:22" x14ac:dyDescent="0.25">
      <c r="A5166" s="6">
        <v>44760</v>
      </c>
      <c r="B5166" s="7" t="str">
        <f t="shared" si="80"/>
        <v>7</v>
      </c>
      <c r="C5166" s="17">
        <f>_xlfn.ISOWEEKNUM(Table3[[#This Row],[dt]])</f>
        <v>29</v>
      </c>
      <c r="D5166" s="1">
        <v>13250</v>
      </c>
      <c r="E5166" s="1" t="s">
        <v>10</v>
      </c>
      <c r="F5166" s="1" t="s">
        <v>90</v>
      </c>
      <c r="G5166" s="1" t="s">
        <v>53</v>
      </c>
      <c r="H5166" s="1" t="s">
        <v>11</v>
      </c>
      <c r="I5166" s="1" t="s">
        <v>18</v>
      </c>
      <c r="J5166" s="1" t="s">
        <v>13</v>
      </c>
      <c r="K5166" s="1" t="s">
        <v>15</v>
      </c>
      <c r="L5166" s="1" t="s">
        <v>75</v>
      </c>
      <c r="M5166" s="1">
        <v>19150</v>
      </c>
      <c r="N5166" s="17">
        <v>58.117044888345333</v>
      </c>
      <c r="O5166" s="8">
        <v>552.35003782097056</v>
      </c>
      <c r="P5166" s="8">
        <v>79.853114283882064</v>
      </c>
      <c r="Q5166" s="8">
        <f>P5166-Table3[[#This Row],[paid]]</f>
        <v>-472.49692353708849</v>
      </c>
      <c r="R5166" s="8">
        <v>1.3740050692063945</v>
      </c>
      <c r="S5166" s="8">
        <v>200</v>
      </c>
      <c r="T5166" s="10">
        <v>7.0000000000000007E-2</v>
      </c>
      <c r="U5166" s="8">
        <v>16.530023616748242</v>
      </c>
      <c r="V5166" s="10">
        <v>3.4500895310488729E-2</v>
      </c>
    </row>
    <row r="5167" spans="1:22" x14ac:dyDescent="0.25">
      <c r="A5167" s="6">
        <v>44760</v>
      </c>
      <c r="B5167" s="7" t="str">
        <f t="shared" si="80"/>
        <v>7</v>
      </c>
      <c r="C5167" s="17">
        <f>_xlfn.ISOWEEKNUM(Table3[[#This Row],[dt]])</f>
        <v>29</v>
      </c>
      <c r="D5167" s="1">
        <v>12780</v>
      </c>
      <c r="E5167" s="1" t="s">
        <v>10</v>
      </c>
      <c r="F5167" s="1" t="s">
        <v>93</v>
      </c>
      <c r="G5167" s="1" t="s">
        <v>68</v>
      </c>
      <c r="H5167" s="1" t="s">
        <v>19</v>
      </c>
      <c r="I5167" s="1" t="s">
        <v>18</v>
      </c>
      <c r="J5167" s="1" t="s">
        <v>16</v>
      </c>
      <c r="K5167" s="1" t="s">
        <v>15</v>
      </c>
      <c r="L5167" s="1" t="s">
        <v>75</v>
      </c>
      <c r="M5167" s="1">
        <v>180360</v>
      </c>
      <c r="N5167" s="17">
        <v>126.97474022133987</v>
      </c>
      <c r="O5167" s="8">
        <v>3080.3864983814415</v>
      </c>
      <c r="P5167" s="8">
        <v>2607.5418360887084</v>
      </c>
      <c r="Q5167" s="8">
        <f>P5167-Table3[[#This Row],[paid]]</f>
        <v>-472.84466229273312</v>
      </c>
      <c r="R5167" s="8">
        <v>20.535909989209607</v>
      </c>
      <c r="S5167" s="8">
        <v>2200</v>
      </c>
      <c r="T5167" s="10">
        <v>0.04</v>
      </c>
      <c r="U5167" s="8">
        <v>25.413720218016159</v>
      </c>
      <c r="V5167" s="10">
        <v>1.6243728011242275E-3</v>
      </c>
    </row>
    <row r="5168" spans="1:22" x14ac:dyDescent="0.25">
      <c r="A5168" s="6">
        <v>44760</v>
      </c>
      <c r="B5168" s="7" t="str">
        <f t="shared" si="80"/>
        <v>7</v>
      </c>
      <c r="C5168" s="17">
        <f>_xlfn.ISOWEEKNUM(Table3[[#This Row],[dt]])</f>
        <v>29</v>
      </c>
      <c r="D5168" s="1">
        <v>3010</v>
      </c>
      <c r="E5168" s="1" t="s">
        <v>24</v>
      </c>
      <c r="F5168" s="1" t="s">
        <v>92</v>
      </c>
      <c r="G5168" s="1" t="s">
        <v>37</v>
      </c>
      <c r="H5168" s="1" t="s">
        <v>11</v>
      </c>
      <c r="I5168" s="1" t="s">
        <v>18</v>
      </c>
      <c r="J5168" s="1" t="s">
        <v>13</v>
      </c>
      <c r="K5168" s="1" t="s">
        <v>15</v>
      </c>
      <c r="L5168" s="1" t="s">
        <v>77</v>
      </c>
      <c r="M5168" s="1">
        <v>76180</v>
      </c>
      <c r="N5168" s="17">
        <v>220.47874585468799</v>
      </c>
      <c r="O5168" s="8">
        <v>2049.3180445200092</v>
      </c>
      <c r="P5168" s="8">
        <v>1568.8578899762267</v>
      </c>
      <c r="Q5168" s="8">
        <f>P5168-Table3[[#This Row],[paid]]</f>
        <v>-480.46015454378244</v>
      </c>
      <c r="R5168" s="8">
        <v>7.1156876545833656</v>
      </c>
      <c r="S5168" s="8">
        <v>2200</v>
      </c>
      <c r="T5168" s="10">
        <v>0.06</v>
      </c>
      <c r="U5168" s="8">
        <v>459.4931692454972</v>
      </c>
      <c r="V5168" s="10">
        <v>4.8813978221704968E-2</v>
      </c>
    </row>
    <row r="5169" spans="1:22" x14ac:dyDescent="0.25">
      <c r="A5169" s="6">
        <v>44760</v>
      </c>
      <c r="B5169" s="7" t="str">
        <f t="shared" si="80"/>
        <v>7</v>
      </c>
      <c r="C5169" s="17">
        <f>_xlfn.ISOWEEKNUM(Table3[[#This Row],[dt]])</f>
        <v>29</v>
      </c>
      <c r="D5169" s="1">
        <v>17849</v>
      </c>
      <c r="E5169" s="1" t="s">
        <v>10</v>
      </c>
      <c r="F5169" s="1" t="s">
        <v>95</v>
      </c>
      <c r="G5169" s="1" t="s">
        <v>27</v>
      </c>
      <c r="H5169" s="1" t="s">
        <v>11</v>
      </c>
      <c r="I5169" s="1" t="s">
        <v>18</v>
      </c>
      <c r="J5169" s="1" t="s">
        <v>16</v>
      </c>
      <c r="K5169" s="1" t="s">
        <v>15</v>
      </c>
      <c r="L5169" s="1" t="s">
        <v>79</v>
      </c>
      <c r="M5169" s="1">
        <v>289430</v>
      </c>
      <c r="N5169" s="17">
        <v>599.62383357589249</v>
      </c>
      <c r="O5169" s="8">
        <v>2762.1351022784061</v>
      </c>
      <c r="P5169" s="8">
        <v>2281.3251224279861</v>
      </c>
      <c r="Q5169" s="8">
        <f>P5169-Table3[[#This Row],[paid]]</f>
        <v>-480.80997985041995</v>
      </c>
      <c r="R5169" s="8">
        <v>3.8045938047911934</v>
      </c>
      <c r="S5169" s="8">
        <v>2200</v>
      </c>
      <c r="T5169" s="10">
        <v>0.08</v>
      </c>
      <c r="U5169" s="8">
        <v>605.13786843201262</v>
      </c>
      <c r="V5169" s="10">
        <v>4.4209529984921801E-2</v>
      </c>
    </row>
    <row r="5170" spans="1:22" x14ac:dyDescent="0.25">
      <c r="A5170" s="6">
        <v>44760</v>
      </c>
      <c r="B5170" s="7" t="str">
        <f t="shared" si="80"/>
        <v>7</v>
      </c>
      <c r="C5170" s="17">
        <f>_xlfn.ISOWEEKNUM(Table3[[#This Row],[dt]])</f>
        <v>29</v>
      </c>
      <c r="D5170" s="1">
        <v>17956</v>
      </c>
      <c r="E5170" s="1" t="s">
        <v>10</v>
      </c>
      <c r="F5170" s="1" t="s">
        <v>93</v>
      </c>
      <c r="G5170" s="1" t="s">
        <v>62</v>
      </c>
      <c r="H5170" s="1" t="s">
        <v>11</v>
      </c>
      <c r="I5170" s="1" t="s">
        <v>18</v>
      </c>
      <c r="J5170" s="1" t="s">
        <v>13</v>
      </c>
      <c r="K5170" s="1" t="s">
        <v>14</v>
      </c>
      <c r="L5170" s="1" t="s">
        <v>76</v>
      </c>
      <c r="M5170" s="1">
        <v>40620</v>
      </c>
      <c r="N5170" s="17">
        <v>80.811348499264767</v>
      </c>
      <c r="O5170" s="8">
        <v>547.67737325845337</v>
      </c>
      <c r="P5170" s="8">
        <v>64.142821848624337</v>
      </c>
      <c r="Q5170" s="8">
        <f>P5170-Table3[[#This Row],[paid]]</f>
        <v>-483.53455140982902</v>
      </c>
      <c r="R5170" s="8">
        <v>0.79373532356297605</v>
      </c>
      <c r="S5170" s="8">
        <v>200</v>
      </c>
      <c r="T5170" s="10">
        <v>0.08</v>
      </c>
      <c r="U5170" s="8">
        <v>25.950760758052738</v>
      </c>
      <c r="V5170" s="10">
        <v>6.7429630757686265E-2</v>
      </c>
    </row>
    <row r="5171" spans="1:22" x14ac:dyDescent="0.25">
      <c r="A5171" s="6">
        <v>44760</v>
      </c>
      <c r="B5171" s="7" t="str">
        <f t="shared" si="80"/>
        <v>7</v>
      </c>
      <c r="C5171" s="17">
        <f>_xlfn.ISOWEEKNUM(Table3[[#This Row],[dt]])</f>
        <v>29</v>
      </c>
      <c r="D5171" s="1">
        <v>2917</v>
      </c>
      <c r="E5171" s="1" t="s">
        <v>10</v>
      </c>
      <c r="F5171" s="1" t="s">
        <v>92</v>
      </c>
      <c r="G5171" s="1" t="s">
        <v>63</v>
      </c>
      <c r="H5171" s="1" t="s">
        <v>17</v>
      </c>
      <c r="I5171" s="1" t="s">
        <v>18</v>
      </c>
      <c r="J5171" s="1" t="s">
        <v>13</v>
      </c>
      <c r="K5171" s="1" t="s">
        <v>15</v>
      </c>
      <c r="L5171" s="1" t="s">
        <v>75</v>
      </c>
      <c r="M5171" s="1">
        <v>31670</v>
      </c>
      <c r="N5171" s="17">
        <v>77.005997730588433</v>
      </c>
      <c r="O5171" s="8">
        <v>882.89677486093035</v>
      </c>
      <c r="P5171" s="8">
        <v>377.71303911824799</v>
      </c>
      <c r="Q5171" s="8">
        <f>P5171-Table3[[#This Row],[paid]]</f>
        <v>-505.18373574268236</v>
      </c>
      <c r="R5171" s="8">
        <v>4.9049820825607231</v>
      </c>
      <c r="S5171" s="8">
        <v>200</v>
      </c>
      <c r="T5171" s="10">
        <v>7.0000000000000007E-2</v>
      </c>
      <c r="U5171" s="8">
        <v>32.137591377916031</v>
      </c>
      <c r="V5171" s="10">
        <v>1.4180779255480834E-2</v>
      </c>
    </row>
    <row r="5172" spans="1:22" x14ac:dyDescent="0.25">
      <c r="A5172" s="6">
        <v>44760</v>
      </c>
      <c r="B5172" s="7" t="str">
        <f t="shared" si="80"/>
        <v>7</v>
      </c>
      <c r="C5172" s="17">
        <f>_xlfn.ISOWEEKNUM(Table3[[#This Row],[dt]])</f>
        <v>29</v>
      </c>
      <c r="D5172" s="1">
        <v>2789</v>
      </c>
      <c r="E5172" s="1" t="s">
        <v>10</v>
      </c>
      <c r="F5172" s="1" t="s">
        <v>92</v>
      </c>
      <c r="G5172" s="1" t="s">
        <v>31</v>
      </c>
      <c r="H5172" s="1" t="s">
        <v>17</v>
      </c>
      <c r="I5172" s="1" t="s">
        <v>12</v>
      </c>
      <c r="J5172" s="1" t="s">
        <v>13</v>
      </c>
      <c r="K5172" s="1" t="s">
        <v>14</v>
      </c>
      <c r="L5172" s="1" t="s">
        <v>78</v>
      </c>
      <c r="M5172" s="1">
        <v>14560</v>
      </c>
      <c r="N5172" s="17">
        <v>41.791720569210867</v>
      </c>
      <c r="O5172" s="8">
        <v>597.01773134201483</v>
      </c>
      <c r="P5172" s="8">
        <v>58.569009866454671</v>
      </c>
      <c r="Q5172" s="8">
        <f>P5172-Table3[[#This Row],[paid]]</f>
        <v>-538.44872147556021</v>
      </c>
      <c r="R5172" s="8">
        <v>1.4014500735728048</v>
      </c>
      <c r="S5172" s="8">
        <v>200</v>
      </c>
      <c r="T5172" s="10">
        <v>0.14000000000000001</v>
      </c>
      <c r="U5172" s="8">
        <v>32.772581336841213</v>
      </c>
      <c r="V5172" s="10">
        <v>9.3259163880828125E-2</v>
      </c>
    </row>
    <row r="5173" spans="1:22" x14ac:dyDescent="0.25">
      <c r="A5173" s="6">
        <v>44760</v>
      </c>
      <c r="B5173" s="7" t="str">
        <f t="shared" si="80"/>
        <v>7</v>
      </c>
      <c r="C5173" s="17">
        <f>_xlfn.ISOWEEKNUM(Table3[[#This Row],[dt]])</f>
        <v>29</v>
      </c>
      <c r="D5173" s="1">
        <v>17456</v>
      </c>
      <c r="E5173" s="1" t="s">
        <v>10</v>
      </c>
      <c r="F5173" s="1" t="s">
        <v>90</v>
      </c>
      <c r="G5173" s="1" t="s">
        <v>42</v>
      </c>
      <c r="H5173" s="1" t="s">
        <v>17</v>
      </c>
      <c r="I5173" s="1" t="s">
        <v>18</v>
      </c>
      <c r="J5173" s="1" t="s">
        <v>16</v>
      </c>
      <c r="K5173" s="1" t="s">
        <v>15</v>
      </c>
      <c r="L5173" s="1" t="s">
        <v>75</v>
      </c>
      <c r="M5173" s="1">
        <v>156110</v>
      </c>
      <c r="N5173" s="17">
        <v>328.17828119607168</v>
      </c>
      <c r="O5173" s="8">
        <v>3170.4673655379784</v>
      </c>
      <c r="P5173" s="8">
        <v>2588.2550512698785</v>
      </c>
      <c r="Q5173" s="8">
        <f>P5173-Table3[[#This Row],[paid]]</f>
        <v>-582.21231426809982</v>
      </c>
      <c r="R5173" s="8">
        <v>7.8867347401442247</v>
      </c>
      <c r="S5173" s="8">
        <v>3400</v>
      </c>
      <c r="T5173" s="10">
        <v>0.05</v>
      </c>
      <c r="U5173" s="8">
        <v>231.50123811702915</v>
      </c>
      <c r="V5173" s="10">
        <v>1.4907162903919087E-2</v>
      </c>
    </row>
    <row r="5174" spans="1:22" x14ac:dyDescent="0.25">
      <c r="A5174" s="6">
        <v>44760</v>
      </c>
      <c r="B5174" s="7" t="str">
        <f t="shared" si="80"/>
        <v>7</v>
      </c>
      <c r="C5174" s="17">
        <f>_xlfn.ISOWEEKNUM(Table3[[#This Row],[dt]])</f>
        <v>29</v>
      </c>
      <c r="D5174" s="1">
        <v>15839</v>
      </c>
      <c r="E5174" s="1" t="s">
        <v>10</v>
      </c>
      <c r="F5174" s="1" t="s">
        <v>94</v>
      </c>
      <c r="G5174" s="1" t="s">
        <v>63</v>
      </c>
      <c r="H5174" s="1" t="s">
        <v>19</v>
      </c>
      <c r="I5174" s="1" t="s">
        <v>12</v>
      </c>
      <c r="J5174" s="1" t="s">
        <v>16</v>
      </c>
      <c r="K5174" s="1" t="s">
        <v>14</v>
      </c>
      <c r="L5174" s="1" t="s">
        <v>80</v>
      </c>
      <c r="M5174" s="1">
        <v>94580</v>
      </c>
      <c r="N5174" s="17">
        <v>54.44537926759066</v>
      </c>
      <c r="O5174" s="8">
        <v>1969.212450073192</v>
      </c>
      <c r="P5174" s="8">
        <v>1374.5451115730309</v>
      </c>
      <c r="Q5174" s="8">
        <f>P5174-Table3[[#This Row],[paid]]</f>
        <v>-594.66733850016112</v>
      </c>
      <c r="R5174" s="8">
        <v>25.246313462476827</v>
      </c>
      <c r="S5174" s="8">
        <v>600</v>
      </c>
      <c r="T5174" s="10">
        <v>7.4999999999999997E-2</v>
      </c>
      <c r="U5174" s="8">
        <v>616.79693972932887</v>
      </c>
      <c r="V5174" s="10">
        <v>7.4788007384671645E-2</v>
      </c>
    </row>
    <row r="5175" spans="1:22" x14ac:dyDescent="0.25">
      <c r="A5175" s="6">
        <v>44760</v>
      </c>
      <c r="B5175" s="7" t="str">
        <f t="shared" si="80"/>
        <v>7</v>
      </c>
      <c r="C5175" s="17">
        <f>_xlfn.ISOWEEKNUM(Table3[[#This Row],[dt]])</f>
        <v>29</v>
      </c>
      <c r="D5175" s="1">
        <v>16656</v>
      </c>
      <c r="E5175" s="1" t="s">
        <v>10</v>
      </c>
      <c r="F5175" s="1" t="s">
        <v>93</v>
      </c>
      <c r="G5175" s="1" t="s">
        <v>25</v>
      </c>
      <c r="H5175" s="1" t="s">
        <v>11</v>
      </c>
      <c r="I5175" s="1" t="s">
        <v>18</v>
      </c>
      <c r="J5175" s="1" t="s">
        <v>13</v>
      </c>
      <c r="K5175" s="1" t="s">
        <v>14</v>
      </c>
      <c r="L5175" s="1" t="s">
        <v>76</v>
      </c>
      <c r="M5175" s="1">
        <v>76560</v>
      </c>
      <c r="N5175" s="17">
        <v>333.50306618735459</v>
      </c>
      <c r="O5175" s="8">
        <v>1366.1968622372076</v>
      </c>
      <c r="P5175" s="8">
        <v>737.26673555283435</v>
      </c>
      <c r="Q5175" s="8">
        <f>P5175-Table3[[#This Row],[paid]]</f>
        <v>-628.93012668437325</v>
      </c>
      <c r="R5175" s="8">
        <v>2.2106745343644136</v>
      </c>
      <c r="S5175" s="8">
        <v>1000</v>
      </c>
      <c r="T5175" s="10">
        <v>0.11</v>
      </c>
      <c r="U5175" s="8">
        <v>418.98438897096804</v>
      </c>
      <c r="V5175" s="10">
        <v>9.4715695321313048E-2</v>
      </c>
    </row>
    <row r="5176" spans="1:22" x14ac:dyDescent="0.25">
      <c r="A5176" s="6">
        <v>44760</v>
      </c>
      <c r="B5176" s="7" t="str">
        <f t="shared" si="80"/>
        <v>7</v>
      </c>
      <c r="C5176" s="17">
        <f>_xlfn.ISOWEEKNUM(Table3[[#This Row],[dt]])</f>
        <v>29</v>
      </c>
      <c r="D5176" s="1">
        <v>15242</v>
      </c>
      <c r="E5176" s="1" t="s">
        <v>10</v>
      </c>
      <c r="F5176" s="1" t="s">
        <v>93</v>
      </c>
      <c r="G5176" s="1" t="s">
        <v>74</v>
      </c>
      <c r="H5176" s="1" t="s">
        <v>11</v>
      </c>
      <c r="I5176" s="1" t="s">
        <v>18</v>
      </c>
      <c r="J5176" s="1" t="s">
        <v>13</v>
      </c>
      <c r="K5176" s="1" t="s">
        <v>14</v>
      </c>
      <c r="L5176" s="1" t="s">
        <v>75</v>
      </c>
      <c r="M5176" s="1">
        <v>52340</v>
      </c>
      <c r="N5176" s="17">
        <v>215.44468005488335</v>
      </c>
      <c r="O5176" s="8">
        <v>1382.4701607236318</v>
      </c>
      <c r="P5176" s="8">
        <v>752.13596328920721</v>
      </c>
      <c r="Q5176" s="8">
        <f>P5176-Table3[[#This Row],[paid]]</f>
        <v>-630.3341974344246</v>
      </c>
      <c r="R5176" s="8">
        <v>3.491086264453616</v>
      </c>
      <c r="S5176" s="8">
        <v>1000</v>
      </c>
      <c r="T5176" s="10">
        <v>0.14000000000000001</v>
      </c>
      <c r="U5176" s="8">
        <v>77.283278713053832</v>
      </c>
      <c r="V5176" s="10">
        <v>1.7125289948704235E-2</v>
      </c>
    </row>
    <row r="5177" spans="1:22" x14ac:dyDescent="0.25">
      <c r="A5177" s="6">
        <v>44760</v>
      </c>
      <c r="B5177" s="7" t="str">
        <f t="shared" si="80"/>
        <v>7</v>
      </c>
      <c r="C5177" s="17">
        <f>_xlfn.ISOWEEKNUM(Table3[[#This Row],[dt]])</f>
        <v>29</v>
      </c>
      <c r="D5177" s="1">
        <v>18221</v>
      </c>
      <c r="E5177" s="1" t="s">
        <v>10</v>
      </c>
      <c r="F5177" s="1" t="s">
        <v>95</v>
      </c>
      <c r="G5177" s="1" t="s">
        <v>50</v>
      </c>
      <c r="H5177" s="1" t="s">
        <v>11</v>
      </c>
      <c r="I5177" s="1" t="s">
        <v>12</v>
      </c>
      <c r="J5177" s="1" t="s">
        <v>13</v>
      </c>
      <c r="K5177" s="1" t="s">
        <v>15</v>
      </c>
      <c r="L5177" s="1" t="s">
        <v>79</v>
      </c>
      <c r="M5177" s="1">
        <v>39900</v>
      </c>
      <c r="N5177" s="17">
        <v>126.16999747027575</v>
      </c>
      <c r="O5177" s="8">
        <v>1090.7072513595731</v>
      </c>
      <c r="P5177" s="8">
        <v>458.71510381616241</v>
      </c>
      <c r="Q5177" s="8">
        <f>P5177-Table3[[#This Row],[paid]]</f>
        <v>-631.99214754341074</v>
      </c>
      <c r="R5177" s="8">
        <v>3.6356908378652428</v>
      </c>
      <c r="S5177" s="8">
        <v>400</v>
      </c>
      <c r="T5177" s="10">
        <v>0.13</v>
      </c>
      <c r="U5177" s="8">
        <v>33.841421380592053</v>
      </c>
      <c r="V5177" s="10">
        <v>1.229572963663686E-2</v>
      </c>
    </row>
    <row r="5178" spans="1:22" x14ac:dyDescent="0.25">
      <c r="A5178" s="6">
        <v>44760</v>
      </c>
      <c r="B5178" s="7" t="str">
        <f t="shared" si="80"/>
        <v>7</v>
      </c>
      <c r="C5178" s="17">
        <f>_xlfn.ISOWEEKNUM(Table3[[#This Row],[dt]])</f>
        <v>29</v>
      </c>
      <c r="D5178" s="1">
        <v>17268</v>
      </c>
      <c r="E5178" s="1" t="s">
        <v>10</v>
      </c>
      <c r="F5178" s="1" t="s">
        <v>91</v>
      </c>
      <c r="G5178" s="1" t="s">
        <v>51</v>
      </c>
      <c r="H5178" s="1" t="s">
        <v>11</v>
      </c>
      <c r="I5178" s="1" t="s">
        <v>18</v>
      </c>
      <c r="J5178" s="1" t="s">
        <v>16</v>
      </c>
      <c r="K5178" s="1" t="s">
        <v>14</v>
      </c>
      <c r="L5178" s="1" t="s">
        <v>77</v>
      </c>
      <c r="M5178" s="1">
        <v>55010</v>
      </c>
      <c r="N5178" s="17">
        <v>231.1140102600389</v>
      </c>
      <c r="O5178" s="8">
        <v>1124.6074266993505</v>
      </c>
      <c r="P5178" s="8">
        <v>455.98689886440292</v>
      </c>
      <c r="Q5178" s="8">
        <f>P5178-Table3[[#This Row],[paid]]</f>
        <v>-668.62052783494755</v>
      </c>
      <c r="R5178" s="8">
        <v>1.9729954854374572</v>
      </c>
      <c r="S5178" s="8">
        <v>800</v>
      </c>
      <c r="T5178" s="10">
        <v>0.15</v>
      </c>
      <c r="U5178" s="8">
        <v>230.44845085732157</v>
      </c>
      <c r="V5178" s="10">
        <v>8.4230654956401196E-2</v>
      </c>
    </row>
    <row r="5179" spans="1:22" x14ac:dyDescent="0.25">
      <c r="A5179" s="6">
        <v>44760</v>
      </c>
      <c r="B5179" s="7" t="str">
        <f t="shared" si="80"/>
        <v>7</v>
      </c>
      <c r="C5179" s="17">
        <f>_xlfn.ISOWEEKNUM(Table3[[#This Row],[dt]])</f>
        <v>29</v>
      </c>
      <c r="D5179" s="1">
        <v>7282</v>
      </c>
      <c r="E5179" s="1" t="s">
        <v>10</v>
      </c>
      <c r="F5179" s="1" t="s">
        <v>91</v>
      </c>
      <c r="G5179" s="1" t="s">
        <v>33</v>
      </c>
      <c r="H5179" s="1" t="s">
        <v>19</v>
      </c>
      <c r="I5179" s="1" t="s">
        <v>21</v>
      </c>
      <c r="J5179" s="1" t="s">
        <v>13</v>
      </c>
      <c r="K5179" s="1" t="s">
        <v>15</v>
      </c>
      <c r="L5179" s="1" t="s">
        <v>75</v>
      </c>
      <c r="M5179" s="1">
        <v>95380</v>
      </c>
      <c r="N5179" s="17">
        <v>77.17869184086311</v>
      </c>
      <c r="O5179" s="8">
        <v>1479.617278801378</v>
      </c>
      <c r="P5179" s="8">
        <v>793.0203194654722</v>
      </c>
      <c r="Q5179" s="8">
        <f>P5179-Table3[[#This Row],[paid]]</f>
        <v>-686.59695933590581</v>
      </c>
      <c r="R5179" s="8">
        <v>10.275119991676236</v>
      </c>
      <c r="S5179" s="8">
        <v>400</v>
      </c>
      <c r="T5179" s="10">
        <v>0.02</v>
      </c>
      <c r="U5179" s="8">
        <v>94.684433693331954</v>
      </c>
      <c r="V5179" s="10">
        <v>1.9899539219279422E-2</v>
      </c>
    </row>
    <row r="5180" spans="1:22" x14ac:dyDescent="0.25">
      <c r="A5180" s="6">
        <v>44760</v>
      </c>
      <c r="B5180" s="7" t="str">
        <f t="shared" si="80"/>
        <v>7</v>
      </c>
      <c r="C5180" s="17">
        <f>_xlfn.ISOWEEKNUM(Table3[[#This Row],[dt]])</f>
        <v>29</v>
      </c>
      <c r="D5180" s="1">
        <v>8767</v>
      </c>
      <c r="E5180" s="1" t="s">
        <v>10</v>
      </c>
      <c r="F5180" s="1" t="s">
        <v>94</v>
      </c>
      <c r="G5180" s="1" t="s">
        <v>43</v>
      </c>
      <c r="H5180" s="1" t="s">
        <v>17</v>
      </c>
      <c r="I5180" s="1" t="s">
        <v>18</v>
      </c>
      <c r="J5180" s="1" t="s">
        <v>13</v>
      </c>
      <c r="K5180" s="1" t="s">
        <v>14</v>
      </c>
      <c r="L5180" s="1" t="s">
        <v>76</v>
      </c>
      <c r="M5180" s="1">
        <v>98030</v>
      </c>
      <c r="N5180" s="17">
        <v>160.47174374046654</v>
      </c>
      <c r="O5180" s="8">
        <v>1767.6333793524464</v>
      </c>
      <c r="P5180" s="8">
        <v>1074.4515556005329</v>
      </c>
      <c r="Q5180" s="8">
        <f>P5180-Table3[[#This Row],[paid]]</f>
        <v>-693.1818237519135</v>
      </c>
      <c r="R5180" s="8">
        <v>6.6955809823956312</v>
      </c>
      <c r="S5180" s="8">
        <v>1200</v>
      </c>
      <c r="T5180" s="10">
        <v>0.12</v>
      </c>
      <c r="U5180" s="8">
        <v>540.1724019590248</v>
      </c>
      <c r="V5180" s="10">
        <v>8.3790407478649492E-2</v>
      </c>
    </row>
    <row r="5181" spans="1:22" x14ac:dyDescent="0.25">
      <c r="A5181" s="6">
        <v>44760</v>
      </c>
      <c r="B5181" s="7" t="str">
        <f t="shared" si="80"/>
        <v>7</v>
      </c>
      <c r="C5181" s="17">
        <f>_xlfn.ISOWEEKNUM(Table3[[#This Row],[dt]])</f>
        <v>29</v>
      </c>
      <c r="D5181" s="1">
        <v>16966</v>
      </c>
      <c r="E5181" s="1" t="s">
        <v>10</v>
      </c>
      <c r="F5181" s="1" t="s">
        <v>89</v>
      </c>
      <c r="G5181" s="1" t="s">
        <v>52</v>
      </c>
      <c r="H5181" s="1" t="s">
        <v>11</v>
      </c>
      <c r="I5181" s="1" t="s">
        <v>12</v>
      </c>
      <c r="J5181" s="1" t="s">
        <v>16</v>
      </c>
      <c r="K5181" s="1" t="s">
        <v>15</v>
      </c>
      <c r="L5181" s="1" t="s">
        <v>76</v>
      </c>
      <c r="M5181" s="1">
        <v>66140</v>
      </c>
      <c r="N5181" s="17">
        <v>143.37776891834648</v>
      </c>
      <c r="O5181" s="8">
        <v>1005.0741823729728</v>
      </c>
      <c r="P5181" s="8">
        <v>276.06378135262099</v>
      </c>
      <c r="Q5181" s="8">
        <f>P5181-Table3[[#This Row],[paid]]</f>
        <v>-729.01040102035176</v>
      </c>
      <c r="R5181" s="8">
        <v>1.925429468147458</v>
      </c>
      <c r="S5181" s="8">
        <v>200</v>
      </c>
      <c r="T5181" s="10">
        <v>0.2</v>
      </c>
      <c r="U5181" s="8">
        <v>309.93539669065109</v>
      </c>
      <c r="V5181" s="10">
        <v>0.18711581503138541</v>
      </c>
    </row>
    <row r="5182" spans="1:22" x14ac:dyDescent="0.25">
      <c r="A5182" s="6">
        <v>44760</v>
      </c>
      <c r="B5182" s="7" t="str">
        <f t="shared" si="80"/>
        <v>7</v>
      </c>
      <c r="C5182" s="17">
        <f>_xlfn.ISOWEEKNUM(Table3[[#This Row],[dt]])</f>
        <v>29</v>
      </c>
      <c r="D5182" s="1">
        <v>14315</v>
      </c>
      <c r="E5182" s="1" t="s">
        <v>10</v>
      </c>
      <c r="F5182" s="1" t="s">
        <v>94</v>
      </c>
      <c r="G5182" s="1" t="s">
        <v>48</v>
      </c>
      <c r="H5182" s="1" t="s">
        <v>11</v>
      </c>
      <c r="I5182" s="1" t="s">
        <v>12</v>
      </c>
      <c r="J5182" s="1" t="s">
        <v>16</v>
      </c>
      <c r="K5182" s="1" t="s">
        <v>14</v>
      </c>
      <c r="L5182" s="1" t="s">
        <v>80</v>
      </c>
      <c r="M5182" s="1">
        <v>58680</v>
      </c>
      <c r="N5182" s="17">
        <v>166.06428138265616</v>
      </c>
      <c r="O5182" s="8">
        <v>1486.0311150281557</v>
      </c>
      <c r="P5182" s="8">
        <v>734.45443223041048</v>
      </c>
      <c r="Q5182" s="8">
        <f>P5182-Table3[[#This Row],[paid]]</f>
        <v>-751.57668279774521</v>
      </c>
      <c r="R5182" s="8">
        <v>4.4227116518695109</v>
      </c>
      <c r="S5182" s="8">
        <v>800</v>
      </c>
      <c r="T5182" s="10">
        <v>0.15</v>
      </c>
      <c r="U5182" s="8">
        <v>520.69142806301124</v>
      </c>
      <c r="V5182" s="10">
        <v>0.11815832387807503</v>
      </c>
    </row>
    <row r="5183" spans="1:22" x14ac:dyDescent="0.25">
      <c r="A5183" s="6">
        <v>44760</v>
      </c>
      <c r="B5183" s="7" t="str">
        <f t="shared" si="80"/>
        <v>7</v>
      </c>
      <c r="C5183" s="17">
        <f>_xlfn.ISOWEEKNUM(Table3[[#This Row],[dt]])</f>
        <v>29</v>
      </c>
      <c r="D5183" s="1">
        <v>17144</v>
      </c>
      <c r="E5183" s="1" t="s">
        <v>24</v>
      </c>
      <c r="F5183" s="1" t="s">
        <v>95</v>
      </c>
      <c r="G5183" s="1" t="s">
        <v>25</v>
      </c>
      <c r="H5183" s="1" t="s">
        <v>19</v>
      </c>
      <c r="I5183" s="1" t="s">
        <v>21</v>
      </c>
      <c r="J5183" s="1" t="s">
        <v>13</v>
      </c>
      <c r="K5183" s="1" t="s">
        <v>15</v>
      </c>
      <c r="L5183" s="1" t="s">
        <v>77</v>
      </c>
      <c r="M5183" s="1">
        <v>52490</v>
      </c>
      <c r="N5183" s="17">
        <v>202.00188788846935</v>
      </c>
      <c r="O5183" s="8">
        <v>2094.3599589688038</v>
      </c>
      <c r="P5183" s="8">
        <v>1330.3920302821246</v>
      </c>
      <c r="Q5183" s="8">
        <f>P5183-Table3[[#This Row],[paid]]</f>
        <v>-763.96792868667922</v>
      </c>
      <c r="R5183" s="8">
        <v>6.5860376068201383</v>
      </c>
      <c r="S5183" s="8">
        <v>1200</v>
      </c>
      <c r="T5183" s="10">
        <v>0.12</v>
      </c>
      <c r="U5183" s="8">
        <v>157.58024353920584</v>
      </c>
      <c r="V5183" s="10">
        <v>1.9741078813912866E-2</v>
      </c>
    </row>
    <row r="5184" spans="1:22" x14ac:dyDescent="0.25">
      <c r="A5184" s="6">
        <v>44760</v>
      </c>
      <c r="B5184" s="7" t="str">
        <f t="shared" si="80"/>
        <v>7</v>
      </c>
      <c r="C5184" s="17">
        <f>_xlfn.ISOWEEKNUM(Table3[[#This Row],[dt]])</f>
        <v>29</v>
      </c>
      <c r="D5184" s="1">
        <v>17673</v>
      </c>
      <c r="E5184" s="1" t="s">
        <v>10</v>
      </c>
      <c r="F5184" s="1" t="s">
        <v>95</v>
      </c>
      <c r="G5184" s="1" t="s">
        <v>43</v>
      </c>
      <c r="H5184" s="1" t="s">
        <v>11</v>
      </c>
      <c r="I5184" s="1" t="s">
        <v>18</v>
      </c>
      <c r="J5184" s="1" t="s">
        <v>16</v>
      </c>
      <c r="K5184" s="1" t="s">
        <v>14</v>
      </c>
      <c r="L5184" s="1" t="s">
        <v>81</v>
      </c>
      <c r="M5184" s="1">
        <v>145600</v>
      </c>
      <c r="N5184" s="17">
        <v>605.40540540540542</v>
      </c>
      <c r="O5184" s="8">
        <v>1715.6157069054391</v>
      </c>
      <c r="P5184" s="8">
        <v>930.68371197040187</v>
      </c>
      <c r="Q5184" s="8">
        <f>P5184-Table3[[#This Row],[paid]]</f>
        <v>-784.93199493503721</v>
      </c>
      <c r="R5184" s="8">
        <v>1.5372900599511101</v>
      </c>
      <c r="S5184" s="8">
        <v>2000</v>
      </c>
      <c r="T5184" s="10">
        <v>0.1</v>
      </c>
      <c r="U5184" s="8">
        <v>352.95589087031766</v>
      </c>
      <c r="V5184" s="10">
        <v>6.3207275527768586E-2</v>
      </c>
    </row>
    <row r="5185" spans="1:22" x14ac:dyDescent="0.25">
      <c r="A5185" s="6">
        <v>44760</v>
      </c>
      <c r="B5185" s="7" t="str">
        <f t="shared" si="80"/>
        <v>7</v>
      </c>
      <c r="C5185" s="17">
        <f>_xlfn.ISOWEEKNUM(Table3[[#This Row],[dt]])</f>
        <v>29</v>
      </c>
      <c r="D5185" s="1">
        <v>16862</v>
      </c>
      <c r="E5185" s="1" t="s">
        <v>10</v>
      </c>
      <c r="F5185" s="1" t="s">
        <v>92</v>
      </c>
      <c r="G5185" s="1" t="s">
        <v>73</v>
      </c>
      <c r="H5185" s="1" t="s">
        <v>17</v>
      </c>
      <c r="I5185" s="1" t="s">
        <v>12</v>
      </c>
      <c r="J5185" s="1" t="s">
        <v>13</v>
      </c>
      <c r="K5185" s="1" t="s">
        <v>14</v>
      </c>
      <c r="L5185" s="1" t="s">
        <v>78</v>
      </c>
      <c r="M5185" s="1">
        <v>56810</v>
      </c>
      <c r="N5185" s="17">
        <v>114.26642147003045</v>
      </c>
      <c r="O5185" s="8">
        <v>1722.7988749506376</v>
      </c>
      <c r="P5185" s="8">
        <v>937.41934453906595</v>
      </c>
      <c r="Q5185" s="8">
        <f>P5185-Table3[[#This Row],[paid]]</f>
        <v>-785.37953041157164</v>
      </c>
      <c r="R5185" s="8">
        <v>8.2038041664316079</v>
      </c>
      <c r="S5185" s="8">
        <v>1200</v>
      </c>
      <c r="T5185" s="10">
        <v>0.09</v>
      </c>
      <c r="U5185" s="8">
        <v>15.785066835836941</v>
      </c>
      <c r="V5185" s="10">
        <v>2.8064755522333395E-3</v>
      </c>
    </row>
    <row r="5186" spans="1:22" x14ac:dyDescent="0.25">
      <c r="A5186" s="6">
        <v>44760</v>
      </c>
      <c r="B5186" s="7" t="str">
        <f t="shared" ref="B5186:B5249" si="81">TEXT(A5186,"M")</f>
        <v>7</v>
      </c>
      <c r="C5186" s="17">
        <f>_xlfn.ISOWEEKNUM(Table3[[#This Row],[dt]])</f>
        <v>29</v>
      </c>
      <c r="D5186" s="1">
        <v>13948</v>
      </c>
      <c r="E5186" s="1" t="s">
        <v>10</v>
      </c>
      <c r="F5186" s="1" t="s">
        <v>93</v>
      </c>
      <c r="G5186" s="1" t="s">
        <v>26</v>
      </c>
      <c r="H5186" s="1" t="s">
        <v>11</v>
      </c>
      <c r="I5186" s="1" t="s">
        <v>18</v>
      </c>
      <c r="J5186" s="1" t="s">
        <v>13</v>
      </c>
      <c r="K5186" s="1" t="s">
        <v>14</v>
      </c>
      <c r="L5186" s="1" t="s">
        <v>81</v>
      </c>
      <c r="M5186" s="1">
        <v>43770</v>
      </c>
      <c r="N5186" s="17">
        <v>165.54647088269647</v>
      </c>
      <c r="O5186" s="8">
        <v>1339.8103677427098</v>
      </c>
      <c r="P5186" s="8">
        <v>543.62960301924852</v>
      </c>
      <c r="Q5186" s="8">
        <f>P5186-Table3[[#This Row],[paid]]</f>
        <v>-796.18076472346127</v>
      </c>
      <c r="R5186" s="8">
        <v>3.283848940545858</v>
      </c>
      <c r="S5186" s="8">
        <v>600</v>
      </c>
      <c r="T5186" s="10">
        <v>0.1</v>
      </c>
      <c r="U5186" s="8">
        <v>61.773817590100947</v>
      </c>
      <c r="V5186" s="10">
        <v>1.89386968771314E-2</v>
      </c>
    </row>
    <row r="5187" spans="1:22" x14ac:dyDescent="0.25">
      <c r="A5187" s="6">
        <v>44760</v>
      </c>
      <c r="B5187" s="7" t="str">
        <f t="shared" si="81"/>
        <v>7</v>
      </c>
      <c r="C5187" s="17">
        <f>_xlfn.ISOWEEKNUM(Table3[[#This Row],[dt]])</f>
        <v>29</v>
      </c>
      <c r="D5187" s="1">
        <v>7797</v>
      </c>
      <c r="E5187" s="1" t="s">
        <v>10</v>
      </c>
      <c r="F5187" s="1" t="s">
        <v>91</v>
      </c>
      <c r="G5187" s="1" t="s">
        <v>41</v>
      </c>
      <c r="H5187" s="1" t="s">
        <v>19</v>
      </c>
      <c r="I5187" s="1" t="s">
        <v>18</v>
      </c>
      <c r="J5187" s="1" t="s">
        <v>13</v>
      </c>
      <c r="K5187" s="1" t="s">
        <v>14</v>
      </c>
      <c r="L5187" s="1" t="s">
        <v>75</v>
      </c>
      <c r="M5187" s="1">
        <v>64580</v>
      </c>
      <c r="N5187" s="17">
        <v>110.91319495559154</v>
      </c>
      <c r="O5187" s="8">
        <v>1873.9285896062661</v>
      </c>
      <c r="P5187" s="8">
        <v>989.73050948503078</v>
      </c>
      <c r="Q5187" s="8">
        <f>P5187-Table3[[#This Row],[paid]]</f>
        <v>-884.19808012123531</v>
      </c>
      <c r="R5187" s="8">
        <v>8.9234694743155529</v>
      </c>
      <c r="S5187" s="8">
        <v>1200</v>
      </c>
      <c r="T5187" s="10">
        <v>0.125</v>
      </c>
      <c r="U5187" s="8">
        <v>100.99444692719585</v>
      </c>
      <c r="V5187" s="10">
        <v>1.7007061679807589E-2</v>
      </c>
    </row>
    <row r="5188" spans="1:22" x14ac:dyDescent="0.25">
      <c r="A5188" s="6">
        <v>44760</v>
      </c>
      <c r="B5188" s="7" t="str">
        <f t="shared" si="81"/>
        <v>7</v>
      </c>
      <c r="C5188" s="17">
        <f>_xlfn.ISOWEEKNUM(Table3[[#This Row],[dt]])</f>
        <v>29</v>
      </c>
      <c r="D5188" s="1">
        <v>7581</v>
      </c>
      <c r="E5188" s="1" t="s">
        <v>10</v>
      </c>
      <c r="F5188" s="1" t="s">
        <v>93</v>
      </c>
      <c r="G5188" s="1" t="s">
        <v>55</v>
      </c>
      <c r="H5188" s="1" t="s">
        <v>11</v>
      </c>
      <c r="I5188" s="1" t="s">
        <v>12</v>
      </c>
      <c r="J5188" s="1" t="s">
        <v>13</v>
      </c>
      <c r="K5188" s="1" t="s">
        <v>14</v>
      </c>
      <c r="L5188" s="1" t="s">
        <v>77</v>
      </c>
      <c r="M5188" s="1">
        <v>46810</v>
      </c>
      <c r="N5188" s="17">
        <v>237.57333333333332</v>
      </c>
      <c r="O5188" s="8">
        <v>1000.3576510813137</v>
      </c>
      <c r="P5188" s="8">
        <v>83.918891840710216</v>
      </c>
      <c r="Q5188" s="8">
        <f>P5188-Table3[[#This Row],[paid]]</f>
        <v>-916.43875924060353</v>
      </c>
      <c r="R5188" s="8">
        <v>0.35323363385639617</v>
      </c>
      <c r="S5188" s="8">
        <v>200</v>
      </c>
      <c r="T5188" s="10">
        <v>0.17</v>
      </c>
      <c r="U5188" s="8">
        <v>8.6177666714854695</v>
      </c>
      <c r="V5188" s="10">
        <v>1.7115269443427183E-2</v>
      </c>
    </row>
    <row r="5189" spans="1:22" x14ac:dyDescent="0.25">
      <c r="A5189" s="6">
        <v>44760</v>
      </c>
      <c r="B5189" s="7" t="str">
        <f t="shared" si="81"/>
        <v>7</v>
      </c>
      <c r="C5189" s="17">
        <f>_xlfn.ISOWEEKNUM(Table3[[#This Row],[dt]])</f>
        <v>29</v>
      </c>
      <c r="D5189" s="1">
        <v>16861</v>
      </c>
      <c r="E5189" s="1" t="s">
        <v>10</v>
      </c>
      <c r="F5189" s="1" t="s">
        <v>89</v>
      </c>
      <c r="G5189" s="1" t="s">
        <v>38</v>
      </c>
      <c r="H5189" s="1" t="s">
        <v>11</v>
      </c>
      <c r="I5189" s="1" t="s">
        <v>18</v>
      </c>
      <c r="J5189" s="1" t="s">
        <v>13</v>
      </c>
      <c r="K5189" s="1" t="s">
        <v>15</v>
      </c>
      <c r="L5189" s="1" t="s">
        <v>80</v>
      </c>
      <c r="M5189" s="1">
        <v>405500</v>
      </c>
      <c r="N5189" s="17">
        <v>2791.3117433655366</v>
      </c>
      <c r="O5189" s="8">
        <v>9032.6721979806134</v>
      </c>
      <c r="P5189" s="8">
        <v>8112.2921429197813</v>
      </c>
      <c r="Q5189" s="8">
        <f>P5189-Table3[[#This Row],[paid]]</f>
        <v>-920.38005506083209</v>
      </c>
      <c r="R5189" s="8">
        <v>2.9062651859654483</v>
      </c>
      <c r="S5189" s="8">
        <v>9000</v>
      </c>
      <c r="T5189" s="10">
        <v>7.0000000000000007E-2</v>
      </c>
      <c r="U5189" s="8">
        <v>2123.9179802847111</v>
      </c>
      <c r="V5189" s="10">
        <v>4.3635796617162367E-2</v>
      </c>
    </row>
    <row r="5190" spans="1:22" x14ac:dyDescent="0.25">
      <c r="A5190" s="6">
        <v>44760</v>
      </c>
      <c r="B5190" s="7" t="str">
        <f t="shared" si="81"/>
        <v>7</v>
      </c>
      <c r="C5190" s="17">
        <f>_xlfn.ISOWEEKNUM(Table3[[#This Row],[dt]])</f>
        <v>29</v>
      </c>
      <c r="D5190" s="1">
        <v>9288</v>
      </c>
      <c r="E5190" s="1" t="s">
        <v>10</v>
      </c>
      <c r="F5190" s="1" t="s">
        <v>89</v>
      </c>
      <c r="G5190" s="1" t="s">
        <v>51</v>
      </c>
      <c r="H5190" s="1" t="s">
        <v>19</v>
      </c>
      <c r="I5190" s="1" t="s">
        <v>21</v>
      </c>
      <c r="J5190" s="1" t="s">
        <v>13</v>
      </c>
      <c r="K5190" s="1" t="s">
        <v>14</v>
      </c>
      <c r="L5190" s="1" t="s">
        <v>75</v>
      </c>
      <c r="M5190" s="1">
        <v>59820</v>
      </c>
      <c r="N5190" s="17">
        <v>112.59478354396343</v>
      </c>
      <c r="O5190" s="8">
        <v>1674.3778018100056</v>
      </c>
      <c r="P5190" s="8">
        <v>641.2455992027717</v>
      </c>
      <c r="Q5190" s="8">
        <f>P5190-Table3[[#This Row],[paid]]</f>
        <v>-1033.1322026072339</v>
      </c>
      <c r="R5190" s="8">
        <v>5.6951625911904955</v>
      </c>
      <c r="S5190" s="8">
        <v>1200</v>
      </c>
      <c r="T5190" s="10">
        <v>6.5000000000000002E-2</v>
      </c>
      <c r="U5190" s="8">
        <v>167.57031593806605</v>
      </c>
      <c r="V5190" s="10">
        <v>4.3553337480053862E-2</v>
      </c>
    </row>
    <row r="5191" spans="1:22" x14ac:dyDescent="0.25">
      <c r="A5191" s="6">
        <v>44760</v>
      </c>
      <c r="B5191" s="7" t="str">
        <f t="shared" si="81"/>
        <v>7</v>
      </c>
      <c r="C5191" s="17">
        <f>_xlfn.ISOWEEKNUM(Table3[[#This Row],[dt]])</f>
        <v>29</v>
      </c>
      <c r="D5191" s="1">
        <v>15169</v>
      </c>
      <c r="E5191" s="1" t="s">
        <v>10</v>
      </c>
      <c r="F5191" s="1" t="s">
        <v>92</v>
      </c>
      <c r="G5191" s="1" t="s">
        <v>58</v>
      </c>
      <c r="H5191" s="1" t="s">
        <v>11</v>
      </c>
      <c r="I5191" s="1" t="s">
        <v>18</v>
      </c>
      <c r="J5191" s="1" t="s">
        <v>13</v>
      </c>
      <c r="K5191" s="1" t="s">
        <v>14</v>
      </c>
      <c r="L5191" s="1" t="s">
        <v>77</v>
      </c>
      <c r="M5191" s="1">
        <v>62870</v>
      </c>
      <c r="N5191" s="17">
        <v>347.96218002921051</v>
      </c>
      <c r="O5191" s="8">
        <v>1476.2844684919041</v>
      </c>
      <c r="P5191" s="8">
        <v>396.36663734545317</v>
      </c>
      <c r="Q5191" s="8">
        <f>P5191-Table3[[#This Row],[paid]]</f>
        <v>-1079.9178311464509</v>
      </c>
      <c r="R5191" s="8">
        <v>1.1391083861820248</v>
      </c>
      <c r="S5191" s="8">
        <v>600</v>
      </c>
      <c r="T5191" s="10">
        <v>0.09</v>
      </c>
      <c r="U5191" s="8">
        <v>107.86785175328077</v>
      </c>
      <c r="V5191" s="10">
        <v>4.5356933703138001E-2</v>
      </c>
    </row>
    <row r="5192" spans="1:22" x14ac:dyDescent="0.25">
      <c r="A5192" s="6">
        <v>44760</v>
      </c>
      <c r="B5192" s="7" t="str">
        <f t="shared" si="81"/>
        <v>7</v>
      </c>
      <c r="C5192" s="17">
        <f>_xlfn.ISOWEEKNUM(Table3[[#This Row],[dt]])</f>
        <v>29</v>
      </c>
      <c r="D5192" s="1">
        <v>5638</v>
      </c>
      <c r="E5192" s="1" t="s">
        <v>10</v>
      </c>
      <c r="F5192" s="1" t="s">
        <v>94</v>
      </c>
      <c r="G5192" s="1" t="s">
        <v>68</v>
      </c>
      <c r="H5192" s="1" t="s">
        <v>11</v>
      </c>
      <c r="I5192" s="1" t="s">
        <v>12</v>
      </c>
      <c r="J5192" s="1" t="s">
        <v>16</v>
      </c>
      <c r="K5192" s="1" t="s">
        <v>15</v>
      </c>
      <c r="L5192" s="1" t="s">
        <v>78</v>
      </c>
      <c r="M5192" s="1">
        <v>315700</v>
      </c>
      <c r="N5192" s="17">
        <v>743.50038550501154</v>
      </c>
      <c r="O5192" s="8">
        <v>4220.7880275831631</v>
      </c>
      <c r="P5192" s="8">
        <v>3113.2515135347417</v>
      </c>
      <c r="Q5192" s="8">
        <f>P5192-Table3[[#This Row],[paid]]</f>
        <v>-1107.5365140484214</v>
      </c>
      <c r="R5192" s="8">
        <v>4.1872897099039328</v>
      </c>
      <c r="S5192" s="8">
        <v>2000</v>
      </c>
      <c r="T5192" s="10">
        <v>0.04</v>
      </c>
      <c r="U5192" s="8">
        <v>75.531327086049941</v>
      </c>
      <c r="V5192" s="10">
        <v>4.0435391935452047E-3</v>
      </c>
    </row>
    <row r="5193" spans="1:22" x14ac:dyDescent="0.25">
      <c r="A5193" s="6">
        <v>44760</v>
      </c>
      <c r="B5193" s="7" t="str">
        <f t="shared" si="81"/>
        <v>7</v>
      </c>
      <c r="C5193" s="17">
        <f>_xlfn.ISOWEEKNUM(Table3[[#This Row],[dt]])</f>
        <v>29</v>
      </c>
      <c r="D5193" s="1">
        <v>7576</v>
      </c>
      <c r="E5193" s="1" t="s">
        <v>10</v>
      </c>
      <c r="F5193" s="1" t="s">
        <v>95</v>
      </c>
      <c r="G5193" s="1" t="s">
        <v>65</v>
      </c>
      <c r="H5193" s="1" t="s">
        <v>17</v>
      </c>
      <c r="I5193" s="1" t="s">
        <v>12</v>
      </c>
      <c r="J5193" s="1" t="s">
        <v>16</v>
      </c>
      <c r="K5193" s="1" t="s">
        <v>14</v>
      </c>
      <c r="L5193" s="1" t="s">
        <v>76</v>
      </c>
      <c r="M5193" s="1">
        <v>120900</v>
      </c>
      <c r="N5193" s="17">
        <v>281.6702214930271</v>
      </c>
      <c r="O5193" s="8">
        <v>3336.2542079510786</v>
      </c>
      <c r="P5193" s="8">
        <v>2205.9236190390234</v>
      </c>
      <c r="Q5193" s="8">
        <f>P5193-Table3[[#This Row],[paid]]</f>
        <v>-1130.3305889120552</v>
      </c>
      <c r="R5193" s="8">
        <v>7.8315826477724846</v>
      </c>
      <c r="S5193" s="8">
        <v>3000</v>
      </c>
      <c r="T5193" s="10">
        <v>0.1</v>
      </c>
      <c r="U5193" s="8">
        <v>239.06800965481526</v>
      </c>
      <c r="V5193" s="10">
        <v>1.8062578382999617E-2</v>
      </c>
    </row>
    <row r="5194" spans="1:22" x14ac:dyDescent="0.25">
      <c r="A5194" s="6">
        <v>44760</v>
      </c>
      <c r="B5194" s="7" t="str">
        <f t="shared" si="81"/>
        <v>7</v>
      </c>
      <c r="C5194" s="17">
        <f>_xlfn.ISOWEEKNUM(Table3[[#This Row],[dt]])</f>
        <v>29</v>
      </c>
      <c r="D5194" s="1">
        <v>10778</v>
      </c>
      <c r="E5194" s="1" t="s">
        <v>10</v>
      </c>
      <c r="F5194" s="1" t="s">
        <v>91</v>
      </c>
      <c r="G5194" s="1" t="s">
        <v>46</v>
      </c>
      <c r="H5194" s="1" t="s">
        <v>17</v>
      </c>
      <c r="I5194" s="1" t="s">
        <v>12</v>
      </c>
      <c r="J5194" s="1" t="s">
        <v>16</v>
      </c>
      <c r="K5194" s="1" t="s">
        <v>20</v>
      </c>
      <c r="L5194" s="1" t="s">
        <v>81</v>
      </c>
      <c r="M5194" s="1">
        <v>41270</v>
      </c>
      <c r="N5194" s="17">
        <v>78.871833763082066</v>
      </c>
      <c r="O5194" s="8">
        <v>1431.5375119724315</v>
      </c>
      <c r="P5194" s="8">
        <v>298.69838272461828</v>
      </c>
      <c r="Q5194" s="8">
        <f>P5194-Table3[[#This Row],[paid]]</f>
        <v>-1132.8391292478132</v>
      </c>
      <c r="R5194" s="8">
        <v>3.7871362750593422</v>
      </c>
      <c r="S5194" s="8">
        <v>600</v>
      </c>
      <c r="T5194" s="10">
        <v>0.09</v>
      </c>
      <c r="U5194" s="8">
        <v>87.029158951218861</v>
      </c>
      <c r="V5194" s="10">
        <v>4.8560222164228263E-2</v>
      </c>
    </row>
    <row r="5195" spans="1:22" x14ac:dyDescent="0.25">
      <c r="A5195" s="6">
        <v>44760</v>
      </c>
      <c r="B5195" s="7" t="str">
        <f t="shared" si="81"/>
        <v>7</v>
      </c>
      <c r="C5195" s="17">
        <f>_xlfn.ISOWEEKNUM(Table3[[#This Row],[dt]])</f>
        <v>29</v>
      </c>
      <c r="D5195" s="1">
        <v>5289</v>
      </c>
      <c r="E5195" s="1" t="s">
        <v>10</v>
      </c>
      <c r="F5195" s="1" t="s">
        <v>93</v>
      </c>
      <c r="G5195" s="1" t="s">
        <v>41</v>
      </c>
      <c r="H5195" s="1" t="s">
        <v>17</v>
      </c>
      <c r="I5195" s="1" t="s">
        <v>12</v>
      </c>
      <c r="J5195" s="1" t="s">
        <v>16</v>
      </c>
      <c r="K5195" s="1" t="s">
        <v>14</v>
      </c>
      <c r="L5195" s="1" t="s">
        <v>78</v>
      </c>
      <c r="M5195" s="1">
        <v>454790</v>
      </c>
      <c r="N5195" s="17">
        <v>1794.3156297420333</v>
      </c>
      <c r="O5195" s="8">
        <v>9951.5383758305106</v>
      </c>
      <c r="P5195" s="8">
        <v>8804.8327651530253</v>
      </c>
      <c r="Q5195" s="8">
        <f>P5195-Table3[[#This Row],[paid]]</f>
        <v>-1146.7056106774853</v>
      </c>
      <c r="R5195" s="8">
        <v>4.9070702050446311</v>
      </c>
      <c r="S5195" s="8">
        <v>14400</v>
      </c>
      <c r="T5195" s="10">
        <v>0.04</v>
      </c>
      <c r="U5195" s="8">
        <v>1462.8393460408797</v>
      </c>
      <c r="V5195" s="10">
        <v>2.769008386376123E-2</v>
      </c>
    </row>
    <row r="5196" spans="1:22" x14ac:dyDescent="0.25">
      <c r="A5196" s="6">
        <v>44760</v>
      </c>
      <c r="B5196" s="7" t="str">
        <f t="shared" si="81"/>
        <v>7</v>
      </c>
      <c r="C5196" s="17">
        <f>_xlfn.ISOWEEKNUM(Table3[[#This Row],[dt]])</f>
        <v>29</v>
      </c>
      <c r="D5196" s="1">
        <v>10777</v>
      </c>
      <c r="E5196" s="1" t="s">
        <v>10</v>
      </c>
      <c r="F5196" s="1" t="s">
        <v>91</v>
      </c>
      <c r="G5196" s="1" t="s">
        <v>42</v>
      </c>
      <c r="H5196" s="1" t="s">
        <v>11</v>
      </c>
      <c r="I5196" s="1" t="s">
        <v>18</v>
      </c>
      <c r="J5196" s="1" t="s">
        <v>16</v>
      </c>
      <c r="K5196" s="1" t="s">
        <v>15</v>
      </c>
      <c r="L5196" s="1" t="s">
        <v>81</v>
      </c>
      <c r="M5196" s="1">
        <v>121540</v>
      </c>
      <c r="N5196" s="17">
        <v>822.02365700324765</v>
      </c>
      <c r="O5196" s="8">
        <v>2905.5464891309812</v>
      </c>
      <c r="P5196" s="8">
        <v>1753.6181722381762</v>
      </c>
      <c r="Q5196" s="8">
        <f>P5196-Table3[[#This Row],[paid]]</f>
        <v>-1151.928316892805</v>
      </c>
      <c r="R5196" s="8">
        <v>2.1332940448832458</v>
      </c>
      <c r="S5196" s="8">
        <v>1800</v>
      </c>
      <c r="T5196" s="10">
        <v>0.15</v>
      </c>
      <c r="U5196" s="8">
        <v>1358.9277354905907</v>
      </c>
      <c r="V5196" s="10">
        <v>0.1291546583518963</v>
      </c>
    </row>
    <row r="5197" spans="1:22" x14ac:dyDescent="0.25">
      <c r="A5197" s="6">
        <v>44760</v>
      </c>
      <c r="B5197" s="7" t="str">
        <f t="shared" si="81"/>
        <v>7</v>
      </c>
      <c r="C5197" s="17">
        <f>_xlfn.ISOWEEKNUM(Table3[[#This Row],[dt]])</f>
        <v>29</v>
      </c>
      <c r="D5197" s="1">
        <v>17962</v>
      </c>
      <c r="E5197" s="1" t="s">
        <v>10</v>
      </c>
      <c r="F5197" s="1" t="s">
        <v>91</v>
      </c>
      <c r="G5197" s="1" t="s">
        <v>42</v>
      </c>
      <c r="H5197" s="1" t="s">
        <v>11</v>
      </c>
      <c r="I5197" s="1" t="s">
        <v>12</v>
      </c>
      <c r="J5197" s="1" t="s">
        <v>23</v>
      </c>
      <c r="K5197" s="1" t="s">
        <v>15</v>
      </c>
      <c r="L5197" s="1" t="s">
        <v>81</v>
      </c>
      <c r="M5197" s="1">
        <v>112930</v>
      </c>
      <c r="N5197" s="17">
        <v>643.3523230415019</v>
      </c>
      <c r="O5197" s="8">
        <v>2638.0133143109524</v>
      </c>
      <c r="P5197" s="8">
        <v>1465.6062124148211</v>
      </c>
      <c r="Q5197" s="8">
        <f>P5197-Table3[[#This Row],[paid]]</f>
        <v>-1172.4071018961313</v>
      </c>
      <c r="R5197" s="8">
        <v>2.2780771280750884</v>
      </c>
      <c r="S5197" s="8">
        <v>1600</v>
      </c>
      <c r="T5197" s="10">
        <v>0.06</v>
      </c>
      <c r="U5197" s="8">
        <v>438.05334357164577</v>
      </c>
      <c r="V5197" s="10">
        <v>4.9814806990330945E-2</v>
      </c>
    </row>
    <row r="5198" spans="1:22" x14ac:dyDescent="0.25">
      <c r="A5198" s="6">
        <v>44760</v>
      </c>
      <c r="B5198" s="7" t="str">
        <f t="shared" si="81"/>
        <v>7</v>
      </c>
      <c r="C5198" s="17">
        <f>_xlfn.ISOWEEKNUM(Table3[[#This Row],[dt]])</f>
        <v>29</v>
      </c>
      <c r="D5198" s="1">
        <v>5247</v>
      </c>
      <c r="E5198" s="1" t="s">
        <v>10</v>
      </c>
      <c r="F5198" s="1" t="s">
        <v>95</v>
      </c>
      <c r="G5198" s="1" t="s">
        <v>54</v>
      </c>
      <c r="H5198" s="1" t="s">
        <v>11</v>
      </c>
      <c r="I5198" s="1" t="s">
        <v>18</v>
      </c>
      <c r="J5198" s="1" t="s">
        <v>13</v>
      </c>
      <c r="K5198" s="1" t="s">
        <v>15</v>
      </c>
      <c r="L5198" s="1" t="s">
        <v>77</v>
      </c>
      <c r="M5198" s="1">
        <v>90650</v>
      </c>
      <c r="N5198" s="17">
        <v>166.21013445938436</v>
      </c>
      <c r="O5198" s="8">
        <v>2212.8138994396845</v>
      </c>
      <c r="P5198" s="8">
        <v>928.76791858450667</v>
      </c>
      <c r="Q5198" s="8">
        <f>P5198-Table3[[#This Row],[paid]]</f>
        <v>-1284.0459808551777</v>
      </c>
      <c r="R5198" s="8">
        <v>5.5879138874739516</v>
      </c>
      <c r="S5198" s="8">
        <v>800</v>
      </c>
      <c r="T5198" s="10">
        <v>7.0000000000000007E-2</v>
      </c>
      <c r="U5198" s="8">
        <v>151.80564608938687</v>
      </c>
      <c r="V5198" s="10">
        <v>2.7241402839858892E-2</v>
      </c>
    </row>
    <row r="5199" spans="1:22" x14ac:dyDescent="0.25">
      <c r="A5199" s="6">
        <v>44760</v>
      </c>
      <c r="B5199" s="7" t="str">
        <f t="shared" si="81"/>
        <v>7</v>
      </c>
      <c r="C5199" s="17">
        <f>_xlfn.ISOWEEKNUM(Table3[[#This Row],[dt]])</f>
        <v>29</v>
      </c>
      <c r="D5199" s="1">
        <v>17933</v>
      </c>
      <c r="E5199" s="1" t="s">
        <v>10</v>
      </c>
      <c r="F5199" s="1" t="s">
        <v>93</v>
      </c>
      <c r="G5199" s="1" t="s">
        <v>46</v>
      </c>
      <c r="H5199" s="1" t="s">
        <v>11</v>
      </c>
      <c r="I5199" s="1" t="s">
        <v>12</v>
      </c>
      <c r="J5199" s="1" t="s">
        <v>16</v>
      </c>
      <c r="K5199" s="1" t="s">
        <v>15</v>
      </c>
      <c r="L5199" s="1" t="s">
        <v>80</v>
      </c>
      <c r="M5199" s="1">
        <v>118460</v>
      </c>
      <c r="N5199" s="17">
        <v>792.05094847668897</v>
      </c>
      <c r="O5199" s="8">
        <v>3456.3068029346709</v>
      </c>
      <c r="P5199" s="8">
        <v>2064.5332439599083</v>
      </c>
      <c r="Q5199" s="8">
        <f>P5199-Table3[[#This Row],[paid]]</f>
        <v>-1391.7735589747626</v>
      </c>
      <c r="R5199" s="8">
        <v>2.6065662163911543</v>
      </c>
      <c r="S5199" s="8">
        <v>2200</v>
      </c>
      <c r="T5199" s="10">
        <v>0.14000000000000001</v>
      </c>
      <c r="U5199" s="8">
        <v>1673.4221446208967</v>
      </c>
      <c r="V5199" s="10">
        <v>0.13509285529120088</v>
      </c>
    </row>
    <row r="5200" spans="1:22" x14ac:dyDescent="0.25">
      <c r="A5200" s="6">
        <v>44760</v>
      </c>
      <c r="B5200" s="7" t="str">
        <f t="shared" si="81"/>
        <v>7</v>
      </c>
      <c r="C5200" s="17">
        <f>_xlfn.ISOWEEKNUM(Table3[[#This Row],[dt]])</f>
        <v>29</v>
      </c>
      <c r="D5200" s="1">
        <v>12657</v>
      </c>
      <c r="E5200" s="1" t="s">
        <v>10</v>
      </c>
      <c r="F5200" s="1" t="s">
        <v>94</v>
      </c>
      <c r="G5200" s="1" t="s">
        <v>33</v>
      </c>
      <c r="H5200" s="1" t="s">
        <v>19</v>
      </c>
      <c r="I5200" s="1" t="s">
        <v>18</v>
      </c>
      <c r="J5200" s="1" t="s">
        <v>16</v>
      </c>
      <c r="K5200" s="1" t="s">
        <v>14</v>
      </c>
      <c r="L5200" s="1" t="s">
        <v>78</v>
      </c>
      <c r="M5200" s="1">
        <v>151690</v>
      </c>
      <c r="N5200" s="17">
        <v>407.39667805272353</v>
      </c>
      <c r="O5200" s="8">
        <v>4104.0239977246347</v>
      </c>
      <c r="P5200" s="8">
        <v>2705.4461866046508</v>
      </c>
      <c r="Q5200" s="8">
        <f>P5200-Table3[[#This Row],[paid]]</f>
        <v>-1398.5778111199838</v>
      </c>
      <c r="R5200" s="8">
        <v>6.6408155302987613</v>
      </c>
      <c r="S5200" s="8">
        <v>4200</v>
      </c>
      <c r="T5200" s="10">
        <v>0.08</v>
      </c>
      <c r="U5200" s="8">
        <v>1260.1620945314799</v>
      </c>
      <c r="V5200" s="10">
        <v>7.7631193255716407E-2</v>
      </c>
    </row>
    <row r="5201" spans="1:22" x14ac:dyDescent="0.25">
      <c r="A5201" s="6">
        <v>44760</v>
      </c>
      <c r="B5201" s="7" t="str">
        <f t="shared" si="81"/>
        <v>7</v>
      </c>
      <c r="C5201" s="17">
        <f>_xlfn.ISOWEEKNUM(Table3[[#This Row],[dt]])</f>
        <v>29</v>
      </c>
      <c r="D5201" s="1">
        <v>10509</v>
      </c>
      <c r="E5201" s="1" t="s">
        <v>10</v>
      </c>
      <c r="F5201" s="1" t="s">
        <v>91</v>
      </c>
      <c r="G5201" s="1" t="s">
        <v>39</v>
      </c>
      <c r="H5201" s="1" t="s">
        <v>17</v>
      </c>
      <c r="I5201" s="1" t="s">
        <v>12</v>
      </c>
      <c r="J5201" s="1" t="s">
        <v>13</v>
      </c>
      <c r="K5201" s="1" t="s">
        <v>14</v>
      </c>
      <c r="L5201" s="1" t="s">
        <v>78</v>
      </c>
      <c r="M5201" s="1">
        <v>608280</v>
      </c>
      <c r="N5201" s="17">
        <v>1401.0672077654995</v>
      </c>
      <c r="O5201" s="8">
        <v>19170.660599421044</v>
      </c>
      <c r="P5201" s="8">
        <v>17764.142802282353</v>
      </c>
      <c r="Q5201" s="8">
        <f>P5201-Table3[[#This Row],[paid]]</f>
        <v>-1406.5177971386911</v>
      </c>
      <c r="R5201" s="8">
        <v>12.679008332950426</v>
      </c>
      <c r="S5201" s="8">
        <v>36000</v>
      </c>
      <c r="T5201" s="10">
        <v>0.108</v>
      </c>
      <c r="U5201" s="8">
        <v>7046.5768767824666</v>
      </c>
      <c r="V5201" s="10">
        <v>6.6112364246072863E-2</v>
      </c>
    </row>
    <row r="5202" spans="1:22" x14ac:dyDescent="0.25">
      <c r="A5202" s="6">
        <v>44760</v>
      </c>
      <c r="B5202" s="7" t="str">
        <f t="shared" si="81"/>
        <v>7</v>
      </c>
      <c r="C5202" s="17">
        <f>_xlfn.ISOWEEKNUM(Table3[[#This Row],[dt]])</f>
        <v>29</v>
      </c>
      <c r="D5202" s="1">
        <v>9315</v>
      </c>
      <c r="E5202" s="1" t="s">
        <v>10</v>
      </c>
      <c r="F5202" s="1" t="s">
        <v>93</v>
      </c>
      <c r="G5202" s="1" t="s">
        <v>62</v>
      </c>
      <c r="H5202" s="1" t="s">
        <v>17</v>
      </c>
      <c r="I5202" s="1" t="s">
        <v>18</v>
      </c>
      <c r="J5202" s="1" t="s">
        <v>16</v>
      </c>
      <c r="K5202" s="1" t="s">
        <v>14</v>
      </c>
      <c r="L5202" s="1" t="s">
        <v>75</v>
      </c>
      <c r="M5202" s="1">
        <v>138940</v>
      </c>
      <c r="N5202" s="17">
        <v>548.81769074949352</v>
      </c>
      <c r="O5202" s="8">
        <v>6601.9559843025536</v>
      </c>
      <c r="P5202" s="8">
        <v>5161.3536150067339</v>
      </c>
      <c r="Q5202" s="8">
        <f>P5202-Table3[[#This Row],[paid]]</f>
        <v>-1440.6023692958197</v>
      </c>
      <c r="R5202" s="8">
        <v>9.4044957041346926</v>
      </c>
      <c r="S5202" s="8">
        <v>6200</v>
      </c>
      <c r="T5202" s="10">
        <v>7.0000000000000007E-2</v>
      </c>
      <c r="U5202" s="8">
        <v>1996.3787252256332</v>
      </c>
      <c r="V5202" s="10">
        <v>6.4465605799646691E-2</v>
      </c>
    </row>
    <row r="5203" spans="1:22" x14ac:dyDescent="0.25">
      <c r="A5203" s="6">
        <v>44760</v>
      </c>
      <c r="B5203" s="7" t="str">
        <f t="shared" si="81"/>
        <v>7</v>
      </c>
      <c r="C5203" s="17">
        <f>_xlfn.ISOWEEKNUM(Table3[[#This Row],[dt]])</f>
        <v>29</v>
      </c>
      <c r="D5203" s="1">
        <v>17247</v>
      </c>
      <c r="E5203" s="1" t="s">
        <v>10</v>
      </c>
      <c r="F5203" s="1" t="s">
        <v>93</v>
      </c>
      <c r="G5203" s="1" t="s">
        <v>72</v>
      </c>
      <c r="H5203" s="1" t="s">
        <v>11</v>
      </c>
      <c r="I5203" s="1" t="s">
        <v>18</v>
      </c>
      <c r="J5203" s="1" t="s">
        <v>16</v>
      </c>
      <c r="K5203" s="1" t="s">
        <v>15</v>
      </c>
      <c r="L5203" s="1" t="s">
        <v>76</v>
      </c>
      <c r="M5203" s="1">
        <v>148750</v>
      </c>
      <c r="N5203" s="17">
        <v>540.94048010522852</v>
      </c>
      <c r="O5203" s="8">
        <v>2881.9292218164792</v>
      </c>
      <c r="P5203" s="8">
        <v>1382.0498021974238</v>
      </c>
      <c r="Q5203" s="8">
        <f>P5203-Table3[[#This Row],[paid]]</f>
        <v>-1499.8794196190554</v>
      </c>
      <c r="R5203" s="8">
        <v>2.554901792390496</v>
      </c>
      <c r="S5203" s="8">
        <v>1600</v>
      </c>
      <c r="T5203" s="10">
        <v>7.0000000000000007E-2</v>
      </c>
      <c r="U5203" s="8">
        <v>196.96012989137921</v>
      </c>
      <c r="V5203" s="10">
        <v>2.3752174677812821E-2</v>
      </c>
    </row>
    <row r="5204" spans="1:22" x14ac:dyDescent="0.25">
      <c r="A5204" s="6">
        <v>44760</v>
      </c>
      <c r="B5204" s="7" t="str">
        <f t="shared" si="81"/>
        <v>7</v>
      </c>
      <c r="C5204" s="17">
        <f>_xlfn.ISOWEEKNUM(Table3[[#This Row],[dt]])</f>
        <v>29</v>
      </c>
      <c r="D5204" s="1">
        <v>9559</v>
      </c>
      <c r="E5204" s="1" t="s">
        <v>10</v>
      </c>
      <c r="F5204" s="1" t="s">
        <v>94</v>
      </c>
      <c r="G5204" s="1" t="s">
        <v>62</v>
      </c>
      <c r="H5204" s="1" t="s">
        <v>17</v>
      </c>
      <c r="I5204" s="1" t="s">
        <v>12</v>
      </c>
      <c r="J5204" s="1" t="s">
        <v>16</v>
      </c>
      <c r="K5204" s="1" t="s">
        <v>14</v>
      </c>
      <c r="L5204" s="1" t="s">
        <v>78</v>
      </c>
      <c r="M5204" s="1">
        <v>296460</v>
      </c>
      <c r="N5204" s="17">
        <v>514.79223474828052</v>
      </c>
      <c r="O5204" s="8">
        <v>4917.3947974151415</v>
      </c>
      <c r="P5204" s="8">
        <v>3296.1414803397242</v>
      </c>
      <c r="Q5204" s="8">
        <f>P5204-Table3[[#This Row],[paid]]</f>
        <v>-1621.2533170754173</v>
      </c>
      <c r="R5204" s="8">
        <v>6.4028578091342974</v>
      </c>
      <c r="S5204" s="8">
        <v>4400</v>
      </c>
      <c r="T5204" s="10">
        <v>7.0000000000000007E-2</v>
      </c>
      <c r="U5204" s="8">
        <v>1242.7884453560216</v>
      </c>
      <c r="V5204" s="10">
        <v>6.2840569433927476E-2</v>
      </c>
    </row>
    <row r="5205" spans="1:22" x14ac:dyDescent="0.25">
      <c r="A5205" s="6">
        <v>44760</v>
      </c>
      <c r="B5205" s="7" t="str">
        <f t="shared" si="81"/>
        <v>7</v>
      </c>
      <c r="C5205" s="17">
        <f>_xlfn.ISOWEEKNUM(Table3[[#This Row],[dt]])</f>
        <v>29</v>
      </c>
      <c r="D5205" s="1">
        <v>15102</v>
      </c>
      <c r="E5205" s="1" t="s">
        <v>10</v>
      </c>
      <c r="F5205" s="1" t="s">
        <v>95</v>
      </c>
      <c r="G5205" s="1" t="s">
        <v>42</v>
      </c>
      <c r="H5205" s="1" t="s">
        <v>17</v>
      </c>
      <c r="I5205" s="1" t="s">
        <v>18</v>
      </c>
      <c r="J5205" s="1" t="s">
        <v>13</v>
      </c>
      <c r="K5205" s="1" t="s">
        <v>15</v>
      </c>
      <c r="L5205" s="1" t="s">
        <v>80</v>
      </c>
      <c r="M5205" s="1">
        <v>133210</v>
      </c>
      <c r="N5205" s="17">
        <v>227.72119767923746</v>
      </c>
      <c r="O5205" s="8">
        <v>4630.1357462677415</v>
      </c>
      <c r="P5205" s="8">
        <v>2662.5759029230808</v>
      </c>
      <c r="Q5205" s="8">
        <f>P5205-Table3[[#This Row],[paid]]</f>
        <v>-1967.5598433446607</v>
      </c>
      <c r="R5205" s="8">
        <v>11.692261985524599</v>
      </c>
      <c r="S5205" s="8">
        <v>3200</v>
      </c>
      <c r="T5205" s="10">
        <v>6.5000000000000002E-2</v>
      </c>
      <c r="U5205" s="8">
        <v>266.5067236269968</v>
      </c>
      <c r="V5205" s="10">
        <v>1.6682261423008649E-2</v>
      </c>
    </row>
    <row r="5206" spans="1:22" x14ac:dyDescent="0.25">
      <c r="A5206" s="6">
        <v>44760</v>
      </c>
      <c r="B5206" s="7" t="str">
        <f t="shared" si="81"/>
        <v>7</v>
      </c>
      <c r="C5206" s="17">
        <f>_xlfn.ISOWEEKNUM(Table3[[#This Row],[dt]])</f>
        <v>29</v>
      </c>
      <c r="D5206" s="1">
        <v>2370</v>
      </c>
      <c r="E5206" s="1" t="s">
        <v>10</v>
      </c>
      <c r="F5206" s="1" t="s">
        <v>89</v>
      </c>
      <c r="G5206" s="1" t="s">
        <v>48</v>
      </c>
      <c r="H5206" s="1" t="s">
        <v>17</v>
      </c>
      <c r="I5206" s="1" t="s">
        <v>12</v>
      </c>
      <c r="J5206" s="1" t="s">
        <v>13</v>
      </c>
      <c r="K5206" s="1" t="s">
        <v>14</v>
      </c>
      <c r="L5206" s="1" t="s">
        <v>76</v>
      </c>
      <c r="M5206" s="1">
        <v>117940</v>
      </c>
      <c r="N5206" s="17">
        <v>318.87166546503244</v>
      </c>
      <c r="O5206" s="8">
        <v>5377.7415320663031</v>
      </c>
      <c r="P5206" s="8">
        <v>3175.5729606860318</v>
      </c>
      <c r="Q5206" s="8">
        <f>P5206-Table3[[#This Row],[paid]]</f>
        <v>-2202.1685713802713</v>
      </c>
      <c r="R5206" s="8">
        <v>9.9587806149375986</v>
      </c>
      <c r="S5206" s="8">
        <v>30000</v>
      </c>
      <c r="T5206" s="10">
        <v>0.08</v>
      </c>
      <c r="U5206" s="8">
        <v>1124.8932799051338</v>
      </c>
      <c r="V5206" s="10">
        <v>5.9038861849050307E-2</v>
      </c>
    </row>
    <row r="5207" spans="1:22" x14ac:dyDescent="0.25">
      <c r="A5207" s="6">
        <v>44760</v>
      </c>
      <c r="B5207" s="7" t="str">
        <f t="shared" si="81"/>
        <v>7</v>
      </c>
      <c r="C5207" s="17">
        <f>_xlfn.ISOWEEKNUM(Table3[[#This Row],[dt]])</f>
        <v>29</v>
      </c>
      <c r="D5207" s="1">
        <v>10543</v>
      </c>
      <c r="E5207" s="1" t="s">
        <v>10</v>
      </c>
      <c r="F5207" s="1" t="s">
        <v>91</v>
      </c>
      <c r="G5207" s="1" t="s">
        <v>27</v>
      </c>
      <c r="H5207" s="1" t="s">
        <v>19</v>
      </c>
      <c r="I5207" s="1" t="s">
        <v>18</v>
      </c>
      <c r="J5207" s="1" t="s">
        <v>13</v>
      </c>
      <c r="K5207" s="1" t="s">
        <v>14</v>
      </c>
      <c r="L5207" s="1" t="s">
        <v>80</v>
      </c>
      <c r="M5207" s="1">
        <v>249500</v>
      </c>
      <c r="N5207" s="17">
        <v>205.15891459011121</v>
      </c>
      <c r="O5207" s="8">
        <v>5118.0326315840439</v>
      </c>
      <c r="P5207" s="8">
        <v>2536.2560858274223</v>
      </c>
      <c r="Q5207" s="8">
        <f>P5207-Table3[[#This Row],[paid]]</f>
        <v>-2581.7765457566215</v>
      </c>
      <c r="R5207" s="8">
        <v>12.362397660831023</v>
      </c>
      <c r="S5207" s="8">
        <v>3800</v>
      </c>
      <c r="T5207" s="10">
        <v>8.5000000000000006E-2</v>
      </c>
      <c r="U5207" s="8">
        <v>640.16378174396777</v>
      </c>
      <c r="V5207" s="10">
        <v>4.2067504232005434E-2</v>
      </c>
    </row>
    <row r="5208" spans="1:22" x14ac:dyDescent="0.25">
      <c r="A5208" s="6">
        <v>44760</v>
      </c>
      <c r="B5208" s="7" t="str">
        <f t="shared" si="81"/>
        <v>7</v>
      </c>
      <c r="C5208" s="17">
        <f>_xlfn.ISOWEEKNUM(Table3[[#This Row],[dt]])</f>
        <v>29</v>
      </c>
      <c r="D5208" s="1">
        <v>3016</v>
      </c>
      <c r="E5208" s="1" t="s">
        <v>10</v>
      </c>
      <c r="F5208" s="1" t="s">
        <v>95</v>
      </c>
      <c r="G5208" s="1" t="s">
        <v>29</v>
      </c>
      <c r="H5208" s="1" t="s">
        <v>11</v>
      </c>
      <c r="I5208" s="1" t="s">
        <v>12</v>
      </c>
      <c r="J5208" s="1" t="s">
        <v>16</v>
      </c>
      <c r="K5208" s="1" t="s">
        <v>15</v>
      </c>
      <c r="L5208" s="1" t="s">
        <v>78</v>
      </c>
      <c r="M5208" s="1">
        <v>612050</v>
      </c>
      <c r="N5208" s="17">
        <v>3586.7734650399534</v>
      </c>
      <c r="O5208" s="8">
        <v>10322.202485746495</v>
      </c>
      <c r="P5208" s="8">
        <v>6736.4268516457378</v>
      </c>
      <c r="Q5208" s="8">
        <f>P5208-Table3[[#This Row],[paid]]</f>
        <v>-3585.7756341007571</v>
      </c>
      <c r="R5208" s="8">
        <v>1.8781300010455777</v>
      </c>
      <c r="S5208" s="8">
        <v>10000</v>
      </c>
      <c r="T5208" s="10">
        <v>7.0000000000000007E-2</v>
      </c>
      <c r="U5208" s="8">
        <v>2651.6579952968559</v>
      </c>
      <c r="V5208" s="10">
        <v>6.5604957783839679E-2</v>
      </c>
    </row>
    <row r="5209" spans="1:22" x14ac:dyDescent="0.25">
      <c r="A5209" s="6">
        <v>44760</v>
      </c>
      <c r="B5209" s="7" t="str">
        <f t="shared" si="81"/>
        <v>7</v>
      </c>
      <c r="C5209" s="17">
        <f>_xlfn.ISOWEEKNUM(Table3[[#This Row],[dt]])</f>
        <v>29</v>
      </c>
      <c r="D5209" s="1">
        <v>15408</v>
      </c>
      <c r="E5209" s="1" t="s">
        <v>10</v>
      </c>
      <c r="F5209" s="1" t="s">
        <v>92</v>
      </c>
      <c r="G5209" s="1" t="s">
        <v>52</v>
      </c>
      <c r="H5209" s="1" t="s">
        <v>17</v>
      </c>
      <c r="I5209" s="1" t="s">
        <v>12</v>
      </c>
      <c r="J5209" s="1" t="s">
        <v>16</v>
      </c>
      <c r="K5209" s="1" t="s">
        <v>20</v>
      </c>
      <c r="L5209" s="1" t="s">
        <v>78</v>
      </c>
      <c r="M5209" s="1">
        <v>258330</v>
      </c>
      <c r="N5209" s="17">
        <v>847.30365779927445</v>
      </c>
      <c r="O5209" s="8">
        <v>10566.472482407162</v>
      </c>
      <c r="P5209" s="8">
        <v>6876.3523689546601</v>
      </c>
      <c r="Q5209" s="8">
        <f>P5209-Table3[[#This Row],[paid]]</f>
        <v>-3690.1201134525018</v>
      </c>
      <c r="R5209" s="8">
        <v>8.1155702629855302</v>
      </c>
      <c r="S5209" s="8">
        <v>17000</v>
      </c>
      <c r="T5209" s="10">
        <v>0.1</v>
      </c>
      <c r="U5209" s="8">
        <v>540.18371321604559</v>
      </c>
      <c r="V5209" s="10">
        <v>1.3092787285859719E-2</v>
      </c>
    </row>
    <row r="5210" spans="1:22" x14ac:dyDescent="0.25">
      <c r="A5210" s="6">
        <v>44760</v>
      </c>
      <c r="B5210" s="7" t="str">
        <f t="shared" si="81"/>
        <v>7</v>
      </c>
      <c r="C5210" s="17">
        <f>_xlfn.ISOWEEKNUM(Table3[[#This Row],[dt]])</f>
        <v>29</v>
      </c>
      <c r="D5210" s="1">
        <v>12394</v>
      </c>
      <c r="E5210" s="1" t="s">
        <v>10</v>
      </c>
      <c r="F5210" s="1" t="s">
        <v>94</v>
      </c>
      <c r="G5210" s="1" t="s">
        <v>68</v>
      </c>
      <c r="H5210" s="1" t="s">
        <v>17</v>
      </c>
      <c r="I5210" s="1" t="s">
        <v>12</v>
      </c>
      <c r="J5210" s="1" t="s">
        <v>13</v>
      </c>
      <c r="K5210" s="1" t="s">
        <v>14</v>
      </c>
      <c r="L5210" s="1" t="s">
        <v>79</v>
      </c>
      <c r="M5210" s="1">
        <v>130820</v>
      </c>
      <c r="N5210" s="17">
        <v>517.2303688504079</v>
      </c>
      <c r="O5210" s="8">
        <v>5891.3685249486289</v>
      </c>
      <c r="P5210" s="8">
        <v>2142.8936112467386</v>
      </c>
      <c r="Q5210" s="8">
        <f>P5210-Table3[[#This Row],[paid]]</f>
        <v>-3748.4749137018903</v>
      </c>
      <c r="R5210" s="8">
        <v>4.1430158403295554</v>
      </c>
      <c r="S5210" s="8">
        <v>3200</v>
      </c>
      <c r="T5210" s="10">
        <v>7.0000000000000007E-2</v>
      </c>
      <c r="U5210" s="8">
        <v>765.945259554117</v>
      </c>
      <c r="V5210" s="10">
        <v>5.9572506347969442E-2</v>
      </c>
    </row>
    <row r="5211" spans="1:22" x14ac:dyDescent="0.25">
      <c r="A5211" s="6">
        <v>44760</v>
      </c>
      <c r="B5211" s="7" t="str">
        <f t="shared" si="81"/>
        <v>7</v>
      </c>
      <c r="C5211" s="17">
        <f>_xlfn.ISOWEEKNUM(Table3[[#This Row],[dt]])</f>
        <v>29</v>
      </c>
      <c r="D5211" s="1">
        <v>2480</v>
      </c>
      <c r="E5211" s="1" t="s">
        <v>10</v>
      </c>
      <c r="F5211" s="1" t="s">
        <v>89</v>
      </c>
      <c r="G5211" s="1" t="s">
        <v>68</v>
      </c>
      <c r="H5211" s="1" t="s">
        <v>17</v>
      </c>
      <c r="I5211" s="1" t="s">
        <v>12</v>
      </c>
      <c r="J5211" s="1" t="s">
        <v>13</v>
      </c>
      <c r="K5211" s="1" t="s">
        <v>14</v>
      </c>
      <c r="L5211" s="1" t="s">
        <v>75</v>
      </c>
      <c r="M5211" s="1">
        <v>235840</v>
      </c>
      <c r="N5211" s="17">
        <v>470.94741513201689</v>
      </c>
      <c r="O5211" s="8">
        <v>7796.103493186557</v>
      </c>
      <c r="P5211" s="8">
        <v>2615.0675129757096</v>
      </c>
      <c r="Q5211" s="8">
        <f>P5211-Table3[[#This Row],[paid]]</f>
        <v>-5181.0359802108469</v>
      </c>
      <c r="R5211" s="8">
        <v>5.552780265802391</v>
      </c>
      <c r="S5211" s="8">
        <v>50000</v>
      </c>
      <c r="T5211" s="10">
        <v>0.06</v>
      </c>
      <c r="U5211" s="8">
        <v>358.99670901656162</v>
      </c>
      <c r="V5211" s="10">
        <v>2.2880015349205775E-2</v>
      </c>
    </row>
    <row r="5212" spans="1:22" x14ac:dyDescent="0.25">
      <c r="A5212" s="6">
        <v>44761</v>
      </c>
      <c r="B5212" s="7" t="str">
        <f t="shared" si="81"/>
        <v>7</v>
      </c>
      <c r="C5212" s="17">
        <f>_xlfn.ISOWEEKNUM(Table3[[#This Row],[dt]])</f>
        <v>29</v>
      </c>
      <c r="D5212" s="1">
        <v>2370</v>
      </c>
      <c r="E5212" s="1" t="s">
        <v>10</v>
      </c>
      <c r="F5212" s="1" t="s">
        <v>92</v>
      </c>
      <c r="G5212" s="1" t="s">
        <v>70</v>
      </c>
      <c r="H5212" s="1" t="s">
        <v>17</v>
      </c>
      <c r="I5212" s="1" t="s">
        <v>12</v>
      </c>
      <c r="J5212" s="1" t="s">
        <v>13</v>
      </c>
      <c r="K5212" s="1" t="s">
        <v>14</v>
      </c>
      <c r="L5212" s="1" t="s">
        <v>79</v>
      </c>
      <c r="M5212" s="1">
        <v>242640</v>
      </c>
      <c r="N5212" s="17">
        <v>853.04589707927676</v>
      </c>
      <c r="O5212" s="8">
        <v>16442.1171041298</v>
      </c>
      <c r="P5212" s="8">
        <v>25688.425888232465</v>
      </c>
      <c r="Q5212" s="8">
        <f>P5212-Table3[[#This Row],[paid]]</f>
        <v>9246.3087841026645</v>
      </c>
      <c r="R5212" s="8">
        <v>30.113767589981318</v>
      </c>
      <c r="S5212" s="8">
        <v>30000</v>
      </c>
      <c r="T5212" s="10">
        <v>0.08</v>
      </c>
      <c r="U5212" s="8">
        <v>11056.90383407742</v>
      </c>
      <c r="V5212" s="10">
        <v>7.1737260729694649E-2</v>
      </c>
    </row>
    <row r="5213" spans="1:22" x14ac:dyDescent="0.25">
      <c r="A5213" s="6">
        <v>44761</v>
      </c>
      <c r="B5213" s="7" t="str">
        <f t="shared" si="81"/>
        <v>7</v>
      </c>
      <c r="C5213" s="17">
        <f>_xlfn.ISOWEEKNUM(Table3[[#This Row],[dt]])</f>
        <v>29</v>
      </c>
      <c r="D5213" s="1">
        <v>16205</v>
      </c>
      <c r="E5213" s="1" t="s">
        <v>10</v>
      </c>
      <c r="F5213" s="1" t="s">
        <v>92</v>
      </c>
      <c r="G5213" s="1" t="s">
        <v>33</v>
      </c>
      <c r="H5213" s="1" t="s">
        <v>17</v>
      </c>
      <c r="I5213" s="1" t="s">
        <v>12</v>
      </c>
      <c r="J5213" s="1" t="s">
        <v>13</v>
      </c>
      <c r="K5213" s="1" t="s">
        <v>14</v>
      </c>
      <c r="L5213" s="1" t="s">
        <v>77</v>
      </c>
      <c r="M5213" s="1">
        <v>527400</v>
      </c>
      <c r="N5213" s="17">
        <v>1815.577336839589</v>
      </c>
      <c r="O5213" s="8">
        <v>22670.541859618668</v>
      </c>
      <c r="P5213" s="8">
        <v>31759.353406016115</v>
      </c>
      <c r="Q5213" s="8">
        <f>P5213-Table3[[#This Row],[paid]]</f>
        <v>9088.8115463974464</v>
      </c>
      <c r="R5213" s="8">
        <v>17.492702052174899</v>
      </c>
      <c r="S5213" s="8">
        <v>40000</v>
      </c>
      <c r="T5213" s="10">
        <v>0.09</v>
      </c>
      <c r="U5213" s="8">
        <v>7123.141782797793</v>
      </c>
      <c r="V5213" s="10">
        <v>3.738080816557425E-2</v>
      </c>
    </row>
    <row r="5214" spans="1:22" x14ac:dyDescent="0.25">
      <c r="A5214" s="6">
        <v>44761</v>
      </c>
      <c r="B5214" s="7" t="str">
        <f t="shared" si="81"/>
        <v>7</v>
      </c>
      <c r="C5214" s="17">
        <f>_xlfn.ISOWEEKNUM(Table3[[#This Row],[dt]])</f>
        <v>29</v>
      </c>
      <c r="D5214" s="1">
        <v>5351</v>
      </c>
      <c r="E5214" s="1" t="s">
        <v>10</v>
      </c>
      <c r="F5214" s="1" t="s">
        <v>92</v>
      </c>
      <c r="G5214" s="1" t="s">
        <v>61</v>
      </c>
      <c r="H5214" s="1" t="s">
        <v>17</v>
      </c>
      <c r="I5214" s="1" t="s">
        <v>12</v>
      </c>
      <c r="J5214" s="1" t="s">
        <v>13</v>
      </c>
      <c r="K5214" s="1" t="s">
        <v>14</v>
      </c>
      <c r="L5214" s="1" t="s">
        <v>76</v>
      </c>
      <c r="M5214" s="1">
        <v>765550</v>
      </c>
      <c r="N5214" s="17">
        <v>1739.8863636363635</v>
      </c>
      <c r="O5214" s="8">
        <v>23256.51536451251</v>
      </c>
      <c r="P5214" s="8">
        <v>30794.287631974803</v>
      </c>
      <c r="Q5214" s="8">
        <f>P5214-Table3[[#This Row],[paid]]</f>
        <v>7537.7722674622928</v>
      </c>
      <c r="R5214" s="8">
        <v>17.699022347422002</v>
      </c>
      <c r="S5214" s="8">
        <v>43200</v>
      </c>
      <c r="T5214" s="10">
        <v>0.06</v>
      </c>
      <c r="U5214" s="8">
        <v>3402.1515821557246</v>
      </c>
      <c r="V5214" s="10">
        <v>1.8413326213913072E-2</v>
      </c>
    </row>
    <row r="5215" spans="1:22" x14ac:dyDescent="0.25">
      <c r="A5215" s="6">
        <v>44761</v>
      </c>
      <c r="B5215" s="7" t="str">
        <f t="shared" si="81"/>
        <v>7</v>
      </c>
      <c r="C5215" s="17">
        <f>_xlfn.ISOWEEKNUM(Table3[[#This Row],[dt]])</f>
        <v>29</v>
      </c>
      <c r="D5215" s="1">
        <v>16846</v>
      </c>
      <c r="E5215" s="1" t="s">
        <v>10</v>
      </c>
      <c r="F5215" s="1" t="s">
        <v>89</v>
      </c>
      <c r="G5215" s="1" t="s">
        <v>52</v>
      </c>
      <c r="H5215" s="1" t="s">
        <v>11</v>
      </c>
      <c r="I5215" s="1" t="s">
        <v>12</v>
      </c>
      <c r="J5215" s="1" t="s">
        <v>13</v>
      </c>
      <c r="K5215" s="1" t="s">
        <v>15</v>
      </c>
      <c r="L5215" s="1" t="s">
        <v>78</v>
      </c>
      <c r="M5215" s="1">
        <v>987710</v>
      </c>
      <c r="N5215" s="17">
        <v>3354.8126849609898</v>
      </c>
      <c r="O5215" s="8">
        <v>17790.00458289052</v>
      </c>
      <c r="P5215" s="8">
        <v>24621.342013281872</v>
      </c>
      <c r="Q5215" s="8">
        <f>P5215-Table3[[#This Row],[paid]]</f>
        <v>6831.3374303913515</v>
      </c>
      <c r="R5215" s="8">
        <v>7.3391108015224917</v>
      </c>
      <c r="S5215" s="8">
        <v>19200</v>
      </c>
      <c r="T5215" s="10">
        <v>0.06</v>
      </c>
      <c r="U5215" s="8">
        <v>7966.3801458250673</v>
      </c>
      <c r="V5215" s="10">
        <v>5.3925981109719363E-2</v>
      </c>
    </row>
    <row r="5216" spans="1:22" x14ac:dyDescent="0.25">
      <c r="A5216" s="6">
        <v>44761</v>
      </c>
      <c r="B5216" s="7" t="str">
        <f t="shared" si="81"/>
        <v>7</v>
      </c>
      <c r="C5216" s="17">
        <f>_xlfn.ISOWEEKNUM(Table3[[#This Row],[dt]])</f>
        <v>29</v>
      </c>
      <c r="D5216" s="1">
        <v>9121</v>
      </c>
      <c r="E5216" s="1" t="s">
        <v>10</v>
      </c>
      <c r="F5216" s="1" t="s">
        <v>90</v>
      </c>
      <c r="G5216" s="1" t="s">
        <v>43</v>
      </c>
      <c r="H5216" s="1" t="s">
        <v>11</v>
      </c>
      <c r="I5216" s="1" t="s">
        <v>18</v>
      </c>
      <c r="J5216" s="1" t="s">
        <v>13</v>
      </c>
      <c r="K5216" s="1" t="s">
        <v>14</v>
      </c>
      <c r="L5216" s="1" t="s">
        <v>77</v>
      </c>
      <c r="M5216" s="1">
        <v>418700</v>
      </c>
      <c r="N5216" s="17">
        <v>1178.1367974300654</v>
      </c>
      <c r="O5216" s="8">
        <v>8421.6348090976717</v>
      </c>
      <c r="P5216" s="8">
        <v>13780.330365438736</v>
      </c>
      <c r="Q5216" s="8">
        <f>P5216-Table3[[#This Row],[paid]]</f>
        <v>5358.6955563410647</v>
      </c>
      <c r="R5216" s="8">
        <v>11.696715012635654</v>
      </c>
      <c r="S5216" s="8">
        <v>10600</v>
      </c>
      <c r="T5216" s="10">
        <v>0.125</v>
      </c>
      <c r="U5216" s="8">
        <v>4819.1694364071454</v>
      </c>
      <c r="V5216" s="10">
        <v>5.8285605988248418E-2</v>
      </c>
    </row>
    <row r="5217" spans="1:22" x14ac:dyDescent="0.25">
      <c r="A5217" s="6">
        <v>44761</v>
      </c>
      <c r="B5217" s="7" t="str">
        <f t="shared" si="81"/>
        <v>7</v>
      </c>
      <c r="C5217" s="17">
        <f>_xlfn.ISOWEEKNUM(Table3[[#This Row],[dt]])</f>
        <v>29</v>
      </c>
      <c r="D5217" s="1">
        <v>2647</v>
      </c>
      <c r="E5217" s="1" t="s">
        <v>10</v>
      </c>
      <c r="F5217" s="1" t="s">
        <v>95</v>
      </c>
      <c r="G5217" s="1" t="s">
        <v>40</v>
      </c>
      <c r="H5217" s="1" t="s">
        <v>11</v>
      </c>
      <c r="I5217" s="1" t="s">
        <v>21</v>
      </c>
      <c r="J5217" s="1" t="s">
        <v>13</v>
      </c>
      <c r="K5217" s="1" t="s">
        <v>14</v>
      </c>
      <c r="L5217" s="1" t="s">
        <v>76</v>
      </c>
      <c r="M5217" s="1">
        <v>270490</v>
      </c>
      <c r="N5217" s="17">
        <v>809.79043465405084</v>
      </c>
      <c r="O5217" s="8">
        <v>5965.898739264142</v>
      </c>
      <c r="P5217" s="8">
        <v>9940.5920435612425</v>
      </c>
      <c r="Q5217" s="8">
        <f>P5217-Table3[[#This Row],[paid]]</f>
        <v>3974.6933042971004</v>
      </c>
      <c r="R5217" s="8">
        <v>12.275511809185478</v>
      </c>
      <c r="S5217" s="8">
        <v>9800</v>
      </c>
      <c r="T5217" s="10">
        <v>0.08</v>
      </c>
      <c r="U5217" s="8">
        <v>3531.3914791044353</v>
      </c>
      <c r="V5217" s="10">
        <v>5.9208268877569879E-2</v>
      </c>
    </row>
    <row r="5218" spans="1:22" x14ac:dyDescent="0.25">
      <c r="A5218" s="6">
        <v>44761</v>
      </c>
      <c r="B5218" s="7" t="str">
        <f t="shared" si="81"/>
        <v>7</v>
      </c>
      <c r="C5218" s="17">
        <f>_xlfn.ISOWEEKNUM(Table3[[#This Row],[dt]])</f>
        <v>29</v>
      </c>
      <c r="D5218" s="1">
        <v>16845</v>
      </c>
      <c r="E5218" s="1" t="s">
        <v>10</v>
      </c>
      <c r="F5218" s="1" t="s">
        <v>95</v>
      </c>
      <c r="G5218" s="1" t="s">
        <v>50</v>
      </c>
      <c r="H5218" s="1" t="s">
        <v>11</v>
      </c>
      <c r="I5218" s="1" t="s">
        <v>12</v>
      </c>
      <c r="J5218" s="1" t="s">
        <v>13</v>
      </c>
      <c r="K5218" s="1" t="s">
        <v>15</v>
      </c>
      <c r="L5218" s="1" t="s">
        <v>81</v>
      </c>
      <c r="M5218" s="1">
        <v>822190</v>
      </c>
      <c r="N5218" s="17">
        <v>3186.1414192249622</v>
      </c>
      <c r="O5218" s="8">
        <v>9662.2385061136883</v>
      </c>
      <c r="P5218" s="8">
        <v>13326.951647947682</v>
      </c>
      <c r="Q5218" s="8">
        <f>P5218-Table3[[#This Row],[paid]]</f>
        <v>3664.7131418339941</v>
      </c>
      <c r="R5218" s="8">
        <v>4.1827872320838475</v>
      </c>
      <c r="S5218" s="8">
        <v>9400</v>
      </c>
      <c r="T5218" s="10">
        <v>7.0000000000000007E-2</v>
      </c>
      <c r="U5218" s="8">
        <v>2179.076980548517</v>
      </c>
      <c r="V5218" s="10">
        <v>2.7251505546957912E-2</v>
      </c>
    </row>
    <row r="5219" spans="1:22" x14ac:dyDescent="0.25">
      <c r="A5219" s="6">
        <v>44761</v>
      </c>
      <c r="B5219" s="7" t="str">
        <f t="shared" si="81"/>
        <v>7</v>
      </c>
      <c r="C5219" s="17">
        <f>_xlfn.ISOWEEKNUM(Table3[[#This Row],[dt]])</f>
        <v>29</v>
      </c>
      <c r="D5219" s="1">
        <v>17933</v>
      </c>
      <c r="E5219" s="1" t="s">
        <v>10</v>
      </c>
      <c r="F5219" s="1" t="s">
        <v>92</v>
      </c>
      <c r="G5219" s="1" t="s">
        <v>40</v>
      </c>
      <c r="H5219" s="1" t="s">
        <v>11</v>
      </c>
      <c r="I5219" s="1" t="s">
        <v>18</v>
      </c>
      <c r="J5219" s="1" t="s">
        <v>16</v>
      </c>
      <c r="K5219" s="1" t="s">
        <v>15</v>
      </c>
      <c r="L5219" s="1" t="s">
        <v>75</v>
      </c>
      <c r="M5219" s="1">
        <v>300910</v>
      </c>
      <c r="N5219" s="17">
        <v>1864.4233811432186</v>
      </c>
      <c r="O5219" s="8">
        <v>8311.9088730616259</v>
      </c>
      <c r="P5219" s="8">
        <v>10990.721450260906</v>
      </c>
      <c r="Q5219" s="8">
        <f>P5219-Table3[[#This Row],[paid]]</f>
        <v>2678.81257719928</v>
      </c>
      <c r="R5219" s="8">
        <v>5.8949708319586005</v>
      </c>
      <c r="S5219" s="8">
        <v>12400</v>
      </c>
      <c r="T5219" s="10">
        <v>0.14000000000000001</v>
      </c>
      <c r="U5219" s="8">
        <v>3599.645434072942</v>
      </c>
      <c r="V5219" s="10">
        <v>5.458612597852544E-2</v>
      </c>
    </row>
    <row r="5220" spans="1:22" x14ac:dyDescent="0.25">
      <c r="A5220" s="6">
        <v>44761</v>
      </c>
      <c r="B5220" s="7" t="str">
        <f t="shared" si="81"/>
        <v>7</v>
      </c>
      <c r="C5220" s="17">
        <f>_xlfn.ISOWEEKNUM(Table3[[#This Row],[dt]])</f>
        <v>29</v>
      </c>
      <c r="D5220" s="1">
        <v>15909</v>
      </c>
      <c r="E5220" s="1" t="s">
        <v>10</v>
      </c>
      <c r="F5220" s="1" t="s">
        <v>93</v>
      </c>
      <c r="G5220" s="1" t="s">
        <v>32</v>
      </c>
      <c r="H5220" s="1" t="s">
        <v>11</v>
      </c>
      <c r="I5220" s="1" t="s">
        <v>18</v>
      </c>
      <c r="J5220" s="1" t="s">
        <v>13</v>
      </c>
      <c r="K5220" s="1" t="s">
        <v>14</v>
      </c>
      <c r="L5220" s="1" t="s">
        <v>76</v>
      </c>
      <c r="M5220" s="1">
        <v>207010</v>
      </c>
      <c r="N5220" s="17">
        <v>506.32031886946282</v>
      </c>
      <c r="O5220" s="8">
        <v>4667.0745218219754</v>
      </c>
      <c r="P5220" s="8">
        <v>7293.3168520878025</v>
      </c>
      <c r="Q5220" s="8">
        <f>P5220-Table3[[#This Row],[paid]]</f>
        <v>2626.2423302658271</v>
      </c>
      <c r="R5220" s="8">
        <v>14.4045509932777</v>
      </c>
      <c r="S5220" s="8">
        <v>4800</v>
      </c>
      <c r="T5220" s="10">
        <v>0.06</v>
      </c>
      <c r="U5220" s="8">
        <v>2202.6980448603845</v>
      </c>
      <c r="V5220" s="10">
        <v>5.0335992286551001E-2</v>
      </c>
    </row>
    <row r="5221" spans="1:22" x14ac:dyDescent="0.25">
      <c r="A5221" s="6">
        <v>44761</v>
      </c>
      <c r="B5221" s="7" t="str">
        <f t="shared" si="81"/>
        <v>7</v>
      </c>
      <c r="C5221" s="17">
        <f>_xlfn.ISOWEEKNUM(Table3[[#This Row],[dt]])</f>
        <v>29</v>
      </c>
      <c r="D5221" s="1">
        <v>3534</v>
      </c>
      <c r="E5221" s="1" t="s">
        <v>10</v>
      </c>
      <c r="F5221" s="1" t="s">
        <v>94</v>
      </c>
      <c r="G5221" s="1" t="s">
        <v>44</v>
      </c>
      <c r="H5221" s="1" t="s">
        <v>11</v>
      </c>
      <c r="I5221" s="1" t="s">
        <v>18</v>
      </c>
      <c r="J5221" s="1" t="s">
        <v>13</v>
      </c>
      <c r="K5221" s="1" t="s">
        <v>14</v>
      </c>
      <c r="L5221" s="1" t="s">
        <v>76</v>
      </c>
      <c r="M5221" s="1">
        <v>131500</v>
      </c>
      <c r="N5221" s="17">
        <v>418.85332928863949</v>
      </c>
      <c r="O5221" s="8">
        <v>3654.561117440096</v>
      </c>
      <c r="P5221" s="8">
        <v>6074.3059171769637</v>
      </c>
      <c r="Q5221" s="8">
        <f>P5221-Table3[[#This Row],[paid]]</f>
        <v>2419.7447997368677</v>
      </c>
      <c r="R5221" s="8">
        <v>14.502226656508318</v>
      </c>
      <c r="S5221" s="8">
        <v>4200</v>
      </c>
      <c r="T5221" s="10">
        <v>0.08</v>
      </c>
      <c r="U5221" s="8">
        <v>135.95529686739727</v>
      </c>
      <c r="V5221" s="10">
        <v>3.7303383223571806E-3</v>
      </c>
    </row>
    <row r="5222" spans="1:22" x14ac:dyDescent="0.25">
      <c r="A5222" s="6">
        <v>44761</v>
      </c>
      <c r="B5222" s="7" t="str">
        <f t="shared" si="81"/>
        <v>7</v>
      </c>
      <c r="C5222" s="17">
        <f>_xlfn.ISOWEEKNUM(Table3[[#This Row],[dt]])</f>
        <v>29</v>
      </c>
      <c r="D5222" s="1">
        <v>9315</v>
      </c>
      <c r="E5222" s="1" t="s">
        <v>10</v>
      </c>
      <c r="F5222" s="1" t="s">
        <v>90</v>
      </c>
      <c r="G5222" s="1" t="s">
        <v>58</v>
      </c>
      <c r="H5222" s="1" t="s">
        <v>17</v>
      </c>
      <c r="I5222" s="1" t="s">
        <v>18</v>
      </c>
      <c r="J5222" s="1" t="s">
        <v>16</v>
      </c>
      <c r="K5222" s="1" t="s">
        <v>14</v>
      </c>
      <c r="L5222" s="1" t="s">
        <v>81</v>
      </c>
      <c r="M5222" s="1">
        <v>147470</v>
      </c>
      <c r="N5222" s="17">
        <v>697.40756663800516</v>
      </c>
      <c r="O5222" s="8">
        <v>7337.9783473686948</v>
      </c>
      <c r="P5222" s="8">
        <v>9692.3515592438871</v>
      </c>
      <c r="Q5222" s="8">
        <f>P5222-Table3[[#This Row],[paid]]</f>
        <v>2354.3732118751923</v>
      </c>
      <c r="R5222" s="8">
        <v>13.897686263955862</v>
      </c>
      <c r="S5222" s="8">
        <v>8600</v>
      </c>
      <c r="T5222" s="10">
        <v>7.0000000000000007E-2</v>
      </c>
      <c r="U5222" s="8">
        <v>3918.0092878750797</v>
      </c>
      <c r="V5222" s="10">
        <v>6.7372870658657935E-2</v>
      </c>
    </row>
    <row r="5223" spans="1:22" x14ac:dyDescent="0.25">
      <c r="A5223" s="6">
        <v>44761</v>
      </c>
      <c r="B5223" s="7" t="str">
        <f t="shared" si="81"/>
        <v>7</v>
      </c>
      <c r="C5223" s="17">
        <f>_xlfn.ISOWEEKNUM(Table3[[#This Row],[dt]])</f>
        <v>29</v>
      </c>
      <c r="D5223" s="1">
        <v>16966</v>
      </c>
      <c r="E5223" s="1" t="s">
        <v>10</v>
      </c>
      <c r="F5223" s="1" t="s">
        <v>94</v>
      </c>
      <c r="G5223" s="1" t="s">
        <v>55</v>
      </c>
      <c r="H5223" s="1" t="s">
        <v>11</v>
      </c>
      <c r="I5223" s="1" t="s">
        <v>12</v>
      </c>
      <c r="J5223" s="1" t="s">
        <v>16</v>
      </c>
      <c r="K5223" s="1" t="s">
        <v>15</v>
      </c>
      <c r="L5223" s="1" t="s">
        <v>80</v>
      </c>
      <c r="M5223" s="1">
        <v>299050</v>
      </c>
      <c r="N5223" s="17">
        <v>856.3009495982468</v>
      </c>
      <c r="O5223" s="8">
        <v>4563.0713634498861</v>
      </c>
      <c r="P5223" s="8">
        <v>6645.1740503515384</v>
      </c>
      <c r="Q5223" s="8">
        <f>P5223-Table3[[#This Row],[paid]]</f>
        <v>2082.1026869016523</v>
      </c>
      <c r="R5223" s="8">
        <v>7.7603254480440249</v>
      </c>
      <c r="S5223" s="8">
        <v>3600</v>
      </c>
      <c r="T5223" s="10">
        <v>0.2</v>
      </c>
      <c r="U5223" s="8">
        <v>3705.2336908185662</v>
      </c>
      <c r="V5223" s="10">
        <v>9.2930440014147173E-2</v>
      </c>
    </row>
    <row r="5224" spans="1:22" x14ac:dyDescent="0.25">
      <c r="A5224" s="6">
        <v>44761</v>
      </c>
      <c r="B5224" s="7" t="str">
        <f t="shared" si="81"/>
        <v>7</v>
      </c>
      <c r="C5224" s="17">
        <f>_xlfn.ISOWEEKNUM(Table3[[#This Row],[dt]])</f>
        <v>29</v>
      </c>
      <c r="D5224" s="1">
        <v>16857</v>
      </c>
      <c r="E5224" s="1" t="s">
        <v>10</v>
      </c>
      <c r="F5224" s="1" t="s">
        <v>93</v>
      </c>
      <c r="G5224" s="1" t="s">
        <v>43</v>
      </c>
      <c r="H5224" s="1" t="s">
        <v>11</v>
      </c>
      <c r="I5224" s="1" t="s">
        <v>12</v>
      </c>
      <c r="J5224" s="1" t="s">
        <v>13</v>
      </c>
      <c r="K5224" s="1" t="s">
        <v>15</v>
      </c>
      <c r="L5224" s="1" t="s">
        <v>79</v>
      </c>
      <c r="M5224" s="1">
        <v>294000</v>
      </c>
      <c r="N5224" s="17">
        <v>719.47449768160743</v>
      </c>
      <c r="O5224" s="8">
        <v>3582.1923780274183</v>
      </c>
      <c r="P5224" s="8">
        <v>5651.9650477635078</v>
      </c>
      <c r="Q5224" s="8">
        <f>P5224-Table3[[#This Row],[paid]]</f>
        <v>2069.7726697360895</v>
      </c>
      <c r="R5224" s="8">
        <v>7.855685039533812</v>
      </c>
      <c r="S5224" s="8">
        <v>2600</v>
      </c>
      <c r="T5224" s="10">
        <v>0.08</v>
      </c>
      <c r="U5224" s="8">
        <v>887.55617689486053</v>
      </c>
      <c r="V5224" s="10">
        <v>2.6172495447580896E-2</v>
      </c>
    </row>
    <row r="5225" spans="1:22" x14ac:dyDescent="0.25">
      <c r="A5225" s="6">
        <v>44761</v>
      </c>
      <c r="B5225" s="7" t="str">
        <f t="shared" si="81"/>
        <v>7</v>
      </c>
      <c r="C5225" s="17">
        <f>_xlfn.ISOWEEKNUM(Table3[[#This Row],[dt]])</f>
        <v>29</v>
      </c>
      <c r="D5225" s="1">
        <v>17962</v>
      </c>
      <c r="E5225" s="1" t="s">
        <v>10</v>
      </c>
      <c r="F5225" s="1" t="s">
        <v>90</v>
      </c>
      <c r="G5225" s="1" t="s">
        <v>43</v>
      </c>
      <c r="H5225" s="1" t="s">
        <v>11</v>
      </c>
      <c r="I5225" s="1" t="s">
        <v>12</v>
      </c>
      <c r="J5225" s="1" t="s">
        <v>23</v>
      </c>
      <c r="K5225" s="1" t="s">
        <v>15</v>
      </c>
      <c r="L5225" s="1" t="s">
        <v>81</v>
      </c>
      <c r="M5225" s="1">
        <v>316120</v>
      </c>
      <c r="N5225" s="17">
        <v>1522.8244977003149</v>
      </c>
      <c r="O5225" s="8">
        <v>7213.0098385613346</v>
      </c>
      <c r="P5225" s="8">
        <v>9199.4540069636441</v>
      </c>
      <c r="Q5225" s="8">
        <f>P5225-Table3[[#This Row],[paid]]</f>
        <v>1986.4441684023095</v>
      </c>
      <c r="R5225" s="8">
        <v>6.0410467659642659</v>
      </c>
      <c r="S5225" s="8">
        <v>9200</v>
      </c>
      <c r="T5225" s="10">
        <v>0.06</v>
      </c>
      <c r="U5225" s="8">
        <v>2042.1100055410773</v>
      </c>
      <c r="V5225" s="10">
        <v>3.6996942137277493E-2</v>
      </c>
    </row>
    <row r="5226" spans="1:22" x14ac:dyDescent="0.25">
      <c r="A5226" s="6">
        <v>44761</v>
      </c>
      <c r="B5226" s="7" t="str">
        <f t="shared" si="81"/>
        <v>7</v>
      </c>
      <c r="C5226" s="17">
        <f>_xlfn.ISOWEEKNUM(Table3[[#This Row],[dt]])</f>
        <v>29</v>
      </c>
      <c r="D5226" s="1">
        <v>15839</v>
      </c>
      <c r="E5226" s="1" t="s">
        <v>10</v>
      </c>
      <c r="F5226" s="1" t="s">
        <v>90</v>
      </c>
      <c r="G5226" s="1" t="s">
        <v>43</v>
      </c>
      <c r="H5226" s="1" t="s">
        <v>19</v>
      </c>
      <c r="I5226" s="1" t="s">
        <v>12</v>
      </c>
      <c r="J5226" s="1" t="s">
        <v>16</v>
      </c>
      <c r="K5226" s="1" t="s">
        <v>14</v>
      </c>
      <c r="L5226" s="1" t="s">
        <v>81</v>
      </c>
      <c r="M5226" s="1">
        <v>104150</v>
      </c>
      <c r="N5226" s="17">
        <v>65.210196779964221</v>
      </c>
      <c r="O5226" s="8">
        <v>2777.5989836237081</v>
      </c>
      <c r="P5226" s="8">
        <v>4312.5661023316816</v>
      </c>
      <c r="Q5226" s="8">
        <f>P5226-Table3[[#This Row],[paid]]</f>
        <v>1534.9671187079734</v>
      </c>
      <c r="R5226" s="8">
        <v>66.133309133897811</v>
      </c>
      <c r="S5226" s="8">
        <v>800</v>
      </c>
      <c r="T5226" s="10">
        <v>7.4999999999999997E-2</v>
      </c>
      <c r="U5226" s="8">
        <v>338.97434772169237</v>
      </c>
      <c r="V5226" s="10">
        <v>1.3100257081215854E-2</v>
      </c>
    </row>
    <row r="5227" spans="1:22" x14ac:dyDescent="0.25">
      <c r="A5227" s="6">
        <v>44761</v>
      </c>
      <c r="B5227" s="7" t="str">
        <f t="shared" si="81"/>
        <v>7</v>
      </c>
      <c r="C5227" s="17">
        <f>_xlfn.ISOWEEKNUM(Table3[[#This Row],[dt]])</f>
        <v>29</v>
      </c>
      <c r="D5227" s="1">
        <v>17644</v>
      </c>
      <c r="E5227" s="1" t="s">
        <v>10</v>
      </c>
      <c r="F5227" s="1" t="s">
        <v>94</v>
      </c>
      <c r="G5227" s="1" t="s">
        <v>71</v>
      </c>
      <c r="H5227" s="1" t="s">
        <v>17</v>
      </c>
      <c r="I5227" s="1" t="s">
        <v>21</v>
      </c>
      <c r="J5227" s="1" t="s">
        <v>13</v>
      </c>
      <c r="K5227" s="1" t="s">
        <v>14</v>
      </c>
      <c r="L5227" s="1" t="s">
        <v>80</v>
      </c>
      <c r="M5227" s="1">
        <v>170670</v>
      </c>
      <c r="N5227" s="17">
        <v>692.14678178963891</v>
      </c>
      <c r="O5227" s="8">
        <v>5654.7823381350563</v>
      </c>
      <c r="P5227" s="8">
        <v>7014.2283101452849</v>
      </c>
      <c r="Q5227" s="8">
        <f>P5227-Table3[[#This Row],[paid]]</f>
        <v>1359.4459720102286</v>
      </c>
      <c r="R5227" s="8">
        <v>10.134018527123757</v>
      </c>
      <c r="S5227" s="8">
        <v>11000</v>
      </c>
      <c r="T5227" s="10">
        <v>0.1</v>
      </c>
      <c r="U5227" s="8">
        <v>4107.6378566464437</v>
      </c>
      <c r="V5227" s="10">
        <v>9.7602512945133058E-2</v>
      </c>
    </row>
    <row r="5228" spans="1:22" x14ac:dyDescent="0.25">
      <c r="A5228" s="6">
        <v>44761</v>
      </c>
      <c r="B5228" s="7" t="str">
        <f t="shared" si="81"/>
        <v>7</v>
      </c>
      <c r="C5228" s="17">
        <f>_xlfn.ISOWEEKNUM(Table3[[#This Row],[dt]])</f>
        <v>29</v>
      </c>
      <c r="D5228" s="1">
        <v>2917</v>
      </c>
      <c r="E5228" s="1" t="s">
        <v>10</v>
      </c>
      <c r="F5228" s="1" t="s">
        <v>93</v>
      </c>
      <c r="G5228" s="1" t="s">
        <v>53</v>
      </c>
      <c r="H5228" s="1" t="s">
        <v>17</v>
      </c>
      <c r="I5228" s="1" t="s">
        <v>18</v>
      </c>
      <c r="J5228" s="1" t="s">
        <v>13</v>
      </c>
      <c r="K5228" s="1" t="s">
        <v>15</v>
      </c>
      <c r="L5228" s="1" t="s">
        <v>78</v>
      </c>
      <c r="M5228" s="1">
        <v>95640</v>
      </c>
      <c r="N5228" s="17">
        <v>337.41713861294215</v>
      </c>
      <c r="O5228" s="8">
        <v>2775.7434712702943</v>
      </c>
      <c r="P5228" s="8">
        <v>4107.8220157876231</v>
      </c>
      <c r="Q5228" s="8">
        <f>P5228-Table3[[#This Row],[paid]]</f>
        <v>1332.0785445173287</v>
      </c>
      <c r="R5228" s="8">
        <v>12.174313470483746</v>
      </c>
      <c r="S5228" s="8">
        <v>2400</v>
      </c>
      <c r="T5228" s="10">
        <v>7.0000000000000007E-2</v>
      </c>
      <c r="U5228" s="8">
        <v>1260.0525871571067</v>
      </c>
      <c r="V5228" s="10">
        <v>5.1124114851874347E-2</v>
      </c>
    </row>
    <row r="5229" spans="1:22" x14ac:dyDescent="0.25">
      <c r="A5229" s="6">
        <v>44761</v>
      </c>
      <c r="B5229" s="7" t="str">
        <f t="shared" si="81"/>
        <v>7</v>
      </c>
      <c r="C5229" s="17">
        <f>_xlfn.ISOWEEKNUM(Table3[[#This Row],[dt]])</f>
        <v>29</v>
      </c>
      <c r="D5229" s="1">
        <v>17267</v>
      </c>
      <c r="E5229" s="1" t="s">
        <v>10</v>
      </c>
      <c r="F5229" s="1" t="s">
        <v>95</v>
      </c>
      <c r="G5229" s="1" t="s">
        <v>50</v>
      </c>
      <c r="H5229" s="1" t="s">
        <v>11</v>
      </c>
      <c r="I5229" s="1" t="s">
        <v>21</v>
      </c>
      <c r="J5229" s="1" t="s">
        <v>13</v>
      </c>
      <c r="K5229" s="1" t="s">
        <v>15</v>
      </c>
      <c r="L5229" s="1" t="s">
        <v>81</v>
      </c>
      <c r="M5229" s="1">
        <v>176300</v>
      </c>
      <c r="N5229" s="17">
        <v>840.1555053925257</v>
      </c>
      <c r="O5229" s="8">
        <v>2465.6618397474681</v>
      </c>
      <c r="P5229" s="8">
        <v>3634.2795949124538</v>
      </c>
      <c r="Q5229" s="8">
        <f>P5229-Table3[[#This Row],[paid]]</f>
        <v>1168.6177551649857</v>
      </c>
      <c r="R5229" s="8">
        <v>4.3257225258727505</v>
      </c>
      <c r="S5229" s="8">
        <v>2000</v>
      </c>
      <c r="T5229" s="10">
        <v>0.06</v>
      </c>
      <c r="U5229" s="8">
        <v>1083.2588502818535</v>
      </c>
      <c r="V5229" s="10">
        <v>4.9677834904716889E-2</v>
      </c>
    </row>
    <row r="5230" spans="1:22" x14ac:dyDescent="0.25">
      <c r="A5230" s="6">
        <v>44761</v>
      </c>
      <c r="B5230" s="7" t="str">
        <f t="shared" si="81"/>
        <v>7</v>
      </c>
      <c r="C5230" s="17">
        <f>_xlfn.ISOWEEKNUM(Table3[[#This Row],[dt]])</f>
        <v>29</v>
      </c>
      <c r="D5230" s="1">
        <v>17849</v>
      </c>
      <c r="E5230" s="1" t="s">
        <v>10</v>
      </c>
      <c r="F5230" s="1" t="s">
        <v>94</v>
      </c>
      <c r="G5230" s="1" t="s">
        <v>64</v>
      </c>
      <c r="H5230" s="1" t="s">
        <v>11</v>
      </c>
      <c r="I5230" s="1" t="s">
        <v>18</v>
      </c>
      <c r="J5230" s="1" t="s">
        <v>16</v>
      </c>
      <c r="K5230" s="1" t="s">
        <v>15</v>
      </c>
      <c r="L5230" s="1" t="s">
        <v>77</v>
      </c>
      <c r="M5230" s="1">
        <v>513640</v>
      </c>
      <c r="N5230" s="17">
        <v>549.89370650760884</v>
      </c>
      <c r="O5230" s="8">
        <v>3303.5260645218232</v>
      </c>
      <c r="P5230" s="8">
        <v>4325.2099813438081</v>
      </c>
      <c r="Q5230" s="8">
        <f>P5230-Table3[[#This Row],[paid]]</f>
        <v>1021.6839168219849</v>
      </c>
      <c r="R5230" s="8">
        <v>7.8655382488614833</v>
      </c>
      <c r="S5230" s="8">
        <v>1800</v>
      </c>
      <c r="T5230" s="10">
        <v>0.08</v>
      </c>
      <c r="U5230" s="8">
        <v>137.7345266813644</v>
      </c>
      <c r="V5230" s="10">
        <v>5.3074312104870111E-3</v>
      </c>
    </row>
    <row r="5231" spans="1:22" x14ac:dyDescent="0.25">
      <c r="A5231" s="6">
        <v>44761</v>
      </c>
      <c r="B5231" s="7" t="str">
        <f t="shared" si="81"/>
        <v>7</v>
      </c>
      <c r="C5231" s="17">
        <f>_xlfn.ISOWEEKNUM(Table3[[#This Row],[dt]])</f>
        <v>29</v>
      </c>
      <c r="D5231" s="1">
        <v>15372</v>
      </c>
      <c r="E5231" s="1" t="s">
        <v>10</v>
      </c>
      <c r="F5231" s="1" t="s">
        <v>94</v>
      </c>
      <c r="G5231" s="1" t="s">
        <v>53</v>
      </c>
      <c r="H5231" s="1" t="s">
        <v>11</v>
      </c>
      <c r="I5231" s="1" t="s">
        <v>12</v>
      </c>
      <c r="J5231" s="1" t="s">
        <v>16</v>
      </c>
      <c r="K5231" s="1" t="s">
        <v>15</v>
      </c>
      <c r="L5231" s="1" t="s">
        <v>80</v>
      </c>
      <c r="M5231" s="1">
        <v>478480</v>
      </c>
      <c r="N5231" s="17">
        <v>4509.4263093788059</v>
      </c>
      <c r="O5231" s="8">
        <v>4588.6596933568608</v>
      </c>
      <c r="P5231" s="8">
        <v>5571.4116171269561</v>
      </c>
      <c r="Q5231" s="8">
        <f>P5231-Table3[[#This Row],[paid]]</f>
        <v>982.75192377009535</v>
      </c>
      <c r="R5231" s="8">
        <v>1.2355034177051323</v>
      </c>
      <c r="S5231" s="8">
        <v>6000</v>
      </c>
      <c r="T5231" s="10">
        <v>0.105</v>
      </c>
      <c r="U5231" s="8">
        <v>3488.2092706103836</v>
      </c>
      <c r="V5231" s="10">
        <v>0.10434845811449756</v>
      </c>
    </row>
    <row r="5232" spans="1:22" x14ac:dyDescent="0.25">
      <c r="A5232" s="6">
        <v>44761</v>
      </c>
      <c r="B5232" s="7" t="str">
        <f t="shared" si="81"/>
        <v>7</v>
      </c>
      <c r="C5232" s="17">
        <f>_xlfn.ISOWEEKNUM(Table3[[#This Row],[dt]])</f>
        <v>29</v>
      </c>
      <c r="D5232" s="1">
        <v>3010</v>
      </c>
      <c r="E5232" s="1" t="s">
        <v>24</v>
      </c>
      <c r="F5232" s="1" t="s">
        <v>89</v>
      </c>
      <c r="G5232" s="1" t="s">
        <v>38</v>
      </c>
      <c r="H5232" s="1" t="s">
        <v>11</v>
      </c>
      <c r="I5232" s="1" t="s">
        <v>18</v>
      </c>
      <c r="J5232" s="1" t="s">
        <v>13</v>
      </c>
      <c r="K5232" s="1" t="s">
        <v>15</v>
      </c>
      <c r="L5232" s="1" t="s">
        <v>76</v>
      </c>
      <c r="M5232" s="1">
        <v>135100</v>
      </c>
      <c r="N5232" s="17">
        <v>427.87631003109527</v>
      </c>
      <c r="O5232" s="8">
        <v>3300.2754922063027</v>
      </c>
      <c r="P5232" s="8">
        <v>4279.1203020948169</v>
      </c>
      <c r="Q5232" s="8">
        <f>P5232-Table3[[#This Row],[paid]]</f>
        <v>978.84480988851419</v>
      </c>
      <c r="R5232" s="8">
        <v>10.000834824867585</v>
      </c>
      <c r="S5232" s="8">
        <v>6800</v>
      </c>
      <c r="T5232" s="10">
        <v>0.06</v>
      </c>
      <c r="U5232" s="8">
        <v>13.951172337461413</v>
      </c>
      <c r="V5232" s="10">
        <v>5.4338163580926137E-4</v>
      </c>
    </row>
    <row r="5233" spans="1:22" x14ac:dyDescent="0.25">
      <c r="A5233" s="6">
        <v>44761</v>
      </c>
      <c r="B5233" s="7" t="str">
        <f t="shared" si="81"/>
        <v>7</v>
      </c>
      <c r="C5233" s="17">
        <f>_xlfn.ISOWEEKNUM(Table3[[#This Row],[dt]])</f>
        <v>29</v>
      </c>
      <c r="D5233" s="1">
        <v>17268</v>
      </c>
      <c r="E5233" s="1" t="s">
        <v>10</v>
      </c>
      <c r="F5233" s="1" t="s">
        <v>91</v>
      </c>
      <c r="G5233" s="1" t="s">
        <v>31</v>
      </c>
      <c r="H5233" s="1" t="s">
        <v>11</v>
      </c>
      <c r="I5233" s="1" t="s">
        <v>18</v>
      </c>
      <c r="J5233" s="1" t="s">
        <v>16</v>
      </c>
      <c r="K5233" s="1" t="s">
        <v>14</v>
      </c>
      <c r="L5233" s="1" t="s">
        <v>81</v>
      </c>
      <c r="M5233" s="1">
        <v>136100</v>
      </c>
      <c r="N5233" s="17">
        <v>519.72819677654854</v>
      </c>
      <c r="O5233" s="8">
        <v>3127.3803399175936</v>
      </c>
      <c r="P5233" s="8">
        <v>3983.7934919112754</v>
      </c>
      <c r="Q5233" s="8">
        <f>P5233-Table3[[#This Row],[paid]]</f>
        <v>856.41315199368182</v>
      </c>
      <c r="R5233" s="8">
        <v>7.6651478919548861</v>
      </c>
      <c r="S5233" s="8">
        <v>4000</v>
      </c>
      <c r="T5233" s="10">
        <v>0.15</v>
      </c>
      <c r="U5233" s="8">
        <v>2717.8049732251025</v>
      </c>
      <c r="V5233" s="10">
        <v>0.11370255422557062</v>
      </c>
    </row>
    <row r="5234" spans="1:22" x14ac:dyDescent="0.25">
      <c r="A5234" s="6">
        <v>44761</v>
      </c>
      <c r="B5234" s="7" t="str">
        <f t="shared" si="81"/>
        <v>7</v>
      </c>
      <c r="C5234" s="17">
        <f>_xlfn.ISOWEEKNUM(Table3[[#This Row],[dt]])</f>
        <v>29</v>
      </c>
      <c r="D5234" s="1">
        <v>15974</v>
      </c>
      <c r="E5234" s="1" t="s">
        <v>10</v>
      </c>
      <c r="F5234" s="1" t="s">
        <v>90</v>
      </c>
      <c r="G5234" s="1" t="s">
        <v>48</v>
      </c>
      <c r="H5234" s="1" t="s">
        <v>11</v>
      </c>
      <c r="I5234" s="1" t="s">
        <v>12</v>
      </c>
      <c r="J5234" s="1" t="s">
        <v>16</v>
      </c>
      <c r="K5234" s="1" t="s">
        <v>14</v>
      </c>
      <c r="L5234" s="1" t="s">
        <v>81</v>
      </c>
      <c r="M5234" s="1">
        <v>155880</v>
      </c>
      <c r="N5234" s="17">
        <v>470.35926449787837</v>
      </c>
      <c r="O5234" s="8">
        <v>3687.65375864411</v>
      </c>
      <c r="P5234" s="8">
        <v>4516.9846605173962</v>
      </c>
      <c r="Q5234" s="8">
        <f>P5234-Table3[[#This Row],[paid]]</f>
        <v>829.33090187328617</v>
      </c>
      <c r="R5234" s="8">
        <v>9.6032649964690364</v>
      </c>
      <c r="S5234" s="8">
        <v>3600</v>
      </c>
      <c r="T5234" s="10">
        <v>0.09</v>
      </c>
      <c r="U5234" s="8">
        <v>572.12214211648666</v>
      </c>
      <c r="V5234" s="10">
        <v>2.1110031917138616E-2</v>
      </c>
    </row>
    <row r="5235" spans="1:22" x14ac:dyDescent="0.25">
      <c r="A5235" s="6">
        <v>44761</v>
      </c>
      <c r="B5235" s="7" t="str">
        <f t="shared" si="81"/>
        <v>7</v>
      </c>
      <c r="C5235" s="17">
        <f>_xlfn.ISOWEEKNUM(Table3[[#This Row],[dt]])</f>
        <v>29</v>
      </c>
      <c r="D5235" s="1">
        <v>17956</v>
      </c>
      <c r="E5235" s="1" t="s">
        <v>10</v>
      </c>
      <c r="F5235" s="1" t="s">
        <v>94</v>
      </c>
      <c r="G5235" s="1" t="s">
        <v>48</v>
      </c>
      <c r="H5235" s="1" t="s">
        <v>11</v>
      </c>
      <c r="I5235" s="1" t="s">
        <v>18</v>
      </c>
      <c r="J5235" s="1" t="s">
        <v>13</v>
      </c>
      <c r="K5235" s="1" t="s">
        <v>14</v>
      </c>
      <c r="L5235" s="1" t="s">
        <v>76</v>
      </c>
      <c r="M5235" s="1">
        <v>374620</v>
      </c>
      <c r="N5235" s="17">
        <v>824.86651131213421</v>
      </c>
      <c r="O5235" s="8">
        <v>5066.7811967402249</v>
      </c>
      <c r="P5235" s="8">
        <v>5804.7474018569856</v>
      </c>
      <c r="Q5235" s="8">
        <f>P5235-Table3[[#This Row],[paid]]</f>
        <v>737.96620511676065</v>
      </c>
      <c r="R5235" s="8">
        <v>7.0371961065836457</v>
      </c>
      <c r="S5235" s="8">
        <v>5600</v>
      </c>
      <c r="T5235" s="10">
        <v>0.08</v>
      </c>
      <c r="U5235" s="8">
        <v>1314.5896288665494</v>
      </c>
      <c r="V5235" s="10">
        <v>3.7744669373152552E-2</v>
      </c>
    </row>
    <row r="5236" spans="1:22" x14ac:dyDescent="0.25">
      <c r="A5236" s="6">
        <v>44761</v>
      </c>
      <c r="B5236" s="7" t="str">
        <f t="shared" si="81"/>
        <v>7</v>
      </c>
      <c r="C5236" s="17">
        <f>_xlfn.ISOWEEKNUM(Table3[[#This Row],[dt]])</f>
        <v>29</v>
      </c>
      <c r="D5236" s="1">
        <v>18007</v>
      </c>
      <c r="E5236" s="1" t="s">
        <v>10</v>
      </c>
      <c r="F5236" s="1" t="s">
        <v>89</v>
      </c>
      <c r="G5236" s="1" t="s">
        <v>45</v>
      </c>
      <c r="H5236" s="1" t="s">
        <v>11</v>
      </c>
      <c r="I5236" s="1" t="s">
        <v>12</v>
      </c>
      <c r="J5236" s="1" t="s">
        <v>13</v>
      </c>
      <c r="K5236" s="1" t="s">
        <v>15</v>
      </c>
      <c r="L5236" s="1" t="s">
        <v>75</v>
      </c>
      <c r="M5236" s="1">
        <v>127070</v>
      </c>
      <c r="N5236" s="17">
        <v>1051.8538589804668</v>
      </c>
      <c r="O5236" s="8">
        <v>2791.9994195527643</v>
      </c>
      <c r="P5236" s="8">
        <v>3521.3133857647467</v>
      </c>
      <c r="Q5236" s="8">
        <f>P5236-Table3[[#This Row],[paid]]</f>
        <v>729.31396621198246</v>
      </c>
      <c r="R5236" s="8">
        <v>3.3477211265620679</v>
      </c>
      <c r="S5236" s="8">
        <v>4600</v>
      </c>
      <c r="T5236" s="10">
        <v>0.15</v>
      </c>
      <c r="U5236" s="8">
        <v>2893.3498990842577</v>
      </c>
      <c r="V5236" s="10">
        <v>0.13694463694431491</v>
      </c>
    </row>
    <row r="5237" spans="1:22" x14ac:dyDescent="0.25">
      <c r="A5237" s="6">
        <v>44761</v>
      </c>
      <c r="B5237" s="7" t="str">
        <f t="shared" si="81"/>
        <v>7</v>
      </c>
      <c r="C5237" s="17">
        <f>_xlfn.ISOWEEKNUM(Table3[[#This Row],[dt]])</f>
        <v>29</v>
      </c>
      <c r="D5237" s="1">
        <v>7797</v>
      </c>
      <c r="E5237" s="1" t="s">
        <v>10</v>
      </c>
      <c r="F5237" s="1" t="s">
        <v>91</v>
      </c>
      <c r="G5237" s="1" t="s">
        <v>48</v>
      </c>
      <c r="H5237" s="1" t="s">
        <v>19</v>
      </c>
      <c r="I5237" s="1" t="s">
        <v>18</v>
      </c>
      <c r="J5237" s="1" t="s">
        <v>13</v>
      </c>
      <c r="K5237" s="1" t="s">
        <v>14</v>
      </c>
      <c r="L5237" s="1" t="s">
        <v>78</v>
      </c>
      <c r="M5237" s="1">
        <v>195310</v>
      </c>
      <c r="N5237" s="17">
        <v>218.61275315680857</v>
      </c>
      <c r="O5237" s="8">
        <v>4986.8660973051938</v>
      </c>
      <c r="P5237" s="8">
        <v>5678.086078938738</v>
      </c>
      <c r="Q5237" s="8">
        <f>P5237-Table3[[#This Row],[paid]]</f>
        <v>691.21998163354419</v>
      </c>
      <c r="R5237" s="8">
        <v>25.973260923464554</v>
      </c>
      <c r="S5237" s="8">
        <v>6000</v>
      </c>
      <c r="T5237" s="10">
        <v>0.125</v>
      </c>
      <c r="U5237" s="8">
        <v>2788.6956037159475</v>
      </c>
      <c r="V5237" s="10">
        <v>8.1855504505876517E-2</v>
      </c>
    </row>
    <row r="5238" spans="1:22" x14ac:dyDescent="0.25">
      <c r="A5238" s="6">
        <v>44761</v>
      </c>
      <c r="B5238" s="7" t="str">
        <f t="shared" si="81"/>
        <v>7</v>
      </c>
      <c r="C5238" s="17">
        <f>_xlfn.ISOWEEKNUM(Table3[[#This Row],[dt]])</f>
        <v>29</v>
      </c>
      <c r="D5238" s="1">
        <v>17631</v>
      </c>
      <c r="E5238" s="1" t="s">
        <v>10</v>
      </c>
      <c r="F5238" s="1" t="s">
        <v>95</v>
      </c>
      <c r="G5238" s="1" t="s">
        <v>64</v>
      </c>
      <c r="H5238" s="1" t="s">
        <v>17</v>
      </c>
      <c r="I5238" s="1" t="s">
        <v>12</v>
      </c>
      <c r="J5238" s="1" t="s">
        <v>16</v>
      </c>
      <c r="K5238" s="1" t="s">
        <v>14</v>
      </c>
      <c r="L5238" s="1" t="s">
        <v>80</v>
      </c>
      <c r="M5238" s="1">
        <v>233550</v>
      </c>
      <c r="N5238" s="17">
        <v>641.35658382534677</v>
      </c>
      <c r="O5238" s="8">
        <v>7652.308158656514</v>
      </c>
      <c r="P5238" s="8">
        <v>8179.7636983579514</v>
      </c>
      <c r="Q5238" s="8">
        <f>P5238-Table3[[#This Row],[paid]]</f>
        <v>527.45553970143737</v>
      </c>
      <c r="R5238" s="8">
        <v>12.753846931094188</v>
      </c>
      <c r="S5238" s="8">
        <v>14200</v>
      </c>
      <c r="T5238" s="10">
        <v>0.17</v>
      </c>
      <c r="U5238" s="8">
        <v>7255.2980945353856</v>
      </c>
      <c r="V5238" s="10">
        <v>0.14783023002632403</v>
      </c>
    </row>
    <row r="5239" spans="1:22" x14ac:dyDescent="0.25">
      <c r="A5239" s="6">
        <v>44761</v>
      </c>
      <c r="B5239" s="7" t="str">
        <f t="shared" si="81"/>
        <v>7</v>
      </c>
      <c r="C5239" s="17">
        <f>_xlfn.ISOWEEKNUM(Table3[[#This Row],[dt]])</f>
        <v>29</v>
      </c>
      <c r="D5239" s="1">
        <v>17833</v>
      </c>
      <c r="E5239" s="1" t="s">
        <v>10</v>
      </c>
      <c r="F5239" s="1" t="s">
        <v>94</v>
      </c>
      <c r="G5239" s="1" t="s">
        <v>59</v>
      </c>
      <c r="H5239" s="1" t="s">
        <v>11</v>
      </c>
      <c r="I5239" s="1" t="s">
        <v>12</v>
      </c>
      <c r="J5239" s="1" t="s">
        <v>13</v>
      </c>
      <c r="K5239" s="1" t="s">
        <v>15</v>
      </c>
      <c r="L5239" s="1" t="s">
        <v>76</v>
      </c>
      <c r="M5239" s="1">
        <v>51410</v>
      </c>
      <c r="N5239" s="17">
        <v>311.57575757575756</v>
      </c>
      <c r="O5239" s="8">
        <v>1291.7699408313811</v>
      </c>
      <c r="P5239" s="8">
        <v>1812.9918825591401</v>
      </c>
      <c r="Q5239" s="8">
        <f>P5239-Table3[[#This Row],[paid]]</f>
        <v>521.22194172775903</v>
      </c>
      <c r="R5239" s="8">
        <v>5.8187835172584732</v>
      </c>
      <c r="S5239" s="8">
        <v>1000</v>
      </c>
      <c r="T5239" s="10">
        <v>0.15</v>
      </c>
      <c r="U5239" s="8">
        <v>920.2339749184946</v>
      </c>
      <c r="V5239" s="10">
        <v>8.4596258057476115E-2</v>
      </c>
    </row>
    <row r="5240" spans="1:22" x14ac:dyDescent="0.25">
      <c r="A5240" s="6">
        <v>44761</v>
      </c>
      <c r="B5240" s="7" t="str">
        <f t="shared" si="81"/>
        <v>7</v>
      </c>
      <c r="C5240" s="17">
        <f>_xlfn.ISOWEEKNUM(Table3[[#This Row],[dt]])</f>
        <v>29</v>
      </c>
      <c r="D5240" s="1">
        <v>17957</v>
      </c>
      <c r="E5240" s="1" t="s">
        <v>10</v>
      </c>
      <c r="F5240" s="1" t="s">
        <v>89</v>
      </c>
      <c r="G5240" s="1" t="s">
        <v>40</v>
      </c>
      <c r="H5240" s="1" t="s">
        <v>17</v>
      </c>
      <c r="I5240" s="1" t="s">
        <v>12</v>
      </c>
      <c r="J5240" s="1" t="s">
        <v>16</v>
      </c>
      <c r="K5240" s="1" t="s">
        <v>15</v>
      </c>
      <c r="L5240" s="1" t="s">
        <v>81</v>
      </c>
      <c r="M5240" s="1">
        <v>144070</v>
      </c>
      <c r="N5240" s="17">
        <v>1213.2029383659817</v>
      </c>
      <c r="O5240" s="8">
        <v>1066.7459823665001</v>
      </c>
      <c r="P5240" s="8">
        <v>1529.7628372306663</v>
      </c>
      <c r="Q5240" s="8">
        <f>P5240-Table3[[#This Row],[paid]]</f>
        <v>463.01685486416613</v>
      </c>
      <c r="R5240" s="8">
        <v>1.2609290571708038</v>
      </c>
      <c r="S5240" s="8">
        <v>600</v>
      </c>
      <c r="T5240" s="10">
        <v>0.06</v>
      </c>
      <c r="U5240" s="8">
        <v>464.59992068216354</v>
      </c>
      <c r="V5240" s="10">
        <v>5.0617859336857515E-2</v>
      </c>
    </row>
    <row r="5241" spans="1:22" x14ac:dyDescent="0.25">
      <c r="A5241" s="6">
        <v>44761</v>
      </c>
      <c r="B5241" s="7" t="str">
        <f t="shared" si="81"/>
        <v>7</v>
      </c>
      <c r="C5241" s="17">
        <f>_xlfn.ISOWEEKNUM(Table3[[#This Row],[dt]])</f>
        <v>29</v>
      </c>
      <c r="D5241" s="1">
        <v>16256</v>
      </c>
      <c r="E5241" s="1" t="s">
        <v>10</v>
      </c>
      <c r="F5241" s="1" t="s">
        <v>93</v>
      </c>
      <c r="G5241" s="1" t="s">
        <v>66</v>
      </c>
      <c r="H5241" s="1" t="s">
        <v>17</v>
      </c>
      <c r="I5241" s="1" t="s">
        <v>12</v>
      </c>
      <c r="J5241" s="1" t="s">
        <v>16</v>
      </c>
      <c r="K5241" s="1" t="s">
        <v>14</v>
      </c>
      <c r="L5241" s="1" t="s">
        <v>79</v>
      </c>
      <c r="M5241" s="1">
        <v>230900</v>
      </c>
      <c r="N5241" s="17">
        <v>860.41530365524113</v>
      </c>
      <c r="O5241" s="8">
        <v>4625.9454270546139</v>
      </c>
      <c r="P5241" s="8">
        <v>5063.9112459437265</v>
      </c>
      <c r="Q5241" s="8">
        <f>P5241-Table3[[#This Row],[paid]]</f>
        <v>437.9658188891126</v>
      </c>
      <c r="R5241" s="8">
        <v>5.8854267519778789</v>
      </c>
      <c r="S5241" s="8">
        <v>7200</v>
      </c>
      <c r="T5241" s="10">
        <v>0.1</v>
      </c>
      <c r="U5241" s="8">
        <v>2222.5023279593379</v>
      </c>
      <c r="V5241" s="10">
        <v>7.3148409731035383E-2</v>
      </c>
    </row>
    <row r="5242" spans="1:22" x14ac:dyDescent="0.25">
      <c r="A5242" s="6">
        <v>44761</v>
      </c>
      <c r="B5242" s="7" t="str">
        <f t="shared" si="81"/>
        <v>7</v>
      </c>
      <c r="C5242" s="17">
        <f>_xlfn.ISOWEEKNUM(Table3[[#This Row],[dt]])</f>
        <v>29</v>
      </c>
      <c r="D5242" s="1">
        <v>14315</v>
      </c>
      <c r="E5242" s="1" t="s">
        <v>10</v>
      </c>
      <c r="F5242" s="1" t="s">
        <v>90</v>
      </c>
      <c r="G5242" s="1" t="s">
        <v>33</v>
      </c>
      <c r="H5242" s="1" t="s">
        <v>11</v>
      </c>
      <c r="I5242" s="1" t="s">
        <v>12</v>
      </c>
      <c r="J5242" s="1" t="s">
        <v>16</v>
      </c>
      <c r="K5242" s="1" t="s">
        <v>14</v>
      </c>
      <c r="L5242" s="1" t="s">
        <v>76</v>
      </c>
      <c r="M5242" s="1">
        <v>116510</v>
      </c>
      <c r="N5242" s="17">
        <v>426.91659830462129</v>
      </c>
      <c r="O5242" s="8">
        <v>3003.0109467130928</v>
      </c>
      <c r="P5242" s="8">
        <v>3189.1423334385422</v>
      </c>
      <c r="Q5242" s="8">
        <f>P5242-Table3[[#This Row],[paid]]</f>
        <v>186.13138672544937</v>
      </c>
      <c r="R5242" s="8">
        <v>7.4701764843609277</v>
      </c>
      <c r="S5242" s="8">
        <v>4200</v>
      </c>
      <c r="T5242" s="10">
        <v>0.15</v>
      </c>
      <c r="U5242" s="8">
        <v>1029.5843270544906</v>
      </c>
      <c r="V5242" s="10">
        <v>5.3806751126531972E-2</v>
      </c>
    </row>
    <row r="5243" spans="1:22" x14ac:dyDescent="0.25">
      <c r="A5243" s="6">
        <v>44761</v>
      </c>
      <c r="B5243" s="7" t="str">
        <f t="shared" si="81"/>
        <v>7</v>
      </c>
      <c r="C5243" s="17">
        <f>_xlfn.ISOWEEKNUM(Table3[[#This Row],[dt]])</f>
        <v>29</v>
      </c>
      <c r="D5243" s="1">
        <v>18204</v>
      </c>
      <c r="E5243" s="1" t="s">
        <v>10</v>
      </c>
      <c r="F5243" s="1" t="s">
        <v>95</v>
      </c>
      <c r="G5243" s="1" t="s">
        <v>72</v>
      </c>
      <c r="H5243" s="1" t="s">
        <v>17</v>
      </c>
      <c r="I5243" s="1" t="s">
        <v>18</v>
      </c>
      <c r="J5243" s="1" t="s">
        <v>13</v>
      </c>
      <c r="K5243" s="1" t="s">
        <v>15</v>
      </c>
      <c r="L5243" s="1" t="s">
        <v>79</v>
      </c>
      <c r="M5243" s="1">
        <v>71340</v>
      </c>
      <c r="N5243" s="17">
        <v>322.47711605831171</v>
      </c>
      <c r="O5243" s="8">
        <v>474.62941186659992</v>
      </c>
      <c r="P5243" s="8">
        <v>637.73801639664066</v>
      </c>
      <c r="Q5243" s="8">
        <f>P5243-Table3[[#This Row],[paid]]</f>
        <v>163.10860453004074</v>
      </c>
      <c r="R5243" s="8">
        <v>1.9776225494441662</v>
      </c>
      <c r="S5243" s="8">
        <v>200</v>
      </c>
      <c r="T5243" s="10">
        <v>0.06</v>
      </c>
      <c r="U5243" s="8">
        <v>212.88934530326364</v>
      </c>
      <c r="V5243" s="10">
        <v>5.5636572759175475E-2</v>
      </c>
    </row>
    <row r="5244" spans="1:22" x14ac:dyDescent="0.25">
      <c r="A5244" s="6">
        <v>44761</v>
      </c>
      <c r="B5244" s="7" t="str">
        <f t="shared" si="81"/>
        <v>7</v>
      </c>
      <c r="C5244" s="17">
        <f>_xlfn.ISOWEEKNUM(Table3[[#This Row],[dt]])</f>
        <v>29</v>
      </c>
      <c r="D5244" s="1">
        <v>2973</v>
      </c>
      <c r="E5244" s="1" t="s">
        <v>10</v>
      </c>
      <c r="F5244" s="1" t="s">
        <v>89</v>
      </c>
      <c r="G5244" s="1" t="s">
        <v>73</v>
      </c>
      <c r="H5244" s="1" t="s">
        <v>11</v>
      </c>
      <c r="I5244" s="1" t="s">
        <v>21</v>
      </c>
      <c r="J5244" s="1" t="s">
        <v>16</v>
      </c>
      <c r="K5244" s="1" t="s">
        <v>14</v>
      </c>
      <c r="L5244" s="1" t="s">
        <v>81</v>
      </c>
      <c r="M5244" s="1">
        <v>17770</v>
      </c>
      <c r="N5244" s="17">
        <v>65.224306688417627</v>
      </c>
      <c r="O5244" s="8">
        <v>656.93752379472301</v>
      </c>
      <c r="P5244" s="8">
        <v>793.48693568734552</v>
      </c>
      <c r="Q5244" s="8">
        <f>P5244-Table3[[#This Row],[paid]]</f>
        <v>136.54941189262252</v>
      </c>
      <c r="R5244" s="8">
        <v>12.165509699902275</v>
      </c>
      <c r="S5244" s="8">
        <v>200</v>
      </c>
      <c r="T5244" s="10">
        <v>0.05</v>
      </c>
      <c r="U5244" s="8">
        <v>0.96159060361700588</v>
      </c>
      <c r="V5244" s="10">
        <v>2.0197572687697397E-4</v>
      </c>
    </row>
    <row r="5245" spans="1:22" x14ac:dyDescent="0.25">
      <c r="A5245" s="6">
        <v>44761</v>
      </c>
      <c r="B5245" s="7" t="str">
        <f t="shared" si="81"/>
        <v>7</v>
      </c>
      <c r="C5245" s="17">
        <f>_xlfn.ISOWEEKNUM(Table3[[#This Row],[dt]])</f>
        <v>29</v>
      </c>
      <c r="D5245" s="1">
        <v>13948</v>
      </c>
      <c r="E5245" s="1" t="s">
        <v>10</v>
      </c>
      <c r="F5245" s="1" t="s">
        <v>93</v>
      </c>
      <c r="G5245" s="1" t="s">
        <v>31</v>
      </c>
      <c r="H5245" s="1" t="s">
        <v>11</v>
      </c>
      <c r="I5245" s="1" t="s">
        <v>18</v>
      </c>
      <c r="J5245" s="1" t="s">
        <v>13</v>
      </c>
      <c r="K5245" s="1" t="s">
        <v>14</v>
      </c>
      <c r="L5245" s="1" t="s">
        <v>75</v>
      </c>
      <c r="M5245" s="1">
        <v>98020</v>
      </c>
      <c r="N5245" s="17">
        <v>437.91970802919707</v>
      </c>
      <c r="O5245" s="8">
        <v>2807.2974350421218</v>
      </c>
      <c r="P5245" s="8">
        <v>2885.8471199642249</v>
      </c>
      <c r="Q5245" s="8">
        <f>P5245-Table3[[#This Row],[paid]]</f>
        <v>78.549684922103097</v>
      </c>
      <c r="R5245" s="8">
        <v>6.5899000822585023</v>
      </c>
      <c r="S5245" s="8">
        <v>3000</v>
      </c>
      <c r="T5245" s="10">
        <v>0.1</v>
      </c>
      <c r="U5245" s="8">
        <v>386.30844424481296</v>
      </c>
      <c r="V5245" s="10">
        <v>2.2310516819153949E-2</v>
      </c>
    </row>
    <row r="5246" spans="1:22" x14ac:dyDescent="0.25">
      <c r="A5246" s="6">
        <v>44761</v>
      </c>
      <c r="B5246" s="7" t="str">
        <f t="shared" si="81"/>
        <v>7</v>
      </c>
      <c r="C5246" s="17">
        <f>_xlfn.ISOWEEKNUM(Table3[[#This Row],[dt]])</f>
        <v>29</v>
      </c>
      <c r="D5246" s="1">
        <v>17628</v>
      </c>
      <c r="E5246" s="1" t="s">
        <v>10</v>
      </c>
      <c r="F5246" s="1" t="s">
        <v>90</v>
      </c>
      <c r="G5246" s="1" t="s">
        <v>58</v>
      </c>
      <c r="H5246" s="1" t="s">
        <v>11</v>
      </c>
      <c r="I5246" s="1" t="s">
        <v>22</v>
      </c>
      <c r="J5246" s="1" t="s">
        <v>13</v>
      </c>
      <c r="K5246" s="1" t="s">
        <v>15</v>
      </c>
      <c r="L5246" s="1" t="s">
        <v>79</v>
      </c>
      <c r="M5246" s="1">
        <v>12120</v>
      </c>
      <c r="N5246" s="17">
        <v>62.382352941176471</v>
      </c>
      <c r="O5246" s="8">
        <v>153.29142569703473</v>
      </c>
      <c r="P5246" s="8">
        <v>227.68285287353686</v>
      </c>
      <c r="Q5246" s="8">
        <f>P5246-Table3[[#This Row],[paid]]</f>
        <v>74.391427176502134</v>
      </c>
      <c r="R5246" s="8">
        <v>3.6497958499293981</v>
      </c>
      <c r="S5246" s="8">
        <v>200</v>
      </c>
      <c r="T5246" s="10">
        <v>0.06</v>
      </c>
      <c r="U5246" s="8">
        <v>60.271045531134732</v>
      </c>
      <c r="V5246" s="10">
        <v>4.4119151391556782E-2</v>
      </c>
    </row>
    <row r="5247" spans="1:22" x14ac:dyDescent="0.25">
      <c r="A5247" s="6">
        <v>44761</v>
      </c>
      <c r="B5247" s="7" t="str">
        <f t="shared" si="81"/>
        <v>7</v>
      </c>
      <c r="C5247" s="17">
        <f>_xlfn.ISOWEEKNUM(Table3[[#This Row],[dt]])</f>
        <v>29</v>
      </c>
      <c r="D5247" s="1">
        <v>15673</v>
      </c>
      <c r="E5247" s="1" t="s">
        <v>10</v>
      </c>
      <c r="F5247" s="1" t="s">
        <v>89</v>
      </c>
      <c r="G5247" s="1" t="s">
        <v>43</v>
      </c>
      <c r="H5247" s="1" t="s">
        <v>19</v>
      </c>
      <c r="I5247" s="1" t="s">
        <v>21</v>
      </c>
      <c r="J5247" s="1" t="s">
        <v>16</v>
      </c>
      <c r="K5247" s="1" t="s">
        <v>15</v>
      </c>
      <c r="L5247" s="1" t="s">
        <v>80</v>
      </c>
      <c r="M5247" s="1">
        <v>161310</v>
      </c>
      <c r="N5247" s="17">
        <v>136.03265869365225</v>
      </c>
      <c r="O5247" s="8">
        <v>1376.672269515552</v>
      </c>
      <c r="P5247" s="8">
        <v>1418.7302194850361</v>
      </c>
      <c r="Q5247" s="8">
        <f>P5247-Table3[[#This Row],[paid]]</f>
        <v>42.057949969484071</v>
      </c>
      <c r="R5247" s="8">
        <v>10.429335375117819</v>
      </c>
      <c r="S5247" s="8">
        <v>1600</v>
      </c>
      <c r="T5247" s="10">
        <v>0.06</v>
      </c>
      <c r="U5247" s="8">
        <v>429.13108968528661</v>
      </c>
      <c r="V5247" s="10">
        <v>5.0412578303182805E-2</v>
      </c>
    </row>
    <row r="5248" spans="1:22" x14ac:dyDescent="0.25">
      <c r="A5248" s="6">
        <v>44761</v>
      </c>
      <c r="B5248" s="7" t="str">
        <f t="shared" si="81"/>
        <v>7</v>
      </c>
      <c r="C5248" s="17">
        <f>_xlfn.ISOWEEKNUM(Table3[[#This Row],[dt]])</f>
        <v>29</v>
      </c>
      <c r="D5248" s="1">
        <v>15910</v>
      </c>
      <c r="E5248" s="1" t="s">
        <v>10</v>
      </c>
      <c r="F5248" s="1" t="s">
        <v>94</v>
      </c>
      <c r="G5248" s="1" t="s">
        <v>32</v>
      </c>
      <c r="H5248" s="1" t="s">
        <v>11</v>
      </c>
      <c r="I5248" s="1" t="s">
        <v>12</v>
      </c>
      <c r="J5248" s="1" t="s">
        <v>16</v>
      </c>
      <c r="K5248" s="1" t="s">
        <v>14</v>
      </c>
      <c r="L5248" s="1" t="s">
        <v>76</v>
      </c>
      <c r="M5248" s="1">
        <v>84160</v>
      </c>
      <c r="N5248" s="17">
        <v>244.10122543687913</v>
      </c>
      <c r="O5248" s="8">
        <v>1732.7927568449222</v>
      </c>
      <c r="P5248" s="8">
        <v>1762.4034807249734</v>
      </c>
      <c r="Q5248" s="8">
        <f>P5248-Table3[[#This Row],[paid]]</f>
        <v>29.610723880051182</v>
      </c>
      <c r="R5248" s="8">
        <v>7.2199698201871758</v>
      </c>
      <c r="S5248" s="8">
        <v>1200</v>
      </c>
      <c r="T5248" s="10">
        <v>0.15</v>
      </c>
      <c r="U5248" s="8">
        <v>668.09585832994378</v>
      </c>
      <c r="V5248" s="10">
        <v>6.3180373245661781E-2</v>
      </c>
    </row>
    <row r="5249" spans="1:22" x14ac:dyDescent="0.25">
      <c r="A5249" s="6">
        <v>44761</v>
      </c>
      <c r="B5249" s="7" t="str">
        <f t="shared" si="81"/>
        <v>7</v>
      </c>
      <c r="C5249" s="17">
        <f>_xlfn.ISOWEEKNUM(Table3[[#This Row],[dt]])</f>
        <v>29</v>
      </c>
      <c r="D5249" s="1">
        <v>5435</v>
      </c>
      <c r="E5249" s="1" t="s">
        <v>10</v>
      </c>
      <c r="F5249" s="1" t="s">
        <v>90</v>
      </c>
      <c r="G5249" s="1" t="s">
        <v>51</v>
      </c>
      <c r="H5249" s="1" t="s">
        <v>17</v>
      </c>
      <c r="I5249" s="1" t="s">
        <v>21</v>
      </c>
      <c r="J5249" s="1" t="s">
        <v>16</v>
      </c>
      <c r="K5249" s="1" t="s">
        <v>15</v>
      </c>
      <c r="L5249" s="1" t="s">
        <v>81</v>
      </c>
      <c r="M5249" s="1">
        <v>77990</v>
      </c>
      <c r="N5249" s="17">
        <v>189.28129648477255</v>
      </c>
      <c r="O5249" s="8">
        <v>832.50582986568611</v>
      </c>
      <c r="P5249" s="8">
        <v>847.19238068875575</v>
      </c>
      <c r="Q5249" s="8">
        <f>P5249-Table3[[#This Row],[paid]]</f>
        <v>14.686550823069638</v>
      </c>
      <c r="R5249" s="8">
        <v>4.4758377949768073</v>
      </c>
      <c r="S5249" s="8">
        <v>800</v>
      </c>
      <c r="T5249" s="10">
        <v>0.08</v>
      </c>
      <c r="U5249" s="8">
        <v>355.71489328457358</v>
      </c>
      <c r="V5249" s="10">
        <v>6.9979165179968189E-2</v>
      </c>
    </row>
    <row r="5250" spans="1:22" x14ac:dyDescent="0.25">
      <c r="A5250" s="6">
        <v>44761</v>
      </c>
      <c r="B5250" s="7" t="str">
        <f t="shared" ref="B5250:B5313" si="82">TEXT(A5250,"M")</f>
        <v>7</v>
      </c>
      <c r="C5250" s="17">
        <f>_xlfn.ISOWEEKNUM(Table3[[#This Row],[dt]])</f>
        <v>29</v>
      </c>
      <c r="D5250" s="1">
        <v>12790</v>
      </c>
      <c r="E5250" s="1" t="s">
        <v>10</v>
      </c>
      <c r="F5250" s="1" t="s">
        <v>95</v>
      </c>
      <c r="G5250" s="1" t="s">
        <v>49</v>
      </c>
      <c r="H5250" s="1" t="s">
        <v>19</v>
      </c>
      <c r="I5250" s="1" t="s">
        <v>21</v>
      </c>
      <c r="J5250" s="1" t="s">
        <v>16</v>
      </c>
      <c r="K5250" s="1" t="s">
        <v>14</v>
      </c>
      <c r="L5250" s="1" t="s">
        <v>75</v>
      </c>
      <c r="M5250" s="1">
        <v>34030</v>
      </c>
      <c r="N5250" s="17">
        <v>58.300496830563645</v>
      </c>
      <c r="O5250" s="8">
        <v>981.02683278765767</v>
      </c>
      <c r="P5250" s="8">
        <v>953.23919592724542</v>
      </c>
      <c r="Q5250" s="8">
        <f>P5250-Table3[[#This Row],[paid]]</f>
        <v>-27.787636860412249</v>
      </c>
      <c r="R5250" s="8">
        <v>16.350447213127627</v>
      </c>
      <c r="S5250" s="8">
        <v>800</v>
      </c>
      <c r="T5250" s="10">
        <v>0.04</v>
      </c>
      <c r="U5250" s="8">
        <v>153.48586117464328</v>
      </c>
      <c r="V5250" s="10">
        <v>2.6835842432556642E-2</v>
      </c>
    </row>
    <row r="5251" spans="1:22" x14ac:dyDescent="0.25">
      <c r="A5251" s="6">
        <v>44761</v>
      </c>
      <c r="B5251" s="7" t="str">
        <f t="shared" si="82"/>
        <v>7</v>
      </c>
      <c r="C5251" s="17">
        <f>_xlfn.ISOWEEKNUM(Table3[[#This Row],[dt]])</f>
        <v>29</v>
      </c>
      <c r="D5251" s="1">
        <v>18200</v>
      </c>
      <c r="E5251" s="1" t="s">
        <v>10</v>
      </c>
      <c r="F5251" s="1" t="s">
        <v>92</v>
      </c>
      <c r="G5251" s="1" t="s">
        <v>38</v>
      </c>
      <c r="H5251" s="1" t="s">
        <v>17</v>
      </c>
      <c r="I5251" s="1" t="s">
        <v>12</v>
      </c>
      <c r="J5251" s="1" t="s">
        <v>16</v>
      </c>
      <c r="K5251" s="1" t="s">
        <v>15</v>
      </c>
      <c r="L5251" s="1" t="s">
        <v>77</v>
      </c>
      <c r="M5251" s="1">
        <v>6070</v>
      </c>
      <c r="N5251" s="17">
        <v>9.2590978426672468</v>
      </c>
      <c r="O5251" s="8">
        <v>47.124192877100491</v>
      </c>
      <c r="P5251" s="8">
        <v>10.38875030013801</v>
      </c>
      <c r="Q5251" s="8">
        <f>P5251-Table3[[#This Row],[paid]]</f>
        <v>-36.735442576962484</v>
      </c>
      <c r="R5251" s="8">
        <v>1.1220045923119166</v>
      </c>
      <c r="S5251" s="8">
        <v>500</v>
      </c>
      <c r="T5251" s="10">
        <v>0.12</v>
      </c>
      <c r="U5251" s="8">
        <v>5.0604736477981378</v>
      </c>
      <c r="V5251" s="10">
        <v>8.1185152233548108E-2</v>
      </c>
    </row>
    <row r="5252" spans="1:22" x14ac:dyDescent="0.25">
      <c r="A5252" s="6">
        <v>44761</v>
      </c>
      <c r="B5252" s="7" t="str">
        <f t="shared" si="82"/>
        <v>7</v>
      </c>
      <c r="C5252" s="17">
        <f>_xlfn.ISOWEEKNUM(Table3[[#This Row],[dt]])</f>
        <v>29</v>
      </c>
      <c r="D5252" s="1">
        <v>9288</v>
      </c>
      <c r="E5252" s="1" t="s">
        <v>10</v>
      </c>
      <c r="F5252" s="1" t="s">
        <v>93</v>
      </c>
      <c r="G5252" s="1" t="s">
        <v>47</v>
      </c>
      <c r="H5252" s="1" t="s">
        <v>19</v>
      </c>
      <c r="I5252" s="1" t="s">
        <v>21</v>
      </c>
      <c r="J5252" s="1" t="s">
        <v>13</v>
      </c>
      <c r="K5252" s="1" t="s">
        <v>14</v>
      </c>
      <c r="L5252" s="1" t="s">
        <v>76</v>
      </c>
      <c r="M5252" s="1">
        <v>3170</v>
      </c>
      <c r="N5252" s="17">
        <v>6.6736842105263152</v>
      </c>
      <c r="O5252" s="8">
        <v>86.974189035641771</v>
      </c>
      <c r="P5252" s="8">
        <v>48.369856007541124</v>
      </c>
      <c r="Q5252" s="8">
        <f>P5252-Table3[[#This Row],[paid]]</f>
        <v>-38.604333028100648</v>
      </c>
      <c r="R5252" s="8">
        <v>7.2478490863034812</v>
      </c>
      <c r="S5252" s="8">
        <v>200</v>
      </c>
      <c r="T5252" s="10">
        <v>6.5000000000000002E-2</v>
      </c>
      <c r="U5252" s="8">
        <v>9.576624293746864</v>
      </c>
      <c r="V5252" s="10">
        <v>3.299790780251588E-2</v>
      </c>
    </row>
    <row r="5253" spans="1:22" x14ac:dyDescent="0.25">
      <c r="A5253" s="6">
        <v>44761</v>
      </c>
      <c r="B5253" s="7" t="str">
        <f t="shared" si="82"/>
        <v>7</v>
      </c>
      <c r="C5253" s="17">
        <f>_xlfn.ISOWEEKNUM(Table3[[#This Row],[dt]])</f>
        <v>29</v>
      </c>
      <c r="D5253" s="1">
        <v>10601</v>
      </c>
      <c r="E5253" s="1" t="s">
        <v>10</v>
      </c>
      <c r="F5253" s="1" t="s">
        <v>89</v>
      </c>
      <c r="G5253" s="1" t="s">
        <v>72</v>
      </c>
      <c r="H5253" s="1" t="s">
        <v>11</v>
      </c>
      <c r="I5253" s="1" t="s">
        <v>21</v>
      </c>
      <c r="J5253" s="1" t="s">
        <v>16</v>
      </c>
      <c r="K5253" s="1" t="s">
        <v>14</v>
      </c>
      <c r="L5253" s="1" t="s">
        <v>81</v>
      </c>
      <c r="M5253" s="1">
        <v>69660</v>
      </c>
      <c r="N5253" s="17">
        <v>413.94877803816536</v>
      </c>
      <c r="O5253" s="8">
        <v>1573.3548921488225</v>
      </c>
      <c r="P5253" s="8">
        <v>1528.8458568670765</v>
      </c>
      <c r="Q5253" s="8">
        <f>P5253-Table3[[#This Row],[paid]]</f>
        <v>-44.509035281746037</v>
      </c>
      <c r="R5253" s="8">
        <v>3.6933213430723537</v>
      </c>
      <c r="S5253" s="8">
        <v>1800</v>
      </c>
      <c r="T5253" s="10">
        <v>0.08</v>
      </c>
      <c r="U5253" s="8">
        <v>258.93753272441751</v>
      </c>
      <c r="V5253" s="10">
        <v>2.822799647212685E-2</v>
      </c>
    </row>
    <row r="5254" spans="1:22" x14ac:dyDescent="0.25">
      <c r="A5254" s="6">
        <v>44761</v>
      </c>
      <c r="B5254" s="7" t="str">
        <f t="shared" si="82"/>
        <v>7</v>
      </c>
      <c r="C5254" s="17">
        <f>_xlfn.ISOWEEKNUM(Table3[[#This Row],[dt]])</f>
        <v>29</v>
      </c>
      <c r="D5254" s="1">
        <v>12446</v>
      </c>
      <c r="E5254" s="1" t="s">
        <v>10</v>
      </c>
      <c r="F5254" s="1" t="s">
        <v>89</v>
      </c>
      <c r="G5254" s="1" t="s">
        <v>26</v>
      </c>
      <c r="H5254" s="1" t="s">
        <v>11</v>
      </c>
      <c r="I5254" s="1" t="s">
        <v>12</v>
      </c>
      <c r="J5254" s="1" t="s">
        <v>13</v>
      </c>
      <c r="K5254" s="1" t="s">
        <v>15</v>
      </c>
      <c r="L5254" s="1" t="s">
        <v>75</v>
      </c>
      <c r="M5254" s="1">
        <v>127600</v>
      </c>
      <c r="N5254" s="17">
        <v>666.5322580645161</v>
      </c>
      <c r="O5254" s="8">
        <v>2338.0611294616047</v>
      </c>
      <c r="P5254" s="8">
        <v>2278.3525791124507</v>
      </c>
      <c r="Q5254" s="8">
        <f>P5254-Table3[[#This Row],[paid]]</f>
        <v>-59.708550349153938</v>
      </c>
      <c r="R5254" s="8">
        <v>3.4182180255286618</v>
      </c>
      <c r="S5254" s="8">
        <v>2200</v>
      </c>
      <c r="T5254" s="10">
        <v>0.21</v>
      </c>
      <c r="U5254" s="8">
        <v>904.10152790734082</v>
      </c>
      <c r="V5254" s="10">
        <v>6.6137080523005237E-2</v>
      </c>
    </row>
    <row r="5255" spans="1:22" x14ac:dyDescent="0.25">
      <c r="A5255" s="6">
        <v>44761</v>
      </c>
      <c r="B5255" s="7" t="str">
        <f t="shared" si="82"/>
        <v>7</v>
      </c>
      <c r="C5255" s="17">
        <f>_xlfn.ISOWEEKNUM(Table3[[#This Row],[dt]])</f>
        <v>29</v>
      </c>
      <c r="D5255" s="1">
        <v>16911</v>
      </c>
      <c r="E5255" s="1" t="s">
        <v>10</v>
      </c>
      <c r="F5255" s="1" t="s">
        <v>95</v>
      </c>
      <c r="G5255" s="1" t="s">
        <v>68</v>
      </c>
      <c r="H5255" s="1" t="s">
        <v>11</v>
      </c>
      <c r="I5255" s="1" t="s">
        <v>18</v>
      </c>
      <c r="J5255" s="1" t="s">
        <v>16</v>
      </c>
      <c r="K5255" s="1" t="s">
        <v>15</v>
      </c>
      <c r="L5255" s="1" t="s">
        <v>81</v>
      </c>
      <c r="M5255" s="1">
        <v>105310</v>
      </c>
      <c r="N5255" s="17">
        <v>276.40419947506564</v>
      </c>
      <c r="O5255" s="8">
        <v>3012.2892824223891</v>
      </c>
      <c r="P5255" s="8">
        <v>2952.5156301251068</v>
      </c>
      <c r="Q5255" s="8">
        <f>P5255-Table3[[#This Row],[paid]]</f>
        <v>-59.773652297282297</v>
      </c>
      <c r="R5255" s="8">
        <v>10.681876888022654</v>
      </c>
      <c r="S5255" s="8">
        <v>1400</v>
      </c>
      <c r="T5255" s="10">
        <v>0.12</v>
      </c>
      <c r="U5255" s="8">
        <v>1217.2389676203652</v>
      </c>
      <c r="V5255" s="10">
        <v>6.8711968600641923E-2</v>
      </c>
    </row>
    <row r="5256" spans="1:22" x14ac:dyDescent="0.25">
      <c r="A5256" s="6">
        <v>44761</v>
      </c>
      <c r="B5256" s="7" t="str">
        <f t="shared" si="82"/>
        <v>7</v>
      </c>
      <c r="C5256" s="17">
        <f>_xlfn.ISOWEEKNUM(Table3[[#This Row],[dt]])</f>
        <v>29</v>
      </c>
      <c r="D5256" s="1">
        <v>15408</v>
      </c>
      <c r="E5256" s="1" t="s">
        <v>10</v>
      </c>
      <c r="F5256" s="1" t="s">
        <v>93</v>
      </c>
      <c r="G5256" s="1" t="s">
        <v>26</v>
      </c>
      <c r="H5256" s="1" t="s">
        <v>17</v>
      </c>
      <c r="I5256" s="1" t="s">
        <v>12</v>
      </c>
      <c r="J5256" s="1" t="s">
        <v>16</v>
      </c>
      <c r="K5256" s="1" t="s">
        <v>20</v>
      </c>
      <c r="L5256" s="1" t="s">
        <v>77</v>
      </c>
      <c r="M5256" s="1">
        <v>225790</v>
      </c>
      <c r="N5256" s="17">
        <v>607.66701846965702</v>
      </c>
      <c r="O5256" s="8">
        <v>8571.349088091567</v>
      </c>
      <c r="P5256" s="8">
        <v>8510.6636350052559</v>
      </c>
      <c r="Q5256" s="8">
        <f>P5256-Table3[[#This Row],[paid]]</f>
        <v>-60.685453086311099</v>
      </c>
      <c r="R5256" s="8">
        <v>14.005472366162692</v>
      </c>
      <c r="S5256" s="8">
        <v>10600</v>
      </c>
      <c r="T5256" s="10">
        <v>0.1</v>
      </c>
      <c r="U5256" s="8">
        <v>1457.0793320591274</v>
      </c>
      <c r="V5256" s="10">
        <v>2.8534385302731793E-2</v>
      </c>
    </row>
    <row r="5257" spans="1:22" x14ac:dyDescent="0.25">
      <c r="A5257" s="6">
        <v>44761</v>
      </c>
      <c r="B5257" s="7" t="str">
        <f t="shared" si="82"/>
        <v>7</v>
      </c>
      <c r="C5257" s="17">
        <f>_xlfn.ISOWEEKNUM(Table3[[#This Row],[dt]])</f>
        <v>29</v>
      </c>
      <c r="D5257" s="1">
        <v>17282</v>
      </c>
      <c r="E5257" s="1" t="s">
        <v>10</v>
      </c>
      <c r="F5257" s="1" t="s">
        <v>95</v>
      </c>
      <c r="G5257" s="1" t="s">
        <v>25</v>
      </c>
      <c r="H5257" s="1" t="s">
        <v>17</v>
      </c>
      <c r="I5257" s="1" t="s">
        <v>18</v>
      </c>
      <c r="J5257" s="1" t="s">
        <v>13</v>
      </c>
      <c r="K5257" s="1" t="s">
        <v>14</v>
      </c>
      <c r="L5257" s="1" t="s">
        <v>81</v>
      </c>
      <c r="M5257" s="1">
        <v>22400</v>
      </c>
      <c r="N5257" s="17">
        <v>61.738912553244802</v>
      </c>
      <c r="O5257" s="8">
        <v>989.69974897815052</v>
      </c>
      <c r="P5257" s="8">
        <v>925.80282206258141</v>
      </c>
      <c r="Q5257" s="8">
        <f>P5257-Table3[[#This Row],[paid]]</f>
        <v>-63.896926915569111</v>
      </c>
      <c r="R5257" s="8">
        <v>14.995450742093192</v>
      </c>
      <c r="S5257" s="8">
        <v>400</v>
      </c>
      <c r="T5257" s="10">
        <v>7.0000000000000007E-2</v>
      </c>
      <c r="U5257" s="8">
        <v>119.4075726282754</v>
      </c>
      <c r="V5257" s="10">
        <v>2.1496221042375807E-2</v>
      </c>
    </row>
    <row r="5258" spans="1:22" x14ac:dyDescent="0.25">
      <c r="A5258" s="6">
        <v>44761</v>
      </c>
      <c r="B5258" s="7" t="str">
        <f t="shared" si="82"/>
        <v>7</v>
      </c>
      <c r="C5258" s="17">
        <f>_xlfn.ISOWEEKNUM(Table3[[#This Row],[dt]])</f>
        <v>29</v>
      </c>
      <c r="D5258" s="1">
        <v>2575</v>
      </c>
      <c r="E5258" s="1" t="s">
        <v>10</v>
      </c>
      <c r="F5258" s="1" t="s">
        <v>95</v>
      </c>
      <c r="G5258" s="1" t="s">
        <v>61</v>
      </c>
      <c r="H5258" s="1" t="s">
        <v>17</v>
      </c>
      <c r="I5258" s="1" t="s">
        <v>18</v>
      </c>
      <c r="J5258" s="1" t="s">
        <v>16</v>
      </c>
      <c r="K5258" s="1" t="s">
        <v>20</v>
      </c>
      <c r="L5258" s="1" t="s">
        <v>80</v>
      </c>
      <c r="M5258" s="1">
        <v>2160</v>
      </c>
      <c r="N5258" s="17">
        <v>3.0386222184329443</v>
      </c>
      <c r="O5258" s="8">
        <v>67.604938577637952</v>
      </c>
      <c r="P5258" s="8">
        <v>1.037504386049521</v>
      </c>
      <c r="Q5258" s="8">
        <f>P5258-Table3[[#This Row],[paid]]</f>
        <v>-66.567434191588433</v>
      </c>
      <c r="R5258" s="8">
        <v>0.34143908372544418</v>
      </c>
      <c r="S5258" s="8">
        <v>10000</v>
      </c>
      <c r="T5258" s="10">
        <v>7.4999999999999997E-2</v>
      </c>
      <c r="U5258" s="8">
        <v>0.33706152332111827</v>
      </c>
      <c r="V5258" s="10">
        <v>5.4146200545159277E-2</v>
      </c>
    </row>
    <row r="5259" spans="1:22" x14ac:dyDescent="0.25">
      <c r="A5259" s="6">
        <v>44761</v>
      </c>
      <c r="B5259" s="7" t="str">
        <f t="shared" si="82"/>
        <v>7</v>
      </c>
      <c r="C5259" s="17">
        <f>_xlfn.ISOWEEKNUM(Table3[[#This Row],[dt]])</f>
        <v>29</v>
      </c>
      <c r="D5259" s="1">
        <v>18082</v>
      </c>
      <c r="E5259" s="1" t="s">
        <v>24</v>
      </c>
      <c r="F5259" s="1" t="s">
        <v>93</v>
      </c>
      <c r="G5259" s="1" t="s">
        <v>60</v>
      </c>
      <c r="H5259" s="1" t="s">
        <v>11</v>
      </c>
      <c r="I5259" s="1" t="s">
        <v>12</v>
      </c>
      <c r="J5259" s="1" t="s">
        <v>13</v>
      </c>
      <c r="K5259" s="1" t="s">
        <v>15</v>
      </c>
      <c r="L5259" s="1" t="s">
        <v>81</v>
      </c>
      <c r="M5259" s="1">
        <v>43350</v>
      </c>
      <c r="N5259" s="17">
        <v>435.36585365853654</v>
      </c>
      <c r="O5259" s="8">
        <v>1430.978651981422</v>
      </c>
      <c r="P5259" s="8">
        <v>1348.4832086299432</v>
      </c>
      <c r="Q5259" s="8">
        <f>P5259-Table3[[#This Row],[paid]]</f>
        <v>-82.495443351478798</v>
      </c>
      <c r="R5259" s="8">
        <v>3.0973563895701779</v>
      </c>
      <c r="S5259" s="8">
        <v>1400</v>
      </c>
      <c r="T5259" s="10">
        <v>0.15</v>
      </c>
      <c r="U5259" s="8">
        <v>886.39587527233368</v>
      </c>
      <c r="V5259" s="10">
        <v>0.10955467960837156</v>
      </c>
    </row>
    <row r="5260" spans="1:22" x14ac:dyDescent="0.25">
      <c r="A5260" s="6">
        <v>44761</v>
      </c>
      <c r="B5260" s="7" t="str">
        <f t="shared" si="82"/>
        <v>7</v>
      </c>
      <c r="C5260" s="17">
        <f>_xlfn.ISOWEEKNUM(Table3[[#This Row],[dt]])</f>
        <v>29</v>
      </c>
      <c r="D5260" s="1">
        <v>18220</v>
      </c>
      <c r="E5260" s="1" t="s">
        <v>10</v>
      </c>
      <c r="F5260" s="1" t="s">
        <v>93</v>
      </c>
      <c r="G5260" s="1" t="s">
        <v>51</v>
      </c>
      <c r="H5260" s="1" t="s">
        <v>17</v>
      </c>
      <c r="I5260" s="1" t="s">
        <v>12</v>
      </c>
      <c r="J5260" s="1" t="s">
        <v>16</v>
      </c>
      <c r="K5260" s="1" t="s">
        <v>15</v>
      </c>
      <c r="L5260" s="1" t="s">
        <v>78</v>
      </c>
      <c r="M5260" s="1">
        <v>64660</v>
      </c>
      <c r="N5260" s="17">
        <v>660.60865154698934</v>
      </c>
      <c r="O5260" s="8">
        <v>463.96412793541356</v>
      </c>
      <c r="P5260" s="8">
        <v>362.29162756688942</v>
      </c>
      <c r="Q5260" s="8">
        <f>P5260-Table3[[#This Row],[paid]]</f>
        <v>-101.67250036852414</v>
      </c>
      <c r="R5260" s="8">
        <v>0.54842095500639909</v>
      </c>
      <c r="S5260" s="8">
        <v>200</v>
      </c>
      <c r="T5260" s="10">
        <v>7.0000000000000007E-2</v>
      </c>
      <c r="U5260" s="8">
        <v>55.058071719026877</v>
      </c>
      <c r="V5260" s="10">
        <v>2.5328615370252418E-2</v>
      </c>
    </row>
    <row r="5261" spans="1:22" x14ac:dyDescent="0.25">
      <c r="A5261" s="6">
        <v>44761</v>
      </c>
      <c r="B5261" s="7" t="str">
        <f t="shared" si="82"/>
        <v>7</v>
      </c>
      <c r="C5261" s="17">
        <f>_xlfn.ISOWEEKNUM(Table3[[#This Row],[dt]])</f>
        <v>29</v>
      </c>
      <c r="D5261" s="1">
        <v>17100</v>
      </c>
      <c r="E5261" s="1" t="s">
        <v>10</v>
      </c>
      <c r="F5261" s="1" t="s">
        <v>91</v>
      </c>
      <c r="G5261" s="1" t="s">
        <v>28</v>
      </c>
      <c r="H5261" s="1" t="s">
        <v>11</v>
      </c>
      <c r="I5261" s="1" t="s">
        <v>21</v>
      </c>
      <c r="J5261" s="1" t="s">
        <v>13</v>
      </c>
      <c r="K5261" s="1" t="s">
        <v>15</v>
      </c>
      <c r="L5261" s="1" t="s">
        <v>79</v>
      </c>
      <c r="M5261" s="1">
        <v>78690</v>
      </c>
      <c r="N5261" s="17">
        <v>311.57501099868011</v>
      </c>
      <c r="O5261" s="8">
        <v>2818.1898425756476</v>
      </c>
      <c r="P5261" s="8">
        <v>2710.1158370273956</v>
      </c>
      <c r="Q5261" s="8">
        <f>P5261-Table3[[#This Row],[paid]]</f>
        <v>-108.07400554825199</v>
      </c>
      <c r="R5261" s="8">
        <v>8.6981167980729879</v>
      </c>
      <c r="S5261" s="8">
        <v>1800</v>
      </c>
      <c r="T5261" s="10">
        <v>7.0000000000000007E-2</v>
      </c>
      <c r="U5261" s="8">
        <v>495.70355336818517</v>
      </c>
      <c r="V5261" s="10">
        <v>3.0484770342996369E-2</v>
      </c>
    </row>
    <row r="5262" spans="1:22" x14ac:dyDescent="0.25">
      <c r="A5262" s="6">
        <v>44761</v>
      </c>
      <c r="B5262" s="7" t="str">
        <f t="shared" si="82"/>
        <v>7</v>
      </c>
      <c r="C5262" s="17">
        <f>_xlfn.ISOWEEKNUM(Table3[[#This Row],[dt]])</f>
        <v>29</v>
      </c>
      <c r="D5262" s="1">
        <v>17673</v>
      </c>
      <c r="E5262" s="1" t="s">
        <v>10</v>
      </c>
      <c r="F5262" s="1" t="s">
        <v>89</v>
      </c>
      <c r="G5262" s="1" t="s">
        <v>55</v>
      </c>
      <c r="H5262" s="1" t="s">
        <v>11</v>
      </c>
      <c r="I5262" s="1" t="s">
        <v>18</v>
      </c>
      <c r="J5262" s="1" t="s">
        <v>16</v>
      </c>
      <c r="K5262" s="1" t="s">
        <v>14</v>
      </c>
      <c r="L5262" s="1" t="s">
        <v>77</v>
      </c>
      <c r="M5262" s="1">
        <v>205620</v>
      </c>
      <c r="N5262" s="17">
        <v>684.70209428406315</v>
      </c>
      <c r="O5262" s="8">
        <v>2105.0012293400127</v>
      </c>
      <c r="P5262" s="8">
        <v>1985.2599865008733</v>
      </c>
      <c r="Q5262" s="8">
        <f>P5262-Table3[[#This Row],[paid]]</f>
        <v>-119.74124283913943</v>
      </c>
      <c r="R5262" s="8">
        <v>2.8994507291184743</v>
      </c>
      <c r="S5262" s="8">
        <v>2600</v>
      </c>
      <c r="T5262" s="10">
        <v>0.1</v>
      </c>
      <c r="U5262" s="8">
        <v>868.10536603325431</v>
      </c>
      <c r="V5262" s="10">
        <v>7.2879234284685665E-2</v>
      </c>
    </row>
    <row r="5263" spans="1:22" x14ac:dyDescent="0.25">
      <c r="A5263" s="6">
        <v>44761</v>
      </c>
      <c r="B5263" s="7" t="str">
        <f t="shared" si="82"/>
        <v>7</v>
      </c>
      <c r="C5263" s="17">
        <f>_xlfn.ISOWEEKNUM(Table3[[#This Row],[dt]])</f>
        <v>29</v>
      </c>
      <c r="D5263" s="1">
        <v>16483</v>
      </c>
      <c r="E5263" s="1" t="s">
        <v>10</v>
      </c>
      <c r="F5263" s="1" t="s">
        <v>94</v>
      </c>
      <c r="G5263" s="1" t="s">
        <v>67</v>
      </c>
      <c r="H5263" s="1" t="s">
        <v>17</v>
      </c>
      <c r="I5263" s="1" t="s">
        <v>18</v>
      </c>
      <c r="J5263" s="1" t="s">
        <v>13</v>
      </c>
      <c r="K5263" s="1" t="s">
        <v>15</v>
      </c>
      <c r="L5263" s="1" t="s">
        <v>75</v>
      </c>
      <c r="M5263" s="1">
        <v>63570</v>
      </c>
      <c r="N5263" s="17">
        <v>266.27293289771296</v>
      </c>
      <c r="O5263" s="8">
        <v>1104.4044725462043</v>
      </c>
      <c r="P5263" s="8">
        <v>980.24339336743185</v>
      </c>
      <c r="Q5263" s="8">
        <f>P5263-Table3[[#This Row],[paid]]</f>
        <v>-124.16107917877241</v>
      </c>
      <c r="R5263" s="8">
        <v>3.6813482418206811</v>
      </c>
      <c r="S5263" s="8">
        <v>600</v>
      </c>
      <c r="T5263" s="10">
        <v>0.06</v>
      </c>
      <c r="U5263" s="8">
        <v>168.20598884971977</v>
      </c>
      <c r="V5263" s="10">
        <v>2.8599357735681247E-2</v>
      </c>
    </row>
    <row r="5264" spans="1:22" x14ac:dyDescent="0.25">
      <c r="A5264" s="6">
        <v>44761</v>
      </c>
      <c r="B5264" s="7" t="str">
        <f t="shared" si="82"/>
        <v>7</v>
      </c>
      <c r="C5264" s="17">
        <f>_xlfn.ISOWEEKNUM(Table3[[#This Row],[dt]])</f>
        <v>29</v>
      </c>
      <c r="D5264" s="1">
        <v>9363</v>
      </c>
      <c r="E5264" s="1" t="s">
        <v>10</v>
      </c>
      <c r="F5264" s="1" t="s">
        <v>93</v>
      </c>
      <c r="G5264" s="1" t="s">
        <v>42</v>
      </c>
      <c r="H5264" s="1" t="s">
        <v>11</v>
      </c>
      <c r="I5264" s="1" t="s">
        <v>18</v>
      </c>
      <c r="J5264" s="1" t="s">
        <v>13</v>
      </c>
      <c r="K5264" s="1" t="s">
        <v>14</v>
      </c>
      <c r="L5264" s="1" t="s">
        <v>79</v>
      </c>
      <c r="M5264" s="1">
        <v>21690</v>
      </c>
      <c r="N5264" s="17">
        <v>180.20060790273558</v>
      </c>
      <c r="O5264" s="8">
        <v>513.36977564115796</v>
      </c>
      <c r="P5264" s="8">
        <v>376.05506361555945</v>
      </c>
      <c r="Q5264" s="8">
        <f>P5264-Table3[[#This Row],[paid]]</f>
        <v>-137.31471202559851</v>
      </c>
      <c r="R5264" s="8">
        <v>2.0868690066713733</v>
      </c>
      <c r="S5264" s="8">
        <v>200</v>
      </c>
      <c r="T5264" s="10">
        <v>0.12</v>
      </c>
      <c r="U5264" s="8">
        <v>261.69701492703985</v>
      </c>
      <c r="V5264" s="10">
        <v>0.115983464589365</v>
      </c>
    </row>
    <row r="5265" spans="1:22" x14ac:dyDescent="0.25">
      <c r="A5265" s="6">
        <v>44761</v>
      </c>
      <c r="B5265" s="7" t="str">
        <f t="shared" si="82"/>
        <v>7</v>
      </c>
      <c r="C5265" s="17">
        <f>_xlfn.ISOWEEKNUM(Table3[[#This Row],[dt]])</f>
        <v>29</v>
      </c>
      <c r="D5265" s="1">
        <v>15810</v>
      </c>
      <c r="E5265" s="1" t="s">
        <v>10</v>
      </c>
      <c r="F5265" s="1" t="s">
        <v>90</v>
      </c>
      <c r="G5265" s="1" t="s">
        <v>48</v>
      </c>
      <c r="H5265" s="1" t="s">
        <v>11</v>
      </c>
      <c r="I5265" s="1" t="s">
        <v>18</v>
      </c>
      <c r="J5265" s="1" t="s">
        <v>16</v>
      </c>
      <c r="K5265" s="1" t="s">
        <v>14</v>
      </c>
      <c r="L5265" s="1" t="s">
        <v>79</v>
      </c>
      <c r="M5265" s="1">
        <v>18240</v>
      </c>
      <c r="N5265" s="17">
        <v>57.932348737494046</v>
      </c>
      <c r="O5265" s="8">
        <v>311.62759557727026</v>
      </c>
      <c r="P5265" s="8">
        <v>150.44432119340982</v>
      </c>
      <c r="Q5265" s="8">
        <f>P5265-Table3[[#This Row],[paid]]</f>
        <v>-161.18327438386044</v>
      </c>
      <c r="R5265" s="8">
        <v>2.5968966298105856</v>
      </c>
      <c r="S5265" s="8">
        <v>200</v>
      </c>
      <c r="T5265" s="10">
        <v>0.15</v>
      </c>
      <c r="U5265" s="8">
        <v>100.2612146163698</v>
      </c>
      <c r="V5265" s="10">
        <v>0.1110723376163807</v>
      </c>
    </row>
    <row r="5266" spans="1:22" x14ac:dyDescent="0.25">
      <c r="A5266" s="6">
        <v>44761</v>
      </c>
      <c r="B5266" s="7" t="str">
        <f t="shared" si="82"/>
        <v>7</v>
      </c>
      <c r="C5266" s="17">
        <f>_xlfn.ISOWEEKNUM(Table3[[#This Row],[dt]])</f>
        <v>29</v>
      </c>
      <c r="D5266" s="1">
        <v>18179</v>
      </c>
      <c r="E5266" s="1" t="s">
        <v>10</v>
      </c>
      <c r="F5266" s="1" t="s">
        <v>91</v>
      </c>
      <c r="G5266" s="1" t="s">
        <v>34</v>
      </c>
      <c r="H5266" s="1" t="s">
        <v>11</v>
      </c>
      <c r="I5266" s="1" t="s">
        <v>18</v>
      </c>
      <c r="J5266" s="1" t="s">
        <v>16</v>
      </c>
      <c r="K5266" s="1" t="s">
        <v>15</v>
      </c>
      <c r="L5266" s="1" t="s">
        <v>75</v>
      </c>
      <c r="M5266" s="1">
        <v>48040</v>
      </c>
      <c r="N5266" s="17">
        <v>205.06962089643255</v>
      </c>
      <c r="O5266" s="8">
        <v>1012.0246135470104</v>
      </c>
      <c r="P5266" s="8">
        <v>823.55358665850838</v>
      </c>
      <c r="Q5266" s="8">
        <f>P5266-Table3[[#This Row],[paid]]</f>
        <v>-188.47102688850202</v>
      </c>
      <c r="R5266" s="8">
        <v>4.0159706886786131</v>
      </c>
      <c r="S5266" s="8">
        <v>600</v>
      </c>
      <c r="T5266" s="10">
        <v>0.08</v>
      </c>
      <c r="U5266" s="8">
        <v>286.66471947955188</v>
      </c>
      <c r="V5266" s="10">
        <v>5.8013775934659603E-2</v>
      </c>
    </row>
    <row r="5267" spans="1:22" x14ac:dyDescent="0.25">
      <c r="A5267" s="6">
        <v>44761</v>
      </c>
      <c r="B5267" s="7" t="str">
        <f t="shared" si="82"/>
        <v>7</v>
      </c>
      <c r="C5267" s="17">
        <f>_xlfn.ISOWEEKNUM(Table3[[#This Row],[dt]])</f>
        <v>29</v>
      </c>
      <c r="D5267" s="1">
        <v>17247</v>
      </c>
      <c r="E5267" s="1" t="s">
        <v>10</v>
      </c>
      <c r="F5267" s="1" t="s">
        <v>89</v>
      </c>
      <c r="G5267" s="1" t="s">
        <v>59</v>
      </c>
      <c r="H5267" s="1" t="s">
        <v>11</v>
      </c>
      <c r="I5267" s="1" t="s">
        <v>18</v>
      </c>
      <c r="J5267" s="1" t="s">
        <v>16</v>
      </c>
      <c r="K5267" s="1" t="s">
        <v>15</v>
      </c>
      <c r="L5267" s="1" t="s">
        <v>75</v>
      </c>
      <c r="M5267" s="1">
        <v>10690</v>
      </c>
      <c r="N5267" s="17">
        <v>33.291729032881079</v>
      </c>
      <c r="O5267" s="8">
        <v>200.24832770351367</v>
      </c>
      <c r="P5267" s="8">
        <v>8.6131951746678954</v>
      </c>
      <c r="Q5267" s="8">
        <f>P5267-Table3[[#This Row],[paid]]</f>
        <v>-191.63513252884576</v>
      </c>
      <c r="R5267" s="8">
        <v>0.25871876964278256</v>
      </c>
      <c r="S5267" s="8">
        <v>200</v>
      </c>
      <c r="T5267" s="10">
        <v>7.0000000000000007E-2</v>
      </c>
      <c r="U5267" s="8">
        <v>2.1594317199761677</v>
      </c>
      <c r="V5267" s="10">
        <v>4.1785339744907356E-2</v>
      </c>
    </row>
    <row r="5268" spans="1:22" x14ac:dyDescent="0.25">
      <c r="A5268" s="6">
        <v>44761</v>
      </c>
      <c r="B5268" s="7" t="str">
        <f t="shared" si="82"/>
        <v>7</v>
      </c>
      <c r="C5268" s="17">
        <f>_xlfn.ISOWEEKNUM(Table3[[#This Row],[dt]])</f>
        <v>29</v>
      </c>
      <c r="D5268" s="1">
        <v>2851</v>
      </c>
      <c r="E5268" s="1" t="s">
        <v>10</v>
      </c>
      <c r="F5268" s="1" t="s">
        <v>94</v>
      </c>
      <c r="G5268" s="1" t="s">
        <v>48</v>
      </c>
      <c r="H5268" s="1" t="s">
        <v>11</v>
      </c>
      <c r="I5268" s="1" t="s">
        <v>18</v>
      </c>
      <c r="J5268" s="1" t="s">
        <v>13</v>
      </c>
      <c r="K5268" s="1" t="s">
        <v>15</v>
      </c>
      <c r="L5268" s="1" t="s">
        <v>80</v>
      </c>
      <c r="M5268" s="1">
        <v>32260</v>
      </c>
      <c r="N5268" s="17">
        <v>234.87812598923711</v>
      </c>
      <c r="O5268" s="8">
        <v>1294.3109139606183</v>
      </c>
      <c r="P5268" s="8">
        <v>1101.4685576756765</v>
      </c>
      <c r="Q5268" s="8">
        <f>P5268-Table3[[#This Row],[paid]]</f>
        <v>-192.84235628494184</v>
      </c>
      <c r="R5268" s="8">
        <v>4.6895322969587614</v>
      </c>
      <c r="S5268" s="8">
        <v>1000</v>
      </c>
      <c r="T5268" s="10">
        <v>0.08</v>
      </c>
      <c r="U5268" s="8">
        <v>97.224952578772118</v>
      </c>
      <c r="V5268" s="10">
        <v>1.4711412913431473E-2</v>
      </c>
    </row>
    <row r="5269" spans="1:22" x14ac:dyDescent="0.25">
      <c r="A5269" s="6">
        <v>44761</v>
      </c>
      <c r="B5269" s="7" t="str">
        <f t="shared" si="82"/>
        <v>7</v>
      </c>
      <c r="C5269" s="17">
        <f>_xlfn.ISOWEEKNUM(Table3[[#This Row],[dt]])</f>
        <v>29</v>
      </c>
      <c r="D5269" s="1">
        <v>18202</v>
      </c>
      <c r="E5269" s="1" t="s">
        <v>10</v>
      </c>
      <c r="F5269" s="1" t="s">
        <v>93</v>
      </c>
      <c r="G5269" s="1" t="s">
        <v>38</v>
      </c>
      <c r="H5269" s="1" t="s">
        <v>19</v>
      </c>
      <c r="I5269" s="1" t="s">
        <v>12</v>
      </c>
      <c r="J5269" s="1" t="s">
        <v>16</v>
      </c>
      <c r="K5269" s="1" t="s">
        <v>15</v>
      </c>
      <c r="L5269" s="1" t="s">
        <v>75</v>
      </c>
      <c r="M5269" s="1">
        <v>21300</v>
      </c>
      <c r="N5269" s="17">
        <v>22.356336919443713</v>
      </c>
      <c r="O5269" s="8">
        <v>295.59292130241676</v>
      </c>
      <c r="P5269" s="8">
        <v>45.891492636385003</v>
      </c>
      <c r="Q5269" s="8">
        <f>P5269-Table3[[#This Row],[paid]]</f>
        <v>-249.70142866603175</v>
      </c>
      <c r="R5269" s="8">
        <v>2.0527286201556723</v>
      </c>
      <c r="S5269" s="8">
        <v>200</v>
      </c>
      <c r="T5269" s="10">
        <v>0.05</v>
      </c>
      <c r="U5269" s="8">
        <v>12.181689323943971</v>
      </c>
      <c r="V5269" s="10">
        <v>4.4240913453770646E-2</v>
      </c>
    </row>
    <row r="5270" spans="1:22" x14ac:dyDescent="0.25">
      <c r="A5270" s="6">
        <v>44761</v>
      </c>
      <c r="B5270" s="7" t="str">
        <f t="shared" si="82"/>
        <v>7</v>
      </c>
      <c r="C5270" s="17">
        <f>_xlfn.ISOWEEKNUM(Table3[[#This Row],[dt]])</f>
        <v>29</v>
      </c>
      <c r="D5270" s="1">
        <v>17365</v>
      </c>
      <c r="E5270" s="1" t="s">
        <v>10</v>
      </c>
      <c r="F5270" s="1" t="s">
        <v>94</v>
      </c>
      <c r="G5270" s="1" t="s">
        <v>32</v>
      </c>
      <c r="H5270" s="1" t="s">
        <v>17</v>
      </c>
      <c r="I5270" s="1" t="s">
        <v>18</v>
      </c>
      <c r="J5270" s="1" t="s">
        <v>16</v>
      </c>
      <c r="K5270" s="1" t="s">
        <v>15</v>
      </c>
      <c r="L5270" s="1" t="s">
        <v>77</v>
      </c>
      <c r="M5270" s="1">
        <v>16260</v>
      </c>
      <c r="N5270" s="17">
        <v>23.47288100639307</v>
      </c>
      <c r="O5270" s="8">
        <v>394.61803320906625</v>
      </c>
      <c r="P5270" s="8">
        <v>110.27169210111049</v>
      </c>
      <c r="Q5270" s="8">
        <f>P5270-Table3[[#This Row],[paid]]</f>
        <v>-284.34634110795577</v>
      </c>
      <c r="R5270" s="8">
        <v>4.6978337286793606</v>
      </c>
      <c r="S5270" s="8">
        <v>200</v>
      </c>
      <c r="T5270" s="10">
        <v>0.1</v>
      </c>
      <c r="U5270" s="8">
        <v>47.557605429429302</v>
      </c>
      <c r="V5270" s="10">
        <v>7.1879440865963901E-2</v>
      </c>
    </row>
    <row r="5271" spans="1:22" x14ac:dyDescent="0.25">
      <c r="A5271" s="6">
        <v>44761</v>
      </c>
      <c r="B5271" s="7" t="str">
        <f t="shared" si="82"/>
        <v>7</v>
      </c>
      <c r="C5271" s="17">
        <f>_xlfn.ISOWEEKNUM(Table3[[#This Row],[dt]])</f>
        <v>29</v>
      </c>
      <c r="D5271" s="1">
        <v>17473</v>
      </c>
      <c r="E5271" s="1" t="s">
        <v>10</v>
      </c>
      <c r="F5271" s="1" t="s">
        <v>91</v>
      </c>
      <c r="G5271" s="1" t="s">
        <v>71</v>
      </c>
      <c r="H5271" s="1" t="s">
        <v>17</v>
      </c>
      <c r="I5271" s="1" t="s">
        <v>12</v>
      </c>
      <c r="J5271" s="1" t="s">
        <v>16</v>
      </c>
      <c r="K5271" s="1" t="s">
        <v>15</v>
      </c>
      <c r="L5271" s="1" t="s">
        <v>81</v>
      </c>
      <c r="M5271" s="1">
        <v>48960</v>
      </c>
      <c r="N5271" s="17">
        <v>106.86912783524723</v>
      </c>
      <c r="O5271" s="8">
        <v>1303.4066680113888</v>
      </c>
      <c r="P5271" s="8">
        <v>1009.3763320653821</v>
      </c>
      <c r="Q5271" s="8">
        <f>P5271-Table3[[#This Row],[paid]]</f>
        <v>-294.03033594600663</v>
      </c>
      <c r="R5271" s="8">
        <v>9.4449758551549898</v>
      </c>
      <c r="S5271" s="8">
        <v>200</v>
      </c>
      <c r="T5271" s="10">
        <v>6.5000000000000002E-2</v>
      </c>
      <c r="U5271" s="8">
        <v>183.39792567234537</v>
      </c>
      <c r="V5271" s="10">
        <v>3.028238326417482E-2</v>
      </c>
    </row>
    <row r="5272" spans="1:22" x14ac:dyDescent="0.25">
      <c r="A5272" s="6">
        <v>44761</v>
      </c>
      <c r="B5272" s="7" t="str">
        <f t="shared" si="82"/>
        <v>7</v>
      </c>
      <c r="C5272" s="17">
        <f>_xlfn.ISOWEEKNUM(Table3[[#This Row],[dt]])</f>
        <v>29</v>
      </c>
      <c r="D5272" s="1">
        <v>2406</v>
      </c>
      <c r="E5272" s="1" t="s">
        <v>10</v>
      </c>
      <c r="F5272" s="1" t="s">
        <v>93</v>
      </c>
      <c r="G5272" s="1" t="s">
        <v>39</v>
      </c>
      <c r="H5272" s="1" t="s">
        <v>17</v>
      </c>
      <c r="I5272" s="1" t="s">
        <v>18</v>
      </c>
      <c r="J5272" s="1" t="s">
        <v>16</v>
      </c>
      <c r="K5272" s="1" t="s">
        <v>14</v>
      </c>
      <c r="L5272" s="1" t="s">
        <v>75</v>
      </c>
      <c r="M5272" s="1">
        <v>9980</v>
      </c>
      <c r="N5272" s="17">
        <v>44.926045016077168</v>
      </c>
      <c r="O5272" s="8">
        <v>634.91367629776391</v>
      </c>
      <c r="P5272" s="8">
        <v>339.57333812709987</v>
      </c>
      <c r="Q5272" s="8">
        <f>P5272-Table3[[#This Row],[paid]]</f>
        <v>-295.34033817066404</v>
      </c>
      <c r="R5272" s="8">
        <v>7.5584961464019518</v>
      </c>
      <c r="S5272" s="8">
        <v>5000</v>
      </c>
      <c r="T5272" s="10">
        <v>0.05</v>
      </c>
      <c r="U5272" s="8">
        <v>19.072946786788432</v>
      </c>
      <c r="V5272" s="10">
        <v>9.3612310141820594E-3</v>
      </c>
    </row>
    <row r="5273" spans="1:22" x14ac:dyDescent="0.25">
      <c r="A5273" s="6">
        <v>44761</v>
      </c>
      <c r="B5273" s="7" t="str">
        <f t="shared" si="82"/>
        <v>7</v>
      </c>
      <c r="C5273" s="17">
        <f>_xlfn.ISOWEEKNUM(Table3[[#This Row],[dt]])</f>
        <v>29</v>
      </c>
      <c r="D5273" s="1">
        <v>18006</v>
      </c>
      <c r="E5273" s="1" t="s">
        <v>10</v>
      </c>
      <c r="F5273" s="1" t="s">
        <v>91</v>
      </c>
      <c r="G5273" s="1" t="s">
        <v>73</v>
      </c>
      <c r="H5273" s="1" t="s">
        <v>11</v>
      </c>
      <c r="I5273" s="1" t="s">
        <v>12</v>
      </c>
      <c r="J5273" s="1" t="s">
        <v>16</v>
      </c>
      <c r="K5273" s="1" t="s">
        <v>14</v>
      </c>
      <c r="L5273" s="1" t="s">
        <v>76</v>
      </c>
      <c r="M5273" s="1">
        <v>17270</v>
      </c>
      <c r="N5273" s="17">
        <v>77.817830704859986</v>
      </c>
      <c r="O5273" s="8">
        <v>574.69728439103653</v>
      </c>
      <c r="P5273" s="8">
        <v>266.20057132907419</v>
      </c>
      <c r="Q5273" s="8">
        <f>P5273-Table3[[#This Row],[paid]]</f>
        <v>-308.49671306196234</v>
      </c>
      <c r="R5273" s="8">
        <v>3.4208171689942657</v>
      </c>
      <c r="S5273" s="8">
        <v>200</v>
      </c>
      <c r="T5273" s="10">
        <v>0.08</v>
      </c>
      <c r="U5273" s="8">
        <v>96.228265603506898</v>
      </c>
      <c r="V5273" s="10">
        <v>6.0247970870900565E-2</v>
      </c>
    </row>
    <row r="5274" spans="1:22" x14ac:dyDescent="0.25">
      <c r="A5274" s="6">
        <v>44761</v>
      </c>
      <c r="B5274" s="7" t="str">
        <f t="shared" si="82"/>
        <v>7</v>
      </c>
      <c r="C5274" s="17">
        <f>_xlfn.ISOWEEKNUM(Table3[[#This Row],[dt]])</f>
        <v>29</v>
      </c>
      <c r="D5274" s="1">
        <v>16602</v>
      </c>
      <c r="E5274" s="1" t="s">
        <v>10</v>
      </c>
      <c r="F5274" s="1" t="s">
        <v>92</v>
      </c>
      <c r="G5274" s="1" t="s">
        <v>67</v>
      </c>
      <c r="H5274" s="1" t="s">
        <v>11</v>
      </c>
      <c r="I5274" s="1" t="s">
        <v>18</v>
      </c>
      <c r="J5274" s="1" t="s">
        <v>16</v>
      </c>
      <c r="K5274" s="1" t="s">
        <v>15</v>
      </c>
      <c r="L5274" s="1" t="s">
        <v>80</v>
      </c>
      <c r="M5274" s="1">
        <v>76110</v>
      </c>
      <c r="N5274" s="17">
        <v>338.22245458110052</v>
      </c>
      <c r="O5274" s="8">
        <v>1964.9770681384057</v>
      </c>
      <c r="P5274" s="8">
        <v>1628.9200176013383</v>
      </c>
      <c r="Q5274" s="8">
        <f>P5274-Table3[[#This Row],[paid]]</f>
        <v>-336.05705053706743</v>
      </c>
      <c r="R5274" s="8">
        <v>4.8161202650451118</v>
      </c>
      <c r="S5274" s="8">
        <v>1200</v>
      </c>
      <c r="T5274" s="10">
        <v>7.0000000000000007E-2</v>
      </c>
      <c r="U5274" s="8">
        <v>616.50467265726661</v>
      </c>
      <c r="V5274" s="10">
        <v>6.3079081640556228E-2</v>
      </c>
    </row>
    <row r="5275" spans="1:22" x14ac:dyDescent="0.25">
      <c r="A5275" s="6">
        <v>44761</v>
      </c>
      <c r="B5275" s="7" t="str">
        <f t="shared" si="82"/>
        <v>7</v>
      </c>
      <c r="C5275" s="17">
        <f>_xlfn.ISOWEEKNUM(Table3[[#This Row],[dt]])</f>
        <v>29</v>
      </c>
      <c r="D5275" s="1">
        <v>17246</v>
      </c>
      <c r="E5275" s="1" t="s">
        <v>10</v>
      </c>
      <c r="F5275" s="1" t="s">
        <v>92</v>
      </c>
      <c r="G5275" s="1" t="s">
        <v>27</v>
      </c>
      <c r="H5275" s="1" t="s">
        <v>11</v>
      </c>
      <c r="I5275" s="1" t="s">
        <v>12</v>
      </c>
      <c r="J5275" s="1" t="s">
        <v>16</v>
      </c>
      <c r="K5275" s="1" t="s">
        <v>14</v>
      </c>
      <c r="L5275" s="1" t="s">
        <v>81</v>
      </c>
      <c r="M5275" s="1">
        <v>73430</v>
      </c>
      <c r="N5275" s="17">
        <v>207.78428533824692</v>
      </c>
      <c r="O5275" s="8">
        <v>1881.7972377458409</v>
      </c>
      <c r="P5275" s="8">
        <v>1515.5344736298709</v>
      </c>
      <c r="Q5275" s="8">
        <f>P5275-Table3[[#This Row],[paid]]</f>
        <v>-366.26276411596996</v>
      </c>
      <c r="R5275" s="8">
        <v>7.2937877432009346</v>
      </c>
      <c r="S5275" s="8">
        <v>1000</v>
      </c>
      <c r="T5275" s="10">
        <v>0.15</v>
      </c>
      <c r="U5275" s="8">
        <v>664.9608824196697</v>
      </c>
      <c r="V5275" s="10">
        <v>7.3127213973014596E-2</v>
      </c>
    </row>
    <row r="5276" spans="1:22" x14ac:dyDescent="0.25">
      <c r="A5276" s="6">
        <v>44761</v>
      </c>
      <c r="B5276" s="7" t="str">
        <f t="shared" si="82"/>
        <v>7</v>
      </c>
      <c r="C5276" s="17">
        <f>_xlfn.ISOWEEKNUM(Table3[[#This Row],[dt]])</f>
        <v>29</v>
      </c>
      <c r="D5276" s="1">
        <v>16053</v>
      </c>
      <c r="E5276" s="1" t="s">
        <v>10</v>
      </c>
      <c r="F5276" s="1" t="s">
        <v>94</v>
      </c>
      <c r="G5276" s="1" t="s">
        <v>43</v>
      </c>
      <c r="H5276" s="1" t="s">
        <v>11</v>
      </c>
      <c r="I5276" s="1" t="s">
        <v>12</v>
      </c>
      <c r="J5276" s="1" t="s">
        <v>16</v>
      </c>
      <c r="K5276" s="1" t="s">
        <v>15</v>
      </c>
      <c r="L5276" s="1" t="s">
        <v>79</v>
      </c>
      <c r="M5276" s="1">
        <v>51940</v>
      </c>
      <c r="N5276" s="17">
        <v>350.49817119850292</v>
      </c>
      <c r="O5276" s="8">
        <v>487.04867160045501</v>
      </c>
      <c r="P5276" s="8">
        <v>119.54458591079811</v>
      </c>
      <c r="Q5276" s="8">
        <f>P5276-Table3[[#This Row],[paid]]</f>
        <v>-367.5040856896569</v>
      </c>
      <c r="R5276" s="8">
        <v>0.34107049831964636</v>
      </c>
      <c r="S5276" s="8">
        <v>200</v>
      </c>
      <c r="T5276" s="10">
        <v>0.08</v>
      </c>
      <c r="U5276" s="8">
        <v>8.1225520840647398</v>
      </c>
      <c r="V5276" s="10">
        <v>1.1324299384730025E-2</v>
      </c>
    </row>
    <row r="5277" spans="1:22" x14ac:dyDescent="0.25">
      <c r="A5277" s="6">
        <v>44761</v>
      </c>
      <c r="B5277" s="7" t="str">
        <f t="shared" si="82"/>
        <v>7</v>
      </c>
      <c r="C5277" s="17">
        <f>_xlfn.ISOWEEKNUM(Table3[[#This Row],[dt]])</f>
        <v>29</v>
      </c>
      <c r="D5277" s="1">
        <v>12657</v>
      </c>
      <c r="E5277" s="1" t="s">
        <v>10</v>
      </c>
      <c r="F5277" s="1" t="s">
        <v>89</v>
      </c>
      <c r="G5277" s="1" t="s">
        <v>61</v>
      </c>
      <c r="H5277" s="1" t="s">
        <v>19</v>
      </c>
      <c r="I5277" s="1" t="s">
        <v>18</v>
      </c>
      <c r="J5277" s="1" t="s">
        <v>16</v>
      </c>
      <c r="K5277" s="1" t="s">
        <v>14</v>
      </c>
      <c r="L5277" s="1" t="s">
        <v>78</v>
      </c>
      <c r="M5277" s="1">
        <v>10900</v>
      </c>
      <c r="N5277" s="17">
        <v>26.29897712984674</v>
      </c>
      <c r="O5277" s="8">
        <v>404.20607124368019</v>
      </c>
      <c r="P5277" s="8">
        <v>24.953535735640248</v>
      </c>
      <c r="Q5277" s="8">
        <f>P5277-Table3[[#This Row],[paid]]</f>
        <v>-379.25253550803995</v>
      </c>
      <c r="R5277" s="8">
        <v>0.9488405428255402</v>
      </c>
      <c r="S5277" s="8">
        <v>200</v>
      </c>
      <c r="T5277" s="10">
        <v>0.08</v>
      </c>
      <c r="U5277" s="8">
        <v>1.3352368922285194</v>
      </c>
      <c r="V5277" s="10">
        <v>8.9181543006845842E-3</v>
      </c>
    </row>
    <row r="5278" spans="1:22" x14ac:dyDescent="0.25">
      <c r="A5278" s="6">
        <v>44761</v>
      </c>
      <c r="B5278" s="7" t="str">
        <f t="shared" si="82"/>
        <v>7</v>
      </c>
      <c r="C5278" s="17">
        <f>_xlfn.ISOWEEKNUM(Table3[[#This Row],[dt]])</f>
        <v>29</v>
      </c>
      <c r="D5278" s="1">
        <v>18201</v>
      </c>
      <c r="E5278" s="1" t="s">
        <v>10</v>
      </c>
      <c r="F5278" s="1" t="s">
        <v>92</v>
      </c>
      <c r="G5278" s="1" t="s">
        <v>59</v>
      </c>
      <c r="H5278" s="1" t="s">
        <v>11</v>
      </c>
      <c r="I5278" s="1" t="s">
        <v>18</v>
      </c>
      <c r="J5278" s="1" t="s">
        <v>16</v>
      </c>
      <c r="K5278" s="1" t="s">
        <v>15</v>
      </c>
      <c r="L5278" s="1" t="s">
        <v>79</v>
      </c>
      <c r="M5278" s="1">
        <v>68120</v>
      </c>
      <c r="N5278" s="17">
        <v>552.47986482680938</v>
      </c>
      <c r="O5278" s="8">
        <v>1098.6595560633393</v>
      </c>
      <c r="P5278" s="8">
        <v>702.53157757471763</v>
      </c>
      <c r="Q5278" s="8">
        <f>P5278-Table3[[#This Row],[paid]]</f>
        <v>-396.12797848862169</v>
      </c>
      <c r="R5278" s="8">
        <v>1.2715967084066426</v>
      </c>
      <c r="S5278" s="8">
        <v>1200</v>
      </c>
      <c r="T5278" s="10">
        <v>0.15</v>
      </c>
      <c r="U5278" s="8">
        <v>631.62607399144952</v>
      </c>
      <c r="V5278" s="10">
        <v>0.14984523926358623</v>
      </c>
    </row>
    <row r="5279" spans="1:22" x14ac:dyDescent="0.25">
      <c r="A5279" s="6">
        <v>44761</v>
      </c>
      <c r="B5279" s="7" t="str">
        <f t="shared" si="82"/>
        <v>7</v>
      </c>
      <c r="C5279" s="17">
        <f>_xlfn.ISOWEEKNUM(Table3[[#This Row],[dt]])</f>
        <v>29</v>
      </c>
      <c r="D5279" s="1">
        <v>17047</v>
      </c>
      <c r="E5279" s="1" t="s">
        <v>10</v>
      </c>
      <c r="F5279" s="1" t="s">
        <v>91</v>
      </c>
      <c r="G5279" s="1" t="s">
        <v>36</v>
      </c>
      <c r="H5279" s="1" t="s">
        <v>17</v>
      </c>
      <c r="I5279" s="1" t="s">
        <v>12</v>
      </c>
      <c r="J5279" s="1" t="s">
        <v>16</v>
      </c>
      <c r="K5279" s="1" t="s">
        <v>20</v>
      </c>
      <c r="L5279" s="1" t="s">
        <v>75</v>
      </c>
      <c r="M5279" s="1">
        <v>77560</v>
      </c>
      <c r="N5279" s="17">
        <v>47.568230604109168</v>
      </c>
      <c r="O5279" s="8">
        <v>1950.8323734357546</v>
      </c>
      <c r="P5279" s="8">
        <v>1546.6274034925598</v>
      </c>
      <c r="Q5279" s="8">
        <f>P5279-Table3[[#This Row],[paid]]</f>
        <v>-404.20496994319478</v>
      </c>
      <c r="R5279" s="8">
        <v>32.513872890595913</v>
      </c>
      <c r="S5279" s="8">
        <v>600</v>
      </c>
      <c r="T5279" s="10">
        <v>7.4999999999999997E-2</v>
      </c>
      <c r="U5279" s="8">
        <v>573.15248323578476</v>
      </c>
      <c r="V5279" s="10">
        <v>6.1763688951144549E-2</v>
      </c>
    </row>
    <row r="5280" spans="1:22" x14ac:dyDescent="0.25">
      <c r="A5280" s="6">
        <v>44761</v>
      </c>
      <c r="B5280" s="7" t="str">
        <f t="shared" si="82"/>
        <v>7</v>
      </c>
      <c r="C5280" s="17">
        <f>_xlfn.ISOWEEKNUM(Table3[[#This Row],[dt]])</f>
        <v>29</v>
      </c>
      <c r="D5280" s="1">
        <v>5638</v>
      </c>
      <c r="E5280" s="1" t="s">
        <v>10</v>
      </c>
      <c r="F5280" s="1" t="s">
        <v>94</v>
      </c>
      <c r="G5280" s="1" t="s">
        <v>65</v>
      </c>
      <c r="H5280" s="1" t="s">
        <v>11</v>
      </c>
      <c r="I5280" s="1" t="s">
        <v>12</v>
      </c>
      <c r="J5280" s="1" t="s">
        <v>16</v>
      </c>
      <c r="K5280" s="1" t="s">
        <v>15</v>
      </c>
      <c r="L5280" s="1" t="s">
        <v>77</v>
      </c>
      <c r="M5280" s="1">
        <v>391940</v>
      </c>
      <c r="N5280" s="17">
        <v>913.27961819202699</v>
      </c>
      <c r="O5280" s="8">
        <v>4906.7600040664975</v>
      </c>
      <c r="P5280" s="8">
        <v>4499.2408665399189</v>
      </c>
      <c r="Q5280" s="8">
        <f>P5280-Table3[[#This Row],[paid]]</f>
        <v>-407.51913752657856</v>
      </c>
      <c r="R5280" s="8">
        <v>4.9264658675366437</v>
      </c>
      <c r="S5280" s="8">
        <v>2800</v>
      </c>
      <c r="T5280" s="10">
        <v>0.04</v>
      </c>
      <c r="U5280" s="8">
        <v>386.0906967073206</v>
      </c>
      <c r="V5280" s="10">
        <v>1.4302068139931885E-2</v>
      </c>
    </row>
    <row r="5281" spans="1:22" x14ac:dyDescent="0.25">
      <c r="A5281" s="6">
        <v>44761</v>
      </c>
      <c r="B5281" s="7" t="str">
        <f t="shared" si="82"/>
        <v>7</v>
      </c>
      <c r="C5281" s="17">
        <f>_xlfn.ISOWEEKNUM(Table3[[#This Row],[dt]])</f>
        <v>29</v>
      </c>
      <c r="D5281" s="1">
        <v>15242</v>
      </c>
      <c r="E5281" s="1" t="s">
        <v>10</v>
      </c>
      <c r="F5281" s="1" t="s">
        <v>92</v>
      </c>
      <c r="G5281" s="1" t="s">
        <v>72</v>
      </c>
      <c r="H5281" s="1" t="s">
        <v>11</v>
      </c>
      <c r="I5281" s="1" t="s">
        <v>18</v>
      </c>
      <c r="J5281" s="1" t="s">
        <v>13</v>
      </c>
      <c r="K5281" s="1" t="s">
        <v>14</v>
      </c>
      <c r="L5281" s="1" t="s">
        <v>77</v>
      </c>
      <c r="M5281" s="1">
        <v>38210</v>
      </c>
      <c r="N5281" s="17">
        <v>180.90867704634434</v>
      </c>
      <c r="O5281" s="8">
        <v>1055.545204886469</v>
      </c>
      <c r="P5281" s="8">
        <v>612.04258518789618</v>
      </c>
      <c r="Q5281" s="8">
        <f>P5281-Table3[[#This Row],[paid]]</f>
        <v>-443.50261969857286</v>
      </c>
      <c r="R5281" s="8">
        <v>3.3831577079694521</v>
      </c>
      <c r="S5281" s="8">
        <v>600</v>
      </c>
      <c r="T5281" s="10">
        <v>0.14000000000000001</v>
      </c>
      <c r="U5281" s="8">
        <v>385.28313711972214</v>
      </c>
      <c r="V5281" s="10">
        <v>0.10491730108437927</v>
      </c>
    </row>
    <row r="5282" spans="1:22" x14ac:dyDescent="0.25">
      <c r="A5282" s="6">
        <v>44761</v>
      </c>
      <c r="B5282" s="7" t="str">
        <f t="shared" si="82"/>
        <v>7</v>
      </c>
      <c r="C5282" s="17">
        <f>_xlfn.ISOWEEKNUM(Table3[[#This Row],[dt]])</f>
        <v>29</v>
      </c>
      <c r="D5282" s="1">
        <v>18106</v>
      </c>
      <c r="E5282" s="1" t="s">
        <v>10</v>
      </c>
      <c r="F5282" s="1" t="s">
        <v>95</v>
      </c>
      <c r="G5282" s="1" t="s">
        <v>47</v>
      </c>
      <c r="H5282" s="1" t="s">
        <v>11</v>
      </c>
      <c r="I5282" s="1" t="s">
        <v>18</v>
      </c>
      <c r="J5282" s="1" t="s">
        <v>16</v>
      </c>
      <c r="K5282" s="1" t="s">
        <v>15</v>
      </c>
      <c r="L5282" s="1" t="s">
        <v>80</v>
      </c>
      <c r="M5282" s="1">
        <v>205850</v>
      </c>
      <c r="N5282" s="17">
        <v>762.97951201764556</v>
      </c>
      <c r="O5282" s="8">
        <v>2533.2737159155986</v>
      </c>
      <c r="P5282" s="8">
        <v>1976.314870732527</v>
      </c>
      <c r="Q5282" s="8">
        <f>P5282-Table3[[#This Row],[paid]]</f>
        <v>-556.95884518307162</v>
      </c>
      <c r="R5282" s="8">
        <v>2.5902594232265836</v>
      </c>
      <c r="S5282" s="8">
        <v>2800</v>
      </c>
      <c r="T5282" s="10">
        <v>0.06</v>
      </c>
      <c r="U5282" s="8">
        <v>699.33073809370842</v>
      </c>
      <c r="V5282" s="10">
        <v>5.8975988463020858E-2</v>
      </c>
    </row>
    <row r="5283" spans="1:22" x14ac:dyDescent="0.25">
      <c r="A5283" s="6">
        <v>44761</v>
      </c>
      <c r="B5283" s="7" t="str">
        <f t="shared" si="82"/>
        <v>7</v>
      </c>
      <c r="C5283" s="17">
        <f>_xlfn.ISOWEEKNUM(Table3[[#This Row],[dt]])</f>
        <v>29</v>
      </c>
      <c r="D5283" s="1">
        <v>7282</v>
      </c>
      <c r="E5283" s="1" t="s">
        <v>10</v>
      </c>
      <c r="F5283" s="1" t="s">
        <v>91</v>
      </c>
      <c r="G5283" s="1" t="s">
        <v>67</v>
      </c>
      <c r="H5283" s="1" t="s">
        <v>19</v>
      </c>
      <c r="I5283" s="1" t="s">
        <v>21</v>
      </c>
      <c r="J5283" s="1" t="s">
        <v>13</v>
      </c>
      <c r="K5283" s="1" t="s">
        <v>15</v>
      </c>
      <c r="L5283" s="1" t="s">
        <v>80</v>
      </c>
      <c r="M5283" s="1">
        <v>194920</v>
      </c>
      <c r="N5283" s="17">
        <v>209.63147077099566</v>
      </c>
      <c r="O5283" s="8">
        <v>2610.2124304538925</v>
      </c>
      <c r="P5283" s="8">
        <v>2026.6024845214245</v>
      </c>
      <c r="Q5283" s="8">
        <f>P5283-Table3[[#This Row],[paid]]</f>
        <v>-583.60994593246801</v>
      </c>
      <c r="R5283" s="8">
        <v>9.6674534461255259</v>
      </c>
      <c r="S5283" s="8">
        <v>1800</v>
      </c>
      <c r="T5283" s="10">
        <v>0.02</v>
      </c>
      <c r="U5283" s="8">
        <v>52.519370444981703</v>
      </c>
      <c r="V5283" s="10">
        <v>4.319163957584902E-3</v>
      </c>
    </row>
    <row r="5284" spans="1:22" x14ac:dyDescent="0.25">
      <c r="A5284" s="6">
        <v>44761</v>
      </c>
      <c r="B5284" s="7" t="str">
        <f t="shared" si="82"/>
        <v>7</v>
      </c>
      <c r="C5284" s="17">
        <f>_xlfn.ISOWEEKNUM(Table3[[#This Row],[dt]])</f>
        <v>29</v>
      </c>
      <c r="D5284" s="1">
        <v>10777</v>
      </c>
      <c r="E5284" s="1" t="s">
        <v>10</v>
      </c>
      <c r="F5284" s="1" t="s">
        <v>90</v>
      </c>
      <c r="G5284" s="1" t="s">
        <v>60</v>
      </c>
      <c r="H5284" s="1" t="s">
        <v>11</v>
      </c>
      <c r="I5284" s="1" t="s">
        <v>18</v>
      </c>
      <c r="J5284" s="1" t="s">
        <v>16</v>
      </c>
      <c r="K5284" s="1" t="s">
        <v>15</v>
      </c>
      <c r="L5284" s="1" t="s">
        <v>80</v>
      </c>
      <c r="M5284" s="1">
        <v>85200</v>
      </c>
      <c r="N5284" s="17">
        <v>631.19988746659169</v>
      </c>
      <c r="O5284" s="8">
        <v>1760.8010343671424</v>
      </c>
      <c r="P5284" s="8">
        <v>1172.3812391810109</v>
      </c>
      <c r="Q5284" s="8">
        <f>P5284-Table3[[#This Row],[paid]]</f>
        <v>-588.41979518613152</v>
      </c>
      <c r="R5284" s="8">
        <v>1.857385057349306</v>
      </c>
      <c r="S5284" s="8">
        <v>800</v>
      </c>
      <c r="T5284" s="10">
        <v>0.15</v>
      </c>
      <c r="U5284" s="8">
        <v>559.09454720960366</v>
      </c>
      <c r="V5284" s="10">
        <v>7.9481333734091719E-2</v>
      </c>
    </row>
    <row r="5285" spans="1:22" x14ac:dyDescent="0.25">
      <c r="A5285" s="6">
        <v>44761</v>
      </c>
      <c r="B5285" s="7" t="str">
        <f t="shared" si="82"/>
        <v>7</v>
      </c>
      <c r="C5285" s="17">
        <f>_xlfn.ISOWEEKNUM(Table3[[#This Row],[dt]])</f>
        <v>29</v>
      </c>
      <c r="D5285" s="1">
        <v>18181</v>
      </c>
      <c r="E5285" s="1" t="s">
        <v>10</v>
      </c>
      <c r="F5285" s="1" t="s">
        <v>93</v>
      </c>
      <c r="G5285" s="1" t="s">
        <v>64</v>
      </c>
      <c r="H5285" s="1" t="s">
        <v>17</v>
      </c>
      <c r="I5285" s="1" t="s">
        <v>12</v>
      </c>
      <c r="J5285" s="1" t="s">
        <v>13</v>
      </c>
      <c r="K5285" s="1" t="s">
        <v>15</v>
      </c>
      <c r="L5285" s="1" t="s">
        <v>75</v>
      </c>
      <c r="M5285" s="1">
        <v>55810</v>
      </c>
      <c r="N5285" s="17">
        <v>175.51464325493023</v>
      </c>
      <c r="O5285" s="8">
        <v>1524.9698339134561</v>
      </c>
      <c r="P5285" s="8">
        <v>929.35602907586963</v>
      </c>
      <c r="Q5285" s="8">
        <f>P5285-Table3[[#This Row],[paid]]</f>
        <v>-595.61380483758649</v>
      </c>
      <c r="R5285" s="8">
        <v>5.295034145532834</v>
      </c>
      <c r="S5285" s="8">
        <v>800</v>
      </c>
      <c r="T5285" s="10">
        <v>0.15</v>
      </c>
      <c r="U5285" s="8">
        <v>820.7255521403099</v>
      </c>
      <c r="V5285" s="10">
        <v>0.14718534957953996</v>
      </c>
    </row>
    <row r="5286" spans="1:22" x14ac:dyDescent="0.25">
      <c r="A5286" s="6">
        <v>44761</v>
      </c>
      <c r="B5286" s="7" t="str">
        <f t="shared" si="82"/>
        <v>7</v>
      </c>
      <c r="C5286" s="17">
        <f>_xlfn.ISOWEEKNUM(Table3[[#This Row],[dt]])</f>
        <v>29</v>
      </c>
      <c r="D5286" s="1">
        <v>16537</v>
      </c>
      <c r="E5286" s="1" t="s">
        <v>10</v>
      </c>
      <c r="F5286" s="1" t="s">
        <v>94</v>
      </c>
      <c r="G5286" s="1" t="s">
        <v>37</v>
      </c>
      <c r="H5286" s="1" t="s">
        <v>17</v>
      </c>
      <c r="I5286" s="1" t="s">
        <v>12</v>
      </c>
      <c r="J5286" s="1" t="s">
        <v>16</v>
      </c>
      <c r="K5286" s="1" t="s">
        <v>15</v>
      </c>
      <c r="L5286" s="1" t="s">
        <v>79</v>
      </c>
      <c r="M5286" s="1">
        <v>40530</v>
      </c>
      <c r="N5286" s="17">
        <v>84.387269482450918</v>
      </c>
      <c r="O5286" s="8">
        <v>1007.300792388129</v>
      </c>
      <c r="P5286" s="8">
        <v>404.77792103401612</v>
      </c>
      <c r="Q5286" s="8">
        <f>P5286-Table3[[#This Row],[paid]]</f>
        <v>-602.52287135411291</v>
      </c>
      <c r="R5286" s="8">
        <v>4.7966704399434716</v>
      </c>
      <c r="S5286" s="8">
        <v>200</v>
      </c>
      <c r="T5286" s="10">
        <v>7.4999999999999997E-2</v>
      </c>
      <c r="U5286" s="8">
        <v>101.64535446366273</v>
      </c>
      <c r="V5286" s="10">
        <v>4.1852313405174098E-2</v>
      </c>
    </row>
    <row r="5287" spans="1:22" x14ac:dyDescent="0.25">
      <c r="A5287" s="6">
        <v>44761</v>
      </c>
      <c r="B5287" s="7" t="str">
        <f t="shared" si="82"/>
        <v>7</v>
      </c>
      <c r="C5287" s="17">
        <f>_xlfn.ISOWEEKNUM(Table3[[#This Row],[dt]])</f>
        <v>29</v>
      </c>
      <c r="D5287" s="1">
        <v>17871</v>
      </c>
      <c r="E5287" s="1" t="s">
        <v>10</v>
      </c>
      <c r="F5287" s="1" t="s">
        <v>92</v>
      </c>
      <c r="G5287" s="1" t="s">
        <v>48</v>
      </c>
      <c r="H5287" s="1" t="s">
        <v>17</v>
      </c>
      <c r="I5287" s="1" t="s">
        <v>12</v>
      </c>
      <c r="J5287" s="1" t="s">
        <v>16</v>
      </c>
      <c r="K5287" s="1" t="s">
        <v>14</v>
      </c>
      <c r="L5287" s="1" t="s">
        <v>80</v>
      </c>
      <c r="M5287" s="1">
        <v>207950</v>
      </c>
      <c r="N5287" s="17">
        <v>188.16384770654975</v>
      </c>
      <c r="O5287" s="8">
        <v>3186.9176803141254</v>
      </c>
      <c r="P5287" s="8">
        <v>2562.6610814185378</v>
      </c>
      <c r="Q5287" s="8">
        <f>P5287-Table3[[#This Row],[paid]]</f>
        <v>-624.25659889558756</v>
      </c>
      <c r="R5287" s="8">
        <v>13.61930632612874</v>
      </c>
      <c r="S5287" s="8">
        <v>2800</v>
      </c>
      <c r="T5287" s="10">
        <v>0.06</v>
      </c>
      <c r="U5287" s="8">
        <v>689.89329947001772</v>
      </c>
      <c r="V5287" s="10">
        <v>4.4868288441282655E-2</v>
      </c>
    </row>
    <row r="5288" spans="1:22" x14ac:dyDescent="0.25">
      <c r="A5288" s="6">
        <v>44761</v>
      </c>
      <c r="B5288" s="7" t="str">
        <f t="shared" si="82"/>
        <v>7</v>
      </c>
      <c r="C5288" s="17">
        <f>_xlfn.ISOWEEKNUM(Table3[[#This Row],[dt]])</f>
        <v>29</v>
      </c>
      <c r="D5288" s="1">
        <v>15169</v>
      </c>
      <c r="E5288" s="1" t="s">
        <v>10</v>
      </c>
      <c r="F5288" s="1" t="s">
        <v>90</v>
      </c>
      <c r="G5288" s="1" t="s">
        <v>63</v>
      </c>
      <c r="H5288" s="1" t="s">
        <v>11</v>
      </c>
      <c r="I5288" s="1" t="s">
        <v>18</v>
      </c>
      <c r="J5288" s="1" t="s">
        <v>13</v>
      </c>
      <c r="K5288" s="1" t="s">
        <v>14</v>
      </c>
      <c r="L5288" s="1" t="s">
        <v>77</v>
      </c>
      <c r="M5288" s="1">
        <v>126160</v>
      </c>
      <c r="N5288" s="17">
        <v>588.79502181338569</v>
      </c>
      <c r="O5288" s="8">
        <v>2240.7701793059305</v>
      </c>
      <c r="P5288" s="8">
        <v>1593.4230997623424</v>
      </c>
      <c r="Q5288" s="8">
        <f>P5288-Table3[[#This Row],[paid]]</f>
        <v>-647.34707954358805</v>
      </c>
      <c r="R5288" s="8">
        <v>2.7062441779057131</v>
      </c>
      <c r="S5288" s="8">
        <v>1600</v>
      </c>
      <c r="T5288" s="10">
        <v>0.09</v>
      </c>
      <c r="U5288" s="8">
        <v>254.63151446170127</v>
      </c>
      <c r="V5288" s="10">
        <v>2.6633595151185241E-2</v>
      </c>
    </row>
    <row r="5289" spans="1:22" x14ac:dyDescent="0.25">
      <c r="A5289" s="6">
        <v>44761</v>
      </c>
      <c r="B5289" s="7" t="str">
        <f t="shared" si="82"/>
        <v>7</v>
      </c>
      <c r="C5289" s="17">
        <f>_xlfn.ISOWEEKNUM(Table3[[#This Row],[dt]])</f>
        <v>29</v>
      </c>
      <c r="D5289" s="1">
        <v>5289</v>
      </c>
      <c r="E5289" s="1" t="s">
        <v>10</v>
      </c>
      <c r="F5289" s="1" t="s">
        <v>93</v>
      </c>
      <c r="G5289" s="1" t="s">
        <v>63</v>
      </c>
      <c r="H5289" s="1" t="s">
        <v>17</v>
      </c>
      <c r="I5289" s="1" t="s">
        <v>12</v>
      </c>
      <c r="J5289" s="1" t="s">
        <v>16</v>
      </c>
      <c r="K5289" s="1" t="s">
        <v>14</v>
      </c>
      <c r="L5289" s="1" t="s">
        <v>80</v>
      </c>
      <c r="M5289" s="1">
        <v>29150</v>
      </c>
      <c r="N5289" s="17">
        <v>110.64008948433396</v>
      </c>
      <c r="O5289" s="8">
        <v>693.3949898443334</v>
      </c>
      <c r="P5289" s="8">
        <v>42.338456801526426</v>
      </c>
      <c r="Q5289" s="8">
        <f>P5289-Table3[[#This Row],[paid]]</f>
        <v>-651.05653304280702</v>
      </c>
      <c r="R5289" s="8">
        <v>0.38266831669113321</v>
      </c>
      <c r="S5289" s="8">
        <v>200</v>
      </c>
      <c r="T5289" s="10">
        <v>0.04</v>
      </c>
      <c r="U5289" s="8">
        <v>3.8534692008568312</v>
      </c>
      <c r="V5289" s="10">
        <v>1.516930269377029E-2</v>
      </c>
    </row>
    <row r="5290" spans="1:22" x14ac:dyDescent="0.25">
      <c r="A5290" s="6">
        <v>44761</v>
      </c>
      <c r="B5290" s="7" t="str">
        <f t="shared" si="82"/>
        <v>7</v>
      </c>
      <c r="C5290" s="17">
        <f>_xlfn.ISOWEEKNUM(Table3[[#This Row],[dt]])</f>
        <v>29</v>
      </c>
      <c r="D5290" s="1">
        <v>2796</v>
      </c>
      <c r="E5290" s="1" t="s">
        <v>10</v>
      </c>
      <c r="F5290" s="1" t="s">
        <v>91</v>
      </c>
      <c r="G5290" s="1" t="s">
        <v>48</v>
      </c>
      <c r="H5290" s="1" t="s">
        <v>17</v>
      </c>
      <c r="I5290" s="1" t="s">
        <v>12</v>
      </c>
      <c r="J5290" s="1" t="s">
        <v>13</v>
      </c>
      <c r="K5290" s="1" t="s">
        <v>14</v>
      </c>
      <c r="L5290" s="1" t="s">
        <v>77</v>
      </c>
      <c r="M5290" s="1">
        <v>14450</v>
      </c>
      <c r="N5290" s="17">
        <v>51.843214638084135</v>
      </c>
      <c r="O5290" s="8">
        <v>734.89848739592003</v>
      </c>
      <c r="P5290" s="8">
        <v>79.373958373479255</v>
      </c>
      <c r="Q5290" s="8">
        <f>P5290-Table3[[#This Row],[paid]]</f>
        <v>-655.52452902244079</v>
      </c>
      <c r="R5290" s="8">
        <v>1.5310385154081665</v>
      </c>
      <c r="S5290" s="8">
        <v>200</v>
      </c>
      <c r="T5290" s="10">
        <v>0.11</v>
      </c>
      <c r="U5290" s="8">
        <v>5.2426063137767196</v>
      </c>
      <c r="V5290" s="10">
        <v>1.1008241706321822E-2</v>
      </c>
    </row>
    <row r="5291" spans="1:22" x14ac:dyDescent="0.25">
      <c r="A5291" s="6">
        <v>44761</v>
      </c>
      <c r="B5291" s="7" t="str">
        <f t="shared" si="82"/>
        <v>7</v>
      </c>
      <c r="C5291" s="17">
        <f>_xlfn.ISOWEEKNUM(Table3[[#This Row],[dt]])</f>
        <v>29</v>
      </c>
      <c r="D5291" s="1">
        <v>8767</v>
      </c>
      <c r="E5291" s="1" t="s">
        <v>10</v>
      </c>
      <c r="F5291" s="1" t="s">
        <v>89</v>
      </c>
      <c r="G5291" s="1" t="s">
        <v>32</v>
      </c>
      <c r="H5291" s="1" t="s">
        <v>17</v>
      </c>
      <c r="I5291" s="1" t="s">
        <v>18</v>
      </c>
      <c r="J5291" s="1" t="s">
        <v>13</v>
      </c>
      <c r="K5291" s="1" t="s">
        <v>14</v>
      </c>
      <c r="L5291" s="1" t="s">
        <v>76</v>
      </c>
      <c r="M5291" s="1">
        <v>59870</v>
      </c>
      <c r="N5291" s="17">
        <v>80.857897827363473</v>
      </c>
      <c r="O5291" s="8">
        <v>1601.205616602811</v>
      </c>
      <c r="P5291" s="8">
        <v>938.18927643384507</v>
      </c>
      <c r="Q5291" s="8">
        <f>P5291-Table3[[#This Row],[paid]]</f>
        <v>-663.01634016896594</v>
      </c>
      <c r="R5291" s="8">
        <v>11.602939250745006</v>
      </c>
      <c r="S5291" s="8">
        <v>600</v>
      </c>
      <c r="T5291" s="10">
        <v>0.12</v>
      </c>
      <c r="U5291" s="8">
        <v>192.40388330623259</v>
      </c>
      <c r="V5291" s="10">
        <v>3.4180004706793589E-2</v>
      </c>
    </row>
    <row r="5292" spans="1:22" x14ac:dyDescent="0.25">
      <c r="A5292" s="6">
        <v>44761</v>
      </c>
      <c r="B5292" s="7" t="str">
        <f t="shared" si="82"/>
        <v>7</v>
      </c>
      <c r="C5292" s="17">
        <f>_xlfn.ISOWEEKNUM(Table3[[#This Row],[dt]])</f>
        <v>29</v>
      </c>
      <c r="D5292" s="1">
        <v>12780</v>
      </c>
      <c r="E5292" s="1" t="s">
        <v>10</v>
      </c>
      <c r="F5292" s="1" t="s">
        <v>91</v>
      </c>
      <c r="G5292" s="1" t="s">
        <v>54</v>
      </c>
      <c r="H5292" s="1" t="s">
        <v>19</v>
      </c>
      <c r="I5292" s="1" t="s">
        <v>18</v>
      </c>
      <c r="J5292" s="1" t="s">
        <v>16</v>
      </c>
      <c r="K5292" s="1" t="s">
        <v>15</v>
      </c>
      <c r="L5292" s="1" t="s">
        <v>76</v>
      </c>
      <c r="M5292" s="1">
        <v>122450</v>
      </c>
      <c r="N5292" s="17">
        <v>92.199713158838293</v>
      </c>
      <c r="O5292" s="8">
        <v>2512.0837905319813</v>
      </c>
      <c r="P5292" s="8">
        <v>1838.2016263334597</v>
      </c>
      <c r="Q5292" s="8">
        <f>P5292-Table3[[#This Row],[paid]]</f>
        <v>-673.88216419852165</v>
      </c>
      <c r="R5292" s="8">
        <v>19.937172940730012</v>
      </c>
      <c r="S5292" s="8">
        <v>1400</v>
      </c>
      <c r="T5292" s="10">
        <v>0.04</v>
      </c>
      <c r="U5292" s="8">
        <v>406.96229522856601</v>
      </c>
      <c r="V5292" s="10">
        <v>3.6898590575208647E-2</v>
      </c>
    </row>
    <row r="5293" spans="1:22" x14ac:dyDescent="0.25">
      <c r="A5293" s="6">
        <v>44761</v>
      </c>
      <c r="B5293" s="7" t="str">
        <f t="shared" si="82"/>
        <v>7</v>
      </c>
      <c r="C5293" s="17">
        <f>_xlfn.ISOWEEKNUM(Table3[[#This Row],[dt]])</f>
        <v>29</v>
      </c>
      <c r="D5293" s="1">
        <v>16656</v>
      </c>
      <c r="E5293" s="1" t="s">
        <v>10</v>
      </c>
      <c r="F5293" s="1" t="s">
        <v>95</v>
      </c>
      <c r="G5293" s="1" t="s">
        <v>52</v>
      </c>
      <c r="H5293" s="1" t="s">
        <v>11</v>
      </c>
      <c r="I5293" s="1" t="s">
        <v>18</v>
      </c>
      <c r="J5293" s="1" t="s">
        <v>13</v>
      </c>
      <c r="K5293" s="1" t="s">
        <v>14</v>
      </c>
      <c r="L5293" s="1" t="s">
        <v>75</v>
      </c>
      <c r="M5293" s="1">
        <v>93120</v>
      </c>
      <c r="N5293" s="17">
        <v>400.89026074242548</v>
      </c>
      <c r="O5293" s="8">
        <v>1829.0157185280073</v>
      </c>
      <c r="P5293" s="8">
        <v>1152.8845728029676</v>
      </c>
      <c r="Q5293" s="8">
        <f>P5293-Table3[[#This Row],[paid]]</f>
        <v>-676.13114572503969</v>
      </c>
      <c r="R5293" s="8">
        <v>2.8758108781886902</v>
      </c>
      <c r="S5293" s="8">
        <v>1600</v>
      </c>
      <c r="T5293" s="10">
        <v>0.11</v>
      </c>
      <c r="U5293" s="8">
        <v>319.97536396807436</v>
      </c>
      <c r="V5293" s="10">
        <v>4.6257213068915407E-2</v>
      </c>
    </row>
    <row r="5294" spans="1:22" x14ac:dyDescent="0.25">
      <c r="A5294" s="6">
        <v>44761</v>
      </c>
      <c r="B5294" s="7" t="str">
        <f t="shared" si="82"/>
        <v>7</v>
      </c>
      <c r="C5294" s="17">
        <f>_xlfn.ISOWEEKNUM(Table3[[#This Row],[dt]])</f>
        <v>29</v>
      </c>
      <c r="D5294" s="1">
        <v>17783</v>
      </c>
      <c r="E5294" s="1" t="s">
        <v>10</v>
      </c>
      <c r="F5294" s="1" t="s">
        <v>89</v>
      </c>
      <c r="G5294" s="1" t="s">
        <v>67</v>
      </c>
      <c r="H5294" s="1" t="s">
        <v>11</v>
      </c>
      <c r="I5294" s="1" t="s">
        <v>12</v>
      </c>
      <c r="J5294" s="1" t="s">
        <v>16</v>
      </c>
      <c r="K5294" s="1" t="s">
        <v>14</v>
      </c>
      <c r="L5294" s="1" t="s">
        <v>75</v>
      </c>
      <c r="M5294" s="1">
        <v>53840</v>
      </c>
      <c r="N5294" s="17">
        <v>202.51274299574649</v>
      </c>
      <c r="O5294" s="8">
        <v>994.33131889484559</v>
      </c>
      <c r="P5294" s="8">
        <v>313.65227856070641</v>
      </c>
      <c r="Q5294" s="8">
        <f>P5294-Table3[[#This Row],[paid]]</f>
        <v>-680.67904033413924</v>
      </c>
      <c r="R5294" s="8">
        <v>1.5488026774063015</v>
      </c>
      <c r="S5294" s="8">
        <v>800</v>
      </c>
      <c r="T5294" s="10">
        <v>0.15</v>
      </c>
      <c r="U5294" s="8">
        <v>220.86304579612357</v>
      </c>
      <c r="V5294" s="10">
        <v>0.11736088065932129</v>
      </c>
    </row>
    <row r="5295" spans="1:22" x14ac:dyDescent="0.25">
      <c r="A5295" s="6">
        <v>44761</v>
      </c>
      <c r="B5295" s="7" t="str">
        <f t="shared" si="82"/>
        <v>7</v>
      </c>
      <c r="C5295" s="17">
        <f>_xlfn.ISOWEEKNUM(Table3[[#This Row],[dt]])</f>
        <v>29</v>
      </c>
      <c r="D5295" s="1">
        <v>17144</v>
      </c>
      <c r="E5295" s="1" t="s">
        <v>24</v>
      </c>
      <c r="F5295" s="1" t="s">
        <v>93</v>
      </c>
      <c r="G5295" s="1" t="s">
        <v>35</v>
      </c>
      <c r="H5295" s="1" t="s">
        <v>19</v>
      </c>
      <c r="I5295" s="1" t="s">
        <v>21</v>
      </c>
      <c r="J5295" s="1" t="s">
        <v>13</v>
      </c>
      <c r="K5295" s="1" t="s">
        <v>15</v>
      </c>
      <c r="L5295" s="1" t="s">
        <v>76</v>
      </c>
      <c r="M5295" s="1">
        <v>31270</v>
      </c>
      <c r="N5295" s="17">
        <v>149.47418738049714</v>
      </c>
      <c r="O5295" s="8">
        <v>1300.4246348393131</v>
      </c>
      <c r="P5295" s="8">
        <v>589.03004709753338</v>
      </c>
      <c r="Q5295" s="8">
        <f>P5295-Table3[[#This Row],[paid]]</f>
        <v>-711.39458774177967</v>
      </c>
      <c r="R5295" s="8">
        <v>3.9406807116342812</v>
      </c>
      <c r="S5295" s="8">
        <v>600</v>
      </c>
      <c r="T5295" s="10">
        <v>0.12</v>
      </c>
      <c r="U5295" s="8">
        <v>370.86265493005936</v>
      </c>
      <c r="V5295" s="10">
        <v>0.10493597532573488</v>
      </c>
    </row>
    <row r="5296" spans="1:22" x14ac:dyDescent="0.25">
      <c r="A5296" s="6">
        <v>44761</v>
      </c>
      <c r="B5296" s="7" t="str">
        <f t="shared" si="82"/>
        <v>7</v>
      </c>
      <c r="C5296" s="17">
        <f>_xlfn.ISOWEEKNUM(Table3[[#This Row],[dt]])</f>
        <v>29</v>
      </c>
      <c r="D5296" s="1">
        <v>2612</v>
      </c>
      <c r="E5296" s="1" t="s">
        <v>10</v>
      </c>
      <c r="F5296" s="1" t="s">
        <v>93</v>
      </c>
      <c r="G5296" s="1" t="s">
        <v>66</v>
      </c>
      <c r="H5296" s="1" t="s">
        <v>17</v>
      </c>
      <c r="I5296" s="1" t="s">
        <v>12</v>
      </c>
      <c r="J5296" s="1" t="s">
        <v>16</v>
      </c>
      <c r="K5296" s="1" t="s">
        <v>20</v>
      </c>
      <c r="L5296" s="1" t="s">
        <v>76</v>
      </c>
      <c r="M5296" s="1">
        <v>87710</v>
      </c>
      <c r="N5296" s="17">
        <v>183.50045879977975</v>
      </c>
      <c r="O5296" s="8">
        <v>1560.2128653196385</v>
      </c>
      <c r="P5296" s="8">
        <v>837.13384974114808</v>
      </c>
      <c r="Q5296" s="8">
        <f>P5296-Table3[[#This Row],[paid]]</f>
        <v>-723.07901557849038</v>
      </c>
      <c r="R5296" s="8">
        <v>4.5620259219872468</v>
      </c>
      <c r="S5296" s="8">
        <v>1200</v>
      </c>
      <c r="T5296" s="10">
        <v>0.08</v>
      </c>
      <c r="U5296" s="8">
        <v>13.126834937715232</v>
      </c>
      <c r="V5296" s="10">
        <v>2.613448044932163E-3</v>
      </c>
    </row>
    <row r="5297" spans="1:22" x14ac:dyDescent="0.25">
      <c r="A5297" s="6">
        <v>44761</v>
      </c>
      <c r="B5297" s="7" t="str">
        <f t="shared" si="82"/>
        <v>7</v>
      </c>
      <c r="C5297" s="17">
        <f>_xlfn.ISOWEEKNUM(Table3[[#This Row],[dt]])</f>
        <v>29</v>
      </c>
      <c r="D5297" s="1">
        <v>16842</v>
      </c>
      <c r="E5297" s="1" t="s">
        <v>10</v>
      </c>
      <c r="F5297" s="1" t="s">
        <v>90</v>
      </c>
      <c r="G5297" s="1" t="s">
        <v>33</v>
      </c>
      <c r="H5297" s="1" t="s">
        <v>11</v>
      </c>
      <c r="I5297" s="1" t="s">
        <v>12</v>
      </c>
      <c r="J5297" s="1" t="s">
        <v>16</v>
      </c>
      <c r="K5297" s="1" t="s">
        <v>14</v>
      </c>
      <c r="L5297" s="1" t="s">
        <v>80</v>
      </c>
      <c r="M5297" s="1">
        <v>129640</v>
      </c>
      <c r="N5297" s="17">
        <v>556.5085854456255</v>
      </c>
      <c r="O5297" s="8">
        <v>1823.6983516351017</v>
      </c>
      <c r="P5297" s="8">
        <v>1006.8489979642553</v>
      </c>
      <c r="Q5297" s="8">
        <f>P5297-Table3[[#This Row],[paid]]</f>
        <v>-816.84935367084643</v>
      </c>
      <c r="R5297" s="8">
        <v>1.8092245551935533</v>
      </c>
      <c r="S5297" s="8">
        <v>600</v>
      </c>
      <c r="T5297" s="10">
        <v>0.14000000000000001</v>
      </c>
      <c r="U5297" s="8">
        <v>404.30124298315724</v>
      </c>
      <c r="V5297" s="10">
        <v>6.6925170143125171E-2</v>
      </c>
    </row>
    <row r="5298" spans="1:22" x14ac:dyDescent="0.25">
      <c r="A5298" s="6">
        <v>44761</v>
      </c>
      <c r="B5298" s="7" t="str">
        <f t="shared" si="82"/>
        <v>7</v>
      </c>
      <c r="C5298" s="17">
        <f>_xlfn.ISOWEEKNUM(Table3[[#This Row],[dt]])</f>
        <v>29</v>
      </c>
      <c r="D5298" s="1">
        <v>10778</v>
      </c>
      <c r="E5298" s="1" t="s">
        <v>10</v>
      </c>
      <c r="F5298" s="1" t="s">
        <v>93</v>
      </c>
      <c r="G5298" s="1" t="s">
        <v>29</v>
      </c>
      <c r="H5298" s="1" t="s">
        <v>17</v>
      </c>
      <c r="I5298" s="1" t="s">
        <v>12</v>
      </c>
      <c r="J5298" s="1" t="s">
        <v>16</v>
      </c>
      <c r="K5298" s="1" t="s">
        <v>20</v>
      </c>
      <c r="L5298" s="1" t="s">
        <v>78</v>
      </c>
      <c r="M5298" s="1">
        <v>148420</v>
      </c>
      <c r="N5298" s="17">
        <v>258.24749443207128</v>
      </c>
      <c r="O5298" s="8">
        <v>5977.4367180137624</v>
      </c>
      <c r="P5298" s="8">
        <v>5145.5268518443909</v>
      </c>
      <c r="Q5298" s="8">
        <f>P5298-Table3[[#This Row],[paid]]</f>
        <v>-831.90986616937153</v>
      </c>
      <c r="R5298" s="8">
        <v>19.924789060045871</v>
      </c>
      <c r="S5298" s="8">
        <v>6000</v>
      </c>
      <c r="T5298" s="10">
        <v>0.09</v>
      </c>
      <c r="U5298" s="8">
        <v>2206.532455216608</v>
      </c>
      <c r="V5298" s="10">
        <v>7.1470894971804047E-2</v>
      </c>
    </row>
    <row r="5299" spans="1:22" x14ac:dyDescent="0.25">
      <c r="A5299" s="6">
        <v>44761</v>
      </c>
      <c r="B5299" s="7" t="str">
        <f t="shared" si="82"/>
        <v>7</v>
      </c>
      <c r="C5299" s="17">
        <f>_xlfn.ISOWEEKNUM(Table3[[#This Row],[dt]])</f>
        <v>29</v>
      </c>
      <c r="D5299" s="1">
        <v>18184</v>
      </c>
      <c r="E5299" s="1" t="s">
        <v>10</v>
      </c>
      <c r="F5299" s="1" t="s">
        <v>92</v>
      </c>
      <c r="G5299" s="1" t="s">
        <v>43</v>
      </c>
      <c r="H5299" s="1" t="s">
        <v>11</v>
      </c>
      <c r="I5299" s="1" t="s">
        <v>12</v>
      </c>
      <c r="J5299" s="1" t="s">
        <v>13</v>
      </c>
      <c r="K5299" s="1" t="s">
        <v>15</v>
      </c>
      <c r="L5299" s="1" t="s">
        <v>80</v>
      </c>
      <c r="M5299" s="1">
        <v>87220</v>
      </c>
      <c r="N5299" s="17">
        <v>355.43330149633874</v>
      </c>
      <c r="O5299" s="8">
        <v>1571.4604843588088</v>
      </c>
      <c r="P5299" s="8">
        <v>727.27784912329037</v>
      </c>
      <c r="Q5299" s="8">
        <f>P5299-Table3[[#This Row],[paid]]</f>
        <v>-844.18263523551843</v>
      </c>
      <c r="R5299" s="8">
        <v>2.0461725056755324</v>
      </c>
      <c r="S5299" s="8">
        <v>1000</v>
      </c>
      <c r="T5299" s="10">
        <v>7.0000000000000007E-2</v>
      </c>
      <c r="U5299" s="8">
        <v>90.36269698302597</v>
      </c>
      <c r="V5299" s="10">
        <v>2.0707972221793738E-2</v>
      </c>
    </row>
    <row r="5300" spans="1:22" x14ac:dyDescent="0.25">
      <c r="A5300" s="6">
        <v>44761</v>
      </c>
      <c r="B5300" s="7" t="str">
        <f t="shared" si="82"/>
        <v>7</v>
      </c>
      <c r="C5300" s="17">
        <f>_xlfn.ISOWEEKNUM(Table3[[#This Row],[dt]])</f>
        <v>29</v>
      </c>
      <c r="D5300" s="1">
        <v>15031</v>
      </c>
      <c r="E5300" s="1" t="s">
        <v>10</v>
      </c>
      <c r="F5300" s="1" t="s">
        <v>95</v>
      </c>
      <c r="G5300" s="1" t="s">
        <v>26</v>
      </c>
      <c r="H5300" s="1" t="s">
        <v>19</v>
      </c>
      <c r="I5300" s="1" t="s">
        <v>12</v>
      </c>
      <c r="J5300" s="1" t="s">
        <v>13</v>
      </c>
      <c r="K5300" s="1" t="s">
        <v>14</v>
      </c>
      <c r="L5300" s="1" t="s">
        <v>79</v>
      </c>
      <c r="M5300" s="1">
        <v>88550</v>
      </c>
      <c r="N5300" s="17">
        <v>174.48695150670449</v>
      </c>
      <c r="O5300" s="8">
        <v>2989.4888368808406</v>
      </c>
      <c r="P5300" s="8">
        <v>2120.4341207750472</v>
      </c>
      <c r="Q5300" s="8">
        <f>P5300-Table3[[#This Row],[paid]]</f>
        <v>-869.05471610579343</v>
      </c>
      <c r="R5300" s="8">
        <v>12.152393645857074</v>
      </c>
      <c r="S5300" s="8">
        <v>2400</v>
      </c>
      <c r="T5300" s="10">
        <v>0.13</v>
      </c>
      <c r="U5300" s="8">
        <v>80.676068936692147</v>
      </c>
      <c r="V5300" s="10">
        <v>6.3411597454081691E-3</v>
      </c>
    </row>
    <row r="5301" spans="1:22" x14ac:dyDescent="0.25">
      <c r="A5301" s="6">
        <v>44761</v>
      </c>
      <c r="B5301" s="7" t="str">
        <f t="shared" si="82"/>
        <v>7</v>
      </c>
      <c r="C5301" s="17">
        <f>_xlfn.ISOWEEKNUM(Table3[[#This Row],[dt]])</f>
        <v>29</v>
      </c>
      <c r="D5301" s="1">
        <v>17947</v>
      </c>
      <c r="E5301" s="1" t="s">
        <v>10</v>
      </c>
      <c r="F5301" s="1" t="s">
        <v>90</v>
      </c>
      <c r="G5301" s="1" t="s">
        <v>40</v>
      </c>
      <c r="H5301" s="1" t="s">
        <v>19</v>
      </c>
      <c r="I5301" s="1" t="s">
        <v>12</v>
      </c>
      <c r="J5301" s="1" t="s">
        <v>16</v>
      </c>
      <c r="K5301" s="1" t="s">
        <v>14</v>
      </c>
      <c r="L5301" s="1" t="s">
        <v>75</v>
      </c>
      <c r="M5301" s="1">
        <v>359060</v>
      </c>
      <c r="N5301" s="17">
        <v>198.25702848203193</v>
      </c>
      <c r="O5301" s="8">
        <v>2845.7604434121804</v>
      </c>
      <c r="P5301" s="8">
        <v>1959.0000322312796</v>
      </c>
      <c r="Q5301" s="8">
        <f>P5301-Table3[[#This Row],[paid]]</f>
        <v>-886.76041118090075</v>
      </c>
      <c r="R5301" s="8">
        <v>9.8811126507367391</v>
      </c>
      <c r="S5301" s="8">
        <v>1600</v>
      </c>
      <c r="T5301" s="10">
        <v>0.15</v>
      </c>
      <c r="U5301" s="8">
        <v>525.64190581835805</v>
      </c>
      <c r="V5301" s="10">
        <v>4.4720256693041645E-2</v>
      </c>
    </row>
    <row r="5302" spans="1:22" x14ac:dyDescent="0.25">
      <c r="A5302" s="6">
        <v>44761</v>
      </c>
      <c r="B5302" s="7" t="str">
        <f t="shared" si="82"/>
        <v>7</v>
      </c>
      <c r="C5302" s="17">
        <f>_xlfn.ISOWEEKNUM(Table3[[#This Row],[dt]])</f>
        <v>29</v>
      </c>
      <c r="D5302" s="1">
        <v>14706</v>
      </c>
      <c r="E5302" s="1" t="s">
        <v>10</v>
      </c>
      <c r="F5302" s="1" t="s">
        <v>95</v>
      </c>
      <c r="G5302" s="1" t="s">
        <v>74</v>
      </c>
      <c r="H5302" s="1" t="s">
        <v>17</v>
      </c>
      <c r="I5302" s="1" t="s">
        <v>12</v>
      </c>
      <c r="J5302" s="1" t="s">
        <v>13</v>
      </c>
      <c r="K5302" s="1" t="s">
        <v>15</v>
      </c>
      <c r="L5302" s="1" t="s">
        <v>75</v>
      </c>
      <c r="M5302" s="1">
        <v>24690</v>
      </c>
      <c r="N5302" s="17">
        <v>181.97899391929244</v>
      </c>
      <c r="O5302" s="8">
        <v>1205.3875711515302</v>
      </c>
      <c r="P5302" s="8">
        <v>304.6600242791319</v>
      </c>
      <c r="Q5302" s="8">
        <f>P5302-Table3[[#This Row],[paid]]</f>
        <v>-900.72754687239831</v>
      </c>
      <c r="R5302" s="8">
        <v>1.674149404377125</v>
      </c>
      <c r="S5302" s="8">
        <v>600</v>
      </c>
      <c r="T5302" s="10">
        <v>0.11</v>
      </c>
      <c r="U5302" s="8">
        <v>180.28512557210317</v>
      </c>
      <c r="V5302" s="10">
        <v>9.8626398392045317E-2</v>
      </c>
    </row>
    <row r="5303" spans="1:22" x14ac:dyDescent="0.25">
      <c r="A5303" s="6">
        <v>44761</v>
      </c>
      <c r="B5303" s="7" t="str">
        <f t="shared" si="82"/>
        <v>7</v>
      </c>
      <c r="C5303" s="17">
        <f>_xlfn.ISOWEEKNUM(Table3[[#This Row],[dt]])</f>
        <v>29</v>
      </c>
      <c r="D5303" s="1">
        <v>18221</v>
      </c>
      <c r="E5303" s="1" t="s">
        <v>10</v>
      </c>
      <c r="F5303" s="1" t="s">
        <v>95</v>
      </c>
      <c r="G5303" s="1" t="s">
        <v>43</v>
      </c>
      <c r="H5303" s="1" t="s">
        <v>11</v>
      </c>
      <c r="I5303" s="1" t="s">
        <v>12</v>
      </c>
      <c r="J5303" s="1" t="s">
        <v>13</v>
      </c>
      <c r="K5303" s="1" t="s">
        <v>15</v>
      </c>
      <c r="L5303" s="1" t="s">
        <v>79</v>
      </c>
      <c r="M5303" s="1">
        <v>126720</v>
      </c>
      <c r="N5303" s="17">
        <v>506.34953857863189</v>
      </c>
      <c r="O5303" s="8">
        <v>2753.3905094774518</v>
      </c>
      <c r="P5303" s="8">
        <v>1844.1508121702275</v>
      </c>
      <c r="Q5303" s="8">
        <f>P5303-Table3[[#This Row],[paid]]</f>
        <v>-909.23969730722433</v>
      </c>
      <c r="R5303" s="8">
        <v>3.6420509384622379</v>
      </c>
      <c r="S5303" s="8">
        <v>2800</v>
      </c>
      <c r="T5303" s="10">
        <v>0.13</v>
      </c>
      <c r="U5303" s="8">
        <v>579.18944848160561</v>
      </c>
      <c r="V5303" s="10">
        <v>5.2344729134887996E-2</v>
      </c>
    </row>
    <row r="5304" spans="1:22" x14ac:dyDescent="0.25">
      <c r="A5304" s="6">
        <v>44761</v>
      </c>
      <c r="B5304" s="7" t="str">
        <f t="shared" si="82"/>
        <v>7</v>
      </c>
      <c r="C5304" s="17">
        <f>_xlfn.ISOWEEKNUM(Table3[[#This Row],[dt]])</f>
        <v>29</v>
      </c>
      <c r="D5304" s="1">
        <v>16862</v>
      </c>
      <c r="E5304" s="1" t="s">
        <v>10</v>
      </c>
      <c r="F5304" s="1" t="s">
        <v>91</v>
      </c>
      <c r="G5304" s="1" t="s">
        <v>58</v>
      </c>
      <c r="H5304" s="1" t="s">
        <v>17</v>
      </c>
      <c r="I5304" s="1" t="s">
        <v>12</v>
      </c>
      <c r="J5304" s="1" t="s">
        <v>13</v>
      </c>
      <c r="K5304" s="1" t="s">
        <v>14</v>
      </c>
      <c r="L5304" s="1" t="s">
        <v>77</v>
      </c>
      <c r="M5304" s="1">
        <v>77610</v>
      </c>
      <c r="N5304" s="17">
        <v>225.41189931350112</v>
      </c>
      <c r="O5304" s="8">
        <v>2238.2580975511969</v>
      </c>
      <c r="P5304" s="8">
        <v>1274.0656790980784</v>
      </c>
      <c r="Q5304" s="8">
        <f>P5304-Table3[[#This Row],[paid]]</f>
        <v>-964.19241845311853</v>
      </c>
      <c r="R5304" s="8">
        <v>5.6521669130080738</v>
      </c>
      <c r="S5304" s="8">
        <v>3200</v>
      </c>
      <c r="T5304" s="10">
        <v>0.09</v>
      </c>
      <c r="U5304" s="8">
        <v>25.07607568994225</v>
      </c>
      <c r="V5304" s="10">
        <v>3.2803222132804818E-3</v>
      </c>
    </row>
    <row r="5305" spans="1:22" x14ac:dyDescent="0.25">
      <c r="A5305" s="6">
        <v>44761</v>
      </c>
      <c r="B5305" s="7" t="str">
        <f t="shared" si="82"/>
        <v>7</v>
      </c>
      <c r="C5305" s="17">
        <f>_xlfn.ISOWEEKNUM(Table3[[#This Row],[dt]])</f>
        <v>29</v>
      </c>
      <c r="D5305" s="1">
        <v>17870</v>
      </c>
      <c r="E5305" s="1" t="s">
        <v>10</v>
      </c>
      <c r="F5305" s="1" t="s">
        <v>91</v>
      </c>
      <c r="G5305" s="1" t="s">
        <v>55</v>
      </c>
      <c r="H5305" s="1" t="s">
        <v>11</v>
      </c>
      <c r="I5305" s="1" t="s">
        <v>12</v>
      </c>
      <c r="J5305" s="1" t="s">
        <v>13</v>
      </c>
      <c r="K5305" s="1" t="s">
        <v>14</v>
      </c>
      <c r="L5305" s="1" t="s">
        <v>80</v>
      </c>
      <c r="M5305" s="1">
        <v>64710</v>
      </c>
      <c r="N5305" s="17">
        <v>231.23226854358418</v>
      </c>
      <c r="O5305" s="8">
        <v>1638.5676573981366</v>
      </c>
      <c r="P5305" s="8">
        <v>637.86147572780737</v>
      </c>
      <c r="Q5305" s="8">
        <f>P5305-Table3[[#This Row],[paid]]</f>
        <v>-1000.7061816703292</v>
      </c>
      <c r="R5305" s="8">
        <v>2.7585314097611726</v>
      </c>
      <c r="S5305" s="8">
        <v>400</v>
      </c>
      <c r="T5305" s="10">
        <v>0.12</v>
      </c>
      <c r="U5305" s="8">
        <v>120.14096481292638</v>
      </c>
      <c r="V5305" s="10">
        <v>3.1391602875280547E-2</v>
      </c>
    </row>
    <row r="5306" spans="1:22" x14ac:dyDescent="0.25">
      <c r="A5306" s="6">
        <v>44761</v>
      </c>
      <c r="B5306" s="7" t="str">
        <f t="shared" si="82"/>
        <v>7</v>
      </c>
      <c r="C5306" s="17">
        <f>_xlfn.ISOWEEKNUM(Table3[[#This Row],[dt]])</f>
        <v>29</v>
      </c>
      <c r="D5306" s="1">
        <v>13250</v>
      </c>
      <c r="E5306" s="1" t="s">
        <v>10</v>
      </c>
      <c r="F5306" s="1" t="s">
        <v>89</v>
      </c>
      <c r="G5306" s="1" t="s">
        <v>47</v>
      </c>
      <c r="H5306" s="1" t="s">
        <v>11</v>
      </c>
      <c r="I5306" s="1" t="s">
        <v>18</v>
      </c>
      <c r="J5306" s="1" t="s">
        <v>13</v>
      </c>
      <c r="K5306" s="1" t="s">
        <v>15</v>
      </c>
      <c r="L5306" s="1" t="s">
        <v>78</v>
      </c>
      <c r="M5306" s="1">
        <v>83110</v>
      </c>
      <c r="N5306" s="17">
        <v>247.54084340902389</v>
      </c>
      <c r="O5306" s="8">
        <v>1739.5265495877713</v>
      </c>
      <c r="P5306" s="8">
        <v>710.56744095271642</v>
      </c>
      <c r="Q5306" s="8">
        <f>P5306-Table3[[#This Row],[paid]]</f>
        <v>-1028.9591086350549</v>
      </c>
      <c r="R5306" s="8">
        <v>2.8705058574055635</v>
      </c>
      <c r="S5306" s="8">
        <v>800</v>
      </c>
      <c r="T5306" s="10">
        <v>7.0000000000000007E-2</v>
      </c>
      <c r="U5306" s="8">
        <v>124.81707199433548</v>
      </c>
      <c r="V5306" s="10">
        <v>2.927638410296024E-2</v>
      </c>
    </row>
    <row r="5307" spans="1:22" x14ac:dyDescent="0.25">
      <c r="A5307" s="6">
        <v>44761</v>
      </c>
      <c r="B5307" s="7" t="str">
        <f t="shared" si="82"/>
        <v>7</v>
      </c>
      <c r="C5307" s="17">
        <f>_xlfn.ISOWEEKNUM(Table3[[#This Row],[dt]])</f>
        <v>29</v>
      </c>
      <c r="D5307" s="1">
        <v>7576</v>
      </c>
      <c r="E5307" s="1" t="s">
        <v>10</v>
      </c>
      <c r="F5307" s="1" t="s">
        <v>94</v>
      </c>
      <c r="G5307" s="1" t="s">
        <v>61</v>
      </c>
      <c r="H5307" s="1" t="s">
        <v>17</v>
      </c>
      <c r="I5307" s="1" t="s">
        <v>12</v>
      </c>
      <c r="J5307" s="1" t="s">
        <v>16</v>
      </c>
      <c r="K5307" s="1" t="s">
        <v>14</v>
      </c>
      <c r="L5307" s="1" t="s">
        <v>78</v>
      </c>
      <c r="M5307" s="1">
        <v>96920</v>
      </c>
      <c r="N5307" s="17">
        <v>177.24539947422562</v>
      </c>
      <c r="O5307" s="8">
        <v>2833.5989363548788</v>
      </c>
      <c r="P5307" s="8">
        <v>1743.8971368887549</v>
      </c>
      <c r="Q5307" s="8">
        <f>P5307-Table3[[#This Row],[paid]]</f>
        <v>-1089.7017994661239</v>
      </c>
      <c r="R5307" s="8">
        <v>9.8388851956766636</v>
      </c>
      <c r="S5307" s="8">
        <v>1800</v>
      </c>
      <c r="T5307" s="10">
        <v>0.1</v>
      </c>
      <c r="U5307" s="8">
        <v>388.26348822546822</v>
      </c>
      <c r="V5307" s="10">
        <v>3.7106879759181192E-2</v>
      </c>
    </row>
    <row r="5308" spans="1:22" x14ac:dyDescent="0.25">
      <c r="A5308" s="6">
        <v>44761</v>
      </c>
      <c r="B5308" s="7" t="str">
        <f t="shared" si="82"/>
        <v>7</v>
      </c>
      <c r="C5308" s="17">
        <f>_xlfn.ISOWEEKNUM(Table3[[#This Row],[dt]])</f>
        <v>29</v>
      </c>
      <c r="D5308" s="1">
        <v>16861</v>
      </c>
      <c r="E5308" s="1" t="s">
        <v>10</v>
      </c>
      <c r="F5308" s="1" t="s">
        <v>92</v>
      </c>
      <c r="G5308" s="1" t="s">
        <v>54</v>
      </c>
      <c r="H5308" s="1" t="s">
        <v>11</v>
      </c>
      <c r="I5308" s="1" t="s">
        <v>22</v>
      </c>
      <c r="J5308" s="1" t="s">
        <v>13</v>
      </c>
      <c r="K5308" s="1" t="s">
        <v>15</v>
      </c>
      <c r="L5308" s="1" t="s">
        <v>77</v>
      </c>
      <c r="M5308" s="1">
        <v>66610</v>
      </c>
      <c r="N5308" s="17">
        <v>327.22113184758496</v>
      </c>
      <c r="O5308" s="8">
        <v>1301.1581253969619</v>
      </c>
      <c r="P5308" s="8">
        <v>167.75667238182655</v>
      </c>
      <c r="Q5308" s="8">
        <f>P5308-Table3[[#This Row],[paid]]</f>
        <v>-1133.4014530151353</v>
      </c>
      <c r="R5308" s="8">
        <v>0.51267065618477614</v>
      </c>
      <c r="S5308" s="8">
        <v>200</v>
      </c>
      <c r="T5308" s="10">
        <v>7.0000000000000007E-2</v>
      </c>
      <c r="U5308" s="8">
        <v>18.553492611079911</v>
      </c>
      <c r="V5308" s="10">
        <v>1.8432940547813994E-2</v>
      </c>
    </row>
    <row r="5309" spans="1:22" x14ac:dyDescent="0.25">
      <c r="A5309" s="6">
        <v>44761</v>
      </c>
      <c r="B5309" s="7" t="str">
        <f t="shared" si="82"/>
        <v>7</v>
      </c>
      <c r="C5309" s="17">
        <f>_xlfn.ISOWEEKNUM(Table3[[#This Row],[dt]])</f>
        <v>29</v>
      </c>
      <c r="D5309" s="1">
        <v>2789</v>
      </c>
      <c r="E5309" s="1" t="s">
        <v>10</v>
      </c>
      <c r="F5309" s="1" t="s">
        <v>90</v>
      </c>
      <c r="G5309" s="1" t="s">
        <v>52</v>
      </c>
      <c r="H5309" s="1" t="s">
        <v>17</v>
      </c>
      <c r="I5309" s="1" t="s">
        <v>12</v>
      </c>
      <c r="J5309" s="1" t="s">
        <v>13</v>
      </c>
      <c r="K5309" s="1" t="s">
        <v>14</v>
      </c>
      <c r="L5309" s="1" t="s">
        <v>80</v>
      </c>
      <c r="M5309" s="1">
        <v>51870</v>
      </c>
      <c r="N5309" s="17">
        <v>145.52964648668868</v>
      </c>
      <c r="O5309" s="8">
        <v>2514.0025035135327</v>
      </c>
      <c r="P5309" s="8">
        <v>1355.0440577887955</v>
      </c>
      <c r="Q5309" s="8">
        <f>P5309-Table3[[#This Row],[paid]]</f>
        <v>-1158.9584457247372</v>
      </c>
      <c r="R5309" s="8">
        <v>9.3111203833834555</v>
      </c>
      <c r="S5309" s="8">
        <v>2200</v>
      </c>
      <c r="T5309" s="10">
        <v>0.14000000000000001</v>
      </c>
      <c r="U5309" s="8">
        <v>164.61782807675797</v>
      </c>
      <c r="V5309" s="10">
        <v>2.0247536987270439E-2</v>
      </c>
    </row>
    <row r="5310" spans="1:22" x14ac:dyDescent="0.25">
      <c r="A5310" s="6">
        <v>44761</v>
      </c>
      <c r="B5310" s="7" t="str">
        <f t="shared" si="82"/>
        <v>7</v>
      </c>
      <c r="C5310" s="17">
        <f>_xlfn.ISOWEEKNUM(Table3[[#This Row],[dt]])</f>
        <v>29</v>
      </c>
      <c r="D5310" s="1">
        <v>10509</v>
      </c>
      <c r="E5310" s="1" t="s">
        <v>10</v>
      </c>
      <c r="F5310" s="1" t="s">
        <v>91</v>
      </c>
      <c r="G5310" s="1" t="s">
        <v>29</v>
      </c>
      <c r="H5310" s="1" t="s">
        <v>17</v>
      </c>
      <c r="I5310" s="1" t="s">
        <v>12</v>
      </c>
      <c r="J5310" s="1" t="s">
        <v>13</v>
      </c>
      <c r="K5310" s="1" t="s">
        <v>14</v>
      </c>
      <c r="L5310" s="1" t="s">
        <v>77</v>
      </c>
      <c r="M5310" s="1">
        <v>32630</v>
      </c>
      <c r="N5310" s="17">
        <v>78.358843088615615</v>
      </c>
      <c r="O5310" s="8">
        <v>1353.5392365000921</v>
      </c>
      <c r="P5310" s="8">
        <v>194.25232352966171</v>
      </c>
      <c r="Q5310" s="8">
        <f>P5310-Table3[[#This Row],[paid]]</f>
        <v>-1159.2869129704304</v>
      </c>
      <c r="R5310" s="8">
        <v>2.4790095906595093</v>
      </c>
      <c r="S5310" s="8">
        <v>200</v>
      </c>
      <c r="T5310" s="10">
        <v>0.108</v>
      </c>
      <c r="U5310" s="8">
        <v>39.59535956354437</v>
      </c>
      <c r="V5310" s="10">
        <v>3.397244611551007E-2</v>
      </c>
    </row>
    <row r="5311" spans="1:22" x14ac:dyDescent="0.25">
      <c r="A5311" s="6">
        <v>44761</v>
      </c>
      <c r="B5311" s="7" t="str">
        <f t="shared" si="82"/>
        <v>7</v>
      </c>
      <c r="C5311" s="17">
        <f>_xlfn.ISOWEEKNUM(Table3[[#This Row],[dt]])</f>
        <v>29</v>
      </c>
      <c r="D5311" s="1">
        <v>15101</v>
      </c>
      <c r="E5311" s="1" t="s">
        <v>10</v>
      </c>
      <c r="F5311" s="1" t="s">
        <v>89</v>
      </c>
      <c r="G5311" s="1" t="s">
        <v>36</v>
      </c>
      <c r="H5311" s="1" t="s">
        <v>17</v>
      </c>
      <c r="I5311" s="1" t="s">
        <v>12</v>
      </c>
      <c r="J5311" s="1" t="s">
        <v>16</v>
      </c>
      <c r="K5311" s="1" t="s">
        <v>14</v>
      </c>
      <c r="L5311" s="1" t="s">
        <v>80</v>
      </c>
      <c r="M5311" s="1">
        <v>30590</v>
      </c>
      <c r="N5311" s="17">
        <v>122.54790679041197</v>
      </c>
      <c r="O5311" s="8">
        <v>1936.7584684231365</v>
      </c>
      <c r="P5311" s="8">
        <v>659.29360073294322</v>
      </c>
      <c r="Q5311" s="8">
        <f>P5311-Table3[[#This Row],[paid]]</f>
        <v>-1277.4648676901934</v>
      </c>
      <c r="R5311" s="8">
        <v>5.3798846345087119</v>
      </c>
      <c r="S5311" s="8">
        <v>600</v>
      </c>
      <c r="T5311" s="10">
        <v>0.1</v>
      </c>
      <c r="U5311" s="8">
        <v>195.43482718779663</v>
      </c>
      <c r="V5311" s="10">
        <v>4.9405107469198795E-2</v>
      </c>
    </row>
    <row r="5312" spans="1:22" x14ac:dyDescent="0.25">
      <c r="A5312" s="6">
        <v>44761</v>
      </c>
      <c r="B5312" s="7" t="str">
        <f t="shared" si="82"/>
        <v>7</v>
      </c>
      <c r="C5312" s="17">
        <f>_xlfn.ISOWEEKNUM(Table3[[#This Row],[dt]])</f>
        <v>29</v>
      </c>
      <c r="D5312" s="1">
        <v>17456</v>
      </c>
      <c r="E5312" s="1" t="s">
        <v>10</v>
      </c>
      <c r="F5312" s="1" t="s">
        <v>90</v>
      </c>
      <c r="G5312" s="1" t="s">
        <v>29</v>
      </c>
      <c r="H5312" s="1" t="s">
        <v>17</v>
      </c>
      <c r="I5312" s="1" t="s">
        <v>18</v>
      </c>
      <c r="J5312" s="1" t="s">
        <v>16</v>
      </c>
      <c r="K5312" s="1" t="s">
        <v>15</v>
      </c>
      <c r="L5312" s="1" t="s">
        <v>81</v>
      </c>
      <c r="M5312" s="1">
        <v>173640</v>
      </c>
      <c r="N5312" s="17">
        <v>233.20646483041202</v>
      </c>
      <c r="O5312" s="8">
        <v>4045.2296327345166</v>
      </c>
      <c r="P5312" s="8">
        <v>2664.8974634950355</v>
      </c>
      <c r="Q5312" s="8">
        <f>P5312-Table3[[#This Row],[paid]]</f>
        <v>-1380.3321692394811</v>
      </c>
      <c r="R5312" s="8">
        <v>11.427202352357391</v>
      </c>
      <c r="S5312" s="8">
        <v>2800</v>
      </c>
      <c r="T5312" s="10">
        <v>0.05</v>
      </c>
      <c r="U5312" s="8">
        <v>464.81397091050098</v>
      </c>
      <c r="V5312" s="10">
        <v>2.9070159814009851E-2</v>
      </c>
    </row>
    <row r="5313" spans="1:22" x14ac:dyDescent="0.25">
      <c r="A5313" s="6">
        <v>44761</v>
      </c>
      <c r="B5313" s="7" t="str">
        <f t="shared" si="82"/>
        <v>7</v>
      </c>
      <c r="C5313" s="17">
        <f>_xlfn.ISOWEEKNUM(Table3[[#This Row],[dt]])</f>
        <v>29</v>
      </c>
      <c r="D5313" s="1">
        <v>9559</v>
      </c>
      <c r="E5313" s="1" t="s">
        <v>10</v>
      </c>
      <c r="F5313" s="1" t="s">
        <v>95</v>
      </c>
      <c r="G5313" s="1" t="s">
        <v>56</v>
      </c>
      <c r="H5313" s="1" t="s">
        <v>17</v>
      </c>
      <c r="I5313" s="1" t="s">
        <v>12</v>
      </c>
      <c r="J5313" s="1" t="s">
        <v>16</v>
      </c>
      <c r="K5313" s="1" t="s">
        <v>14</v>
      </c>
      <c r="L5313" s="1" t="s">
        <v>77</v>
      </c>
      <c r="M5313" s="1">
        <v>147050</v>
      </c>
      <c r="N5313" s="17">
        <v>248.42216976023911</v>
      </c>
      <c r="O5313" s="8">
        <v>3132.8933011177355</v>
      </c>
      <c r="P5313" s="8">
        <v>1662.991776690141</v>
      </c>
      <c r="Q5313" s="8">
        <f>P5313-Table3[[#This Row],[paid]]</f>
        <v>-1469.9015244275945</v>
      </c>
      <c r="R5313" s="8">
        <v>6.6942164553797765</v>
      </c>
      <c r="S5313" s="8">
        <v>1400</v>
      </c>
      <c r="T5313" s="10">
        <v>7.0000000000000007E-2</v>
      </c>
      <c r="U5313" s="8">
        <v>549.03410173907832</v>
      </c>
      <c r="V5313" s="10">
        <v>5.5024736084566712E-2</v>
      </c>
    </row>
    <row r="5314" spans="1:22" x14ac:dyDescent="0.25">
      <c r="A5314" s="6">
        <v>44761</v>
      </c>
      <c r="B5314" s="7" t="str">
        <f t="shared" ref="B5314:B5377" si="83">TEXT(A5314,"M")</f>
        <v>7</v>
      </c>
      <c r="C5314" s="17">
        <f>_xlfn.ISOWEEKNUM(Table3[[#This Row],[dt]])</f>
        <v>29</v>
      </c>
      <c r="D5314" s="1">
        <v>10543</v>
      </c>
      <c r="E5314" s="1" t="s">
        <v>10</v>
      </c>
      <c r="F5314" s="1" t="s">
        <v>94</v>
      </c>
      <c r="G5314" s="1" t="s">
        <v>57</v>
      </c>
      <c r="H5314" s="1" t="s">
        <v>19</v>
      </c>
      <c r="I5314" s="1" t="s">
        <v>18</v>
      </c>
      <c r="J5314" s="1" t="s">
        <v>13</v>
      </c>
      <c r="K5314" s="1" t="s">
        <v>14</v>
      </c>
      <c r="L5314" s="1" t="s">
        <v>79</v>
      </c>
      <c r="M5314" s="1">
        <v>184140</v>
      </c>
      <c r="N5314" s="17">
        <v>176.64782799107422</v>
      </c>
      <c r="O5314" s="8">
        <v>4084.0513767473144</v>
      </c>
      <c r="P5314" s="8">
        <v>2613.9087141535124</v>
      </c>
      <c r="Q5314" s="8">
        <f>P5314-Table3[[#This Row],[paid]]</f>
        <v>-1470.142662593802</v>
      </c>
      <c r="R5314" s="8">
        <v>14.797287596910559</v>
      </c>
      <c r="S5314" s="8">
        <v>2600</v>
      </c>
      <c r="T5314" s="10">
        <v>8.5000000000000006E-2</v>
      </c>
      <c r="U5314" s="8">
        <v>647.94831567549477</v>
      </c>
      <c r="V5314" s="10">
        <v>4.1314138233357431E-2</v>
      </c>
    </row>
    <row r="5315" spans="1:22" x14ac:dyDescent="0.25">
      <c r="A5315" s="6">
        <v>44761</v>
      </c>
      <c r="B5315" s="7" t="str">
        <f t="shared" si="83"/>
        <v>7</v>
      </c>
      <c r="C5315" s="17">
        <f>_xlfn.ISOWEEKNUM(Table3[[#This Row],[dt]])</f>
        <v>29</v>
      </c>
      <c r="D5315" s="1">
        <v>5247</v>
      </c>
      <c r="E5315" s="1" t="s">
        <v>10</v>
      </c>
      <c r="F5315" s="1" t="s">
        <v>93</v>
      </c>
      <c r="G5315" s="1" t="s">
        <v>56</v>
      </c>
      <c r="H5315" s="1" t="s">
        <v>11</v>
      </c>
      <c r="I5315" s="1" t="s">
        <v>18</v>
      </c>
      <c r="J5315" s="1" t="s">
        <v>13</v>
      </c>
      <c r="K5315" s="1" t="s">
        <v>15</v>
      </c>
      <c r="L5315" s="1" t="s">
        <v>80</v>
      </c>
      <c r="M5315" s="1">
        <v>278410</v>
      </c>
      <c r="N5315" s="17">
        <v>467.75502374621323</v>
      </c>
      <c r="O5315" s="8">
        <v>3902.8879034588244</v>
      </c>
      <c r="P5315" s="8">
        <v>2395.7945196341084</v>
      </c>
      <c r="Q5315" s="8">
        <f>P5315-Table3[[#This Row],[paid]]</f>
        <v>-1507.0933838247161</v>
      </c>
      <c r="R5315" s="8">
        <v>5.1219001357727345</v>
      </c>
      <c r="S5315" s="8">
        <v>3400</v>
      </c>
      <c r="T5315" s="10">
        <v>7.0000000000000007E-2</v>
      </c>
      <c r="U5315" s="8">
        <v>822.53960637967509</v>
      </c>
      <c r="V5315" s="10">
        <v>5.7221073540793158E-2</v>
      </c>
    </row>
    <row r="5316" spans="1:22" x14ac:dyDescent="0.25">
      <c r="A5316" s="6">
        <v>44761</v>
      </c>
      <c r="B5316" s="7" t="str">
        <f t="shared" si="83"/>
        <v>7</v>
      </c>
      <c r="C5316" s="17">
        <f>_xlfn.ISOWEEKNUM(Table3[[#This Row],[dt]])</f>
        <v>29</v>
      </c>
      <c r="D5316" s="1">
        <v>12394</v>
      </c>
      <c r="E5316" s="1" t="s">
        <v>10</v>
      </c>
      <c r="F5316" s="1" t="s">
        <v>92</v>
      </c>
      <c r="G5316" s="1" t="s">
        <v>27</v>
      </c>
      <c r="H5316" s="1" t="s">
        <v>17</v>
      </c>
      <c r="I5316" s="1" t="s">
        <v>12</v>
      </c>
      <c r="J5316" s="1" t="s">
        <v>13</v>
      </c>
      <c r="K5316" s="1" t="s">
        <v>14</v>
      </c>
      <c r="L5316" s="1" t="s">
        <v>76</v>
      </c>
      <c r="M5316" s="1">
        <v>43470</v>
      </c>
      <c r="N5316" s="17">
        <v>180.02115847152649</v>
      </c>
      <c r="O5316" s="8">
        <v>1864.0306299077242</v>
      </c>
      <c r="P5316" s="8">
        <v>244.22485693042051</v>
      </c>
      <c r="Q5316" s="8">
        <f>P5316-Table3[[#This Row],[paid]]</f>
        <v>-1619.8057729773036</v>
      </c>
      <c r="R5316" s="8">
        <v>1.3566452910536566</v>
      </c>
      <c r="S5316" s="8">
        <v>400</v>
      </c>
      <c r="T5316" s="10">
        <v>7.0000000000000007E-2</v>
      </c>
      <c r="U5316" s="8">
        <v>45.377750491362363</v>
      </c>
      <c r="V5316" s="10">
        <v>3.0967193553855746E-2</v>
      </c>
    </row>
    <row r="5317" spans="1:22" x14ac:dyDescent="0.25">
      <c r="A5317" s="6">
        <v>44761</v>
      </c>
      <c r="B5317" s="7" t="str">
        <f t="shared" si="83"/>
        <v>7</v>
      </c>
      <c r="C5317" s="17">
        <f>_xlfn.ISOWEEKNUM(Table3[[#This Row],[dt]])</f>
        <v>29</v>
      </c>
      <c r="D5317" s="1">
        <v>14988</v>
      </c>
      <c r="E5317" s="1" t="s">
        <v>10</v>
      </c>
      <c r="F5317" s="1" t="s">
        <v>94</v>
      </c>
      <c r="G5317" s="1" t="s">
        <v>50</v>
      </c>
      <c r="H5317" s="1" t="s">
        <v>11</v>
      </c>
      <c r="I5317" s="1" t="s">
        <v>12</v>
      </c>
      <c r="J5317" s="1" t="s">
        <v>16</v>
      </c>
      <c r="K5317" s="1" t="s">
        <v>14</v>
      </c>
      <c r="L5317" s="1" t="s">
        <v>81</v>
      </c>
      <c r="M5317" s="1">
        <v>247950</v>
      </c>
      <c r="N5317" s="17">
        <v>1059.5784204283821</v>
      </c>
      <c r="O5317" s="8">
        <v>5828.4319654268793</v>
      </c>
      <c r="P5317" s="8">
        <v>4201.1433574838802</v>
      </c>
      <c r="Q5317" s="8">
        <f>P5317-Table3[[#This Row],[paid]]</f>
        <v>-1627.2886079429991</v>
      </c>
      <c r="R5317" s="8">
        <v>3.9649197043720275</v>
      </c>
      <c r="S5317" s="8">
        <v>3400</v>
      </c>
      <c r="T5317" s="10">
        <v>0.14000000000000001</v>
      </c>
      <c r="U5317" s="8">
        <v>1504.2194737747134</v>
      </c>
      <c r="V5317" s="10">
        <v>5.9675003754041937E-2</v>
      </c>
    </row>
    <row r="5318" spans="1:22" x14ac:dyDescent="0.25">
      <c r="A5318" s="6">
        <v>44761</v>
      </c>
      <c r="B5318" s="7" t="str">
        <f t="shared" si="83"/>
        <v>7</v>
      </c>
      <c r="C5318" s="17">
        <f>_xlfn.ISOWEEKNUM(Table3[[#This Row],[dt]])</f>
        <v>29</v>
      </c>
      <c r="D5318" s="1">
        <v>15102</v>
      </c>
      <c r="E5318" s="1" t="s">
        <v>10</v>
      </c>
      <c r="F5318" s="1" t="s">
        <v>90</v>
      </c>
      <c r="G5318" s="1" t="s">
        <v>27</v>
      </c>
      <c r="H5318" s="1" t="s">
        <v>17</v>
      </c>
      <c r="I5318" s="1" t="s">
        <v>18</v>
      </c>
      <c r="J5318" s="1" t="s">
        <v>13</v>
      </c>
      <c r="K5318" s="1" t="s">
        <v>15</v>
      </c>
      <c r="L5318" s="1" t="s">
        <v>80</v>
      </c>
      <c r="M5318" s="1">
        <v>69160</v>
      </c>
      <c r="N5318" s="17">
        <v>115.53376084496416</v>
      </c>
      <c r="O5318" s="8">
        <v>2452.0697481465991</v>
      </c>
      <c r="P5318" s="8">
        <v>761.55064477833514</v>
      </c>
      <c r="Q5318" s="8">
        <f>P5318-Table3[[#This Row],[paid]]</f>
        <v>-1690.519103368264</v>
      </c>
      <c r="R5318" s="8">
        <v>6.5915853444801051</v>
      </c>
      <c r="S5318" s="8">
        <v>1000</v>
      </c>
      <c r="T5318" s="10">
        <v>6.5000000000000002E-2</v>
      </c>
      <c r="U5318" s="8">
        <v>74.327231235496455</v>
      </c>
      <c r="V5318" s="10">
        <v>1.6266642222052725E-2</v>
      </c>
    </row>
    <row r="5319" spans="1:22" x14ac:dyDescent="0.25">
      <c r="A5319" s="6">
        <v>44761</v>
      </c>
      <c r="B5319" s="7" t="str">
        <f t="shared" si="83"/>
        <v>7</v>
      </c>
      <c r="C5319" s="17">
        <f>_xlfn.ISOWEEKNUM(Table3[[#This Row],[dt]])</f>
        <v>29</v>
      </c>
      <c r="D5319" s="1">
        <v>7581</v>
      </c>
      <c r="E5319" s="1" t="s">
        <v>10</v>
      </c>
      <c r="F5319" s="1" t="s">
        <v>89</v>
      </c>
      <c r="G5319" s="1" t="s">
        <v>53</v>
      </c>
      <c r="H5319" s="1" t="s">
        <v>11</v>
      </c>
      <c r="I5319" s="1" t="s">
        <v>12</v>
      </c>
      <c r="J5319" s="1" t="s">
        <v>13</v>
      </c>
      <c r="K5319" s="1" t="s">
        <v>14</v>
      </c>
      <c r="L5319" s="1" t="s">
        <v>75</v>
      </c>
      <c r="M5319" s="1">
        <v>514430</v>
      </c>
      <c r="N5319" s="17">
        <v>3008.6491274860932</v>
      </c>
      <c r="O5319" s="8">
        <v>10461.033360637264</v>
      </c>
      <c r="P5319" s="8">
        <v>8543.3167462226429</v>
      </c>
      <c r="Q5319" s="8">
        <f>P5319-Table3[[#This Row],[paid]]</f>
        <v>-1917.7166144146213</v>
      </c>
      <c r="R5319" s="8">
        <v>2.8395856027788446</v>
      </c>
      <c r="S5319" s="8">
        <v>10400</v>
      </c>
      <c r="T5319" s="10">
        <v>0.17</v>
      </c>
      <c r="U5319" s="8">
        <v>3138.5988259882629</v>
      </c>
      <c r="V5319" s="10">
        <v>6.1229124457156683E-2</v>
      </c>
    </row>
    <row r="5320" spans="1:22" x14ac:dyDescent="0.25">
      <c r="A5320" s="6">
        <v>44761</v>
      </c>
      <c r="B5320" s="7" t="str">
        <f t="shared" si="83"/>
        <v>7</v>
      </c>
      <c r="C5320" s="17">
        <f>_xlfn.ISOWEEKNUM(Table3[[#This Row],[dt]])</f>
        <v>29</v>
      </c>
      <c r="D5320" s="1">
        <v>13549</v>
      </c>
      <c r="E5320" s="1" t="s">
        <v>10</v>
      </c>
      <c r="F5320" s="1" t="s">
        <v>92</v>
      </c>
      <c r="G5320" s="1" t="s">
        <v>70</v>
      </c>
      <c r="H5320" s="1" t="s">
        <v>19</v>
      </c>
      <c r="I5320" s="1" t="s">
        <v>12</v>
      </c>
      <c r="J5320" s="1" t="s">
        <v>13</v>
      </c>
      <c r="K5320" s="1" t="s">
        <v>14</v>
      </c>
      <c r="L5320" s="1" t="s">
        <v>77</v>
      </c>
      <c r="M5320" s="1">
        <v>131990</v>
      </c>
      <c r="N5320" s="17">
        <v>103.1171875</v>
      </c>
      <c r="O5320" s="8">
        <v>2957.2611403636133</v>
      </c>
      <c r="P5320" s="8">
        <v>423.5339604129702</v>
      </c>
      <c r="Q5320" s="8">
        <f>P5320-Table3[[#This Row],[paid]]</f>
        <v>-2533.7271799506429</v>
      </c>
      <c r="R5320" s="8">
        <v>4.1073071393939076</v>
      </c>
      <c r="S5320" s="8">
        <v>600</v>
      </c>
      <c r="T5320" s="10">
        <v>7.0000000000000007E-2</v>
      </c>
      <c r="U5320" s="8">
        <v>13.987407262950002</v>
      </c>
      <c r="V5320" s="10">
        <v>5.5042446691923154E-3</v>
      </c>
    </row>
    <row r="5321" spans="1:22" x14ac:dyDescent="0.25">
      <c r="A5321" s="6">
        <v>44761</v>
      </c>
      <c r="B5321" s="7" t="str">
        <f t="shared" si="83"/>
        <v>7</v>
      </c>
      <c r="C5321" s="17">
        <f>_xlfn.ISOWEEKNUM(Table3[[#This Row],[dt]])</f>
        <v>29</v>
      </c>
      <c r="D5321" s="1">
        <v>3015</v>
      </c>
      <c r="E5321" s="1" t="s">
        <v>10</v>
      </c>
      <c r="F5321" s="1" t="s">
        <v>93</v>
      </c>
      <c r="G5321" s="1" t="s">
        <v>33</v>
      </c>
      <c r="H5321" s="1" t="s">
        <v>11</v>
      </c>
      <c r="I5321" s="1" t="s">
        <v>12</v>
      </c>
      <c r="J5321" s="1" t="s">
        <v>16</v>
      </c>
      <c r="K5321" s="1" t="s">
        <v>15</v>
      </c>
      <c r="L5321" s="1" t="s">
        <v>77</v>
      </c>
      <c r="M5321" s="1">
        <v>348380</v>
      </c>
      <c r="N5321" s="17">
        <v>3501.6835115065887</v>
      </c>
      <c r="O5321" s="8">
        <v>5381.1258824341758</v>
      </c>
      <c r="P5321" s="8">
        <v>2170.3524275352565</v>
      </c>
      <c r="Q5321" s="8">
        <f>P5321-Table3[[#This Row],[paid]]</f>
        <v>-3210.7734548989192</v>
      </c>
      <c r="R5321" s="8">
        <v>0.61980256650934995</v>
      </c>
      <c r="S5321" s="8">
        <v>2600</v>
      </c>
      <c r="T5321" s="10">
        <v>0.13</v>
      </c>
      <c r="U5321" s="8">
        <v>1136.5770900870964</v>
      </c>
      <c r="V5321" s="10">
        <v>8.7280532235790007E-2</v>
      </c>
    </row>
    <row r="5322" spans="1:22" x14ac:dyDescent="0.25">
      <c r="A5322" s="6">
        <v>44761</v>
      </c>
      <c r="B5322" s="7" t="str">
        <f t="shared" si="83"/>
        <v>7</v>
      </c>
      <c r="C5322" s="17">
        <f>_xlfn.ISOWEEKNUM(Table3[[#This Row],[dt]])</f>
        <v>29</v>
      </c>
      <c r="D5322" s="1">
        <v>3016</v>
      </c>
      <c r="E5322" s="1" t="s">
        <v>10</v>
      </c>
      <c r="F5322" s="1" t="s">
        <v>95</v>
      </c>
      <c r="G5322" s="1" t="s">
        <v>73</v>
      </c>
      <c r="H5322" s="1" t="s">
        <v>11</v>
      </c>
      <c r="I5322" s="1" t="s">
        <v>12</v>
      </c>
      <c r="J5322" s="1" t="s">
        <v>16</v>
      </c>
      <c r="K5322" s="1" t="s">
        <v>15</v>
      </c>
      <c r="L5322" s="1" t="s">
        <v>78</v>
      </c>
      <c r="M5322" s="1">
        <v>326820</v>
      </c>
      <c r="N5322" s="17">
        <v>1911.5715922622392</v>
      </c>
      <c r="O5322" s="8">
        <v>5430.1558582450607</v>
      </c>
      <c r="P5322" s="8">
        <v>2215.1369355906177</v>
      </c>
      <c r="Q5322" s="8">
        <f>P5322-Table3[[#This Row],[paid]]</f>
        <v>-3215.018922654443</v>
      </c>
      <c r="R5322" s="8">
        <v>1.1588040670604054</v>
      </c>
      <c r="S5322" s="8">
        <v>2600</v>
      </c>
      <c r="T5322" s="10">
        <v>7.0000000000000007E-2</v>
      </c>
      <c r="U5322" s="8">
        <v>54.302524191770459</v>
      </c>
      <c r="V5322" s="10">
        <v>4.085716125813826E-3</v>
      </c>
    </row>
    <row r="5323" spans="1:22" x14ac:dyDescent="0.25">
      <c r="A5323" s="6">
        <v>44761</v>
      </c>
      <c r="B5323" s="7" t="str">
        <f t="shared" si="83"/>
        <v>7</v>
      </c>
      <c r="C5323" s="17">
        <f>_xlfn.ISOWEEKNUM(Table3[[#This Row],[dt]])</f>
        <v>29</v>
      </c>
      <c r="D5323" s="1">
        <v>5585</v>
      </c>
      <c r="E5323" s="1" t="s">
        <v>10</v>
      </c>
      <c r="F5323" s="1" t="s">
        <v>93</v>
      </c>
      <c r="G5323" s="1" t="s">
        <v>31</v>
      </c>
      <c r="H5323" s="1" t="s">
        <v>19</v>
      </c>
      <c r="I5323" s="1" t="s">
        <v>12</v>
      </c>
      <c r="J5323" s="1" t="s">
        <v>13</v>
      </c>
      <c r="K5323" s="1" t="s">
        <v>14</v>
      </c>
      <c r="L5323" s="1" t="s">
        <v>79</v>
      </c>
      <c r="M5323" s="1">
        <v>476400</v>
      </c>
      <c r="N5323" s="17">
        <v>396.85920011876971</v>
      </c>
      <c r="O5323" s="8">
        <v>10840.415466498795</v>
      </c>
      <c r="P5323" s="8">
        <v>7099.2056286961242</v>
      </c>
      <c r="Q5323" s="8">
        <f>P5323-Table3[[#This Row],[paid]]</f>
        <v>-3741.2098378026703</v>
      </c>
      <c r="R5323" s="8">
        <v>17.888474367159727</v>
      </c>
      <c r="S5323" s="8">
        <v>4800</v>
      </c>
      <c r="T5323" s="10">
        <v>7.0000000000000007E-2</v>
      </c>
      <c r="U5323" s="8">
        <v>2951.7867516819388</v>
      </c>
      <c r="V5323" s="10">
        <v>6.9298522164938772E-2</v>
      </c>
    </row>
    <row r="5324" spans="1:22" x14ac:dyDescent="0.25">
      <c r="A5324" s="6">
        <v>44761</v>
      </c>
      <c r="B5324" s="7" t="str">
        <f t="shared" si="83"/>
        <v>7</v>
      </c>
      <c r="C5324" s="17">
        <f>_xlfn.ISOWEEKNUM(Table3[[#This Row],[dt]])</f>
        <v>29</v>
      </c>
      <c r="D5324" s="1">
        <v>2480</v>
      </c>
      <c r="E5324" s="1" t="s">
        <v>10</v>
      </c>
      <c r="F5324" s="1" t="s">
        <v>89</v>
      </c>
      <c r="G5324" s="1" t="s">
        <v>73</v>
      </c>
      <c r="H5324" s="1" t="s">
        <v>17</v>
      </c>
      <c r="I5324" s="1" t="s">
        <v>12</v>
      </c>
      <c r="J5324" s="1" t="s">
        <v>13</v>
      </c>
      <c r="K5324" s="1" t="s">
        <v>14</v>
      </c>
      <c r="L5324" s="1" t="s">
        <v>81</v>
      </c>
      <c r="M5324" s="1">
        <v>488790</v>
      </c>
      <c r="N5324" s="17">
        <v>1084.5169571555621</v>
      </c>
      <c r="O5324" s="8">
        <v>16246.140780039907</v>
      </c>
      <c r="P5324" s="8">
        <v>12134.445705433725</v>
      </c>
      <c r="Q5324" s="8">
        <f>P5324-Table3[[#This Row],[paid]]</f>
        <v>-4111.6950746061812</v>
      </c>
      <c r="R5324" s="8">
        <v>11.188802190110129</v>
      </c>
      <c r="S5324" s="8">
        <v>50000</v>
      </c>
      <c r="T5324" s="10">
        <v>0.06</v>
      </c>
      <c r="U5324" s="8">
        <v>1335.6863033404677</v>
      </c>
      <c r="V5324" s="10">
        <v>1.8345657419719854E-2</v>
      </c>
    </row>
    <row r="5325" spans="1:22" x14ac:dyDescent="0.25">
      <c r="A5325" s="6">
        <v>44762</v>
      </c>
      <c r="B5325" s="7" t="str">
        <f t="shared" si="83"/>
        <v>7</v>
      </c>
      <c r="C5325" s="17">
        <f>_xlfn.ISOWEEKNUM(Table3[[#This Row],[dt]])</f>
        <v>29</v>
      </c>
      <c r="D5325" s="1">
        <v>5351</v>
      </c>
      <c r="E5325" s="1" t="s">
        <v>10</v>
      </c>
      <c r="F5325" s="1" t="s">
        <v>89</v>
      </c>
      <c r="G5325" s="1" t="s">
        <v>66</v>
      </c>
      <c r="H5325" s="1" t="s">
        <v>17</v>
      </c>
      <c r="I5325" s="1" t="s">
        <v>12</v>
      </c>
      <c r="J5325" s="1" t="s">
        <v>13</v>
      </c>
      <c r="K5325" s="1" t="s">
        <v>14</v>
      </c>
      <c r="L5325" s="1" t="s">
        <v>75</v>
      </c>
      <c r="M5325" s="1">
        <v>981500</v>
      </c>
      <c r="N5325" s="17">
        <v>2028.8082360850501</v>
      </c>
      <c r="O5325" s="8">
        <v>28610.051350094822</v>
      </c>
      <c r="P5325" s="8">
        <v>46961.414088906611</v>
      </c>
      <c r="Q5325" s="8">
        <f>P5325-Table3[[#This Row],[paid]]</f>
        <v>18351.362738811789</v>
      </c>
      <c r="R5325" s="8">
        <v>23.147290736322667</v>
      </c>
      <c r="S5325" s="8">
        <v>62000</v>
      </c>
      <c r="T5325" s="10">
        <v>0.06</v>
      </c>
      <c r="U5325" s="8">
        <v>7435.5835893341464</v>
      </c>
      <c r="V5325" s="10">
        <v>2.6388982435868222E-2</v>
      </c>
    </row>
    <row r="5326" spans="1:22" x14ac:dyDescent="0.25">
      <c r="A5326" s="6">
        <v>44762</v>
      </c>
      <c r="B5326" s="7" t="str">
        <f t="shared" si="83"/>
        <v>7</v>
      </c>
      <c r="C5326" s="17">
        <f>_xlfn.ISOWEEKNUM(Table3[[#This Row],[dt]])</f>
        <v>29</v>
      </c>
      <c r="D5326" s="1">
        <v>10509</v>
      </c>
      <c r="E5326" s="1" t="s">
        <v>10</v>
      </c>
      <c r="F5326" s="1" t="s">
        <v>91</v>
      </c>
      <c r="G5326" s="1" t="s">
        <v>55</v>
      </c>
      <c r="H5326" s="1" t="s">
        <v>17</v>
      </c>
      <c r="I5326" s="1" t="s">
        <v>12</v>
      </c>
      <c r="J5326" s="1" t="s">
        <v>13</v>
      </c>
      <c r="K5326" s="1" t="s">
        <v>14</v>
      </c>
      <c r="L5326" s="1" t="s">
        <v>76</v>
      </c>
      <c r="M5326" s="1">
        <v>632550</v>
      </c>
      <c r="N5326" s="17">
        <v>1749.2188613621461</v>
      </c>
      <c r="O5326" s="8">
        <v>25542.282395475839</v>
      </c>
      <c r="P5326" s="8">
        <v>38384.056811344191</v>
      </c>
      <c r="Q5326" s="8">
        <f>P5326-Table3[[#This Row],[paid]]</f>
        <v>12841.774415868353</v>
      </c>
      <c r="R5326" s="8">
        <v>21.943541576869279</v>
      </c>
      <c r="S5326" s="8">
        <v>59600</v>
      </c>
      <c r="T5326" s="10">
        <v>0.108</v>
      </c>
      <c r="U5326" s="8">
        <v>10249.860807733889</v>
      </c>
      <c r="V5326" s="10">
        <v>4.4505721295135053E-2</v>
      </c>
    </row>
    <row r="5327" spans="1:22" x14ac:dyDescent="0.25">
      <c r="A5327" s="6">
        <v>44762</v>
      </c>
      <c r="B5327" s="7" t="str">
        <f t="shared" si="83"/>
        <v>7</v>
      </c>
      <c r="C5327" s="17">
        <f>_xlfn.ISOWEEKNUM(Table3[[#This Row],[dt]])</f>
        <v>29</v>
      </c>
      <c r="D5327" s="1">
        <v>12394</v>
      </c>
      <c r="E5327" s="1" t="s">
        <v>10</v>
      </c>
      <c r="F5327" s="1" t="s">
        <v>91</v>
      </c>
      <c r="G5327" s="1" t="s">
        <v>55</v>
      </c>
      <c r="H5327" s="1" t="s">
        <v>17</v>
      </c>
      <c r="I5327" s="1" t="s">
        <v>12</v>
      </c>
      <c r="J5327" s="1" t="s">
        <v>13</v>
      </c>
      <c r="K5327" s="1" t="s">
        <v>14</v>
      </c>
      <c r="L5327" s="1" t="s">
        <v>80</v>
      </c>
      <c r="M5327" s="1">
        <v>487360</v>
      </c>
      <c r="N5327" s="17">
        <v>1941.7408702611478</v>
      </c>
      <c r="O5327" s="8">
        <v>20920.56390735785</v>
      </c>
      <c r="P5327" s="8">
        <v>29565.002887792569</v>
      </c>
      <c r="Q5327" s="8">
        <f>P5327-Table3[[#This Row],[paid]]</f>
        <v>8644.4389804347193</v>
      </c>
      <c r="R5327" s="8">
        <v>15.226029044656368</v>
      </c>
      <c r="S5327" s="8">
        <v>43400</v>
      </c>
      <c r="T5327" s="10">
        <v>7.0000000000000007E-2</v>
      </c>
      <c r="U5327" s="8">
        <v>1827.223340947894</v>
      </c>
      <c r="V5327" s="10">
        <v>1.0300598469315879E-2</v>
      </c>
    </row>
    <row r="5328" spans="1:22" x14ac:dyDescent="0.25">
      <c r="A5328" s="6">
        <v>44762</v>
      </c>
      <c r="B5328" s="7" t="str">
        <f t="shared" si="83"/>
        <v>7</v>
      </c>
      <c r="C5328" s="17">
        <f>_xlfn.ISOWEEKNUM(Table3[[#This Row],[dt]])</f>
        <v>29</v>
      </c>
      <c r="D5328" s="1">
        <v>3015</v>
      </c>
      <c r="E5328" s="1" t="s">
        <v>10</v>
      </c>
      <c r="F5328" s="1" t="s">
        <v>93</v>
      </c>
      <c r="G5328" s="1" t="s">
        <v>28</v>
      </c>
      <c r="H5328" s="1" t="s">
        <v>11</v>
      </c>
      <c r="I5328" s="1" t="s">
        <v>12</v>
      </c>
      <c r="J5328" s="1" t="s">
        <v>16</v>
      </c>
      <c r="K5328" s="1" t="s">
        <v>15</v>
      </c>
      <c r="L5328" s="1" t="s">
        <v>79</v>
      </c>
      <c r="M5328" s="1">
        <v>928680</v>
      </c>
      <c r="N5328" s="17">
        <v>7933.2597382719823</v>
      </c>
      <c r="O5328" s="8">
        <v>14595.568313839289</v>
      </c>
      <c r="P5328" s="8">
        <v>21610.756711716971</v>
      </c>
      <c r="Q5328" s="8">
        <f>P5328-Table3[[#This Row],[paid]]</f>
        <v>7015.1883978776823</v>
      </c>
      <c r="R5328" s="8">
        <v>2.7240702340125589</v>
      </c>
      <c r="S5328" s="8">
        <v>19400</v>
      </c>
      <c r="T5328" s="10">
        <v>0.13</v>
      </c>
      <c r="U5328" s="8">
        <v>2646.6839640261464</v>
      </c>
      <c r="V5328" s="10">
        <v>2.0411779184261212E-2</v>
      </c>
    </row>
    <row r="5329" spans="1:22" x14ac:dyDescent="0.25">
      <c r="A5329" s="6">
        <v>44762</v>
      </c>
      <c r="B5329" s="7" t="str">
        <f t="shared" si="83"/>
        <v>7</v>
      </c>
      <c r="C5329" s="17">
        <f>_xlfn.ISOWEEKNUM(Table3[[#This Row],[dt]])</f>
        <v>29</v>
      </c>
      <c r="D5329" s="1">
        <v>3016</v>
      </c>
      <c r="E5329" s="1" t="s">
        <v>10</v>
      </c>
      <c r="F5329" s="1" t="s">
        <v>92</v>
      </c>
      <c r="G5329" s="1" t="s">
        <v>74</v>
      </c>
      <c r="H5329" s="1" t="s">
        <v>11</v>
      </c>
      <c r="I5329" s="1" t="s">
        <v>12</v>
      </c>
      <c r="J5329" s="1" t="s">
        <v>16</v>
      </c>
      <c r="K5329" s="1" t="s">
        <v>15</v>
      </c>
      <c r="L5329" s="1" t="s">
        <v>79</v>
      </c>
      <c r="M5329" s="1">
        <v>1179830</v>
      </c>
      <c r="N5329" s="17">
        <v>5485.7533295059075</v>
      </c>
      <c r="O5329" s="8">
        <v>17458.755345126585</v>
      </c>
      <c r="P5329" s="8">
        <v>24332.933247854988</v>
      </c>
      <c r="Q5329" s="8">
        <f>P5329-Table3[[#This Row],[paid]]</f>
        <v>6874.1779027284028</v>
      </c>
      <c r="R5329" s="8">
        <v>4.4356593864650877</v>
      </c>
      <c r="S5329" s="8">
        <v>37000</v>
      </c>
      <c r="T5329" s="10">
        <v>7.0000000000000007E-2</v>
      </c>
      <c r="U5329" s="8">
        <v>559.60439427924302</v>
      </c>
      <c r="V5329" s="10">
        <v>3.8329698313195461E-3</v>
      </c>
    </row>
    <row r="5330" spans="1:22" x14ac:dyDescent="0.25">
      <c r="A5330" s="6">
        <v>44762</v>
      </c>
      <c r="B5330" s="7" t="str">
        <f t="shared" si="83"/>
        <v>7</v>
      </c>
      <c r="C5330" s="17">
        <f>_xlfn.ISOWEEKNUM(Table3[[#This Row],[dt]])</f>
        <v>29</v>
      </c>
      <c r="D5330" s="1">
        <v>15101</v>
      </c>
      <c r="E5330" s="1" t="s">
        <v>10</v>
      </c>
      <c r="F5330" s="1" t="s">
        <v>93</v>
      </c>
      <c r="G5330" s="1" t="s">
        <v>37</v>
      </c>
      <c r="H5330" s="1" t="s">
        <v>17</v>
      </c>
      <c r="I5330" s="1" t="s">
        <v>12</v>
      </c>
      <c r="J5330" s="1" t="s">
        <v>16</v>
      </c>
      <c r="K5330" s="1" t="s">
        <v>14</v>
      </c>
      <c r="L5330" s="1" t="s">
        <v>80</v>
      </c>
      <c r="M5330" s="1">
        <v>247750</v>
      </c>
      <c r="N5330" s="17">
        <v>893.60581387043783</v>
      </c>
      <c r="O5330" s="8">
        <v>12726.368138643564</v>
      </c>
      <c r="P5330" s="8">
        <v>18766.26494743794</v>
      </c>
      <c r="Q5330" s="8">
        <f>P5330-Table3[[#This Row],[paid]]</f>
        <v>6039.8968087943758</v>
      </c>
      <c r="R5330" s="8">
        <v>21.000607489510834</v>
      </c>
      <c r="S5330" s="8">
        <v>22800</v>
      </c>
      <c r="T5330" s="10">
        <v>0.1</v>
      </c>
      <c r="U5330" s="8">
        <v>10983.405014951439</v>
      </c>
      <c r="V5330" s="10">
        <v>9.754564947362232E-2</v>
      </c>
    </row>
    <row r="5331" spans="1:22" x14ac:dyDescent="0.25">
      <c r="A5331" s="6">
        <v>44762</v>
      </c>
      <c r="B5331" s="7" t="str">
        <f t="shared" si="83"/>
        <v>7</v>
      </c>
      <c r="C5331" s="17">
        <f>_xlfn.ISOWEEKNUM(Table3[[#This Row],[dt]])</f>
        <v>29</v>
      </c>
      <c r="D5331" s="1">
        <v>2480</v>
      </c>
      <c r="E5331" s="1" t="s">
        <v>10</v>
      </c>
      <c r="F5331" s="1" t="s">
        <v>95</v>
      </c>
      <c r="G5331" s="1" t="s">
        <v>50</v>
      </c>
      <c r="H5331" s="1" t="s">
        <v>17</v>
      </c>
      <c r="I5331" s="1" t="s">
        <v>12</v>
      </c>
      <c r="J5331" s="1" t="s">
        <v>13</v>
      </c>
      <c r="K5331" s="1" t="s">
        <v>14</v>
      </c>
      <c r="L5331" s="1" t="s">
        <v>80</v>
      </c>
      <c r="M5331" s="1">
        <v>793580</v>
      </c>
      <c r="N5331" s="17">
        <v>1427.4827804393021</v>
      </c>
      <c r="O5331" s="8">
        <v>27350.937881357651</v>
      </c>
      <c r="P5331" s="8">
        <v>32699.323998746277</v>
      </c>
      <c r="Q5331" s="8">
        <f>P5331-Table3[[#This Row],[paid]]</f>
        <v>5348.3861173886253</v>
      </c>
      <c r="R5331" s="8">
        <v>22.906983150215787</v>
      </c>
      <c r="S5331" s="8">
        <v>50000</v>
      </c>
      <c r="T5331" s="10">
        <v>0.06</v>
      </c>
      <c r="U5331" s="8">
        <v>9925.5498099700126</v>
      </c>
      <c r="V5331" s="10">
        <v>5.0589984726445554E-2</v>
      </c>
    </row>
    <row r="5332" spans="1:22" x14ac:dyDescent="0.25">
      <c r="A5332" s="6">
        <v>44762</v>
      </c>
      <c r="B5332" s="7" t="str">
        <f t="shared" si="83"/>
        <v>7</v>
      </c>
      <c r="C5332" s="17">
        <f>_xlfn.ISOWEEKNUM(Table3[[#This Row],[dt]])</f>
        <v>29</v>
      </c>
      <c r="D5332" s="1">
        <v>16256</v>
      </c>
      <c r="E5332" s="1" t="s">
        <v>10</v>
      </c>
      <c r="F5332" s="1" t="s">
        <v>95</v>
      </c>
      <c r="G5332" s="1" t="s">
        <v>36</v>
      </c>
      <c r="H5332" s="1" t="s">
        <v>17</v>
      </c>
      <c r="I5332" s="1" t="s">
        <v>12</v>
      </c>
      <c r="J5332" s="1" t="s">
        <v>16</v>
      </c>
      <c r="K5332" s="1" t="s">
        <v>14</v>
      </c>
      <c r="L5332" s="1" t="s">
        <v>79</v>
      </c>
      <c r="M5332" s="1">
        <v>379360</v>
      </c>
      <c r="N5332" s="17">
        <v>1389.9607432609266</v>
      </c>
      <c r="O5332" s="8">
        <v>7430.6284633386995</v>
      </c>
      <c r="P5332" s="8">
        <v>12295.573644997683</v>
      </c>
      <c r="Q5332" s="8">
        <f>P5332-Table3[[#This Row],[paid]]</f>
        <v>4864.9451816589835</v>
      </c>
      <c r="R5332" s="8">
        <v>8.845986265879402</v>
      </c>
      <c r="S5332" s="8">
        <v>17600</v>
      </c>
      <c r="T5332" s="10">
        <v>0.1</v>
      </c>
      <c r="U5332" s="8">
        <v>3392.4808121460837</v>
      </c>
      <c r="V5332" s="10">
        <v>4.5985123184638571E-2</v>
      </c>
    </row>
    <row r="5333" spans="1:22" x14ac:dyDescent="0.25">
      <c r="A5333" s="6">
        <v>44762</v>
      </c>
      <c r="B5333" s="7" t="str">
        <f t="shared" si="83"/>
        <v>7</v>
      </c>
      <c r="C5333" s="17">
        <f>_xlfn.ISOWEEKNUM(Table3[[#This Row],[dt]])</f>
        <v>29</v>
      </c>
      <c r="D5333" s="1">
        <v>17871</v>
      </c>
      <c r="E5333" s="1" t="s">
        <v>10</v>
      </c>
      <c r="F5333" s="1" t="s">
        <v>92</v>
      </c>
      <c r="G5333" s="1" t="s">
        <v>59</v>
      </c>
      <c r="H5333" s="1" t="s">
        <v>17</v>
      </c>
      <c r="I5333" s="1" t="s">
        <v>12</v>
      </c>
      <c r="J5333" s="1" t="s">
        <v>16</v>
      </c>
      <c r="K5333" s="1" t="s">
        <v>14</v>
      </c>
      <c r="L5333" s="1" t="s">
        <v>75</v>
      </c>
      <c r="M5333" s="1">
        <v>526060</v>
      </c>
      <c r="N5333" s="17">
        <v>459.72544878563883</v>
      </c>
      <c r="O5333" s="8">
        <v>7760.8032354445058</v>
      </c>
      <c r="P5333" s="8">
        <v>12388.328994276955</v>
      </c>
      <c r="Q5333" s="8">
        <f>P5333-Table3[[#This Row],[paid]]</f>
        <v>4627.5257588324494</v>
      </c>
      <c r="R5333" s="8">
        <v>26.947233456404533</v>
      </c>
      <c r="S5333" s="8">
        <v>16200</v>
      </c>
      <c r="T5333" s="10">
        <v>0.06</v>
      </c>
      <c r="U5333" s="8">
        <v>1376.6182639137917</v>
      </c>
      <c r="V5333" s="10">
        <v>1.8520365210268324E-2</v>
      </c>
    </row>
    <row r="5334" spans="1:22" x14ac:dyDescent="0.25">
      <c r="A5334" s="6">
        <v>44762</v>
      </c>
      <c r="B5334" s="7" t="str">
        <f t="shared" si="83"/>
        <v>7</v>
      </c>
      <c r="C5334" s="17">
        <f>_xlfn.ISOWEEKNUM(Table3[[#This Row],[dt]])</f>
        <v>29</v>
      </c>
      <c r="D5334" s="1">
        <v>7797</v>
      </c>
      <c r="E5334" s="1" t="s">
        <v>10</v>
      </c>
      <c r="F5334" s="1" t="s">
        <v>93</v>
      </c>
      <c r="G5334" s="1" t="s">
        <v>57</v>
      </c>
      <c r="H5334" s="1" t="s">
        <v>19</v>
      </c>
      <c r="I5334" s="1" t="s">
        <v>18</v>
      </c>
      <c r="J5334" s="1" t="s">
        <v>13</v>
      </c>
      <c r="K5334" s="1" t="s">
        <v>14</v>
      </c>
      <c r="L5334" s="1" t="s">
        <v>76</v>
      </c>
      <c r="M5334" s="1">
        <v>284920</v>
      </c>
      <c r="N5334" s="17">
        <v>307.47108218392742</v>
      </c>
      <c r="O5334" s="8">
        <v>7399.211949809157</v>
      </c>
      <c r="P5334" s="8">
        <v>11849.185966229526</v>
      </c>
      <c r="Q5334" s="8">
        <f>P5334-Table3[[#This Row],[paid]]</f>
        <v>4449.9740164203695</v>
      </c>
      <c r="R5334" s="8">
        <v>38.537562238589359</v>
      </c>
      <c r="S5334" s="8">
        <v>12200</v>
      </c>
      <c r="T5334" s="10">
        <v>0.125</v>
      </c>
      <c r="U5334" s="8">
        <v>8279.1728762334424</v>
      </c>
      <c r="V5334" s="10">
        <v>0.11645206261185775</v>
      </c>
    </row>
    <row r="5335" spans="1:22" x14ac:dyDescent="0.25">
      <c r="A5335" s="6">
        <v>44762</v>
      </c>
      <c r="B5335" s="7" t="str">
        <f t="shared" si="83"/>
        <v>7</v>
      </c>
      <c r="C5335" s="17">
        <f>_xlfn.ISOWEEKNUM(Table3[[#This Row],[dt]])</f>
        <v>29</v>
      </c>
      <c r="D5335" s="1">
        <v>14988</v>
      </c>
      <c r="E5335" s="1" t="s">
        <v>10</v>
      </c>
      <c r="F5335" s="1" t="s">
        <v>95</v>
      </c>
      <c r="G5335" s="1" t="s">
        <v>71</v>
      </c>
      <c r="H5335" s="1" t="s">
        <v>11</v>
      </c>
      <c r="I5335" s="1" t="s">
        <v>12</v>
      </c>
      <c r="J5335" s="1" t="s">
        <v>16</v>
      </c>
      <c r="K5335" s="1" t="s">
        <v>14</v>
      </c>
      <c r="L5335" s="1" t="s">
        <v>77</v>
      </c>
      <c r="M5335" s="1">
        <v>592380</v>
      </c>
      <c r="N5335" s="17">
        <v>1909.9224887812711</v>
      </c>
      <c r="O5335" s="8">
        <v>12806.12297798398</v>
      </c>
      <c r="P5335" s="8">
        <v>16638.572972619175</v>
      </c>
      <c r="Q5335" s="8">
        <f>P5335-Table3[[#This Row],[paid]]</f>
        <v>3832.4499946351953</v>
      </c>
      <c r="R5335" s="8">
        <v>8.7116482843428447</v>
      </c>
      <c r="S5335" s="8">
        <v>13200</v>
      </c>
      <c r="T5335" s="10">
        <v>0.13</v>
      </c>
      <c r="U5335" s="8">
        <v>4545.2191067925005</v>
      </c>
      <c r="V5335" s="10">
        <v>4.5528935627194109E-2</v>
      </c>
    </row>
    <row r="5336" spans="1:22" x14ac:dyDescent="0.25">
      <c r="A5336" s="6">
        <v>44762</v>
      </c>
      <c r="B5336" s="7" t="str">
        <f t="shared" si="83"/>
        <v>7</v>
      </c>
      <c r="C5336" s="17">
        <f>_xlfn.ISOWEEKNUM(Table3[[#This Row],[dt]])</f>
        <v>29</v>
      </c>
      <c r="D5336" s="1">
        <v>2612</v>
      </c>
      <c r="E5336" s="1" t="s">
        <v>10</v>
      </c>
      <c r="F5336" s="1" t="s">
        <v>91</v>
      </c>
      <c r="G5336" s="1" t="s">
        <v>67</v>
      </c>
      <c r="H5336" s="1" t="s">
        <v>17</v>
      </c>
      <c r="I5336" s="1" t="s">
        <v>12</v>
      </c>
      <c r="J5336" s="1" t="s">
        <v>16</v>
      </c>
      <c r="K5336" s="1" t="s">
        <v>20</v>
      </c>
      <c r="L5336" s="1" t="s">
        <v>80</v>
      </c>
      <c r="M5336" s="1">
        <v>306650</v>
      </c>
      <c r="N5336" s="17">
        <v>631.84714385342045</v>
      </c>
      <c r="O5336" s="8">
        <v>5486.6659897668023</v>
      </c>
      <c r="P5336" s="8">
        <v>8889.0621407996241</v>
      </c>
      <c r="Q5336" s="8">
        <f>P5336-Table3[[#This Row],[paid]]</f>
        <v>3402.3961510328218</v>
      </c>
      <c r="R5336" s="8">
        <v>14.068374332735388</v>
      </c>
      <c r="S5336" s="8">
        <v>12800</v>
      </c>
      <c r="T5336" s="10">
        <v>0.08</v>
      </c>
      <c r="U5336" s="8">
        <v>4173.7920691896634</v>
      </c>
      <c r="V5336" s="10">
        <v>7.8257076001162287E-2</v>
      </c>
    </row>
    <row r="5337" spans="1:22" x14ac:dyDescent="0.25">
      <c r="A5337" s="6">
        <v>44762</v>
      </c>
      <c r="B5337" s="7" t="str">
        <f t="shared" si="83"/>
        <v>7</v>
      </c>
      <c r="C5337" s="17">
        <f>_xlfn.ISOWEEKNUM(Table3[[#This Row],[dt]])</f>
        <v>29</v>
      </c>
      <c r="D5337" s="1">
        <v>12780</v>
      </c>
      <c r="E5337" s="1" t="s">
        <v>10</v>
      </c>
      <c r="F5337" s="1" t="s">
        <v>91</v>
      </c>
      <c r="G5337" s="1" t="s">
        <v>55</v>
      </c>
      <c r="H5337" s="1" t="s">
        <v>19</v>
      </c>
      <c r="I5337" s="1" t="s">
        <v>18</v>
      </c>
      <c r="J5337" s="1" t="s">
        <v>16</v>
      </c>
      <c r="K5337" s="1" t="s">
        <v>15</v>
      </c>
      <c r="L5337" s="1" t="s">
        <v>80</v>
      </c>
      <c r="M5337" s="1">
        <v>263130</v>
      </c>
      <c r="N5337" s="17">
        <v>268.8658038147139</v>
      </c>
      <c r="O5337" s="8">
        <v>6090.3633149429206</v>
      </c>
      <c r="P5337" s="8">
        <v>9097.1690455320768</v>
      </c>
      <c r="Q5337" s="8">
        <f>P5337-Table3[[#This Row],[paid]]</f>
        <v>3006.8057305891562</v>
      </c>
      <c r="R5337" s="8">
        <v>33.835351749682893</v>
      </c>
      <c r="S5337" s="8">
        <v>9000</v>
      </c>
      <c r="T5337" s="10">
        <v>0.04</v>
      </c>
      <c r="U5337" s="8">
        <v>282.81848760353597</v>
      </c>
      <c r="V5337" s="10">
        <v>5.1814376939317832E-3</v>
      </c>
    </row>
    <row r="5338" spans="1:22" x14ac:dyDescent="0.25">
      <c r="A5338" s="6">
        <v>44762</v>
      </c>
      <c r="B5338" s="7" t="str">
        <f t="shared" si="83"/>
        <v>7</v>
      </c>
      <c r="C5338" s="17">
        <f>_xlfn.ISOWEEKNUM(Table3[[#This Row],[dt]])</f>
        <v>29</v>
      </c>
      <c r="D5338" s="1">
        <v>15974</v>
      </c>
      <c r="E5338" s="1" t="s">
        <v>10</v>
      </c>
      <c r="F5338" s="1" t="s">
        <v>93</v>
      </c>
      <c r="G5338" s="1" t="s">
        <v>49</v>
      </c>
      <c r="H5338" s="1" t="s">
        <v>11</v>
      </c>
      <c r="I5338" s="1" t="s">
        <v>12</v>
      </c>
      <c r="J5338" s="1" t="s">
        <v>16</v>
      </c>
      <c r="K5338" s="1" t="s">
        <v>14</v>
      </c>
      <c r="L5338" s="1" t="s">
        <v>79</v>
      </c>
      <c r="M5338" s="1">
        <v>199170</v>
      </c>
      <c r="N5338" s="17">
        <v>548.38614626606125</v>
      </c>
      <c r="O5338" s="8">
        <v>4560.5350605024969</v>
      </c>
      <c r="P5338" s="8">
        <v>7312.6732360825226</v>
      </c>
      <c r="Q5338" s="8">
        <f>P5338-Table3[[#This Row],[paid]]</f>
        <v>2752.1381755800257</v>
      </c>
      <c r="R5338" s="8">
        <v>13.334897837726599</v>
      </c>
      <c r="S5338" s="8">
        <v>5200</v>
      </c>
      <c r="T5338" s="10">
        <v>0.09</v>
      </c>
      <c r="U5338" s="8">
        <v>1501.7664326131853</v>
      </c>
      <c r="V5338" s="10">
        <v>3.4227483897477727E-2</v>
      </c>
    </row>
    <row r="5339" spans="1:22" x14ac:dyDescent="0.25">
      <c r="A5339" s="6">
        <v>44762</v>
      </c>
      <c r="B5339" s="7" t="str">
        <f t="shared" si="83"/>
        <v>7</v>
      </c>
      <c r="C5339" s="17">
        <f>_xlfn.ISOWEEKNUM(Table3[[#This Row],[dt]])</f>
        <v>29</v>
      </c>
      <c r="D5339" s="1">
        <v>17962</v>
      </c>
      <c r="E5339" s="1" t="s">
        <v>10</v>
      </c>
      <c r="F5339" s="1" t="s">
        <v>95</v>
      </c>
      <c r="G5339" s="1" t="s">
        <v>36</v>
      </c>
      <c r="H5339" s="1" t="s">
        <v>11</v>
      </c>
      <c r="I5339" s="1" t="s">
        <v>12</v>
      </c>
      <c r="J5339" s="1" t="s">
        <v>23</v>
      </c>
      <c r="K5339" s="1" t="s">
        <v>15</v>
      </c>
      <c r="L5339" s="1" t="s">
        <v>78</v>
      </c>
      <c r="M5339" s="1">
        <v>300190</v>
      </c>
      <c r="N5339" s="17">
        <v>1451.1093410969816</v>
      </c>
      <c r="O5339" s="8">
        <v>6842.8196289184762</v>
      </c>
      <c r="P5339" s="8">
        <v>9403.1055709899447</v>
      </c>
      <c r="Q5339" s="8">
        <f>P5339-Table3[[#This Row],[paid]]</f>
        <v>2560.2859420714685</v>
      </c>
      <c r="R5339" s="8">
        <v>6.4799428304152231</v>
      </c>
      <c r="S5339" s="8">
        <v>8400</v>
      </c>
      <c r="T5339" s="10">
        <v>0.06</v>
      </c>
      <c r="U5339" s="8">
        <v>1480.7413997019298</v>
      </c>
      <c r="V5339" s="10">
        <v>2.6245609115039772E-2</v>
      </c>
    </row>
    <row r="5340" spans="1:22" x14ac:dyDescent="0.25">
      <c r="A5340" s="6">
        <v>44762</v>
      </c>
      <c r="B5340" s="7" t="str">
        <f t="shared" si="83"/>
        <v>7</v>
      </c>
      <c r="C5340" s="17">
        <f>_xlfn.ISOWEEKNUM(Table3[[#This Row],[dt]])</f>
        <v>29</v>
      </c>
      <c r="D5340" s="1">
        <v>9315</v>
      </c>
      <c r="E5340" s="1" t="s">
        <v>10</v>
      </c>
      <c r="F5340" s="1" t="s">
        <v>90</v>
      </c>
      <c r="G5340" s="1" t="s">
        <v>72</v>
      </c>
      <c r="H5340" s="1" t="s">
        <v>17</v>
      </c>
      <c r="I5340" s="1" t="s">
        <v>18</v>
      </c>
      <c r="J5340" s="1" t="s">
        <v>16</v>
      </c>
      <c r="K5340" s="1" t="s">
        <v>14</v>
      </c>
      <c r="L5340" s="1" t="s">
        <v>77</v>
      </c>
      <c r="M5340" s="1">
        <v>137040</v>
      </c>
      <c r="N5340" s="17">
        <v>578.05110649223616</v>
      </c>
      <c r="O5340" s="8">
        <v>6337.4255415852249</v>
      </c>
      <c r="P5340" s="8">
        <v>8848.6856198683545</v>
      </c>
      <c r="Q5340" s="8">
        <f>P5340-Table3[[#This Row],[paid]]</f>
        <v>2511.2600782831296</v>
      </c>
      <c r="R5340" s="8">
        <v>15.307791163249338</v>
      </c>
      <c r="S5340" s="8">
        <v>6600</v>
      </c>
      <c r="T5340" s="10">
        <v>7.0000000000000007E-2</v>
      </c>
      <c r="U5340" s="8">
        <v>2409.5355621820245</v>
      </c>
      <c r="V5340" s="10">
        <v>4.5384057883349843E-2</v>
      </c>
    </row>
    <row r="5341" spans="1:22" x14ac:dyDescent="0.25">
      <c r="A5341" s="6">
        <v>44762</v>
      </c>
      <c r="B5341" s="7" t="str">
        <f t="shared" si="83"/>
        <v>7</v>
      </c>
      <c r="C5341" s="17">
        <f>_xlfn.ISOWEEKNUM(Table3[[#This Row],[dt]])</f>
        <v>29</v>
      </c>
      <c r="D5341" s="1">
        <v>2796</v>
      </c>
      <c r="E5341" s="1" t="s">
        <v>10</v>
      </c>
      <c r="F5341" s="1" t="s">
        <v>89</v>
      </c>
      <c r="G5341" s="1" t="s">
        <v>65</v>
      </c>
      <c r="H5341" s="1" t="s">
        <v>17</v>
      </c>
      <c r="I5341" s="1" t="s">
        <v>12</v>
      </c>
      <c r="J5341" s="1" t="s">
        <v>13</v>
      </c>
      <c r="K5341" s="1" t="s">
        <v>14</v>
      </c>
      <c r="L5341" s="1" t="s">
        <v>80</v>
      </c>
      <c r="M5341" s="1">
        <v>184760</v>
      </c>
      <c r="N5341" s="17">
        <v>419.8050070230521</v>
      </c>
      <c r="O5341" s="8">
        <v>8724.7579322052279</v>
      </c>
      <c r="P5341" s="8">
        <v>11099.082015163169</v>
      </c>
      <c r="Q5341" s="8">
        <f>P5341-Table3[[#This Row],[paid]]</f>
        <v>2374.3240829579408</v>
      </c>
      <c r="R5341" s="8">
        <v>26.438660400621906</v>
      </c>
      <c r="S5341" s="8">
        <v>11000</v>
      </c>
      <c r="T5341" s="10">
        <v>0.11</v>
      </c>
      <c r="U5341" s="8">
        <v>6268.6477173935864</v>
      </c>
      <c r="V5341" s="10">
        <v>9.4131624411664325E-2</v>
      </c>
    </row>
    <row r="5342" spans="1:22" x14ac:dyDescent="0.25">
      <c r="A5342" s="6">
        <v>44762</v>
      </c>
      <c r="B5342" s="7" t="str">
        <f t="shared" si="83"/>
        <v>7</v>
      </c>
      <c r="C5342" s="17">
        <f>_xlfn.ISOWEEKNUM(Table3[[#This Row],[dt]])</f>
        <v>29</v>
      </c>
      <c r="D5342" s="1">
        <v>16857</v>
      </c>
      <c r="E5342" s="1" t="s">
        <v>10</v>
      </c>
      <c r="F5342" s="1" t="s">
        <v>94</v>
      </c>
      <c r="G5342" s="1" t="s">
        <v>28</v>
      </c>
      <c r="H5342" s="1" t="s">
        <v>11</v>
      </c>
      <c r="I5342" s="1" t="s">
        <v>12</v>
      </c>
      <c r="J5342" s="1" t="s">
        <v>13</v>
      </c>
      <c r="K5342" s="1" t="s">
        <v>15</v>
      </c>
      <c r="L5342" s="1" t="s">
        <v>76</v>
      </c>
      <c r="M5342" s="1">
        <v>322240</v>
      </c>
      <c r="N5342" s="17">
        <v>714.99385325777337</v>
      </c>
      <c r="O5342" s="8">
        <v>3739.260546226013</v>
      </c>
      <c r="P5342" s="8">
        <v>6021.5051943263597</v>
      </c>
      <c r="Q5342" s="8">
        <f>P5342-Table3[[#This Row],[paid]]</f>
        <v>2282.2446481003467</v>
      </c>
      <c r="R5342" s="8">
        <v>8.4217579869955266</v>
      </c>
      <c r="S5342" s="8">
        <v>2800</v>
      </c>
      <c r="T5342" s="10">
        <v>0.08</v>
      </c>
      <c r="U5342" s="8">
        <v>2807.5561966912101</v>
      </c>
      <c r="V5342" s="10">
        <v>7.7709147078833724E-2</v>
      </c>
    </row>
    <row r="5343" spans="1:22" x14ac:dyDescent="0.25">
      <c r="A5343" s="6">
        <v>44762</v>
      </c>
      <c r="B5343" s="7" t="str">
        <f t="shared" si="83"/>
        <v>7</v>
      </c>
      <c r="C5343" s="17">
        <f>_xlfn.ISOWEEKNUM(Table3[[#This Row],[dt]])</f>
        <v>29</v>
      </c>
      <c r="D5343" s="1">
        <v>5638</v>
      </c>
      <c r="E5343" s="1" t="s">
        <v>10</v>
      </c>
      <c r="F5343" s="1" t="s">
        <v>91</v>
      </c>
      <c r="G5343" s="1" t="s">
        <v>40</v>
      </c>
      <c r="H5343" s="1" t="s">
        <v>11</v>
      </c>
      <c r="I5343" s="1" t="s">
        <v>12</v>
      </c>
      <c r="J5343" s="1" t="s">
        <v>16</v>
      </c>
      <c r="K5343" s="1" t="s">
        <v>15</v>
      </c>
      <c r="L5343" s="1" t="s">
        <v>81</v>
      </c>
      <c r="M5343" s="1">
        <v>652600</v>
      </c>
      <c r="N5343" s="17">
        <v>1366.8713834356918</v>
      </c>
      <c r="O5343" s="8">
        <v>7553.6617297900148</v>
      </c>
      <c r="P5343" s="8">
        <v>9722.1130495323141</v>
      </c>
      <c r="Q5343" s="8">
        <f>P5343-Table3[[#This Row],[paid]]</f>
        <v>2168.4513197422993</v>
      </c>
      <c r="R5343" s="8">
        <v>7.1126758284275091</v>
      </c>
      <c r="S5343" s="8">
        <v>6200</v>
      </c>
      <c r="T5343" s="10">
        <v>0.04</v>
      </c>
      <c r="U5343" s="8">
        <v>562.807317819167</v>
      </c>
      <c r="V5343" s="10">
        <v>9.6482337901882525E-3</v>
      </c>
    </row>
    <row r="5344" spans="1:22" x14ac:dyDescent="0.25">
      <c r="A5344" s="6">
        <v>44762</v>
      </c>
      <c r="B5344" s="7" t="str">
        <f t="shared" si="83"/>
        <v>7</v>
      </c>
      <c r="C5344" s="17">
        <f>_xlfn.ISOWEEKNUM(Table3[[#This Row],[dt]])</f>
        <v>29</v>
      </c>
      <c r="D5344" s="1">
        <v>13948</v>
      </c>
      <c r="E5344" s="1" t="s">
        <v>10</v>
      </c>
      <c r="F5344" s="1" t="s">
        <v>90</v>
      </c>
      <c r="G5344" s="1" t="s">
        <v>74</v>
      </c>
      <c r="H5344" s="1" t="s">
        <v>11</v>
      </c>
      <c r="I5344" s="1" t="s">
        <v>18</v>
      </c>
      <c r="J5344" s="1" t="s">
        <v>13</v>
      </c>
      <c r="K5344" s="1" t="s">
        <v>14</v>
      </c>
      <c r="L5344" s="1" t="s">
        <v>81</v>
      </c>
      <c r="M5344" s="1">
        <v>168940</v>
      </c>
      <c r="N5344" s="17">
        <v>621.34660651235788</v>
      </c>
      <c r="O5344" s="8">
        <v>4804.094326618444</v>
      </c>
      <c r="P5344" s="8">
        <v>6633.3504604658674</v>
      </c>
      <c r="Q5344" s="8">
        <f>P5344-Table3[[#This Row],[paid]]</f>
        <v>1829.2561338474234</v>
      </c>
      <c r="R5344" s="8">
        <v>10.675765170263206</v>
      </c>
      <c r="S5344" s="8">
        <v>7200</v>
      </c>
      <c r="T5344" s="10">
        <v>0.1</v>
      </c>
      <c r="U5344" s="8">
        <v>1628.2597183316968</v>
      </c>
      <c r="V5344" s="10">
        <v>4.0910942568062415E-2</v>
      </c>
    </row>
    <row r="5345" spans="1:22" x14ac:dyDescent="0.25">
      <c r="A5345" s="6">
        <v>44762</v>
      </c>
      <c r="B5345" s="7" t="str">
        <f t="shared" si="83"/>
        <v>7</v>
      </c>
      <c r="C5345" s="17">
        <f>_xlfn.ISOWEEKNUM(Table3[[#This Row],[dt]])</f>
        <v>29</v>
      </c>
      <c r="D5345" s="1">
        <v>2406</v>
      </c>
      <c r="E5345" s="1" t="s">
        <v>10</v>
      </c>
      <c r="F5345" s="1" t="s">
        <v>94</v>
      </c>
      <c r="G5345" s="1" t="s">
        <v>47</v>
      </c>
      <c r="H5345" s="1" t="s">
        <v>17</v>
      </c>
      <c r="I5345" s="1" t="s">
        <v>18</v>
      </c>
      <c r="J5345" s="1" t="s">
        <v>16</v>
      </c>
      <c r="K5345" s="1" t="s">
        <v>14</v>
      </c>
      <c r="L5345" s="1" t="s">
        <v>77</v>
      </c>
      <c r="M5345" s="1">
        <v>53870</v>
      </c>
      <c r="N5345" s="17">
        <v>222.22069439669988</v>
      </c>
      <c r="O5345" s="8">
        <v>3304.990955607841</v>
      </c>
      <c r="P5345" s="8">
        <v>5100.2596189582446</v>
      </c>
      <c r="Q5345" s="8">
        <f>P5345-Table3[[#This Row],[paid]]</f>
        <v>1795.2686633504036</v>
      </c>
      <c r="R5345" s="8">
        <v>22.951326080610009</v>
      </c>
      <c r="S5345" s="8">
        <v>5000</v>
      </c>
      <c r="T5345" s="10">
        <v>0.05</v>
      </c>
      <c r="U5345" s="8">
        <v>1216.2728116127264</v>
      </c>
      <c r="V5345" s="10">
        <v>3.9745454234385184E-2</v>
      </c>
    </row>
    <row r="5346" spans="1:22" x14ac:dyDescent="0.25">
      <c r="A5346" s="6">
        <v>44762</v>
      </c>
      <c r="B5346" s="7" t="str">
        <f t="shared" si="83"/>
        <v>7</v>
      </c>
      <c r="C5346" s="17">
        <f>_xlfn.ISOWEEKNUM(Table3[[#This Row],[dt]])</f>
        <v>29</v>
      </c>
      <c r="D5346" s="1">
        <v>15242</v>
      </c>
      <c r="E5346" s="1" t="s">
        <v>10</v>
      </c>
      <c r="F5346" s="1" t="s">
        <v>95</v>
      </c>
      <c r="G5346" s="1" t="s">
        <v>64</v>
      </c>
      <c r="H5346" s="1" t="s">
        <v>11</v>
      </c>
      <c r="I5346" s="1" t="s">
        <v>18</v>
      </c>
      <c r="J5346" s="1" t="s">
        <v>13</v>
      </c>
      <c r="K5346" s="1" t="s">
        <v>14</v>
      </c>
      <c r="L5346" s="1" t="s">
        <v>77</v>
      </c>
      <c r="M5346" s="1">
        <v>96070</v>
      </c>
      <c r="N5346" s="17">
        <v>178.23747680890537</v>
      </c>
      <c r="O5346" s="8">
        <v>3028.0132042608975</v>
      </c>
      <c r="P5346" s="8">
        <v>4734.2581865922011</v>
      </c>
      <c r="Q5346" s="8">
        <f>P5346-Table3[[#This Row],[paid]]</f>
        <v>1706.2449823313036</v>
      </c>
      <c r="R5346" s="8">
        <v>26.561519335621906</v>
      </c>
      <c r="S5346" s="8">
        <v>1600</v>
      </c>
      <c r="T5346" s="10">
        <v>0.14000000000000001</v>
      </c>
      <c r="U5346" s="8">
        <v>3029.6295669756732</v>
      </c>
      <c r="V5346" s="10">
        <v>0.10665625769896492</v>
      </c>
    </row>
    <row r="5347" spans="1:22" x14ac:dyDescent="0.25">
      <c r="A5347" s="6">
        <v>44762</v>
      </c>
      <c r="B5347" s="7" t="str">
        <f t="shared" si="83"/>
        <v>7</v>
      </c>
      <c r="C5347" s="17">
        <f>_xlfn.ISOWEEKNUM(Table3[[#This Row],[dt]])</f>
        <v>29</v>
      </c>
      <c r="D5347" s="1">
        <v>10777</v>
      </c>
      <c r="E5347" s="1" t="s">
        <v>10</v>
      </c>
      <c r="F5347" s="1" t="s">
        <v>90</v>
      </c>
      <c r="G5347" s="1" t="s">
        <v>36</v>
      </c>
      <c r="H5347" s="1" t="s">
        <v>11</v>
      </c>
      <c r="I5347" s="1" t="s">
        <v>18</v>
      </c>
      <c r="J5347" s="1" t="s">
        <v>16</v>
      </c>
      <c r="K5347" s="1" t="s">
        <v>15</v>
      </c>
      <c r="L5347" s="1" t="s">
        <v>79</v>
      </c>
      <c r="M5347" s="1">
        <v>159590</v>
      </c>
      <c r="N5347" s="17">
        <v>807.32392782867748</v>
      </c>
      <c r="O5347" s="8">
        <v>3320.2041032436555</v>
      </c>
      <c r="P5347" s="8">
        <v>4963.8522552288141</v>
      </c>
      <c r="Q5347" s="8">
        <f>P5347-Table3[[#This Row],[paid]]</f>
        <v>1643.6481519851586</v>
      </c>
      <c r="R5347" s="8">
        <v>6.1485261171178802</v>
      </c>
      <c r="S5347" s="8">
        <v>2000</v>
      </c>
      <c r="T5347" s="10">
        <v>0.15</v>
      </c>
      <c r="U5347" s="8">
        <v>4217.1228296108275</v>
      </c>
      <c r="V5347" s="10">
        <v>0.14159442481285919</v>
      </c>
    </row>
    <row r="5348" spans="1:22" x14ac:dyDescent="0.25">
      <c r="A5348" s="6">
        <v>44762</v>
      </c>
      <c r="B5348" s="7" t="str">
        <f t="shared" si="83"/>
        <v>7</v>
      </c>
      <c r="C5348" s="17">
        <f>_xlfn.ISOWEEKNUM(Table3[[#This Row],[dt]])</f>
        <v>29</v>
      </c>
      <c r="D5348" s="1">
        <v>18106</v>
      </c>
      <c r="E5348" s="1" t="s">
        <v>10</v>
      </c>
      <c r="F5348" s="1" t="s">
        <v>95</v>
      </c>
      <c r="G5348" s="1" t="s">
        <v>28</v>
      </c>
      <c r="H5348" s="1" t="s">
        <v>11</v>
      </c>
      <c r="I5348" s="1" t="s">
        <v>18</v>
      </c>
      <c r="J5348" s="1" t="s">
        <v>16</v>
      </c>
      <c r="K5348" s="1" t="s">
        <v>15</v>
      </c>
      <c r="L5348" s="1" t="s">
        <v>75</v>
      </c>
      <c r="M5348" s="1">
        <v>429710</v>
      </c>
      <c r="N5348" s="17">
        <v>1486.3547325876493</v>
      </c>
      <c r="O5348" s="8">
        <v>4731.9185565131638</v>
      </c>
      <c r="P5348" s="8">
        <v>6370.7513955549439</v>
      </c>
      <c r="Q5348" s="8">
        <f>P5348-Table3[[#This Row],[paid]]</f>
        <v>1638.8328390417801</v>
      </c>
      <c r="R5348" s="8">
        <v>4.2861581127836619</v>
      </c>
      <c r="S5348" s="8">
        <v>6600</v>
      </c>
      <c r="T5348" s="10">
        <v>0.06</v>
      </c>
      <c r="U5348" s="8">
        <v>398.91228391271</v>
      </c>
      <c r="V5348" s="10">
        <v>1.0436034389680798E-2</v>
      </c>
    </row>
    <row r="5349" spans="1:22" x14ac:dyDescent="0.25">
      <c r="A5349" s="6">
        <v>44762</v>
      </c>
      <c r="B5349" s="7" t="str">
        <f t="shared" si="83"/>
        <v>7</v>
      </c>
      <c r="C5349" s="17">
        <f>_xlfn.ISOWEEKNUM(Table3[[#This Row],[dt]])</f>
        <v>29</v>
      </c>
      <c r="D5349" s="1">
        <v>2789</v>
      </c>
      <c r="E5349" s="1" t="s">
        <v>10</v>
      </c>
      <c r="F5349" s="1" t="s">
        <v>91</v>
      </c>
      <c r="G5349" s="1" t="s">
        <v>25</v>
      </c>
      <c r="H5349" s="1" t="s">
        <v>17</v>
      </c>
      <c r="I5349" s="1" t="s">
        <v>12</v>
      </c>
      <c r="J5349" s="1" t="s">
        <v>13</v>
      </c>
      <c r="K5349" s="1" t="s">
        <v>14</v>
      </c>
      <c r="L5349" s="1" t="s">
        <v>75</v>
      </c>
      <c r="M5349" s="1">
        <v>101830</v>
      </c>
      <c r="N5349" s="17">
        <v>284.72684255807286</v>
      </c>
      <c r="O5349" s="8">
        <v>5680.186968312486</v>
      </c>
      <c r="P5349" s="8">
        <v>6911.545729175753</v>
      </c>
      <c r="Q5349" s="8">
        <f>P5349-Table3[[#This Row],[paid]]</f>
        <v>1231.358760863267</v>
      </c>
      <c r="R5349" s="8">
        <v>24.27430328338669</v>
      </c>
      <c r="S5349" s="8">
        <v>8200</v>
      </c>
      <c r="T5349" s="10">
        <v>0.14000000000000001</v>
      </c>
      <c r="U5349" s="8">
        <v>4492.4923432595369</v>
      </c>
      <c r="V5349" s="10">
        <v>0.10833303478205919</v>
      </c>
    </row>
    <row r="5350" spans="1:22" x14ac:dyDescent="0.25">
      <c r="A5350" s="6">
        <v>44762</v>
      </c>
      <c r="B5350" s="7" t="str">
        <f t="shared" si="83"/>
        <v>7</v>
      </c>
      <c r="C5350" s="17">
        <f>_xlfn.ISOWEEKNUM(Table3[[#This Row],[dt]])</f>
        <v>29</v>
      </c>
      <c r="D5350" s="1">
        <v>17100</v>
      </c>
      <c r="E5350" s="1" t="s">
        <v>10</v>
      </c>
      <c r="F5350" s="1" t="s">
        <v>91</v>
      </c>
      <c r="G5350" s="1" t="s">
        <v>66</v>
      </c>
      <c r="H5350" s="1" t="s">
        <v>11</v>
      </c>
      <c r="I5350" s="1" t="s">
        <v>21</v>
      </c>
      <c r="J5350" s="1" t="s">
        <v>13</v>
      </c>
      <c r="K5350" s="1" t="s">
        <v>15</v>
      </c>
      <c r="L5350" s="1" t="s">
        <v>77</v>
      </c>
      <c r="M5350" s="1">
        <v>75750</v>
      </c>
      <c r="N5350" s="17">
        <v>369.51219512195121</v>
      </c>
      <c r="O5350" s="8">
        <v>2653.0819060876893</v>
      </c>
      <c r="P5350" s="8">
        <v>3799.7911587472577</v>
      </c>
      <c r="Q5350" s="8">
        <f>P5350-Table3[[#This Row],[paid]]</f>
        <v>1146.7092526595684</v>
      </c>
      <c r="R5350" s="8">
        <v>10.283263201890268</v>
      </c>
      <c r="S5350" s="8">
        <v>2000</v>
      </c>
      <c r="T5350" s="10">
        <v>7.0000000000000007E-2</v>
      </c>
      <c r="U5350" s="8">
        <v>1235.4930754484599</v>
      </c>
      <c r="V5350" s="10">
        <v>5.4191271038861781E-2</v>
      </c>
    </row>
    <row r="5351" spans="1:22" x14ac:dyDescent="0.25">
      <c r="A5351" s="6">
        <v>44762</v>
      </c>
      <c r="B5351" s="7" t="str">
        <f t="shared" si="83"/>
        <v>7</v>
      </c>
      <c r="C5351" s="17">
        <f>_xlfn.ISOWEEKNUM(Table3[[#This Row],[dt]])</f>
        <v>29</v>
      </c>
      <c r="D5351" s="1">
        <v>18237</v>
      </c>
      <c r="E5351" s="1" t="s">
        <v>10</v>
      </c>
      <c r="F5351" s="1" t="s">
        <v>89</v>
      </c>
      <c r="G5351" s="1" t="s">
        <v>63</v>
      </c>
      <c r="H5351" s="1" t="s">
        <v>11</v>
      </c>
      <c r="I5351" s="1" t="s">
        <v>18</v>
      </c>
      <c r="J5351" s="1" t="s">
        <v>16</v>
      </c>
      <c r="K5351" s="1" t="s">
        <v>15</v>
      </c>
      <c r="L5351" s="1" t="s">
        <v>81</v>
      </c>
      <c r="M5351" s="1">
        <v>71270</v>
      </c>
      <c r="N5351" s="17">
        <v>304.86216730038024</v>
      </c>
      <c r="O5351" s="8">
        <v>2514.2440069514155</v>
      </c>
      <c r="P5351" s="8">
        <v>3548.601282783337</v>
      </c>
      <c r="Q5351" s="8">
        <f>P5351-Table3[[#This Row],[paid]]</f>
        <v>1034.3572758319215</v>
      </c>
      <c r="R5351" s="8">
        <v>11.640018550700997</v>
      </c>
      <c r="S5351" s="8">
        <v>2000</v>
      </c>
      <c r="T5351" s="10">
        <v>0.06</v>
      </c>
      <c r="U5351" s="8">
        <v>881.89917545418518</v>
      </c>
      <c r="V5351" s="10">
        <v>4.1420036852870927E-2</v>
      </c>
    </row>
    <row r="5352" spans="1:22" x14ac:dyDescent="0.25">
      <c r="A5352" s="6">
        <v>44762</v>
      </c>
      <c r="B5352" s="7" t="str">
        <f t="shared" si="83"/>
        <v>7</v>
      </c>
      <c r="C5352" s="17">
        <f>_xlfn.ISOWEEKNUM(Table3[[#This Row],[dt]])</f>
        <v>29</v>
      </c>
      <c r="D5352" s="1">
        <v>18179</v>
      </c>
      <c r="E5352" s="1" t="s">
        <v>10</v>
      </c>
      <c r="F5352" s="1" t="s">
        <v>91</v>
      </c>
      <c r="G5352" s="1" t="s">
        <v>62</v>
      </c>
      <c r="H5352" s="1" t="s">
        <v>11</v>
      </c>
      <c r="I5352" s="1" t="s">
        <v>18</v>
      </c>
      <c r="J5352" s="1" t="s">
        <v>16</v>
      </c>
      <c r="K5352" s="1" t="s">
        <v>15</v>
      </c>
      <c r="L5352" s="1" t="s">
        <v>80</v>
      </c>
      <c r="M5352" s="1">
        <v>186400</v>
      </c>
      <c r="N5352" s="17">
        <v>1177.1640282923543</v>
      </c>
      <c r="O5352" s="8">
        <v>3164.3936905528744</v>
      </c>
      <c r="P5352" s="8">
        <v>4138.9004709712572</v>
      </c>
      <c r="Q5352" s="8">
        <f>P5352-Table3[[#This Row],[paid]]</f>
        <v>974.50678041838273</v>
      </c>
      <c r="R5352" s="8">
        <v>3.5159929895031943</v>
      </c>
      <c r="S5352" s="8">
        <v>9000</v>
      </c>
      <c r="T5352" s="10">
        <v>0.08</v>
      </c>
      <c r="U5352" s="8">
        <v>1367.5850453653029</v>
      </c>
      <c r="V5352" s="10">
        <v>5.5070384633030239E-2</v>
      </c>
    </row>
    <row r="5353" spans="1:22" x14ac:dyDescent="0.25">
      <c r="A5353" s="6">
        <v>44762</v>
      </c>
      <c r="B5353" s="7" t="str">
        <f t="shared" si="83"/>
        <v>7</v>
      </c>
      <c r="C5353" s="17">
        <f>_xlfn.ISOWEEKNUM(Table3[[#This Row],[dt]])</f>
        <v>29</v>
      </c>
      <c r="D5353" s="1">
        <v>17267</v>
      </c>
      <c r="E5353" s="1" t="s">
        <v>10</v>
      </c>
      <c r="F5353" s="1" t="s">
        <v>92</v>
      </c>
      <c r="G5353" s="1" t="s">
        <v>47</v>
      </c>
      <c r="H5353" s="1" t="s">
        <v>11</v>
      </c>
      <c r="I5353" s="1" t="s">
        <v>21</v>
      </c>
      <c r="J5353" s="1" t="s">
        <v>13</v>
      </c>
      <c r="K5353" s="1" t="s">
        <v>15</v>
      </c>
      <c r="L5353" s="1" t="s">
        <v>79</v>
      </c>
      <c r="M5353" s="1">
        <v>126320</v>
      </c>
      <c r="N5353" s="17">
        <v>668.89307993616706</v>
      </c>
      <c r="O5353" s="8">
        <v>1809.1850114416332</v>
      </c>
      <c r="P5353" s="8">
        <v>2762.9025901313785</v>
      </c>
      <c r="Q5353" s="8">
        <f>P5353-Table3[[#This Row],[paid]]</f>
        <v>953.71757868974532</v>
      </c>
      <c r="R5353" s="8">
        <v>4.1305593868530446</v>
      </c>
      <c r="S5353" s="8">
        <v>1200</v>
      </c>
      <c r="T5353" s="10">
        <v>0.06</v>
      </c>
      <c r="U5353" s="8">
        <v>667.55427513995335</v>
      </c>
      <c r="V5353" s="10">
        <v>4.0268899183799459E-2</v>
      </c>
    </row>
    <row r="5354" spans="1:22" x14ac:dyDescent="0.25">
      <c r="A5354" s="6">
        <v>44762</v>
      </c>
      <c r="B5354" s="7" t="str">
        <f t="shared" si="83"/>
        <v>7</v>
      </c>
      <c r="C5354" s="17">
        <f>_xlfn.ISOWEEKNUM(Table3[[#This Row],[dt]])</f>
        <v>29</v>
      </c>
      <c r="D5354" s="1">
        <v>16911</v>
      </c>
      <c r="E5354" s="1" t="s">
        <v>10</v>
      </c>
      <c r="F5354" s="1" t="s">
        <v>94</v>
      </c>
      <c r="G5354" s="1" t="s">
        <v>33</v>
      </c>
      <c r="H5354" s="1" t="s">
        <v>11</v>
      </c>
      <c r="I5354" s="1" t="s">
        <v>18</v>
      </c>
      <c r="J5354" s="1" t="s">
        <v>16</v>
      </c>
      <c r="K5354" s="1" t="s">
        <v>15</v>
      </c>
      <c r="L5354" s="1" t="s">
        <v>76</v>
      </c>
      <c r="M5354" s="1">
        <v>137060</v>
      </c>
      <c r="N5354" s="17">
        <v>363.70873580299332</v>
      </c>
      <c r="O5354" s="8">
        <v>4223.2373920951422</v>
      </c>
      <c r="P5354" s="8">
        <v>5120.0944429161818</v>
      </c>
      <c r="Q5354" s="8">
        <f>P5354-Table3[[#This Row],[paid]]</f>
        <v>896.85705082103959</v>
      </c>
      <c r="R5354" s="8">
        <v>14.077457973650473</v>
      </c>
      <c r="S5354" s="8">
        <v>2600</v>
      </c>
      <c r="T5354" s="10">
        <v>0.12</v>
      </c>
      <c r="U5354" s="8">
        <v>1529.6908787683049</v>
      </c>
      <c r="V5354" s="10">
        <v>4.9793706471068525E-2</v>
      </c>
    </row>
    <row r="5355" spans="1:22" x14ac:dyDescent="0.25">
      <c r="A5355" s="6">
        <v>44762</v>
      </c>
      <c r="B5355" s="7" t="str">
        <f t="shared" si="83"/>
        <v>7</v>
      </c>
      <c r="C5355" s="17">
        <f>_xlfn.ISOWEEKNUM(Table3[[#This Row],[dt]])</f>
        <v>29</v>
      </c>
      <c r="D5355" s="1">
        <v>16053</v>
      </c>
      <c r="E5355" s="1" t="s">
        <v>10</v>
      </c>
      <c r="F5355" s="1" t="s">
        <v>89</v>
      </c>
      <c r="G5355" s="1" t="s">
        <v>39</v>
      </c>
      <c r="H5355" s="1" t="s">
        <v>11</v>
      </c>
      <c r="I5355" s="1" t="s">
        <v>12</v>
      </c>
      <c r="J5355" s="1" t="s">
        <v>16</v>
      </c>
      <c r="K5355" s="1" t="s">
        <v>15</v>
      </c>
      <c r="L5355" s="1" t="s">
        <v>81</v>
      </c>
      <c r="M5355" s="1">
        <v>142240</v>
      </c>
      <c r="N5355" s="17">
        <v>903.0802839978154</v>
      </c>
      <c r="O5355" s="8">
        <v>1340.4968343536145</v>
      </c>
      <c r="P5355" s="8">
        <v>2169.4915087208506</v>
      </c>
      <c r="Q5355" s="8">
        <f>P5355-Table3[[#This Row],[paid]]</f>
        <v>828.99467436723603</v>
      </c>
      <c r="R5355" s="8">
        <v>2.4023240759025346</v>
      </c>
      <c r="S5355" s="8">
        <v>800</v>
      </c>
      <c r="T5355" s="10">
        <v>0.08</v>
      </c>
      <c r="U5355" s="8">
        <v>343.59334450461176</v>
      </c>
      <c r="V5355" s="10">
        <v>2.6395843075320224E-2</v>
      </c>
    </row>
    <row r="5356" spans="1:22" x14ac:dyDescent="0.25">
      <c r="A5356" s="6">
        <v>44762</v>
      </c>
      <c r="B5356" s="7" t="str">
        <f t="shared" si="83"/>
        <v>7</v>
      </c>
      <c r="C5356" s="17">
        <f>_xlfn.ISOWEEKNUM(Table3[[#This Row],[dt]])</f>
        <v>29</v>
      </c>
      <c r="D5356" s="1">
        <v>2917</v>
      </c>
      <c r="E5356" s="1" t="s">
        <v>10</v>
      </c>
      <c r="F5356" s="1" t="s">
        <v>94</v>
      </c>
      <c r="G5356" s="1" t="s">
        <v>42</v>
      </c>
      <c r="H5356" s="1" t="s">
        <v>17</v>
      </c>
      <c r="I5356" s="1" t="s">
        <v>18</v>
      </c>
      <c r="J5356" s="1" t="s">
        <v>13</v>
      </c>
      <c r="K5356" s="1" t="s">
        <v>15</v>
      </c>
      <c r="L5356" s="1" t="s">
        <v>75</v>
      </c>
      <c r="M5356" s="1">
        <v>64780</v>
      </c>
      <c r="N5356" s="17">
        <v>176.55807916937053</v>
      </c>
      <c r="O5356" s="8">
        <v>2050.4029693571251</v>
      </c>
      <c r="P5356" s="8">
        <v>2873.1365856576808</v>
      </c>
      <c r="Q5356" s="8">
        <f>P5356-Table3[[#This Row],[paid]]</f>
        <v>822.7336163005557</v>
      </c>
      <c r="R5356" s="8">
        <v>16.273039439342266</v>
      </c>
      <c r="S5356" s="8">
        <v>1000</v>
      </c>
      <c r="T5356" s="10">
        <v>7.0000000000000007E-2</v>
      </c>
      <c r="U5356" s="8">
        <v>980.84185697751661</v>
      </c>
      <c r="V5356" s="10">
        <v>5.6897275140216093E-2</v>
      </c>
    </row>
    <row r="5357" spans="1:22" x14ac:dyDescent="0.25">
      <c r="A5357" s="6">
        <v>44762</v>
      </c>
      <c r="B5357" s="7" t="str">
        <f t="shared" si="83"/>
        <v>7</v>
      </c>
      <c r="C5357" s="17">
        <f>_xlfn.ISOWEEKNUM(Table3[[#This Row],[dt]])</f>
        <v>29</v>
      </c>
      <c r="D5357" s="1">
        <v>18221</v>
      </c>
      <c r="E5357" s="1" t="s">
        <v>10</v>
      </c>
      <c r="F5357" s="1" t="s">
        <v>92</v>
      </c>
      <c r="G5357" s="1" t="s">
        <v>46</v>
      </c>
      <c r="H5357" s="1" t="s">
        <v>11</v>
      </c>
      <c r="I5357" s="1" t="s">
        <v>12</v>
      </c>
      <c r="J5357" s="1" t="s">
        <v>13</v>
      </c>
      <c r="K5357" s="1" t="s">
        <v>15</v>
      </c>
      <c r="L5357" s="1" t="s">
        <v>76</v>
      </c>
      <c r="M5357" s="1">
        <v>236780</v>
      </c>
      <c r="N5357" s="17">
        <v>859.60651130108909</v>
      </c>
      <c r="O5357" s="8">
        <v>4966.1382993571879</v>
      </c>
      <c r="P5357" s="8">
        <v>5737.8021749316613</v>
      </c>
      <c r="Q5357" s="8">
        <f>P5357-Table3[[#This Row],[paid]]</f>
        <v>771.66387557447342</v>
      </c>
      <c r="R5357" s="8">
        <v>6.6749170690284787</v>
      </c>
      <c r="S5357" s="8">
        <v>8600</v>
      </c>
      <c r="T5357" s="10">
        <v>0.13</v>
      </c>
      <c r="U5357" s="8">
        <v>1610.369424465053</v>
      </c>
      <c r="V5357" s="10">
        <v>4.6776604681513873E-2</v>
      </c>
    </row>
    <row r="5358" spans="1:22" x14ac:dyDescent="0.25">
      <c r="A5358" s="6">
        <v>44762</v>
      </c>
      <c r="B5358" s="7" t="str">
        <f t="shared" si="83"/>
        <v>7</v>
      </c>
      <c r="C5358" s="17">
        <f>_xlfn.ISOWEEKNUM(Table3[[#This Row],[dt]])</f>
        <v>29</v>
      </c>
      <c r="D5358" s="1">
        <v>9121</v>
      </c>
      <c r="E5358" s="1" t="s">
        <v>10</v>
      </c>
      <c r="F5358" s="1" t="s">
        <v>93</v>
      </c>
      <c r="G5358" s="1" t="s">
        <v>59</v>
      </c>
      <c r="H5358" s="1" t="s">
        <v>11</v>
      </c>
      <c r="I5358" s="1" t="s">
        <v>18</v>
      </c>
      <c r="J5358" s="1" t="s">
        <v>13</v>
      </c>
      <c r="K5358" s="1" t="s">
        <v>14</v>
      </c>
      <c r="L5358" s="1" t="s">
        <v>75</v>
      </c>
      <c r="M5358" s="1">
        <v>520010</v>
      </c>
      <c r="N5358" s="17">
        <v>1093.8177088519367</v>
      </c>
      <c r="O5358" s="8">
        <v>9756.4839622908385</v>
      </c>
      <c r="P5358" s="8">
        <v>10524.472321581488</v>
      </c>
      <c r="Q5358" s="8">
        <f>P5358-Table3[[#This Row],[paid]]</f>
        <v>767.9883592906499</v>
      </c>
      <c r="R5358" s="8">
        <v>9.6217790555136471</v>
      </c>
      <c r="S5358" s="8">
        <v>11400</v>
      </c>
      <c r="T5358" s="10">
        <v>0.125</v>
      </c>
      <c r="U5358" s="8">
        <v>212.6253652377691</v>
      </c>
      <c r="V5358" s="10">
        <v>3.367157971454135E-3</v>
      </c>
    </row>
    <row r="5359" spans="1:22" x14ac:dyDescent="0.25">
      <c r="A5359" s="6">
        <v>44762</v>
      </c>
      <c r="B5359" s="7" t="str">
        <f t="shared" si="83"/>
        <v>7</v>
      </c>
      <c r="C5359" s="17">
        <f>_xlfn.ISOWEEKNUM(Table3[[#This Row],[dt]])</f>
        <v>29</v>
      </c>
      <c r="D5359" s="1">
        <v>17456</v>
      </c>
      <c r="E5359" s="1" t="s">
        <v>10</v>
      </c>
      <c r="F5359" s="1" t="s">
        <v>93</v>
      </c>
      <c r="G5359" s="1" t="s">
        <v>28</v>
      </c>
      <c r="H5359" s="1" t="s">
        <v>17</v>
      </c>
      <c r="I5359" s="1" t="s">
        <v>18</v>
      </c>
      <c r="J5359" s="1" t="s">
        <v>16</v>
      </c>
      <c r="K5359" s="1" t="s">
        <v>15</v>
      </c>
      <c r="L5359" s="1" t="s">
        <v>80</v>
      </c>
      <c r="M5359" s="1">
        <v>277160</v>
      </c>
      <c r="N5359" s="17">
        <v>348.62065692044808</v>
      </c>
      <c r="O5359" s="8">
        <v>7503.9885266507372</v>
      </c>
      <c r="P5359" s="8">
        <v>8226.5578920895769</v>
      </c>
      <c r="Q5359" s="8">
        <f>P5359-Table3[[#This Row],[paid]]</f>
        <v>722.56936543883967</v>
      </c>
      <c r="R5359" s="8">
        <v>23.597448197014899</v>
      </c>
      <c r="S5359" s="8">
        <v>7400</v>
      </c>
      <c r="T5359" s="10">
        <v>0.05</v>
      </c>
      <c r="U5359" s="8">
        <v>277.08327450391329</v>
      </c>
      <c r="V5359" s="10">
        <v>5.6135927512353757E-3</v>
      </c>
    </row>
    <row r="5360" spans="1:22" x14ac:dyDescent="0.25">
      <c r="A5360" s="6">
        <v>44762</v>
      </c>
      <c r="B5360" s="7" t="str">
        <f t="shared" si="83"/>
        <v>7</v>
      </c>
      <c r="C5360" s="17">
        <f>_xlfn.ISOWEEKNUM(Table3[[#This Row],[dt]])</f>
        <v>29</v>
      </c>
      <c r="D5360" s="1">
        <v>18200</v>
      </c>
      <c r="E5360" s="1" t="s">
        <v>10</v>
      </c>
      <c r="F5360" s="1" t="s">
        <v>92</v>
      </c>
      <c r="G5360" s="1" t="s">
        <v>65</v>
      </c>
      <c r="H5360" s="1" t="s">
        <v>17</v>
      </c>
      <c r="I5360" s="1" t="s">
        <v>12</v>
      </c>
      <c r="J5360" s="1" t="s">
        <v>16</v>
      </c>
      <c r="K5360" s="1" t="s">
        <v>15</v>
      </c>
      <c r="L5360" s="1" t="s">
        <v>75</v>
      </c>
      <c r="M5360" s="1">
        <v>129280</v>
      </c>
      <c r="N5360" s="17">
        <v>359.41061996107868</v>
      </c>
      <c r="O5360" s="8">
        <v>1358.8534218643056</v>
      </c>
      <c r="P5360" s="8">
        <v>2034.9431282853468</v>
      </c>
      <c r="Q5360" s="8">
        <f>P5360-Table3[[#This Row],[paid]]</f>
        <v>676.08970642104123</v>
      </c>
      <c r="R5360" s="8">
        <v>5.6618892577679398</v>
      </c>
      <c r="S5360" s="8">
        <v>4000</v>
      </c>
      <c r="T5360" s="10">
        <v>0.12</v>
      </c>
      <c r="U5360" s="8">
        <v>519.72636039058386</v>
      </c>
      <c r="V5360" s="10">
        <v>4.2566821087567513E-2</v>
      </c>
    </row>
    <row r="5361" spans="1:22" x14ac:dyDescent="0.25">
      <c r="A5361" s="6">
        <v>44762</v>
      </c>
      <c r="B5361" s="7" t="str">
        <f t="shared" si="83"/>
        <v>7</v>
      </c>
      <c r="C5361" s="17">
        <f>_xlfn.ISOWEEKNUM(Table3[[#This Row],[dt]])</f>
        <v>29</v>
      </c>
      <c r="D5361" s="1">
        <v>17783</v>
      </c>
      <c r="E5361" s="1" t="s">
        <v>10</v>
      </c>
      <c r="F5361" s="1" t="s">
        <v>94</v>
      </c>
      <c r="G5361" s="1" t="s">
        <v>72</v>
      </c>
      <c r="H5361" s="1" t="s">
        <v>11</v>
      </c>
      <c r="I5361" s="1" t="s">
        <v>12</v>
      </c>
      <c r="J5361" s="1" t="s">
        <v>16</v>
      </c>
      <c r="K5361" s="1" t="s">
        <v>14</v>
      </c>
      <c r="L5361" s="1" t="s">
        <v>81</v>
      </c>
      <c r="M5361" s="1">
        <v>122390</v>
      </c>
      <c r="N5361" s="17">
        <v>447.42367880964599</v>
      </c>
      <c r="O5361" s="8">
        <v>2124.6500669286179</v>
      </c>
      <c r="P5361" s="8">
        <v>2779.5869857554462</v>
      </c>
      <c r="Q5361" s="8">
        <f>P5361-Table3[[#This Row],[paid]]</f>
        <v>654.93691882682833</v>
      </c>
      <c r="R5361" s="8">
        <v>6.2124270962825072</v>
      </c>
      <c r="S5361" s="8">
        <v>3200</v>
      </c>
      <c r="T5361" s="10">
        <v>0.15</v>
      </c>
      <c r="U5361" s="8">
        <v>2242.4507895810998</v>
      </c>
      <c r="V5361" s="10">
        <v>0.13445947192112778</v>
      </c>
    </row>
    <row r="5362" spans="1:22" x14ac:dyDescent="0.25">
      <c r="A5362" s="6">
        <v>44762</v>
      </c>
      <c r="B5362" s="7" t="str">
        <f t="shared" si="83"/>
        <v>7</v>
      </c>
      <c r="C5362" s="17">
        <f>_xlfn.ISOWEEKNUM(Table3[[#This Row],[dt]])</f>
        <v>29</v>
      </c>
      <c r="D5362" s="1">
        <v>18082</v>
      </c>
      <c r="E5362" s="1" t="s">
        <v>24</v>
      </c>
      <c r="F5362" s="1" t="s">
        <v>95</v>
      </c>
      <c r="G5362" s="1" t="s">
        <v>49</v>
      </c>
      <c r="H5362" s="1" t="s">
        <v>11</v>
      </c>
      <c r="I5362" s="1" t="s">
        <v>12</v>
      </c>
      <c r="J5362" s="1" t="s">
        <v>13</v>
      </c>
      <c r="K5362" s="1" t="s">
        <v>15</v>
      </c>
      <c r="L5362" s="1" t="s">
        <v>81</v>
      </c>
      <c r="M5362" s="1">
        <v>80370</v>
      </c>
      <c r="N5362" s="17">
        <v>495.74571902043817</v>
      </c>
      <c r="O5362" s="8">
        <v>2735.7680982511038</v>
      </c>
      <c r="P5362" s="8">
        <v>3373.7445844295285</v>
      </c>
      <c r="Q5362" s="8">
        <f>P5362-Table3[[#This Row],[paid]]</f>
        <v>637.97648617842469</v>
      </c>
      <c r="R5362" s="8">
        <v>6.8053932792316028</v>
      </c>
      <c r="S5362" s="8">
        <v>2800</v>
      </c>
      <c r="T5362" s="10">
        <v>0.15</v>
      </c>
      <c r="U5362" s="8">
        <v>1420.7565165405586</v>
      </c>
      <c r="V5362" s="10">
        <v>7.0186923411334479E-2</v>
      </c>
    </row>
    <row r="5363" spans="1:22" x14ac:dyDescent="0.25">
      <c r="A5363" s="6">
        <v>44762</v>
      </c>
      <c r="B5363" s="7" t="str">
        <f t="shared" si="83"/>
        <v>7</v>
      </c>
      <c r="C5363" s="17">
        <f>_xlfn.ISOWEEKNUM(Table3[[#This Row],[dt]])</f>
        <v>29</v>
      </c>
      <c r="D5363" s="1">
        <v>17870</v>
      </c>
      <c r="E5363" s="1" t="s">
        <v>10</v>
      </c>
      <c r="F5363" s="1" t="s">
        <v>94</v>
      </c>
      <c r="G5363" s="1" t="s">
        <v>61</v>
      </c>
      <c r="H5363" s="1" t="s">
        <v>11</v>
      </c>
      <c r="I5363" s="1" t="s">
        <v>12</v>
      </c>
      <c r="J5363" s="1" t="s">
        <v>13</v>
      </c>
      <c r="K5363" s="1" t="s">
        <v>14</v>
      </c>
      <c r="L5363" s="1" t="s">
        <v>76</v>
      </c>
      <c r="M5363" s="1">
        <v>342150</v>
      </c>
      <c r="N5363" s="17">
        <v>1027.7940383578525</v>
      </c>
      <c r="O5363" s="8">
        <v>5973.4003033397021</v>
      </c>
      <c r="P5363" s="8">
        <v>6559.2149791640322</v>
      </c>
      <c r="Q5363" s="8">
        <f>P5363-Table3[[#This Row],[paid]]</f>
        <v>585.81467582433015</v>
      </c>
      <c r="R5363" s="8">
        <v>6.3818379309184854</v>
      </c>
      <c r="S5363" s="8">
        <v>6200</v>
      </c>
      <c r="T5363" s="10">
        <v>0.12</v>
      </c>
      <c r="U5363" s="8">
        <v>1183.2816129370678</v>
      </c>
      <c r="V5363" s="10">
        <v>3.0066647118999097E-2</v>
      </c>
    </row>
    <row r="5364" spans="1:22" x14ac:dyDescent="0.25">
      <c r="A5364" s="6">
        <v>44762</v>
      </c>
      <c r="B5364" s="7" t="str">
        <f t="shared" si="83"/>
        <v>7</v>
      </c>
      <c r="C5364" s="17">
        <f>_xlfn.ISOWEEKNUM(Table3[[#This Row],[dt]])</f>
        <v>29</v>
      </c>
      <c r="D5364" s="1">
        <v>15031</v>
      </c>
      <c r="E5364" s="1" t="s">
        <v>10</v>
      </c>
      <c r="F5364" s="1" t="s">
        <v>91</v>
      </c>
      <c r="G5364" s="1" t="s">
        <v>72</v>
      </c>
      <c r="H5364" s="1" t="s">
        <v>19</v>
      </c>
      <c r="I5364" s="1" t="s">
        <v>12</v>
      </c>
      <c r="J5364" s="1" t="s">
        <v>13</v>
      </c>
      <c r="K5364" s="1" t="s">
        <v>14</v>
      </c>
      <c r="L5364" s="1" t="s">
        <v>77</v>
      </c>
      <c r="M5364" s="1">
        <v>137730</v>
      </c>
      <c r="N5364" s="17">
        <v>191.08314339510454</v>
      </c>
      <c r="O5364" s="8">
        <v>3968.9518858880397</v>
      </c>
      <c r="P5364" s="8">
        <v>4514.2845377346121</v>
      </c>
      <c r="Q5364" s="8">
        <f>P5364-Table3[[#This Row],[paid]]</f>
        <v>545.33265184657239</v>
      </c>
      <c r="R5364" s="8">
        <v>23.624713606476426</v>
      </c>
      <c r="S5364" s="8">
        <v>3600</v>
      </c>
      <c r="T5364" s="10">
        <v>0.13</v>
      </c>
      <c r="U5364" s="8">
        <v>1717.8623130538697</v>
      </c>
      <c r="V5364" s="10">
        <v>6.3423203193269787E-2</v>
      </c>
    </row>
    <row r="5365" spans="1:22" x14ac:dyDescent="0.25">
      <c r="A5365" s="6">
        <v>44762</v>
      </c>
      <c r="B5365" s="7" t="str">
        <f t="shared" si="83"/>
        <v>7</v>
      </c>
      <c r="C5365" s="17">
        <f>_xlfn.ISOWEEKNUM(Table3[[#This Row],[dt]])</f>
        <v>29</v>
      </c>
      <c r="D5365" s="1">
        <v>5435</v>
      </c>
      <c r="E5365" s="1" t="s">
        <v>10</v>
      </c>
      <c r="F5365" s="1" t="s">
        <v>90</v>
      </c>
      <c r="G5365" s="1" t="s">
        <v>41</v>
      </c>
      <c r="H5365" s="1" t="s">
        <v>17</v>
      </c>
      <c r="I5365" s="1" t="s">
        <v>21</v>
      </c>
      <c r="J5365" s="1" t="s">
        <v>16</v>
      </c>
      <c r="K5365" s="1" t="s">
        <v>15</v>
      </c>
      <c r="L5365" s="1" t="s">
        <v>81</v>
      </c>
      <c r="M5365" s="1">
        <v>69300</v>
      </c>
      <c r="N5365" s="17">
        <v>110.51275760549558</v>
      </c>
      <c r="O5365" s="8">
        <v>1142.1167331801184</v>
      </c>
      <c r="P5365" s="8">
        <v>1618.1855088604473</v>
      </c>
      <c r="Q5365" s="8">
        <f>P5365-Table3[[#This Row],[paid]]</f>
        <v>476.06877568032883</v>
      </c>
      <c r="R5365" s="8">
        <v>14.642522220257927</v>
      </c>
      <c r="S5365" s="8">
        <v>600</v>
      </c>
      <c r="T5365" s="10">
        <v>0.08</v>
      </c>
      <c r="U5365" s="8">
        <v>602.86689753636165</v>
      </c>
      <c r="V5365" s="10">
        <v>6.2092890899028252E-2</v>
      </c>
    </row>
    <row r="5366" spans="1:22" x14ac:dyDescent="0.25">
      <c r="A5366" s="6">
        <v>44762</v>
      </c>
      <c r="B5366" s="7" t="str">
        <f t="shared" si="83"/>
        <v>7</v>
      </c>
      <c r="C5366" s="17">
        <f>_xlfn.ISOWEEKNUM(Table3[[#This Row],[dt]])</f>
        <v>29</v>
      </c>
      <c r="D5366" s="1">
        <v>9363</v>
      </c>
      <c r="E5366" s="1" t="s">
        <v>10</v>
      </c>
      <c r="F5366" s="1" t="s">
        <v>92</v>
      </c>
      <c r="G5366" s="1" t="s">
        <v>59</v>
      </c>
      <c r="H5366" s="1" t="s">
        <v>11</v>
      </c>
      <c r="I5366" s="1" t="s">
        <v>18</v>
      </c>
      <c r="J5366" s="1" t="s">
        <v>13</v>
      </c>
      <c r="K5366" s="1" t="s">
        <v>14</v>
      </c>
      <c r="L5366" s="1" t="s">
        <v>77</v>
      </c>
      <c r="M5366" s="1">
        <v>48890</v>
      </c>
      <c r="N5366" s="17">
        <v>213.88860844691234</v>
      </c>
      <c r="O5366" s="8">
        <v>1090.7131079629039</v>
      </c>
      <c r="P5366" s="8">
        <v>1495.4558261345665</v>
      </c>
      <c r="Q5366" s="8">
        <f>P5366-Table3[[#This Row],[paid]]</f>
        <v>404.74271817166255</v>
      </c>
      <c r="R5366" s="8">
        <v>6.9917506920698962</v>
      </c>
      <c r="S5366" s="8">
        <v>400</v>
      </c>
      <c r="T5366" s="10">
        <v>0.12</v>
      </c>
      <c r="U5366" s="8">
        <v>172.95142932221771</v>
      </c>
      <c r="V5366" s="10">
        <v>1.9275218777191631E-2</v>
      </c>
    </row>
    <row r="5367" spans="1:22" x14ac:dyDescent="0.25">
      <c r="A5367" s="6">
        <v>44762</v>
      </c>
      <c r="B5367" s="7" t="str">
        <f t="shared" si="83"/>
        <v>7</v>
      </c>
      <c r="C5367" s="17">
        <f>_xlfn.ISOWEEKNUM(Table3[[#This Row],[dt]])</f>
        <v>29</v>
      </c>
      <c r="D5367" s="1">
        <v>12790</v>
      </c>
      <c r="E5367" s="1" t="s">
        <v>10</v>
      </c>
      <c r="F5367" s="1" t="s">
        <v>91</v>
      </c>
      <c r="G5367" s="1" t="s">
        <v>74</v>
      </c>
      <c r="H5367" s="1" t="s">
        <v>19</v>
      </c>
      <c r="I5367" s="1" t="s">
        <v>21</v>
      </c>
      <c r="J5367" s="1" t="s">
        <v>16</v>
      </c>
      <c r="K5367" s="1" t="s">
        <v>14</v>
      </c>
      <c r="L5367" s="1" t="s">
        <v>76</v>
      </c>
      <c r="M5367" s="1">
        <v>80160</v>
      </c>
      <c r="N5367" s="17">
        <v>134.50792851749307</v>
      </c>
      <c r="O5367" s="8">
        <v>2584.0151081218833</v>
      </c>
      <c r="P5367" s="8">
        <v>2896.4209954281705</v>
      </c>
      <c r="Q5367" s="8">
        <f>P5367-Table3[[#This Row],[paid]]</f>
        <v>312.40588730628724</v>
      </c>
      <c r="R5367" s="8">
        <v>21.533459234349031</v>
      </c>
      <c r="S5367" s="8">
        <v>4400</v>
      </c>
      <c r="T5367" s="10">
        <v>0.04</v>
      </c>
      <c r="U5367" s="8">
        <v>189.12077298610885</v>
      </c>
      <c r="V5367" s="10">
        <v>1.0882440391355677E-2</v>
      </c>
    </row>
    <row r="5368" spans="1:22" x14ac:dyDescent="0.25">
      <c r="A5368" s="6">
        <v>44762</v>
      </c>
      <c r="B5368" s="7" t="str">
        <f t="shared" si="83"/>
        <v>7</v>
      </c>
      <c r="C5368" s="17">
        <f>_xlfn.ISOWEEKNUM(Table3[[#This Row],[dt]])</f>
        <v>29</v>
      </c>
      <c r="D5368" s="1">
        <v>16656</v>
      </c>
      <c r="E5368" s="1" t="s">
        <v>10</v>
      </c>
      <c r="F5368" s="1" t="s">
        <v>95</v>
      </c>
      <c r="G5368" s="1" t="s">
        <v>65</v>
      </c>
      <c r="H5368" s="1" t="s">
        <v>11</v>
      </c>
      <c r="I5368" s="1" t="s">
        <v>18</v>
      </c>
      <c r="J5368" s="1" t="s">
        <v>13</v>
      </c>
      <c r="K5368" s="1" t="s">
        <v>14</v>
      </c>
      <c r="L5368" s="1" t="s">
        <v>75</v>
      </c>
      <c r="M5368" s="1">
        <v>132680</v>
      </c>
      <c r="N5368" s="17">
        <v>623.31124517851845</v>
      </c>
      <c r="O5368" s="8">
        <v>2518.8521018669448</v>
      </c>
      <c r="P5368" s="8">
        <v>2754.4365614652875</v>
      </c>
      <c r="Q5368" s="8">
        <f>P5368-Table3[[#This Row],[paid]]</f>
        <v>235.58445959834262</v>
      </c>
      <c r="R5368" s="8">
        <v>4.4190387752051663</v>
      </c>
      <c r="S5368" s="8">
        <v>3200</v>
      </c>
      <c r="T5368" s="10">
        <v>0.11</v>
      </c>
      <c r="U5368" s="8">
        <v>294.62603589506597</v>
      </c>
      <c r="V5368" s="10">
        <v>1.782736259125246E-2</v>
      </c>
    </row>
    <row r="5369" spans="1:22" x14ac:dyDescent="0.25">
      <c r="A5369" s="6">
        <v>44762</v>
      </c>
      <c r="B5369" s="7" t="str">
        <f t="shared" si="83"/>
        <v>7</v>
      </c>
      <c r="C5369" s="17">
        <f>_xlfn.ISOWEEKNUM(Table3[[#This Row],[dt]])</f>
        <v>29</v>
      </c>
      <c r="D5369" s="1">
        <v>18204</v>
      </c>
      <c r="E5369" s="1" t="s">
        <v>10</v>
      </c>
      <c r="F5369" s="1" t="s">
        <v>90</v>
      </c>
      <c r="G5369" s="1" t="s">
        <v>41</v>
      </c>
      <c r="H5369" s="1" t="s">
        <v>17</v>
      </c>
      <c r="I5369" s="1" t="s">
        <v>18</v>
      </c>
      <c r="J5369" s="1" t="s">
        <v>13</v>
      </c>
      <c r="K5369" s="1" t="s">
        <v>15</v>
      </c>
      <c r="L5369" s="1" t="s">
        <v>81</v>
      </c>
      <c r="M5369" s="1">
        <v>84910</v>
      </c>
      <c r="N5369" s="17">
        <v>571.12438510189736</v>
      </c>
      <c r="O5369" s="8">
        <v>444.18766035878343</v>
      </c>
      <c r="P5369" s="8">
        <v>631.06070744343435</v>
      </c>
      <c r="Q5369" s="8">
        <f>P5369-Table3[[#This Row],[paid]]</f>
        <v>186.87304708465092</v>
      </c>
      <c r="R5369" s="8">
        <v>1.1049444287531927</v>
      </c>
      <c r="S5369" s="8">
        <v>200</v>
      </c>
      <c r="T5369" s="10">
        <v>0.06</v>
      </c>
      <c r="U5369" s="8">
        <v>7.0837614793887482</v>
      </c>
      <c r="V5369" s="10">
        <v>1.8708610745461196E-3</v>
      </c>
    </row>
    <row r="5370" spans="1:22" x14ac:dyDescent="0.25">
      <c r="A5370" s="6">
        <v>44762</v>
      </c>
      <c r="B5370" s="7" t="str">
        <f t="shared" si="83"/>
        <v>7</v>
      </c>
      <c r="C5370" s="17">
        <f>_xlfn.ISOWEEKNUM(Table3[[#This Row],[dt]])</f>
        <v>29</v>
      </c>
      <c r="D5370" s="1">
        <v>17956</v>
      </c>
      <c r="E5370" s="1" t="s">
        <v>10</v>
      </c>
      <c r="F5370" s="1" t="s">
        <v>90</v>
      </c>
      <c r="G5370" s="1" t="s">
        <v>29</v>
      </c>
      <c r="H5370" s="1" t="s">
        <v>11</v>
      </c>
      <c r="I5370" s="1" t="s">
        <v>18</v>
      </c>
      <c r="J5370" s="1" t="s">
        <v>13</v>
      </c>
      <c r="K5370" s="1" t="s">
        <v>14</v>
      </c>
      <c r="L5370" s="1" t="s">
        <v>79</v>
      </c>
      <c r="M5370" s="1">
        <v>532710</v>
      </c>
      <c r="N5370" s="17">
        <v>805.45948753462596</v>
      </c>
      <c r="O5370" s="8">
        <v>6762.3639562214748</v>
      </c>
      <c r="P5370" s="8">
        <v>6929.783977990809</v>
      </c>
      <c r="Q5370" s="8">
        <f>P5370-Table3[[#This Row],[paid]]</f>
        <v>167.4200217693342</v>
      </c>
      <c r="R5370" s="8">
        <v>8.6035164837423359</v>
      </c>
      <c r="S5370" s="8">
        <v>7400</v>
      </c>
      <c r="T5370" s="10">
        <v>0.08</v>
      </c>
      <c r="U5370" s="8">
        <v>1096.205340839377</v>
      </c>
      <c r="V5370" s="10">
        <v>2.6364586648033962E-2</v>
      </c>
    </row>
    <row r="5371" spans="1:22" x14ac:dyDescent="0.25">
      <c r="A5371" s="6">
        <v>44762</v>
      </c>
      <c r="B5371" s="7" t="str">
        <f t="shared" si="83"/>
        <v>7</v>
      </c>
      <c r="C5371" s="17">
        <f>_xlfn.ISOWEEKNUM(Table3[[#This Row],[dt]])</f>
        <v>29</v>
      </c>
      <c r="D5371" s="1">
        <v>17628</v>
      </c>
      <c r="E5371" s="1" t="s">
        <v>10</v>
      </c>
      <c r="F5371" s="1" t="s">
        <v>89</v>
      </c>
      <c r="G5371" s="1" t="s">
        <v>72</v>
      </c>
      <c r="H5371" s="1" t="s">
        <v>11</v>
      </c>
      <c r="I5371" s="1" t="s">
        <v>22</v>
      </c>
      <c r="J5371" s="1" t="s">
        <v>13</v>
      </c>
      <c r="K5371" s="1" t="s">
        <v>15</v>
      </c>
      <c r="L5371" s="1" t="s">
        <v>75</v>
      </c>
      <c r="M5371" s="1">
        <v>10380</v>
      </c>
      <c r="N5371" s="17">
        <v>53.742603550295861</v>
      </c>
      <c r="O5371" s="8">
        <v>164.94049012166573</v>
      </c>
      <c r="P5371" s="8">
        <v>211.05550880952788</v>
      </c>
      <c r="Q5371" s="8">
        <f>P5371-Table3[[#This Row],[paid]]</f>
        <v>46.115018687862147</v>
      </c>
      <c r="R5371" s="8">
        <v>3.9271545267063264</v>
      </c>
      <c r="S5371" s="8">
        <v>200</v>
      </c>
      <c r="T5371" s="10">
        <v>0.06</v>
      </c>
      <c r="U5371" s="8">
        <v>69.088142559686048</v>
      </c>
      <c r="V5371" s="10">
        <v>5.455763979610715E-2</v>
      </c>
    </row>
    <row r="5372" spans="1:22" x14ac:dyDescent="0.25">
      <c r="A5372" s="6">
        <v>44762</v>
      </c>
      <c r="B5372" s="7" t="str">
        <f t="shared" si="83"/>
        <v>7</v>
      </c>
      <c r="C5372" s="17">
        <f>_xlfn.ISOWEEKNUM(Table3[[#This Row],[dt]])</f>
        <v>29</v>
      </c>
      <c r="D5372" s="1">
        <v>18236</v>
      </c>
      <c r="E5372" s="1" t="s">
        <v>10</v>
      </c>
      <c r="F5372" s="1" t="s">
        <v>92</v>
      </c>
      <c r="G5372" s="1" t="s">
        <v>25</v>
      </c>
      <c r="H5372" s="1" t="s">
        <v>11</v>
      </c>
      <c r="I5372" s="1" t="s">
        <v>12</v>
      </c>
      <c r="J5372" s="1" t="s">
        <v>16</v>
      </c>
      <c r="K5372" s="1" t="s">
        <v>15</v>
      </c>
      <c r="L5372" s="1" t="s">
        <v>80</v>
      </c>
      <c r="M5372" s="1">
        <v>10220</v>
      </c>
      <c r="N5372" s="17">
        <v>55.673151750972757</v>
      </c>
      <c r="O5372" s="8">
        <v>102.21057085497725</v>
      </c>
      <c r="P5372" s="8">
        <v>135.48534813720718</v>
      </c>
      <c r="Q5372" s="8">
        <f>P5372-Table3[[#This Row],[paid]]</f>
        <v>33.274777282229934</v>
      </c>
      <c r="R5372" s="8">
        <v>2.4335850203566012</v>
      </c>
      <c r="S5372" s="8">
        <v>200</v>
      </c>
      <c r="T5372" s="10">
        <v>0.08</v>
      </c>
      <c r="U5372" s="8">
        <v>49.757248233687974</v>
      </c>
      <c r="V5372" s="10">
        <v>6.1208645950530355E-2</v>
      </c>
    </row>
    <row r="5373" spans="1:22" x14ac:dyDescent="0.25">
      <c r="A5373" s="6">
        <v>44762</v>
      </c>
      <c r="B5373" s="7" t="str">
        <f t="shared" si="83"/>
        <v>7</v>
      </c>
      <c r="C5373" s="17">
        <f>_xlfn.ISOWEEKNUM(Table3[[#This Row],[dt]])</f>
        <v>29</v>
      </c>
      <c r="D5373" s="1">
        <v>17144</v>
      </c>
      <c r="E5373" s="1" t="s">
        <v>24</v>
      </c>
      <c r="F5373" s="1" t="s">
        <v>91</v>
      </c>
      <c r="G5373" s="1" t="s">
        <v>45</v>
      </c>
      <c r="H5373" s="1" t="s">
        <v>19</v>
      </c>
      <c r="I5373" s="1" t="s">
        <v>21</v>
      </c>
      <c r="J5373" s="1" t="s">
        <v>13</v>
      </c>
      <c r="K5373" s="1" t="s">
        <v>15</v>
      </c>
      <c r="L5373" s="1" t="s">
        <v>76</v>
      </c>
      <c r="M5373" s="1">
        <v>1240</v>
      </c>
      <c r="N5373" s="17">
        <v>8.1045751633986924</v>
      </c>
      <c r="O5373" s="8">
        <v>92.947432817777781</v>
      </c>
      <c r="P5373" s="8">
        <v>125.54990925277173</v>
      </c>
      <c r="Q5373" s="8">
        <f>P5373-Table3[[#This Row],[paid]]</f>
        <v>32.602476434993946</v>
      </c>
      <c r="R5373" s="8">
        <v>15.491238802962965</v>
      </c>
      <c r="S5373" s="8">
        <v>200</v>
      </c>
      <c r="T5373" s="10">
        <v>0.12</v>
      </c>
      <c r="U5373" s="8">
        <v>6.489903689594537</v>
      </c>
      <c r="V5373" s="10">
        <v>8.6153038370957134E-3</v>
      </c>
    </row>
    <row r="5374" spans="1:22" x14ac:dyDescent="0.25">
      <c r="A5374" s="6">
        <v>44762</v>
      </c>
      <c r="B5374" s="7" t="str">
        <f t="shared" si="83"/>
        <v>7</v>
      </c>
      <c r="C5374" s="17">
        <f>_xlfn.ISOWEEKNUM(Table3[[#This Row],[dt]])</f>
        <v>29</v>
      </c>
      <c r="D5374" s="1">
        <v>18006</v>
      </c>
      <c r="E5374" s="1" t="s">
        <v>10</v>
      </c>
      <c r="F5374" s="1" t="s">
        <v>92</v>
      </c>
      <c r="G5374" s="1" t="s">
        <v>28</v>
      </c>
      <c r="H5374" s="1" t="s">
        <v>11</v>
      </c>
      <c r="I5374" s="1" t="s">
        <v>12</v>
      </c>
      <c r="J5374" s="1" t="s">
        <v>16</v>
      </c>
      <c r="K5374" s="1" t="s">
        <v>14</v>
      </c>
      <c r="L5374" s="1" t="s">
        <v>77</v>
      </c>
      <c r="M5374" s="1">
        <v>80</v>
      </c>
      <c r="N5374" s="17">
        <v>0.35874439461883406</v>
      </c>
      <c r="O5374" s="8">
        <v>3.0499830764818983</v>
      </c>
      <c r="P5374" s="8">
        <v>5.8826039374741271E-3</v>
      </c>
      <c r="Q5374" s="8">
        <f>P5374-Table3[[#This Row],[paid]]</f>
        <v>-3.0441004725444243</v>
      </c>
      <c r="R5374" s="8">
        <v>1</v>
      </c>
      <c r="S5374" s="8">
        <v>200</v>
      </c>
      <c r="T5374" s="10">
        <v>0.08</v>
      </c>
      <c r="U5374" s="8">
        <v>1.4004014939486742E-3</v>
      </c>
      <c r="V5374" s="10">
        <v>3.9676349363690647E-2</v>
      </c>
    </row>
    <row r="5375" spans="1:22" x14ac:dyDescent="0.25">
      <c r="A5375" s="6">
        <v>44762</v>
      </c>
      <c r="B5375" s="7" t="str">
        <f t="shared" si="83"/>
        <v>7</v>
      </c>
      <c r="C5375" s="17">
        <f>_xlfn.ISOWEEKNUM(Table3[[#This Row],[dt]])</f>
        <v>29</v>
      </c>
      <c r="D5375" s="1">
        <v>17473</v>
      </c>
      <c r="E5375" s="1" t="s">
        <v>10</v>
      </c>
      <c r="F5375" s="1" t="s">
        <v>93</v>
      </c>
      <c r="G5375" s="1" t="s">
        <v>59</v>
      </c>
      <c r="H5375" s="1" t="s">
        <v>17</v>
      </c>
      <c r="I5375" s="1" t="s">
        <v>12</v>
      </c>
      <c r="J5375" s="1" t="s">
        <v>16</v>
      </c>
      <c r="K5375" s="1" t="s">
        <v>15</v>
      </c>
      <c r="L5375" s="1" t="s">
        <v>75</v>
      </c>
      <c r="M5375" s="1">
        <v>840</v>
      </c>
      <c r="N5375" s="17">
        <v>1.7453250222617989</v>
      </c>
      <c r="O5375" s="8">
        <v>19.238359413782074</v>
      </c>
      <c r="P5375" s="8">
        <v>0.26648563549317211</v>
      </c>
      <c r="Q5375" s="8">
        <f>P5375-Table3[[#This Row],[paid]]</f>
        <v>-18.971873778288902</v>
      </c>
      <c r="R5375" s="8">
        <v>0.15268539217287361</v>
      </c>
      <c r="S5375" s="8">
        <v>200</v>
      </c>
      <c r="T5375" s="10">
        <v>6.5000000000000002E-2</v>
      </c>
      <c r="U5375" s="8">
        <v>3.3174060462205314E-2</v>
      </c>
      <c r="V5375" s="10">
        <v>2.0747872833002601E-2</v>
      </c>
    </row>
    <row r="5376" spans="1:22" x14ac:dyDescent="0.25">
      <c r="A5376" s="6">
        <v>44762</v>
      </c>
      <c r="B5376" s="7" t="str">
        <f t="shared" si="83"/>
        <v>7</v>
      </c>
      <c r="C5376" s="17">
        <f>_xlfn.ISOWEEKNUM(Table3[[#This Row],[dt]])</f>
        <v>29</v>
      </c>
      <c r="D5376" s="1">
        <v>18220</v>
      </c>
      <c r="E5376" s="1" t="s">
        <v>10</v>
      </c>
      <c r="F5376" s="1" t="s">
        <v>89</v>
      </c>
      <c r="G5376" s="1" t="s">
        <v>70</v>
      </c>
      <c r="H5376" s="1" t="s">
        <v>17</v>
      </c>
      <c r="I5376" s="1" t="s">
        <v>12</v>
      </c>
      <c r="J5376" s="1" t="s">
        <v>16</v>
      </c>
      <c r="K5376" s="1" t="s">
        <v>15</v>
      </c>
      <c r="L5376" s="1" t="s">
        <v>80</v>
      </c>
      <c r="M5376" s="1">
        <v>3010</v>
      </c>
      <c r="N5376" s="17">
        <v>14.957023905452591</v>
      </c>
      <c r="O5376" s="8">
        <v>30.450116763263555</v>
      </c>
      <c r="P5376" s="8">
        <v>2.0515456051889895</v>
      </c>
      <c r="Q5376" s="8">
        <f>P5376-Table3[[#This Row],[paid]]</f>
        <v>-28.398571158074567</v>
      </c>
      <c r="R5376" s="8">
        <v>0.13716268812280882</v>
      </c>
      <c r="S5376" s="8">
        <v>200</v>
      </c>
      <c r="T5376" s="10">
        <v>7.0000000000000007E-2</v>
      </c>
      <c r="U5376" s="8">
        <v>4.6381977869954419E-2</v>
      </c>
      <c r="V5376" s="10">
        <v>3.7680515731358948E-3</v>
      </c>
    </row>
    <row r="5377" spans="1:22" x14ac:dyDescent="0.25">
      <c r="A5377" s="6">
        <v>44762</v>
      </c>
      <c r="B5377" s="7" t="str">
        <f t="shared" si="83"/>
        <v>7</v>
      </c>
      <c r="C5377" s="17">
        <f>_xlfn.ISOWEEKNUM(Table3[[#This Row],[dt]])</f>
        <v>29</v>
      </c>
      <c r="D5377" s="1">
        <v>2851</v>
      </c>
      <c r="E5377" s="1" t="s">
        <v>10</v>
      </c>
      <c r="F5377" s="1" t="s">
        <v>92</v>
      </c>
      <c r="G5377" s="1" t="s">
        <v>66</v>
      </c>
      <c r="H5377" s="1" t="s">
        <v>11</v>
      </c>
      <c r="I5377" s="1" t="s">
        <v>18</v>
      </c>
      <c r="J5377" s="1" t="s">
        <v>13</v>
      </c>
      <c r="K5377" s="1" t="s">
        <v>15</v>
      </c>
      <c r="L5377" s="1" t="s">
        <v>76</v>
      </c>
      <c r="M5377" s="1">
        <v>29830</v>
      </c>
      <c r="N5377" s="17">
        <v>191.51556420233462</v>
      </c>
      <c r="O5377" s="8">
        <v>867.49709124602145</v>
      </c>
      <c r="P5377" s="8">
        <v>839.08684279730278</v>
      </c>
      <c r="Q5377" s="8">
        <f>P5377-Table3[[#This Row],[paid]]</f>
        <v>-28.410248448718676</v>
      </c>
      <c r="R5377" s="8">
        <v>4.3812984406364723</v>
      </c>
      <c r="S5377" s="8">
        <v>600</v>
      </c>
      <c r="T5377" s="10">
        <v>0.08</v>
      </c>
      <c r="U5377" s="8">
        <v>230.75852779506096</v>
      </c>
      <c r="V5377" s="10">
        <v>4.5835249310184734E-2</v>
      </c>
    </row>
    <row r="5378" spans="1:22" x14ac:dyDescent="0.25">
      <c r="A5378" s="6">
        <v>44762</v>
      </c>
      <c r="B5378" s="7" t="str">
        <f t="shared" ref="B5378:B5441" si="84">TEXT(A5378,"M")</f>
        <v>7</v>
      </c>
      <c r="C5378" s="17">
        <f>_xlfn.ISOWEEKNUM(Table3[[#This Row],[dt]])</f>
        <v>29</v>
      </c>
      <c r="D5378" s="1">
        <v>17365</v>
      </c>
      <c r="E5378" s="1" t="s">
        <v>10</v>
      </c>
      <c r="F5378" s="1" t="s">
        <v>92</v>
      </c>
      <c r="G5378" s="1" t="s">
        <v>57</v>
      </c>
      <c r="H5378" s="1" t="s">
        <v>17</v>
      </c>
      <c r="I5378" s="1" t="s">
        <v>18</v>
      </c>
      <c r="J5378" s="1" t="s">
        <v>16</v>
      </c>
      <c r="K5378" s="1" t="s">
        <v>15</v>
      </c>
      <c r="L5378" s="1" t="s">
        <v>75</v>
      </c>
      <c r="M5378" s="1">
        <v>2470</v>
      </c>
      <c r="N5378" s="17">
        <v>3.750949126803341</v>
      </c>
      <c r="O5378" s="8">
        <v>72.358365000349281</v>
      </c>
      <c r="P5378" s="8">
        <v>2.5130791297683106</v>
      </c>
      <c r="Q5378" s="8">
        <f>P5378-Table3[[#This Row],[paid]]</f>
        <v>-69.845285870580966</v>
      </c>
      <c r="R5378" s="8">
        <v>0.66998486111434519</v>
      </c>
      <c r="S5378" s="8">
        <v>200</v>
      </c>
      <c r="T5378" s="10">
        <v>0.1</v>
      </c>
      <c r="U5378" s="8">
        <v>0.22950394116202588</v>
      </c>
      <c r="V5378" s="10">
        <v>1.5220633686876428E-2</v>
      </c>
    </row>
    <row r="5379" spans="1:22" x14ac:dyDescent="0.25">
      <c r="A5379" s="6">
        <v>44762</v>
      </c>
      <c r="B5379" s="7" t="str">
        <f t="shared" si="84"/>
        <v>7</v>
      </c>
      <c r="C5379" s="17">
        <f>_xlfn.ISOWEEKNUM(Table3[[#This Row],[dt]])</f>
        <v>29</v>
      </c>
      <c r="D5379" s="1">
        <v>18201</v>
      </c>
      <c r="E5379" s="1" t="s">
        <v>10</v>
      </c>
      <c r="F5379" s="1" t="s">
        <v>93</v>
      </c>
      <c r="G5379" s="1" t="s">
        <v>49</v>
      </c>
      <c r="H5379" s="1" t="s">
        <v>11</v>
      </c>
      <c r="I5379" s="1" t="s">
        <v>18</v>
      </c>
      <c r="J5379" s="1" t="s">
        <v>16</v>
      </c>
      <c r="K5379" s="1" t="s">
        <v>15</v>
      </c>
      <c r="L5379" s="1" t="s">
        <v>79</v>
      </c>
      <c r="M5379" s="1">
        <v>91360</v>
      </c>
      <c r="N5379" s="17">
        <v>586.69991894756527</v>
      </c>
      <c r="O5379" s="8">
        <v>1599.7280326733132</v>
      </c>
      <c r="P5379" s="8">
        <v>1518.7059985559563</v>
      </c>
      <c r="Q5379" s="8">
        <f>P5379-Table3[[#This Row],[paid]]</f>
        <v>-81.022034117356952</v>
      </c>
      <c r="R5379" s="8">
        <v>2.5885566871736461</v>
      </c>
      <c r="S5379" s="8">
        <v>1400</v>
      </c>
      <c r="T5379" s="10">
        <v>0.15</v>
      </c>
      <c r="U5379" s="8">
        <v>73.128721782198312</v>
      </c>
      <c r="V5379" s="10">
        <v>8.0253322951394038E-3</v>
      </c>
    </row>
    <row r="5380" spans="1:22" x14ac:dyDescent="0.25">
      <c r="A5380" s="6">
        <v>44762</v>
      </c>
      <c r="B5380" s="7" t="str">
        <f t="shared" si="84"/>
        <v>7</v>
      </c>
      <c r="C5380" s="17">
        <f>_xlfn.ISOWEEKNUM(Table3[[#This Row],[dt]])</f>
        <v>29</v>
      </c>
      <c r="D5380" s="1">
        <v>14706</v>
      </c>
      <c r="E5380" s="1" t="s">
        <v>10</v>
      </c>
      <c r="F5380" s="1" t="s">
        <v>95</v>
      </c>
      <c r="G5380" s="1" t="s">
        <v>50</v>
      </c>
      <c r="H5380" s="1" t="s">
        <v>17</v>
      </c>
      <c r="I5380" s="1" t="s">
        <v>12</v>
      </c>
      <c r="J5380" s="1" t="s">
        <v>13</v>
      </c>
      <c r="K5380" s="1" t="s">
        <v>15</v>
      </c>
      <c r="L5380" s="1" t="s">
        <v>80</v>
      </c>
      <c r="M5380" s="1">
        <v>2070</v>
      </c>
      <c r="N5380" s="17">
        <v>13.664250582448874</v>
      </c>
      <c r="O5380" s="8">
        <v>97.596298605203415</v>
      </c>
      <c r="P5380" s="8">
        <v>4.3581054903954408</v>
      </c>
      <c r="Q5380" s="8">
        <f>P5380-Table3[[#This Row],[paid]]</f>
        <v>-93.23819311480797</v>
      </c>
      <c r="R5380" s="8">
        <v>0.31894215230458628</v>
      </c>
      <c r="S5380" s="8">
        <v>200</v>
      </c>
      <c r="T5380" s="10">
        <v>0.11</v>
      </c>
      <c r="U5380" s="8">
        <v>1.6622674031429023</v>
      </c>
      <c r="V5380" s="10">
        <v>6.3569954376057461E-2</v>
      </c>
    </row>
    <row r="5381" spans="1:22" x14ac:dyDescent="0.25">
      <c r="A5381" s="6">
        <v>44762</v>
      </c>
      <c r="B5381" s="7" t="str">
        <f t="shared" si="84"/>
        <v>7</v>
      </c>
      <c r="C5381" s="17">
        <f>_xlfn.ISOWEEKNUM(Table3[[#This Row],[dt]])</f>
        <v>29</v>
      </c>
      <c r="D5381" s="1">
        <v>15839</v>
      </c>
      <c r="E5381" s="1" t="s">
        <v>10</v>
      </c>
      <c r="F5381" s="1" t="s">
        <v>92</v>
      </c>
      <c r="G5381" s="1" t="s">
        <v>32</v>
      </c>
      <c r="H5381" s="1" t="s">
        <v>19</v>
      </c>
      <c r="I5381" s="1" t="s">
        <v>12</v>
      </c>
      <c r="J5381" s="1" t="s">
        <v>16</v>
      </c>
      <c r="K5381" s="1" t="s">
        <v>14</v>
      </c>
      <c r="L5381" s="1" t="s">
        <v>77</v>
      </c>
      <c r="M5381" s="1">
        <v>69670</v>
      </c>
      <c r="N5381" s="17">
        <v>90.275348234531904</v>
      </c>
      <c r="O5381" s="8">
        <v>1628.8151505458015</v>
      </c>
      <c r="P5381" s="8">
        <v>1531.6859888042056</v>
      </c>
      <c r="Q5381" s="8">
        <f>P5381-Table3[[#This Row],[paid]]</f>
        <v>-97.129161741595908</v>
      </c>
      <c r="R5381" s="8">
        <v>16.966824484852101</v>
      </c>
      <c r="S5381" s="8">
        <v>600</v>
      </c>
      <c r="T5381" s="10">
        <v>7.4999999999999997E-2</v>
      </c>
      <c r="U5381" s="8">
        <v>89.638370516093985</v>
      </c>
      <c r="V5381" s="10">
        <v>9.7537801667902657E-3</v>
      </c>
    </row>
    <row r="5382" spans="1:22" x14ac:dyDescent="0.25">
      <c r="A5382" s="6">
        <v>44762</v>
      </c>
      <c r="B5382" s="7" t="str">
        <f t="shared" si="84"/>
        <v>7</v>
      </c>
      <c r="C5382" s="17">
        <f>_xlfn.ISOWEEKNUM(Table3[[#This Row],[dt]])</f>
        <v>29</v>
      </c>
      <c r="D5382" s="1">
        <v>17268</v>
      </c>
      <c r="E5382" s="1" t="s">
        <v>10</v>
      </c>
      <c r="F5382" s="1" t="s">
        <v>92</v>
      </c>
      <c r="G5382" s="1" t="s">
        <v>44</v>
      </c>
      <c r="H5382" s="1" t="s">
        <v>11</v>
      </c>
      <c r="I5382" s="1" t="s">
        <v>18</v>
      </c>
      <c r="J5382" s="1" t="s">
        <v>16</v>
      </c>
      <c r="K5382" s="1" t="s">
        <v>14</v>
      </c>
      <c r="L5382" s="1" t="s">
        <v>81</v>
      </c>
      <c r="M5382" s="1">
        <v>75500</v>
      </c>
      <c r="N5382" s="17">
        <v>274.60659144893111</v>
      </c>
      <c r="O5382" s="8">
        <v>1646.7602110965556</v>
      </c>
      <c r="P5382" s="8">
        <v>1538.133362254923</v>
      </c>
      <c r="Q5382" s="8">
        <f>P5382-Table3[[#This Row],[paid]]</f>
        <v>-108.62684884163264</v>
      </c>
      <c r="R5382" s="8">
        <v>5.6012252078114129</v>
      </c>
      <c r="S5382" s="8">
        <v>1200</v>
      </c>
      <c r="T5382" s="10">
        <v>0.15</v>
      </c>
      <c r="U5382" s="8">
        <v>180.34345323256375</v>
      </c>
      <c r="V5382" s="10">
        <v>1.9541375893025941E-2</v>
      </c>
    </row>
    <row r="5383" spans="1:22" x14ac:dyDescent="0.25">
      <c r="A5383" s="6">
        <v>44762</v>
      </c>
      <c r="B5383" s="7" t="str">
        <f t="shared" si="84"/>
        <v>7</v>
      </c>
      <c r="C5383" s="17">
        <f>_xlfn.ISOWEEKNUM(Table3[[#This Row],[dt]])</f>
        <v>29</v>
      </c>
      <c r="D5383" s="1">
        <v>2973</v>
      </c>
      <c r="E5383" s="1" t="s">
        <v>10</v>
      </c>
      <c r="F5383" s="1" t="s">
        <v>93</v>
      </c>
      <c r="G5383" s="1" t="s">
        <v>40</v>
      </c>
      <c r="H5383" s="1" t="s">
        <v>11</v>
      </c>
      <c r="I5383" s="1" t="s">
        <v>21</v>
      </c>
      <c r="J5383" s="1" t="s">
        <v>16</v>
      </c>
      <c r="K5383" s="1" t="s">
        <v>14</v>
      </c>
      <c r="L5383" s="1" t="s">
        <v>79</v>
      </c>
      <c r="M5383" s="1">
        <v>10360</v>
      </c>
      <c r="N5383" s="17">
        <v>55.639097744360903</v>
      </c>
      <c r="O5383" s="8">
        <v>331.00365202638091</v>
      </c>
      <c r="P5383" s="8">
        <v>204.63049498706923</v>
      </c>
      <c r="Q5383" s="8">
        <f>P5383-Table3[[#This Row],[paid]]</f>
        <v>-126.37315703931168</v>
      </c>
      <c r="R5383" s="8">
        <v>3.6778183558486766</v>
      </c>
      <c r="S5383" s="8">
        <v>200</v>
      </c>
      <c r="T5383" s="10">
        <v>0.05</v>
      </c>
      <c r="U5383" s="8">
        <v>3.5748970235135071</v>
      </c>
      <c r="V5383" s="10">
        <v>2.9116685204873039E-3</v>
      </c>
    </row>
    <row r="5384" spans="1:22" x14ac:dyDescent="0.25">
      <c r="A5384" s="6">
        <v>44762</v>
      </c>
      <c r="B5384" s="7" t="str">
        <f t="shared" si="84"/>
        <v>7</v>
      </c>
      <c r="C5384" s="17">
        <f>_xlfn.ISOWEEKNUM(Table3[[#This Row],[dt]])</f>
        <v>29</v>
      </c>
      <c r="D5384" s="1">
        <v>17849</v>
      </c>
      <c r="E5384" s="1" t="s">
        <v>10</v>
      </c>
      <c r="F5384" s="1" t="s">
        <v>95</v>
      </c>
      <c r="G5384" s="1" t="s">
        <v>46</v>
      </c>
      <c r="H5384" s="1" t="s">
        <v>11</v>
      </c>
      <c r="I5384" s="1" t="s">
        <v>18</v>
      </c>
      <c r="J5384" s="1" t="s">
        <v>16</v>
      </c>
      <c r="K5384" s="1" t="s">
        <v>15</v>
      </c>
      <c r="L5384" s="1" t="s">
        <v>78</v>
      </c>
      <c r="M5384" s="1">
        <v>235720</v>
      </c>
      <c r="N5384" s="17">
        <v>605.68752701599351</v>
      </c>
      <c r="O5384" s="8">
        <v>2330.6571216564653</v>
      </c>
      <c r="P5384" s="8">
        <v>2198.8316952310247</v>
      </c>
      <c r="Q5384" s="8">
        <f>P5384-Table3[[#This Row],[paid]]</f>
        <v>-131.82542642544058</v>
      </c>
      <c r="R5384" s="8">
        <v>3.6303070430786062</v>
      </c>
      <c r="S5384" s="8">
        <v>1200</v>
      </c>
      <c r="T5384" s="10">
        <v>0.08</v>
      </c>
      <c r="U5384" s="8">
        <v>785.14348346755082</v>
      </c>
      <c r="V5384" s="10">
        <v>5.9512170726119633E-2</v>
      </c>
    </row>
    <row r="5385" spans="1:22" x14ac:dyDescent="0.25">
      <c r="A5385" s="6">
        <v>44762</v>
      </c>
      <c r="B5385" s="7" t="str">
        <f t="shared" si="84"/>
        <v>7</v>
      </c>
      <c r="C5385" s="17">
        <f>_xlfn.ISOWEEKNUM(Table3[[#This Row],[dt]])</f>
        <v>29</v>
      </c>
      <c r="D5385" s="1">
        <v>18202</v>
      </c>
      <c r="E5385" s="1" t="s">
        <v>10</v>
      </c>
      <c r="F5385" s="1" t="s">
        <v>93</v>
      </c>
      <c r="G5385" s="1" t="s">
        <v>52</v>
      </c>
      <c r="H5385" s="1" t="s">
        <v>19</v>
      </c>
      <c r="I5385" s="1" t="s">
        <v>18</v>
      </c>
      <c r="J5385" s="1" t="s">
        <v>16</v>
      </c>
      <c r="K5385" s="1" t="s">
        <v>15</v>
      </c>
      <c r="L5385" s="1" t="s">
        <v>79</v>
      </c>
      <c r="M5385" s="1">
        <v>8090</v>
      </c>
      <c r="N5385" s="17">
        <v>11.730006105006105</v>
      </c>
      <c r="O5385" s="8">
        <v>143.26851224764459</v>
      </c>
      <c r="P5385" s="8">
        <v>7.3707917689474263</v>
      </c>
      <c r="Q5385" s="8">
        <f>P5385-Table3[[#This Row],[paid]]</f>
        <v>-135.89772047869718</v>
      </c>
      <c r="R5385" s="8">
        <v>0.62837066775282724</v>
      </c>
      <c r="S5385" s="8">
        <v>200</v>
      </c>
      <c r="T5385" s="10">
        <v>0.05</v>
      </c>
      <c r="U5385" s="8">
        <v>1.0885172660090892</v>
      </c>
      <c r="V5385" s="10">
        <v>2.4613304787574473E-2</v>
      </c>
    </row>
    <row r="5386" spans="1:22" x14ac:dyDescent="0.25">
      <c r="A5386" s="6">
        <v>44762</v>
      </c>
      <c r="B5386" s="7" t="str">
        <f t="shared" si="84"/>
        <v>7</v>
      </c>
      <c r="C5386" s="17">
        <f>_xlfn.ISOWEEKNUM(Table3[[#This Row],[dt]])</f>
        <v>29</v>
      </c>
      <c r="D5386" s="1">
        <v>2647</v>
      </c>
      <c r="E5386" s="1" t="s">
        <v>10</v>
      </c>
      <c r="F5386" s="1" t="s">
        <v>90</v>
      </c>
      <c r="G5386" s="1" t="s">
        <v>57</v>
      </c>
      <c r="H5386" s="1" t="s">
        <v>11</v>
      </c>
      <c r="I5386" s="1" t="s">
        <v>21</v>
      </c>
      <c r="J5386" s="1" t="s">
        <v>13</v>
      </c>
      <c r="K5386" s="1" t="s">
        <v>14</v>
      </c>
      <c r="L5386" s="1" t="s">
        <v>80</v>
      </c>
      <c r="M5386" s="1">
        <v>145650</v>
      </c>
      <c r="N5386" s="17">
        <v>543.00094184129966</v>
      </c>
      <c r="O5386" s="8">
        <v>2921.7216296156307</v>
      </c>
      <c r="P5386" s="8">
        <v>2783.3291169813765</v>
      </c>
      <c r="Q5386" s="8">
        <f>P5386-Table3[[#This Row],[paid]]</f>
        <v>-138.39251263425422</v>
      </c>
      <c r="R5386" s="8">
        <v>5.1258274203783003</v>
      </c>
      <c r="S5386" s="8">
        <v>3200</v>
      </c>
      <c r="T5386" s="10">
        <v>0.08</v>
      </c>
      <c r="U5386" s="8">
        <v>1127.6096557357337</v>
      </c>
      <c r="V5386" s="10">
        <v>6.7521638557226996E-2</v>
      </c>
    </row>
    <row r="5387" spans="1:22" x14ac:dyDescent="0.25">
      <c r="A5387" s="6">
        <v>44762</v>
      </c>
      <c r="B5387" s="7" t="str">
        <f t="shared" si="84"/>
        <v>7</v>
      </c>
      <c r="C5387" s="17">
        <f>_xlfn.ISOWEEKNUM(Table3[[#This Row],[dt]])</f>
        <v>29</v>
      </c>
      <c r="D5387" s="1">
        <v>15810</v>
      </c>
      <c r="E5387" s="1" t="s">
        <v>10</v>
      </c>
      <c r="F5387" s="1" t="s">
        <v>90</v>
      </c>
      <c r="G5387" s="1" t="s">
        <v>58</v>
      </c>
      <c r="H5387" s="1" t="s">
        <v>11</v>
      </c>
      <c r="I5387" s="1" t="s">
        <v>18</v>
      </c>
      <c r="J5387" s="1" t="s">
        <v>16</v>
      </c>
      <c r="K5387" s="1" t="s">
        <v>14</v>
      </c>
      <c r="L5387" s="1" t="s">
        <v>81</v>
      </c>
      <c r="M5387" s="1">
        <v>19990</v>
      </c>
      <c r="N5387" s="17">
        <v>88.076597186917482</v>
      </c>
      <c r="O5387" s="8">
        <v>356.97463648240318</v>
      </c>
      <c r="P5387" s="8">
        <v>201.54558502183923</v>
      </c>
      <c r="Q5387" s="8">
        <f>P5387-Table3[[#This Row],[paid]]</f>
        <v>-155.42905146056395</v>
      </c>
      <c r="R5387" s="8">
        <v>2.2882989518102765</v>
      </c>
      <c r="S5387" s="8">
        <v>200</v>
      </c>
      <c r="T5387" s="10">
        <v>0.15</v>
      </c>
      <c r="U5387" s="8">
        <v>75.429142414610368</v>
      </c>
      <c r="V5387" s="10">
        <v>6.2375584830628564E-2</v>
      </c>
    </row>
    <row r="5388" spans="1:22" x14ac:dyDescent="0.25">
      <c r="A5388" s="6">
        <v>44762</v>
      </c>
      <c r="B5388" s="7" t="str">
        <f t="shared" si="84"/>
        <v>7</v>
      </c>
      <c r="C5388" s="17">
        <f>_xlfn.ISOWEEKNUM(Table3[[#This Row],[dt]])</f>
        <v>29</v>
      </c>
      <c r="D5388" s="1">
        <v>17957</v>
      </c>
      <c r="E5388" s="1" t="s">
        <v>10</v>
      </c>
      <c r="F5388" s="1" t="s">
        <v>89</v>
      </c>
      <c r="G5388" s="1" t="s">
        <v>67</v>
      </c>
      <c r="H5388" s="1" t="s">
        <v>17</v>
      </c>
      <c r="I5388" s="1" t="s">
        <v>12</v>
      </c>
      <c r="J5388" s="1" t="s">
        <v>16</v>
      </c>
      <c r="K5388" s="1" t="s">
        <v>15</v>
      </c>
      <c r="L5388" s="1" t="s">
        <v>76</v>
      </c>
      <c r="M5388" s="1">
        <v>59300</v>
      </c>
      <c r="N5388" s="17">
        <v>489.54130573803849</v>
      </c>
      <c r="O5388" s="8">
        <v>453.91648743769662</v>
      </c>
      <c r="P5388" s="8">
        <v>260.81088023036847</v>
      </c>
      <c r="Q5388" s="8">
        <f>P5388-Table3[[#This Row],[paid]]</f>
        <v>-193.10560720732815</v>
      </c>
      <c r="R5388" s="8">
        <v>0.53276583032593494</v>
      </c>
      <c r="S5388" s="8">
        <v>200</v>
      </c>
      <c r="T5388" s="10">
        <v>0.06</v>
      </c>
      <c r="U5388" s="8">
        <v>71.605116639049186</v>
      </c>
      <c r="V5388" s="10">
        <v>4.5758007089148255E-2</v>
      </c>
    </row>
    <row r="5389" spans="1:22" x14ac:dyDescent="0.25">
      <c r="A5389" s="6">
        <v>44762</v>
      </c>
      <c r="B5389" s="7" t="str">
        <f t="shared" si="84"/>
        <v>7</v>
      </c>
      <c r="C5389" s="17">
        <f>_xlfn.ISOWEEKNUM(Table3[[#This Row],[dt]])</f>
        <v>29</v>
      </c>
      <c r="D5389" s="1">
        <v>2575</v>
      </c>
      <c r="E5389" s="1" t="s">
        <v>10</v>
      </c>
      <c r="F5389" s="1" t="s">
        <v>91</v>
      </c>
      <c r="G5389" s="1" t="s">
        <v>60</v>
      </c>
      <c r="H5389" s="1" t="s">
        <v>17</v>
      </c>
      <c r="I5389" s="1" t="s">
        <v>18</v>
      </c>
      <c r="J5389" s="1" t="s">
        <v>16</v>
      </c>
      <c r="K5389" s="1" t="s">
        <v>20</v>
      </c>
      <c r="L5389" s="1" t="s">
        <v>77</v>
      </c>
      <c r="M5389" s="1">
        <v>7190</v>
      </c>
      <c r="N5389" s="17">
        <v>6.4205983033189469</v>
      </c>
      <c r="O5389" s="8">
        <v>227.80139392984924</v>
      </c>
      <c r="P5389" s="8">
        <v>13.542789290367416</v>
      </c>
      <c r="Q5389" s="8">
        <f>P5389-Table3[[#This Row],[paid]]</f>
        <v>-214.25860463948183</v>
      </c>
      <c r="R5389" s="8">
        <v>2.1092721660171225</v>
      </c>
      <c r="S5389" s="8">
        <v>10000</v>
      </c>
      <c r="T5389" s="10">
        <v>7.4999999999999997E-2</v>
      </c>
      <c r="U5389" s="8">
        <v>0.22567099149085079</v>
      </c>
      <c r="V5389" s="10">
        <v>2.7772588872732426E-3</v>
      </c>
    </row>
    <row r="5390" spans="1:22" x14ac:dyDescent="0.25">
      <c r="A5390" s="6">
        <v>44762</v>
      </c>
      <c r="B5390" s="7" t="str">
        <f t="shared" si="84"/>
        <v>7</v>
      </c>
      <c r="C5390" s="17">
        <f>_xlfn.ISOWEEKNUM(Table3[[#This Row],[dt]])</f>
        <v>29</v>
      </c>
      <c r="D5390" s="1">
        <v>16537</v>
      </c>
      <c r="E5390" s="1" t="s">
        <v>10</v>
      </c>
      <c r="F5390" s="1" t="s">
        <v>92</v>
      </c>
      <c r="G5390" s="1" t="s">
        <v>62</v>
      </c>
      <c r="H5390" s="1" t="s">
        <v>17</v>
      </c>
      <c r="I5390" s="1" t="s">
        <v>12</v>
      </c>
      <c r="J5390" s="1" t="s">
        <v>16</v>
      </c>
      <c r="K5390" s="1" t="s">
        <v>15</v>
      </c>
      <c r="L5390" s="1" t="s">
        <v>75</v>
      </c>
      <c r="M5390" s="1">
        <v>9650</v>
      </c>
      <c r="N5390" s="17">
        <v>30.461789114607196</v>
      </c>
      <c r="O5390" s="8">
        <v>237.02886690880067</v>
      </c>
      <c r="P5390" s="8">
        <v>19.409471392070383</v>
      </c>
      <c r="Q5390" s="8">
        <f>P5390-Table3[[#This Row],[paid]]</f>
        <v>-217.61939551673029</v>
      </c>
      <c r="R5390" s="8">
        <v>0.63717437341075456</v>
      </c>
      <c r="S5390" s="8">
        <v>200</v>
      </c>
      <c r="T5390" s="10">
        <v>7.4999999999999997E-2</v>
      </c>
      <c r="U5390" s="8">
        <v>7.9122214284664039E-2</v>
      </c>
      <c r="V5390" s="10">
        <v>6.794124089076508E-4</v>
      </c>
    </row>
    <row r="5391" spans="1:22" x14ac:dyDescent="0.25">
      <c r="A5391" s="6">
        <v>44762</v>
      </c>
      <c r="B5391" s="7" t="str">
        <f t="shared" si="84"/>
        <v>7</v>
      </c>
      <c r="C5391" s="17">
        <f>_xlfn.ISOWEEKNUM(Table3[[#This Row],[dt]])</f>
        <v>29</v>
      </c>
      <c r="D5391" s="1">
        <v>16483</v>
      </c>
      <c r="E5391" s="1" t="s">
        <v>10</v>
      </c>
      <c r="F5391" s="1" t="s">
        <v>94</v>
      </c>
      <c r="G5391" s="1" t="s">
        <v>58</v>
      </c>
      <c r="H5391" s="1" t="s">
        <v>17</v>
      </c>
      <c r="I5391" s="1" t="s">
        <v>18</v>
      </c>
      <c r="J5391" s="1" t="s">
        <v>13</v>
      </c>
      <c r="K5391" s="1" t="s">
        <v>15</v>
      </c>
      <c r="L5391" s="1" t="s">
        <v>79</v>
      </c>
      <c r="M5391" s="1">
        <v>63460</v>
      </c>
      <c r="N5391" s="17">
        <v>218.01444296431325</v>
      </c>
      <c r="O5391" s="8">
        <v>1001.1552401616153</v>
      </c>
      <c r="P5391" s="8">
        <v>742.40238777087689</v>
      </c>
      <c r="Q5391" s="8">
        <f>P5391-Table3[[#This Row],[paid]]</f>
        <v>-258.75285239073844</v>
      </c>
      <c r="R5391" s="8">
        <v>3.4052899325225008</v>
      </c>
      <c r="S5391" s="8">
        <v>600</v>
      </c>
      <c r="T5391" s="10">
        <v>0.06</v>
      </c>
      <c r="U5391" s="8">
        <v>109.07999104918916</v>
      </c>
      <c r="V5391" s="10">
        <v>2.4488065781664722E-2</v>
      </c>
    </row>
    <row r="5392" spans="1:22" x14ac:dyDescent="0.25">
      <c r="A5392" s="6">
        <v>44762</v>
      </c>
      <c r="B5392" s="7" t="str">
        <f t="shared" si="84"/>
        <v>7</v>
      </c>
      <c r="C5392" s="17">
        <f>_xlfn.ISOWEEKNUM(Table3[[#This Row],[dt]])</f>
        <v>29</v>
      </c>
      <c r="D5392" s="1">
        <v>18184</v>
      </c>
      <c r="E5392" s="1" t="s">
        <v>10</v>
      </c>
      <c r="F5392" s="1" t="s">
        <v>90</v>
      </c>
      <c r="G5392" s="1" t="s">
        <v>42</v>
      </c>
      <c r="H5392" s="1" t="s">
        <v>11</v>
      </c>
      <c r="I5392" s="1" t="s">
        <v>12</v>
      </c>
      <c r="J5392" s="1" t="s">
        <v>13</v>
      </c>
      <c r="K5392" s="1" t="s">
        <v>15</v>
      </c>
      <c r="L5392" s="1" t="s">
        <v>75</v>
      </c>
      <c r="M5392" s="1">
        <v>21090</v>
      </c>
      <c r="N5392" s="17">
        <v>90.758472296933832</v>
      </c>
      <c r="O5392" s="8">
        <v>353.14090693650093</v>
      </c>
      <c r="P5392" s="8">
        <v>55.643279894289073</v>
      </c>
      <c r="Q5392" s="8">
        <f>P5392-Table3[[#This Row],[paid]]</f>
        <v>-297.49762704221183</v>
      </c>
      <c r="R5392" s="8">
        <v>0.61309185232031405</v>
      </c>
      <c r="S5392" s="8">
        <v>200</v>
      </c>
      <c r="T5392" s="10">
        <v>7.0000000000000007E-2</v>
      </c>
      <c r="U5392" s="8">
        <v>21.52949228300076</v>
      </c>
      <c r="V5392" s="10">
        <v>6.4486649971935581E-2</v>
      </c>
    </row>
    <row r="5393" spans="1:22" x14ac:dyDescent="0.25">
      <c r="A5393" s="6">
        <v>44762</v>
      </c>
      <c r="B5393" s="7" t="str">
        <f t="shared" si="84"/>
        <v>7</v>
      </c>
      <c r="C5393" s="17">
        <f>_xlfn.ISOWEEKNUM(Table3[[#This Row],[dt]])</f>
        <v>29</v>
      </c>
      <c r="D5393" s="1">
        <v>17282</v>
      </c>
      <c r="E5393" s="1" t="s">
        <v>10</v>
      </c>
      <c r="F5393" s="1" t="s">
        <v>89</v>
      </c>
      <c r="G5393" s="1" t="s">
        <v>56</v>
      </c>
      <c r="H5393" s="1" t="s">
        <v>17</v>
      </c>
      <c r="I5393" s="1" t="s">
        <v>18</v>
      </c>
      <c r="J5393" s="1" t="s">
        <v>13</v>
      </c>
      <c r="K5393" s="1" t="s">
        <v>14</v>
      </c>
      <c r="L5393" s="1" t="s">
        <v>80</v>
      </c>
      <c r="M5393" s="1">
        <v>9920</v>
      </c>
      <c r="N5393" s="17">
        <v>28.467572221159365</v>
      </c>
      <c r="O5393" s="8">
        <v>442.40367553251838</v>
      </c>
      <c r="P5393" s="8">
        <v>139.93509537920355</v>
      </c>
      <c r="Q5393" s="8">
        <f>P5393-Table3[[#This Row],[paid]]</f>
        <v>-302.46858015331486</v>
      </c>
      <c r="R5393" s="8">
        <v>4.9155963948057586</v>
      </c>
      <c r="S5393" s="8">
        <v>200</v>
      </c>
      <c r="T5393" s="10">
        <v>7.0000000000000007E-2</v>
      </c>
      <c r="U5393" s="8">
        <v>16.813368303200711</v>
      </c>
      <c r="V5393" s="10">
        <v>2.0025198417450787E-2</v>
      </c>
    </row>
    <row r="5394" spans="1:22" x14ac:dyDescent="0.25">
      <c r="A5394" s="6">
        <v>44762</v>
      </c>
      <c r="B5394" s="7" t="str">
        <f t="shared" si="84"/>
        <v>7</v>
      </c>
      <c r="C5394" s="17">
        <f>_xlfn.ISOWEEKNUM(Table3[[#This Row],[dt]])</f>
        <v>29</v>
      </c>
      <c r="D5394" s="1">
        <v>15372</v>
      </c>
      <c r="E5394" s="1" t="s">
        <v>10</v>
      </c>
      <c r="F5394" s="1" t="s">
        <v>90</v>
      </c>
      <c r="G5394" s="1" t="s">
        <v>70</v>
      </c>
      <c r="H5394" s="1" t="s">
        <v>11</v>
      </c>
      <c r="I5394" s="1" t="s">
        <v>12</v>
      </c>
      <c r="J5394" s="1" t="s">
        <v>16</v>
      </c>
      <c r="K5394" s="1" t="s">
        <v>15</v>
      </c>
      <c r="L5394" s="1" t="s">
        <v>81</v>
      </c>
      <c r="M5394" s="1">
        <v>40580</v>
      </c>
      <c r="N5394" s="17">
        <v>357.7512545775125</v>
      </c>
      <c r="O5394" s="8">
        <v>361.25608583868058</v>
      </c>
      <c r="P5394" s="8">
        <v>47.340592649285547</v>
      </c>
      <c r="Q5394" s="8">
        <f>P5394-Table3[[#This Row],[paid]]</f>
        <v>-313.91549318939502</v>
      </c>
      <c r="R5394" s="8">
        <v>0.13232823657094528</v>
      </c>
      <c r="S5394" s="8">
        <v>200</v>
      </c>
      <c r="T5394" s="10">
        <v>0.105</v>
      </c>
      <c r="U5394" s="8">
        <v>3.9228328955494836</v>
      </c>
      <c r="V5394" s="10">
        <v>1.3810673800287705E-2</v>
      </c>
    </row>
    <row r="5395" spans="1:22" x14ac:dyDescent="0.25">
      <c r="A5395" s="6">
        <v>44762</v>
      </c>
      <c r="B5395" s="7" t="str">
        <f t="shared" si="84"/>
        <v>7</v>
      </c>
      <c r="C5395" s="17">
        <f>_xlfn.ISOWEEKNUM(Table3[[#This Row],[dt]])</f>
        <v>29</v>
      </c>
      <c r="D5395" s="1">
        <v>7282</v>
      </c>
      <c r="E5395" s="1" t="s">
        <v>10</v>
      </c>
      <c r="F5395" s="1" t="s">
        <v>93</v>
      </c>
      <c r="G5395" s="1" t="s">
        <v>65</v>
      </c>
      <c r="H5395" s="1" t="s">
        <v>19</v>
      </c>
      <c r="I5395" s="1" t="s">
        <v>21</v>
      </c>
      <c r="J5395" s="1" t="s">
        <v>13</v>
      </c>
      <c r="K5395" s="1" t="s">
        <v>15</v>
      </c>
      <c r="L5395" s="1" t="s">
        <v>78</v>
      </c>
      <c r="M5395" s="1">
        <v>27350</v>
      </c>
      <c r="N5395" s="17">
        <v>36.167680507802167</v>
      </c>
      <c r="O5395" s="8">
        <v>362.05072338124592</v>
      </c>
      <c r="P5395" s="8">
        <v>29.098966424159027</v>
      </c>
      <c r="Q5395" s="8">
        <f>P5395-Table3[[#This Row],[paid]]</f>
        <v>-332.9517569570869</v>
      </c>
      <c r="R5395" s="8">
        <v>0.80455716306943537</v>
      </c>
      <c r="S5395" s="8">
        <v>200</v>
      </c>
      <c r="T5395" s="10">
        <v>0.02</v>
      </c>
      <c r="U5395" s="8">
        <v>1.0577432434057958</v>
      </c>
      <c r="V5395" s="10">
        <v>6.0583093570385303E-3</v>
      </c>
    </row>
    <row r="5396" spans="1:22" x14ac:dyDescent="0.25">
      <c r="A5396" s="6">
        <v>44762</v>
      </c>
      <c r="B5396" s="7" t="str">
        <f t="shared" si="84"/>
        <v>7</v>
      </c>
      <c r="C5396" s="17">
        <f>_xlfn.ISOWEEKNUM(Table3[[#This Row],[dt]])</f>
        <v>29</v>
      </c>
      <c r="D5396" s="1">
        <v>15673</v>
      </c>
      <c r="E5396" s="1" t="s">
        <v>10</v>
      </c>
      <c r="F5396" s="1" t="s">
        <v>89</v>
      </c>
      <c r="G5396" s="1" t="s">
        <v>27</v>
      </c>
      <c r="H5396" s="1" t="s">
        <v>19</v>
      </c>
      <c r="I5396" s="1" t="s">
        <v>21</v>
      </c>
      <c r="J5396" s="1" t="s">
        <v>16</v>
      </c>
      <c r="K5396" s="1" t="s">
        <v>15</v>
      </c>
      <c r="L5396" s="1" t="s">
        <v>78</v>
      </c>
      <c r="M5396" s="1">
        <v>63650</v>
      </c>
      <c r="N5396" s="17">
        <v>32.476067836143642</v>
      </c>
      <c r="O5396" s="8">
        <v>472.28866957797578</v>
      </c>
      <c r="P5396" s="8">
        <v>121.73078469409819</v>
      </c>
      <c r="Q5396" s="8">
        <f>P5396-Table3[[#This Row],[paid]]</f>
        <v>-350.55788488387759</v>
      </c>
      <c r="R5396" s="8">
        <v>3.7483227744283796</v>
      </c>
      <c r="S5396" s="8">
        <v>200</v>
      </c>
      <c r="T5396" s="10">
        <v>0.06</v>
      </c>
      <c r="U5396" s="8">
        <v>5.9551392976980848</v>
      </c>
      <c r="V5396" s="10">
        <v>8.1534282291629238E-3</v>
      </c>
    </row>
    <row r="5397" spans="1:22" x14ac:dyDescent="0.25">
      <c r="A5397" s="6">
        <v>44762</v>
      </c>
      <c r="B5397" s="7" t="str">
        <f t="shared" si="84"/>
        <v>7</v>
      </c>
      <c r="C5397" s="17">
        <f>_xlfn.ISOWEEKNUM(Table3[[#This Row],[dt]])</f>
        <v>29</v>
      </c>
      <c r="D5397" s="1">
        <v>10601</v>
      </c>
      <c r="E5397" s="1" t="s">
        <v>10</v>
      </c>
      <c r="F5397" s="1" t="s">
        <v>92</v>
      </c>
      <c r="G5397" s="1" t="s">
        <v>39</v>
      </c>
      <c r="H5397" s="1" t="s">
        <v>11</v>
      </c>
      <c r="I5397" s="1" t="s">
        <v>21</v>
      </c>
      <c r="J5397" s="1" t="s">
        <v>16</v>
      </c>
      <c r="K5397" s="1" t="s">
        <v>14</v>
      </c>
      <c r="L5397" s="1" t="s">
        <v>79</v>
      </c>
      <c r="M5397" s="1">
        <v>48190</v>
      </c>
      <c r="N5397" s="17">
        <v>151.93178561192317</v>
      </c>
      <c r="O5397" s="8">
        <v>827.23861562063507</v>
      </c>
      <c r="P5397" s="8">
        <v>476.07515150900934</v>
      </c>
      <c r="Q5397" s="8">
        <f>P5397-Table3[[#This Row],[paid]]</f>
        <v>-351.16346411162573</v>
      </c>
      <c r="R5397" s="8">
        <v>3.1334796046236182</v>
      </c>
      <c r="S5397" s="8">
        <v>400</v>
      </c>
      <c r="T5397" s="10">
        <v>0.08</v>
      </c>
      <c r="U5397" s="8">
        <v>156.27639453431556</v>
      </c>
      <c r="V5397" s="10">
        <v>5.4709987852046844E-2</v>
      </c>
    </row>
    <row r="5398" spans="1:22" x14ac:dyDescent="0.25">
      <c r="A5398" s="6">
        <v>44762</v>
      </c>
      <c r="B5398" s="7" t="str">
        <f t="shared" si="84"/>
        <v>7</v>
      </c>
      <c r="C5398" s="17">
        <f>_xlfn.ISOWEEKNUM(Table3[[#This Row],[dt]])</f>
        <v>29</v>
      </c>
      <c r="D5398" s="1">
        <v>17047</v>
      </c>
      <c r="E5398" s="1" t="s">
        <v>10</v>
      </c>
      <c r="F5398" s="1" t="s">
        <v>90</v>
      </c>
      <c r="G5398" s="1" t="s">
        <v>31</v>
      </c>
      <c r="H5398" s="1" t="s">
        <v>17</v>
      </c>
      <c r="I5398" s="1" t="s">
        <v>12</v>
      </c>
      <c r="J5398" s="1" t="s">
        <v>16</v>
      </c>
      <c r="K5398" s="1" t="s">
        <v>20</v>
      </c>
      <c r="L5398" s="1" t="s">
        <v>80</v>
      </c>
      <c r="M5398" s="1">
        <v>19400</v>
      </c>
      <c r="N5398" s="17">
        <v>7.4439511045332454</v>
      </c>
      <c r="O5398" s="8">
        <v>428.67952918389966</v>
      </c>
      <c r="P5398" s="8">
        <v>75.977844160935277</v>
      </c>
      <c r="Q5398" s="8">
        <f>P5398-Table3[[#This Row],[paid]]</f>
        <v>-352.7016850229644</v>
      </c>
      <c r="R5398" s="8">
        <v>10.206655456759517</v>
      </c>
      <c r="S5398" s="8">
        <v>200</v>
      </c>
      <c r="T5398" s="10">
        <v>7.4999999999999997E-2</v>
      </c>
      <c r="U5398" s="8">
        <v>6.3627155821903241</v>
      </c>
      <c r="V5398" s="10">
        <v>1.3957392562830342E-2</v>
      </c>
    </row>
    <row r="5399" spans="1:22" x14ac:dyDescent="0.25">
      <c r="A5399" s="6">
        <v>44762</v>
      </c>
      <c r="B5399" s="7" t="str">
        <f t="shared" si="84"/>
        <v>7</v>
      </c>
      <c r="C5399" s="17">
        <f>_xlfn.ISOWEEKNUM(Table3[[#This Row],[dt]])</f>
        <v>29</v>
      </c>
      <c r="D5399" s="1">
        <v>17246</v>
      </c>
      <c r="E5399" s="1" t="s">
        <v>10</v>
      </c>
      <c r="F5399" s="1" t="s">
        <v>93</v>
      </c>
      <c r="G5399" s="1" t="s">
        <v>37</v>
      </c>
      <c r="H5399" s="1" t="s">
        <v>11</v>
      </c>
      <c r="I5399" s="1" t="s">
        <v>12</v>
      </c>
      <c r="J5399" s="1" t="s">
        <v>16</v>
      </c>
      <c r="K5399" s="1" t="s">
        <v>14</v>
      </c>
      <c r="L5399" s="1" t="s">
        <v>81</v>
      </c>
      <c r="M5399" s="1">
        <v>22840</v>
      </c>
      <c r="N5399" s="17">
        <v>68.950943396226407</v>
      </c>
      <c r="O5399" s="8">
        <v>486.46262261703373</v>
      </c>
      <c r="P5399" s="8">
        <v>127.05324528957175</v>
      </c>
      <c r="Q5399" s="8">
        <f>P5399-Table3[[#This Row],[paid]]</f>
        <v>-359.40937732746198</v>
      </c>
      <c r="R5399" s="8">
        <v>1.842661449306946</v>
      </c>
      <c r="S5399" s="8">
        <v>200</v>
      </c>
      <c r="T5399" s="10">
        <v>0.15</v>
      </c>
      <c r="U5399" s="8">
        <v>62.576712298855114</v>
      </c>
      <c r="V5399" s="10">
        <v>8.2087254253435521E-2</v>
      </c>
    </row>
    <row r="5400" spans="1:22" x14ac:dyDescent="0.25">
      <c r="A5400" s="6">
        <v>44762</v>
      </c>
      <c r="B5400" s="7" t="str">
        <f t="shared" si="84"/>
        <v>7</v>
      </c>
      <c r="C5400" s="17">
        <f>_xlfn.ISOWEEKNUM(Table3[[#This Row],[dt]])</f>
        <v>29</v>
      </c>
      <c r="D5400" s="1">
        <v>15910</v>
      </c>
      <c r="E5400" s="1" t="s">
        <v>10</v>
      </c>
      <c r="F5400" s="1" t="s">
        <v>95</v>
      </c>
      <c r="G5400" s="1" t="s">
        <v>54</v>
      </c>
      <c r="H5400" s="1" t="s">
        <v>11</v>
      </c>
      <c r="I5400" s="1" t="s">
        <v>12</v>
      </c>
      <c r="J5400" s="1" t="s">
        <v>16</v>
      </c>
      <c r="K5400" s="1" t="s">
        <v>14</v>
      </c>
      <c r="L5400" s="1" t="s">
        <v>81</v>
      </c>
      <c r="M5400" s="1">
        <v>24780</v>
      </c>
      <c r="N5400" s="17">
        <v>60.005482706629508</v>
      </c>
      <c r="O5400" s="8">
        <v>483.09583514072904</v>
      </c>
      <c r="P5400" s="8">
        <v>91.15848673327595</v>
      </c>
      <c r="Q5400" s="8">
        <f>P5400-Table3[[#This Row],[paid]]</f>
        <v>-391.9373484074531</v>
      </c>
      <c r="R5400" s="8">
        <v>1.5191692928953742</v>
      </c>
      <c r="S5400" s="8">
        <v>200</v>
      </c>
      <c r="T5400" s="10">
        <v>0.15</v>
      </c>
      <c r="U5400" s="8">
        <v>46.741169558441918</v>
      </c>
      <c r="V5400" s="10">
        <v>8.5457703452237105E-2</v>
      </c>
    </row>
    <row r="5401" spans="1:22" x14ac:dyDescent="0.25">
      <c r="A5401" s="6">
        <v>44762</v>
      </c>
      <c r="B5401" s="7" t="str">
        <f t="shared" si="84"/>
        <v>7</v>
      </c>
      <c r="C5401" s="17">
        <f>_xlfn.ISOWEEKNUM(Table3[[#This Row],[dt]])</f>
        <v>29</v>
      </c>
      <c r="D5401" s="1">
        <v>3534</v>
      </c>
      <c r="E5401" s="1" t="s">
        <v>10</v>
      </c>
      <c r="F5401" s="1" t="s">
        <v>91</v>
      </c>
      <c r="G5401" s="1" t="s">
        <v>48</v>
      </c>
      <c r="H5401" s="1" t="s">
        <v>11</v>
      </c>
      <c r="I5401" s="1" t="s">
        <v>18</v>
      </c>
      <c r="J5401" s="1" t="s">
        <v>13</v>
      </c>
      <c r="K5401" s="1" t="s">
        <v>14</v>
      </c>
      <c r="L5401" s="1" t="s">
        <v>81</v>
      </c>
      <c r="M5401" s="1">
        <v>23370</v>
      </c>
      <c r="N5401" s="17">
        <v>76.063973063973066</v>
      </c>
      <c r="O5401" s="8">
        <v>751.07295042206772</v>
      </c>
      <c r="P5401" s="8">
        <v>328.33099235622376</v>
      </c>
      <c r="Q5401" s="8">
        <f>P5401-Table3[[#This Row],[paid]]</f>
        <v>-422.74195806584396</v>
      </c>
      <c r="R5401" s="8">
        <v>4.3165112093222282</v>
      </c>
      <c r="S5401" s="8">
        <v>200</v>
      </c>
      <c r="T5401" s="10">
        <v>0.08</v>
      </c>
      <c r="U5401" s="8">
        <v>144.79786738511601</v>
      </c>
      <c r="V5401" s="10">
        <v>7.3501979585698637E-2</v>
      </c>
    </row>
    <row r="5402" spans="1:22" x14ac:dyDescent="0.25">
      <c r="A5402" s="6">
        <v>44762</v>
      </c>
      <c r="B5402" s="7" t="str">
        <f t="shared" si="84"/>
        <v>7</v>
      </c>
      <c r="C5402" s="17">
        <f>_xlfn.ISOWEEKNUM(Table3[[#This Row],[dt]])</f>
        <v>29</v>
      </c>
      <c r="D5402" s="1">
        <v>17673</v>
      </c>
      <c r="E5402" s="1" t="s">
        <v>10</v>
      </c>
      <c r="F5402" s="1" t="s">
        <v>93</v>
      </c>
      <c r="G5402" s="1" t="s">
        <v>45</v>
      </c>
      <c r="H5402" s="1" t="s">
        <v>11</v>
      </c>
      <c r="I5402" s="1" t="s">
        <v>18</v>
      </c>
      <c r="J5402" s="1" t="s">
        <v>16</v>
      </c>
      <c r="K5402" s="1" t="s">
        <v>14</v>
      </c>
      <c r="L5402" s="1" t="s">
        <v>77</v>
      </c>
      <c r="M5402" s="1">
        <v>58410</v>
      </c>
      <c r="N5402" s="17">
        <v>142.78921220723919</v>
      </c>
      <c r="O5402" s="8">
        <v>755.0655667233026</v>
      </c>
      <c r="P5402" s="8">
        <v>289.82585332589503</v>
      </c>
      <c r="Q5402" s="8">
        <f>P5402-Table3[[#This Row],[paid]]</f>
        <v>-465.23971339740757</v>
      </c>
      <c r="R5402" s="8">
        <v>2.0297461471056515</v>
      </c>
      <c r="S5402" s="8">
        <v>200</v>
      </c>
      <c r="T5402" s="10">
        <v>0.1</v>
      </c>
      <c r="U5402" s="8">
        <v>141.66914687463648</v>
      </c>
      <c r="V5402" s="10">
        <v>8.1467971915383519E-2</v>
      </c>
    </row>
    <row r="5403" spans="1:22" x14ac:dyDescent="0.25">
      <c r="A5403" s="6">
        <v>44762</v>
      </c>
      <c r="B5403" s="7" t="str">
        <f t="shared" si="84"/>
        <v>7</v>
      </c>
      <c r="C5403" s="17">
        <f>_xlfn.ISOWEEKNUM(Table3[[#This Row],[dt]])</f>
        <v>29</v>
      </c>
      <c r="D5403" s="1">
        <v>18181</v>
      </c>
      <c r="E5403" s="1" t="s">
        <v>10</v>
      </c>
      <c r="F5403" s="1" t="s">
        <v>89</v>
      </c>
      <c r="G5403" s="1" t="s">
        <v>65</v>
      </c>
      <c r="H5403" s="1" t="s">
        <v>17</v>
      </c>
      <c r="I5403" s="1" t="s">
        <v>12</v>
      </c>
      <c r="J5403" s="1" t="s">
        <v>13</v>
      </c>
      <c r="K5403" s="1" t="s">
        <v>15</v>
      </c>
      <c r="L5403" s="1" t="s">
        <v>75</v>
      </c>
      <c r="M5403" s="1">
        <v>47120</v>
      </c>
      <c r="N5403" s="17">
        <v>139.63659050144273</v>
      </c>
      <c r="O5403" s="8">
        <v>1247.8031060142325</v>
      </c>
      <c r="P5403" s="8">
        <v>764.20601465323546</v>
      </c>
      <c r="Q5403" s="8">
        <f>P5403-Table3[[#This Row],[paid]]</f>
        <v>-483.59709136099707</v>
      </c>
      <c r="R5403" s="8">
        <v>5.4728206404132997</v>
      </c>
      <c r="S5403" s="8">
        <v>600</v>
      </c>
      <c r="T5403" s="10">
        <v>0.15</v>
      </c>
      <c r="U5403" s="8">
        <v>47.435683535350613</v>
      </c>
      <c r="V5403" s="10">
        <v>1.0345308862138641E-2</v>
      </c>
    </row>
    <row r="5404" spans="1:22" x14ac:dyDescent="0.25">
      <c r="A5404" s="6">
        <v>44762</v>
      </c>
      <c r="B5404" s="7" t="str">
        <f t="shared" si="84"/>
        <v>7</v>
      </c>
      <c r="C5404" s="17">
        <f>_xlfn.ISOWEEKNUM(Table3[[#This Row],[dt]])</f>
        <v>29</v>
      </c>
      <c r="D5404" s="1">
        <v>16966</v>
      </c>
      <c r="E5404" s="1" t="s">
        <v>10</v>
      </c>
      <c r="F5404" s="1" t="s">
        <v>90</v>
      </c>
      <c r="G5404" s="1" t="s">
        <v>68</v>
      </c>
      <c r="H5404" s="1" t="s">
        <v>11</v>
      </c>
      <c r="I5404" s="1" t="s">
        <v>12</v>
      </c>
      <c r="J5404" s="1" t="s">
        <v>16</v>
      </c>
      <c r="K5404" s="1" t="s">
        <v>15</v>
      </c>
      <c r="L5404" s="1" t="s">
        <v>79</v>
      </c>
      <c r="M5404" s="1">
        <v>49320</v>
      </c>
      <c r="N5404" s="17">
        <v>123.75866698950055</v>
      </c>
      <c r="O5404" s="8">
        <v>591.75787202238462</v>
      </c>
      <c r="P5404" s="8">
        <v>107.06895529537104</v>
      </c>
      <c r="Q5404" s="8">
        <f>P5404-Table3[[#This Row],[paid]]</f>
        <v>-484.68891672701358</v>
      </c>
      <c r="R5404" s="8">
        <v>0.86514308775202442</v>
      </c>
      <c r="S5404" s="8">
        <v>200</v>
      </c>
      <c r="T5404" s="10">
        <v>0.2</v>
      </c>
      <c r="U5404" s="8">
        <v>127.6727188062911</v>
      </c>
      <c r="V5404" s="10">
        <v>0.19873908743214513</v>
      </c>
    </row>
    <row r="5405" spans="1:22" x14ac:dyDescent="0.25">
      <c r="A5405" s="6">
        <v>44762</v>
      </c>
      <c r="B5405" s="7" t="str">
        <f t="shared" si="84"/>
        <v>7</v>
      </c>
      <c r="C5405" s="17">
        <f>_xlfn.ISOWEEKNUM(Table3[[#This Row],[dt]])</f>
        <v>29</v>
      </c>
      <c r="D5405" s="1">
        <v>17833</v>
      </c>
      <c r="E5405" s="1" t="s">
        <v>10</v>
      </c>
      <c r="F5405" s="1" t="s">
        <v>93</v>
      </c>
      <c r="G5405" s="1" t="s">
        <v>71</v>
      </c>
      <c r="H5405" s="1" t="s">
        <v>11</v>
      </c>
      <c r="I5405" s="1" t="s">
        <v>12</v>
      </c>
      <c r="J5405" s="1" t="s">
        <v>13</v>
      </c>
      <c r="K5405" s="1" t="s">
        <v>15</v>
      </c>
      <c r="L5405" s="1" t="s">
        <v>79</v>
      </c>
      <c r="M5405" s="1">
        <v>96630</v>
      </c>
      <c r="N5405" s="17">
        <v>614.77954231603871</v>
      </c>
      <c r="O5405" s="8">
        <v>2374.6585385060544</v>
      </c>
      <c r="P5405" s="8">
        <v>1886.1647150641154</v>
      </c>
      <c r="Q5405" s="8">
        <f>P5405-Table3[[#This Row],[paid]]</f>
        <v>-488.49382344193896</v>
      </c>
      <c r="R5405" s="8">
        <v>3.068034287475522</v>
      </c>
      <c r="S5405" s="8">
        <v>3000</v>
      </c>
      <c r="T5405" s="10">
        <v>0.15</v>
      </c>
      <c r="U5405" s="8">
        <v>42.046816576443369</v>
      </c>
      <c r="V5405" s="10">
        <v>3.7153715721494392E-3</v>
      </c>
    </row>
    <row r="5406" spans="1:22" x14ac:dyDescent="0.25">
      <c r="A5406" s="6">
        <v>44762</v>
      </c>
      <c r="B5406" s="7" t="str">
        <f t="shared" si="84"/>
        <v>7</v>
      </c>
      <c r="C5406" s="17">
        <f>_xlfn.ISOWEEKNUM(Table3[[#This Row],[dt]])</f>
        <v>29</v>
      </c>
      <c r="D5406" s="1">
        <v>16862</v>
      </c>
      <c r="E5406" s="1" t="s">
        <v>10</v>
      </c>
      <c r="F5406" s="1" t="s">
        <v>89</v>
      </c>
      <c r="G5406" s="1" t="s">
        <v>47</v>
      </c>
      <c r="H5406" s="1" t="s">
        <v>17</v>
      </c>
      <c r="I5406" s="1" t="s">
        <v>12</v>
      </c>
      <c r="J5406" s="1" t="s">
        <v>13</v>
      </c>
      <c r="K5406" s="1" t="s">
        <v>14</v>
      </c>
      <c r="L5406" s="1" t="s">
        <v>81</v>
      </c>
      <c r="M5406" s="1">
        <v>81620</v>
      </c>
      <c r="N5406" s="17">
        <v>248.54430379746836</v>
      </c>
      <c r="O5406" s="8">
        <v>2619.4466053290248</v>
      </c>
      <c r="P5406" s="8">
        <v>2127.6095844972037</v>
      </c>
      <c r="Q5406" s="8">
        <f>P5406-Table3[[#This Row],[paid]]</f>
        <v>-491.83702083182106</v>
      </c>
      <c r="R5406" s="8">
        <v>8.5602830239510617</v>
      </c>
      <c r="S5406" s="8">
        <v>4000</v>
      </c>
      <c r="T5406" s="10">
        <v>0.09</v>
      </c>
      <c r="U5406" s="8">
        <v>808.06913711765048</v>
      </c>
      <c r="V5406" s="10">
        <v>6.3300236331392326E-2</v>
      </c>
    </row>
    <row r="5407" spans="1:22" x14ac:dyDescent="0.25">
      <c r="A5407" s="6">
        <v>44762</v>
      </c>
      <c r="B5407" s="7" t="str">
        <f t="shared" si="84"/>
        <v>7</v>
      </c>
      <c r="C5407" s="17">
        <f>_xlfn.ISOWEEKNUM(Table3[[#This Row],[dt]])</f>
        <v>29</v>
      </c>
      <c r="D5407" s="1">
        <v>16602</v>
      </c>
      <c r="E5407" s="1" t="s">
        <v>10</v>
      </c>
      <c r="F5407" s="1" t="s">
        <v>94</v>
      </c>
      <c r="G5407" s="1" t="s">
        <v>58</v>
      </c>
      <c r="H5407" s="1" t="s">
        <v>11</v>
      </c>
      <c r="I5407" s="1" t="s">
        <v>18</v>
      </c>
      <c r="J5407" s="1" t="s">
        <v>16</v>
      </c>
      <c r="K5407" s="1" t="s">
        <v>15</v>
      </c>
      <c r="L5407" s="1" t="s">
        <v>75</v>
      </c>
      <c r="M5407" s="1">
        <v>31560</v>
      </c>
      <c r="N5407" s="17">
        <v>160.57255274404721</v>
      </c>
      <c r="O5407" s="8">
        <v>780.91175549385821</v>
      </c>
      <c r="P5407" s="8">
        <v>278.65109788329789</v>
      </c>
      <c r="Q5407" s="8">
        <f>P5407-Table3[[#This Row],[paid]]</f>
        <v>-502.26065761056032</v>
      </c>
      <c r="R5407" s="8">
        <v>1.7353594566530184</v>
      </c>
      <c r="S5407" s="8">
        <v>400</v>
      </c>
      <c r="T5407" s="10">
        <v>7.0000000000000007E-2</v>
      </c>
      <c r="U5407" s="8">
        <v>66.076225218576397</v>
      </c>
      <c r="V5407" s="10">
        <v>3.9521481475405157E-2</v>
      </c>
    </row>
    <row r="5408" spans="1:22" x14ac:dyDescent="0.25">
      <c r="A5408" s="6">
        <v>44762</v>
      </c>
      <c r="B5408" s="7" t="str">
        <f t="shared" si="84"/>
        <v>7</v>
      </c>
      <c r="C5408" s="17">
        <f>_xlfn.ISOWEEKNUM(Table3[[#This Row],[dt]])</f>
        <v>29</v>
      </c>
      <c r="D5408" s="1">
        <v>13250</v>
      </c>
      <c r="E5408" s="1" t="s">
        <v>10</v>
      </c>
      <c r="F5408" s="1" t="s">
        <v>92</v>
      </c>
      <c r="G5408" s="1" t="s">
        <v>64</v>
      </c>
      <c r="H5408" s="1" t="s">
        <v>11</v>
      </c>
      <c r="I5408" s="1" t="s">
        <v>18</v>
      </c>
      <c r="J5408" s="1" t="s">
        <v>13</v>
      </c>
      <c r="K5408" s="1" t="s">
        <v>15</v>
      </c>
      <c r="L5408" s="1" t="s">
        <v>75</v>
      </c>
      <c r="M5408" s="1">
        <v>146080</v>
      </c>
      <c r="N5408" s="17">
        <v>455.23545706371192</v>
      </c>
      <c r="O5408" s="8">
        <v>3440.3256047350674</v>
      </c>
      <c r="P5408" s="8">
        <v>2900.2929613325177</v>
      </c>
      <c r="Q5408" s="8">
        <f>P5408-Table3[[#This Row],[paid]]</f>
        <v>-540.03264340254964</v>
      </c>
      <c r="R5408" s="8">
        <v>6.3709733421019772</v>
      </c>
      <c r="S5408" s="8">
        <v>2200</v>
      </c>
      <c r="T5408" s="10">
        <v>7.0000000000000007E-2</v>
      </c>
      <c r="U5408" s="8">
        <v>65.372852035518676</v>
      </c>
      <c r="V5408" s="10">
        <v>3.7566809575841154E-3</v>
      </c>
    </row>
    <row r="5409" spans="1:22" x14ac:dyDescent="0.25">
      <c r="A5409" s="6">
        <v>44762</v>
      </c>
      <c r="B5409" s="7" t="str">
        <f t="shared" si="84"/>
        <v>7</v>
      </c>
      <c r="C5409" s="17">
        <f>_xlfn.ISOWEEKNUM(Table3[[#This Row],[dt]])</f>
        <v>29</v>
      </c>
      <c r="D5409" s="1">
        <v>18235</v>
      </c>
      <c r="E5409" s="1" t="s">
        <v>10</v>
      </c>
      <c r="F5409" s="1" t="s">
        <v>91</v>
      </c>
      <c r="G5409" s="1" t="s">
        <v>43</v>
      </c>
      <c r="H5409" s="1" t="s">
        <v>17</v>
      </c>
      <c r="I5409" s="1" t="s">
        <v>18</v>
      </c>
      <c r="J5409" s="1" t="s">
        <v>16</v>
      </c>
      <c r="K5409" s="1" t="s">
        <v>15</v>
      </c>
      <c r="L5409" s="1" t="s">
        <v>79</v>
      </c>
      <c r="M5409" s="1">
        <v>136480</v>
      </c>
      <c r="N5409" s="17">
        <v>193.85765014667285</v>
      </c>
      <c r="O5409" s="8">
        <v>1839.0233982248099</v>
      </c>
      <c r="P5409" s="8">
        <v>1291.6983860311977</v>
      </c>
      <c r="Q5409" s="8">
        <f>P5409-Table3[[#This Row],[paid]]</f>
        <v>-547.32501219361211</v>
      </c>
      <c r="R5409" s="8">
        <v>6.6631282544377157</v>
      </c>
      <c r="S5409" s="8">
        <v>1200</v>
      </c>
      <c r="T5409" s="10">
        <v>0.06</v>
      </c>
      <c r="U5409" s="8">
        <v>41.195545801693427</v>
      </c>
      <c r="V5409" s="10">
        <v>5.3154237665172773E-3</v>
      </c>
    </row>
    <row r="5410" spans="1:22" x14ac:dyDescent="0.25">
      <c r="A5410" s="6">
        <v>44762</v>
      </c>
      <c r="B5410" s="7" t="str">
        <f t="shared" si="84"/>
        <v>7</v>
      </c>
      <c r="C5410" s="17">
        <f>_xlfn.ISOWEEKNUM(Table3[[#This Row],[dt]])</f>
        <v>29</v>
      </c>
      <c r="D5410" s="1">
        <v>17933</v>
      </c>
      <c r="E5410" s="1" t="s">
        <v>10</v>
      </c>
      <c r="F5410" s="1" t="s">
        <v>95</v>
      </c>
      <c r="G5410" s="1" t="s">
        <v>27</v>
      </c>
      <c r="H5410" s="1" t="s">
        <v>11</v>
      </c>
      <c r="I5410" s="1" t="s">
        <v>12</v>
      </c>
      <c r="J5410" s="1" t="s">
        <v>16</v>
      </c>
      <c r="K5410" s="1" t="s">
        <v>15</v>
      </c>
      <c r="L5410" s="1" t="s">
        <v>76</v>
      </c>
      <c r="M5410" s="1">
        <v>27710</v>
      </c>
      <c r="N5410" s="17">
        <v>171.29037370997852</v>
      </c>
      <c r="O5410" s="8">
        <v>623.20060683634381</v>
      </c>
      <c r="P5410" s="8">
        <v>50.687685109820855</v>
      </c>
      <c r="Q5410" s="8">
        <f>P5410-Table3[[#This Row],[paid]]</f>
        <v>-572.5129217265229</v>
      </c>
      <c r="R5410" s="8">
        <v>0.29591671739617464</v>
      </c>
      <c r="S5410" s="8">
        <v>200</v>
      </c>
      <c r="T5410" s="10">
        <v>0.14000000000000001</v>
      </c>
      <c r="U5410" s="8">
        <v>18.141249374372379</v>
      </c>
      <c r="V5410" s="10">
        <v>5.9650417174201907E-2</v>
      </c>
    </row>
    <row r="5411" spans="1:22" x14ac:dyDescent="0.25">
      <c r="A5411" s="6">
        <v>44762</v>
      </c>
      <c r="B5411" s="7" t="str">
        <f t="shared" si="84"/>
        <v>7</v>
      </c>
      <c r="C5411" s="17">
        <f>_xlfn.ISOWEEKNUM(Table3[[#This Row],[dt]])</f>
        <v>29</v>
      </c>
      <c r="D5411" s="1">
        <v>17644</v>
      </c>
      <c r="E5411" s="1" t="s">
        <v>10</v>
      </c>
      <c r="F5411" s="1" t="s">
        <v>93</v>
      </c>
      <c r="G5411" s="1" t="s">
        <v>56</v>
      </c>
      <c r="H5411" s="1" t="s">
        <v>17</v>
      </c>
      <c r="I5411" s="1" t="s">
        <v>21</v>
      </c>
      <c r="J5411" s="1" t="s">
        <v>13</v>
      </c>
      <c r="K5411" s="1" t="s">
        <v>14</v>
      </c>
      <c r="L5411" s="1" t="s">
        <v>80</v>
      </c>
      <c r="M5411" s="1">
        <v>44410</v>
      </c>
      <c r="N5411" s="17">
        <v>178.35341365461846</v>
      </c>
      <c r="O5411" s="8">
        <v>1980.7912206727567</v>
      </c>
      <c r="P5411" s="8">
        <v>1401.9082378733526</v>
      </c>
      <c r="Q5411" s="8">
        <f>P5411-Table3[[#This Row],[paid]]</f>
        <v>-578.88298279940409</v>
      </c>
      <c r="R5411" s="8">
        <v>7.860282621717289</v>
      </c>
      <c r="S5411" s="8">
        <v>1000</v>
      </c>
      <c r="T5411" s="10">
        <v>0.1</v>
      </c>
      <c r="U5411" s="8">
        <v>426.72038479076127</v>
      </c>
      <c r="V5411" s="10">
        <v>5.073089822175543E-2</v>
      </c>
    </row>
    <row r="5412" spans="1:22" x14ac:dyDescent="0.25">
      <c r="A5412" s="6">
        <v>44762</v>
      </c>
      <c r="B5412" s="7" t="str">
        <f t="shared" si="84"/>
        <v>7</v>
      </c>
      <c r="C5412" s="17">
        <f>_xlfn.ISOWEEKNUM(Table3[[#This Row],[dt]])</f>
        <v>29</v>
      </c>
      <c r="D5412" s="1">
        <v>3010</v>
      </c>
      <c r="E5412" s="1" t="s">
        <v>24</v>
      </c>
      <c r="F5412" s="1" t="s">
        <v>90</v>
      </c>
      <c r="G5412" s="1" t="s">
        <v>37</v>
      </c>
      <c r="H5412" s="1" t="s">
        <v>11</v>
      </c>
      <c r="I5412" s="1" t="s">
        <v>18</v>
      </c>
      <c r="J5412" s="1" t="s">
        <v>13</v>
      </c>
      <c r="K5412" s="1" t="s">
        <v>15</v>
      </c>
      <c r="L5412" s="1" t="s">
        <v>75</v>
      </c>
      <c r="M5412" s="1">
        <v>39240</v>
      </c>
      <c r="N5412" s="17">
        <v>80.490190922000735</v>
      </c>
      <c r="O5412" s="8">
        <v>962.15720035752804</v>
      </c>
      <c r="P5412" s="8">
        <v>330.95819125536389</v>
      </c>
      <c r="Q5412" s="8">
        <f>P5412-Table3[[#This Row],[paid]]</f>
        <v>-631.19900910216415</v>
      </c>
      <c r="R5412" s="8">
        <v>4.1117829075108041</v>
      </c>
      <c r="S5412" s="8">
        <v>400</v>
      </c>
      <c r="T5412" s="10">
        <v>0.06</v>
      </c>
      <c r="U5412" s="8">
        <v>34.050469970772909</v>
      </c>
      <c r="V5412" s="10">
        <v>1.7147417644917329E-2</v>
      </c>
    </row>
    <row r="5413" spans="1:22" x14ac:dyDescent="0.25">
      <c r="A5413" s="6">
        <v>44762</v>
      </c>
      <c r="B5413" s="7" t="str">
        <f t="shared" si="84"/>
        <v>7</v>
      </c>
      <c r="C5413" s="17">
        <f>_xlfn.ISOWEEKNUM(Table3[[#This Row],[dt]])</f>
        <v>29</v>
      </c>
      <c r="D5413" s="1">
        <v>18007</v>
      </c>
      <c r="E5413" s="1" t="s">
        <v>10</v>
      </c>
      <c r="F5413" s="1" t="s">
        <v>90</v>
      </c>
      <c r="G5413" s="1" t="s">
        <v>53</v>
      </c>
      <c r="H5413" s="1" t="s">
        <v>11</v>
      </c>
      <c r="I5413" s="1" t="s">
        <v>12</v>
      </c>
      <c r="J5413" s="1" t="s">
        <v>13</v>
      </c>
      <c r="K5413" s="1" t="s">
        <v>15</v>
      </c>
      <c r="L5413" s="1" t="s">
        <v>77</v>
      </c>
      <c r="M5413" s="1">
        <v>58450</v>
      </c>
      <c r="N5413" s="17">
        <v>455.98782828901687</v>
      </c>
      <c r="O5413" s="8">
        <v>1190.020159024604</v>
      </c>
      <c r="P5413" s="8">
        <v>473.50323554431037</v>
      </c>
      <c r="Q5413" s="8">
        <f>P5413-Table3[[#This Row],[paid]]</f>
        <v>-716.5169234802936</v>
      </c>
      <c r="R5413" s="8">
        <v>1.038412006129672</v>
      </c>
      <c r="S5413" s="8">
        <v>800</v>
      </c>
      <c r="T5413" s="10">
        <v>0.15</v>
      </c>
      <c r="U5413" s="8">
        <v>45.153165293630778</v>
      </c>
      <c r="V5413" s="10">
        <v>1.5893296991492733E-2</v>
      </c>
    </row>
    <row r="5414" spans="1:22" x14ac:dyDescent="0.25">
      <c r="A5414" s="6">
        <v>44762</v>
      </c>
      <c r="B5414" s="7" t="str">
        <f t="shared" si="84"/>
        <v>7</v>
      </c>
      <c r="C5414" s="17">
        <f>_xlfn.ISOWEEKNUM(Table3[[#This Row],[dt]])</f>
        <v>29</v>
      </c>
      <c r="D5414" s="1">
        <v>15408</v>
      </c>
      <c r="E5414" s="1" t="s">
        <v>10</v>
      </c>
      <c r="F5414" s="1" t="s">
        <v>90</v>
      </c>
      <c r="G5414" s="1" t="s">
        <v>28</v>
      </c>
      <c r="H5414" s="1" t="s">
        <v>17</v>
      </c>
      <c r="I5414" s="1" t="s">
        <v>12</v>
      </c>
      <c r="J5414" s="1" t="s">
        <v>16</v>
      </c>
      <c r="K5414" s="1" t="s">
        <v>20</v>
      </c>
      <c r="L5414" s="1" t="s">
        <v>80</v>
      </c>
      <c r="M5414" s="1">
        <v>210510</v>
      </c>
      <c r="N5414" s="17">
        <v>638.9263851021143</v>
      </c>
      <c r="O5414" s="8">
        <v>7867.7317770068194</v>
      </c>
      <c r="P5414" s="8">
        <v>7100.1432531581931</v>
      </c>
      <c r="Q5414" s="8">
        <f>P5414-Table3[[#This Row],[paid]]</f>
        <v>-767.58852384862621</v>
      </c>
      <c r="R5414" s="8">
        <v>11.11261550424692</v>
      </c>
      <c r="S5414" s="8">
        <v>10200</v>
      </c>
      <c r="T5414" s="10">
        <v>0.1</v>
      </c>
      <c r="U5414" s="8">
        <v>3202.4051123183472</v>
      </c>
      <c r="V5414" s="10">
        <v>7.5172312213416609E-2</v>
      </c>
    </row>
    <row r="5415" spans="1:22" x14ac:dyDescent="0.25">
      <c r="A5415" s="6">
        <v>44762</v>
      </c>
      <c r="B5415" s="7" t="str">
        <f t="shared" si="84"/>
        <v>7</v>
      </c>
      <c r="C5415" s="17">
        <f>_xlfn.ISOWEEKNUM(Table3[[#This Row],[dt]])</f>
        <v>29</v>
      </c>
      <c r="D5415" s="1">
        <v>14315</v>
      </c>
      <c r="E5415" s="1" t="s">
        <v>10</v>
      </c>
      <c r="F5415" s="1" t="s">
        <v>94</v>
      </c>
      <c r="G5415" s="1" t="s">
        <v>57</v>
      </c>
      <c r="H5415" s="1" t="s">
        <v>11</v>
      </c>
      <c r="I5415" s="1" t="s">
        <v>12</v>
      </c>
      <c r="J5415" s="1" t="s">
        <v>16</v>
      </c>
      <c r="K5415" s="1" t="s">
        <v>14</v>
      </c>
      <c r="L5415" s="1" t="s">
        <v>81</v>
      </c>
      <c r="M5415" s="1">
        <v>64090</v>
      </c>
      <c r="N5415" s="17">
        <v>188.7739072379531</v>
      </c>
      <c r="O5415" s="8">
        <v>1390.0864884009932</v>
      </c>
      <c r="P5415" s="8">
        <v>583.13790625364686</v>
      </c>
      <c r="Q5415" s="8">
        <f>P5415-Table3[[#This Row],[paid]]</f>
        <v>-806.94858214734631</v>
      </c>
      <c r="R5415" s="8">
        <v>3.089081085335541</v>
      </c>
      <c r="S5415" s="8">
        <v>1000</v>
      </c>
      <c r="T5415" s="10">
        <v>0.15</v>
      </c>
      <c r="U5415" s="8">
        <v>19.264365159466035</v>
      </c>
      <c r="V5415" s="10">
        <v>5.505948922451126E-3</v>
      </c>
    </row>
    <row r="5416" spans="1:22" x14ac:dyDescent="0.25">
      <c r="A5416" s="6">
        <v>44762</v>
      </c>
      <c r="B5416" s="7" t="str">
        <f t="shared" si="84"/>
        <v>7</v>
      </c>
      <c r="C5416" s="17">
        <f>_xlfn.ISOWEEKNUM(Table3[[#This Row],[dt]])</f>
        <v>29</v>
      </c>
      <c r="D5416" s="1">
        <v>2370</v>
      </c>
      <c r="E5416" s="1" t="s">
        <v>10</v>
      </c>
      <c r="F5416" s="1" t="s">
        <v>95</v>
      </c>
      <c r="G5416" s="1" t="s">
        <v>42</v>
      </c>
      <c r="H5416" s="1" t="s">
        <v>17</v>
      </c>
      <c r="I5416" s="1" t="s">
        <v>12</v>
      </c>
      <c r="J5416" s="1" t="s">
        <v>13</v>
      </c>
      <c r="K5416" s="1" t="s">
        <v>14</v>
      </c>
      <c r="L5416" s="1" t="s">
        <v>79</v>
      </c>
      <c r="M5416" s="1">
        <v>20990</v>
      </c>
      <c r="N5416" s="17">
        <v>57.839625241113261</v>
      </c>
      <c r="O5416" s="8">
        <v>1058.6510903813105</v>
      </c>
      <c r="P5416" s="8">
        <v>204.10660776250305</v>
      </c>
      <c r="Q5416" s="8">
        <f>P5416-Table3[[#This Row],[paid]]</f>
        <v>-854.54448261880748</v>
      </c>
      <c r="R5416" s="8">
        <v>3.5288369679377012</v>
      </c>
      <c r="S5416" s="8">
        <v>30000</v>
      </c>
      <c r="T5416" s="10">
        <v>0.08</v>
      </c>
      <c r="U5416" s="8">
        <v>93.723968080628524</v>
      </c>
      <c r="V5416" s="10">
        <v>7.653187477863288E-2</v>
      </c>
    </row>
    <row r="5417" spans="1:22" x14ac:dyDescent="0.25">
      <c r="A5417" s="6">
        <v>44762</v>
      </c>
      <c r="B5417" s="7" t="str">
        <f t="shared" si="84"/>
        <v>7</v>
      </c>
      <c r="C5417" s="17">
        <f>_xlfn.ISOWEEKNUM(Table3[[#This Row],[dt]])</f>
        <v>29</v>
      </c>
      <c r="D5417" s="1">
        <v>12446</v>
      </c>
      <c r="E5417" s="1" t="s">
        <v>10</v>
      </c>
      <c r="F5417" s="1" t="s">
        <v>91</v>
      </c>
      <c r="G5417" s="1" t="s">
        <v>68</v>
      </c>
      <c r="H5417" s="1" t="s">
        <v>11</v>
      </c>
      <c r="I5417" s="1" t="s">
        <v>12</v>
      </c>
      <c r="J5417" s="1" t="s">
        <v>13</v>
      </c>
      <c r="K5417" s="1" t="s">
        <v>15</v>
      </c>
      <c r="L5417" s="1" t="s">
        <v>75</v>
      </c>
      <c r="M5417" s="1">
        <v>75220</v>
      </c>
      <c r="N5417" s="17">
        <v>292.17519421376909</v>
      </c>
      <c r="O5417" s="8">
        <v>1526.8480700290384</v>
      </c>
      <c r="P5417" s="8">
        <v>640.95852212019076</v>
      </c>
      <c r="Q5417" s="8">
        <f>P5417-Table3[[#This Row],[paid]]</f>
        <v>-885.88954790884759</v>
      </c>
      <c r="R5417" s="8">
        <v>2.1937472270532159</v>
      </c>
      <c r="S5417" s="8">
        <v>800</v>
      </c>
      <c r="T5417" s="10">
        <v>0.21</v>
      </c>
      <c r="U5417" s="8">
        <v>186.96634444058068</v>
      </c>
      <c r="V5417" s="10">
        <v>4.8616339952369358E-2</v>
      </c>
    </row>
    <row r="5418" spans="1:22" x14ac:dyDescent="0.25">
      <c r="A5418" s="6">
        <v>44762</v>
      </c>
      <c r="B5418" s="7" t="str">
        <f t="shared" si="84"/>
        <v>7</v>
      </c>
      <c r="C5418" s="17">
        <f>_xlfn.ISOWEEKNUM(Table3[[#This Row],[dt]])</f>
        <v>29</v>
      </c>
      <c r="D5418" s="1">
        <v>15169</v>
      </c>
      <c r="E5418" s="1" t="s">
        <v>10</v>
      </c>
      <c r="F5418" s="1" t="s">
        <v>92</v>
      </c>
      <c r="G5418" s="1" t="s">
        <v>41</v>
      </c>
      <c r="H5418" s="1" t="s">
        <v>11</v>
      </c>
      <c r="I5418" s="1" t="s">
        <v>18</v>
      </c>
      <c r="J5418" s="1" t="s">
        <v>13</v>
      </c>
      <c r="K5418" s="1" t="s">
        <v>14</v>
      </c>
      <c r="L5418" s="1" t="s">
        <v>81</v>
      </c>
      <c r="M5418" s="1">
        <v>90180</v>
      </c>
      <c r="N5418" s="17">
        <v>516.45075232099032</v>
      </c>
      <c r="O5418" s="8">
        <v>2041.1084757758949</v>
      </c>
      <c r="P5418" s="8">
        <v>1091.2339626120195</v>
      </c>
      <c r="Q5418" s="8">
        <f>P5418-Table3[[#This Row],[paid]]</f>
        <v>-949.87451316387546</v>
      </c>
      <c r="R5418" s="8">
        <v>2.1129487326872618</v>
      </c>
      <c r="S5418" s="8">
        <v>1200</v>
      </c>
      <c r="T5418" s="10">
        <v>0.09</v>
      </c>
      <c r="U5418" s="8">
        <v>327.14667252862853</v>
      </c>
      <c r="V5418" s="10">
        <v>4.99658618495765E-2</v>
      </c>
    </row>
    <row r="5419" spans="1:22" x14ac:dyDescent="0.25">
      <c r="A5419" s="6">
        <v>44762</v>
      </c>
      <c r="B5419" s="7" t="str">
        <f t="shared" si="84"/>
        <v>7</v>
      </c>
      <c r="C5419" s="17">
        <f>_xlfn.ISOWEEKNUM(Table3[[#This Row],[dt]])</f>
        <v>29</v>
      </c>
      <c r="D5419" s="1">
        <v>5247</v>
      </c>
      <c r="E5419" s="1" t="s">
        <v>10</v>
      </c>
      <c r="F5419" s="1" t="s">
        <v>90</v>
      </c>
      <c r="G5419" s="1" t="s">
        <v>65</v>
      </c>
      <c r="H5419" s="1" t="s">
        <v>11</v>
      </c>
      <c r="I5419" s="1" t="s">
        <v>18</v>
      </c>
      <c r="J5419" s="1" t="s">
        <v>13</v>
      </c>
      <c r="K5419" s="1" t="s">
        <v>15</v>
      </c>
      <c r="L5419" s="1" t="s">
        <v>80</v>
      </c>
      <c r="M5419" s="1">
        <v>175460</v>
      </c>
      <c r="N5419" s="17">
        <v>346.11165316251646</v>
      </c>
      <c r="O5419" s="8">
        <v>2724.2799874731145</v>
      </c>
      <c r="P5419" s="8">
        <v>1689.7939966700344</v>
      </c>
      <c r="Q5419" s="8">
        <f>P5419-Table3[[#This Row],[paid]]</f>
        <v>-1034.4859908030801</v>
      </c>
      <c r="R5419" s="8">
        <v>4.8822221997726061</v>
      </c>
      <c r="S5419" s="8">
        <v>1800</v>
      </c>
      <c r="T5419" s="10">
        <v>7.0000000000000007E-2</v>
      </c>
      <c r="U5419" s="8">
        <v>350.42966281540834</v>
      </c>
      <c r="V5419" s="10">
        <v>3.4563351460392702E-2</v>
      </c>
    </row>
    <row r="5420" spans="1:22" x14ac:dyDescent="0.25">
      <c r="A5420" s="6">
        <v>44762</v>
      </c>
      <c r="B5420" s="7" t="str">
        <f t="shared" si="84"/>
        <v>7</v>
      </c>
      <c r="C5420" s="17">
        <f>_xlfn.ISOWEEKNUM(Table3[[#This Row],[dt]])</f>
        <v>29</v>
      </c>
      <c r="D5420" s="1">
        <v>16842</v>
      </c>
      <c r="E5420" s="1" t="s">
        <v>10</v>
      </c>
      <c r="F5420" s="1" t="s">
        <v>91</v>
      </c>
      <c r="G5420" s="1" t="s">
        <v>38</v>
      </c>
      <c r="H5420" s="1" t="s">
        <v>11</v>
      </c>
      <c r="I5420" s="1" t="s">
        <v>12</v>
      </c>
      <c r="J5420" s="1" t="s">
        <v>16</v>
      </c>
      <c r="K5420" s="1" t="s">
        <v>14</v>
      </c>
      <c r="L5420" s="1" t="s">
        <v>77</v>
      </c>
      <c r="M5420" s="1">
        <v>115280</v>
      </c>
      <c r="N5420" s="17">
        <v>409.18873205884108</v>
      </c>
      <c r="O5420" s="8">
        <v>1367.9040709511723</v>
      </c>
      <c r="P5420" s="8">
        <v>313.04861989409238</v>
      </c>
      <c r="Q5420" s="8">
        <f>P5420-Table3[[#This Row],[paid]]</f>
        <v>-1054.85545105708</v>
      </c>
      <c r="R5420" s="8">
        <v>0.76504701954763554</v>
      </c>
      <c r="S5420" s="8">
        <v>400</v>
      </c>
      <c r="T5420" s="10">
        <v>0.14000000000000001</v>
      </c>
      <c r="U5420" s="8">
        <v>90.520954722381362</v>
      </c>
      <c r="V5420" s="10">
        <v>4.8193235262201733E-2</v>
      </c>
    </row>
    <row r="5421" spans="1:22" x14ac:dyDescent="0.25">
      <c r="A5421" s="6">
        <v>44762</v>
      </c>
      <c r="B5421" s="7" t="str">
        <f t="shared" si="84"/>
        <v>7</v>
      </c>
      <c r="C5421" s="17">
        <f>_xlfn.ISOWEEKNUM(Table3[[#This Row],[dt]])</f>
        <v>29</v>
      </c>
      <c r="D5421" s="1">
        <v>17631</v>
      </c>
      <c r="E5421" s="1" t="s">
        <v>10</v>
      </c>
      <c r="F5421" s="1" t="s">
        <v>91</v>
      </c>
      <c r="G5421" s="1" t="s">
        <v>46</v>
      </c>
      <c r="H5421" s="1" t="s">
        <v>17</v>
      </c>
      <c r="I5421" s="1" t="s">
        <v>12</v>
      </c>
      <c r="J5421" s="1" t="s">
        <v>16</v>
      </c>
      <c r="K5421" s="1" t="s">
        <v>14</v>
      </c>
      <c r="L5421" s="1" t="s">
        <v>79</v>
      </c>
      <c r="M5421" s="1">
        <v>61310</v>
      </c>
      <c r="N5421" s="17">
        <v>231.44781433657928</v>
      </c>
      <c r="O5421" s="8">
        <v>1933.9616092376511</v>
      </c>
      <c r="P5421" s="8">
        <v>847.74846111535601</v>
      </c>
      <c r="Q5421" s="8">
        <f>P5421-Table3[[#This Row],[paid]]</f>
        <v>-1086.213148122295</v>
      </c>
      <c r="R5421" s="8">
        <v>3.6628060781016121</v>
      </c>
      <c r="S5421" s="8">
        <v>1200</v>
      </c>
      <c r="T5421" s="10">
        <v>0.17</v>
      </c>
      <c r="U5421" s="8">
        <v>434.63278348563387</v>
      </c>
      <c r="V5421" s="10">
        <v>8.5448456199260087E-2</v>
      </c>
    </row>
    <row r="5422" spans="1:22" x14ac:dyDescent="0.25">
      <c r="A5422" s="6">
        <v>44762</v>
      </c>
      <c r="B5422" s="7" t="str">
        <f t="shared" si="84"/>
        <v>7</v>
      </c>
      <c r="C5422" s="17">
        <f>_xlfn.ISOWEEKNUM(Table3[[#This Row],[dt]])</f>
        <v>29</v>
      </c>
      <c r="D5422" s="1">
        <v>15909</v>
      </c>
      <c r="E5422" s="1" t="s">
        <v>10</v>
      </c>
      <c r="F5422" s="1" t="s">
        <v>94</v>
      </c>
      <c r="G5422" s="1" t="s">
        <v>65</v>
      </c>
      <c r="H5422" s="1" t="s">
        <v>11</v>
      </c>
      <c r="I5422" s="1" t="s">
        <v>18</v>
      </c>
      <c r="J5422" s="1" t="s">
        <v>13</v>
      </c>
      <c r="K5422" s="1" t="s">
        <v>14</v>
      </c>
      <c r="L5422" s="1" t="s">
        <v>78</v>
      </c>
      <c r="M5422" s="1">
        <v>110760</v>
      </c>
      <c r="N5422" s="17">
        <v>242.23932740648164</v>
      </c>
      <c r="O5422" s="8">
        <v>2373.6453889468744</v>
      </c>
      <c r="P5422" s="8">
        <v>1244.5676677921806</v>
      </c>
      <c r="Q5422" s="8">
        <f>P5422-Table3[[#This Row],[paid]]</f>
        <v>-1129.0777211546938</v>
      </c>
      <c r="R5422" s="8">
        <v>5.1377605821360923</v>
      </c>
      <c r="S5422" s="8">
        <v>1200</v>
      </c>
      <c r="T5422" s="10">
        <v>0.06</v>
      </c>
      <c r="U5422" s="8">
        <v>48.570712323677725</v>
      </c>
      <c r="V5422" s="10">
        <v>6.5043620609021692E-3</v>
      </c>
    </row>
    <row r="5423" spans="1:22" x14ac:dyDescent="0.25">
      <c r="A5423" s="6">
        <v>44762</v>
      </c>
      <c r="B5423" s="7" t="str">
        <f t="shared" si="84"/>
        <v>7</v>
      </c>
      <c r="C5423" s="17">
        <f>_xlfn.ISOWEEKNUM(Table3[[#This Row],[dt]])</f>
        <v>29</v>
      </c>
      <c r="D5423" s="1">
        <v>7576</v>
      </c>
      <c r="E5423" s="1" t="s">
        <v>10</v>
      </c>
      <c r="F5423" s="1" t="s">
        <v>90</v>
      </c>
      <c r="G5423" s="1" t="s">
        <v>72</v>
      </c>
      <c r="H5423" s="1" t="s">
        <v>17</v>
      </c>
      <c r="I5423" s="1" t="s">
        <v>12</v>
      </c>
      <c r="J5423" s="1" t="s">
        <v>16</v>
      </c>
      <c r="K5423" s="1" t="s">
        <v>14</v>
      </c>
      <c r="L5423" s="1" t="s">
        <v>76</v>
      </c>
      <c r="M5423" s="1">
        <v>73120</v>
      </c>
      <c r="N5423" s="17">
        <v>221.07982879805238</v>
      </c>
      <c r="O5423" s="8">
        <v>2181.3937905170619</v>
      </c>
      <c r="P5423" s="8">
        <v>1043.8575016204472</v>
      </c>
      <c r="Q5423" s="8">
        <f>P5423-Table3[[#This Row],[paid]]</f>
        <v>-1137.5362888966147</v>
      </c>
      <c r="R5423" s="8">
        <v>4.7216315812057621</v>
      </c>
      <c r="S5423" s="8">
        <v>1800</v>
      </c>
      <c r="T5423" s="10">
        <v>0.1</v>
      </c>
      <c r="U5423" s="8">
        <v>342.56680809035828</v>
      </c>
      <c r="V5423" s="10">
        <v>5.4695653311326781E-2</v>
      </c>
    </row>
    <row r="5424" spans="1:22" x14ac:dyDescent="0.25">
      <c r="A5424" s="6">
        <v>44762</v>
      </c>
      <c r="B5424" s="7" t="str">
        <f t="shared" si="84"/>
        <v>7</v>
      </c>
      <c r="C5424" s="17">
        <f>_xlfn.ISOWEEKNUM(Table3[[#This Row],[dt]])</f>
        <v>29</v>
      </c>
      <c r="D5424" s="1">
        <v>8767</v>
      </c>
      <c r="E5424" s="1" t="s">
        <v>10</v>
      </c>
      <c r="F5424" s="1" t="s">
        <v>90</v>
      </c>
      <c r="G5424" s="1" t="s">
        <v>26</v>
      </c>
      <c r="H5424" s="1" t="s">
        <v>17</v>
      </c>
      <c r="I5424" s="1" t="s">
        <v>18</v>
      </c>
      <c r="J5424" s="1" t="s">
        <v>13</v>
      </c>
      <c r="K5424" s="1" t="s">
        <v>14</v>
      </c>
      <c r="L5424" s="1" t="s">
        <v>79</v>
      </c>
      <c r="M5424" s="1">
        <v>81170</v>
      </c>
      <c r="N5424" s="17">
        <v>123.81196699715733</v>
      </c>
      <c r="O5424" s="8">
        <v>2207.7059312636238</v>
      </c>
      <c r="P5424" s="8">
        <v>1035.3803556857586</v>
      </c>
      <c r="Q5424" s="8">
        <f>P5424-Table3[[#This Row],[paid]]</f>
        <v>-1172.3255755778653</v>
      </c>
      <c r="R5424" s="8">
        <v>8.3625224669076648</v>
      </c>
      <c r="S5424" s="8">
        <v>1200</v>
      </c>
      <c r="T5424" s="10">
        <v>0.12</v>
      </c>
      <c r="U5424" s="8">
        <v>445.60712329616103</v>
      </c>
      <c r="V5424" s="10">
        <v>7.1730020252802673E-2</v>
      </c>
    </row>
    <row r="5425" spans="1:22" x14ac:dyDescent="0.25">
      <c r="A5425" s="6">
        <v>44762</v>
      </c>
      <c r="B5425" s="7" t="str">
        <f t="shared" si="84"/>
        <v>7</v>
      </c>
      <c r="C5425" s="17">
        <f>_xlfn.ISOWEEKNUM(Table3[[#This Row],[dt]])</f>
        <v>29</v>
      </c>
      <c r="D5425" s="1">
        <v>16846</v>
      </c>
      <c r="E5425" s="1" t="s">
        <v>10</v>
      </c>
      <c r="F5425" s="1" t="s">
        <v>89</v>
      </c>
      <c r="G5425" s="1" t="s">
        <v>74</v>
      </c>
      <c r="H5425" s="1" t="s">
        <v>11</v>
      </c>
      <c r="I5425" s="1" t="s">
        <v>12</v>
      </c>
      <c r="J5425" s="1" t="s">
        <v>13</v>
      </c>
      <c r="K5425" s="1" t="s">
        <v>15</v>
      </c>
      <c r="L5425" s="1" t="s">
        <v>76</v>
      </c>
      <c r="M5425" s="1">
        <v>152860</v>
      </c>
      <c r="N5425" s="17">
        <v>497.44652981027036</v>
      </c>
      <c r="O5425" s="8">
        <v>2496.7232578415937</v>
      </c>
      <c r="P5425" s="8">
        <v>1301.8724533646684</v>
      </c>
      <c r="Q5425" s="8">
        <f>P5425-Table3[[#This Row],[paid]]</f>
        <v>-1194.8508044769253</v>
      </c>
      <c r="R5425" s="8">
        <v>2.6171103331672891</v>
      </c>
      <c r="S5425" s="8">
        <v>400</v>
      </c>
      <c r="T5425" s="10">
        <v>0.06</v>
      </c>
      <c r="U5425" s="8">
        <v>395.82729515310189</v>
      </c>
      <c r="V5425" s="10">
        <v>5.0674100744929937E-2</v>
      </c>
    </row>
    <row r="5426" spans="1:22" x14ac:dyDescent="0.25">
      <c r="A5426" s="6">
        <v>44762</v>
      </c>
      <c r="B5426" s="7" t="str">
        <f t="shared" si="84"/>
        <v>7</v>
      </c>
      <c r="C5426" s="17">
        <f>_xlfn.ISOWEEKNUM(Table3[[#This Row],[dt]])</f>
        <v>29</v>
      </c>
      <c r="D5426" s="1">
        <v>17247</v>
      </c>
      <c r="E5426" s="1" t="s">
        <v>10</v>
      </c>
      <c r="F5426" s="1" t="s">
        <v>90</v>
      </c>
      <c r="G5426" s="1" t="s">
        <v>25</v>
      </c>
      <c r="H5426" s="1" t="s">
        <v>11</v>
      </c>
      <c r="I5426" s="1" t="s">
        <v>18</v>
      </c>
      <c r="J5426" s="1" t="s">
        <v>16</v>
      </c>
      <c r="K5426" s="1" t="s">
        <v>15</v>
      </c>
      <c r="L5426" s="1" t="s">
        <v>81</v>
      </c>
      <c r="M5426" s="1">
        <v>99550</v>
      </c>
      <c r="N5426" s="17">
        <v>272.68775456732487</v>
      </c>
      <c r="O5426" s="8">
        <v>2087.1491379311151</v>
      </c>
      <c r="P5426" s="8">
        <v>824.840596912411</v>
      </c>
      <c r="Q5426" s="8">
        <f>P5426-Table3[[#This Row],[paid]]</f>
        <v>-1262.3085410187041</v>
      </c>
      <c r="R5426" s="8">
        <v>3.0248538230885726</v>
      </c>
      <c r="S5426" s="8">
        <v>400</v>
      </c>
      <c r="T5426" s="10">
        <v>7.0000000000000007E-2</v>
      </c>
      <c r="U5426" s="8">
        <v>278.78287998015657</v>
      </c>
      <c r="V5426" s="10">
        <v>5.6330657710049692E-2</v>
      </c>
    </row>
    <row r="5427" spans="1:22" x14ac:dyDescent="0.25">
      <c r="A5427" s="6">
        <v>44762</v>
      </c>
      <c r="B5427" s="7" t="str">
        <f t="shared" si="84"/>
        <v>7</v>
      </c>
      <c r="C5427" s="17">
        <f>_xlfn.ISOWEEKNUM(Table3[[#This Row],[dt]])</f>
        <v>29</v>
      </c>
      <c r="D5427" s="1">
        <v>9559</v>
      </c>
      <c r="E5427" s="1" t="s">
        <v>10</v>
      </c>
      <c r="F5427" s="1" t="s">
        <v>89</v>
      </c>
      <c r="G5427" s="1" t="s">
        <v>66</v>
      </c>
      <c r="H5427" s="1" t="s">
        <v>17</v>
      </c>
      <c r="I5427" s="1" t="s">
        <v>12</v>
      </c>
      <c r="J5427" s="1" t="s">
        <v>16</v>
      </c>
      <c r="K5427" s="1" t="s">
        <v>14</v>
      </c>
      <c r="L5427" s="1" t="s">
        <v>80</v>
      </c>
      <c r="M5427" s="1">
        <v>169840</v>
      </c>
      <c r="N5427" s="17">
        <v>307.28063014363568</v>
      </c>
      <c r="O5427" s="8">
        <v>3624.6036881454461</v>
      </c>
      <c r="P5427" s="8">
        <v>2263.7611896631679</v>
      </c>
      <c r="Q5427" s="8">
        <f>P5427-Table3[[#This Row],[paid]]</f>
        <v>-1360.8424984822782</v>
      </c>
      <c r="R5427" s="8">
        <v>7.3670806669622886</v>
      </c>
      <c r="S5427" s="8">
        <v>2000</v>
      </c>
      <c r="T5427" s="10">
        <v>7.0000000000000007E-2</v>
      </c>
      <c r="U5427" s="8">
        <v>314.53028531072397</v>
      </c>
      <c r="V5427" s="10">
        <v>2.3156910038842914E-2</v>
      </c>
    </row>
    <row r="5428" spans="1:22" x14ac:dyDescent="0.25">
      <c r="A5428" s="6">
        <v>44762</v>
      </c>
      <c r="B5428" s="7" t="str">
        <f t="shared" si="84"/>
        <v>7</v>
      </c>
      <c r="C5428" s="17">
        <f>_xlfn.ISOWEEKNUM(Table3[[#This Row],[dt]])</f>
        <v>29</v>
      </c>
      <c r="D5428" s="1">
        <v>12657</v>
      </c>
      <c r="E5428" s="1" t="s">
        <v>10</v>
      </c>
      <c r="F5428" s="1" t="s">
        <v>90</v>
      </c>
      <c r="G5428" s="1" t="s">
        <v>64</v>
      </c>
      <c r="H5428" s="1" t="s">
        <v>19</v>
      </c>
      <c r="I5428" s="1" t="s">
        <v>18</v>
      </c>
      <c r="J5428" s="1" t="s">
        <v>16</v>
      </c>
      <c r="K5428" s="1" t="s">
        <v>14</v>
      </c>
      <c r="L5428" s="1" t="s">
        <v>80</v>
      </c>
      <c r="M5428" s="1">
        <v>109470</v>
      </c>
      <c r="N5428" s="17">
        <v>235.58559467366084</v>
      </c>
      <c r="O5428" s="8">
        <v>3586.6296751197842</v>
      </c>
      <c r="P5428" s="8">
        <v>2200.4122002273266</v>
      </c>
      <c r="Q5428" s="8">
        <f>P5428-Table3[[#This Row],[paid]]</f>
        <v>-1386.2174748924576</v>
      </c>
      <c r="R5428" s="8">
        <v>9.3401814456244381</v>
      </c>
      <c r="S5428" s="8">
        <v>2200</v>
      </c>
      <c r="T5428" s="10">
        <v>0.08</v>
      </c>
      <c r="U5428" s="8">
        <v>826.64759587626463</v>
      </c>
      <c r="V5428" s="10">
        <v>6.2613086447383434E-2</v>
      </c>
    </row>
    <row r="5429" spans="1:22" x14ac:dyDescent="0.25">
      <c r="A5429" s="6">
        <v>44762</v>
      </c>
      <c r="B5429" s="7" t="str">
        <f t="shared" si="84"/>
        <v>7</v>
      </c>
      <c r="C5429" s="17">
        <f>_xlfn.ISOWEEKNUM(Table3[[#This Row],[dt]])</f>
        <v>29</v>
      </c>
      <c r="D5429" s="1">
        <v>7581</v>
      </c>
      <c r="E5429" s="1" t="s">
        <v>10</v>
      </c>
      <c r="F5429" s="1" t="s">
        <v>89</v>
      </c>
      <c r="G5429" s="1" t="s">
        <v>55</v>
      </c>
      <c r="H5429" s="1" t="s">
        <v>11</v>
      </c>
      <c r="I5429" s="1" t="s">
        <v>12</v>
      </c>
      <c r="J5429" s="1" t="s">
        <v>13</v>
      </c>
      <c r="K5429" s="1" t="s">
        <v>14</v>
      </c>
      <c r="L5429" s="1" t="s">
        <v>80</v>
      </c>
      <c r="M5429" s="1">
        <v>289530</v>
      </c>
      <c r="N5429" s="17">
        <v>1714.022651856237</v>
      </c>
      <c r="O5429" s="8">
        <v>5859.0651549901795</v>
      </c>
      <c r="P5429" s="8">
        <v>4404.636137874887</v>
      </c>
      <c r="Q5429" s="8">
        <f>P5429-Table3[[#This Row],[paid]]</f>
        <v>-1454.4290171152925</v>
      </c>
      <c r="R5429" s="8">
        <v>2.5697654188553423</v>
      </c>
      <c r="S5429" s="8">
        <v>3400</v>
      </c>
      <c r="T5429" s="10">
        <v>0.17</v>
      </c>
      <c r="U5429" s="8">
        <v>1072.0425381526452</v>
      </c>
      <c r="V5429" s="10">
        <v>4.0564929943334493E-2</v>
      </c>
    </row>
    <row r="5430" spans="1:22" x14ac:dyDescent="0.25">
      <c r="A5430" s="6">
        <v>44762</v>
      </c>
      <c r="B5430" s="7" t="str">
        <f t="shared" si="84"/>
        <v>7</v>
      </c>
      <c r="C5430" s="17">
        <f>_xlfn.ISOWEEKNUM(Table3[[#This Row],[dt]])</f>
        <v>29</v>
      </c>
      <c r="D5430" s="1">
        <v>16861</v>
      </c>
      <c r="E5430" s="1" t="s">
        <v>10</v>
      </c>
      <c r="F5430" s="1" t="s">
        <v>89</v>
      </c>
      <c r="G5430" s="1" t="s">
        <v>65</v>
      </c>
      <c r="H5430" s="1" t="s">
        <v>11</v>
      </c>
      <c r="I5430" s="1" t="s">
        <v>18</v>
      </c>
      <c r="J5430" s="1" t="s">
        <v>13</v>
      </c>
      <c r="K5430" s="1" t="s">
        <v>15</v>
      </c>
      <c r="L5430" s="1" t="s">
        <v>80</v>
      </c>
      <c r="M5430" s="1">
        <v>359820</v>
      </c>
      <c r="N5430" s="17">
        <v>1568.7329575502729</v>
      </c>
      <c r="O5430" s="8">
        <v>6483.1992153084748</v>
      </c>
      <c r="P5430" s="8">
        <v>5014.9942206205478</v>
      </c>
      <c r="Q5430" s="8">
        <f>P5430-Table3[[#This Row],[paid]]</f>
        <v>-1468.204994687927</v>
      </c>
      <c r="R5430" s="8">
        <v>3.1968437945308059</v>
      </c>
      <c r="S5430" s="8">
        <v>3600</v>
      </c>
      <c r="T5430" s="10">
        <v>7.0000000000000007E-2</v>
      </c>
      <c r="U5430" s="8">
        <v>1154.0628476828695</v>
      </c>
      <c r="V5430" s="10">
        <v>3.835374468753517E-2</v>
      </c>
    </row>
    <row r="5431" spans="1:22" x14ac:dyDescent="0.25">
      <c r="A5431" s="6">
        <v>44762</v>
      </c>
      <c r="B5431" s="7" t="str">
        <f t="shared" si="84"/>
        <v>7</v>
      </c>
      <c r="C5431" s="17">
        <f>_xlfn.ISOWEEKNUM(Table3[[#This Row],[dt]])</f>
        <v>29</v>
      </c>
      <c r="D5431" s="1">
        <v>17947</v>
      </c>
      <c r="E5431" s="1" t="s">
        <v>10</v>
      </c>
      <c r="F5431" s="1" t="s">
        <v>94</v>
      </c>
      <c r="G5431" s="1" t="s">
        <v>55</v>
      </c>
      <c r="H5431" s="1" t="s">
        <v>19</v>
      </c>
      <c r="I5431" s="1" t="s">
        <v>12</v>
      </c>
      <c r="J5431" s="1" t="s">
        <v>16</v>
      </c>
      <c r="K5431" s="1" t="s">
        <v>14</v>
      </c>
      <c r="L5431" s="1" t="s">
        <v>78</v>
      </c>
      <c r="M5431" s="1">
        <v>137440</v>
      </c>
      <c r="N5431" s="17">
        <v>126.91898448052486</v>
      </c>
      <c r="O5431" s="8">
        <v>2243.5988098308258</v>
      </c>
      <c r="P5431" s="8">
        <v>708.34647394388696</v>
      </c>
      <c r="Q5431" s="8">
        <f>P5431-Table3[[#This Row],[paid]]</f>
        <v>-1535.2523358869389</v>
      </c>
      <c r="R5431" s="8">
        <v>5.5810915667433463</v>
      </c>
      <c r="S5431" s="8">
        <v>800</v>
      </c>
      <c r="T5431" s="10">
        <v>0.15</v>
      </c>
      <c r="U5431" s="8">
        <v>206.52619435504042</v>
      </c>
      <c r="V5431" s="10">
        <v>4.8593497191931338E-2</v>
      </c>
    </row>
    <row r="5432" spans="1:22" x14ac:dyDescent="0.25">
      <c r="A5432" s="6">
        <v>44762</v>
      </c>
      <c r="B5432" s="7" t="str">
        <f t="shared" si="84"/>
        <v>7</v>
      </c>
      <c r="C5432" s="17">
        <f>_xlfn.ISOWEEKNUM(Table3[[#This Row],[dt]])</f>
        <v>29</v>
      </c>
      <c r="D5432" s="1">
        <v>10543</v>
      </c>
      <c r="E5432" s="1" t="s">
        <v>10</v>
      </c>
      <c r="F5432" s="1" t="s">
        <v>95</v>
      </c>
      <c r="G5432" s="1" t="s">
        <v>45</v>
      </c>
      <c r="H5432" s="1" t="s">
        <v>19</v>
      </c>
      <c r="I5432" s="1" t="s">
        <v>18</v>
      </c>
      <c r="J5432" s="1" t="s">
        <v>13</v>
      </c>
      <c r="K5432" s="1" t="s">
        <v>14</v>
      </c>
      <c r="L5432" s="1" t="s">
        <v>75</v>
      </c>
      <c r="M5432" s="1">
        <v>82020</v>
      </c>
      <c r="N5432" s="17">
        <v>62.939918482363005</v>
      </c>
      <c r="O5432" s="8">
        <v>2030.3043922259556</v>
      </c>
      <c r="P5432" s="8">
        <v>349.14533590460445</v>
      </c>
      <c r="Q5432" s="8">
        <f>P5432-Table3[[#This Row],[paid]]</f>
        <v>-1681.159056321351</v>
      </c>
      <c r="R5432" s="8">
        <v>5.5472797601802073</v>
      </c>
      <c r="S5432" s="8">
        <v>600</v>
      </c>
      <c r="T5432" s="10">
        <v>8.5000000000000006E-2</v>
      </c>
      <c r="U5432" s="8">
        <v>26.438090867592148</v>
      </c>
      <c r="V5432" s="10">
        <v>1.2620384764744369E-2</v>
      </c>
    </row>
    <row r="5433" spans="1:22" x14ac:dyDescent="0.25">
      <c r="A5433" s="6">
        <v>44762</v>
      </c>
      <c r="B5433" s="7" t="str">
        <f t="shared" si="84"/>
        <v>7</v>
      </c>
      <c r="C5433" s="17">
        <f>_xlfn.ISOWEEKNUM(Table3[[#This Row],[dt]])</f>
        <v>29</v>
      </c>
      <c r="D5433" s="1">
        <v>16845</v>
      </c>
      <c r="E5433" s="1" t="s">
        <v>10</v>
      </c>
      <c r="F5433" s="1" t="s">
        <v>90</v>
      </c>
      <c r="G5433" s="1" t="s">
        <v>32</v>
      </c>
      <c r="H5433" s="1" t="s">
        <v>11</v>
      </c>
      <c r="I5433" s="1" t="s">
        <v>12</v>
      </c>
      <c r="J5433" s="1" t="s">
        <v>13</v>
      </c>
      <c r="K5433" s="1" t="s">
        <v>15</v>
      </c>
      <c r="L5433" s="1" t="s">
        <v>80</v>
      </c>
      <c r="M5433" s="1">
        <v>296020</v>
      </c>
      <c r="N5433" s="17">
        <v>1292.702419764903</v>
      </c>
      <c r="O5433" s="8">
        <v>3474.3537932468253</v>
      </c>
      <c r="P5433" s="8">
        <v>1709.0203788620777</v>
      </c>
      <c r="Q5433" s="8">
        <f>P5433-Table3[[#This Row],[paid]]</f>
        <v>-1765.3334143847476</v>
      </c>
      <c r="R5433" s="8">
        <v>1.3220524327423231</v>
      </c>
      <c r="S5433" s="8">
        <v>1400</v>
      </c>
      <c r="T5433" s="10">
        <v>7.0000000000000007E-2</v>
      </c>
      <c r="U5433" s="8">
        <v>101.83079230416187</v>
      </c>
      <c r="V5433" s="10">
        <v>9.9307175779031354E-3</v>
      </c>
    </row>
    <row r="5434" spans="1:22" x14ac:dyDescent="0.25">
      <c r="A5434" s="6">
        <v>44762</v>
      </c>
      <c r="B5434" s="7" t="str">
        <f t="shared" si="84"/>
        <v>7</v>
      </c>
      <c r="C5434" s="17">
        <f>_xlfn.ISOWEEKNUM(Table3[[#This Row],[dt]])</f>
        <v>29</v>
      </c>
      <c r="D5434" s="1">
        <v>15102</v>
      </c>
      <c r="E5434" s="1" t="s">
        <v>10</v>
      </c>
      <c r="F5434" s="1" t="s">
        <v>89</v>
      </c>
      <c r="G5434" s="1" t="s">
        <v>37</v>
      </c>
      <c r="H5434" s="1" t="s">
        <v>17</v>
      </c>
      <c r="I5434" s="1" t="s">
        <v>18</v>
      </c>
      <c r="J5434" s="1" t="s">
        <v>13</v>
      </c>
      <c r="K5434" s="1" t="s">
        <v>15</v>
      </c>
      <c r="L5434" s="1" t="s">
        <v>76</v>
      </c>
      <c r="M5434" s="1">
        <v>82780</v>
      </c>
      <c r="N5434" s="17">
        <v>206.49184621620782</v>
      </c>
      <c r="O5434" s="8">
        <v>3172.1735230297472</v>
      </c>
      <c r="P5434" s="8">
        <v>1364.6415985178846</v>
      </c>
      <c r="Q5434" s="8">
        <f>P5434-Table3[[#This Row],[paid]]</f>
        <v>-1807.5319245118626</v>
      </c>
      <c r="R5434" s="8">
        <v>6.608694839645306</v>
      </c>
      <c r="S5434" s="8">
        <v>2000</v>
      </c>
      <c r="T5434" s="10">
        <v>6.5000000000000002E-2</v>
      </c>
      <c r="U5434" s="8">
        <v>137.96936335544655</v>
      </c>
      <c r="V5434" s="10">
        <v>1.6850500466605158E-2</v>
      </c>
    </row>
    <row r="5435" spans="1:22" x14ac:dyDescent="0.25">
      <c r="A5435" s="6">
        <v>44762</v>
      </c>
      <c r="B5435" s="7" t="str">
        <f t="shared" si="84"/>
        <v>7</v>
      </c>
      <c r="C5435" s="17">
        <f>_xlfn.ISOWEEKNUM(Table3[[#This Row],[dt]])</f>
        <v>29</v>
      </c>
      <c r="D5435" s="1">
        <v>10778</v>
      </c>
      <c r="E5435" s="1" t="s">
        <v>10</v>
      </c>
      <c r="F5435" s="1" t="s">
        <v>93</v>
      </c>
      <c r="G5435" s="1" t="s">
        <v>65</v>
      </c>
      <c r="H5435" s="1" t="s">
        <v>17</v>
      </c>
      <c r="I5435" s="1" t="s">
        <v>12</v>
      </c>
      <c r="J5435" s="1" t="s">
        <v>16</v>
      </c>
      <c r="K5435" s="1" t="s">
        <v>20</v>
      </c>
      <c r="L5435" s="1" t="s">
        <v>77</v>
      </c>
      <c r="M5435" s="1">
        <v>81640</v>
      </c>
      <c r="N5435" s="17">
        <v>155.45136721188663</v>
      </c>
      <c r="O5435" s="8">
        <v>3412.5833500668764</v>
      </c>
      <c r="P5435" s="8">
        <v>1449.4282718372026</v>
      </c>
      <c r="Q5435" s="8">
        <f>P5435-Table3[[#This Row],[paid]]</f>
        <v>-1963.1550782296738</v>
      </c>
      <c r="R5435" s="8">
        <v>9.3239982242264361</v>
      </c>
      <c r="S5435" s="8">
        <v>2200</v>
      </c>
      <c r="T5435" s="10">
        <v>0.09</v>
      </c>
      <c r="U5435" s="8">
        <v>649.90929141361653</v>
      </c>
      <c r="V5435" s="10">
        <v>7.4731683754385103E-2</v>
      </c>
    </row>
    <row r="5436" spans="1:22" x14ac:dyDescent="0.25">
      <c r="A5436" s="6">
        <v>44762</v>
      </c>
      <c r="B5436" s="7" t="str">
        <f t="shared" si="84"/>
        <v>7</v>
      </c>
      <c r="C5436" s="17">
        <f>_xlfn.ISOWEEKNUM(Table3[[#This Row],[dt]])</f>
        <v>29</v>
      </c>
      <c r="D5436" s="1">
        <v>5289</v>
      </c>
      <c r="E5436" s="1" t="s">
        <v>10</v>
      </c>
      <c r="F5436" s="1" t="s">
        <v>89</v>
      </c>
      <c r="G5436" s="1" t="s">
        <v>33</v>
      </c>
      <c r="H5436" s="1" t="s">
        <v>17</v>
      </c>
      <c r="I5436" s="1" t="s">
        <v>12</v>
      </c>
      <c r="J5436" s="1" t="s">
        <v>16</v>
      </c>
      <c r="K5436" s="1" t="s">
        <v>14</v>
      </c>
      <c r="L5436" s="1" t="s">
        <v>80</v>
      </c>
      <c r="M5436" s="1">
        <v>371850</v>
      </c>
      <c r="N5436" s="17">
        <v>1215.6374863784963</v>
      </c>
      <c r="O5436" s="8">
        <v>9329.226351437861</v>
      </c>
      <c r="P5436" s="8">
        <v>7241.9905949667627</v>
      </c>
      <c r="Q5436" s="8">
        <f>P5436-Table3[[#This Row],[paid]]</f>
        <v>-2087.2357564710983</v>
      </c>
      <c r="R5436" s="8">
        <v>5.9573603776742399</v>
      </c>
      <c r="S5436" s="8">
        <v>9200</v>
      </c>
      <c r="T5436" s="10">
        <v>0.04</v>
      </c>
      <c r="U5436" s="8">
        <v>864.44056377567165</v>
      </c>
      <c r="V5436" s="10">
        <v>1.9894174869003196E-2</v>
      </c>
    </row>
    <row r="5437" spans="1:22" x14ac:dyDescent="0.25">
      <c r="A5437" s="6">
        <v>44762</v>
      </c>
      <c r="B5437" s="7" t="str">
        <f t="shared" si="84"/>
        <v>7</v>
      </c>
      <c r="C5437" s="17">
        <f>_xlfn.ISOWEEKNUM(Table3[[#This Row],[dt]])</f>
        <v>29</v>
      </c>
      <c r="D5437" s="1">
        <v>16205</v>
      </c>
      <c r="E5437" s="1" t="s">
        <v>10</v>
      </c>
      <c r="F5437" s="1" t="s">
        <v>92</v>
      </c>
      <c r="G5437" s="1" t="s">
        <v>62</v>
      </c>
      <c r="H5437" s="1" t="s">
        <v>17</v>
      </c>
      <c r="I5437" s="1" t="s">
        <v>12</v>
      </c>
      <c r="J5437" s="1" t="s">
        <v>13</v>
      </c>
      <c r="K5437" s="1" t="s">
        <v>14</v>
      </c>
      <c r="L5437" s="1" t="s">
        <v>75</v>
      </c>
      <c r="M5437" s="1">
        <v>64690</v>
      </c>
      <c r="N5437" s="17">
        <v>234.2871554019415</v>
      </c>
      <c r="O5437" s="8">
        <v>2675.6726581756575</v>
      </c>
      <c r="P5437" s="8">
        <v>477.07438041912184</v>
      </c>
      <c r="Q5437" s="8">
        <f>P5437-Table3[[#This Row],[paid]]</f>
        <v>-2198.5982777565355</v>
      </c>
      <c r="R5437" s="8">
        <v>2.036280561777517</v>
      </c>
      <c r="S5437" s="8">
        <v>600</v>
      </c>
      <c r="T5437" s="10">
        <v>0.09</v>
      </c>
      <c r="U5437" s="8">
        <v>234.50216229847834</v>
      </c>
      <c r="V5437" s="10">
        <v>8.1923690142566549E-2</v>
      </c>
    </row>
    <row r="5438" spans="1:22" x14ac:dyDescent="0.25">
      <c r="A5438" s="6">
        <v>44762</v>
      </c>
      <c r="B5438" s="7" t="str">
        <f t="shared" si="84"/>
        <v>7</v>
      </c>
      <c r="C5438" s="17">
        <f>_xlfn.ISOWEEKNUM(Table3[[#This Row],[dt]])</f>
        <v>29</v>
      </c>
      <c r="D5438" s="1">
        <v>13549</v>
      </c>
      <c r="E5438" s="1" t="s">
        <v>10</v>
      </c>
      <c r="F5438" s="1" t="s">
        <v>94</v>
      </c>
      <c r="G5438" s="1" t="s">
        <v>44</v>
      </c>
      <c r="H5438" s="1" t="s">
        <v>19</v>
      </c>
      <c r="I5438" s="1" t="s">
        <v>12</v>
      </c>
      <c r="J5438" s="1" t="s">
        <v>13</v>
      </c>
      <c r="K5438" s="1" t="s">
        <v>14</v>
      </c>
      <c r="L5438" s="1" t="s">
        <v>80</v>
      </c>
      <c r="M5438" s="1">
        <v>634200</v>
      </c>
      <c r="N5438" s="17">
        <v>545.06448644985699</v>
      </c>
      <c r="O5438" s="8">
        <v>12759.2422084031</v>
      </c>
      <c r="P5438" s="8">
        <v>7430.1386771501866</v>
      </c>
      <c r="Q5438" s="8">
        <f>P5438-Table3[[#This Row],[paid]]</f>
        <v>-5329.1035312529139</v>
      </c>
      <c r="R5438" s="8">
        <v>13.631669026071688</v>
      </c>
      <c r="S5438" s="8">
        <v>10000</v>
      </c>
      <c r="T5438" s="10">
        <v>7.0000000000000007E-2</v>
      </c>
      <c r="U5438" s="8">
        <v>3054.3115248226472</v>
      </c>
      <c r="V5438" s="10">
        <v>6.8511765785644829E-2</v>
      </c>
    </row>
    <row r="5439" spans="1:22" x14ac:dyDescent="0.25">
      <c r="A5439" s="6">
        <v>44762</v>
      </c>
      <c r="B5439" s="7" t="str">
        <f t="shared" si="84"/>
        <v>7</v>
      </c>
      <c r="C5439" s="17">
        <f>_xlfn.ISOWEEKNUM(Table3[[#This Row],[dt]])</f>
        <v>29</v>
      </c>
      <c r="D5439" s="1">
        <v>5585</v>
      </c>
      <c r="E5439" s="1" t="s">
        <v>10</v>
      </c>
      <c r="F5439" s="1" t="s">
        <v>94</v>
      </c>
      <c r="G5439" s="1" t="s">
        <v>25</v>
      </c>
      <c r="H5439" s="1" t="s">
        <v>19</v>
      </c>
      <c r="I5439" s="1" t="s">
        <v>12</v>
      </c>
      <c r="J5439" s="1" t="s">
        <v>13</v>
      </c>
      <c r="K5439" s="1" t="s">
        <v>14</v>
      </c>
      <c r="L5439" s="1" t="s">
        <v>75</v>
      </c>
      <c r="M5439" s="1">
        <v>559580</v>
      </c>
      <c r="N5439" s="17">
        <v>434.80608927939238</v>
      </c>
      <c r="O5439" s="8">
        <v>12268.884013752337</v>
      </c>
      <c r="P5439" s="8">
        <v>5260.9324239074049</v>
      </c>
      <c r="Q5439" s="8">
        <f>P5439-Table3[[#This Row],[paid]]</f>
        <v>-7007.9515898449317</v>
      </c>
      <c r="R5439" s="8">
        <v>12.099491137822817</v>
      </c>
      <c r="S5439" s="8">
        <v>5800</v>
      </c>
      <c r="T5439" s="10">
        <v>7.0000000000000007E-2</v>
      </c>
      <c r="U5439" s="8">
        <v>1932.6156365165029</v>
      </c>
      <c r="V5439" s="10">
        <v>6.12253836643755E-2</v>
      </c>
    </row>
    <row r="5440" spans="1:22" x14ac:dyDescent="0.25">
      <c r="A5440" s="6">
        <v>44763</v>
      </c>
      <c r="B5440" s="7" t="str">
        <f t="shared" si="84"/>
        <v>7</v>
      </c>
      <c r="C5440" s="17">
        <f>_xlfn.ISOWEEKNUM(Table3[[#This Row],[dt]])</f>
        <v>29</v>
      </c>
      <c r="D5440" s="1">
        <v>16205</v>
      </c>
      <c r="E5440" s="1" t="s">
        <v>10</v>
      </c>
      <c r="F5440" s="1" t="s">
        <v>94</v>
      </c>
      <c r="G5440" s="1" t="s">
        <v>58</v>
      </c>
      <c r="H5440" s="1" t="s">
        <v>17</v>
      </c>
      <c r="I5440" s="1" t="s">
        <v>12</v>
      </c>
      <c r="J5440" s="1" t="s">
        <v>13</v>
      </c>
      <c r="K5440" s="1" t="s">
        <v>14</v>
      </c>
      <c r="L5440" s="1" t="s">
        <v>78</v>
      </c>
      <c r="M5440" s="1">
        <v>592490</v>
      </c>
      <c r="N5440" s="17">
        <v>2657.1148701809602</v>
      </c>
      <c r="O5440" s="8">
        <v>28150.945226491236</v>
      </c>
      <c r="P5440" s="8">
        <v>43742.862673075775</v>
      </c>
      <c r="Q5440" s="8">
        <f>P5440-Table3[[#This Row],[paid]]</f>
        <v>15591.917446584539</v>
      </c>
      <c r="R5440" s="8">
        <v>16.462541068123528</v>
      </c>
      <c r="S5440" s="8">
        <v>60600</v>
      </c>
      <c r="T5440" s="10">
        <v>0.09</v>
      </c>
      <c r="U5440" s="8">
        <v>15143.13385280124</v>
      </c>
      <c r="V5440" s="10">
        <v>5.7697541676599087E-2</v>
      </c>
    </row>
    <row r="5441" spans="1:22" x14ac:dyDescent="0.25">
      <c r="A5441" s="6">
        <v>44763</v>
      </c>
      <c r="B5441" s="7" t="str">
        <f t="shared" si="84"/>
        <v>7</v>
      </c>
      <c r="C5441" s="17">
        <f>_xlfn.ISOWEEKNUM(Table3[[#This Row],[dt]])</f>
        <v>29</v>
      </c>
      <c r="D5441" s="1">
        <v>5289</v>
      </c>
      <c r="E5441" s="1" t="s">
        <v>10</v>
      </c>
      <c r="F5441" s="1" t="s">
        <v>94</v>
      </c>
      <c r="G5441" s="1" t="s">
        <v>59</v>
      </c>
      <c r="H5441" s="1" t="s">
        <v>17</v>
      </c>
      <c r="I5441" s="1" t="s">
        <v>12</v>
      </c>
      <c r="J5441" s="1" t="s">
        <v>16</v>
      </c>
      <c r="K5441" s="1" t="s">
        <v>14</v>
      </c>
      <c r="L5441" s="1" t="s">
        <v>81</v>
      </c>
      <c r="M5441" s="1">
        <v>761140</v>
      </c>
      <c r="N5441" s="17">
        <v>2567.6599572697628</v>
      </c>
      <c r="O5441" s="8">
        <v>20051.096574947383</v>
      </c>
      <c r="P5441" s="8">
        <v>31780.492453605726</v>
      </c>
      <c r="Q5441" s="8">
        <f>P5441-Table3[[#This Row],[paid]]</f>
        <v>11729.395878658343</v>
      </c>
      <c r="R5441" s="8">
        <v>12.37722010799221</v>
      </c>
      <c r="S5441" s="8">
        <v>41200</v>
      </c>
      <c r="T5441" s="10">
        <v>0.04</v>
      </c>
      <c r="U5441" s="8">
        <v>4441.2070987393654</v>
      </c>
      <c r="V5441" s="10">
        <v>2.3291054542461831E-2</v>
      </c>
    </row>
    <row r="5442" spans="1:22" x14ac:dyDescent="0.25">
      <c r="A5442" s="6">
        <v>44763</v>
      </c>
      <c r="B5442" s="7" t="str">
        <f t="shared" ref="B5442:B5505" si="85">TEXT(A5442,"M")</f>
        <v>7</v>
      </c>
      <c r="C5442" s="17">
        <f>_xlfn.ISOWEEKNUM(Table3[[#This Row],[dt]])</f>
        <v>29</v>
      </c>
      <c r="D5442" s="1">
        <v>3016</v>
      </c>
      <c r="E5442" s="1" t="s">
        <v>10</v>
      </c>
      <c r="F5442" s="1" t="s">
        <v>95</v>
      </c>
      <c r="G5442" s="1" t="s">
        <v>70</v>
      </c>
      <c r="H5442" s="1" t="s">
        <v>11</v>
      </c>
      <c r="I5442" s="1" t="s">
        <v>12</v>
      </c>
      <c r="J5442" s="1" t="s">
        <v>16</v>
      </c>
      <c r="K5442" s="1" t="s">
        <v>15</v>
      </c>
      <c r="L5442" s="1" t="s">
        <v>77</v>
      </c>
      <c r="M5442" s="1">
        <v>1172910</v>
      </c>
      <c r="N5442" s="17">
        <v>4342.6702560107378</v>
      </c>
      <c r="O5442" s="8">
        <v>19230.624491743449</v>
      </c>
      <c r="P5442" s="8">
        <v>28997.312841946488</v>
      </c>
      <c r="Q5442" s="8">
        <f>P5442-Table3[[#This Row],[paid]]</f>
        <v>9766.6883502030396</v>
      </c>
      <c r="R5442" s="8">
        <v>6.6773001707442532</v>
      </c>
      <c r="S5442" s="8">
        <v>27400</v>
      </c>
      <c r="T5442" s="10">
        <v>7.0000000000000007E-2</v>
      </c>
      <c r="U5442" s="8">
        <v>5541.612203038504</v>
      </c>
      <c r="V5442" s="10">
        <v>3.1851297355515666E-2</v>
      </c>
    </row>
    <row r="5443" spans="1:22" x14ac:dyDescent="0.25">
      <c r="A5443" s="6">
        <v>44763</v>
      </c>
      <c r="B5443" s="7" t="str">
        <f t="shared" si="85"/>
        <v>7</v>
      </c>
      <c r="C5443" s="17">
        <f>_xlfn.ISOWEEKNUM(Table3[[#This Row],[dt]])</f>
        <v>29</v>
      </c>
      <c r="D5443" s="1">
        <v>3015</v>
      </c>
      <c r="E5443" s="1" t="s">
        <v>10</v>
      </c>
      <c r="F5443" s="1" t="s">
        <v>91</v>
      </c>
      <c r="G5443" s="1" t="s">
        <v>41</v>
      </c>
      <c r="H5443" s="1" t="s">
        <v>11</v>
      </c>
      <c r="I5443" s="1" t="s">
        <v>12</v>
      </c>
      <c r="J5443" s="1" t="s">
        <v>16</v>
      </c>
      <c r="K5443" s="1" t="s">
        <v>15</v>
      </c>
      <c r="L5443" s="1" t="s">
        <v>80</v>
      </c>
      <c r="M5443" s="1">
        <v>940320</v>
      </c>
      <c r="N5443" s="17">
        <v>6797.0489098408952</v>
      </c>
      <c r="O5443" s="8">
        <v>15932.468314130079</v>
      </c>
      <c r="P5443" s="8">
        <v>24523.044924282716</v>
      </c>
      <c r="Q5443" s="8">
        <f>P5443-Table3[[#This Row],[paid]]</f>
        <v>8590.5766101526369</v>
      </c>
      <c r="R5443" s="8">
        <v>3.6078959044678625</v>
      </c>
      <c r="S5443" s="8">
        <v>19000</v>
      </c>
      <c r="T5443" s="10">
        <v>0.13</v>
      </c>
      <c r="U5443" s="8">
        <v>736.33736367016377</v>
      </c>
      <c r="V5443" s="10">
        <v>5.0043905364911311E-3</v>
      </c>
    </row>
    <row r="5444" spans="1:22" x14ac:dyDescent="0.25">
      <c r="A5444" s="6">
        <v>44763</v>
      </c>
      <c r="B5444" s="7" t="str">
        <f t="shared" si="85"/>
        <v>7</v>
      </c>
      <c r="C5444" s="17">
        <f>_xlfn.ISOWEEKNUM(Table3[[#This Row],[dt]])</f>
        <v>29</v>
      </c>
      <c r="D5444" s="1">
        <v>16845</v>
      </c>
      <c r="E5444" s="1" t="s">
        <v>10</v>
      </c>
      <c r="F5444" s="1" t="s">
        <v>91</v>
      </c>
      <c r="G5444" s="1" t="s">
        <v>33</v>
      </c>
      <c r="H5444" s="1" t="s">
        <v>11</v>
      </c>
      <c r="I5444" s="1" t="s">
        <v>12</v>
      </c>
      <c r="J5444" s="1" t="s">
        <v>13</v>
      </c>
      <c r="K5444" s="1" t="s">
        <v>15</v>
      </c>
      <c r="L5444" s="1" t="s">
        <v>78</v>
      </c>
      <c r="M5444" s="1">
        <v>852560</v>
      </c>
      <c r="N5444" s="17">
        <v>3352.628433007204</v>
      </c>
      <c r="O5444" s="8">
        <v>10476.681270676985</v>
      </c>
      <c r="P5444" s="8">
        <v>15610.853116278091</v>
      </c>
      <c r="Q5444" s="8">
        <f>P5444-Table3[[#This Row],[paid]]</f>
        <v>5134.1718456011058</v>
      </c>
      <c r="R5444" s="8">
        <v>4.6563027869675491</v>
      </c>
      <c r="S5444" s="8">
        <v>10200</v>
      </c>
      <c r="T5444" s="10">
        <v>7.0000000000000007E-2</v>
      </c>
      <c r="U5444" s="8">
        <v>2204.7711995133695</v>
      </c>
      <c r="V5444" s="10">
        <v>2.3538871568933906E-2</v>
      </c>
    </row>
    <row r="5445" spans="1:22" x14ac:dyDescent="0.25">
      <c r="A5445" s="6">
        <v>44763</v>
      </c>
      <c r="B5445" s="7" t="str">
        <f t="shared" si="85"/>
        <v>7</v>
      </c>
      <c r="C5445" s="17">
        <f>_xlfn.ISOWEEKNUM(Table3[[#This Row],[dt]])</f>
        <v>29</v>
      </c>
      <c r="D5445" s="1">
        <v>17870</v>
      </c>
      <c r="E5445" s="1" t="s">
        <v>10</v>
      </c>
      <c r="F5445" s="1" t="s">
        <v>90</v>
      </c>
      <c r="G5445" s="1" t="s">
        <v>50</v>
      </c>
      <c r="H5445" s="1" t="s">
        <v>11</v>
      </c>
      <c r="I5445" s="1" t="s">
        <v>12</v>
      </c>
      <c r="J5445" s="1" t="s">
        <v>13</v>
      </c>
      <c r="K5445" s="1" t="s">
        <v>14</v>
      </c>
      <c r="L5445" s="1" t="s">
        <v>81</v>
      </c>
      <c r="M5445" s="1">
        <v>449900</v>
      </c>
      <c r="N5445" s="17">
        <v>2023.3310664063358</v>
      </c>
      <c r="O5445" s="8">
        <v>7647.4084463737354</v>
      </c>
      <c r="P5445" s="8">
        <v>12579.869176460315</v>
      </c>
      <c r="Q5445" s="8">
        <f>P5445-Table3[[#This Row],[paid]]</f>
        <v>4932.46073008658</v>
      </c>
      <c r="R5445" s="8">
        <v>6.217405240954256</v>
      </c>
      <c r="S5445" s="8">
        <v>15600</v>
      </c>
      <c r="T5445" s="10">
        <v>0.12</v>
      </c>
      <c r="U5445" s="8">
        <v>8846.0237774271609</v>
      </c>
      <c r="V5445" s="10">
        <v>0.11719814217119741</v>
      </c>
    </row>
    <row r="5446" spans="1:22" x14ac:dyDescent="0.25">
      <c r="A5446" s="6">
        <v>44763</v>
      </c>
      <c r="B5446" s="7" t="str">
        <f t="shared" si="85"/>
        <v>7</v>
      </c>
      <c r="C5446" s="17">
        <f>_xlfn.ISOWEEKNUM(Table3[[#This Row],[dt]])</f>
        <v>29</v>
      </c>
      <c r="D5446" s="1">
        <v>15408</v>
      </c>
      <c r="E5446" s="1" t="s">
        <v>10</v>
      </c>
      <c r="F5446" s="1" t="s">
        <v>93</v>
      </c>
      <c r="G5446" s="1" t="s">
        <v>29</v>
      </c>
      <c r="H5446" s="1" t="s">
        <v>17</v>
      </c>
      <c r="I5446" s="1" t="s">
        <v>12</v>
      </c>
      <c r="J5446" s="1" t="s">
        <v>16</v>
      </c>
      <c r="K5446" s="1" t="s">
        <v>20</v>
      </c>
      <c r="L5446" s="1" t="s">
        <v>75</v>
      </c>
      <c r="M5446" s="1">
        <v>290250</v>
      </c>
      <c r="N5446" s="17">
        <v>912.08398800171403</v>
      </c>
      <c r="O5446" s="8">
        <v>12474.832563136837</v>
      </c>
      <c r="P5446" s="8">
        <v>17239.537930059832</v>
      </c>
      <c r="Q5446" s="8">
        <f>P5446-Table3[[#This Row],[paid]]</f>
        <v>4764.7053669229954</v>
      </c>
      <c r="R5446" s="8">
        <v>18.901261459298237</v>
      </c>
      <c r="S5446" s="8">
        <v>22800</v>
      </c>
      <c r="T5446" s="10">
        <v>0.1</v>
      </c>
      <c r="U5446" s="8">
        <v>4116.0635763238915</v>
      </c>
      <c r="V5446" s="10">
        <v>3.9792864451303825E-2</v>
      </c>
    </row>
    <row r="5447" spans="1:22" x14ac:dyDescent="0.25">
      <c r="A5447" s="6">
        <v>44763</v>
      </c>
      <c r="B5447" s="7" t="str">
        <f t="shared" si="85"/>
        <v>7</v>
      </c>
      <c r="C5447" s="17">
        <f>_xlfn.ISOWEEKNUM(Table3[[#This Row],[dt]])</f>
        <v>29</v>
      </c>
      <c r="D5447" s="1">
        <v>12780</v>
      </c>
      <c r="E5447" s="1" t="s">
        <v>10</v>
      </c>
      <c r="F5447" s="1" t="s">
        <v>91</v>
      </c>
      <c r="G5447" s="1" t="s">
        <v>65</v>
      </c>
      <c r="H5447" s="1" t="s">
        <v>19</v>
      </c>
      <c r="I5447" s="1" t="s">
        <v>18</v>
      </c>
      <c r="J5447" s="1" t="s">
        <v>16</v>
      </c>
      <c r="K5447" s="1" t="s">
        <v>15</v>
      </c>
      <c r="L5447" s="1" t="s">
        <v>78</v>
      </c>
      <c r="M5447" s="1">
        <v>276220</v>
      </c>
      <c r="N5447" s="17">
        <v>176.67401037595053</v>
      </c>
      <c r="O5447" s="8">
        <v>6998.617966267776</v>
      </c>
      <c r="P5447" s="8">
        <v>11448.832436941731</v>
      </c>
      <c r="Q5447" s="8">
        <f>P5447-Table3[[#This Row],[paid]]</f>
        <v>4450.2144706739555</v>
      </c>
      <c r="R5447" s="8">
        <v>64.802018206183121</v>
      </c>
      <c r="S5447" s="8">
        <v>6800</v>
      </c>
      <c r="T5447" s="10">
        <v>0.04</v>
      </c>
      <c r="U5447" s="8">
        <v>1008.0763723385173</v>
      </c>
      <c r="V5447" s="10">
        <v>1.4675097189907569E-2</v>
      </c>
    </row>
    <row r="5448" spans="1:22" x14ac:dyDescent="0.25">
      <c r="A5448" s="6">
        <v>44763</v>
      </c>
      <c r="B5448" s="7" t="str">
        <f t="shared" si="85"/>
        <v>7</v>
      </c>
      <c r="C5448" s="17">
        <f>_xlfn.ISOWEEKNUM(Table3[[#This Row],[dt]])</f>
        <v>29</v>
      </c>
      <c r="D5448" s="1">
        <v>10543</v>
      </c>
      <c r="E5448" s="1" t="s">
        <v>10</v>
      </c>
      <c r="F5448" s="1" t="s">
        <v>95</v>
      </c>
      <c r="G5448" s="1" t="s">
        <v>49</v>
      </c>
      <c r="H5448" s="1" t="s">
        <v>19</v>
      </c>
      <c r="I5448" s="1" t="s">
        <v>18</v>
      </c>
      <c r="J5448" s="1" t="s">
        <v>13</v>
      </c>
      <c r="K5448" s="1" t="s">
        <v>14</v>
      </c>
      <c r="L5448" s="1" t="s">
        <v>75</v>
      </c>
      <c r="M5448" s="1">
        <v>564340</v>
      </c>
      <c r="N5448" s="17">
        <v>363.84580255204838</v>
      </c>
      <c r="O5448" s="8">
        <v>13565.43880025315</v>
      </c>
      <c r="P5448" s="8">
        <v>17137.944330725015</v>
      </c>
      <c r="Q5448" s="8">
        <f>P5448-Table3[[#This Row],[paid]]</f>
        <v>3572.5055304718644</v>
      </c>
      <c r="R5448" s="8">
        <v>47.102218056434552</v>
      </c>
      <c r="S5448" s="8">
        <v>17200</v>
      </c>
      <c r="T5448" s="10">
        <v>8.5000000000000006E-2</v>
      </c>
      <c r="U5448" s="8">
        <v>320.49143369333444</v>
      </c>
      <c r="V5448" s="10">
        <v>3.1167821483190313E-3</v>
      </c>
    </row>
    <row r="5449" spans="1:22" x14ac:dyDescent="0.25">
      <c r="A5449" s="6">
        <v>44763</v>
      </c>
      <c r="B5449" s="7" t="str">
        <f t="shared" si="85"/>
        <v>7</v>
      </c>
      <c r="C5449" s="17">
        <f>_xlfn.ISOWEEKNUM(Table3[[#This Row],[dt]])</f>
        <v>29</v>
      </c>
      <c r="D5449" s="1">
        <v>5638</v>
      </c>
      <c r="E5449" s="1" t="s">
        <v>10</v>
      </c>
      <c r="F5449" s="1" t="s">
        <v>93</v>
      </c>
      <c r="G5449" s="1" t="s">
        <v>70</v>
      </c>
      <c r="H5449" s="1" t="s">
        <v>11</v>
      </c>
      <c r="I5449" s="1" t="s">
        <v>12</v>
      </c>
      <c r="J5449" s="1" t="s">
        <v>16</v>
      </c>
      <c r="K5449" s="1" t="s">
        <v>15</v>
      </c>
      <c r="L5449" s="1" t="s">
        <v>76</v>
      </c>
      <c r="M5449" s="1">
        <v>631340</v>
      </c>
      <c r="N5449" s="17">
        <v>1252.2673115328705</v>
      </c>
      <c r="O5449" s="8">
        <v>7950.3582934919459</v>
      </c>
      <c r="P5449" s="8">
        <v>11365.266901728561</v>
      </c>
      <c r="Q5449" s="8">
        <f>P5449-Table3[[#This Row],[paid]]</f>
        <v>3414.9086082366148</v>
      </c>
      <c r="R5449" s="8">
        <v>9.0757514765889784</v>
      </c>
      <c r="S5449" s="8">
        <v>6000</v>
      </c>
      <c r="T5449" s="10">
        <v>0.04</v>
      </c>
      <c r="U5449" s="8">
        <v>1495.178900049794</v>
      </c>
      <c r="V5449" s="10">
        <v>2.1926144409660248E-2</v>
      </c>
    </row>
    <row r="5450" spans="1:22" x14ac:dyDescent="0.25">
      <c r="A5450" s="6">
        <v>44763</v>
      </c>
      <c r="B5450" s="7" t="str">
        <f t="shared" si="85"/>
        <v>7</v>
      </c>
      <c r="C5450" s="17">
        <f>_xlfn.ISOWEEKNUM(Table3[[#This Row],[dt]])</f>
        <v>29</v>
      </c>
      <c r="D5450" s="1">
        <v>9121</v>
      </c>
      <c r="E5450" s="1" t="s">
        <v>10</v>
      </c>
      <c r="F5450" s="1" t="s">
        <v>91</v>
      </c>
      <c r="G5450" s="1" t="s">
        <v>47</v>
      </c>
      <c r="H5450" s="1" t="s">
        <v>11</v>
      </c>
      <c r="I5450" s="1" t="s">
        <v>18</v>
      </c>
      <c r="J5450" s="1" t="s">
        <v>13</v>
      </c>
      <c r="K5450" s="1" t="s">
        <v>14</v>
      </c>
      <c r="L5450" s="1" t="s">
        <v>78</v>
      </c>
      <c r="M5450" s="1">
        <v>551350</v>
      </c>
      <c r="N5450" s="17">
        <v>1214.0707574867879</v>
      </c>
      <c r="O5450" s="8">
        <v>9483.9041941509713</v>
      </c>
      <c r="P5450" s="8">
        <v>12793.478609916661</v>
      </c>
      <c r="Q5450" s="8">
        <f>P5450-Table3[[#This Row],[paid]]</f>
        <v>3309.57441576569</v>
      </c>
      <c r="R5450" s="8">
        <v>10.537671326834413</v>
      </c>
      <c r="S5450" s="8">
        <v>12400</v>
      </c>
      <c r="T5450" s="10">
        <v>0.125</v>
      </c>
      <c r="U5450" s="8">
        <v>7938.3173391369737</v>
      </c>
      <c r="V5450" s="10">
        <v>0.10341619587581276</v>
      </c>
    </row>
    <row r="5451" spans="1:22" x14ac:dyDescent="0.25">
      <c r="A5451" s="6">
        <v>44763</v>
      </c>
      <c r="B5451" s="7" t="str">
        <f t="shared" si="85"/>
        <v>7</v>
      </c>
      <c r="C5451" s="17">
        <f>_xlfn.ISOWEEKNUM(Table3[[#This Row],[dt]])</f>
        <v>29</v>
      </c>
      <c r="D5451" s="1">
        <v>15974</v>
      </c>
      <c r="E5451" s="1" t="s">
        <v>10</v>
      </c>
      <c r="F5451" s="1" t="s">
        <v>95</v>
      </c>
      <c r="G5451" s="1" t="s">
        <v>34</v>
      </c>
      <c r="H5451" s="1" t="s">
        <v>11</v>
      </c>
      <c r="I5451" s="1" t="s">
        <v>12</v>
      </c>
      <c r="J5451" s="1" t="s">
        <v>16</v>
      </c>
      <c r="K5451" s="1" t="s">
        <v>14</v>
      </c>
      <c r="L5451" s="1" t="s">
        <v>80</v>
      </c>
      <c r="M5451" s="1">
        <v>252220</v>
      </c>
      <c r="N5451" s="17">
        <v>755.09246627254811</v>
      </c>
      <c r="O5451" s="8">
        <v>5435.8747895095603</v>
      </c>
      <c r="P5451" s="8">
        <v>8659.4685678471342</v>
      </c>
      <c r="Q5451" s="8">
        <f>P5451-Table3[[#This Row],[paid]]</f>
        <v>3223.5937783375739</v>
      </c>
      <c r="R5451" s="8">
        <v>11.468090273226919</v>
      </c>
      <c r="S5451" s="8">
        <v>8400</v>
      </c>
      <c r="T5451" s="10">
        <v>0.09</v>
      </c>
      <c r="U5451" s="8">
        <v>4013.5229866394293</v>
      </c>
      <c r="V5451" s="10">
        <v>7.7247292086371211E-2</v>
      </c>
    </row>
    <row r="5452" spans="1:22" x14ac:dyDescent="0.25">
      <c r="A5452" s="6">
        <v>44763</v>
      </c>
      <c r="B5452" s="7" t="str">
        <f t="shared" si="85"/>
        <v>7</v>
      </c>
      <c r="C5452" s="17">
        <f>_xlfn.ISOWEEKNUM(Table3[[#This Row],[dt]])</f>
        <v>29</v>
      </c>
      <c r="D5452" s="1">
        <v>17956</v>
      </c>
      <c r="E5452" s="1" t="s">
        <v>10</v>
      </c>
      <c r="F5452" s="1" t="s">
        <v>91</v>
      </c>
      <c r="G5452" s="1" t="s">
        <v>64</v>
      </c>
      <c r="H5452" s="1" t="s">
        <v>11</v>
      </c>
      <c r="I5452" s="1" t="s">
        <v>18</v>
      </c>
      <c r="J5452" s="1" t="s">
        <v>13</v>
      </c>
      <c r="K5452" s="1" t="s">
        <v>14</v>
      </c>
      <c r="L5452" s="1" t="s">
        <v>77</v>
      </c>
      <c r="M5452" s="1">
        <v>533950</v>
      </c>
      <c r="N5452" s="17">
        <v>1037.4731242733599</v>
      </c>
      <c r="O5452" s="8">
        <v>7412.4077915856906</v>
      </c>
      <c r="P5452" s="8">
        <v>10505.70200809372</v>
      </c>
      <c r="Q5452" s="8">
        <f>P5452-Table3[[#This Row],[paid]]</f>
        <v>3093.2942165080294</v>
      </c>
      <c r="R5452" s="8">
        <v>10.126240152439468</v>
      </c>
      <c r="S5452" s="8">
        <v>10400</v>
      </c>
      <c r="T5452" s="10">
        <v>0.08</v>
      </c>
      <c r="U5452" s="8">
        <v>4282.5325940822358</v>
      </c>
      <c r="V5452" s="10">
        <v>6.7939813236388535E-2</v>
      </c>
    </row>
    <row r="5453" spans="1:22" x14ac:dyDescent="0.25">
      <c r="A5453" s="6">
        <v>44763</v>
      </c>
      <c r="B5453" s="7" t="str">
        <f t="shared" si="85"/>
        <v>7</v>
      </c>
      <c r="C5453" s="17">
        <f>_xlfn.ISOWEEKNUM(Table3[[#This Row],[dt]])</f>
        <v>29</v>
      </c>
      <c r="D5453" s="1">
        <v>7576</v>
      </c>
      <c r="E5453" s="1" t="s">
        <v>10</v>
      </c>
      <c r="F5453" s="1" t="s">
        <v>94</v>
      </c>
      <c r="G5453" s="1" t="s">
        <v>40</v>
      </c>
      <c r="H5453" s="1" t="s">
        <v>17</v>
      </c>
      <c r="I5453" s="1" t="s">
        <v>12</v>
      </c>
      <c r="J5453" s="1" t="s">
        <v>16</v>
      </c>
      <c r="K5453" s="1" t="s">
        <v>14</v>
      </c>
      <c r="L5453" s="1" t="s">
        <v>79</v>
      </c>
      <c r="M5453" s="1">
        <v>190800</v>
      </c>
      <c r="N5453" s="17">
        <v>614.53577930261861</v>
      </c>
      <c r="O5453" s="8">
        <v>5966.5869284239043</v>
      </c>
      <c r="P5453" s="8">
        <v>8856.7177483956566</v>
      </c>
      <c r="Q5453" s="8">
        <f>P5453-Table3[[#This Row],[paid]]</f>
        <v>2890.1308199717523</v>
      </c>
      <c r="R5453" s="8">
        <v>14.412045720830688</v>
      </c>
      <c r="S5453" s="8">
        <v>13200</v>
      </c>
      <c r="T5453" s="10">
        <v>0.1</v>
      </c>
      <c r="U5453" s="8">
        <v>3594.3140596671842</v>
      </c>
      <c r="V5453" s="10">
        <v>6.7638188355542764E-2</v>
      </c>
    </row>
    <row r="5454" spans="1:22" x14ac:dyDescent="0.25">
      <c r="A5454" s="6">
        <v>44763</v>
      </c>
      <c r="B5454" s="7" t="str">
        <f t="shared" si="85"/>
        <v>7</v>
      </c>
      <c r="C5454" s="17">
        <f>_xlfn.ISOWEEKNUM(Table3[[#This Row],[dt]])</f>
        <v>29</v>
      </c>
      <c r="D5454" s="1">
        <v>14988</v>
      </c>
      <c r="E5454" s="1" t="s">
        <v>10</v>
      </c>
      <c r="F5454" s="1" t="s">
        <v>95</v>
      </c>
      <c r="G5454" s="1" t="s">
        <v>60</v>
      </c>
      <c r="H5454" s="1" t="s">
        <v>11</v>
      </c>
      <c r="I5454" s="1" t="s">
        <v>12</v>
      </c>
      <c r="J5454" s="1" t="s">
        <v>16</v>
      </c>
      <c r="K5454" s="1" t="s">
        <v>14</v>
      </c>
      <c r="L5454" s="1" t="s">
        <v>76</v>
      </c>
      <c r="M5454" s="1">
        <v>476090</v>
      </c>
      <c r="N5454" s="17">
        <v>1247.6423886244168</v>
      </c>
      <c r="O5454" s="8">
        <v>11636.069111224388</v>
      </c>
      <c r="P5454" s="8">
        <v>14317.212090854819</v>
      </c>
      <c r="Q5454" s="8">
        <f>P5454-Table3[[#This Row],[paid]]</f>
        <v>2681.142979630431</v>
      </c>
      <c r="R5454" s="8">
        <v>11.475413324678881</v>
      </c>
      <c r="S5454" s="8">
        <v>7800</v>
      </c>
      <c r="T5454" s="10">
        <v>0.13</v>
      </c>
      <c r="U5454" s="8">
        <v>7051.5729907642881</v>
      </c>
      <c r="V5454" s="10">
        <v>8.2087361538639575E-2</v>
      </c>
    </row>
    <row r="5455" spans="1:22" x14ac:dyDescent="0.25">
      <c r="A5455" s="6">
        <v>44763</v>
      </c>
      <c r="B5455" s="7" t="str">
        <f t="shared" si="85"/>
        <v>7</v>
      </c>
      <c r="C5455" s="17">
        <f>_xlfn.ISOWEEKNUM(Table3[[#This Row],[dt]])</f>
        <v>29</v>
      </c>
      <c r="D5455" s="1">
        <v>17247</v>
      </c>
      <c r="E5455" s="1" t="s">
        <v>10</v>
      </c>
      <c r="F5455" s="1" t="s">
        <v>93</v>
      </c>
      <c r="G5455" s="1" t="s">
        <v>73</v>
      </c>
      <c r="H5455" s="1" t="s">
        <v>11</v>
      </c>
      <c r="I5455" s="1" t="s">
        <v>18</v>
      </c>
      <c r="J5455" s="1" t="s">
        <v>16</v>
      </c>
      <c r="K5455" s="1" t="s">
        <v>15</v>
      </c>
      <c r="L5455" s="1" t="s">
        <v>77</v>
      </c>
      <c r="M5455" s="1">
        <v>274460</v>
      </c>
      <c r="N5455" s="17">
        <v>1169.2393036655633</v>
      </c>
      <c r="O5455" s="8">
        <v>6509.1809143202217</v>
      </c>
      <c r="P5455" s="8">
        <v>9125.6476734927473</v>
      </c>
      <c r="Q5455" s="8">
        <f>P5455-Table3[[#This Row],[paid]]</f>
        <v>2616.4667591725256</v>
      </c>
      <c r="R5455" s="8">
        <v>7.8047732785614174</v>
      </c>
      <c r="S5455" s="8">
        <v>5400</v>
      </c>
      <c r="T5455" s="10">
        <v>7.0000000000000007E-2</v>
      </c>
      <c r="U5455" s="8">
        <v>1495.5457372248386</v>
      </c>
      <c r="V5455" s="10">
        <v>2.7313965187898349E-2</v>
      </c>
    </row>
    <row r="5456" spans="1:22" x14ac:dyDescent="0.25">
      <c r="A5456" s="6">
        <v>44763</v>
      </c>
      <c r="B5456" s="7" t="str">
        <f t="shared" si="85"/>
        <v>7</v>
      </c>
      <c r="C5456" s="17">
        <f>_xlfn.ISOWEEKNUM(Table3[[#This Row],[dt]])</f>
        <v>29</v>
      </c>
      <c r="D5456" s="1">
        <v>15102</v>
      </c>
      <c r="E5456" s="1" t="s">
        <v>10</v>
      </c>
      <c r="F5456" s="1" t="s">
        <v>93</v>
      </c>
      <c r="G5456" s="1" t="s">
        <v>62</v>
      </c>
      <c r="H5456" s="1" t="s">
        <v>17</v>
      </c>
      <c r="I5456" s="1" t="s">
        <v>18</v>
      </c>
      <c r="J5456" s="1" t="s">
        <v>13</v>
      </c>
      <c r="K5456" s="1" t="s">
        <v>15</v>
      </c>
      <c r="L5456" s="1" t="s">
        <v>79</v>
      </c>
      <c r="M5456" s="1">
        <v>237520</v>
      </c>
      <c r="N5456" s="17">
        <v>725.31018964963039</v>
      </c>
      <c r="O5456" s="8">
        <v>9305.3597834557786</v>
      </c>
      <c r="P5456" s="8">
        <v>11840.828542625182</v>
      </c>
      <c r="Q5456" s="8">
        <f>P5456-Table3[[#This Row],[paid]]</f>
        <v>2535.4687591694037</v>
      </c>
      <c r="R5456" s="8">
        <v>16.325192602553997</v>
      </c>
      <c r="S5456" s="8">
        <v>19200</v>
      </c>
      <c r="T5456" s="10">
        <v>6.5000000000000002E-2</v>
      </c>
      <c r="U5456" s="8">
        <v>416.51457127987823</v>
      </c>
      <c r="V5456" s="10">
        <v>5.8626889970929694E-3</v>
      </c>
    </row>
    <row r="5457" spans="1:22" x14ac:dyDescent="0.25">
      <c r="A5457" s="6">
        <v>44763</v>
      </c>
      <c r="B5457" s="7" t="str">
        <f t="shared" si="85"/>
        <v>7</v>
      </c>
      <c r="C5457" s="17">
        <f>_xlfn.ISOWEEKNUM(Table3[[#This Row],[dt]])</f>
        <v>29</v>
      </c>
      <c r="D5457" s="1">
        <v>3010</v>
      </c>
      <c r="E5457" s="1" t="s">
        <v>24</v>
      </c>
      <c r="F5457" s="1" t="s">
        <v>92</v>
      </c>
      <c r="G5457" s="1" t="s">
        <v>62</v>
      </c>
      <c r="H5457" s="1" t="s">
        <v>11</v>
      </c>
      <c r="I5457" s="1" t="s">
        <v>18</v>
      </c>
      <c r="J5457" s="1" t="s">
        <v>13</v>
      </c>
      <c r="K5457" s="1" t="s">
        <v>15</v>
      </c>
      <c r="L5457" s="1" t="s">
        <v>79</v>
      </c>
      <c r="M5457" s="1">
        <v>235700</v>
      </c>
      <c r="N5457" s="17">
        <v>764.42373344257817</v>
      </c>
      <c r="O5457" s="8">
        <v>5954.5961569459687</v>
      </c>
      <c r="P5457" s="8">
        <v>7985.6747814657292</v>
      </c>
      <c r="Q5457" s="8">
        <f>P5457-Table3[[#This Row],[paid]]</f>
        <v>2031.0786245197605</v>
      </c>
      <c r="R5457" s="8">
        <v>10.446659924466612</v>
      </c>
      <c r="S5457" s="8">
        <v>17200</v>
      </c>
      <c r="T5457" s="10">
        <v>0.06</v>
      </c>
      <c r="U5457" s="8">
        <v>132.89812718801579</v>
      </c>
      <c r="V5457" s="10">
        <v>2.7736776754391989E-3</v>
      </c>
    </row>
    <row r="5458" spans="1:22" x14ac:dyDescent="0.25">
      <c r="A5458" s="6">
        <v>44763</v>
      </c>
      <c r="B5458" s="7" t="str">
        <f t="shared" si="85"/>
        <v>7</v>
      </c>
      <c r="C5458" s="17">
        <f>_xlfn.ISOWEEKNUM(Table3[[#This Row],[dt]])</f>
        <v>29</v>
      </c>
      <c r="D5458" s="1">
        <v>18082</v>
      </c>
      <c r="E5458" s="1" t="s">
        <v>24</v>
      </c>
      <c r="F5458" s="1" t="s">
        <v>95</v>
      </c>
      <c r="G5458" s="1" t="s">
        <v>60</v>
      </c>
      <c r="H5458" s="1" t="s">
        <v>11</v>
      </c>
      <c r="I5458" s="1" t="s">
        <v>12</v>
      </c>
      <c r="J5458" s="1" t="s">
        <v>13</v>
      </c>
      <c r="K5458" s="1" t="s">
        <v>15</v>
      </c>
      <c r="L5458" s="1" t="s">
        <v>78</v>
      </c>
      <c r="M5458" s="1">
        <v>136990</v>
      </c>
      <c r="N5458" s="17">
        <v>1329.4428541506668</v>
      </c>
      <c r="O5458" s="8">
        <v>3378.7502680807584</v>
      </c>
      <c r="P5458" s="8">
        <v>5385.917745635029</v>
      </c>
      <c r="Q5458" s="8">
        <f>P5458-Table3[[#This Row],[paid]]</f>
        <v>2007.1674775542706</v>
      </c>
      <c r="R5458" s="8">
        <v>4.051259314245514</v>
      </c>
      <c r="S5458" s="8">
        <v>9000</v>
      </c>
      <c r="T5458" s="10">
        <v>0.15</v>
      </c>
      <c r="U5458" s="8">
        <v>3591.1420359815638</v>
      </c>
      <c r="V5458" s="10">
        <v>0.11112751826718156</v>
      </c>
    </row>
    <row r="5459" spans="1:22" x14ac:dyDescent="0.25">
      <c r="A5459" s="6">
        <v>44763</v>
      </c>
      <c r="B5459" s="7" t="str">
        <f t="shared" si="85"/>
        <v>7</v>
      </c>
      <c r="C5459" s="17">
        <f>_xlfn.ISOWEEKNUM(Table3[[#This Row],[dt]])</f>
        <v>29</v>
      </c>
      <c r="D5459" s="1">
        <v>13549</v>
      </c>
      <c r="E5459" s="1" t="s">
        <v>10</v>
      </c>
      <c r="F5459" s="1" t="s">
        <v>94</v>
      </c>
      <c r="G5459" s="1" t="s">
        <v>58</v>
      </c>
      <c r="H5459" s="1" t="s">
        <v>19</v>
      </c>
      <c r="I5459" s="1" t="s">
        <v>12</v>
      </c>
      <c r="J5459" s="1" t="s">
        <v>13</v>
      </c>
      <c r="K5459" s="1" t="s">
        <v>14</v>
      </c>
      <c r="L5459" s="1" t="s">
        <v>78</v>
      </c>
      <c r="M5459" s="1">
        <v>847160</v>
      </c>
      <c r="N5459" s="17">
        <v>624.28887251289609</v>
      </c>
      <c r="O5459" s="8">
        <v>16169.483669218358</v>
      </c>
      <c r="P5459" s="8">
        <v>18090.374066258093</v>
      </c>
      <c r="Q5459" s="8">
        <f>P5459-Table3[[#This Row],[paid]]</f>
        <v>1920.890397039735</v>
      </c>
      <c r="R5459" s="8">
        <v>28.977569299674482</v>
      </c>
      <c r="S5459" s="8">
        <v>14600</v>
      </c>
      <c r="T5459" s="10">
        <v>7.0000000000000007E-2</v>
      </c>
      <c r="U5459" s="8">
        <v>3600.6451576968316</v>
      </c>
      <c r="V5459" s="10">
        <v>3.317275386815341E-2</v>
      </c>
    </row>
    <row r="5460" spans="1:22" x14ac:dyDescent="0.25">
      <c r="A5460" s="6">
        <v>44763</v>
      </c>
      <c r="B5460" s="7" t="str">
        <f t="shared" si="85"/>
        <v>7</v>
      </c>
      <c r="C5460" s="17">
        <f>_xlfn.ISOWEEKNUM(Table3[[#This Row],[dt]])</f>
        <v>29</v>
      </c>
      <c r="D5460" s="1">
        <v>17631</v>
      </c>
      <c r="E5460" s="1" t="s">
        <v>10</v>
      </c>
      <c r="F5460" s="1" t="s">
        <v>91</v>
      </c>
      <c r="G5460" s="1" t="s">
        <v>46</v>
      </c>
      <c r="H5460" s="1" t="s">
        <v>17</v>
      </c>
      <c r="I5460" s="1" t="s">
        <v>12</v>
      </c>
      <c r="J5460" s="1" t="s">
        <v>16</v>
      </c>
      <c r="K5460" s="1" t="s">
        <v>14</v>
      </c>
      <c r="L5460" s="1" t="s">
        <v>76</v>
      </c>
      <c r="M5460" s="1">
        <v>183210</v>
      </c>
      <c r="N5460" s="17">
        <v>694.12838043809609</v>
      </c>
      <c r="O5460" s="8">
        <v>5373.8798569748278</v>
      </c>
      <c r="P5460" s="8">
        <v>7145.9052141587063</v>
      </c>
      <c r="Q5460" s="8">
        <f>P5460-Table3[[#This Row],[paid]]</f>
        <v>1772.0253571838784</v>
      </c>
      <c r="R5460" s="8">
        <v>10.294788998036069</v>
      </c>
      <c r="S5460" s="8">
        <v>9000</v>
      </c>
      <c r="T5460" s="10">
        <v>0.17</v>
      </c>
      <c r="U5460" s="8">
        <v>6333.3186465620965</v>
      </c>
      <c r="V5460" s="10">
        <v>0.14771440092276966</v>
      </c>
    </row>
    <row r="5461" spans="1:22" x14ac:dyDescent="0.25">
      <c r="A5461" s="6">
        <v>44763</v>
      </c>
      <c r="B5461" s="7" t="str">
        <f t="shared" si="85"/>
        <v>7</v>
      </c>
      <c r="C5461" s="17">
        <f>_xlfn.ISOWEEKNUM(Table3[[#This Row],[dt]])</f>
        <v>29</v>
      </c>
      <c r="D5461" s="1">
        <v>9315</v>
      </c>
      <c r="E5461" s="1" t="s">
        <v>10</v>
      </c>
      <c r="F5461" s="1" t="s">
        <v>91</v>
      </c>
      <c r="G5461" s="1" t="s">
        <v>57</v>
      </c>
      <c r="H5461" s="1" t="s">
        <v>17</v>
      </c>
      <c r="I5461" s="1" t="s">
        <v>18</v>
      </c>
      <c r="J5461" s="1" t="s">
        <v>16</v>
      </c>
      <c r="K5461" s="1" t="s">
        <v>14</v>
      </c>
      <c r="L5461" s="1" t="s">
        <v>75</v>
      </c>
      <c r="M5461" s="1">
        <v>240870</v>
      </c>
      <c r="N5461" s="17">
        <v>1217.974802879671</v>
      </c>
      <c r="O5461" s="8">
        <v>12007.882653394377</v>
      </c>
      <c r="P5461" s="8">
        <v>13771.4675214409</v>
      </c>
      <c r="Q5461" s="8">
        <f>P5461-Table3[[#This Row],[paid]]</f>
        <v>1763.5848680465224</v>
      </c>
      <c r="R5461" s="8">
        <v>11.306857489071918</v>
      </c>
      <c r="S5461" s="8">
        <v>27000</v>
      </c>
      <c r="T5461" s="10">
        <v>7.0000000000000007E-2</v>
      </c>
      <c r="U5461" s="8">
        <v>3438.752171678575</v>
      </c>
      <c r="V5461" s="10">
        <v>4.1616869157490008E-2</v>
      </c>
    </row>
    <row r="5462" spans="1:22" x14ac:dyDescent="0.25">
      <c r="A5462" s="6">
        <v>44763</v>
      </c>
      <c r="B5462" s="7" t="str">
        <f t="shared" si="85"/>
        <v>7</v>
      </c>
      <c r="C5462" s="17">
        <f>_xlfn.ISOWEEKNUM(Table3[[#This Row],[dt]])</f>
        <v>29</v>
      </c>
      <c r="D5462" s="1">
        <v>18237</v>
      </c>
      <c r="E5462" s="1" t="s">
        <v>10</v>
      </c>
      <c r="F5462" s="1" t="s">
        <v>95</v>
      </c>
      <c r="G5462" s="1" t="s">
        <v>47</v>
      </c>
      <c r="H5462" s="1" t="s">
        <v>11</v>
      </c>
      <c r="I5462" s="1" t="s">
        <v>18</v>
      </c>
      <c r="J5462" s="1" t="s">
        <v>16</v>
      </c>
      <c r="K5462" s="1" t="s">
        <v>15</v>
      </c>
      <c r="L5462" s="1" t="s">
        <v>75</v>
      </c>
      <c r="M5462" s="1">
        <v>319810</v>
      </c>
      <c r="N5462" s="17">
        <v>1092.8226667615861</v>
      </c>
      <c r="O5462" s="8">
        <v>5786.6371498186754</v>
      </c>
      <c r="P5462" s="8">
        <v>7319.1762056093858</v>
      </c>
      <c r="Q5462" s="8">
        <f>P5462-Table3[[#This Row],[paid]]</f>
        <v>1532.5390557907103</v>
      </c>
      <c r="R5462" s="8">
        <v>6.6974967011790234</v>
      </c>
      <c r="S5462" s="8">
        <v>15200</v>
      </c>
      <c r="T5462" s="10">
        <v>0.06</v>
      </c>
      <c r="U5462" s="8">
        <v>1445.6074113037669</v>
      </c>
      <c r="V5462" s="10">
        <v>3.2918263173658341E-2</v>
      </c>
    </row>
    <row r="5463" spans="1:22" x14ac:dyDescent="0.25">
      <c r="A5463" s="6">
        <v>44763</v>
      </c>
      <c r="B5463" s="7" t="str">
        <f t="shared" si="85"/>
        <v>7</v>
      </c>
      <c r="C5463" s="17">
        <f>_xlfn.ISOWEEKNUM(Table3[[#This Row],[dt]])</f>
        <v>29</v>
      </c>
      <c r="D5463" s="1">
        <v>17456</v>
      </c>
      <c r="E5463" s="1" t="s">
        <v>10</v>
      </c>
      <c r="F5463" s="1" t="s">
        <v>89</v>
      </c>
      <c r="G5463" s="1" t="s">
        <v>30</v>
      </c>
      <c r="H5463" s="1" t="s">
        <v>17</v>
      </c>
      <c r="I5463" s="1" t="s">
        <v>18</v>
      </c>
      <c r="J5463" s="1" t="s">
        <v>16</v>
      </c>
      <c r="K5463" s="1" t="s">
        <v>15</v>
      </c>
      <c r="L5463" s="1" t="s">
        <v>78</v>
      </c>
      <c r="M5463" s="1">
        <v>321560</v>
      </c>
      <c r="N5463" s="17">
        <v>495.9065873540427</v>
      </c>
      <c r="O5463" s="8">
        <v>8254.817305234852</v>
      </c>
      <c r="P5463" s="8">
        <v>9746.71018826217</v>
      </c>
      <c r="Q5463" s="8">
        <f>P5463-Table3[[#This Row],[paid]]</f>
        <v>1491.892883027318</v>
      </c>
      <c r="R5463" s="8">
        <v>19.654326917225841</v>
      </c>
      <c r="S5463" s="8">
        <v>11600</v>
      </c>
      <c r="T5463" s="10">
        <v>0.05</v>
      </c>
      <c r="U5463" s="8">
        <v>2579.2784935838858</v>
      </c>
      <c r="V5463" s="10">
        <v>4.4105112456133758E-2</v>
      </c>
    </row>
    <row r="5464" spans="1:22" x14ac:dyDescent="0.25">
      <c r="A5464" s="6">
        <v>44763</v>
      </c>
      <c r="B5464" s="7" t="str">
        <f t="shared" si="85"/>
        <v>7</v>
      </c>
      <c r="C5464" s="17">
        <f>_xlfn.ISOWEEKNUM(Table3[[#This Row],[dt]])</f>
        <v>29</v>
      </c>
      <c r="D5464" s="1">
        <v>17282</v>
      </c>
      <c r="E5464" s="1" t="s">
        <v>10</v>
      </c>
      <c r="F5464" s="1" t="s">
        <v>91</v>
      </c>
      <c r="G5464" s="1" t="s">
        <v>58</v>
      </c>
      <c r="H5464" s="1" t="s">
        <v>17</v>
      </c>
      <c r="I5464" s="1" t="s">
        <v>18</v>
      </c>
      <c r="J5464" s="1" t="s">
        <v>13</v>
      </c>
      <c r="K5464" s="1" t="s">
        <v>14</v>
      </c>
      <c r="L5464" s="1" t="s">
        <v>78</v>
      </c>
      <c r="M5464" s="1">
        <v>100820</v>
      </c>
      <c r="N5464" s="17">
        <v>380.8447802197802</v>
      </c>
      <c r="O5464" s="8">
        <v>3358.9555005778434</v>
      </c>
      <c r="P5464" s="8">
        <v>4845.60859615754</v>
      </c>
      <c r="Q5464" s="8">
        <f>P5464-Table3[[#This Row],[paid]]</f>
        <v>1486.6530955796966</v>
      </c>
      <c r="R5464" s="8">
        <v>12.723316290067588</v>
      </c>
      <c r="S5464" s="8">
        <v>4400</v>
      </c>
      <c r="T5464" s="10">
        <v>7.0000000000000007E-2</v>
      </c>
      <c r="U5464" s="8">
        <v>1179.8740768790719</v>
      </c>
      <c r="V5464" s="10">
        <v>4.0582245878418854E-2</v>
      </c>
    </row>
    <row r="5465" spans="1:22" x14ac:dyDescent="0.25">
      <c r="A5465" s="6">
        <v>44763</v>
      </c>
      <c r="B5465" s="7" t="str">
        <f t="shared" si="85"/>
        <v>7</v>
      </c>
      <c r="C5465" s="17">
        <f>_xlfn.ISOWEEKNUM(Table3[[#This Row],[dt]])</f>
        <v>29</v>
      </c>
      <c r="D5465" s="1">
        <v>2647</v>
      </c>
      <c r="E5465" s="1" t="s">
        <v>10</v>
      </c>
      <c r="F5465" s="1" t="s">
        <v>93</v>
      </c>
      <c r="G5465" s="1" t="s">
        <v>43</v>
      </c>
      <c r="H5465" s="1" t="s">
        <v>11</v>
      </c>
      <c r="I5465" s="1" t="s">
        <v>21</v>
      </c>
      <c r="J5465" s="1" t="s">
        <v>13</v>
      </c>
      <c r="K5465" s="1" t="s">
        <v>14</v>
      </c>
      <c r="L5465" s="1" t="s">
        <v>77</v>
      </c>
      <c r="M5465" s="1">
        <v>159290</v>
      </c>
      <c r="N5465" s="17">
        <v>629.41088931082265</v>
      </c>
      <c r="O5465" s="8">
        <v>4074.1120170484846</v>
      </c>
      <c r="P5465" s="8">
        <v>5550.4122679705542</v>
      </c>
      <c r="Q5465" s="8">
        <f>P5465-Table3[[#This Row],[paid]]</f>
        <v>1476.3002509220696</v>
      </c>
      <c r="R5465" s="8">
        <v>8.8184242793257237</v>
      </c>
      <c r="S5465" s="8">
        <v>5200</v>
      </c>
      <c r="T5465" s="10">
        <v>0.08</v>
      </c>
      <c r="U5465" s="8">
        <v>1329.8626804162175</v>
      </c>
      <c r="V5465" s="10">
        <v>3.9932849916103824E-2</v>
      </c>
    </row>
    <row r="5466" spans="1:22" x14ac:dyDescent="0.25">
      <c r="A5466" s="6">
        <v>44763</v>
      </c>
      <c r="B5466" s="7" t="str">
        <f t="shared" si="85"/>
        <v>7</v>
      </c>
      <c r="C5466" s="17">
        <f>_xlfn.ISOWEEKNUM(Table3[[#This Row],[dt]])</f>
        <v>29</v>
      </c>
      <c r="D5466" s="1">
        <v>17947</v>
      </c>
      <c r="E5466" s="1" t="s">
        <v>10</v>
      </c>
      <c r="F5466" s="1" t="s">
        <v>95</v>
      </c>
      <c r="G5466" s="1" t="s">
        <v>56</v>
      </c>
      <c r="H5466" s="1" t="s">
        <v>19</v>
      </c>
      <c r="I5466" s="1" t="s">
        <v>12</v>
      </c>
      <c r="J5466" s="1" t="s">
        <v>16</v>
      </c>
      <c r="K5466" s="1" t="s">
        <v>14</v>
      </c>
      <c r="L5466" s="1" t="s">
        <v>81</v>
      </c>
      <c r="M5466" s="1">
        <v>345140</v>
      </c>
      <c r="N5466" s="17">
        <v>316.52887755558538</v>
      </c>
      <c r="O5466" s="8">
        <v>5063.2201188639692</v>
      </c>
      <c r="P5466" s="8">
        <v>6514.8592725238605</v>
      </c>
      <c r="Q5466" s="8">
        <f>P5466-Table3[[#This Row],[paid]]</f>
        <v>1451.6391536598912</v>
      </c>
      <c r="R5466" s="8">
        <v>20.582195605138086</v>
      </c>
      <c r="S5466" s="8">
        <v>4600</v>
      </c>
      <c r="T5466" s="10">
        <v>0.15</v>
      </c>
      <c r="U5466" s="8">
        <v>241.09858423381803</v>
      </c>
      <c r="V5466" s="10">
        <v>6.1679148683646155E-3</v>
      </c>
    </row>
    <row r="5467" spans="1:22" x14ac:dyDescent="0.25">
      <c r="A5467" s="6">
        <v>44763</v>
      </c>
      <c r="B5467" s="7" t="str">
        <f t="shared" si="85"/>
        <v>7</v>
      </c>
      <c r="C5467" s="17">
        <f>_xlfn.ISOWEEKNUM(Table3[[#This Row],[dt]])</f>
        <v>29</v>
      </c>
      <c r="D5467" s="1">
        <v>2851</v>
      </c>
      <c r="E5467" s="1" t="s">
        <v>10</v>
      </c>
      <c r="F5467" s="1" t="s">
        <v>95</v>
      </c>
      <c r="G5467" s="1" t="s">
        <v>54</v>
      </c>
      <c r="H5467" s="1" t="s">
        <v>11</v>
      </c>
      <c r="I5467" s="1" t="s">
        <v>18</v>
      </c>
      <c r="J5467" s="1" t="s">
        <v>13</v>
      </c>
      <c r="K5467" s="1" t="s">
        <v>15</v>
      </c>
      <c r="L5467" s="1" t="s">
        <v>81</v>
      </c>
      <c r="M5467" s="1">
        <v>59110</v>
      </c>
      <c r="N5467" s="17">
        <v>388.94719082166358</v>
      </c>
      <c r="O5467" s="8">
        <v>2020.0209717098321</v>
      </c>
      <c r="P5467" s="8">
        <v>3357.613172424728</v>
      </c>
      <c r="Q5467" s="8">
        <f>P5467-Table3[[#This Row],[paid]]</f>
        <v>1337.5922007148959</v>
      </c>
      <c r="R5467" s="8">
        <v>8.6325682551702219</v>
      </c>
      <c r="S5467" s="8">
        <v>2400</v>
      </c>
      <c r="T5467" s="10">
        <v>0.08</v>
      </c>
      <c r="U5467" s="8">
        <v>58.359447071687441</v>
      </c>
      <c r="V5467" s="10">
        <v>2.8968716801059547E-3</v>
      </c>
    </row>
    <row r="5468" spans="1:22" x14ac:dyDescent="0.25">
      <c r="A5468" s="6">
        <v>44763</v>
      </c>
      <c r="B5468" s="7" t="str">
        <f t="shared" si="85"/>
        <v>7</v>
      </c>
      <c r="C5468" s="17">
        <f>_xlfn.ISOWEEKNUM(Table3[[#This Row],[dt]])</f>
        <v>29</v>
      </c>
      <c r="D5468" s="1">
        <v>16842</v>
      </c>
      <c r="E5468" s="1" t="s">
        <v>10</v>
      </c>
      <c r="F5468" s="1" t="s">
        <v>93</v>
      </c>
      <c r="G5468" s="1" t="s">
        <v>37</v>
      </c>
      <c r="H5468" s="1" t="s">
        <v>11</v>
      </c>
      <c r="I5468" s="1" t="s">
        <v>12</v>
      </c>
      <c r="J5468" s="1" t="s">
        <v>16</v>
      </c>
      <c r="K5468" s="1" t="s">
        <v>14</v>
      </c>
      <c r="L5468" s="1" t="s">
        <v>75</v>
      </c>
      <c r="M5468" s="1">
        <v>343960</v>
      </c>
      <c r="N5468" s="17">
        <v>1590.128783709411</v>
      </c>
      <c r="O5468" s="8">
        <v>5079.3970922821973</v>
      </c>
      <c r="P5468" s="8">
        <v>6410.2345399427068</v>
      </c>
      <c r="Q5468" s="8">
        <f>P5468-Table3[[#This Row],[paid]]</f>
        <v>1330.8374476605095</v>
      </c>
      <c r="R5468" s="8">
        <v>4.0312675335573003</v>
      </c>
      <c r="S5468" s="8">
        <v>4600</v>
      </c>
      <c r="T5468" s="10">
        <v>0.14000000000000001</v>
      </c>
      <c r="U5468" s="8">
        <v>886.23820351442919</v>
      </c>
      <c r="V5468" s="10">
        <v>2.3042271906282705E-2</v>
      </c>
    </row>
    <row r="5469" spans="1:22" x14ac:dyDescent="0.25">
      <c r="A5469" s="6">
        <v>44763</v>
      </c>
      <c r="B5469" s="7" t="str">
        <f t="shared" si="85"/>
        <v>7</v>
      </c>
      <c r="C5469" s="17">
        <f>_xlfn.ISOWEEKNUM(Table3[[#This Row],[dt]])</f>
        <v>29</v>
      </c>
      <c r="D5469" s="1">
        <v>16602</v>
      </c>
      <c r="E5469" s="1" t="s">
        <v>10</v>
      </c>
      <c r="F5469" s="1" t="s">
        <v>93</v>
      </c>
      <c r="G5469" s="1" t="s">
        <v>45</v>
      </c>
      <c r="H5469" s="1" t="s">
        <v>11</v>
      </c>
      <c r="I5469" s="1" t="s">
        <v>18</v>
      </c>
      <c r="J5469" s="1" t="s">
        <v>16</v>
      </c>
      <c r="K5469" s="1" t="s">
        <v>15</v>
      </c>
      <c r="L5469" s="1" t="s">
        <v>80</v>
      </c>
      <c r="M5469" s="1">
        <v>74490</v>
      </c>
      <c r="N5469" s="17">
        <v>349.58873656909969</v>
      </c>
      <c r="O5469" s="8">
        <v>1999.5795690117948</v>
      </c>
      <c r="P5469" s="8">
        <v>3065.9232245623602</v>
      </c>
      <c r="Q5469" s="8">
        <f>P5469-Table3[[#This Row],[paid]]</f>
        <v>1066.3436555505655</v>
      </c>
      <c r="R5469" s="8">
        <v>8.7700858289990986</v>
      </c>
      <c r="S5469" s="8">
        <v>1200</v>
      </c>
      <c r="T5469" s="10">
        <v>7.0000000000000007E-2</v>
      </c>
      <c r="U5469" s="8">
        <v>1172.5613279272009</v>
      </c>
      <c r="V5469" s="10">
        <v>6.3741611799741887E-2</v>
      </c>
    </row>
    <row r="5470" spans="1:22" x14ac:dyDescent="0.25">
      <c r="A5470" s="6">
        <v>44763</v>
      </c>
      <c r="B5470" s="7" t="str">
        <f t="shared" si="85"/>
        <v>7</v>
      </c>
      <c r="C5470" s="17">
        <f>_xlfn.ISOWEEKNUM(Table3[[#This Row],[dt]])</f>
        <v>29</v>
      </c>
      <c r="D5470" s="1">
        <v>18181</v>
      </c>
      <c r="E5470" s="1" t="s">
        <v>10</v>
      </c>
      <c r="F5470" s="1" t="s">
        <v>91</v>
      </c>
      <c r="G5470" s="1" t="s">
        <v>57</v>
      </c>
      <c r="H5470" s="1" t="s">
        <v>17</v>
      </c>
      <c r="I5470" s="1" t="s">
        <v>12</v>
      </c>
      <c r="J5470" s="1" t="s">
        <v>13</v>
      </c>
      <c r="K5470" s="1" t="s">
        <v>15</v>
      </c>
      <c r="L5470" s="1" t="s">
        <v>79</v>
      </c>
      <c r="M5470" s="1">
        <v>208450</v>
      </c>
      <c r="N5470" s="17">
        <v>602.93953650461754</v>
      </c>
      <c r="O5470" s="8">
        <v>4284.9853911654463</v>
      </c>
      <c r="P5470" s="8">
        <v>5187.92591501677</v>
      </c>
      <c r="Q5470" s="8">
        <f>P5470-Table3[[#This Row],[paid]]</f>
        <v>902.94052385132363</v>
      </c>
      <c r="R5470" s="8">
        <v>8.6043883356735869</v>
      </c>
      <c r="S5470" s="8">
        <v>6800</v>
      </c>
      <c r="T5470" s="10">
        <v>0.15</v>
      </c>
      <c r="U5470" s="8">
        <v>2895.9348669121414</v>
      </c>
      <c r="V5470" s="10">
        <v>9.3034445568111662E-2</v>
      </c>
    </row>
    <row r="5471" spans="1:22" x14ac:dyDescent="0.25">
      <c r="A5471" s="6">
        <v>44763</v>
      </c>
      <c r="B5471" s="7" t="str">
        <f t="shared" si="85"/>
        <v>7</v>
      </c>
      <c r="C5471" s="17">
        <f>_xlfn.ISOWEEKNUM(Table3[[#This Row],[dt]])</f>
        <v>29</v>
      </c>
      <c r="D5471" s="1">
        <v>16656</v>
      </c>
      <c r="E5471" s="1" t="s">
        <v>10</v>
      </c>
      <c r="F5471" s="1" t="s">
        <v>89</v>
      </c>
      <c r="G5471" s="1" t="s">
        <v>29</v>
      </c>
      <c r="H5471" s="1" t="s">
        <v>11</v>
      </c>
      <c r="I5471" s="1" t="s">
        <v>18</v>
      </c>
      <c r="J5471" s="1" t="s">
        <v>13</v>
      </c>
      <c r="K5471" s="1" t="s">
        <v>14</v>
      </c>
      <c r="L5471" s="1" t="s">
        <v>81</v>
      </c>
      <c r="M5471" s="1">
        <v>134060</v>
      </c>
      <c r="N5471" s="17">
        <v>784.95031937544366</v>
      </c>
      <c r="O5471" s="8">
        <v>2602.992964590102</v>
      </c>
      <c r="P5471" s="8">
        <v>3439.7645772508981</v>
      </c>
      <c r="Q5471" s="8">
        <f>P5471-Table3[[#This Row],[paid]]</f>
        <v>836.77161266079611</v>
      </c>
      <c r="R5471" s="8">
        <v>4.3821430380304749</v>
      </c>
      <c r="S5471" s="8">
        <v>4200</v>
      </c>
      <c r="T5471" s="10">
        <v>0.11</v>
      </c>
      <c r="U5471" s="8">
        <v>740.7468118567698</v>
      </c>
      <c r="V5471" s="10">
        <v>3.5891352214225451E-2</v>
      </c>
    </row>
    <row r="5472" spans="1:22" x14ac:dyDescent="0.25">
      <c r="A5472" s="6">
        <v>44763</v>
      </c>
      <c r="B5472" s="7" t="str">
        <f t="shared" si="85"/>
        <v>7</v>
      </c>
      <c r="C5472" s="17">
        <f>_xlfn.ISOWEEKNUM(Table3[[#This Row],[dt]])</f>
        <v>29</v>
      </c>
      <c r="D5472" s="1">
        <v>18220</v>
      </c>
      <c r="E5472" s="1" t="s">
        <v>10</v>
      </c>
      <c r="F5472" s="1" t="s">
        <v>94</v>
      </c>
      <c r="G5472" s="1" t="s">
        <v>39</v>
      </c>
      <c r="H5472" s="1" t="s">
        <v>17</v>
      </c>
      <c r="I5472" s="1" t="s">
        <v>12</v>
      </c>
      <c r="J5472" s="1" t="s">
        <v>16</v>
      </c>
      <c r="K5472" s="1" t="s">
        <v>15</v>
      </c>
      <c r="L5472" s="1" t="s">
        <v>75</v>
      </c>
      <c r="M5472" s="1">
        <v>173490</v>
      </c>
      <c r="N5472" s="17">
        <v>1493.7756915898235</v>
      </c>
      <c r="O5472" s="8">
        <v>1378.9214461908073</v>
      </c>
      <c r="P5472" s="8">
        <v>2214.8379967007663</v>
      </c>
      <c r="Q5472" s="8">
        <f>P5472-Table3[[#This Row],[paid]]</f>
        <v>835.91655050995905</v>
      </c>
      <c r="R5472" s="8">
        <v>1.4827112324632337</v>
      </c>
      <c r="S5472" s="8">
        <v>1200</v>
      </c>
      <c r="T5472" s="10">
        <v>7.0000000000000007E-2</v>
      </c>
      <c r="U5472" s="8">
        <v>168.91111079512859</v>
      </c>
      <c r="V5472" s="10">
        <v>1.2710569279163189E-2</v>
      </c>
    </row>
    <row r="5473" spans="1:22" x14ac:dyDescent="0.25">
      <c r="A5473" s="6">
        <v>44763</v>
      </c>
      <c r="B5473" s="7" t="str">
        <f t="shared" si="85"/>
        <v>7</v>
      </c>
      <c r="C5473" s="17">
        <f>_xlfn.ISOWEEKNUM(Table3[[#This Row],[dt]])</f>
        <v>29</v>
      </c>
      <c r="D5473" s="1">
        <v>2917</v>
      </c>
      <c r="E5473" s="1" t="s">
        <v>10</v>
      </c>
      <c r="F5473" s="1" t="s">
        <v>93</v>
      </c>
      <c r="G5473" s="1" t="s">
        <v>45</v>
      </c>
      <c r="H5473" s="1" t="s">
        <v>17</v>
      </c>
      <c r="I5473" s="1" t="s">
        <v>18</v>
      </c>
      <c r="J5473" s="1" t="s">
        <v>13</v>
      </c>
      <c r="K5473" s="1" t="s">
        <v>15</v>
      </c>
      <c r="L5473" s="1" t="s">
        <v>80</v>
      </c>
      <c r="M5473" s="1">
        <v>105160</v>
      </c>
      <c r="N5473" s="17">
        <v>315.57540651824974</v>
      </c>
      <c r="O5473" s="8">
        <v>3143.1481463990067</v>
      </c>
      <c r="P5473" s="8">
        <v>3844.5746280889521</v>
      </c>
      <c r="Q5473" s="8">
        <f>P5473-Table3[[#This Row],[paid]]</f>
        <v>701.42648168994538</v>
      </c>
      <c r="R5473" s="8">
        <v>12.182744753484522</v>
      </c>
      <c r="S5473" s="8">
        <v>2800</v>
      </c>
      <c r="T5473" s="10">
        <v>7.0000000000000007E-2</v>
      </c>
      <c r="U5473" s="8">
        <v>1249.4366626405224</v>
      </c>
      <c r="V5473" s="10">
        <v>5.4164495143883148E-2</v>
      </c>
    </row>
    <row r="5474" spans="1:22" x14ac:dyDescent="0.25">
      <c r="A5474" s="6">
        <v>44763</v>
      </c>
      <c r="B5474" s="7" t="str">
        <f t="shared" si="85"/>
        <v>7</v>
      </c>
      <c r="C5474" s="17">
        <f>_xlfn.ISOWEEKNUM(Table3[[#This Row],[dt]])</f>
        <v>29</v>
      </c>
      <c r="D5474" s="1">
        <v>13250</v>
      </c>
      <c r="E5474" s="1" t="s">
        <v>10</v>
      </c>
      <c r="F5474" s="1" t="s">
        <v>93</v>
      </c>
      <c r="G5474" s="1" t="s">
        <v>57</v>
      </c>
      <c r="H5474" s="1" t="s">
        <v>11</v>
      </c>
      <c r="I5474" s="1" t="s">
        <v>18</v>
      </c>
      <c r="J5474" s="1" t="s">
        <v>13</v>
      </c>
      <c r="K5474" s="1" t="s">
        <v>15</v>
      </c>
      <c r="L5474" s="1" t="s">
        <v>81</v>
      </c>
      <c r="M5474" s="1">
        <v>203580</v>
      </c>
      <c r="N5474" s="17">
        <v>589.68945772987536</v>
      </c>
      <c r="O5474" s="8">
        <v>4880.9467667282161</v>
      </c>
      <c r="P5474" s="8">
        <v>5577.9900234115312</v>
      </c>
      <c r="Q5474" s="8">
        <f>P5474-Table3[[#This Row],[paid]]</f>
        <v>697.04325668331512</v>
      </c>
      <c r="R5474" s="8">
        <v>9.4591991603259995</v>
      </c>
      <c r="S5474" s="8">
        <v>3200</v>
      </c>
      <c r="T5474" s="10">
        <v>7.0000000000000007E-2</v>
      </c>
      <c r="U5474" s="8">
        <v>214.72360629394976</v>
      </c>
      <c r="V5474" s="10">
        <v>6.4157998787116137E-3</v>
      </c>
    </row>
    <row r="5475" spans="1:22" x14ac:dyDescent="0.25">
      <c r="A5475" s="6">
        <v>44763</v>
      </c>
      <c r="B5475" s="7" t="str">
        <f t="shared" si="85"/>
        <v>7</v>
      </c>
      <c r="C5475" s="17">
        <f>_xlfn.ISOWEEKNUM(Table3[[#This Row],[dt]])</f>
        <v>29</v>
      </c>
      <c r="D5475" s="1">
        <v>3534</v>
      </c>
      <c r="E5475" s="1" t="s">
        <v>10</v>
      </c>
      <c r="F5475" s="1" t="s">
        <v>89</v>
      </c>
      <c r="G5475" s="1" t="s">
        <v>41</v>
      </c>
      <c r="H5475" s="1" t="s">
        <v>11</v>
      </c>
      <c r="I5475" s="1" t="s">
        <v>18</v>
      </c>
      <c r="J5475" s="1" t="s">
        <v>13</v>
      </c>
      <c r="K5475" s="1" t="s">
        <v>14</v>
      </c>
      <c r="L5475" s="1" t="s">
        <v>76</v>
      </c>
      <c r="M5475" s="1">
        <v>83450</v>
      </c>
      <c r="N5475" s="17">
        <v>171.8699047455591</v>
      </c>
      <c r="O5475" s="8">
        <v>1960.7930400754667</v>
      </c>
      <c r="P5475" s="8">
        <v>2340.2868959967059</v>
      </c>
      <c r="Q5475" s="8">
        <f>P5475-Table3[[#This Row],[paid]]</f>
        <v>379.49385592123917</v>
      </c>
      <c r="R5475" s="8">
        <v>13.616618333857405</v>
      </c>
      <c r="S5475" s="8">
        <v>1000</v>
      </c>
      <c r="T5475" s="10">
        <v>0.08</v>
      </c>
      <c r="U5475" s="8">
        <v>783.3640334573505</v>
      </c>
      <c r="V5475" s="10">
        <v>5.5788319144216378E-2</v>
      </c>
    </row>
    <row r="5476" spans="1:22" x14ac:dyDescent="0.25">
      <c r="A5476" s="6">
        <v>44763</v>
      </c>
      <c r="B5476" s="7" t="str">
        <f t="shared" si="85"/>
        <v>7</v>
      </c>
      <c r="C5476" s="17">
        <f>_xlfn.ISOWEEKNUM(Table3[[#This Row],[dt]])</f>
        <v>29</v>
      </c>
      <c r="D5476" s="1">
        <v>10778</v>
      </c>
      <c r="E5476" s="1" t="s">
        <v>10</v>
      </c>
      <c r="F5476" s="1" t="s">
        <v>89</v>
      </c>
      <c r="G5476" s="1" t="s">
        <v>48</v>
      </c>
      <c r="H5476" s="1" t="s">
        <v>17</v>
      </c>
      <c r="I5476" s="1" t="s">
        <v>12</v>
      </c>
      <c r="J5476" s="1" t="s">
        <v>16</v>
      </c>
      <c r="K5476" s="1" t="s">
        <v>20</v>
      </c>
      <c r="L5476" s="1" t="s">
        <v>81</v>
      </c>
      <c r="M5476" s="1">
        <v>164210</v>
      </c>
      <c r="N5476" s="17">
        <v>505.57266009852219</v>
      </c>
      <c r="O5476" s="8">
        <v>5337.8519594249874</v>
      </c>
      <c r="P5476" s="8">
        <v>5622.2333632054169</v>
      </c>
      <c r="Q5476" s="8">
        <f>P5476-Table3[[#This Row],[paid]]</f>
        <v>284.38140378042954</v>
      </c>
      <c r="R5476" s="8">
        <v>11.120524915468724</v>
      </c>
      <c r="S5476" s="8">
        <v>10400</v>
      </c>
      <c r="T5476" s="10">
        <v>0.09</v>
      </c>
      <c r="U5476" s="8">
        <v>1593.116460534864</v>
      </c>
      <c r="V5476" s="10">
        <v>4.7226678961216725E-2</v>
      </c>
    </row>
    <row r="5477" spans="1:22" x14ac:dyDescent="0.25">
      <c r="A5477" s="6">
        <v>44763</v>
      </c>
      <c r="B5477" s="7" t="str">
        <f t="shared" si="85"/>
        <v>7</v>
      </c>
      <c r="C5477" s="17">
        <f>_xlfn.ISOWEEKNUM(Table3[[#This Row],[dt]])</f>
        <v>29</v>
      </c>
      <c r="D5477" s="1">
        <v>15810</v>
      </c>
      <c r="E5477" s="1" t="s">
        <v>10</v>
      </c>
      <c r="F5477" s="1" t="s">
        <v>94</v>
      </c>
      <c r="G5477" s="1" t="s">
        <v>73</v>
      </c>
      <c r="H5477" s="1" t="s">
        <v>11</v>
      </c>
      <c r="I5477" s="1" t="s">
        <v>18</v>
      </c>
      <c r="J5477" s="1" t="s">
        <v>16</v>
      </c>
      <c r="K5477" s="1" t="s">
        <v>14</v>
      </c>
      <c r="L5477" s="1" t="s">
        <v>79</v>
      </c>
      <c r="M5477" s="1">
        <v>42380</v>
      </c>
      <c r="N5477" s="17">
        <v>190.22255470357209</v>
      </c>
      <c r="O5477" s="8">
        <v>803.73171645757895</v>
      </c>
      <c r="P5477" s="8">
        <v>1061.7215305614425</v>
      </c>
      <c r="Q5477" s="8">
        <f>P5477-Table3[[#This Row],[paid]]</f>
        <v>257.98981410386352</v>
      </c>
      <c r="R5477" s="8">
        <v>5.5814702531776321</v>
      </c>
      <c r="S5477" s="8">
        <v>600</v>
      </c>
      <c r="T5477" s="10">
        <v>0.15</v>
      </c>
      <c r="U5477" s="8">
        <v>937.248399152925</v>
      </c>
      <c r="V5477" s="10">
        <v>0.14712715342871879</v>
      </c>
    </row>
    <row r="5478" spans="1:22" x14ac:dyDescent="0.25">
      <c r="A5478" s="6">
        <v>44763</v>
      </c>
      <c r="B5478" s="7" t="str">
        <f t="shared" si="85"/>
        <v>7</v>
      </c>
      <c r="C5478" s="17">
        <f>_xlfn.ISOWEEKNUM(Table3[[#This Row],[dt]])</f>
        <v>29</v>
      </c>
      <c r="D5478" s="1">
        <v>2612</v>
      </c>
      <c r="E5478" s="1" t="s">
        <v>10</v>
      </c>
      <c r="F5478" s="1" t="s">
        <v>90</v>
      </c>
      <c r="G5478" s="1" t="s">
        <v>37</v>
      </c>
      <c r="H5478" s="1" t="s">
        <v>17</v>
      </c>
      <c r="I5478" s="1" t="s">
        <v>12</v>
      </c>
      <c r="J5478" s="1" t="s">
        <v>16</v>
      </c>
      <c r="K5478" s="1" t="s">
        <v>20</v>
      </c>
      <c r="L5478" s="1" t="s">
        <v>79</v>
      </c>
      <c r="M5478" s="1">
        <v>93020</v>
      </c>
      <c r="N5478" s="17">
        <v>258.48094050587815</v>
      </c>
      <c r="O5478" s="8">
        <v>2230.1393745020273</v>
      </c>
      <c r="P5478" s="8">
        <v>2463.4552264122858</v>
      </c>
      <c r="Q5478" s="8">
        <f>P5478-Table3[[#This Row],[paid]]</f>
        <v>233.31585191025852</v>
      </c>
      <c r="R5478" s="8">
        <v>9.530510147444561</v>
      </c>
      <c r="S5478" s="8">
        <v>2200</v>
      </c>
      <c r="T5478" s="10">
        <v>0.08</v>
      </c>
      <c r="U5478" s="8">
        <v>561.27111882025963</v>
      </c>
      <c r="V5478" s="10">
        <v>3.7973162843426271E-2</v>
      </c>
    </row>
    <row r="5479" spans="1:22" x14ac:dyDescent="0.25">
      <c r="A5479" s="6">
        <v>44763</v>
      </c>
      <c r="B5479" s="7" t="str">
        <f t="shared" si="85"/>
        <v>7</v>
      </c>
      <c r="C5479" s="17">
        <f>_xlfn.ISOWEEKNUM(Table3[[#This Row],[dt]])</f>
        <v>29</v>
      </c>
      <c r="D5479" s="1">
        <v>16256</v>
      </c>
      <c r="E5479" s="1" t="s">
        <v>10</v>
      </c>
      <c r="F5479" s="1" t="s">
        <v>89</v>
      </c>
      <c r="G5479" s="1" t="s">
        <v>61</v>
      </c>
      <c r="H5479" s="1" t="s">
        <v>17</v>
      </c>
      <c r="I5479" s="1" t="s">
        <v>12</v>
      </c>
      <c r="J5479" s="1" t="s">
        <v>16</v>
      </c>
      <c r="K5479" s="1" t="s">
        <v>14</v>
      </c>
      <c r="L5479" s="1" t="s">
        <v>76</v>
      </c>
      <c r="M5479" s="1">
        <v>318310</v>
      </c>
      <c r="N5479" s="17">
        <v>906.51230835251431</v>
      </c>
      <c r="O5479" s="8">
        <v>6383.3172097104707</v>
      </c>
      <c r="P5479" s="8">
        <v>6605.6570989965403</v>
      </c>
      <c r="Q5479" s="8">
        <f>P5479-Table3[[#This Row],[paid]]</f>
        <v>222.33988928606959</v>
      </c>
      <c r="R5479" s="8">
        <v>7.28689179190693</v>
      </c>
      <c r="S5479" s="8">
        <v>8400</v>
      </c>
      <c r="T5479" s="10">
        <v>0.1</v>
      </c>
      <c r="U5479" s="8">
        <v>1115.3184120772494</v>
      </c>
      <c r="V5479" s="10">
        <v>2.8140486135908076E-2</v>
      </c>
    </row>
    <row r="5480" spans="1:22" x14ac:dyDescent="0.25">
      <c r="A5480" s="6">
        <v>44763</v>
      </c>
      <c r="B5480" s="7" t="str">
        <f t="shared" si="85"/>
        <v>7</v>
      </c>
      <c r="C5480" s="17">
        <f>_xlfn.ISOWEEKNUM(Table3[[#This Row],[dt]])</f>
        <v>29</v>
      </c>
      <c r="D5480" s="1">
        <v>17268</v>
      </c>
      <c r="E5480" s="1" t="s">
        <v>10</v>
      </c>
      <c r="F5480" s="1" t="s">
        <v>94</v>
      </c>
      <c r="G5480" s="1" t="s">
        <v>32</v>
      </c>
      <c r="H5480" s="1" t="s">
        <v>11</v>
      </c>
      <c r="I5480" s="1" t="s">
        <v>18</v>
      </c>
      <c r="J5480" s="1" t="s">
        <v>16</v>
      </c>
      <c r="K5480" s="1" t="s">
        <v>14</v>
      </c>
      <c r="L5480" s="1" t="s">
        <v>78</v>
      </c>
      <c r="M5480" s="1">
        <v>92600</v>
      </c>
      <c r="N5480" s="17">
        <v>282.9332169358359</v>
      </c>
      <c r="O5480" s="8">
        <v>1784.8375306995824</v>
      </c>
      <c r="P5480" s="8">
        <v>2003.9278740819309</v>
      </c>
      <c r="Q5480" s="8">
        <f>P5480-Table3[[#This Row],[paid]]</f>
        <v>219.09034338234846</v>
      </c>
      <c r="R5480" s="8">
        <v>7.0826886138872309</v>
      </c>
      <c r="S5480" s="8">
        <v>1400</v>
      </c>
      <c r="T5480" s="10">
        <v>0.15</v>
      </c>
      <c r="U5480" s="8">
        <v>834.71026422312025</v>
      </c>
      <c r="V5480" s="10">
        <v>6.9422846585361769E-2</v>
      </c>
    </row>
    <row r="5481" spans="1:22" x14ac:dyDescent="0.25">
      <c r="A5481" s="6">
        <v>44763</v>
      </c>
      <c r="B5481" s="7" t="str">
        <f t="shared" si="85"/>
        <v>7</v>
      </c>
      <c r="C5481" s="17">
        <f>_xlfn.ISOWEEKNUM(Table3[[#This Row],[dt]])</f>
        <v>29</v>
      </c>
      <c r="D5481" s="1">
        <v>15839</v>
      </c>
      <c r="E5481" s="1" t="s">
        <v>10</v>
      </c>
      <c r="F5481" s="1" t="s">
        <v>93</v>
      </c>
      <c r="G5481" s="1" t="s">
        <v>47</v>
      </c>
      <c r="H5481" s="1" t="s">
        <v>19</v>
      </c>
      <c r="I5481" s="1" t="s">
        <v>12</v>
      </c>
      <c r="J5481" s="1" t="s">
        <v>16</v>
      </c>
      <c r="K5481" s="1" t="s">
        <v>14</v>
      </c>
      <c r="L5481" s="1" t="s">
        <v>76</v>
      </c>
      <c r="M5481" s="1">
        <v>74430</v>
      </c>
      <c r="N5481" s="17">
        <v>62.572509457755359</v>
      </c>
      <c r="O5481" s="8">
        <v>1752.4150891727502</v>
      </c>
      <c r="P5481" s="8">
        <v>1827.5501623529187</v>
      </c>
      <c r="Q5481" s="8">
        <f>P5481-Table3[[#This Row],[paid]]</f>
        <v>75.135073180168547</v>
      </c>
      <c r="R5481" s="8">
        <v>29.206918152879172</v>
      </c>
      <c r="S5481" s="8">
        <v>400</v>
      </c>
      <c r="T5481" s="10">
        <v>7.4999999999999997E-2</v>
      </c>
      <c r="U5481" s="8">
        <v>6.6528474417233392</v>
      </c>
      <c r="V5481" s="10">
        <v>6.0671817922980094E-4</v>
      </c>
    </row>
    <row r="5482" spans="1:22" x14ac:dyDescent="0.25">
      <c r="A5482" s="6">
        <v>44763</v>
      </c>
      <c r="B5482" s="7" t="str">
        <f t="shared" si="85"/>
        <v>7</v>
      </c>
      <c r="C5482" s="17">
        <f>_xlfn.ISOWEEKNUM(Table3[[#This Row],[dt]])</f>
        <v>29</v>
      </c>
      <c r="D5482" s="1">
        <v>14706</v>
      </c>
      <c r="E5482" s="1" t="s">
        <v>10</v>
      </c>
      <c r="F5482" s="1" t="s">
        <v>91</v>
      </c>
      <c r="G5482" s="1" t="s">
        <v>38</v>
      </c>
      <c r="H5482" s="1" t="s">
        <v>17</v>
      </c>
      <c r="I5482" s="1" t="s">
        <v>12</v>
      </c>
      <c r="J5482" s="1" t="s">
        <v>13</v>
      </c>
      <c r="K5482" s="1" t="s">
        <v>15</v>
      </c>
      <c r="L5482" s="1" t="s">
        <v>78</v>
      </c>
      <c r="M5482" s="1">
        <v>13300</v>
      </c>
      <c r="N5482" s="17">
        <v>133.87015601409161</v>
      </c>
      <c r="O5482" s="8">
        <v>617.3108578856469</v>
      </c>
      <c r="P5482" s="8">
        <v>688.66250711953569</v>
      </c>
      <c r="Q5482" s="8">
        <f>P5482-Table3[[#This Row],[paid]]</f>
        <v>71.351649233888793</v>
      </c>
      <c r="R5482" s="8">
        <v>5.1442571490470579</v>
      </c>
      <c r="S5482" s="8">
        <v>200</v>
      </c>
      <c r="T5482" s="10">
        <v>0.11</v>
      </c>
      <c r="U5482" s="8">
        <v>37.163854094589801</v>
      </c>
      <c r="V5482" s="10">
        <v>8.9942106886857203E-3</v>
      </c>
    </row>
    <row r="5483" spans="1:22" x14ac:dyDescent="0.25">
      <c r="A5483" s="6">
        <v>44763</v>
      </c>
      <c r="B5483" s="7" t="str">
        <f t="shared" si="85"/>
        <v>7</v>
      </c>
      <c r="C5483" s="17">
        <f>_xlfn.ISOWEEKNUM(Table3[[#This Row],[dt]])</f>
        <v>29</v>
      </c>
      <c r="D5483" s="1">
        <v>18236</v>
      </c>
      <c r="E5483" s="1" t="s">
        <v>10</v>
      </c>
      <c r="F5483" s="1" t="s">
        <v>95</v>
      </c>
      <c r="G5483" s="1" t="s">
        <v>69</v>
      </c>
      <c r="H5483" s="1" t="s">
        <v>11</v>
      </c>
      <c r="I5483" s="1" t="s">
        <v>12</v>
      </c>
      <c r="J5483" s="1" t="s">
        <v>16</v>
      </c>
      <c r="K5483" s="1" t="s">
        <v>15</v>
      </c>
      <c r="L5483" s="1" t="s">
        <v>78</v>
      </c>
      <c r="M5483" s="1">
        <v>22820</v>
      </c>
      <c r="N5483" s="17">
        <v>151.77918190887928</v>
      </c>
      <c r="O5483" s="8">
        <v>195.32883412897175</v>
      </c>
      <c r="P5483" s="8">
        <v>247.0570887275876</v>
      </c>
      <c r="Q5483" s="8">
        <f>P5483-Table3[[#This Row],[paid]]</f>
        <v>51.728254598615848</v>
      </c>
      <c r="R5483" s="8">
        <v>1.6277402844080979</v>
      </c>
      <c r="S5483" s="8">
        <v>200</v>
      </c>
      <c r="T5483" s="10">
        <v>0.08</v>
      </c>
      <c r="U5483" s="8">
        <v>112.37949547440195</v>
      </c>
      <c r="V5483" s="10">
        <v>7.5812096745997357E-2</v>
      </c>
    </row>
    <row r="5484" spans="1:22" x14ac:dyDescent="0.25">
      <c r="A5484" s="6">
        <v>44763</v>
      </c>
      <c r="B5484" s="7" t="str">
        <f t="shared" si="85"/>
        <v>7</v>
      </c>
      <c r="C5484" s="17">
        <f>_xlfn.ISOWEEKNUM(Table3[[#This Row],[dt]])</f>
        <v>29</v>
      </c>
      <c r="D5484" s="1">
        <v>17628</v>
      </c>
      <c r="E5484" s="1" t="s">
        <v>10</v>
      </c>
      <c r="F5484" s="1" t="s">
        <v>92</v>
      </c>
      <c r="G5484" s="1" t="s">
        <v>33</v>
      </c>
      <c r="H5484" s="1" t="s">
        <v>11</v>
      </c>
      <c r="I5484" s="1" t="s">
        <v>22</v>
      </c>
      <c r="J5484" s="1" t="s">
        <v>13</v>
      </c>
      <c r="K5484" s="1" t="s">
        <v>15</v>
      </c>
      <c r="L5484" s="1" t="s">
        <v>81</v>
      </c>
      <c r="M5484" s="1">
        <v>8980</v>
      </c>
      <c r="N5484" s="17">
        <v>79.60992907801419</v>
      </c>
      <c r="O5484" s="8">
        <v>138.20682220806992</v>
      </c>
      <c r="P5484" s="8">
        <v>183.37725523470272</v>
      </c>
      <c r="Q5484" s="8">
        <f>P5484-Table3[[#This Row],[paid]]</f>
        <v>45.170433026632793</v>
      </c>
      <c r="R5484" s="8">
        <v>2.3034470368011655</v>
      </c>
      <c r="S5484" s="8">
        <v>200</v>
      </c>
      <c r="T5484" s="10">
        <v>0.06</v>
      </c>
      <c r="U5484" s="8">
        <v>26.588863549250906</v>
      </c>
      <c r="V5484" s="10">
        <v>2.4165904613070367E-2</v>
      </c>
    </row>
    <row r="5485" spans="1:22" x14ac:dyDescent="0.25">
      <c r="A5485" s="6">
        <v>44763</v>
      </c>
      <c r="B5485" s="7" t="str">
        <f t="shared" si="85"/>
        <v>7</v>
      </c>
      <c r="C5485" s="17">
        <f>_xlfn.ISOWEEKNUM(Table3[[#This Row],[dt]])</f>
        <v>29</v>
      </c>
      <c r="D5485" s="1">
        <v>17644</v>
      </c>
      <c r="E5485" s="1" t="s">
        <v>10</v>
      </c>
      <c r="F5485" s="1" t="s">
        <v>94</v>
      </c>
      <c r="G5485" s="1" t="s">
        <v>67</v>
      </c>
      <c r="H5485" s="1" t="s">
        <v>17</v>
      </c>
      <c r="I5485" s="1" t="s">
        <v>22</v>
      </c>
      <c r="J5485" s="1" t="s">
        <v>13</v>
      </c>
      <c r="K5485" s="1" t="s">
        <v>14</v>
      </c>
      <c r="L5485" s="1" t="s">
        <v>81</v>
      </c>
      <c r="M5485" s="1">
        <v>30</v>
      </c>
      <c r="N5485" s="17">
        <v>0</v>
      </c>
      <c r="O5485" s="8">
        <v>1.5409447058823531</v>
      </c>
      <c r="P5485" s="8">
        <v>0.45321903114186862</v>
      </c>
      <c r="Q5485" s="8">
        <f>P5485-Table3[[#This Row],[paid]]</f>
        <v>-1.0877256747404844</v>
      </c>
      <c r="R5485" s="8">
        <v>20</v>
      </c>
      <c r="S5485" s="8">
        <v>200</v>
      </c>
      <c r="T5485" s="10">
        <v>0.1</v>
      </c>
      <c r="U5485" s="8">
        <v>0.22201194196017626</v>
      </c>
      <c r="V5485" s="10">
        <v>8.1642622626571737E-2</v>
      </c>
    </row>
    <row r="5486" spans="1:22" x14ac:dyDescent="0.25">
      <c r="A5486" s="6">
        <v>44763</v>
      </c>
      <c r="B5486" s="7" t="str">
        <f t="shared" si="85"/>
        <v>7</v>
      </c>
      <c r="C5486" s="17">
        <f>_xlfn.ISOWEEKNUM(Table3[[#This Row],[dt]])</f>
        <v>29</v>
      </c>
      <c r="D5486" s="1">
        <v>16966</v>
      </c>
      <c r="E5486" s="1" t="s">
        <v>10</v>
      </c>
      <c r="F5486" s="1" t="s">
        <v>93</v>
      </c>
      <c r="G5486" s="1" t="s">
        <v>29</v>
      </c>
      <c r="H5486" s="1" t="s">
        <v>11</v>
      </c>
      <c r="I5486" s="1" t="s">
        <v>12</v>
      </c>
      <c r="J5486" s="1" t="s">
        <v>16</v>
      </c>
      <c r="K5486" s="1" t="s">
        <v>15</v>
      </c>
      <c r="L5486" s="1" t="s">
        <v>80</v>
      </c>
      <c r="M5486" s="1">
        <v>460</v>
      </c>
      <c r="N5486" s="17">
        <v>1.2140381980820372</v>
      </c>
      <c r="O5486" s="8">
        <v>5.7424531464696722</v>
      </c>
      <c r="P5486" s="8">
        <v>8.8696659930159877E-3</v>
      </c>
      <c r="Q5486" s="8">
        <f>P5486-Table3[[#This Row],[paid]]</f>
        <v>-5.7335834804766561</v>
      </c>
      <c r="R5486" s="8">
        <v>7.3059200336764284E-3</v>
      </c>
      <c r="S5486" s="8">
        <v>200</v>
      </c>
      <c r="T5486" s="10">
        <v>0.2</v>
      </c>
      <c r="U5486" s="8">
        <v>6.9510181981658316E-3</v>
      </c>
      <c r="V5486" s="10">
        <v>0.13061405400607518</v>
      </c>
    </row>
    <row r="5487" spans="1:22" x14ac:dyDescent="0.25">
      <c r="A5487" s="6">
        <v>44763</v>
      </c>
      <c r="B5487" s="7" t="str">
        <f t="shared" si="85"/>
        <v>7</v>
      </c>
      <c r="C5487" s="17">
        <f>_xlfn.ISOWEEKNUM(Table3[[#This Row],[dt]])</f>
        <v>29</v>
      </c>
      <c r="D5487" s="1">
        <v>9363</v>
      </c>
      <c r="E5487" s="1" t="s">
        <v>10</v>
      </c>
      <c r="F5487" s="1" t="s">
        <v>93</v>
      </c>
      <c r="G5487" s="1" t="s">
        <v>28</v>
      </c>
      <c r="H5487" s="1" t="s">
        <v>11</v>
      </c>
      <c r="I5487" s="1" t="s">
        <v>18</v>
      </c>
      <c r="J5487" s="1" t="s">
        <v>13</v>
      </c>
      <c r="K5487" s="1" t="s">
        <v>14</v>
      </c>
      <c r="L5487" s="1" t="s">
        <v>78</v>
      </c>
      <c r="M5487" s="1">
        <v>560</v>
      </c>
      <c r="N5487" s="17">
        <v>2.8025813249045175</v>
      </c>
      <c r="O5487" s="8">
        <v>12.689607196809652</v>
      </c>
      <c r="P5487" s="8">
        <v>0.15598094802698551</v>
      </c>
      <c r="Q5487" s="8">
        <f>P5487-Table3[[#This Row],[paid]]</f>
        <v>-12.533626248782666</v>
      </c>
      <c r="R5487" s="8">
        <v>5.5656171915831811E-2</v>
      </c>
      <c r="S5487" s="8">
        <v>200</v>
      </c>
      <c r="T5487" s="10">
        <v>0.12</v>
      </c>
      <c r="U5487" s="8">
        <v>3.1693210594173411E-2</v>
      </c>
      <c r="V5487" s="10">
        <v>3.38644035217796E-2</v>
      </c>
    </row>
    <row r="5488" spans="1:22" x14ac:dyDescent="0.25">
      <c r="A5488" s="6">
        <v>44763</v>
      </c>
      <c r="B5488" s="7" t="str">
        <f t="shared" si="85"/>
        <v>7</v>
      </c>
      <c r="C5488" s="17">
        <f>_xlfn.ISOWEEKNUM(Table3[[#This Row],[dt]])</f>
        <v>29</v>
      </c>
      <c r="D5488" s="1">
        <v>5435</v>
      </c>
      <c r="E5488" s="1" t="s">
        <v>10</v>
      </c>
      <c r="F5488" s="1" t="s">
        <v>94</v>
      </c>
      <c r="G5488" s="1" t="s">
        <v>44</v>
      </c>
      <c r="H5488" s="1" t="s">
        <v>17</v>
      </c>
      <c r="I5488" s="1" t="s">
        <v>21</v>
      </c>
      <c r="J5488" s="1" t="s">
        <v>16</v>
      </c>
      <c r="K5488" s="1" t="s">
        <v>15</v>
      </c>
      <c r="L5488" s="1" t="s">
        <v>77</v>
      </c>
      <c r="M5488" s="1">
        <v>2320</v>
      </c>
      <c r="N5488" s="17">
        <v>3.8402648458514377</v>
      </c>
      <c r="O5488" s="8">
        <v>32.641225313007105</v>
      </c>
      <c r="P5488" s="8">
        <v>0.87049270899345343</v>
      </c>
      <c r="Q5488" s="8">
        <f>P5488-Table3[[#This Row],[paid]]</f>
        <v>-31.770732604013652</v>
      </c>
      <c r="R5488" s="8">
        <v>0.22667517578477159</v>
      </c>
      <c r="S5488" s="8">
        <v>200</v>
      </c>
      <c r="T5488" s="10">
        <v>0.08</v>
      </c>
      <c r="U5488" s="8">
        <v>0.3009829195249939</v>
      </c>
      <c r="V5488" s="10">
        <v>5.7626927144325539E-2</v>
      </c>
    </row>
    <row r="5489" spans="1:22" x14ac:dyDescent="0.25">
      <c r="A5489" s="6">
        <v>44763</v>
      </c>
      <c r="B5489" s="7" t="str">
        <f t="shared" si="85"/>
        <v>7</v>
      </c>
      <c r="C5489" s="17">
        <f>_xlfn.ISOWEEKNUM(Table3[[#This Row],[dt]])</f>
        <v>29</v>
      </c>
      <c r="D5489" s="1">
        <v>18201</v>
      </c>
      <c r="E5489" s="1" t="s">
        <v>10</v>
      </c>
      <c r="F5489" s="1" t="s">
        <v>93</v>
      </c>
      <c r="G5489" s="1" t="s">
        <v>73</v>
      </c>
      <c r="H5489" s="1" t="s">
        <v>11</v>
      </c>
      <c r="I5489" s="1" t="s">
        <v>18</v>
      </c>
      <c r="J5489" s="1" t="s">
        <v>16</v>
      </c>
      <c r="K5489" s="1" t="s">
        <v>15</v>
      </c>
      <c r="L5489" s="1" t="s">
        <v>81</v>
      </c>
      <c r="M5489" s="1">
        <v>3300</v>
      </c>
      <c r="N5489" s="17">
        <v>19.063004846526656</v>
      </c>
      <c r="O5489" s="8">
        <v>59.659787921780293</v>
      </c>
      <c r="P5489" s="8">
        <v>1.6063486247113703</v>
      </c>
      <c r="Q5489" s="8">
        <f>P5489-Table3[[#This Row],[paid]]</f>
        <v>-58.05343929706892</v>
      </c>
      <c r="R5489" s="8">
        <v>8.4265237177655786E-2</v>
      </c>
      <c r="S5489" s="8">
        <v>200</v>
      </c>
      <c r="T5489" s="10">
        <v>0.15</v>
      </c>
      <c r="U5489" s="8">
        <v>1.2735453509253598</v>
      </c>
      <c r="V5489" s="10">
        <v>0.13213667022356279</v>
      </c>
    </row>
    <row r="5490" spans="1:22" x14ac:dyDescent="0.25">
      <c r="A5490" s="6">
        <v>44763</v>
      </c>
      <c r="B5490" s="7" t="str">
        <f t="shared" si="85"/>
        <v>7</v>
      </c>
      <c r="C5490" s="17">
        <f>_xlfn.ISOWEEKNUM(Table3[[#This Row],[dt]])</f>
        <v>29</v>
      </c>
      <c r="D5490" s="1">
        <v>17473</v>
      </c>
      <c r="E5490" s="1" t="s">
        <v>10</v>
      </c>
      <c r="F5490" s="1" t="s">
        <v>93</v>
      </c>
      <c r="G5490" s="1" t="s">
        <v>71</v>
      </c>
      <c r="H5490" s="1" t="s">
        <v>17</v>
      </c>
      <c r="I5490" s="1" t="s">
        <v>12</v>
      </c>
      <c r="J5490" s="1" t="s">
        <v>16</v>
      </c>
      <c r="K5490" s="1" t="s">
        <v>15</v>
      </c>
      <c r="L5490" s="1" t="s">
        <v>79</v>
      </c>
      <c r="M5490" s="1">
        <v>3450</v>
      </c>
      <c r="N5490" s="17">
        <v>7.1168145838330528</v>
      </c>
      <c r="O5490" s="8">
        <v>72.195457938533224</v>
      </c>
      <c r="P5490" s="8">
        <v>1.991479410633562</v>
      </c>
      <c r="Q5490" s="8">
        <f>P5490-Table3[[#This Row],[paid]]</f>
        <v>-70.203978527899665</v>
      </c>
      <c r="R5490" s="8">
        <v>0.279827356350904</v>
      </c>
      <c r="S5490" s="8">
        <v>200</v>
      </c>
      <c r="T5490" s="10">
        <v>6.5000000000000002E-2</v>
      </c>
      <c r="U5490" s="8">
        <v>0.11072248056694209</v>
      </c>
      <c r="V5490" s="10">
        <v>9.2663507654775126E-3</v>
      </c>
    </row>
    <row r="5491" spans="1:22" x14ac:dyDescent="0.25">
      <c r="A5491" s="6">
        <v>44763</v>
      </c>
      <c r="B5491" s="7" t="str">
        <f t="shared" si="85"/>
        <v>7</v>
      </c>
      <c r="C5491" s="17">
        <f>_xlfn.ISOWEEKNUM(Table3[[#This Row],[dt]])</f>
        <v>29</v>
      </c>
      <c r="D5491" s="1">
        <v>2575</v>
      </c>
      <c r="E5491" s="1" t="s">
        <v>10</v>
      </c>
      <c r="F5491" s="1" t="s">
        <v>95</v>
      </c>
      <c r="G5491" s="1" t="s">
        <v>72</v>
      </c>
      <c r="H5491" s="1" t="s">
        <v>17</v>
      </c>
      <c r="I5491" s="1" t="s">
        <v>18</v>
      </c>
      <c r="J5491" s="1" t="s">
        <v>16</v>
      </c>
      <c r="K5491" s="1" t="s">
        <v>20</v>
      </c>
      <c r="L5491" s="1" t="s">
        <v>77</v>
      </c>
      <c r="M5491" s="1">
        <v>3470</v>
      </c>
      <c r="N5491" s="17">
        <v>3.9577323045957735</v>
      </c>
      <c r="O5491" s="8">
        <v>98.377174154152982</v>
      </c>
      <c r="P5491" s="8">
        <v>3.8171619625954474</v>
      </c>
      <c r="Q5491" s="8">
        <f>P5491-Table3[[#This Row],[paid]]</f>
        <v>-94.560012191557533</v>
      </c>
      <c r="R5491" s="8">
        <v>0.96448209955051944</v>
      </c>
      <c r="S5491" s="8">
        <v>10000</v>
      </c>
      <c r="T5491" s="10">
        <v>7.4999999999999997E-2</v>
      </c>
      <c r="U5491" s="8">
        <v>0.78073307972740513</v>
      </c>
      <c r="V5491" s="10">
        <v>3.4088723829284948E-2</v>
      </c>
    </row>
    <row r="5492" spans="1:22" x14ac:dyDescent="0.25">
      <c r="A5492" s="6">
        <v>44763</v>
      </c>
      <c r="B5492" s="7" t="str">
        <f t="shared" si="85"/>
        <v>7</v>
      </c>
      <c r="C5492" s="17">
        <f>_xlfn.ISOWEEKNUM(Table3[[#This Row],[dt]])</f>
        <v>29</v>
      </c>
      <c r="D5492" s="1">
        <v>18202</v>
      </c>
      <c r="E5492" s="1" t="s">
        <v>10</v>
      </c>
      <c r="F5492" s="1" t="s">
        <v>92</v>
      </c>
      <c r="G5492" s="1" t="s">
        <v>65</v>
      </c>
      <c r="H5492" s="1" t="s">
        <v>19</v>
      </c>
      <c r="I5492" s="1" t="s">
        <v>18</v>
      </c>
      <c r="J5492" s="1" t="s">
        <v>16</v>
      </c>
      <c r="K5492" s="1" t="s">
        <v>15</v>
      </c>
      <c r="L5492" s="1" t="s">
        <v>77</v>
      </c>
      <c r="M5492" s="1">
        <v>5830</v>
      </c>
      <c r="N5492" s="17">
        <v>14.518539014941892</v>
      </c>
      <c r="O5492" s="8">
        <v>116.89673825332795</v>
      </c>
      <c r="P5492" s="8">
        <v>7.8572678474555202</v>
      </c>
      <c r="Q5492" s="8">
        <f>P5492-Table3[[#This Row],[paid]]</f>
        <v>-109.03947040587244</v>
      </c>
      <c r="R5492" s="8">
        <v>0.54118860302466654</v>
      </c>
      <c r="S5492" s="8">
        <v>200</v>
      </c>
      <c r="T5492" s="10">
        <v>0.05</v>
      </c>
      <c r="U5492" s="8">
        <v>1.3585196988748329</v>
      </c>
      <c r="V5492" s="10">
        <v>2.8816626110791867E-2</v>
      </c>
    </row>
    <row r="5493" spans="1:22" x14ac:dyDescent="0.25">
      <c r="A5493" s="6">
        <v>44763</v>
      </c>
      <c r="B5493" s="7" t="str">
        <f t="shared" si="85"/>
        <v>7</v>
      </c>
      <c r="C5493" s="17">
        <f>_xlfn.ISOWEEKNUM(Table3[[#This Row],[dt]])</f>
        <v>29</v>
      </c>
      <c r="D5493" s="1">
        <v>2973</v>
      </c>
      <c r="E5493" s="1" t="s">
        <v>10</v>
      </c>
      <c r="F5493" s="1" t="s">
        <v>91</v>
      </c>
      <c r="G5493" s="1" t="s">
        <v>30</v>
      </c>
      <c r="H5493" s="1" t="s">
        <v>11</v>
      </c>
      <c r="I5493" s="1" t="s">
        <v>21</v>
      </c>
      <c r="J5493" s="1" t="s">
        <v>16</v>
      </c>
      <c r="K5493" s="1" t="s">
        <v>14</v>
      </c>
      <c r="L5493" s="1" t="s">
        <v>80</v>
      </c>
      <c r="M5493" s="1">
        <v>39510</v>
      </c>
      <c r="N5493" s="17">
        <v>247.29417428984112</v>
      </c>
      <c r="O5493" s="8">
        <v>536.17602261614616</v>
      </c>
      <c r="P5493" s="8">
        <v>424.97822688099694</v>
      </c>
      <c r="Q5493" s="8">
        <f>P5493-Table3[[#This Row],[paid]]</f>
        <v>-111.19779573514921</v>
      </c>
      <c r="R5493" s="8">
        <v>1.7185128930004685</v>
      </c>
      <c r="S5493" s="8">
        <v>400</v>
      </c>
      <c r="T5493" s="10">
        <v>0.05</v>
      </c>
      <c r="U5493" s="8">
        <v>91.799078215665958</v>
      </c>
      <c r="V5493" s="10">
        <v>3.6001482903174585E-2</v>
      </c>
    </row>
    <row r="5494" spans="1:22" x14ac:dyDescent="0.25">
      <c r="A5494" s="6">
        <v>44763</v>
      </c>
      <c r="B5494" s="7" t="str">
        <f t="shared" si="85"/>
        <v>7</v>
      </c>
      <c r="C5494" s="17">
        <f>_xlfn.ISOWEEKNUM(Table3[[#This Row],[dt]])</f>
        <v>29</v>
      </c>
      <c r="D5494" s="1">
        <v>18204</v>
      </c>
      <c r="E5494" s="1" t="s">
        <v>10</v>
      </c>
      <c r="F5494" s="1" t="s">
        <v>93</v>
      </c>
      <c r="G5494" s="1" t="s">
        <v>42</v>
      </c>
      <c r="H5494" s="1" t="s">
        <v>17</v>
      </c>
      <c r="I5494" s="1" t="s">
        <v>18</v>
      </c>
      <c r="J5494" s="1" t="s">
        <v>13</v>
      </c>
      <c r="K5494" s="1" t="s">
        <v>15</v>
      </c>
      <c r="L5494" s="1" t="s">
        <v>80</v>
      </c>
      <c r="M5494" s="1">
        <v>47620</v>
      </c>
      <c r="N5494" s="17">
        <v>227.41462776396702</v>
      </c>
      <c r="O5494" s="8">
        <v>326.40372748404616</v>
      </c>
      <c r="P5494" s="8">
        <v>169.47256206976184</v>
      </c>
      <c r="Q5494" s="8">
        <f>P5494-Table3[[#This Row],[paid]]</f>
        <v>-156.93116541428432</v>
      </c>
      <c r="R5494" s="8">
        <v>0.74521398968960306</v>
      </c>
      <c r="S5494" s="8">
        <v>200</v>
      </c>
      <c r="T5494" s="10">
        <v>0.06</v>
      </c>
      <c r="U5494" s="8">
        <v>55.002371658460945</v>
      </c>
      <c r="V5494" s="10">
        <v>5.4091717450422953E-2</v>
      </c>
    </row>
    <row r="5495" spans="1:22" x14ac:dyDescent="0.25">
      <c r="A5495" s="6">
        <v>44763</v>
      </c>
      <c r="B5495" s="7" t="str">
        <f t="shared" si="85"/>
        <v>7</v>
      </c>
      <c r="C5495" s="17">
        <f>_xlfn.ISOWEEKNUM(Table3[[#This Row],[dt]])</f>
        <v>29</v>
      </c>
      <c r="D5495" s="1">
        <v>17957</v>
      </c>
      <c r="E5495" s="1" t="s">
        <v>10</v>
      </c>
      <c r="F5495" s="1" t="s">
        <v>89</v>
      </c>
      <c r="G5495" s="1" t="s">
        <v>73</v>
      </c>
      <c r="H5495" s="1" t="s">
        <v>17</v>
      </c>
      <c r="I5495" s="1" t="s">
        <v>12</v>
      </c>
      <c r="J5495" s="1" t="s">
        <v>16</v>
      </c>
      <c r="K5495" s="1" t="s">
        <v>15</v>
      </c>
      <c r="L5495" s="1" t="s">
        <v>78</v>
      </c>
      <c r="M5495" s="1">
        <v>23300</v>
      </c>
      <c r="N5495" s="17">
        <v>165.03261882572227</v>
      </c>
      <c r="O5495" s="8">
        <v>179.96920669230968</v>
      </c>
      <c r="P5495" s="8">
        <v>18.609517223320534</v>
      </c>
      <c r="Q5495" s="8">
        <f>P5495-Table3[[#This Row],[paid]]</f>
        <v>-161.35968946898916</v>
      </c>
      <c r="R5495" s="8">
        <v>0.11276266083478051</v>
      </c>
      <c r="S5495" s="8">
        <v>200</v>
      </c>
      <c r="T5495" s="10">
        <v>0.06</v>
      </c>
      <c r="U5495" s="8">
        <v>3.2909768261765975</v>
      </c>
      <c r="V5495" s="10">
        <v>2.9473958465120801E-2</v>
      </c>
    </row>
    <row r="5496" spans="1:22" x14ac:dyDescent="0.25">
      <c r="A5496" s="6">
        <v>44763</v>
      </c>
      <c r="B5496" s="7" t="str">
        <f t="shared" si="85"/>
        <v>7</v>
      </c>
      <c r="C5496" s="17">
        <f>_xlfn.ISOWEEKNUM(Table3[[#This Row],[dt]])</f>
        <v>29</v>
      </c>
      <c r="D5496" s="1">
        <v>17246</v>
      </c>
      <c r="E5496" s="1" t="s">
        <v>10</v>
      </c>
      <c r="F5496" s="1" t="s">
        <v>90</v>
      </c>
      <c r="G5496" s="1" t="s">
        <v>47</v>
      </c>
      <c r="H5496" s="1" t="s">
        <v>11</v>
      </c>
      <c r="I5496" s="1" t="s">
        <v>12</v>
      </c>
      <c r="J5496" s="1" t="s">
        <v>16</v>
      </c>
      <c r="K5496" s="1" t="s">
        <v>14</v>
      </c>
      <c r="L5496" s="1" t="s">
        <v>78</v>
      </c>
      <c r="M5496" s="1">
        <v>80610</v>
      </c>
      <c r="N5496" s="17">
        <v>297.7088966563345</v>
      </c>
      <c r="O5496" s="8">
        <v>1432.8471396327704</v>
      </c>
      <c r="P5496" s="8">
        <v>1269.55756255136</v>
      </c>
      <c r="Q5496" s="8">
        <f>P5496-Table3[[#This Row],[paid]]</f>
        <v>-163.28957708141047</v>
      </c>
      <c r="R5496" s="8">
        <v>4.2644260108118166</v>
      </c>
      <c r="S5496" s="8">
        <v>1200</v>
      </c>
      <c r="T5496" s="10">
        <v>0.15</v>
      </c>
      <c r="U5496" s="8">
        <v>1024.699822676992</v>
      </c>
      <c r="V5496" s="10">
        <v>0.13452190654221685</v>
      </c>
    </row>
    <row r="5497" spans="1:22" x14ac:dyDescent="0.25">
      <c r="A5497" s="6">
        <v>44763</v>
      </c>
      <c r="B5497" s="7" t="str">
        <f t="shared" si="85"/>
        <v>7</v>
      </c>
      <c r="C5497" s="17">
        <f>_xlfn.ISOWEEKNUM(Table3[[#This Row],[dt]])</f>
        <v>29</v>
      </c>
      <c r="D5497" s="1">
        <v>18200</v>
      </c>
      <c r="E5497" s="1" t="s">
        <v>10</v>
      </c>
      <c r="F5497" s="1" t="s">
        <v>93</v>
      </c>
      <c r="G5497" s="1" t="s">
        <v>49</v>
      </c>
      <c r="H5497" s="1" t="s">
        <v>17</v>
      </c>
      <c r="I5497" s="1" t="s">
        <v>12</v>
      </c>
      <c r="J5497" s="1" t="s">
        <v>16</v>
      </c>
      <c r="K5497" s="1" t="s">
        <v>15</v>
      </c>
      <c r="L5497" s="1" t="s">
        <v>80</v>
      </c>
      <c r="M5497" s="1">
        <v>36240</v>
      </c>
      <c r="N5497" s="17">
        <v>69.440068128592713</v>
      </c>
      <c r="O5497" s="8">
        <v>482.74766979162524</v>
      </c>
      <c r="P5497" s="8">
        <v>310.3891766597207</v>
      </c>
      <c r="Q5497" s="8">
        <f>P5497-Table3[[#This Row],[paid]]</f>
        <v>-172.35849313190454</v>
      </c>
      <c r="R5497" s="8">
        <v>4.4698858314039374</v>
      </c>
      <c r="S5497" s="8">
        <v>400</v>
      </c>
      <c r="T5497" s="10">
        <v>0.1</v>
      </c>
      <c r="U5497" s="8">
        <v>114.09700974943237</v>
      </c>
      <c r="V5497" s="10">
        <v>6.1265565043910869E-2</v>
      </c>
    </row>
    <row r="5498" spans="1:22" x14ac:dyDescent="0.25">
      <c r="A5498" s="6">
        <v>44763</v>
      </c>
      <c r="B5498" s="7" t="str">
        <f t="shared" si="85"/>
        <v>7</v>
      </c>
      <c r="C5498" s="17">
        <f>_xlfn.ISOWEEKNUM(Table3[[#This Row],[dt]])</f>
        <v>29</v>
      </c>
      <c r="D5498" s="1">
        <v>17365</v>
      </c>
      <c r="E5498" s="1" t="s">
        <v>10</v>
      </c>
      <c r="F5498" s="1" t="s">
        <v>95</v>
      </c>
      <c r="G5498" s="1" t="s">
        <v>51</v>
      </c>
      <c r="H5498" s="1" t="s">
        <v>17</v>
      </c>
      <c r="I5498" s="1" t="s">
        <v>18</v>
      </c>
      <c r="J5498" s="1" t="s">
        <v>16</v>
      </c>
      <c r="K5498" s="1" t="s">
        <v>15</v>
      </c>
      <c r="L5498" s="1" t="s">
        <v>80</v>
      </c>
      <c r="M5498" s="1">
        <v>6570</v>
      </c>
      <c r="N5498" s="17">
        <v>8.9815447710184557</v>
      </c>
      <c r="O5498" s="8">
        <v>197.61539050358596</v>
      </c>
      <c r="P5498" s="8">
        <v>6.7230737774630782</v>
      </c>
      <c r="Q5498" s="8">
        <f>P5498-Table3[[#This Row],[paid]]</f>
        <v>-190.89231672612289</v>
      </c>
      <c r="R5498" s="8">
        <v>0.7485431458469165</v>
      </c>
      <c r="S5498" s="8">
        <v>200</v>
      </c>
      <c r="T5498" s="10">
        <v>0.06</v>
      </c>
      <c r="U5498" s="8">
        <v>0.28059670430821476</v>
      </c>
      <c r="V5498" s="10">
        <v>6.9560619045221077E-3</v>
      </c>
    </row>
    <row r="5499" spans="1:22" x14ac:dyDescent="0.25">
      <c r="A5499" s="6">
        <v>44763</v>
      </c>
      <c r="B5499" s="7" t="str">
        <f t="shared" si="85"/>
        <v>7</v>
      </c>
      <c r="C5499" s="17">
        <f>_xlfn.ISOWEEKNUM(Table3[[#This Row],[dt]])</f>
        <v>29</v>
      </c>
      <c r="D5499" s="1">
        <v>15673</v>
      </c>
      <c r="E5499" s="1" t="s">
        <v>10</v>
      </c>
      <c r="F5499" s="1" t="s">
        <v>89</v>
      </c>
      <c r="G5499" s="1" t="s">
        <v>60</v>
      </c>
      <c r="H5499" s="1" t="s">
        <v>19</v>
      </c>
      <c r="I5499" s="1" t="s">
        <v>21</v>
      </c>
      <c r="J5499" s="1" t="s">
        <v>16</v>
      </c>
      <c r="K5499" s="1" t="s">
        <v>15</v>
      </c>
      <c r="L5499" s="1" t="s">
        <v>77</v>
      </c>
      <c r="M5499" s="1">
        <v>67700</v>
      </c>
      <c r="N5499" s="17">
        <v>45.805142083897159</v>
      </c>
      <c r="O5499" s="8">
        <v>655.5732215661285</v>
      </c>
      <c r="P5499" s="8">
        <v>454.97916000355622</v>
      </c>
      <c r="Q5499" s="8">
        <f>P5499-Table3[[#This Row],[paid]]</f>
        <v>-200.59406156257228</v>
      </c>
      <c r="R5499" s="8">
        <v>9.9329275994867956</v>
      </c>
      <c r="S5499" s="8">
        <v>400</v>
      </c>
      <c r="T5499" s="10">
        <v>0.06</v>
      </c>
      <c r="U5499" s="8">
        <v>57.301800587414967</v>
      </c>
      <c r="V5499" s="10">
        <v>2.0990631961753693E-2</v>
      </c>
    </row>
    <row r="5500" spans="1:22" x14ac:dyDescent="0.25">
      <c r="A5500" s="6">
        <v>44763</v>
      </c>
      <c r="B5500" s="7" t="str">
        <f t="shared" si="85"/>
        <v>7</v>
      </c>
      <c r="C5500" s="17">
        <f>_xlfn.ISOWEEKNUM(Table3[[#This Row],[dt]])</f>
        <v>29</v>
      </c>
      <c r="D5500" s="1">
        <v>12790</v>
      </c>
      <c r="E5500" s="1" t="s">
        <v>10</v>
      </c>
      <c r="F5500" s="1" t="s">
        <v>91</v>
      </c>
      <c r="G5500" s="1" t="s">
        <v>38</v>
      </c>
      <c r="H5500" s="1" t="s">
        <v>19</v>
      </c>
      <c r="I5500" s="1" t="s">
        <v>21</v>
      </c>
      <c r="J5500" s="1" t="s">
        <v>16</v>
      </c>
      <c r="K5500" s="1" t="s">
        <v>14</v>
      </c>
      <c r="L5500" s="1" t="s">
        <v>78</v>
      </c>
      <c r="M5500" s="1">
        <v>28650</v>
      </c>
      <c r="N5500" s="17">
        <v>48.016759776536311</v>
      </c>
      <c r="O5500" s="8">
        <v>617.76988146540521</v>
      </c>
      <c r="P5500" s="8">
        <v>411.99038882643998</v>
      </c>
      <c r="Q5500" s="8">
        <f>P5500-Table3[[#This Row],[paid]]</f>
        <v>-205.77949263896522</v>
      </c>
      <c r="R5500" s="8">
        <v>8.5801372425750735</v>
      </c>
      <c r="S5500" s="8">
        <v>600</v>
      </c>
      <c r="T5500" s="10">
        <v>0.04</v>
      </c>
      <c r="U5500" s="8">
        <v>44.015771995192182</v>
      </c>
      <c r="V5500" s="10">
        <v>1.7806148391216799E-2</v>
      </c>
    </row>
    <row r="5501" spans="1:22" x14ac:dyDescent="0.25">
      <c r="A5501" s="6">
        <v>44763</v>
      </c>
      <c r="B5501" s="7" t="str">
        <f t="shared" si="85"/>
        <v>7</v>
      </c>
      <c r="C5501" s="17">
        <f>_xlfn.ISOWEEKNUM(Table3[[#This Row],[dt]])</f>
        <v>29</v>
      </c>
      <c r="D5501" s="1">
        <v>13948</v>
      </c>
      <c r="E5501" s="1" t="s">
        <v>10</v>
      </c>
      <c r="F5501" s="1" t="s">
        <v>92</v>
      </c>
      <c r="G5501" s="1" t="s">
        <v>61</v>
      </c>
      <c r="H5501" s="1" t="s">
        <v>11</v>
      </c>
      <c r="I5501" s="1" t="s">
        <v>18</v>
      </c>
      <c r="J5501" s="1" t="s">
        <v>13</v>
      </c>
      <c r="K5501" s="1" t="s">
        <v>14</v>
      </c>
      <c r="L5501" s="1" t="s">
        <v>76</v>
      </c>
      <c r="M5501" s="1">
        <v>10860</v>
      </c>
      <c r="N5501" s="17">
        <v>36.281761716544324</v>
      </c>
      <c r="O5501" s="8">
        <v>255.80247026841843</v>
      </c>
      <c r="P5501" s="8">
        <v>21.786301109817305</v>
      </c>
      <c r="Q5501" s="8">
        <f>P5501-Table3[[#This Row],[paid]]</f>
        <v>-234.01616915860112</v>
      </c>
      <c r="R5501" s="8">
        <v>0.60047528232023106</v>
      </c>
      <c r="S5501" s="8">
        <v>200</v>
      </c>
      <c r="T5501" s="10">
        <v>0.1</v>
      </c>
      <c r="U5501" s="8">
        <v>9.7654322006941765</v>
      </c>
      <c r="V5501" s="10">
        <v>7.4706212185583709E-2</v>
      </c>
    </row>
    <row r="5502" spans="1:22" x14ac:dyDescent="0.25">
      <c r="A5502" s="6">
        <v>44763</v>
      </c>
      <c r="B5502" s="7" t="str">
        <f t="shared" si="85"/>
        <v>7</v>
      </c>
      <c r="C5502" s="17">
        <f>_xlfn.ISOWEEKNUM(Table3[[#This Row],[dt]])</f>
        <v>29</v>
      </c>
      <c r="D5502" s="1">
        <v>17267</v>
      </c>
      <c r="E5502" s="1" t="s">
        <v>10</v>
      </c>
      <c r="F5502" s="1" t="s">
        <v>90</v>
      </c>
      <c r="G5502" s="1" t="s">
        <v>39</v>
      </c>
      <c r="H5502" s="1" t="s">
        <v>11</v>
      </c>
      <c r="I5502" s="1" t="s">
        <v>21</v>
      </c>
      <c r="J5502" s="1" t="s">
        <v>13</v>
      </c>
      <c r="K5502" s="1" t="s">
        <v>15</v>
      </c>
      <c r="L5502" s="1" t="s">
        <v>81</v>
      </c>
      <c r="M5502" s="1">
        <v>27490</v>
      </c>
      <c r="N5502" s="17">
        <v>137.25076501852152</v>
      </c>
      <c r="O5502" s="8">
        <v>314.81108560214523</v>
      </c>
      <c r="P5502" s="8">
        <v>77.433803468110554</v>
      </c>
      <c r="Q5502" s="8">
        <f>P5502-Table3[[#This Row],[paid]]</f>
        <v>-237.37728213403466</v>
      </c>
      <c r="R5502" s="8">
        <v>0.56417757276370106</v>
      </c>
      <c r="S5502" s="8">
        <v>200</v>
      </c>
      <c r="T5502" s="10">
        <v>0.06</v>
      </c>
      <c r="U5502" s="8">
        <v>8.4694342336339652</v>
      </c>
      <c r="V5502" s="10">
        <v>1.8229407688254047E-2</v>
      </c>
    </row>
    <row r="5503" spans="1:22" x14ac:dyDescent="0.25">
      <c r="A5503" s="6">
        <v>44763</v>
      </c>
      <c r="B5503" s="7" t="str">
        <f t="shared" si="85"/>
        <v>7</v>
      </c>
      <c r="C5503" s="17">
        <f>_xlfn.ISOWEEKNUM(Table3[[#This Row],[dt]])</f>
        <v>29</v>
      </c>
      <c r="D5503" s="1">
        <v>17849</v>
      </c>
      <c r="E5503" s="1" t="s">
        <v>10</v>
      </c>
      <c r="F5503" s="1" t="s">
        <v>94</v>
      </c>
      <c r="G5503" s="1" t="s">
        <v>52</v>
      </c>
      <c r="H5503" s="1" t="s">
        <v>11</v>
      </c>
      <c r="I5503" s="1" t="s">
        <v>18</v>
      </c>
      <c r="J5503" s="1" t="s">
        <v>16</v>
      </c>
      <c r="K5503" s="1" t="s">
        <v>15</v>
      </c>
      <c r="L5503" s="1" t="s">
        <v>79</v>
      </c>
      <c r="M5503" s="1">
        <v>26980</v>
      </c>
      <c r="N5503" s="17">
        <v>59.192164544564157</v>
      </c>
      <c r="O5503" s="8">
        <v>268.52485676144755</v>
      </c>
      <c r="P5503" s="8">
        <v>23.652630216858814</v>
      </c>
      <c r="Q5503" s="8">
        <f>P5503-Table3[[#This Row],[paid]]</f>
        <v>-244.87222654458873</v>
      </c>
      <c r="R5503" s="8">
        <v>0.39959056065691595</v>
      </c>
      <c r="S5503" s="8">
        <v>200</v>
      </c>
      <c r="T5503" s="10">
        <v>0.08</v>
      </c>
      <c r="U5503" s="8">
        <v>5.3889394222093339</v>
      </c>
      <c r="V5503" s="10">
        <v>3.797279888678283E-2</v>
      </c>
    </row>
    <row r="5504" spans="1:22" x14ac:dyDescent="0.25">
      <c r="A5504" s="6">
        <v>44763</v>
      </c>
      <c r="B5504" s="7" t="str">
        <f t="shared" si="85"/>
        <v>7</v>
      </c>
      <c r="C5504" s="17">
        <f>_xlfn.ISOWEEKNUM(Table3[[#This Row],[dt]])</f>
        <v>29</v>
      </c>
      <c r="D5504" s="1">
        <v>15031</v>
      </c>
      <c r="E5504" s="1" t="s">
        <v>10</v>
      </c>
      <c r="F5504" s="1" t="s">
        <v>91</v>
      </c>
      <c r="G5504" s="1" t="s">
        <v>61</v>
      </c>
      <c r="H5504" s="1" t="s">
        <v>19</v>
      </c>
      <c r="I5504" s="1" t="s">
        <v>12</v>
      </c>
      <c r="J5504" s="1" t="s">
        <v>13</v>
      </c>
      <c r="K5504" s="1" t="s">
        <v>14</v>
      </c>
      <c r="L5504" s="1" t="s">
        <v>75</v>
      </c>
      <c r="M5504" s="1">
        <v>10850</v>
      </c>
      <c r="N5504" s="17">
        <v>19.665227357535052</v>
      </c>
      <c r="O5504" s="8">
        <v>273.20518022194932</v>
      </c>
      <c r="P5504" s="8">
        <v>26.336480315298882</v>
      </c>
      <c r="Q5504" s="8">
        <f>P5504-Table3[[#This Row],[paid]]</f>
        <v>-246.86869990665045</v>
      </c>
      <c r="R5504" s="8">
        <v>1.3392410795193594</v>
      </c>
      <c r="S5504" s="8">
        <v>200</v>
      </c>
      <c r="T5504" s="10">
        <v>0.13</v>
      </c>
      <c r="U5504" s="8">
        <v>1.9771658308411741</v>
      </c>
      <c r="V5504" s="10">
        <v>1.2512212510116858E-2</v>
      </c>
    </row>
    <row r="5505" spans="1:22" x14ac:dyDescent="0.25">
      <c r="A5505" s="6">
        <v>44763</v>
      </c>
      <c r="B5505" s="7" t="str">
        <f t="shared" si="85"/>
        <v>7</v>
      </c>
      <c r="C5505" s="17">
        <f>_xlfn.ISOWEEKNUM(Table3[[#This Row],[dt]])</f>
        <v>29</v>
      </c>
      <c r="D5505" s="1">
        <v>10601</v>
      </c>
      <c r="E5505" s="1" t="s">
        <v>10</v>
      </c>
      <c r="F5505" s="1" t="s">
        <v>92</v>
      </c>
      <c r="G5505" s="1" t="s">
        <v>32</v>
      </c>
      <c r="H5505" s="1" t="s">
        <v>11</v>
      </c>
      <c r="I5505" s="1" t="s">
        <v>21</v>
      </c>
      <c r="J5505" s="1" t="s">
        <v>16</v>
      </c>
      <c r="K5505" s="1" t="s">
        <v>14</v>
      </c>
      <c r="L5505" s="1" t="s">
        <v>78</v>
      </c>
      <c r="M5505" s="1">
        <v>85790</v>
      </c>
      <c r="N5505" s="17">
        <v>367.09032034231524</v>
      </c>
      <c r="O5505" s="8">
        <v>1577.8871300126161</v>
      </c>
      <c r="P5505" s="8">
        <v>1304.5655225683506</v>
      </c>
      <c r="Q5505" s="8">
        <f>P5505-Table3[[#This Row],[paid]]</f>
        <v>-273.32160744426551</v>
      </c>
      <c r="R5505" s="8">
        <v>3.5537998423707573</v>
      </c>
      <c r="S5505" s="8">
        <v>1600</v>
      </c>
      <c r="T5505" s="10">
        <v>0.08</v>
      </c>
      <c r="U5505" s="8">
        <v>39.034548495211965</v>
      </c>
      <c r="V5505" s="10">
        <v>4.986915543902448E-3</v>
      </c>
    </row>
    <row r="5506" spans="1:22" x14ac:dyDescent="0.25">
      <c r="A5506" s="6">
        <v>44763</v>
      </c>
      <c r="B5506" s="7" t="str">
        <f t="shared" ref="B5506:B5569" si="86">TEXT(A5506,"M")</f>
        <v>7</v>
      </c>
      <c r="C5506" s="17">
        <f>_xlfn.ISOWEEKNUM(Table3[[#This Row],[dt]])</f>
        <v>29</v>
      </c>
      <c r="D5506" s="1">
        <v>7581</v>
      </c>
      <c r="E5506" s="1" t="s">
        <v>10</v>
      </c>
      <c r="F5506" s="1" t="s">
        <v>93</v>
      </c>
      <c r="G5506" s="1" t="s">
        <v>31</v>
      </c>
      <c r="H5506" s="1" t="s">
        <v>11</v>
      </c>
      <c r="I5506" s="1" t="s">
        <v>12</v>
      </c>
      <c r="J5506" s="1" t="s">
        <v>13</v>
      </c>
      <c r="K5506" s="1" t="s">
        <v>14</v>
      </c>
      <c r="L5506" s="1" t="s">
        <v>78</v>
      </c>
      <c r="M5506" s="1">
        <v>736600</v>
      </c>
      <c r="N5506" s="17">
        <v>3077.9945669542981</v>
      </c>
      <c r="O5506" s="8">
        <v>14395.062319073475</v>
      </c>
      <c r="P5506" s="8">
        <v>14119.797198558541</v>
      </c>
      <c r="Q5506" s="8">
        <f>P5506-Table3[[#This Row],[paid]]</f>
        <v>-275.2651205149341</v>
      </c>
      <c r="R5506" s="8">
        <v>4.5873366217570037</v>
      </c>
      <c r="S5506" s="8">
        <v>14600</v>
      </c>
      <c r="T5506" s="10">
        <v>0.17</v>
      </c>
      <c r="U5506" s="8">
        <v>12531.584938888855</v>
      </c>
      <c r="V5506" s="10">
        <v>0.14791979377919318</v>
      </c>
    </row>
    <row r="5507" spans="1:22" x14ac:dyDescent="0.25">
      <c r="A5507" s="6">
        <v>44763</v>
      </c>
      <c r="B5507" s="7" t="str">
        <f t="shared" si="86"/>
        <v>7</v>
      </c>
      <c r="C5507" s="17">
        <f>_xlfn.ISOWEEKNUM(Table3[[#This Row],[dt]])</f>
        <v>29</v>
      </c>
      <c r="D5507" s="1">
        <v>18007</v>
      </c>
      <c r="E5507" s="1" t="s">
        <v>10</v>
      </c>
      <c r="F5507" s="1" t="s">
        <v>89</v>
      </c>
      <c r="G5507" s="1" t="s">
        <v>51</v>
      </c>
      <c r="H5507" s="1" t="s">
        <v>11</v>
      </c>
      <c r="I5507" s="1" t="s">
        <v>12</v>
      </c>
      <c r="J5507" s="1" t="s">
        <v>13</v>
      </c>
      <c r="K5507" s="1" t="s">
        <v>15</v>
      </c>
      <c r="L5507" s="1" t="s">
        <v>76</v>
      </c>
      <c r="M5507" s="1">
        <v>14640</v>
      </c>
      <c r="N5507" s="17">
        <v>98.044131536017858</v>
      </c>
      <c r="O5507" s="8">
        <v>354.14703297073282</v>
      </c>
      <c r="P5507" s="8">
        <v>74.19238949502774</v>
      </c>
      <c r="Q5507" s="8">
        <f>P5507-Table3[[#This Row],[paid]]</f>
        <v>-279.9546434757051</v>
      </c>
      <c r="R5507" s="8">
        <v>0.7567244294246428</v>
      </c>
      <c r="S5507" s="8">
        <v>200</v>
      </c>
      <c r="T5507" s="10">
        <v>0.15</v>
      </c>
      <c r="U5507" s="8">
        <v>37.717087325639724</v>
      </c>
      <c r="V5507" s="10">
        <v>8.4728113809587488E-2</v>
      </c>
    </row>
    <row r="5508" spans="1:22" x14ac:dyDescent="0.25">
      <c r="A5508" s="6">
        <v>44763</v>
      </c>
      <c r="B5508" s="7" t="str">
        <f t="shared" si="86"/>
        <v>7</v>
      </c>
      <c r="C5508" s="17">
        <f>_xlfn.ISOWEEKNUM(Table3[[#This Row],[dt]])</f>
        <v>29</v>
      </c>
      <c r="D5508" s="1">
        <v>14315</v>
      </c>
      <c r="E5508" s="1" t="s">
        <v>10</v>
      </c>
      <c r="F5508" s="1" t="s">
        <v>90</v>
      </c>
      <c r="G5508" s="1" t="s">
        <v>64</v>
      </c>
      <c r="H5508" s="1" t="s">
        <v>11</v>
      </c>
      <c r="I5508" s="1" t="s">
        <v>12</v>
      </c>
      <c r="J5508" s="1" t="s">
        <v>16</v>
      </c>
      <c r="K5508" s="1" t="s">
        <v>14</v>
      </c>
      <c r="L5508" s="1" t="s">
        <v>79</v>
      </c>
      <c r="M5508" s="1">
        <v>14060</v>
      </c>
      <c r="N5508" s="17">
        <v>41.283302387840578</v>
      </c>
      <c r="O5508" s="8">
        <v>322.44273552735007</v>
      </c>
      <c r="P5508" s="8">
        <v>32.626227827299267</v>
      </c>
      <c r="Q5508" s="8">
        <f>P5508-Table3[[#This Row],[paid]]</f>
        <v>-289.81650770005081</v>
      </c>
      <c r="R5508" s="8">
        <v>0.79030082237095611</v>
      </c>
      <c r="S5508" s="8">
        <v>200</v>
      </c>
      <c r="T5508" s="10">
        <v>0.15</v>
      </c>
      <c r="U5508" s="8">
        <v>23.606470602114609</v>
      </c>
      <c r="V5508" s="10">
        <v>0.12059045832221739</v>
      </c>
    </row>
    <row r="5509" spans="1:22" x14ac:dyDescent="0.25">
      <c r="A5509" s="6">
        <v>44763</v>
      </c>
      <c r="B5509" s="7" t="str">
        <f t="shared" si="86"/>
        <v>7</v>
      </c>
      <c r="C5509" s="17">
        <f>_xlfn.ISOWEEKNUM(Table3[[#This Row],[dt]])</f>
        <v>29</v>
      </c>
      <c r="D5509" s="1">
        <v>18235</v>
      </c>
      <c r="E5509" s="1" t="s">
        <v>10</v>
      </c>
      <c r="F5509" s="1" t="s">
        <v>93</v>
      </c>
      <c r="G5509" s="1" t="s">
        <v>58</v>
      </c>
      <c r="H5509" s="1" t="s">
        <v>17</v>
      </c>
      <c r="I5509" s="1" t="s">
        <v>18</v>
      </c>
      <c r="J5509" s="1" t="s">
        <v>16</v>
      </c>
      <c r="K5509" s="1" t="s">
        <v>15</v>
      </c>
      <c r="L5509" s="1" t="s">
        <v>79</v>
      </c>
      <c r="M5509" s="1">
        <v>33530</v>
      </c>
      <c r="N5509" s="17">
        <v>63.226478761413262</v>
      </c>
      <c r="O5509" s="8">
        <v>337.19386192519909</v>
      </c>
      <c r="P5509" s="8">
        <v>46.753466117308143</v>
      </c>
      <c r="Q5509" s="8">
        <f>P5509-Table3[[#This Row],[paid]]</f>
        <v>-290.44039580789092</v>
      </c>
      <c r="R5509" s="8">
        <v>0.73946022352017338</v>
      </c>
      <c r="S5509" s="8">
        <v>200</v>
      </c>
      <c r="T5509" s="10">
        <v>0.06</v>
      </c>
      <c r="U5509" s="8">
        <v>9.6860007019814311</v>
      </c>
      <c r="V5509" s="10">
        <v>3.4528636791970636E-2</v>
      </c>
    </row>
    <row r="5510" spans="1:22" x14ac:dyDescent="0.25">
      <c r="A5510" s="6">
        <v>44763</v>
      </c>
      <c r="B5510" s="7" t="str">
        <f t="shared" si="86"/>
        <v>7</v>
      </c>
      <c r="C5510" s="17">
        <f>_xlfn.ISOWEEKNUM(Table3[[#This Row],[dt]])</f>
        <v>29</v>
      </c>
      <c r="D5510" s="1">
        <v>18006</v>
      </c>
      <c r="E5510" s="1" t="s">
        <v>10</v>
      </c>
      <c r="F5510" s="1" t="s">
        <v>93</v>
      </c>
      <c r="G5510" s="1" t="s">
        <v>55</v>
      </c>
      <c r="H5510" s="1" t="s">
        <v>11</v>
      </c>
      <c r="I5510" s="1" t="s">
        <v>12</v>
      </c>
      <c r="J5510" s="1" t="s">
        <v>16</v>
      </c>
      <c r="K5510" s="1" t="s">
        <v>14</v>
      </c>
      <c r="L5510" s="1" t="s">
        <v>79</v>
      </c>
      <c r="M5510" s="1">
        <v>44890</v>
      </c>
      <c r="N5510" s="17">
        <v>231.89379068085546</v>
      </c>
      <c r="O5510" s="8">
        <v>1378.4610715926217</v>
      </c>
      <c r="P5510" s="8">
        <v>1065.5218773253571</v>
      </c>
      <c r="Q5510" s="8">
        <f>P5510-Table3[[#This Row],[paid]]</f>
        <v>-312.93919426726461</v>
      </c>
      <c r="R5510" s="8">
        <v>4.5948702386420726</v>
      </c>
      <c r="S5510" s="8">
        <v>1600</v>
      </c>
      <c r="T5510" s="10">
        <v>0.08</v>
      </c>
      <c r="U5510" s="8">
        <v>252.92521736068056</v>
      </c>
      <c r="V5510" s="10">
        <v>3.9562024760355981E-2</v>
      </c>
    </row>
    <row r="5511" spans="1:22" x14ac:dyDescent="0.25">
      <c r="A5511" s="6">
        <v>44763</v>
      </c>
      <c r="B5511" s="7" t="str">
        <f t="shared" si="86"/>
        <v>7</v>
      </c>
      <c r="C5511" s="17">
        <f>_xlfn.ISOWEEKNUM(Table3[[#This Row],[dt]])</f>
        <v>29</v>
      </c>
      <c r="D5511" s="1">
        <v>17100</v>
      </c>
      <c r="E5511" s="1" t="s">
        <v>10</v>
      </c>
      <c r="F5511" s="1" t="s">
        <v>95</v>
      </c>
      <c r="G5511" s="1" t="s">
        <v>35</v>
      </c>
      <c r="H5511" s="1" t="s">
        <v>11</v>
      </c>
      <c r="I5511" s="1" t="s">
        <v>21</v>
      </c>
      <c r="J5511" s="1" t="s">
        <v>13</v>
      </c>
      <c r="K5511" s="1" t="s">
        <v>15</v>
      </c>
      <c r="L5511" s="1" t="s">
        <v>79</v>
      </c>
      <c r="M5511" s="1">
        <v>40180</v>
      </c>
      <c r="N5511" s="17">
        <v>260.14891550663646</v>
      </c>
      <c r="O5511" s="8">
        <v>1186.5737997019369</v>
      </c>
      <c r="P5511" s="8">
        <v>857.460797669577</v>
      </c>
      <c r="Q5511" s="8">
        <f>P5511-Table3[[#This Row],[paid]]</f>
        <v>-329.11300203235987</v>
      </c>
      <c r="R5511" s="8">
        <v>3.2960383325053799</v>
      </c>
      <c r="S5511" s="8">
        <v>800</v>
      </c>
      <c r="T5511" s="10">
        <v>7.0000000000000007E-2</v>
      </c>
      <c r="U5511" s="8">
        <v>165.79652553051301</v>
      </c>
      <c r="V5511" s="10">
        <v>3.2226259591326294E-2</v>
      </c>
    </row>
    <row r="5512" spans="1:22" x14ac:dyDescent="0.25">
      <c r="A5512" s="6">
        <v>44763</v>
      </c>
      <c r="B5512" s="7" t="str">
        <f t="shared" si="86"/>
        <v>7</v>
      </c>
      <c r="C5512" s="17">
        <f>_xlfn.ISOWEEKNUM(Table3[[#This Row],[dt]])</f>
        <v>29</v>
      </c>
      <c r="D5512" s="1">
        <v>12891</v>
      </c>
      <c r="E5512" s="1" t="s">
        <v>10</v>
      </c>
      <c r="F5512" s="1" t="s">
        <v>92</v>
      </c>
      <c r="G5512" s="1" t="s">
        <v>64</v>
      </c>
      <c r="H5512" s="1" t="s">
        <v>19</v>
      </c>
      <c r="I5512" s="1" t="s">
        <v>12</v>
      </c>
      <c r="J5512" s="1" t="s">
        <v>16</v>
      </c>
      <c r="K5512" s="1" t="s">
        <v>14</v>
      </c>
      <c r="L5512" s="1" t="s">
        <v>76</v>
      </c>
      <c r="M5512" s="1">
        <v>28300</v>
      </c>
      <c r="N5512" s="17">
        <v>58.434423509457616</v>
      </c>
      <c r="O5512" s="8">
        <v>401.14671821218388</v>
      </c>
      <c r="P5512" s="8">
        <v>69.764217920951808</v>
      </c>
      <c r="Q5512" s="8">
        <f>P5512-Table3[[#This Row],[paid]]</f>
        <v>-331.38250029123208</v>
      </c>
      <c r="R5512" s="8">
        <v>1.1938890422981663</v>
      </c>
      <c r="S5512" s="8">
        <v>500</v>
      </c>
      <c r="T5512" s="10">
        <v>0.08</v>
      </c>
      <c r="U5512" s="8">
        <v>18.195961368027046</v>
      </c>
      <c r="V5512" s="10">
        <v>4.347013868113226E-2</v>
      </c>
    </row>
    <row r="5513" spans="1:22" x14ac:dyDescent="0.25">
      <c r="A5513" s="6">
        <v>44763</v>
      </c>
      <c r="B5513" s="7" t="str">
        <f t="shared" si="86"/>
        <v>7</v>
      </c>
      <c r="C5513" s="17">
        <f>_xlfn.ISOWEEKNUM(Table3[[#This Row],[dt]])</f>
        <v>29</v>
      </c>
      <c r="D5513" s="1">
        <v>17047</v>
      </c>
      <c r="E5513" s="1" t="s">
        <v>10</v>
      </c>
      <c r="F5513" s="1" t="s">
        <v>92</v>
      </c>
      <c r="G5513" s="1" t="s">
        <v>37</v>
      </c>
      <c r="H5513" s="1" t="s">
        <v>17</v>
      </c>
      <c r="I5513" s="1" t="s">
        <v>12</v>
      </c>
      <c r="J5513" s="1" t="s">
        <v>16</v>
      </c>
      <c r="K5513" s="1" t="s">
        <v>20</v>
      </c>
      <c r="L5513" s="1" t="s">
        <v>77</v>
      </c>
      <c r="M5513" s="1">
        <v>35820</v>
      </c>
      <c r="N5513" s="17">
        <v>7.7390083180295992</v>
      </c>
      <c r="O5513" s="8">
        <v>957.20513947469192</v>
      </c>
      <c r="P5513" s="8">
        <v>617.31821137127702</v>
      </c>
      <c r="Q5513" s="8">
        <f>P5513-Table3[[#This Row],[paid]]</f>
        <v>-339.8869281034149</v>
      </c>
      <c r="R5513" s="8">
        <v>79.767094956224341</v>
      </c>
      <c r="S5513" s="8">
        <v>200</v>
      </c>
      <c r="T5513" s="10">
        <v>7.4999999999999997E-2</v>
      </c>
      <c r="U5513" s="8">
        <v>214.45177851654415</v>
      </c>
      <c r="V5513" s="10">
        <v>5.7898766677716255E-2</v>
      </c>
    </row>
    <row r="5514" spans="1:22" x14ac:dyDescent="0.25">
      <c r="A5514" s="6">
        <v>44763</v>
      </c>
      <c r="B5514" s="7" t="str">
        <f t="shared" si="86"/>
        <v>7</v>
      </c>
      <c r="C5514" s="17">
        <f>_xlfn.ISOWEEKNUM(Table3[[#This Row],[dt]])</f>
        <v>29</v>
      </c>
      <c r="D5514" s="1">
        <v>18179</v>
      </c>
      <c r="E5514" s="1" t="s">
        <v>10</v>
      </c>
      <c r="F5514" s="1" t="s">
        <v>91</v>
      </c>
      <c r="G5514" s="1" t="s">
        <v>52</v>
      </c>
      <c r="H5514" s="1" t="s">
        <v>11</v>
      </c>
      <c r="I5514" s="1" t="s">
        <v>18</v>
      </c>
      <c r="J5514" s="1" t="s">
        <v>16</v>
      </c>
      <c r="K5514" s="1" t="s">
        <v>15</v>
      </c>
      <c r="L5514" s="1" t="s">
        <v>80</v>
      </c>
      <c r="M5514" s="1">
        <v>55760</v>
      </c>
      <c r="N5514" s="17">
        <v>331.42304236643855</v>
      </c>
      <c r="O5514" s="8">
        <v>1002.3091670867307</v>
      </c>
      <c r="P5514" s="8">
        <v>643.77587896832426</v>
      </c>
      <c r="Q5514" s="8">
        <f>P5514-Table3[[#This Row],[paid]]</f>
        <v>-358.5332881184064</v>
      </c>
      <c r="R5514" s="8">
        <v>1.9424596261370752</v>
      </c>
      <c r="S5514" s="8">
        <v>800</v>
      </c>
      <c r="T5514" s="10">
        <v>0.08</v>
      </c>
      <c r="U5514" s="8">
        <v>191.35090784062785</v>
      </c>
      <c r="V5514" s="10">
        <v>4.9538696641672639E-2</v>
      </c>
    </row>
    <row r="5515" spans="1:22" x14ac:dyDescent="0.25">
      <c r="A5515" s="6">
        <v>44763</v>
      </c>
      <c r="B5515" s="7" t="str">
        <f t="shared" si="86"/>
        <v>7</v>
      </c>
      <c r="C5515" s="17">
        <f>_xlfn.ISOWEEKNUM(Table3[[#This Row],[dt]])</f>
        <v>29</v>
      </c>
      <c r="D5515" s="1">
        <v>16862</v>
      </c>
      <c r="E5515" s="1" t="s">
        <v>10</v>
      </c>
      <c r="F5515" s="1" t="s">
        <v>95</v>
      </c>
      <c r="G5515" s="1" t="s">
        <v>41</v>
      </c>
      <c r="H5515" s="1" t="s">
        <v>17</v>
      </c>
      <c r="I5515" s="1" t="s">
        <v>12</v>
      </c>
      <c r="J5515" s="1" t="s">
        <v>13</v>
      </c>
      <c r="K5515" s="1" t="s">
        <v>14</v>
      </c>
      <c r="L5515" s="1" t="s">
        <v>78</v>
      </c>
      <c r="M5515" s="1">
        <v>12430</v>
      </c>
      <c r="N5515" s="17">
        <v>34.541210470738626</v>
      </c>
      <c r="O5515" s="8">
        <v>437.8713715808974</v>
      </c>
      <c r="P5515" s="8">
        <v>50.415357349622582</v>
      </c>
      <c r="Q5515" s="8">
        <f>P5515-Table3[[#This Row],[paid]]</f>
        <v>-387.45601423127482</v>
      </c>
      <c r="R5515" s="8">
        <v>1.4595712386029911</v>
      </c>
      <c r="S5515" s="8">
        <v>200</v>
      </c>
      <c r="T5515" s="10">
        <v>0.09</v>
      </c>
      <c r="U5515" s="8">
        <v>0.64870500341806281</v>
      </c>
      <c r="V5515" s="10">
        <v>2.1445350435562571E-3</v>
      </c>
    </row>
    <row r="5516" spans="1:22" x14ac:dyDescent="0.25">
      <c r="A5516" s="6">
        <v>44763</v>
      </c>
      <c r="B5516" s="7" t="str">
        <f t="shared" si="86"/>
        <v>7</v>
      </c>
      <c r="C5516" s="17">
        <f>_xlfn.ISOWEEKNUM(Table3[[#This Row],[dt]])</f>
        <v>29</v>
      </c>
      <c r="D5516" s="1">
        <v>17833</v>
      </c>
      <c r="E5516" s="1" t="s">
        <v>10</v>
      </c>
      <c r="F5516" s="1" t="s">
        <v>91</v>
      </c>
      <c r="G5516" s="1" t="s">
        <v>31</v>
      </c>
      <c r="H5516" s="1" t="s">
        <v>11</v>
      </c>
      <c r="I5516" s="1" t="s">
        <v>12</v>
      </c>
      <c r="J5516" s="1" t="s">
        <v>13</v>
      </c>
      <c r="K5516" s="1" t="s">
        <v>15</v>
      </c>
      <c r="L5516" s="1" t="s">
        <v>80</v>
      </c>
      <c r="M5516" s="1">
        <v>26790</v>
      </c>
      <c r="N5516" s="17">
        <v>179.67172608542182</v>
      </c>
      <c r="O5516" s="8">
        <v>672.22745438698064</v>
      </c>
      <c r="P5516" s="8">
        <v>264.869006692364</v>
      </c>
      <c r="Q5516" s="8">
        <f>P5516-Table3[[#This Row],[paid]]</f>
        <v>-407.35844769461664</v>
      </c>
      <c r="R5516" s="8">
        <v>1.4741830140065366</v>
      </c>
      <c r="S5516" s="8">
        <v>400</v>
      </c>
      <c r="T5516" s="10">
        <v>0.15</v>
      </c>
      <c r="U5516" s="8">
        <v>26.37512471410195</v>
      </c>
      <c r="V5516" s="10">
        <v>1.6596332556653642E-2</v>
      </c>
    </row>
    <row r="5517" spans="1:22" x14ac:dyDescent="0.25">
      <c r="A5517" s="6">
        <v>44763</v>
      </c>
      <c r="B5517" s="7" t="str">
        <f t="shared" si="86"/>
        <v>7</v>
      </c>
      <c r="C5517" s="17">
        <f>_xlfn.ISOWEEKNUM(Table3[[#This Row],[dt]])</f>
        <v>29</v>
      </c>
      <c r="D5517" s="1">
        <v>18184</v>
      </c>
      <c r="E5517" s="1" t="s">
        <v>10</v>
      </c>
      <c r="F5517" s="1" t="s">
        <v>89</v>
      </c>
      <c r="G5517" s="1" t="s">
        <v>43</v>
      </c>
      <c r="H5517" s="1" t="s">
        <v>11</v>
      </c>
      <c r="I5517" s="1" t="s">
        <v>12</v>
      </c>
      <c r="J5517" s="1" t="s">
        <v>13</v>
      </c>
      <c r="K5517" s="1" t="s">
        <v>15</v>
      </c>
      <c r="L5517" s="1" t="s">
        <v>76</v>
      </c>
      <c r="M5517" s="1">
        <v>85130</v>
      </c>
      <c r="N5517" s="17">
        <v>516.44281350755125</v>
      </c>
      <c r="O5517" s="8">
        <v>1147.503278500521</v>
      </c>
      <c r="P5517" s="8">
        <v>690.69909284143159</v>
      </c>
      <c r="Q5517" s="8">
        <f>P5517-Table3[[#This Row],[paid]]</f>
        <v>-456.8041856590894</v>
      </c>
      <c r="R5517" s="8">
        <v>1.3374164085087659</v>
      </c>
      <c r="S5517" s="8">
        <v>1000</v>
      </c>
      <c r="T5517" s="10">
        <v>7.0000000000000007E-2</v>
      </c>
      <c r="U5517" s="8">
        <v>144.37010015965348</v>
      </c>
      <c r="V5517" s="10">
        <v>3.483670908116604E-2</v>
      </c>
    </row>
    <row r="5518" spans="1:22" x14ac:dyDescent="0.25">
      <c r="A5518" s="6">
        <v>44763</v>
      </c>
      <c r="B5518" s="7" t="str">
        <f t="shared" si="86"/>
        <v>7</v>
      </c>
      <c r="C5518" s="17">
        <f>_xlfn.ISOWEEKNUM(Table3[[#This Row],[dt]])</f>
        <v>29</v>
      </c>
      <c r="D5518" s="1">
        <v>18106</v>
      </c>
      <c r="E5518" s="1" t="s">
        <v>10</v>
      </c>
      <c r="F5518" s="1" t="s">
        <v>94</v>
      </c>
      <c r="G5518" s="1" t="s">
        <v>63</v>
      </c>
      <c r="H5518" s="1" t="s">
        <v>11</v>
      </c>
      <c r="I5518" s="1" t="s">
        <v>18</v>
      </c>
      <c r="J5518" s="1" t="s">
        <v>16</v>
      </c>
      <c r="K5518" s="1" t="s">
        <v>15</v>
      </c>
      <c r="L5518" s="1" t="s">
        <v>79</v>
      </c>
      <c r="M5518" s="1">
        <v>47250</v>
      </c>
      <c r="N5518" s="17">
        <v>178.52539769416833</v>
      </c>
      <c r="O5518" s="8">
        <v>531.44882233958913</v>
      </c>
      <c r="P5518" s="8">
        <v>73.891832057844667</v>
      </c>
      <c r="Q5518" s="8">
        <f>P5518-Table3[[#This Row],[paid]]</f>
        <v>-457.55699028174445</v>
      </c>
      <c r="R5518" s="8">
        <v>0.41390095197787313</v>
      </c>
      <c r="S5518" s="8">
        <v>200</v>
      </c>
      <c r="T5518" s="10">
        <v>0.06</v>
      </c>
      <c r="U5518" s="8">
        <v>25.909007559894569</v>
      </c>
      <c r="V5518" s="10">
        <v>5.8439042670761068E-2</v>
      </c>
    </row>
    <row r="5519" spans="1:22" x14ac:dyDescent="0.25">
      <c r="A5519" s="6">
        <v>44763</v>
      </c>
      <c r="B5519" s="7" t="str">
        <f t="shared" si="86"/>
        <v>7</v>
      </c>
      <c r="C5519" s="17">
        <f>_xlfn.ISOWEEKNUM(Table3[[#This Row],[dt]])</f>
        <v>29</v>
      </c>
      <c r="D5519" s="1">
        <v>17871</v>
      </c>
      <c r="E5519" s="1" t="s">
        <v>10</v>
      </c>
      <c r="F5519" s="1" t="s">
        <v>93</v>
      </c>
      <c r="G5519" s="1" t="s">
        <v>44</v>
      </c>
      <c r="H5519" s="1" t="s">
        <v>17</v>
      </c>
      <c r="I5519" s="1" t="s">
        <v>12</v>
      </c>
      <c r="J5519" s="1" t="s">
        <v>16</v>
      </c>
      <c r="K5519" s="1" t="s">
        <v>14</v>
      </c>
      <c r="L5519" s="1" t="s">
        <v>75</v>
      </c>
      <c r="M5519" s="1">
        <v>31520</v>
      </c>
      <c r="N5519" s="17">
        <v>24.654596791117385</v>
      </c>
      <c r="O5519" s="8">
        <v>509.15933005432356</v>
      </c>
      <c r="P5519" s="8">
        <v>51.028934898068307</v>
      </c>
      <c r="Q5519" s="8">
        <f>P5519-Table3[[#This Row],[paid]]</f>
        <v>-458.13039515625525</v>
      </c>
      <c r="R5519" s="8">
        <v>2.0697533742045673</v>
      </c>
      <c r="S5519" s="8">
        <v>200</v>
      </c>
      <c r="T5519" s="10">
        <v>0.06</v>
      </c>
      <c r="U5519" s="8">
        <v>14.262497763363394</v>
      </c>
      <c r="V5519" s="10">
        <v>4.6583040882762966E-2</v>
      </c>
    </row>
    <row r="5520" spans="1:22" x14ac:dyDescent="0.25">
      <c r="A5520" s="6">
        <v>44763</v>
      </c>
      <c r="B5520" s="7" t="str">
        <f t="shared" si="86"/>
        <v>7</v>
      </c>
      <c r="C5520" s="17">
        <f>_xlfn.ISOWEEKNUM(Table3[[#This Row],[dt]])</f>
        <v>29</v>
      </c>
      <c r="D5520" s="1">
        <v>15910</v>
      </c>
      <c r="E5520" s="1" t="s">
        <v>10</v>
      </c>
      <c r="F5520" s="1" t="s">
        <v>95</v>
      </c>
      <c r="G5520" s="1" t="s">
        <v>56</v>
      </c>
      <c r="H5520" s="1" t="s">
        <v>11</v>
      </c>
      <c r="I5520" s="1" t="s">
        <v>12</v>
      </c>
      <c r="J5520" s="1" t="s">
        <v>16</v>
      </c>
      <c r="K5520" s="1" t="s">
        <v>14</v>
      </c>
      <c r="L5520" s="1" t="s">
        <v>79</v>
      </c>
      <c r="M5520" s="1">
        <v>91150</v>
      </c>
      <c r="N5520" s="17">
        <v>261.59256645495174</v>
      </c>
      <c r="O5520" s="8">
        <v>1671.2517558892803</v>
      </c>
      <c r="P5520" s="8">
        <v>1194.5000984027906</v>
      </c>
      <c r="Q5520" s="8">
        <f>P5520-Table3[[#This Row],[paid]]</f>
        <v>-476.75165748648965</v>
      </c>
      <c r="R5520" s="8">
        <v>4.5662616281127884</v>
      </c>
      <c r="S5520" s="8">
        <v>1400</v>
      </c>
      <c r="T5520" s="10">
        <v>0.15</v>
      </c>
      <c r="U5520" s="8">
        <v>335.91755720358049</v>
      </c>
      <c r="V5520" s="10">
        <v>4.6870033421337796E-2</v>
      </c>
    </row>
    <row r="5521" spans="1:22" x14ac:dyDescent="0.25">
      <c r="A5521" s="6">
        <v>44763</v>
      </c>
      <c r="B5521" s="7" t="str">
        <f t="shared" si="86"/>
        <v>7</v>
      </c>
      <c r="C5521" s="17">
        <f>_xlfn.ISOWEEKNUM(Table3[[#This Row],[dt]])</f>
        <v>29</v>
      </c>
      <c r="D5521" s="1">
        <v>9559</v>
      </c>
      <c r="E5521" s="1" t="s">
        <v>10</v>
      </c>
      <c r="F5521" s="1" t="s">
        <v>93</v>
      </c>
      <c r="G5521" s="1" t="s">
        <v>66</v>
      </c>
      <c r="H5521" s="1" t="s">
        <v>17</v>
      </c>
      <c r="I5521" s="1" t="s">
        <v>12</v>
      </c>
      <c r="J5521" s="1" t="s">
        <v>16</v>
      </c>
      <c r="K5521" s="1" t="s">
        <v>14</v>
      </c>
      <c r="L5521" s="1" t="s">
        <v>81</v>
      </c>
      <c r="M5521" s="1">
        <v>310830</v>
      </c>
      <c r="N5521" s="17">
        <v>620.36388260241995</v>
      </c>
      <c r="O5521" s="8">
        <v>6420.2582643690321</v>
      </c>
      <c r="P5521" s="8">
        <v>5926.9290836223909</v>
      </c>
      <c r="Q5521" s="8">
        <f>P5521-Table3[[#This Row],[paid]]</f>
        <v>-493.32918074664121</v>
      </c>
      <c r="R5521" s="8">
        <v>9.5539557505491555</v>
      </c>
      <c r="S5521" s="8">
        <v>7000</v>
      </c>
      <c r="T5521" s="10">
        <v>7.0000000000000007E-2</v>
      </c>
      <c r="U5521" s="8">
        <v>104.7118107210507</v>
      </c>
      <c r="V5521" s="10">
        <v>2.94452121955241E-3</v>
      </c>
    </row>
    <row r="5522" spans="1:22" x14ac:dyDescent="0.25">
      <c r="A5522" s="6">
        <v>44763</v>
      </c>
      <c r="B5522" s="7" t="str">
        <f t="shared" si="86"/>
        <v>7</v>
      </c>
      <c r="C5522" s="17">
        <f>_xlfn.ISOWEEKNUM(Table3[[#This Row],[dt]])</f>
        <v>29</v>
      </c>
      <c r="D5522" s="1">
        <v>16911</v>
      </c>
      <c r="E5522" s="1" t="s">
        <v>10</v>
      </c>
      <c r="F5522" s="1" t="s">
        <v>89</v>
      </c>
      <c r="G5522" s="1" t="s">
        <v>36</v>
      </c>
      <c r="H5522" s="1" t="s">
        <v>11</v>
      </c>
      <c r="I5522" s="1" t="s">
        <v>18</v>
      </c>
      <c r="J5522" s="1" t="s">
        <v>16</v>
      </c>
      <c r="K5522" s="1" t="s">
        <v>15</v>
      </c>
      <c r="L5522" s="1" t="s">
        <v>80</v>
      </c>
      <c r="M5522" s="1">
        <v>24840</v>
      </c>
      <c r="N5522" s="17">
        <v>124.03514316414892</v>
      </c>
      <c r="O5522" s="8">
        <v>682.0160034167659</v>
      </c>
      <c r="P5522" s="8">
        <v>178.46825448109541</v>
      </c>
      <c r="Q5522" s="8">
        <f>P5522-Table3[[#This Row],[paid]]</f>
        <v>-503.54774893567048</v>
      </c>
      <c r="R5522" s="8">
        <v>1.4388523278834722</v>
      </c>
      <c r="S5522" s="8">
        <v>200</v>
      </c>
      <c r="T5522" s="10">
        <v>0.12</v>
      </c>
      <c r="U5522" s="8">
        <v>114.88850830652682</v>
      </c>
      <c r="V5522" s="10">
        <v>0.10729126461974091</v>
      </c>
    </row>
    <row r="5523" spans="1:22" x14ac:dyDescent="0.25">
      <c r="A5523" s="6">
        <v>44763</v>
      </c>
      <c r="B5523" s="7" t="str">
        <f t="shared" si="86"/>
        <v>7</v>
      </c>
      <c r="C5523" s="17">
        <f>_xlfn.ISOWEEKNUM(Table3[[#This Row],[dt]])</f>
        <v>29</v>
      </c>
      <c r="D5523" s="1">
        <v>2406</v>
      </c>
      <c r="E5523" s="1" t="s">
        <v>10</v>
      </c>
      <c r="F5523" s="1" t="s">
        <v>89</v>
      </c>
      <c r="G5523" s="1" t="s">
        <v>35</v>
      </c>
      <c r="H5523" s="1" t="s">
        <v>17</v>
      </c>
      <c r="I5523" s="1" t="s">
        <v>18</v>
      </c>
      <c r="J5523" s="1" t="s">
        <v>16</v>
      </c>
      <c r="K5523" s="1" t="s">
        <v>14</v>
      </c>
      <c r="L5523" s="1" t="s">
        <v>77</v>
      </c>
      <c r="M5523" s="1">
        <v>12730</v>
      </c>
      <c r="N5523" s="17">
        <v>50.35885843458604</v>
      </c>
      <c r="O5523" s="8">
        <v>746.25631059121019</v>
      </c>
      <c r="P5523" s="8">
        <v>223.69414226773347</v>
      </c>
      <c r="Q5523" s="8">
        <f>P5523-Table3[[#This Row],[paid]]</f>
        <v>-522.56216832347673</v>
      </c>
      <c r="R5523" s="8">
        <v>4.4420018487572035</v>
      </c>
      <c r="S5523" s="8">
        <v>5000</v>
      </c>
      <c r="T5523" s="10">
        <v>0.05</v>
      </c>
      <c r="U5523" s="8">
        <v>9.4093690616553793</v>
      </c>
      <c r="V5523" s="10">
        <v>7.0105911627564811E-3</v>
      </c>
    </row>
    <row r="5524" spans="1:22" x14ac:dyDescent="0.25">
      <c r="A5524" s="6">
        <v>44763</v>
      </c>
      <c r="B5524" s="7" t="str">
        <f t="shared" si="86"/>
        <v>7</v>
      </c>
      <c r="C5524" s="17">
        <f>_xlfn.ISOWEEKNUM(Table3[[#This Row],[dt]])</f>
        <v>29</v>
      </c>
      <c r="D5524" s="1">
        <v>16857</v>
      </c>
      <c r="E5524" s="1" t="s">
        <v>10</v>
      </c>
      <c r="F5524" s="1" t="s">
        <v>93</v>
      </c>
      <c r="G5524" s="1" t="s">
        <v>69</v>
      </c>
      <c r="H5524" s="1" t="s">
        <v>11</v>
      </c>
      <c r="I5524" s="1" t="s">
        <v>12</v>
      </c>
      <c r="J5524" s="1" t="s">
        <v>13</v>
      </c>
      <c r="K5524" s="1" t="s">
        <v>15</v>
      </c>
      <c r="L5524" s="1" t="s">
        <v>81</v>
      </c>
      <c r="M5524" s="1">
        <v>128570</v>
      </c>
      <c r="N5524" s="17">
        <v>304.93922324340349</v>
      </c>
      <c r="O5524" s="8">
        <v>1500.9135187967029</v>
      </c>
      <c r="P5524" s="8">
        <v>953.51542203622921</v>
      </c>
      <c r="Q5524" s="8">
        <f>P5524-Table3[[#This Row],[paid]]</f>
        <v>-547.39809676047366</v>
      </c>
      <c r="R5524" s="8">
        <v>3.1269031641597973</v>
      </c>
      <c r="S5524" s="8">
        <v>600</v>
      </c>
      <c r="T5524" s="10">
        <v>0.08</v>
      </c>
      <c r="U5524" s="8">
        <v>253.83396239322764</v>
      </c>
      <c r="V5524" s="10">
        <v>4.436809245153861E-2</v>
      </c>
    </row>
    <row r="5525" spans="1:22" x14ac:dyDescent="0.25">
      <c r="A5525" s="6">
        <v>44763</v>
      </c>
      <c r="B5525" s="7" t="str">
        <f t="shared" si="86"/>
        <v>7</v>
      </c>
      <c r="C5525" s="17">
        <f>_xlfn.ISOWEEKNUM(Table3[[#This Row],[dt]])</f>
        <v>29</v>
      </c>
      <c r="D5525" s="1">
        <v>7282</v>
      </c>
      <c r="E5525" s="1" t="s">
        <v>10</v>
      </c>
      <c r="F5525" s="1" t="s">
        <v>89</v>
      </c>
      <c r="G5525" s="1" t="s">
        <v>36</v>
      </c>
      <c r="H5525" s="1" t="s">
        <v>19</v>
      </c>
      <c r="I5525" s="1" t="s">
        <v>21</v>
      </c>
      <c r="J5525" s="1" t="s">
        <v>13</v>
      </c>
      <c r="K5525" s="1" t="s">
        <v>15</v>
      </c>
      <c r="L5525" s="1" t="s">
        <v>80</v>
      </c>
      <c r="M5525" s="1">
        <v>197970</v>
      </c>
      <c r="N5525" s="17">
        <v>235.2376497952167</v>
      </c>
      <c r="O5525" s="8">
        <v>3302.3404925105933</v>
      </c>
      <c r="P5525" s="8">
        <v>2754.7333910701072</v>
      </c>
      <c r="Q5525" s="8">
        <f>P5525-Table3[[#This Row],[paid]]</f>
        <v>-547.60710144048608</v>
      </c>
      <c r="R5525" s="8">
        <v>11.710427278406357</v>
      </c>
      <c r="S5525" s="8">
        <v>2600</v>
      </c>
      <c r="T5525" s="10">
        <v>0.02</v>
      </c>
      <c r="U5525" s="8">
        <v>251.39217296984728</v>
      </c>
      <c r="V5525" s="10">
        <v>1.5209709814675941E-2</v>
      </c>
    </row>
    <row r="5526" spans="1:22" x14ac:dyDescent="0.25">
      <c r="A5526" s="6">
        <v>44763</v>
      </c>
      <c r="B5526" s="7" t="str">
        <f t="shared" si="86"/>
        <v>7</v>
      </c>
      <c r="C5526" s="17">
        <f>_xlfn.ISOWEEKNUM(Table3[[#This Row],[dt]])</f>
        <v>29</v>
      </c>
      <c r="D5526" s="1">
        <v>15242</v>
      </c>
      <c r="E5526" s="1" t="s">
        <v>10</v>
      </c>
      <c r="F5526" s="1" t="s">
        <v>95</v>
      </c>
      <c r="G5526" s="1" t="s">
        <v>61</v>
      </c>
      <c r="H5526" s="1" t="s">
        <v>11</v>
      </c>
      <c r="I5526" s="1" t="s">
        <v>18</v>
      </c>
      <c r="J5526" s="1" t="s">
        <v>13</v>
      </c>
      <c r="K5526" s="1" t="s">
        <v>14</v>
      </c>
      <c r="L5526" s="1" t="s">
        <v>80</v>
      </c>
      <c r="M5526" s="1">
        <v>28360</v>
      </c>
      <c r="N5526" s="17">
        <v>76.069251402097052</v>
      </c>
      <c r="O5526" s="8">
        <v>897.88683044164179</v>
      </c>
      <c r="P5526" s="8">
        <v>344.95746987624921</v>
      </c>
      <c r="Q5526" s="8">
        <f>P5526-Table3[[#This Row],[paid]]</f>
        <v>-552.92936056539259</v>
      </c>
      <c r="R5526" s="8">
        <v>4.534781971927484</v>
      </c>
      <c r="S5526" s="8">
        <v>200</v>
      </c>
      <c r="T5526" s="10">
        <v>0.14000000000000001</v>
      </c>
      <c r="U5526" s="8">
        <v>289.47002155173089</v>
      </c>
      <c r="V5526" s="10">
        <v>0.13985783119658973</v>
      </c>
    </row>
    <row r="5527" spans="1:22" x14ac:dyDescent="0.25">
      <c r="A5527" s="6">
        <v>44763</v>
      </c>
      <c r="B5527" s="7" t="str">
        <f t="shared" si="86"/>
        <v>7</v>
      </c>
      <c r="C5527" s="17">
        <f>_xlfn.ISOWEEKNUM(Table3[[#This Row],[dt]])</f>
        <v>29</v>
      </c>
      <c r="D5527" s="1">
        <v>10777</v>
      </c>
      <c r="E5527" s="1" t="s">
        <v>10</v>
      </c>
      <c r="F5527" s="1" t="s">
        <v>93</v>
      </c>
      <c r="G5527" s="1" t="s">
        <v>31</v>
      </c>
      <c r="H5527" s="1" t="s">
        <v>11</v>
      </c>
      <c r="I5527" s="1" t="s">
        <v>18</v>
      </c>
      <c r="J5527" s="1" t="s">
        <v>16</v>
      </c>
      <c r="K5527" s="1" t="s">
        <v>15</v>
      </c>
      <c r="L5527" s="1" t="s">
        <v>81</v>
      </c>
      <c r="M5527" s="1">
        <v>54490</v>
      </c>
      <c r="N5527" s="17">
        <v>266.68883729685638</v>
      </c>
      <c r="O5527" s="8">
        <v>1295.6655907592592</v>
      </c>
      <c r="P5527" s="8">
        <v>738.33237163489605</v>
      </c>
      <c r="Q5527" s="8">
        <f>P5527-Table3[[#This Row],[paid]]</f>
        <v>-557.33321912436315</v>
      </c>
      <c r="R5527" s="8">
        <v>2.7685162195710666</v>
      </c>
      <c r="S5527" s="8">
        <v>400</v>
      </c>
      <c r="T5527" s="10">
        <v>0.15</v>
      </c>
      <c r="U5527" s="8">
        <v>506.7191093923156</v>
      </c>
      <c r="V5527" s="10">
        <v>0.11438369512596855</v>
      </c>
    </row>
    <row r="5528" spans="1:22" x14ac:dyDescent="0.25">
      <c r="A5528" s="6">
        <v>44763</v>
      </c>
      <c r="B5528" s="7" t="str">
        <f t="shared" si="86"/>
        <v>7</v>
      </c>
      <c r="C5528" s="17">
        <f>_xlfn.ISOWEEKNUM(Table3[[#This Row],[dt]])</f>
        <v>29</v>
      </c>
      <c r="D5528" s="1">
        <v>15169</v>
      </c>
      <c r="E5528" s="1" t="s">
        <v>10</v>
      </c>
      <c r="F5528" s="1" t="s">
        <v>95</v>
      </c>
      <c r="G5528" s="1" t="s">
        <v>71</v>
      </c>
      <c r="H5528" s="1" t="s">
        <v>11</v>
      </c>
      <c r="I5528" s="1" t="s">
        <v>18</v>
      </c>
      <c r="J5528" s="1" t="s">
        <v>13</v>
      </c>
      <c r="K5528" s="1" t="s">
        <v>14</v>
      </c>
      <c r="L5528" s="1" t="s">
        <v>75</v>
      </c>
      <c r="M5528" s="1">
        <v>26640</v>
      </c>
      <c r="N5528" s="17">
        <v>117.12015488242648</v>
      </c>
      <c r="O5528" s="8">
        <v>690.77800970066392</v>
      </c>
      <c r="P5528" s="8">
        <v>123.70646404513161</v>
      </c>
      <c r="Q5528" s="8">
        <f>P5528-Table3[[#This Row],[paid]]</f>
        <v>-567.0715456555323</v>
      </c>
      <c r="R5528" s="8">
        <v>1.0562354888389358</v>
      </c>
      <c r="S5528" s="8">
        <v>200</v>
      </c>
      <c r="T5528" s="10">
        <v>0.09</v>
      </c>
      <c r="U5528" s="8">
        <v>4.4495783047467299</v>
      </c>
      <c r="V5528" s="10">
        <v>5.994807060800798E-3</v>
      </c>
    </row>
    <row r="5529" spans="1:22" x14ac:dyDescent="0.25">
      <c r="A5529" s="6">
        <v>44763</v>
      </c>
      <c r="B5529" s="7" t="str">
        <f t="shared" si="86"/>
        <v>7</v>
      </c>
      <c r="C5529" s="17">
        <f>_xlfn.ISOWEEKNUM(Table3[[#This Row],[dt]])</f>
        <v>29</v>
      </c>
      <c r="D5529" s="1">
        <v>17933</v>
      </c>
      <c r="E5529" s="1" t="s">
        <v>10</v>
      </c>
      <c r="F5529" s="1" t="s">
        <v>90</v>
      </c>
      <c r="G5529" s="1" t="s">
        <v>36</v>
      </c>
      <c r="H5529" s="1" t="s">
        <v>11</v>
      </c>
      <c r="I5529" s="1" t="s">
        <v>12</v>
      </c>
      <c r="J5529" s="1" t="s">
        <v>16</v>
      </c>
      <c r="K5529" s="1" t="s">
        <v>15</v>
      </c>
      <c r="L5529" s="1" t="s">
        <v>75</v>
      </c>
      <c r="M5529" s="1">
        <v>28240</v>
      </c>
      <c r="N5529" s="17">
        <v>159.72120658135282</v>
      </c>
      <c r="O5529" s="8">
        <v>689.36247449996188</v>
      </c>
      <c r="P5529" s="8">
        <v>61.787770033131864</v>
      </c>
      <c r="Q5529" s="8">
        <f>P5529-Table3[[#This Row],[paid]]</f>
        <v>-627.57470446682998</v>
      </c>
      <c r="R5529" s="8">
        <v>0.38684762878785739</v>
      </c>
      <c r="S5529" s="8">
        <v>200</v>
      </c>
      <c r="T5529" s="10">
        <v>0.14000000000000001</v>
      </c>
      <c r="U5529" s="8">
        <v>15.137420033321863</v>
      </c>
      <c r="V5529" s="10">
        <v>4.0831759060638455E-2</v>
      </c>
    </row>
    <row r="5530" spans="1:22" x14ac:dyDescent="0.25">
      <c r="A5530" s="6">
        <v>44763</v>
      </c>
      <c r="B5530" s="7" t="str">
        <f t="shared" si="86"/>
        <v>7</v>
      </c>
      <c r="C5530" s="17">
        <f>_xlfn.ISOWEEKNUM(Table3[[#This Row],[dt]])</f>
        <v>29</v>
      </c>
      <c r="D5530" s="1">
        <v>15372</v>
      </c>
      <c r="E5530" s="1" t="s">
        <v>10</v>
      </c>
      <c r="F5530" s="1" t="s">
        <v>92</v>
      </c>
      <c r="G5530" s="1" t="s">
        <v>73</v>
      </c>
      <c r="H5530" s="1" t="s">
        <v>11</v>
      </c>
      <c r="I5530" s="1" t="s">
        <v>12</v>
      </c>
      <c r="J5530" s="1" t="s">
        <v>16</v>
      </c>
      <c r="K5530" s="1" t="s">
        <v>15</v>
      </c>
      <c r="L5530" s="1" t="s">
        <v>80</v>
      </c>
      <c r="M5530" s="1">
        <v>101110</v>
      </c>
      <c r="N5530" s="17">
        <v>858.79312770372451</v>
      </c>
      <c r="O5530" s="8">
        <v>903.87519021526316</v>
      </c>
      <c r="P5530" s="8">
        <v>267.85431389191336</v>
      </c>
      <c r="Q5530" s="8">
        <f>P5530-Table3[[#This Row],[paid]]</f>
        <v>-636.02087632334974</v>
      </c>
      <c r="R5530" s="8">
        <v>0.3118962009024373</v>
      </c>
      <c r="S5530" s="8">
        <v>400</v>
      </c>
      <c r="T5530" s="10">
        <v>0.105</v>
      </c>
      <c r="U5530" s="8">
        <v>111.40817576087818</v>
      </c>
      <c r="V5530" s="10">
        <v>6.932137483129136E-2</v>
      </c>
    </row>
    <row r="5531" spans="1:22" x14ac:dyDescent="0.25">
      <c r="A5531" s="6">
        <v>44763</v>
      </c>
      <c r="B5531" s="7" t="str">
        <f t="shared" si="86"/>
        <v>7</v>
      </c>
      <c r="C5531" s="17">
        <f>_xlfn.ISOWEEKNUM(Table3[[#This Row],[dt]])</f>
        <v>29</v>
      </c>
      <c r="D5531" s="1">
        <v>16846</v>
      </c>
      <c r="E5531" s="1" t="s">
        <v>10</v>
      </c>
      <c r="F5531" s="1" t="s">
        <v>89</v>
      </c>
      <c r="G5531" s="1" t="s">
        <v>52</v>
      </c>
      <c r="H5531" s="1" t="s">
        <v>11</v>
      </c>
      <c r="I5531" s="1" t="s">
        <v>12</v>
      </c>
      <c r="J5531" s="1" t="s">
        <v>13</v>
      </c>
      <c r="K5531" s="1" t="s">
        <v>15</v>
      </c>
      <c r="L5531" s="1" t="s">
        <v>77</v>
      </c>
      <c r="M5531" s="1">
        <v>131720</v>
      </c>
      <c r="N5531" s="17">
        <v>600.09111617312067</v>
      </c>
      <c r="O5531" s="8">
        <v>1856.1085092197827</v>
      </c>
      <c r="P5531" s="8">
        <v>1079.2967316241536</v>
      </c>
      <c r="Q5531" s="8">
        <f>P5531-Table3[[#This Row],[paid]]</f>
        <v>-776.81177759562911</v>
      </c>
      <c r="R5531" s="8">
        <v>1.7985547569959137</v>
      </c>
      <c r="S5531" s="8">
        <v>400</v>
      </c>
      <c r="T5531" s="10">
        <v>0.06</v>
      </c>
      <c r="U5531" s="8">
        <v>199.3650575030878</v>
      </c>
      <c r="V5531" s="10">
        <v>3.0786259802571953E-2</v>
      </c>
    </row>
    <row r="5532" spans="1:22" x14ac:dyDescent="0.25">
      <c r="A5532" s="6">
        <v>44763</v>
      </c>
      <c r="B5532" s="7" t="str">
        <f t="shared" si="86"/>
        <v>7</v>
      </c>
      <c r="C5532" s="17">
        <f>_xlfn.ISOWEEKNUM(Table3[[#This Row],[dt]])</f>
        <v>29</v>
      </c>
      <c r="D5532" s="1">
        <v>17783</v>
      </c>
      <c r="E5532" s="1" t="s">
        <v>10</v>
      </c>
      <c r="F5532" s="1" t="s">
        <v>89</v>
      </c>
      <c r="G5532" s="1" t="s">
        <v>59</v>
      </c>
      <c r="H5532" s="1" t="s">
        <v>11</v>
      </c>
      <c r="I5532" s="1" t="s">
        <v>12</v>
      </c>
      <c r="J5532" s="1" t="s">
        <v>16</v>
      </c>
      <c r="K5532" s="1" t="s">
        <v>14</v>
      </c>
      <c r="L5532" s="1" t="s">
        <v>79</v>
      </c>
      <c r="M5532" s="1">
        <v>78380</v>
      </c>
      <c r="N5532" s="17">
        <v>278.32459042853685</v>
      </c>
      <c r="O5532" s="8">
        <v>1771.9669340645266</v>
      </c>
      <c r="P5532" s="8">
        <v>934.05676359170366</v>
      </c>
      <c r="Q5532" s="8">
        <f>P5532-Table3[[#This Row],[paid]]</f>
        <v>-837.91017047282298</v>
      </c>
      <c r="R5532" s="8">
        <v>3.3559979811828153</v>
      </c>
      <c r="S5532" s="8">
        <v>1600</v>
      </c>
      <c r="T5532" s="10">
        <v>0.15</v>
      </c>
      <c r="U5532" s="8">
        <v>665.23677059672571</v>
      </c>
      <c r="V5532" s="10">
        <v>0.11870027542343152</v>
      </c>
    </row>
    <row r="5533" spans="1:22" x14ac:dyDescent="0.25">
      <c r="A5533" s="6">
        <v>44763</v>
      </c>
      <c r="B5533" s="7" t="str">
        <f t="shared" si="86"/>
        <v>7</v>
      </c>
      <c r="C5533" s="17">
        <f>_xlfn.ISOWEEKNUM(Table3[[#This Row],[dt]])</f>
        <v>29</v>
      </c>
      <c r="D5533" s="1">
        <v>2789</v>
      </c>
      <c r="E5533" s="1" t="s">
        <v>10</v>
      </c>
      <c r="F5533" s="1" t="s">
        <v>89</v>
      </c>
      <c r="G5533" s="1" t="s">
        <v>68</v>
      </c>
      <c r="H5533" s="1" t="s">
        <v>17</v>
      </c>
      <c r="I5533" s="1" t="s">
        <v>12</v>
      </c>
      <c r="J5533" s="1" t="s">
        <v>13</v>
      </c>
      <c r="K5533" s="1" t="s">
        <v>14</v>
      </c>
      <c r="L5533" s="1" t="s">
        <v>78</v>
      </c>
      <c r="M5533" s="1">
        <v>28390</v>
      </c>
      <c r="N5533" s="17">
        <v>128.08414646941557</v>
      </c>
      <c r="O5533" s="8">
        <v>1706.3477350062917</v>
      </c>
      <c r="P5533" s="8">
        <v>847.1166403810131</v>
      </c>
      <c r="Q5533" s="8">
        <f>P5533-Table3[[#This Row],[paid]]</f>
        <v>-859.23109462527862</v>
      </c>
      <c r="R5533" s="8">
        <v>6.6137509108770995</v>
      </c>
      <c r="S5533" s="8">
        <v>1400</v>
      </c>
      <c r="T5533" s="10">
        <v>0.14000000000000001</v>
      </c>
      <c r="U5533" s="8">
        <v>679.90405151588436</v>
      </c>
      <c r="V5533" s="10">
        <v>0.13376828705471608</v>
      </c>
    </row>
    <row r="5534" spans="1:22" x14ac:dyDescent="0.25">
      <c r="A5534" s="6">
        <v>44763</v>
      </c>
      <c r="B5534" s="7" t="str">
        <f t="shared" si="86"/>
        <v>7</v>
      </c>
      <c r="C5534" s="17">
        <f>_xlfn.ISOWEEKNUM(Table3[[#This Row],[dt]])</f>
        <v>29</v>
      </c>
      <c r="D5534" s="1">
        <v>8767</v>
      </c>
      <c r="E5534" s="1" t="s">
        <v>10</v>
      </c>
      <c r="F5534" s="1" t="s">
        <v>91</v>
      </c>
      <c r="G5534" s="1" t="s">
        <v>61</v>
      </c>
      <c r="H5534" s="1" t="s">
        <v>17</v>
      </c>
      <c r="I5534" s="1" t="s">
        <v>18</v>
      </c>
      <c r="J5534" s="1" t="s">
        <v>13</v>
      </c>
      <c r="K5534" s="1" t="s">
        <v>14</v>
      </c>
      <c r="L5534" s="1" t="s">
        <v>79</v>
      </c>
      <c r="M5534" s="1">
        <v>48590</v>
      </c>
      <c r="N5534" s="17">
        <v>111.89407023603916</v>
      </c>
      <c r="O5534" s="8">
        <v>1268.2491964687051</v>
      </c>
      <c r="P5534" s="8">
        <v>369.55615798559774</v>
      </c>
      <c r="Q5534" s="8">
        <f>P5534-Table3[[#This Row],[paid]]</f>
        <v>-898.69303848310733</v>
      </c>
      <c r="R5534" s="8">
        <v>3.3027322824705867</v>
      </c>
      <c r="S5534" s="8">
        <v>600</v>
      </c>
      <c r="T5534" s="10">
        <v>0.12</v>
      </c>
      <c r="U5534" s="8">
        <v>186.02594046114964</v>
      </c>
      <c r="V5534" s="10">
        <v>8.3896108183373591E-2</v>
      </c>
    </row>
    <row r="5535" spans="1:22" x14ac:dyDescent="0.25">
      <c r="A5535" s="6">
        <v>44763</v>
      </c>
      <c r="B5535" s="7" t="str">
        <f t="shared" si="86"/>
        <v>7</v>
      </c>
      <c r="C5535" s="17">
        <f>_xlfn.ISOWEEKNUM(Table3[[#This Row],[dt]])</f>
        <v>29</v>
      </c>
      <c r="D5535" s="1">
        <v>16483</v>
      </c>
      <c r="E5535" s="1" t="s">
        <v>10</v>
      </c>
      <c r="F5535" s="1" t="s">
        <v>89</v>
      </c>
      <c r="G5535" s="1" t="s">
        <v>53</v>
      </c>
      <c r="H5535" s="1" t="s">
        <v>17</v>
      </c>
      <c r="I5535" s="1" t="s">
        <v>18</v>
      </c>
      <c r="J5535" s="1" t="s">
        <v>13</v>
      </c>
      <c r="K5535" s="1" t="s">
        <v>15</v>
      </c>
      <c r="L5535" s="1" t="s">
        <v>79</v>
      </c>
      <c r="M5535" s="1">
        <v>66340</v>
      </c>
      <c r="N5535" s="17">
        <v>214.94705231547337</v>
      </c>
      <c r="O5535" s="8">
        <v>1294.1652112432869</v>
      </c>
      <c r="P5535" s="8">
        <v>376.93360076690578</v>
      </c>
      <c r="Q5535" s="8">
        <f>P5535-Table3[[#This Row],[paid]]</f>
        <v>-917.23161047638109</v>
      </c>
      <c r="R5535" s="8">
        <v>1.7536113973486274</v>
      </c>
      <c r="S5535" s="8">
        <v>800</v>
      </c>
      <c r="T5535" s="10">
        <v>0.06</v>
      </c>
      <c r="U5535" s="8">
        <v>54.400440490729373</v>
      </c>
      <c r="V5535" s="10">
        <v>2.4053944947707288E-2</v>
      </c>
    </row>
    <row r="5536" spans="1:22" x14ac:dyDescent="0.25">
      <c r="A5536" s="6">
        <v>44763</v>
      </c>
      <c r="B5536" s="7" t="str">
        <f t="shared" si="86"/>
        <v>7</v>
      </c>
      <c r="C5536" s="17">
        <f>_xlfn.ISOWEEKNUM(Table3[[#This Row],[dt]])</f>
        <v>29</v>
      </c>
      <c r="D5536" s="1">
        <v>7797</v>
      </c>
      <c r="E5536" s="1" t="s">
        <v>10</v>
      </c>
      <c r="F5536" s="1" t="s">
        <v>95</v>
      </c>
      <c r="G5536" s="1" t="s">
        <v>39</v>
      </c>
      <c r="H5536" s="1" t="s">
        <v>19</v>
      </c>
      <c r="I5536" s="1" t="s">
        <v>18</v>
      </c>
      <c r="J5536" s="1" t="s">
        <v>13</v>
      </c>
      <c r="K5536" s="1" t="s">
        <v>14</v>
      </c>
      <c r="L5536" s="1" t="s">
        <v>77</v>
      </c>
      <c r="M5536" s="1">
        <v>46310</v>
      </c>
      <c r="N5536" s="17">
        <v>89.683390380111689</v>
      </c>
      <c r="O5536" s="8">
        <v>1441.3972843633646</v>
      </c>
      <c r="P5536" s="8">
        <v>501.04416800927316</v>
      </c>
      <c r="Q5536" s="8">
        <f>P5536-Table3[[#This Row],[paid]]</f>
        <v>-940.35311635409153</v>
      </c>
      <c r="R5536" s="8">
        <v>5.5868111797029636</v>
      </c>
      <c r="S5536" s="8">
        <v>1000</v>
      </c>
      <c r="T5536" s="10">
        <v>0.125</v>
      </c>
      <c r="U5536" s="8">
        <v>159.43106845007227</v>
      </c>
      <c r="V5536" s="10">
        <v>5.3032938886910519E-2</v>
      </c>
    </row>
    <row r="5537" spans="1:22" x14ac:dyDescent="0.25">
      <c r="A5537" s="6">
        <v>44763</v>
      </c>
      <c r="B5537" s="7" t="str">
        <f t="shared" si="86"/>
        <v>7</v>
      </c>
      <c r="C5537" s="17">
        <f>_xlfn.ISOWEEKNUM(Table3[[#This Row],[dt]])</f>
        <v>29</v>
      </c>
      <c r="D5537" s="1">
        <v>16537</v>
      </c>
      <c r="E5537" s="1" t="s">
        <v>10</v>
      </c>
      <c r="F5537" s="1" t="s">
        <v>94</v>
      </c>
      <c r="G5537" s="1" t="s">
        <v>57</v>
      </c>
      <c r="H5537" s="1" t="s">
        <v>17</v>
      </c>
      <c r="I5537" s="1" t="s">
        <v>12</v>
      </c>
      <c r="J5537" s="1" t="s">
        <v>16</v>
      </c>
      <c r="K5537" s="1" t="s">
        <v>15</v>
      </c>
      <c r="L5537" s="1" t="s">
        <v>81</v>
      </c>
      <c r="M5537" s="1">
        <v>125680</v>
      </c>
      <c r="N5537" s="17">
        <v>212.72195722418834</v>
      </c>
      <c r="O5537" s="8">
        <v>2673.0980641762199</v>
      </c>
      <c r="P5537" s="8">
        <v>1723.1110668598621</v>
      </c>
      <c r="Q5537" s="8">
        <f>P5537-Table3[[#This Row],[paid]]</f>
        <v>-949.9869973163577</v>
      </c>
      <c r="R5537" s="8">
        <v>8.1002971641703638</v>
      </c>
      <c r="S5537" s="8">
        <v>1000</v>
      </c>
      <c r="T5537" s="10">
        <v>7.4999999999999997E-2</v>
      </c>
      <c r="U5537" s="8">
        <v>331.31229195368348</v>
      </c>
      <c r="V5537" s="10">
        <v>3.2045940849444246E-2</v>
      </c>
    </row>
    <row r="5538" spans="1:22" x14ac:dyDescent="0.25">
      <c r="A5538" s="6">
        <v>44763</v>
      </c>
      <c r="B5538" s="7" t="str">
        <f t="shared" si="86"/>
        <v>7</v>
      </c>
      <c r="C5538" s="17">
        <f>_xlfn.ISOWEEKNUM(Table3[[#This Row],[dt]])</f>
        <v>29</v>
      </c>
      <c r="D5538" s="1">
        <v>17673</v>
      </c>
      <c r="E5538" s="1" t="s">
        <v>10</v>
      </c>
      <c r="F5538" s="1" t="s">
        <v>91</v>
      </c>
      <c r="G5538" s="1" t="s">
        <v>35</v>
      </c>
      <c r="H5538" s="1" t="s">
        <v>11</v>
      </c>
      <c r="I5538" s="1" t="s">
        <v>18</v>
      </c>
      <c r="J5538" s="1" t="s">
        <v>16</v>
      </c>
      <c r="K5538" s="1" t="s">
        <v>14</v>
      </c>
      <c r="L5538" s="1" t="s">
        <v>75</v>
      </c>
      <c r="M5538" s="1">
        <v>113330</v>
      </c>
      <c r="N5538" s="17">
        <v>402.4552987352813</v>
      </c>
      <c r="O5538" s="8">
        <v>1349.2441161501724</v>
      </c>
      <c r="P5538" s="8">
        <v>396.93745894154836</v>
      </c>
      <c r="Q5538" s="8">
        <f>P5538-Table3[[#This Row],[paid]]</f>
        <v>-952.30665720862407</v>
      </c>
      <c r="R5538" s="8">
        <v>0.98628955858930722</v>
      </c>
      <c r="S5538" s="8">
        <v>1000</v>
      </c>
      <c r="T5538" s="10">
        <v>0.1</v>
      </c>
      <c r="U5538" s="8">
        <v>58.019503545240333</v>
      </c>
      <c r="V5538" s="10">
        <v>2.4361311938977306E-2</v>
      </c>
    </row>
    <row r="5539" spans="1:22" x14ac:dyDescent="0.25">
      <c r="A5539" s="6">
        <v>44763</v>
      </c>
      <c r="B5539" s="7" t="str">
        <f t="shared" si="86"/>
        <v>7</v>
      </c>
      <c r="C5539" s="17">
        <f>_xlfn.ISOWEEKNUM(Table3[[#This Row],[dt]])</f>
        <v>29</v>
      </c>
      <c r="D5539" s="1">
        <v>18221</v>
      </c>
      <c r="E5539" s="1" t="s">
        <v>10</v>
      </c>
      <c r="F5539" s="1" t="s">
        <v>92</v>
      </c>
      <c r="G5539" s="1" t="s">
        <v>40</v>
      </c>
      <c r="H5539" s="1" t="s">
        <v>11</v>
      </c>
      <c r="I5539" s="1" t="s">
        <v>12</v>
      </c>
      <c r="J5539" s="1" t="s">
        <v>13</v>
      </c>
      <c r="K5539" s="1" t="s">
        <v>15</v>
      </c>
      <c r="L5539" s="1" t="s">
        <v>79</v>
      </c>
      <c r="M5539" s="1">
        <v>70450</v>
      </c>
      <c r="N5539" s="17">
        <v>312.21819723303406</v>
      </c>
      <c r="O5539" s="8">
        <v>1766.1943025559433</v>
      </c>
      <c r="P5539" s="8">
        <v>799.18550885111961</v>
      </c>
      <c r="Q5539" s="8">
        <f>P5539-Table3[[#This Row],[paid]]</f>
        <v>-967.00879370482369</v>
      </c>
      <c r="R5539" s="8">
        <v>2.5597018877622366</v>
      </c>
      <c r="S5539" s="8">
        <v>1200</v>
      </c>
      <c r="T5539" s="10">
        <v>0.13</v>
      </c>
      <c r="U5539" s="8">
        <v>602.82705692148068</v>
      </c>
      <c r="V5539" s="10">
        <v>0.12571696438542018</v>
      </c>
    </row>
    <row r="5540" spans="1:22" x14ac:dyDescent="0.25">
      <c r="A5540" s="6">
        <v>44763</v>
      </c>
      <c r="B5540" s="7" t="str">
        <f t="shared" si="86"/>
        <v>7</v>
      </c>
      <c r="C5540" s="17">
        <f>_xlfn.ISOWEEKNUM(Table3[[#This Row],[dt]])</f>
        <v>29</v>
      </c>
      <c r="D5540" s="1">
        <v>16861</v>
      </c>
      <c r="E5540" s="1" t="s">
        <v>10</v>
      </c>
      <c r="F5540" s="1" t="s">
        <v>90</v>
      </c>
      <c r="G5540" s="1" t="s">
        <v>69</v>
      </c>
      <c r="H5540" s="1" t="s">
        <v>11</v>
      </c>
      <c r="I5540" s="1" t="s">
        <v>18</v>
      </c>
      <c r="J5540" s="1" t="s">
        <v>13</v>
      </c>
      <c r="K5540" s="1" t="s">
        <v>15</v>
      </c>
      <c r="L5540" s="1" t="s">
        <v>80</v>
      </c>
      <c r="M5540" s="1">
        <v>88720</v>
      </c>
      <c r="N5540" s="17">
        <v>340.53950314532466</v>
      </c>
      <c r="O5540" s="8">
        <v>1404.4045637889299</v>
      </c>
      <c r="P5540" s="8">
        <v>276.7680742868684</v>
      </c>
      <c r="Q5540" s="8">
        <f>P5540-Table3[[#This Row],[paid]]</f>
        <v>-1127.6364895020615</v>
      </c>
      <c r="R5540" s="8">
        <v>0.81273412256303812</v>
      </c>
      <c r="S5540" s="8">
        <v>200</v>
      </c>
      <c r="T5540" s="10">
        <v>7.0000000000000007E-2</v>
      </c>
      <c r="U5540" s="8">
        <v>58.436490556446678</v>
      </c>
      <c r="V5540" s="10">
        <v>3.5189806909037745E-2</v>
      </c>
    </row>
    <row r="5541" spans="1:22" x14ac:dyDescent="0.25">
      <c r="A5541" s="6">
        <v>44763</v>
      </c>
      <c r="B5541" s="7" t="str">
        <f t="shared" si="86"/>
        <v>7</v>
      </c>
      <c r="C5541" s="17">
        <f>_xlfn.ISOWEEKNUM(Table3[[#This Row],[dt]])</f>
        <v>29</v>
      </c>
      <c r="D5541" s="1">
        <v>2796</v>
      </c>
      <c r="E5541" s="1" t="s">
        <v>10</v>
      </c>
      <c r="F5541" s="1" t="s">
        <v>92</v>
      </c>
      <c r="G5541" s="1" t="s">
        <v>62</v>
      </c>
      <c r="H5541" s="1" t="s">
        <v>17</v>
      </c>
      <c r="I5541" s="1" t="s">
        <v>12</v>
      </c>
      <c r="J5541" s="1" t="s">
        <v>13</v>
      </c>
      <c r="K5541" s="1" t="s">
        <v>14</v>
      </c>
      <c r="L5541" s="1" t="s">
        <v>80</v>
      </c>
      <c r="M5541" s="1">
        <v>111450</v>
      </c>
      <c r="N5541" s="17">
        <v>235.29535954059875</v>
      </c>
      <c r="O5541" s="8">
        <v>5549.9797145461016</v>
      </c>
      <c r="P5541" s="8">
        <v>4352.9482412571824</v>
      </c>
      <c r="Q5541" s="8">
        <f>P5541-Table3[[#This Row],[paid]]</f>
        <v>-1197.0314732889192</v>
      </c>
      <c r="R5541" s="8">
        <v>18.49993238182034</v>
      </c>
      <c r="S5541" s="8">
        <v>3800</v>
      </c>
      <c r="T5541" s="10">
        <v>0.11</v>
      </c>
      <c r="U5541" s="8">
        <v>982.7593014681737</v>
      </c>
      <c r="V5541" s="10">
        <v>3.7628110382506387E-2</v>
      </c>
    </row>
    <row r="5542" spans="1:22" x14ac:dyDescent="0.25">
      <c r="A5542" s="6">
        <v>44763</v>
      </c>
      <c r="B5542" s="7" t="str">
        <f t="shared" si="86"/>
        <v>7</v>
      </c>
      <c r="C5542" s="17">
        <f>_xlfn.ISOWEEKNUM(Table3[[#This Row],[dt]])</f>
        <v>29</v>
      </c>
      <c r="D5542" s="1">
        <v>12446</v>
      </c>
      <c r="E5542" s="1" t="s">
        <v>10</v>
      </c>
      <c r="F5542" s="1" t="s">
        <v>93</v>
      </c>
      <c r="G5542" s="1" t="s">
        <v>50</v>
      </c>
      <c r="H5542" s="1" t="s">
        <v>11</v>
      </c>
      <c r="I5542" s="1" t="s">
        <v>12</v>
      </c>
      <c r="J5542" s="1" t="s">
        <v>13</v>
      </c>
      <c r="K5542" s="1" t="s">
        <v>15</v>
      </c>
      <c r="L5542" s="1" t="s">
        <v>79</v>
      </c>
      <c r="M5542" s="1">
        <v>94360</v>
      </c>
      <c r="N5542" s="17">
        <v>392.12054172023079</v>
      </c>
      <c r="O5542" s="8">
        <v>2286.4927107230551</v>
      </c>
      <c r="P5542" s="8">
        <v>1075.0368829353517</v>
      </c>
      <c r="Q5542" s="8">
        <f>P5542-Table3[[#This Row],[paid]]</f>
        <v>-1211.4558277877034</v>
      </c>
      <c r="R5542" s="8">
        <v>2.7415979744880756</v>
      </c>
      <c r="S5542" s="8">
        <v>1400</v>
      </c>
      <c r="T5542" s="10">
        <v>0.21</v>
      </c>
      <c r="U5542" s="8">
        <v>390.82597974358987</v>
      </c>
      <c r="V5542" s="10">
        <v>6.059109629126596E-2</v>
      </c>
    </row>
    <row r="5543" spans="1:22" x14ac:dyDescent="0.25">
      <c r="A5543" s="6">
        <v>44763</v>
      </c>
      <c r="B5543" s="7" t="str">
        <f t="shared" si="86"/>
        <v>7</v>
      </c>
      <c r="C5543" s="17">
        <f>_xlfn.ISOWEEKNUM(Table3[[#This Row],[dt]])</f>
        <v>29</v>
      </c>
      <c r="D5543" s="1">
        <v>15909</v>
      </c>
      <c r="E5543" s="1" t="s">
        <v>10</v>
      </c>
      <c r="F5543" s="1" t="s">
        <v>90</v>
      </c>
      <c r="G5543" s="1" t="s">
        <v>37</v>
      </c>
      <c r="H5543" s="1" t="s">
        <v>11</v>
      </c>
      <c r="I5543" s="1" t="s">
        <v>18</v>
      </c>
      <c r="J5543" s="1" t="s">
        <v>13</v>
      </c>
      <c r="K5543" s="1" t="s">
        <v>14</v>
      </c>
      <c r="L5543" s="1" t="s">
        <v>77</v>
      </c>
      <c r="M5543" s="1">
        <v>165140</v>
      </c>
      <c r="N5543" s="17">
        <v>301.05951742627349</v>
      </c>
      <c r="O5543" s="8">
        <v>3149.2328520538613</v>
      </c>
      <c r="P5543" s="8">
        <v>1859.0323974554947</v>
      </c>
      <c r="Q5543" s="8">
        <f>P5543-Table3[[#This Row],[paid]]</f>
        <v>-1290.2004545983666</v>
      </c>
      <c r="R5543" s="8">
        <v>6.1749663765761982</v>
      </c>
      <c r="S5543" s="8">
        <v>2000</v>
      </c>
      <c r="T5543" s="10">
        <v>0.06</v>
      </c>
      <c r="U5543" s="8">
        <v>586.82718345342232</v>
      </c>
      <c r="V5543" s="10">
        <v>5.2610449774537528E-2</v>
      </c>
    </row>
    <row r="5544" spans="1:22" x14ac:dyDescent="0.25">
      <c r="A5544" s="6">
        <v>44763</v>
      </c>
      <c r="B5544" s="7" t="str">
        <f t="shared" si="86"/>
        <v>7</v>
      </c>
      <c r="C5544" s="17">
        <f>_xlfn.ISOWEEKNUM(Table3[[#This Row],[dt]])</f>
        <v>29</v>
      </c>
      <c r="D5544" s="1">
        <v>5247</v>
      </c>
      <c r="E5544" s="1" t="s">
        <v>10</v>
      </c>
      <c r="F5544" s="1" t="s">
        <v>94</v>
      </c>
      <c r="G5544" s="1" t="s">
        <v>55</v>
      </c>
      <c r="H5544" s="1" t="s">
        <v>11</v>
      </c>
      <c r="I5544" s="1" t="s">
        <v>18</v>
      </c>
      <c r="J5544" s="1" t="s">
        <v>13</v>
      </c>
      <c r="K5544" s="1" t="s">
        <v>15</v>
      </c>
      <c r="L5544" s="1" t="s">
        <v>79</v>
      </c>
      <c r="M5544" s="1">
        <v>163120</v>
      </c>
      <c r="N5544" s="17">
        <v>304.80322089730498</v>
      </c>
      <c r="O5544" s="8">
        <v>2942.0548378631893</v>
      </c>
      <c r="P5544" s="8">
        <v>1540.8037639814409</v>
      </c>
      <c r="Q5544" s="8">
        <f>P5544-Table3[[#This Row],[paid]]</f>
        <v>-1401.2510738817484</v>
      </c>
      <c r="R5544" s="8">
        <v>5.0550770410020442</v>
      </c>
      <c r="S5544" s="8">
        <v>1600</v>
      </c>
      <c r="T5544" s="10">
        <v>7.0000000000000007E-2</v>
      </c>
      <c r="U5544" s="8">
        <v>515.56165605559056</v>
      </c>
      <c r="V5544" s="10">
        <v>5.5767609532505508E-2</v>
      </c>
    </row>
    <row r="5545" spans="1:22" x14ac:dyDescent="0.25">
      <c r="A5545" s="6">
        <v>44763</v>
      </c>
      <c r="B5545" s="7" t="str">
        <f t="shared" si="86"/>
        <v>7</v>
      </c>
      <c r="C5545" s="17">
        <f>_xlfn.ISOWEEKNUM(Table3[[#This Row],[dt]])</f>
        <v>29</v>
      </c>
      <c r="D5545" s="1">
        <v>5585</v>
      </c>
      <c r="E5545" s="1" t="s">
        <v>10</v>
      </c>
      <c r="F5545" s="1" t="s">
        <v>89</v>
      </c>
      <c r="G5545" s="1" t="s">
        <v>64</v>
      </c>
      <c r="H5545" s="1" t="s">
        <v>19</v>
      </c>
      <c r="I5545" s="1" t="s">
        <v>12</v>
      </c>
      <c r="J5545" s="1" t="s">
        <v>13</v>
      </c>
      <c r="K5545" s="1" t="s">
        <v>14</v>
      </c>
      <c r="L5545" s="1" t="s">
        <v>81</v>
      </c>
      <c r="M5545" s="1">
        <v>823850</v>
      </c>
      <c r="N5545" s="17">
        <v>649.47881572918641</v>
      </c>
      <c r="O5545" s="8">
        <v>19008.083577107638</v>
      </c>
      <c r="P5545" s="8">
        <v>17585.96525775109</v>
      </c>
      <c r="Q5545" s="8">
        <f>P5545-Table3[[#This Row],[paid]]</f>
        <v>-1422.1183193565485</v>
      </c>
      <c r="R5545" s="8">
        <v>27.077042132631959</v>
      </c>
      <c r="S5545" s="8">
        <v>13400</v>
      </c>
      <c r="T5545" s="10">
        <v>7.0000000000000007E-2</v>
      </c>
      <c r="U5545" s="8">
        <v>3510.9819952822522</v>
      </c>
      <c r="V5545" s="10">
        <v>3.3274469572971664E-2</v>
      </c>
    </row>
    <row r="5546" spans="1:22" x14ac:dyDescent="0.25">
      <c r="A5546" s="6">
        <v>44763</v>
      </c>
      <c r="B5546" s="7" t="str">
        <f t="shared" si="86"/>
        <v>7</v>
      </c>
      <c r="C5546" s="17">
        <f>_xlfn.ISOWEEKNUM(Table3[[#This Row],[dt]])</f>
        <v>29</v>
      </c>
      <c r="D5546" s="1">
        <v>12657</v>
      </c>
      <c r="E5546" s="1" t="s">
        <v>10</v>
      </c>
      <c r="F5546" s="1" t="s">
        <v>92</v>
      </c>
      <c r="G5546" s="1" t="s">
        <v>72</v>
      </c>
      <c r="H5546" s="1" t="s">
        <v>19</v>
      </c>
      <c r="I5546" s="1" t="s">
        <v>18</v>
      </c>
      <c r="J5546" s="1" t="s">
        <v>16</v>
      </c>
      <c r="K5546" s="1" t="s">
        <v>14</v>
      </c>
      <c r="L5546" s="1" t="s">
        <v>76</v>
      </c>
      <c r="M5546" s="1">
        <v>91780</v>
      </c>
      <c r="N5546" s="17">
        <v>226.29799225079253</v>
      </c>
      <c r="O5546" s="8">
        <v>3026.384669720147</v>
      </c>
      <c r="P5546" s="8">
        <v>1482.391286874994</v>
      </c>
      <c r="Q5546" s="8">
        <f>P5546-Table3[[#This Row],[paid]]</f>
        <v>-1543.9933828451531</v>
      </c>
      <c r="R5546" s="8">
        <v>6.5506161682254271</v>
      </c>
      <c r="S5546" s="8">
        <v>1800</v>
      </c>
      <c r="T5546" s="10">
        <v>0.08</v>
      </c>
      <c r="U5546" s="8">
        <v>344.05082134412646</v>
      </c>
      <c r="V5546" s="10">
        <v>3.8681962087240659E-2</v>
      </c>
    </row>
    <row r="5547" spans="1:22" x14ac:dyDescent="0.25">
      <c r="A5547" s="6">
        <v>44763</v>
      </c>
      <c r="B5547" s="7" t="str">
        <f t="shared" si="86"/>
        <v>7</v>
      </c>
      <c r="C5547" s="17">
        <f>_xlfn.ISOWEEKNUM(Table3[[#This Row],[dt]])</f>
        <v>29</v>
      </c>
      <c r="D5547" s="1">
        <v>12394</v>
      </c>
      <c r="E5547" s="1" t="s">
        <v>10</v>
      </c>
      <c r="F5547" s="1" t="s">
        <v>89</v>
      </c>
      <c r="G5547" s="1" t="s">
        <v>32</v>
      </c>
      <c r="H5547" s="1" t="s">
        <v>17</v>
      </c>
      <c r="I5547" s="1" t="s">
        <v>12</v>
      </c>
      <c r="J5547" s="1" t="s">
        <v>13</v>
      </c>
      <c r="K5547" s="1" t="s">
        <v>14</v>
      </c>
      <c r="L5547" s="1" t="s">
        <v>81</v>
      </c>
      <c r="M5547" s="1">
        <v>260630</v>
      </c>
      <c r="N5547" s="17">
        <v>1181.3587950729705</v>
      </c>
      <c r="O5547" s="8">
        <v>13621.451485998143</v>
      </c>
      <c r="P5547" s="8">
        <v>12026.772432469124</v>
      </c>
      <c r="Q5547" s="8">
        <f>P5547-Table3[[#This Row],[paid]]</f>
        <v>-1594.6790535290183</v>
      </c>
      <c r="R5547" s="8">
        <v>10.180457014946295</v>
      </c>
      <c r="S5547" s="8">
        <v>17200</v>
      </c>
      <c r="T5547" s="10">
        <v>7.0000000000000007E-2</v>
      </c>
      <c r="U5547" s="8">
        <v>3464.9213055031018</v>
      </c>
      <c r="V5547" s="10">
        <v>4.8016779854539705E-2</v>
      </c>
    </row>
    <row r="5548" spans="1:22" x14ac:dyDescent="0.25">
      <c r="A5548" s="6">
        <v>44763</v>
      </c>
      <c r="B5548" s="7" t="str">
        <f t="shared" si="86"/>
        <v>7</v>
      </c>
      <c r="C5548" s="17">
        <f>_xlfn.ISOWEEKNUM(Table3[[#This Row],[dt]])</f>
        <v>29</v>
      </c>
      <c r="D5548" s="1">
        <v>17962</v>
      </c>
      <c r="E5548" s="1" t="s">
        <v>10</v>
      </c>
      <c r="F5548" s="1" t="s">
        <v>95</v>
      </c>
      <c r="G5548" s="1" t="s">
        <v>34</v>
      </c>
      <c r="H5548" s="1" t="s">
        <v>11</v>
      </c>
      <c r="I5548" s="1" t="s">
        <v>12</v>
      </c>
      <c r="J5548" s="1" t="s">
        <v>23</v>
      </c>
      <c r="K5548" s="1" t="s">
        <v>15</v>
      </c>
      <c r="L5548" s="1" t="s">
        <v>81</v>
      </c>
      <c r="M5548" s="1">
        <v>129050</v>
      </c>
      <c r="N5548" s="17">
        <v>748.80621718286284</v>
      </c>
      <c r="O5548" s="8">
        <v>2702.7792938763728</v>
      </c>
      <c r="P5548" s="8">
        <v>1105.9332999605112</v>
      </c>
      <c r="Q5548" s="8">
        <f>P5548-Table3[[#This Row],[paid]]</f>
        <v>-1596.8459939158615</v>
      </c>
      <c r="R5548" s="8">
        <v>1.4769285758887281</v>
      </c>
      <c r="S5548" s="8">
        <v>1800</v>
      </c>
      <c r="T5548" s="10">
        <v>0.06</v>
      </c>
      <c r="U5548" s="8">
        <v>329.98788035233935</v>
      </c>
      <c r="V5548" s="10">
        <v>4.972992499700208E-2</v>
      </c>
    </row>
    <row r="5549" spans="1:22" x14ac:dyDescent="0.25">
      <c r="A5549" s="6">
        <v>44763</v>
      </c>
      <c r="B5549" s="7" t="str">
        <f t="shared" si="86"/>
        <v>7</v>
      </c>
      <c r="C5549" s="17">
        <f>_xlfn.ISOWEEKNUM(Table3[[#This Row],[dt]])</f>
        <v>29</v>
      </c>
      <c r="D5549" s="1">
        <v>15101</v>
      </c>
      <c r="E5549" s="1" t="s">
        <v>10</v>
      </c>
      <c r="F5549" s="1" t="s">
        <v>89</v>
      </c>
      <c r="G5549" s="1" t="s">
        <v>27</v>
      </c>
      <c r="H5549" s="1" t="s">
        <v>17</v>
      </c>
      <c r="I5549" s="1" t="s">
        <v>12</v>
      </c>
      <c r="J5549" s="1" t="s">
        <v>16</v>
      </c>
      <c r="K5549" s="1" t="s">
        <v>14</v>
      </c>
      <c r="L5549" s="1" t="s">
        <v>79</v>
      </c>
      <c r="M5549" s="1">
        <v>65700</v>
      </c>
      <c r="N5549" s="17">
        <v>220.28499580888516</v>
      </c>
      <c r="O5549" s="8">
        <v>3265.11044899527</v>
      </c>
      <c r="P5549" s="8">
        <v>1198.7580692874503</v>
      </c>
      <c r="Q5549" s="8">
        <f>P5549-Table3[[#This Row],[paid]]</f>
        <v>-2066.3523797078196</v>
      </c>
      <c r="R5549" s="8">
        <v>5.4418507483254501</v>
      </c>
      <c r="S5549" s="8">
        <v>1600</v>
      </c>
      <c r="T5549" s="10">
        <v>0.1</v>
      </c>
      <c r="U5549" s="8">
        <v>333.42208785523553</v>
      </c>
      <c r="V5549" s="10">
        <v>4.6356599717325753E-2</v>
      </c>
    </row>
    <row r="5550" spans="1:22" x14ac:dyDescent="0.25">
      <c r="A5550" s="6">
        <v>44763</v>
      </c>
      <c r="B5550" s="7" t="str">
        <f t="shared" si="86"/>
        <v>7</v>
      </c>
      <c r="C5550" s="17">
        <f>_xlfn.ISOWEEKNUM(Table3[[#This Row],[dt]])</f>
        <v>29</v>
      </c>
      <c r="D5550" s="1">
        <v>2370</v>
      </c>
      <c r="E5550" s="1" t="s">
        <v>10</v>
      </c>
      <c r="F5550" s="1" t="s">
        <v>94</v>
      </c>
      <c r="G5550" s="1" t="s">
        <v>73</v>
      </c>
      <c r="H5550" s="1" t="s">
        <v>17</v>
      </c>
      <c r="I5550" s="1" t="s">
        <v>12</v>
      </c>
      <c r="J5550" s="1" t="s">
        <v>13</v>
      </c>
      <c r="K5550" s="1" t="s">
        <v>14</v>
      </c>
      <c r="L5550" s="1" t="s">
        <v>79</v>
      </c>
      <c r="M5550" s="1">
        <v>97140</v>
      </c>
      <c r="N5550" s="17">
        <v>279.46369928077081</v>
      </c>
      <c r="O5550" s="8">
        <v>5572.8567797591149</v>
      </c>
      <c r="P5550" s="8">
        <v>2448.7597031971791</v>
      </c>
      <c r="Q5550" s="8">
        <f>P5550-Table3[[#This Row],[paid]]</f>
        <v>-3124.0970765619359</v>
      </c>
      <c r="R5550" s="8">
        <v>8.7623534272942045</v>
      </c>
      <c r="S5550" s="8">
        <v>30000</v>
      </c>
      <c r="T5550" s="10">
        <v>0.08</v>
      </c>
      <c r="U5550" s="8">
        <v>1150.2450921026871</v>
      </c>
      <c r="V5550" s="10">
        <v>7.8287598044082626E-2</v>
      </c>
    </row>
    <row r="5551" spans="1:22" x14ac:dyDescent="0.25">
      <c r="A5551" s="6">
        <v>44763</v>
      </c>
      <c r="B5551" s="7" t="str">
        <f t="shared" si="86"/>
        <v>7</v>
      </c>
      <c r="C5551" s="17">
        <f>_xlfn.ISOWEEKNUM(Table3[[#This Row],[dt]])</f>
        <v>29</v>
      </c>
      <c r="D5551" s="1">
        <v>5351</v>
      </c>
      <c r="E5551" s="1" t="s">
        <v>10</v>
      </c>
      <c r="F5551" s="1" t="s">
        <v>94</v>
      </c>
      <c r="G5551" s="1" t="s">
        <v>42</v>
      </c>
      <c r="H5551" s="1" t="s">
        <v>17</v>
      </c>
      <c r="I5551" s="1" t="s">
        <v>12</v>
      </c>
      <c r="J5551" s="1" t="s">
        <v>13</v>
      </c>
      <c r="K5551" s="1" t="s">
        <v>14</v>
      </c>
      <c r="L5551" s="1" t="s">
        <v>81</v>
      </c>
      <c r="M5551" s="1">
        <v>374240</v>
      </c>
      <c r="N5551" s="17">
        <v>765.32581569461138</v>
      </c>
      <c r="O5551" s="8">
        <v>13269.417177115898</v>
      </c>
      <c r="P5551" s="8">
        <v>9562.549458444737</v>
      </c>
      <c r="Q5551" s="8">
        <f>P5551-Table3[[#This Row],[paid]]</f>
        <v>-3706.8677186711611</v>
      </c>
      <c r="R5551" s="8">
        <v>12.494743104628904</v>
      </c>
      <c r="S5551" s="8">
        <v>11000</v>
      </c>
      <c r="T5551" s="10">
        <v>0.06</v>
      </c>
      <c r="U5551" s="8">
        <v>1544.0506652695101</v>
      </c>
      <c r="V5551" s="10">
        <v>2.6911419246847239E-2</v>
      </c>
    </row>
    <row r="5552" spans="1:22" x14ac:dyDescent="0.25">
      <c r="A5552" s="6">
        <v>44763</v>
      </c>
      <c r="B5552" s="7" t="str">
        <f t="shared" si="86"/>
        <v>7</v>
      </c>
      <c r="C5552" s="17">
        <f>_xlfn.ISOWEEKNUM(Table3[[#This Row],[dt]])</f>
        <v>29</v>
      </c>
      <c r="D5552" s="1">
        <v>10509</v>
      </c>
      <c r="E5552" s="1" t="s">
        <v>10</v>
      </c>
      <c r="F5552" s="1" t="s">
        <v>94</v>
      </c>
      <c r="G5552" s="1" t="s">
        <v>44</v>
      </c>
      <c r="H5552" s="1" t="s">
        <v>17</v>
      </c>
      <c r="I5552" s="1" t="s">
        <v>12</v>
      </c>
      <c r="J5552" s="1" t="s">
        <v>13</v>
      </c>
      <c r="K5552" s="1" t="s">
        <v>14</v>
      </c>
      <c r="L5552" s="1" t="s">
        <v>80</v>
      </c>
      <c r="M5552" s="1">
        <v>164980</v>
      </c>
      <c r="N5552" s="17">
        <v>348.73962902288218</v>
      </c>
      <c r="O5552" s="8">
        <v>6666.8188799873042</v>
      </c>
      <c r="P5552" s="8">
        <v>2421.858273926583</v>
      </c>
      <c r="Q5552" s="8">
        <f>P5552-Table3[[#This Row],[paid]]</f>
        <v>-4244.9606060607211</v>
      </c>
      <c r="R5552" s="8">
        <v>6.9446029999867758</v>
      </c>
      <c r="S5552" s="8">
        <v>3200</v>
      </c>
      <c r="T5552" s="10">
        <v>0.108</v>
      </c>
      <c r="U5552" s="8">
        <v>337.98172324181115</v>
      </c>
      <c r="V5552" s="10">
        <v>2.3259117931636712E-2</v>
      </c>
    </row>
    <row r="5553" spans="1:22" x14ac:dyDescent="0.25">
      <c r="A5553" s="6">
        <v>44763</v>
      </c>
      <c r="B5553" s="7" t="str">
        <f t="shared" si="86"/>
        <v>7</v>
      </c>
      <c r="C5553" s="17">
        <f>_xlfn.ISOWEEKNUM(Table3[[#This Row],[dt]])</f>
        <v>29</v>
      </c>
      <c r="D5553" s="1">
        <v>2480</v>
      </c>
      <c r="E5553" s="1" t="s">
        <v>10</v>
      </c>
      <c r="F5553" s="1" t="s">
        <v>92</v>
      </c>
      <c r="G5553" s="1" t="s">
        <v>58</v>
      </c>
      <c r="H5553" s="1" t="s">
        <v>17</v>
      </c>
      <c r="I5553" s="1" t="s">
        <v>12</v>
      </c>
      <c r="J5553" s="1" t="s">
        <v>13</v>
      </c>
      <c r="K5553" s="1" t="s">
        <v>14</v>
      </c>
      <c r="L5553" s="1" t="s">
        <v>78</v>
      </c>
      <c r="M5553" s="1">
        <v>356300</v>
      </c>
      <c r="N5553" s="17">
        <v>760.32603942558285</v>
      </c>
      <c r="O5553" s="8">
        <v>12353.803535718262</v>
      </c>
      <c r="P5553" s="8">
        <v>6415.927946826796</v>
      </c>
      <c r="Q5553" s="8">
        <f>P5553-Table3[[#This Row],[paid]]</f>
        <v>-5937.8755888914657</v>
      </c>
      <c r="R5553" s="8">
        <v>8.4383903932501809</v>
      </c>
      <c r="S5553" s="8">
        <v>50000</v>
      </c>
      <c r="T5553" s="10">
        <v>0.06</v>
      </c>
      <c r="U5553" s="8">
        <v>616.0833940159921</v>
      </c>
      <c r="V5553" s="10">
        <v>1.6004008542539198E-2</v>
      </c>
    </row>
    <row r="5554" spans="1:22" x14ac:dyDescent="0.25">
      <c r="A5554" s="6">
        <v>44764</v>
      </c>
      <c r="B5554" s="7" t="str">
        <f t="shared" si="86"/>
        <v>7</v>
      </c>
      <c r="C5554" s="17">
        <f>_xlfn.ISOWEEKNUM(Table3[[#This Row],[dt]])</f>
        <v>29</v>
      </c>
      <c r="D5554" s="1">
        <v>10509</v>
      </c>
      <c r="E5554" s="1" t="s">
        <v>10</v>
      </c>
      <c r="F5554" s="1" t="s">
        <v>91</v>
      </c>
      <c r="G5554" s="1" t="s">
        <v>38</v>
      </c>
      <c r="H5554" s="1" t="s">
        <v>17</v>
      </c>
      <c r="I5554" s="1" t="s">
        <v>12</v>
      </c>
      <c r="J5554" s="1" t="s">
        <v>13</v>
      </c>
      <c r="K5554" s="1" t="s">
        <v>14</v>
      </c>
      <c r="L5554" s="1" t="s">
        <v>78</v>
      </c>
      <c r="M5554" s="1">
        <v>595510</v>
      </c>
      <c r="N5554" s="17">
        <v>1611.9094904274571</v>
      </c>
      <c r="O5554" s="8">
        <v>23594.955793965688</v>
      </c>
      <c r="P5554" s="8">
        <v>35611.36064654457</v>
      </c>
      <c r="Q5554" s="8">
        <f>P5554-Table3[[#This Row],[paid]]</f>
        <v>12016.404852578882</v>
      </c>
      <c r="R5554" s="8">
        <v>22.092655237795583</v>
      </c>
      <c r="S5554" s="8">
        <v>50800</v>
      </c>
      <c r="T5554" s="10">
        <v>0.108</v>
      </c>
      <c r="U5554" s="8">
        <v>15852.978154752813</v>
      </c>
      <c r="V5554" s="10">
        <v>7.4194385662950196E-2</v>
      </c>
    </row>
    <row r="5555" spans="1:22" x14ac:dyDescent="0.25">
      <c r="A5555" s="6">
        <v>44764</v>
      </c>
      <c r="B5555" s="7" t="str">
        <f t="shared" si="86"/>
        <v>7</v>
      </c>
      <c r="C5555" s="17">
        <f>_xlfn.ISOWEEKNUM(Table3[[#This Row],[dt]])</f>
        <v>29</v>
      </c>
      <c r="D5555" s="1">
        <v>16205</v>
      </c>
      <c r="E5555" s="1" t="s">
        <v>10</v>
      </c>
      <c r="F5555" s="1" t="s">
        <v>90</v>
      </c>
      <c r="G5555" s="1" t="s">
        <v>56</v>
      </c>
      <c r="H5555" s="1" t="s">
        <v>17</v>
      </c>
      <c r="I5555" s="1" t="s">
        <v>12</v>
      </c>
      <c r="J5555" s="1" t="s">
        <v>13</v>
      </c>
      <c r="K5555" s="1" t="s">
        <v>14</v>
      </c>
      <c r="L5555" s="1" t="s">
        <v>78</v>
      </c>
      <c r="M5555" s="1">
        <v>436440</v>
      </c>
      <c r="N5555" s="17">
        <v>2451.3548036417992</v>
      </c>
      <c r="O5555" s="8">
        <v>18012.614911130775</v>
      </c>
      <c r="P5555" s="8">
        <v>29674.26753262791</v>
      </c>
      <c r="Q5555" s="8">
        <f>P5555-Table3[[#This Row],[paid]]</f>
        <v>11661.652621497135</v>
      </c>
      <c r="R5555" s="8">
        <v>12.105251956405091</v>
      </c>
      <c r="S5555" s="8">
        <v>37200</v>
      </c>
      <c r="T5555" s="10">
        <v>0.09</v>
      </c>
      <c r="U5555" s="8">
        <v>11631.107357882027</v>
      </c>
      <c r="V5555" s="10">
        <v>6.5326562512414796E-2</v>
      </c>
    </row>
    <row r="5556" spans="1:22" x14ac:dyDescent="0.25">
      <c r="A5556" s="6">
        <v>44764</v>
      </c>
      <c r="B5556" s="7" t="str">
        <f t="shared" si="86"/>
        <v>7</v>
      </c>
      <c r="C5556" s="17">
        <f>_xlfn.ISOWEEKNUM(Table3[[#This Row],[dt]])</f>
        <v>29</v>
      </c>
      <c r="D5556" s="1">
        <v>17933</v>
      </c>
      <c r="E5556" s="1" t="s">
        <v>10</v>
      </c>
      <c r="F5556" s="1" t="s">
        <v>94</v>
      </c>
      <c r="G5556" s="1" t="s">
        <v>50</v>
      </c>
      <c r="H5556" s="1" t="s">
        <v>11</v>
      </c>
      <c r="I5556" s="1" t="s">
        <v>22</v>
      </c>
      <c r="J5556" s="1" t="s">
        <v>16</v>
      </c>
      <c r="K5556" s="1" t="s">
        <v>15</v>
      </c>
      <c r="L5556" s="1" t="s">
        <v>78</v>
      </c>
      <c r="M5556" s="1">
        <v>635050</v>
      </c>
      <c r="N5556" s="17">
        <v>3624.2737521635404</v>
      </c>
      <c r="O5556" s="8">
        <v>15818.13696695072</v>
      </c>
      <c r="P5556" s="8">
        <v>26106.219771150863</v>
      </c>
      <c r="Q5556" s="8">
        <f>P5556-Table3[[#This Row],[paid]]</f>
        <v>10288.082804200143</v>
      </c>
      <c r="R5556" s="8">
        <v>7.203158910268999</v>
      </c>
      <c r="S5556" s="8">
        <v>34400</v>
      </c>
      <c r="T5556" s="10">
        <v>0.14000000000000001</v>
      </c>
      <c r="U5556" s="8">
        <v>20222.386068651194</v>
      </c>
      <c r="V5556" s="10">
        <v>0.1291032446540977</v>
      </c>
    </row>
    <row r="5557" spans="1:22" x14ac:dyDescent="0.25">
      <c r="A5557" s="6">
        <v>44764</v>
      </c>
      <c r="B5557" s="7" t="str">
        <f t="shared" si="86"/>
        <v>7</v>
      </c>
      <c r="C5557" s="17">
        <f>_xlfn.ISOWEEKNUM(Table3[[#This Row],[dt]])</f>
        <v>29</v>
      </c>
      <c r="D5557" s="1">
        <v>5289</v>
      </c>
      <c r="E5557" s="1" t="s">
        <v>10</v>
      </c>
      <c r="F5557" s="1" t="s">
        <v>89</v>
      </c>
      <c r="G5557" s="1" t="s">
        <v>63</v>
      </c>
      <c r="H5557" s="1" t="s">
        <v>17</v>
      </c>
      <c r="I5557" s="1" t="s">
        <v>12</v>
      </c>
      <c r="J5557" s="1" t="s">
        <v>16</v>
      </c>
      <c r="K5557" s="1" t="s">
        <v>14</v>
      </c>
      <c r="L5557" s="1" t="s">
        <v>79</v>
      </c>
      <c r="M5557" s="1">
        <v>507170</v>
      </c>
      <c r="N5557" s="17">
        <v>2009.5151793084474</v>
      </c>
      <c r="O5557" s="8">
        <v>11902.746539494381</v>
      </c>
      <c r="P5557" s="8">
        <v>18455.825498900504</v>
      </c>
      <c r="Q5557" s="8">
        <f>P5557-Table3[[#This Row],[paid]]</f>
        <v>6553.0789594061225</v>
      </c>
      <c r="R5557" s="8">
        <v>9.1842180088691219</v>
      </c>
      <c r="S5557" s="8">
        <v>16600</v>
      </c>
      <c r="T5557" s="10">
        <v>0.04</v>
      </c>
      <c r="U5557" s="8">
        <v>2023.0663456794232</v>
      </c>
      <c r="V5557" s="10">
        <v>1.8269446917992972E-2</v>
      </c>
    </row>
    <row r="5558" spans="1:22" x14ac:dyDescent="0.25">
      <c r="A5558" s="6">
        <v>44764</v>
      </c>
      <c r="B5558" s="7" t="str">
        <f t="shared" si="86"/>
        <v>7</v>
      </c>
      <c r="C5558" s="17">
        <f>_xlfn.ISOWEEKNUM(Table3[[#This Row],[dt]])</f>
        <v>29</v>
      </c>
      <c r="D5558" s="1">
        <v>9121</v>
      </c>
      <c r="E5558" s="1" t="s">
        <v>10</v>
      </c>
      <c r="F5558" s="1" t="s">
        <v>94</v>
      </c>
      <c r="G5558" s="1" t="s">
        <v>39</v>
      </c>
      <c r="H5558" s="1" t="s">
        <v>11</v>
      </c>
      <c r="I5558" s="1" t="s">
        <v>18</v>
      </c>
      <c r="J5558" s="1" t="s">
        <v>13</v>
      </c>
      <c r="K5558" s="1" t="s">
        <v>14</v>
      </c>
      <c r="L5558" s="1" t="s">
        <v>75</v>
      </c>
      <c r="M5558" s="1">
        <v>433930</v>
      </c>
      <c r="N5558" s="17">
        <v>968.3040787687778</v>
      </c>
      <c r="O5558" s="8">
        <v>7641.8747820802737</v>
      </c>
      <c r="P5558" s="8">
        <v>12714.189898502738</v>
      </c>
      <c r="Q5558" s="8">
        <f>P5558-Table3[[#This Row],[paid]]</f>
        <v>5072.3151164224646</v>
      </c>
      <c r="R5558" s="8">
        <v>13.13036904137504</v>
      </c>
      <c r="S5558" s="8">
        <v>8000</v>
      </c>
      <c r="T5558" s="10">
        <v>0.125</v>
      </c>
      <c r="U5558" s="8">
        <v>1090.4594528463742</v>
      </c>
      <c r="V5558" s="10">
        <v>1.4294520027773457E-2</v>
      </c>
    </row>
    <row r="5559" spans="1:22" x14ac:dyDescent="0.25">
      <c r="A5559" s="6">
        <v>44764</v>
      </c>
      <c r="B5559" s="7" t="str">
        <f t="shared" si="86"/>
        <v>7</v>
      </c>
      <c r="C5559" s="17">
        <f>_xlfn.ISOWEEKNUM(Table3[[#This Row],[dt]])</f>
        <v>29</v>
      </c>
      <c r="D5559" s="1">
        <v>7797</v>
      </c>
      <c r="E5559" s="1" t="s">
        <v>10</v>
      </c>
      <c r="F5559" s="1" t="s">
        <v>89</v>
      </c>
      <c r="G5559" s="1" t="s">
        <v>39</v>
      </c>
      <c r="H5559" s="1" t="s">
        <v>19</v>
      </c>
      <c r="I5559" s="1" t="s">
        <v>18</v>
      </c>
      <c r="J5559" s="1" t="s">
        <v>13</v>
      </c>
      <c r="K5559" s="1" t="s">
        <v>14</v>
      </c>
      <c r="L5559" s="1" t="s">
        <v>77</v>
      </c>
      <c r="M5559" s="1">
        <v>249080</v>
      </c>
      <c r="N5559" s="17">
        <v>288.40214006228535</v>
      </c>
      <c r="O5559" s="8">
        <v>6263.944384560652</v>
      </c>
      <c r="P5559" s="8">
        <v>10382.384860565673</v>
      </c>
      <c r="Q5559" s="8">
        <f>P5559-Table3[[#This Row],[paid]]</f>
        <v>4118.4404760050211</v>
      </c>
      <c r="R5559" s="8">
        <v>35.999680371038231</v>
      </c>
      <c r="S5559" s="8">
        <v>12200</v>
      </c>
      <c r="T5559" s="10">
        <v>0.125</v>
      </c>
      <c r="U5559" s="8">
        <v>7643.6254114280482</v>
      </c>
      <c r="V5559" s="10">
        <v>0.12270182483891588</v>
      </c>
    </row>
    <row r="5560" spans="1:22" x14ac:dyDescent="0.25">
      <c r="A5560" s="6">
        <v>44764</v>
      </c>
      <c r="B5560" s="7" t="str">
        <f t="shared" si="86"/>
        <v>7</v>
      </c>
      <c r="C5560" s="17">
        <f>_xlfn.ISOWEEKNUM(Table3[[#This Row],[dt]])</f>
        <v>29</v>
      </c>
      <c r="D5560" s="1">
        <v>5247</v>
      </c>
      <c r="E5560" s="1" t="s">
        <v>10</v>
      </c>
      <c r="F5560" s="1" t="s">
        <v>93</v>
      </c>
      <c r="G5560" s="1" t="s">
        <v>49</v>
      </c>
      <c r="H5560" s="1" t="s">
        <v>11</v>
      </c>
      <c r="I5560" s="1" t="s">
        <v>18</v>
      </c>
      <c r="J5560" s="1" t="s">
        <v>13</v>
      </c>
      <c r="K5560" s="1" t="s">
        <v>15</v>
      </c>
      <c r="L5560" s="1" t="s">
        <v>79</v>
      </c>
      <c r="M5560" s="1">
        <v>422190</v>
      </c>
      <c r="N5560" s="17">
        <v>911.27856780091417</v>
      </c>
      <c r="O5560" s="8">
        <v>7888.8597351728858</v>
      </c>
      <c r="P5560" s="8">
        <v>11746.648367729815</v>
      </c>
      <c r="Q5560" s="8">
        <f>P5560-Table3[[#This Row],[paid]]</f>
        <v>3857.7886325569289</v>
      </c>
      <c r="R5560" s="8">
        <v>12.890293684923016</v>
      </c>
      <c r="S5560" s="8">
        <v>13000</v>
      </c>
      <c r="T5560" s="10">
        <v>7.0000000000000007E-2</v>
      </c>
      <c r="U5560" s="8">
        <v>1086.7340043484317</v>
      </c>
      <c r="V5560" s="10">
        <v>1.5419064944145943E-2</v>
      </c>
    </row>
    <row r="5561" spans="1:22" x14ac:dyDescent="0.25">
      <c r="A5561" s="6">
        <v>44764</v>
      </c>
      <c r="B5561" s="7" t="str">
        <f t="shared" si="86"/>
        <v>7</v>
      </c>
      <c r="C5561" s="17">
        <f>_xlfn.ISOWEEKNUM(Table3[[#This Row],[dt]])</f>
        <v>29</v>
      </c>
      <c r="D5561" s="1">
        <v>12780</v>
      </c>
      <c r="E5561" s="1" t="s">
        <v>10</v>
      </c>
      <c r="F5561" s="1" t="s">
        <v>93</v>
      </c>
      <c r="G5561" s="1" t="s">
        <v>70</v>
      </c>
      <c r="H5561" s="1" t="s">
        <v>19</v>
      </c>
      <c r="I5561" s="1" t="s">
        <v>18</v>
      </c>
      <c r="J5561" s="1" t="s">
        <v>16</v>
      </c>
      <c r="K5561" s="1" t="s">
        <v>15</v>
      </c>
      <c r="L5561" s="1" t="s">
        <v>76</v>
      </c>
      <c r="M5561" s="1">
        <v>369800</v>
      </c>
      <c r="N5561" s="17">
        <v>185.56211938051686</v>
      </c>
      <c r="O5561" s="8">
        <v>8793.934359534509</v>
      </c>
      <c r="P5561" s="8">
        <v>12362.281041275543</v>
      </c>
      <c r="Q5561" s="8">
        <f>P5561-Table3[[#This Row],[paid]]</f>
        <v>3568.3466817410335</v>
      </c>
      <c r="R5561" s="8">
        <v>66.6207148449584</v>
      </c>
      <c r="S5561" s="8">
        <v>9400</v>
      </c>
      <c r="T5561" s="10">
        <v>0.04</v>
      </c>
      <c r="U5561" s="8">
        <v>629.49602790308654</v>
      </c>
      <c r="V5561" s="10">
        <v>8.4867836526461276E-3</v>
      </c>
    </row>
    <row r="5562" spans="1:22" x14ac:dyDescent="0.25">
      <c r="A5562" s="6">
        <v>44764</v>
      </c>
      <c r="B5562" s="7" t="str">
        <f t="shared" si="86"/>
        <v>7</v>
      </c>
      <c r="C5562" s="17">
        <f>_xlfn.ISOWEEKNUM(Table3[[#This Row],[dt]])</f>
        <v>29</v>
      </c>
      <c r="D5562" s="1">
        <v>18106</v>
      </c>
      <c r="E5562" s="1" t="s">
        <v>10</v>
      </c>
      <c r="F5562" s="1" t="s">
        <v>89</v>
      </c>
      <c r="G5562" s="1" t="s">
        <v>34</v>
      </c>
      <c r="H5562" s="1" t="s">
        <v>11</v>
      </c>
      <c r="I5562" s="1" t="s">
        <v>18</v>
      </c>
      <c r="J5562" s="1" t="s">
        <v>16</v>
      </c>
      <c r="K5562" s="1" t="s">
        <v>15</v>
      </c>
      <c r="L5562" s="1" t="s">
        <v>78</v>
      </c>
      <c r="M5562" s="1">
        <v>554440</v>
      </c>
      <c r="N5562" s="17">
        <v>2037.7665894673244</v>
      </c>
      <c r="O5562" s="8">
        <v>5878.3518093357898</v>
      </c>
      <c r="P5562" s="8">
        <v>9116.2168327239488</v>
      </c>
      <c r="Q5562" s="8">
        <f>P5562-Table3[[#This Row],[paid]]</f>
        <v>3237.865023388159</v>
      </c>
      <c r="R5562" s="8">
        <v>4.473631513954178</v>
      </c>
      <c r="S5562" s="8">
        <v>11200</v>
      </c>
      <c r="T5562" s="10">
        <v>0.06</v>
      </c>
      <c r="U5562" s="8">
        <v>972.22617038048111</v>
      </c>
      <c r="V5562" s="10">
        <v>1.777466442897193E-2</v>
      </c>
    </row>
    <row r="5563" spans="1:22" x14ac:dyDescent="0.25">
      <c r="A5563" s="6">
        <v>44764</v>
      </c>
      <c r="B5563" s="7" t="str">
        <f t="shared" si="86"/>
        <v>7</v>
      </c>
      <c r="C5563" s="17">
        <f>_xlfn.ISOWEEKNUM(Table3[[#This Row],[dt]])</f>
        <v>29</v>
      </c>
      <c r="D5563" s="1">
        <v>17870</v>
      </c>
      <c r="E5563" s="1" t="s">
        <v>10</v>
      </c>
      <c r="F5563" s="1" t="s">
        <v>94</v>
      </c>
      <c r="G5563" s="1" t="s">
        <v>59</v>
      </c>
      <c r="H5563" s="1" t="s">
        <v>11</v>
      </c>
      <c r="I5563" s="1" t="s">
        <v>12</v>
      </c>
      <c r="J5563" s="1" t="s">
        <v>13</v>
      </c>
      <c r="K5563" s="1" t="s">
        <v>14</v>
      </c>
      <c r="L5563" s="1" t="s">
        <v>75</v>
      </c>
      <c r="M5563" s="1">
        <v>282440</v>
      </c>
      <c r="N5563" s="17">
        <v>1305.9436738125262</v>
      </c>
      <c r="O5563" s="8">
        <v>5902.0969059476547</v>
      </c>
      <c r="P5563" s="8">
        <v>8983.4570122969981</v>
      </c>
      <c r="Q5563" s="8">
        <f>P5563-Table3[[#This Row],[paid]]</f>
        <v>3081.3601063493434</v>
      </c>
      <c r="R5563" s="8">
        <v>6.878900822782815</v>
      </c>
      <c r="S5563" s="8">
        <v>10400</v>
      </c>
      <c r="T5563" s="10">
        <v>0.12</v>
      </c>
      <c r="U5563" s="8">
        <v>891.65811677746501</v>
      </c>
      <c r="V5563" s="10">
        <v>1.654259445179659E-2</v>
      </c>
    </row>
    <row r="5564" spans="1:22" x14ac:dyDescent="0.25">
      <c r="A5564" s="6">
        <v>44764</v>
      </c>
      <c r="B5564" s="7" t="str">
        <f t="shared" si="86"/>
        <v>7</v>
      </c>
      <c r="C5564" s="17">
        <f>_xlfn.ISOWEEKNUM(Table3[[#This Row],[dt]])</f>
        <v>29</v>
      </c>
      <c r="D5564" s="1">
        <v>15839</v>
      </c>
      <c r="E5564" s="1" t="s">
        <v>10</v>
      </c>
      <c r="F5564" s="1" t="s">
        <v>90</v>
      </c>
      <c r="G5564" s="1" t="s">
        <v>65</v>
      </c>
      <c r="H5564" s="1" t="s">
        <v>19</v>
      </c>
      <c r="I5564" s="1" t="s">
        <v>12</v>
      </c>
      <c r="J5564" s="1" t="s">
        <v>16</v>
      </c>
      <c r="K5564" s="1" t="s">
        <v>14</v>
      </c>
      <c r="L5564" s="1" t="s">
        <v>75</v>
      </c>
      <c r="M5564" s="1">
        <v>225320</v>
      </c>
      <c r="N5564" s="17">
        <v>314.93265565438378</v>
      </c>
      <c r="O5564" s="8">
        <v>4822.0559938788174</v>
      </c>
      <c r="P5564" s="8">
        <v>7669.8126255878515</v>
      </c>
      <c r="Q5564" s="8">
        <f>P5564-Table3[[#This Row],[paid]]</f>
        <v>2847.7566317090341</v>
      </c>
      <c r="R5564" s="8">
        <v>24.353818150903113</v>
      </c>
      <c r="S5564" s="8">
        <v>5600</v>
      </c>
      <c r="T5564" s="10">
        <v>7.4999999999999997E-2</v>
      </c>
      <c r="U5564" s="8">
        <v>2110.2076223460554</v>
      </c>
      <c r="V5564" s="10">
        <v>4.585526238511637E-2</v>
      </c>
    </row>
    <row r="5565" spans="1:22" x14ac:dyDescent="0.25">
      <c r="A5565" s="6">
        <v>44764</v>
      </c>
      <c r="B5565" s="7" t="str">
        <f t="shared" si="86"/>
        <v>7</v>
      </c>
      <c r="C5565" s="17">
        <f>_xlfn.ISOWEEKNUM(Table3[[#This Row],[dt]])</f>
        <v>29</v>
      </c>
      <c r="D5565" s="1">
        <v>18179</v>
      </c>
      <c r="E5565" s="1" t="s">
        <v>10</v>
      </c>
      <c r="F5565" s="1" t="s">
        <v>91</v>
      </c>
      <c r="G5565" s="1" t="s">
        <v>60</v>
      </c>
      <c r="H5565" s="1" t="s">
        <v>11</v>
      </c>
      <c r="I5565" s="1" t="s">
        <v>18</v>
      </c>
      <c r="J5565" s="1" t="s">
        <v>16</v>
      </c>
      <c r="K5565" s="1" t="s">
        <v>15</v>
      </c>
      <c r="L5565" s="1" t="s">
        <v>81</v>
      </c>
      <c r="M5565" s="1">
        <v>249160</v>
      </c>
      <c r="N5565" s="17">
        <v>1865.59880826375</v>
      </c>
      <c r="O5565" s="8">
        <v>4530.1539645555777</v>
      </c>
      <c r="P5565" s="8">
        <v>7374.7380781205829</v>
      </c>
      <c r="Q5565" s="8">
        <f>P5565-Table3[[#This Row],[paid]]</f>
        <v>2844.5841135650053</v>
      </c>
      <c r="R5565" s="8">
        <v>3.9530139306767693</v>
      </c>
      <c r="S5565" s="8">
        <v>14600</v>
      </c>
      <c r="T5565" s="10">
        <v>0.08</v>
      </c>
      <c r="U5565" s="8">
        <v>1691.1948966454536</v>
      </c>
      <c r="V5565" s="10">
        <v>3.8220451102367527E-2</v>
      </c>
    </row>
    <row r="5566" spans="1:22" x14ac:dyDescent="0.25">
      <c r="A5566" s="6">
        <v>44764</v>
      </c>
      <c r="B5566" s="7" t="str">
        <f t="shared" si="86"/>
        <v>7</v>
      </c>
      <c r="C5566" s="17">
        <f>_xlfn.ISOWEEKNUM(Table3[[#This Row],[dt]])</f>
        <v>29</v>
      </c>
      <c r="D5566" s="1">
        <v>18237</v>
      </c>
      <c r="E5566" s="1" t="s">
        <v>10</v>
      </c>
      <c r="F5566" s="1" t="s">
        <v>90</v>
      </c>
      <c r="G5566" s="1" t="s">
        <v>56</v>
      </c>
      <c r="H5566" s="1" t="s">
        <v>11</v>
      </c>
      <c r="I5566" s="1" t="s">
        <v>18</v>
      </c>
      <c r="J5566" s="1" t="s">
        <v>16</v>
      </c>
      <c r="K5566" s="1" t="s">
        <v>15</v>
      </c>
      <c r="L5566" s="1" t="s">
        <v>77</v>
      </c>
      <c r="M5566" s="1">
        <v>370250</v>
      </c>
      <c r="N5566" s="17">
        <v>802.70077033073483</v>
      </c>
      <c r="O5566" s="8">
        <v>6360.086881853158</v>
      </c>
      <c r="P5566" s="8">
        <v>9051.8557436771825</v>
      </c>
      <c r="Q5566" s="8">
        <f>P5566-Table3[[#This Row],[paid]]</f>
        <v>2691.7688618240245</v>
      </c>
      <c r="R5566" s="8">
        <v>11.276749790519784</v>
      </c>
      <c r="S5566" s="8">
        <v>13800</v>
      </c>
      <c r="T5566" s="10">
        <v>0.06</v>
      </c>
      <c r="U5566" s="8">
        <v>273.32493172572759</v>
      </c>
      <c r="V5566" s="10">
        <v>5.0325763663921982E-3</v>
      </c>
    </row>
    <row r="5567" spans="1:22" x14ac:dyDescent="0.25">
      <c r="A5567" s="6">
        <v>44764</v>
      </c>
      <c r="B5567" s="7" t="str">
        <f t="shared" si="86"/>
        <v>7</v>
      </c>
      <c r="C5567" s="17">
        <f>_xlfn.ISOWEEKNUM(Table3[[#This Row],[dt]])</f>
        <v>29</v>
      </c>
      <c r="D5567" s="1">
        <v>9559</v>
      </c>
      <c r="E5567" s="1" t="s">
        <v>10</v>
      </c>
      <c r="F5567" s="1" t="s">
        <v>92</v>
      </c>
      <c r="G5567" s="1" t="s">
        <v>52</v>
      </c>
      <c r="H5567" s="1" t="s">
        <v>17</v>
      </c>
      <c r="I5567" s="1" t="s">
        <v>12</v>
      </c>
      <c r="J5567" s="1" t="s">
        <v>16</v>
      </c>
      <c r="K5567" s="1" t="s">
        <v>14</v>
      </c>
      <c r="L5567" s="1" t="s">
        <v>78</v>
      </c>
      <c r="M5567" s="1">
        <v>236660</v>
      </c>
      <c r="N5567" s="17">
        <v>593.27008369007683</v>
      </c>
      <c r="O5567" s="8">
        <v>4714.7745720124585</v>
      </c>
      <c r="P5567" s="8">
        <v>7172.1402690196846</v>
      </c>
      <c r="Q5567" s="8">
        <f>P5567-Table3[[#This Row],[paid]]</f>
        <v>2457.3656970072261</v>
      </c>
      <c r="R5567" s="8">
        <v>12.089165569262713</v>
      </c>
      <c r="S5567" s="8">
        <v>5000</v>
      </c>
      <c r="T5567" s="10">
        <v>7.0000000000000007E-2</v>
      </c>
      <c r="U5567" s="8">
        <v>531.56583012470128</v>
      </c>
      <c r="V5567" s="10">
        <v>1.2352561675831941E-2</v>
      </c>
    </row>
    <row r="5568" spans="1:22" x14ac:dyDescent="0.25">
      <c r="A5568" s="6">
        <v>44764</v>
      </c>
      <c r="B5568" s="7" t="str">
        <f t="shared" si="86"/>
        <v>7</v>
      </c>
      <c r="C5568" s="17">
        <f>_xlfn.ISOWEEKNUM(Table3[[#This Row],[dt]])</f>
        <v>29</v>
      </c>
      <c r="D5568" s="1">
        <v>10543</v>
      </c>
      <c r="E5568" s="1" t="s">
        <v>10</v>
      </c>
      <c r="F5568" s="1" t="s">
        <v>89</v>
      </c>
      <c r="G5568" s="1" t="s">
        <v>31</v>
      </c>
      <c r="H5568" s="1" t="s">
        <v>19</v>
      </c>
      <c r="I5568" s="1" t="s">
        <v>18</v>
      </c>
      <c r="J5568" s="1" t="s">
        <v>13</v>
      </c>
      <c r="K5568" s="1" t="s">
        <v>14</v>
      </c>
      <c r="L5568" s="1" t="s">
        <v>80</v>
      </c>
      <c r="M5568" s="1">
        <v>359030</v>
      </c>
      <c r="N5568" s="17">
        <v>323.65588313630684</v>
      </c>
      <c r="O5568" s="8">
        <v>9692.7389449687325</v>
      </c>
      <c r="P5568" s="8">
        <v>11882.999936528524</v>
      </c>
      <c r="Q5568" s="8">
        <f>P5568-Table3[[#This Row],[paid]]</f>
        <v>2190.2609915597914</v>
      </c>
      <c r="R5568" s="8">
        <v>36.714920246093683</v>
      </c>
      <c r="S5568" s="8">
        <v>11000</v>
      </c>
      <c r="T5568" s="10">
        <v>8.5000000000000006E-2</v>
      </c>
      <c r="U5568" s="8">
        <v>4322.3258663126717</v>
      </c>
      <c r="V5568" s="10">
        <v>6.0623381993882092E-2</v>
      </c>
    </row>
    <row r="5569" spans="1:22" x14ac:dyDescent="0.25">
      <c r="A5569" s="6">
        <v>44764</v>
      </c>
      <c r="B5569" s="7" t="str">
        <f t="shared" si="86"/>
        <v>7</v>
      </c>
      <c r="C5569" s="17">
        <f>_xlfn.ISOWEEKNUM(Table3[[#This Row],[dt]])</f>
        <v>29</v>
      </c>
      <c r="D5569" s="1">
        <v>15031</v>
      </c>
      <c r="E5569" s="1" t="s">
        <v>10</v>
      </c>
      <c r="F5569" s="1" t="s">
        <v>91</v>
      </c>
      <c r="G5569" s="1" t="s">
        <v>34</v>
      </c>
      <c r="H5569" s="1" t="s">
        <v>19</v>
      </c>
      <c r="I5569" s="1" t="s">
        <v>12</v>
      </c>
      <c r="J5569" s="1" t="s">
        <v>13</v>
      </c>
      <c r="K5569" s="1" t="s">
        <v>14</v>
      </c>
      <c r="L5569" s="1" t="s">
        <v>81</v>
      </c>
      <c r="M5569" s="1">
        <v>136790</v>
      </c>
      <c r="N5569" s="17">
        <v>147.91106305332161</v>
      </c>
      <c r="O5569" s="8">
        <v>3806.5472570976281</v>
      </c>
      <c r="P5569" s="8">
        <v>5864.9005350001644</v>
      </c>
      <c r="Q5569" s="8">
        <f>P5569-Table3[[#This Row],[paid]]</f>
        <v>2058.3532779025363</v>
      </c>
      <c r="R5569" s="8">
        <v>39.651533928100299</v>
      </c>
      <c r="S5569" s="8">
        <v>2600</v>
      </c>
      <c r="T5569" s="10">
        <v>0.13</v>
      </c>
      <c r="U5569" s="8">
        <v>1875.8871566391424</v>
      </c>
      <c r="V5569" s="10">
        <v>5.330829697350499E-2</v>
      </c>
    </row>
    <row r="5570" spans="1:22" x14ac:dyDescent="0.25">
      <c r="A5570" s="6">
        <v>44764</v>
      </c>
      <c r="B5570" s="7" t="str">
        <f t="shared" ref="B5570:B5633" si="87">TEXT(A5570,"M")</f>
        <v>7</v>
      </c>
      <c r="C5570" s="17">
        <f>_xlfn.ISOWEEKNUM(Table3[[#This Row],[dt]])</f>
        <v>29</v>
      </c>
      <c r="D5570" s="1">
        <v>5638</v>
      </c>
      <c r="E5570" s="1" t="s">
        <v>10</v>
      </c>
      <c r="F5570" s="1" t="s">
        <v>90</v>
      </c>
      <c r="G5570" s="1" t="s">
        <v>50</v>
      </c>
      <c r="H5570" s="1" t="s">
        <v>11</v>
      </c>
      <c r="I5570" s="1" t="s">
        <v>12</v>
      </c>
      <c r="J5570" s="1" t="s">
        <v>16</v>
      </c>
      <c r="K5570" s="1" t="s">
        <v>15</v>
      </c>
      <c r="L5570" s="1" t="s">
        <v>77</v>
      </c>
      <c r="M5570" s="1">
        <v>579850</v>
      </c>
      <c r="N5570" s="17">
        <v>1430.9473711554449</v>
      </c>
      <c r="O5570" s="8">
        <v>7867.057253366791</v>
      </c>
      <c r="P5570" s="8">
        <v>9874.863943363669</v>
      </c>
      <c r="Q5570" s="8">
        <f>P5570-Table3[[#This Row],[paid]]</f>
        <v>2007.806689996878</v>
      </c>
      <c r="R5570" s="8">
        <v>6.9009274152340261</v>
      </c>
      <c r="S5570" s="8">
        <v>6800</v>
      </c>
      <c r="T5570" s="10">
        <v>0.04</v>
      </c>
      <c r="U5570" s="8">
        <v>1051.1685794251343</v>
      </c>
      <c r="V5570" s="10">
        <v>1.7741486287034949E-2</v>
      </c>
    </row>
    <row r="5571" spans="1:22" x14ac:dyDescent="0.25">
      <c r="A5571" s="6">
        <v>44764</v>
      </c>
      <c r="B5571" s="7" t="str">
        <f t="shared" si="87"/>
        <v>7</v>
      </c>
      <c r="C5571" s="17">
        <f>_xlfn.ISOWEEKNUM(Table3[[#This Row],[dt]])</f>
        <v>29</v>
      </c>
      <c r="D5571" s="1">
        <v>17247</v>
      </c>
      <c r="E5571" s="1" t="s">
        <v>10</v>
      </c>
      <c r="F5571" s="1" t="s">
        <v>95</v>
      </c>
      <c r="G5571" s="1" t="s">
        <v>51</v>
      </c>
      <c r="H5571" s="1" t="s">
        <v>11</v>
      </c>
      <c r="I5571" s="1" t="s">
        <v>18</v>
      </c>
      <c r="J5571" s="1" t="s">
        <v>16</v>
      </c>
      <c r="K5571" s="1" t="s">
        <v>15</v>
      </c>
      <c r="L5571" s="1" t="s">
        <v>76</v>
      </c>
      <c r="M5571" s="1">
        <v>335820</v>
      </c>
      <c r="N5571" s="17">
        <v>1411.4596372607245</v>
      </c>
      <c r="O5571" s="8">
        <v>7133.3576055234325</v>
      </c>
      <c r="P5571" s="8">
        <v>9119.9695093687806</v>
      </c>
      <c r="Q5571" s="8">
        <f>P5571-Table3[[#This Row],[paid]]</f>
        <v>1986.611903845348</v>
      </c>
      <c r="R5571" s="8">
        <v>6.4613746426842678</v>
      </c>
      <c r="S5571" s="8">
        <v>7200</v>
      </c>
      <c r="T5571" s="10">
        <v>7.0000000000000007E-2</v>
      </c>
      <c r="U5571" s="8">
        <v>1368.6346940508563</v>
      </c>
      <c r="V5571" s="10">
        <v>2.5011682561820018E-2</v>
      </c>
    </row>
    <row r="5572" spans="1:22" x14ac:dyDescent="0.25">
      <c r="A5572" s="6">
        <v>44764</v>
      </c>
      <c r="B5572" s="7" t="str">
        <f t="shared" si="87"/>
        <v>7</v>
      </c>
      <c r="C5572" s="17">
        <f>_xlfn.ISOWEEKNUM(Table3[[#This Row],[dt]])</f>
        <v>29</v>
      </c>
      <c r="D5572" s="1">
        <v>7576</v>
      </c>
      <c r="E5572" s="1" t="s">
        <v>10</v>
      </c>
      <c r="F5572" s="1" t="s">
        <v>94</v>
      </c>
      <c r="G5572" s="1" t="s">
        <v>63</v>
      </c>
      <c r="H5572" s="1" t="s">
        <v>17</v>
      </c>
      <c r="I5572" s="1" t="s">
        <v>12</v>
      </c>
      <c r="J5572" s="1" t="s">
        <v>16</v>
      </c>
      <c r="K5572" s="1" t="s">
        <v>14</v>
      </c>
      <c r="L5572" s="1" t="s">
        <v>75</v>
      </c>
      <c r="M5572" s="1">
        <v>176750</v>
      </c>
      <c r="N5572" s="17">
        <v>590.76332429990964</v>
      </c>
      <c r="O5572" s="8">
        <v>5401.4094247100102</v>
      </c>
      <c r="P5572" s="8">
        <v>7186.8346568615952</v>
      </c>
      <c r="Q5572" s="8">
        <f>P5572-Table3[[#This Row],[paid]]</f>
        <v>1785.4252321515851</v>
      </c>
      <c r="R5572" s="8">
        <v>12.165336542139663</v>
      </c>
      <c r="S5572" s="8">
        <v>11400</v>
      </c>
      <c r="T5572" s="10">
        <v>0.1</v>
      </c>
      <c r="U5572" s="8">
        <v>4232.7399055035739</v>
      </c>
      <c r="V5572" s="10">
        <v>9.8159577143427268E-2</v>
      </c>
    </row>
    <row r="5573" spans="1:22" x14ac:dyDescent="0.25">
      <c r="A5573" s="6">
        <v>44764</v>
      </c>
      <c r="B5573" s="7" t="str">
        <f t="shared" si="87"/>
        <v>7</v>
      </c>
      <c r="C5573" s="17">
        <f>_xlfn.ISOWEEKNUM(Table3[[#This Row],[dt]])</f>
        <v>29</v>
      </c>
      <c r="D5573" s="1">
        <v>17673</v>
      </c>
      <c r="E5573" s="1" t="s">
        <v>10</v>
      </c>
      <c r="F5573" s="1" t="s">
        <v>90</v>
      </c>
      <c r="G5573" s="1" t="s">
        <v>43</v>
      </c>
      <c r="H5573" s="1" t="s">
        <v>11</v>
      </c>
      <c r="I5573" s="1" t="s">
        <v>18</v>
      </c>
      <c r="J5573" s="1" t="s">
        <v>16</v>
      </c>
      <c r="K5573" s="1" t="s">
        <v>14</v>
      </c>
      <c r="L5573" s="1" t="s">
        <v>78</v>
      </c>
      <c r="M5573" s="1">
        <v>188260</v>
      </c>
      <c r="N5573" s="17">
        <v>512.59398889936119</v>
      </c>
      <c r="O5573" s="8">
        <v>2686.601240854468</v>
      </c>
      <c r="P5573" s="8">
        <v>4413.8963033062983</v>
      </c>
      <c r="Q5573" s="8">
        <f>P5573-Table3[[#This Row],[paid]]</f>
        <v>1727.2950624518303</v>
      </c>
      <c r="R5573" s="8">
        <v>8.6109014129950889</v>
      </c>
      <c r="S5573" s="8">
        <v>2600</v>
      </c>
      <c r="T5573" s="10">
        <v>0.1</v>
      </c>
      <c r="U5573" s="8">
        <v>940.79868981313575</v>
      </c>
      <c r="V5573" s="10">
        <v>3.5524119929611686E-2</v>
      </c>
    </row>
    <row r="5574" spans="1:22" x14ac:dyDescent="0.25">
      <c r="A5574" s="6">
        <v>44764</v>
      </c>
      <c r="B5574" s="7" t="str">
        <f t="shared" si="87"/>
        <v>7</v>
      </c>
      <c r="C5574" s="17">
        <f>_xlfn.ISOWEEKNUM(Table3[[#This Row],[dt]])</f>
        <v>29</v>
      </c>
      <c r="D5574" s="1">
        <v>2612</v>
      </c>
      <c r="E5574" s="1" t="s">
        <v>10</v>
      </c>
      <c r="F5574" s="1" t="s">
        <v>94</v>
      </c>
      <c r="G5574" s="1" t="s">
        <v>48</v>
      </c>
      <c r="H5574" s="1" t="s">
        <v>17</v>
      </c>
      <c r="I5574" s="1" t="s">
        <v>12</v>
      </c>
      <c r="J5574" s="1" t="s">
        <v>16</v>
      </c>
      <c r="K5574" s="1" t="s">
        <v>20</v>
      </c>
      <c r="L5574" s="1" t="s">
        <v>81</v>
      </c>
      <c r="M5574" s="1">
        <v>134550</v>
      </c>
      <c r="N5574" s="17">
        <v>281.36049679994932</v>
      </c>
      <c r="O5574" s="8">
        <v>3871.8274243450901</v>
      </c>
      <c r="P5574" s="8">
        <v>5501.9155941282961</v>
      </c>
      <c r="Q5574" s="8">
        <f>P5574-Table3[[#This Row],[paid]]</f>
        <v>1630.088169783206</v>
      </c>
      <c r="R5574" s="8">
        <v>19.554683961338839</v>
      </c>
      <c r="S5574" s="8">
        <v>4000</v>
      </c>
      <c r="T5574" s="10">
        <v>0.08</v>
      </c>
      <c r="U5574" s="8">
        <v>2330.2184762045367</v>
      </c>
      <c r="V5574" s="10">
        <v>7.0588095980345794E-2</v>
      </c>
    </row>
    <row r="5575" spans="1:22" x14ac:dyDescent="0.25">
      <c r="A5575" s="6">
        <v>44764</v>
      </c>
      <c r="B5575" s="7" t="str">
        <f t="shared" si="87"/>
        <v>7</v>
      </c>
      <c r="C5575" s="17">
        <f>_xlfn.ISOWEEKNUM(Table3[[#This Row],[dt]])</f>
        <v>29</v>
      </c>
      <c r="D5575" s="1">
        <v>12446</v>
      </c>
      <c r="E5575" s="1" t="s">
        <v>10</v>
      </c>
      <c r="F5575" s="1" t="s">
        <v>91</v>
      </c>
      <c r="G5575" s="1" t="s">
        <v>31</v>
      </c>
      <c r="H5575" s="1" t="s">
        <v>11</v>
      </c>
      <c r="I5575" s="1" t="s">
        <v>12</v>
      </c>
      <c r="J5575" s="1" t="s">
        <v>13</v>
      </c>
      <c r="K5575" s="1" t="s">
        <v>15</v>
      </c>
      <c r="L5575" s="1" t="s">
        <v>78</v>
      </c>
      <c r="M5575" s="1">
        <v>241120</v>
      </c>
      <c r="N5575" s="17">
        <v>1454.6388360163887</v>
      </c>
      <c r="O5575" s="8">
        <v>5492.3793432311377</v>
      </c>
      <c r="P5575" s="8">
        <v>7120.7025800340462</v>
      </c>
      <c r="Q5575" s="8">
        <f>P5575-Table3[[#This Row],[paid]]</f>
        <v>1628.3232368029085</v>
      </c>
      <c r="R5575" s="8">
        <v>4.8951687551079663</v>
      </c>
      <c r="S5575" s="8">
        <v>11200</v>
      </c>
      <c r="T5575" s="10">
        <v>0.21</v>
      </c>
      <c r="U5575" s="8">
        <v>2783.4732432043602</v>
      </c>
      <c r="V5575" s="10">
        <v>6.5149780093540791E-2</v>
      </c>
    </row>
    <row r="5576" spans="1:22" x14ac:dyDescent="0.25">
      <c r="A5576" s="6">
        <v>44764</v>
      </c>
      <c r="B5576" s="7" t="str">
        <f t="shared" si="87"/>
        <v>7</v>
      </c>
      <c r="C5576" s="17">
        <f>_xlfn.ISOWEEKNUM(Table3[[#This Row],[dt]])</f>
        <v>29</v>
      </c>
      <c r="D5576" s="1">
        <v>17947</v>
      </c>
      <c r="E5576" s="1" t="s">
        <v>10</v>
      </c>
      <c r="F5576" s="1" t="s">
        <v>95</v>
      </c>
      <c r="G5576" s="1" t="s">
        <v>52</v>
      </c>
      <c r="H5576" s="1" t="s">
        <v>19</v>
      </c>
      <c r="I5576" s="1" t="s">
        <v>12</v>
      </c>
      <c r="J5576" s="1" t="s">
        <v>16</v>
      </c>
      <c r="K5576" s="1" t="s">
        <v>14</v>
      </c>
      <c r="L5576" s="1" t="s">
        <v>78</v>
      </c>
      <c r="M5576" s="1">
        <v>320480</v>
      </c>
      <c r="N5576" s="17">
        <v>516.13021971701369</v>
      </c>
      <c r="O5576" s="8">
        <v>6737.3949236813041</v>
      </c>
      <c r="P5576" s="8">
        <v>8279.4598149522008</v>
      </c>
      <c r="Q5576" s="8">
        <f>P5576-Table3[[#This Row],[paid]]</f>
        <v>1542.0648912708966</v>
      </c>
      <c r="R5576" s="8">
        <v>16.041416484955487</v>
      </c>
      <c r="S5576" s="8">
        <v>9800</v>
      </c>
      <c r="T5576" s="10">
        <v>0.15</v>
      </c>
      <c r="U5576" s="8">
        <v>1563.3365482574802</v>
      </c>
      <c r="V5576" s="10">
        <v>3.1470180084176298E-2</v>
      </c>
    </row>
    <row r="5577" spans="1:22" x14ac:dyDescent="0.25">
      <c r="A5577" s="6">
        <v>44764</v>
      </c>
      <c r="B5577" s="7" t="str">
        <f t="shared" si="87"/>
        <v>7</v>
      </c>
      <c r="C5577" s="17">
        <f>_xlfn.ISOWEEKNUM(Table3[[#This Row],[dt]])</f>
        <v>29</v>
      </c>
      <c r="D5577" s="1">
        <v>2480</v>
      </c>
      <c r="E5577" s="1" t="s">
        <v>10</v>
      </c>
      <c r="F5577" s="1" t="s">
        <v>91</v>
      </c>
      <c r="G5577" s="1" t="s">
        <v>48</v>
      </c>
      <c r="H5577" s="1" t="s">
        <v>17</v>
      </c>
      <c r="I5577" s="1" t="s">
        <v>12</v>
      </c>
      <c r="J5577" s="1" t="s">
        <v>13</v>
      </c>
      <c r="K5577" s="1" t="s">
        <v>14</v>
      </c>
      <c r="L5577" s="1" t="s">
        <v>75</v>
      </c>
      <c r="M5577" s="1">
        <v>557920</v>
      </c>
      <c r="N5577" s="17">
        <v>1736.3994816734544</v>
      </c>
      <c r="O5577" s="8">
        <v>20153.101857886701</v>
      </c>
      <c r="P5577" s="8">
        <v>21681.43470888897</v>
      </c>
      <c r="Q5577" s="8">
        <f>P5577-Table3[[#This Row],[paid]]</f>
        <v>1528.3328510022693</v>
      </c>
      <c r="R5577" s="8">
        <v>12.4864323778728</v>
      </c>
      <c r="S5577" s="8">
        <v>50000</v>
      </c>
      <c r="T5577" s="10">
        <v>0.06</v>
      </c>
      <c r="U5577" s="8">
        <v>2015.9891552015622</v>
      </c>
      <c r="V5577" s="10">
        <v>1.5497046069365554E-2</v>
      </c>
    </row>
    <row r="5578" spans="1:22" x14ac:dyDescent="0.25">
      <c r="A5578" s="6">
        <v>44764</v>
      </c>
      <c r="B5578" s="7" t="str">
        <f t="shared" si="87"/>
        <v>7</v>
      </c>
      <c r="C5578" s="17">
        <f>_xlfn.ISOWEEKNUM(Table3[[#This Row],[dt]])</f>
        <v>29</v>
      </c>
      <c r="D5578" s="1">
        <v>2406</v>
      </c>
      <c r="E5578" s="1" t="s">
        <v>10</v>
      </c>
      <c r="F5578" s="1" t="s">
        <v>95</v>
      </c>
      <c r="G5578" s="1" t="s">
        <v>72</v>
      </c>
      <c r="H5578" s="1" t="s">
        <v>17</v>
      </c>
      <c r="I5578" s="1" t="s">
        <v>18</v>
      </c>
      <c r="J5578" s="1" t="s">
        <v>16</v>
      </c>
      <c r="K5578" s="1" t="s">
        <v>14</v>
      </c>
      <c r="L5578" s="1" t="s">
        <v>79</v>
      </c>
      <c r="M5578" s="1">
        <v>58680</v>
      </c>
      <c r="N5578" s="17">
        <v>292.07239819004525</v>
      </c>
      <c r="O5578" s="8">
        <v>3152.1601571970045</v>
      </c>
      <c r="P5578" s="8">
        <v>4649.7928110688845</v>
      </c>
      <c r="Q5578" s="8">
        <f>P5578-Table3[[#This Row],[paid]]</f>
        <v>1497.6326538718799</v>
      </c>
      <c r="R5578" s="8">
        <v>15.920000793924265</v>
      </c>
      <c r="S5578" s="8">
        <v>5000</v>
      </c>
      <c r="T5578" s="10">
        <v>0.05</v>
      </c>
      <c r="U5578" s="8">
        <v>338.74710930102276</v>
      </c>
      <c r="V5578" s="10">
        <v>1.214201446046626E-2</v>
      </c>
    </row>
    <row r="5579" spans="1:22" x14ac:dyDescent="0.25">
      <c r="A5579" s="6">
        <v>44764</v>
      </c>
      <c r="B5579" s="7" t="str">
        <f t="shared" si="87"/>
        <v>7</v>
      </c>
      <c r="C5579" s="17">
        <f>_xlfn.ISOWEEKNUM(Table3[[#This Row],[dt]])</f>
        <v>29</v>
      </c>
      <c r="D5579" s="1">
        <v>13948</v>
      </c>
      <c r="E5579" s="1" t="s">
        <v>10</v>
      </c>
      <c r="F5579" s="1" t="s">
        <v>94</v>
      </c>
      <c r="G5579" s="1" t="s">
        <v>57</v>
      </c>
      <c r="H5579" s="1" t="s">
        <v>11</v>
      </c>
      <c r="I5579" s="1" t="s">
        <v>18</v>
      </c>
      <c r="J5579" s="1" t="s">
        <v>13</v>
      </c>
      <c r="K5579" s="1" t="s">
        <v>14</v>
      </c>
      <c r="L5579" s="1" t="s">
        <v>77</v>
      </c>
      <c r="M5579" s="1">
        <v>127610</v>
      </c>
      <c r="N5579" s="17">
        <v>631.39013148976551</v>
      </c>
      <c r="O5579" s="8">
        <v>3374.0495203287605</v>
      </c>
      <c r="P5579" s="8">
        <v>4863.7935394825481</v>
      </c>
      <c r="Q5579" s="8">
        <f>P5579-Table3[[#This Row],[paid]]</f>
        <v>1489.7440191537876</v>
      </c>
      <c r="R5579" s="8">
        <v>7.7033094071432879</v>
      </c>
      <c r="S5579" s="8">
        <v>5200</v>
      </c>
      <c r="T5579" s="10">
        <v>0.1</v>
      </c>
      <c r="U5579" s="8">
        <v>2019.1778298249365</v>
      </c>
      <c r="V5579" s="10">
        <v>6.919077373912523E-2</v>
      </c>
    </row>
    <row r="5580" spans="1:22" x14ac:dyDescent="0.25">
      <c r="A5580" s="6">
        <v>44764</v>
      </c>
      <c r="B5580" s="7" t="str">
        <f t="shared" si="87"/>
        <v>7</v>
      </c>
      <c r="C5580" s="17">
        <f>_xlfn.ISOWEEKNUM(Table3[[#This Row],[dt]])</f>
        <v>29</v>
      </c>
      <c r="D5580" s="1">
        <v>7581</v>
      </c>
      <c r="E5580" s="1" t="s">
        <v>10</v>
      </c>
      <c r="F5580" s="1" t="s">
        <v>95</v>
      </c>
      <c r="G5580" s="1" t="s">
        <v>73</v>
      </c>
      <c r="H5580" s="1" t="s">
        <v>11</v>
      </c>
      <c r="I5580" s="1" t="s">
        <v>12</v>
      </c>
      <c r="J5580" s="1" t="s">
        <v>13</v>
      </c>
      <c r="K5580" s="1" t="s">
        <v>14</v>
      </c>
      <c r="L5580" s="1" t="s">
        <v>79</v>
      </c>
      <c r="M5580" s="1">
        <v>588940</v>
      </c>
      <c r="N5580" s="17">
        <v>3108.5698684988852</v>
      </c>
      <c r="O5580" s="8">
        <v>12686.512382693143</v>
      </c>
      <c r="P5580" s="8">
        <v>14165.556799273671</v>
      </c>
      <c r="Q5580" s="8">
        <f>P5580-Table3[[#This Row],[paid]]</f>
        <v>1479.0444165805275</v>
      </c>
      <c r="R5580" s="8">
        <v>4.5569369190708127</v>
      </c>
      <c r="S5580" s="8">
        <v>13000</v>
      </c>
      <c r="T5580" s="10">
        <v>0.17</v>
      </c>
      <c r="U5580" s="8">
        <v>2420.2828250556886</v>
      </c>
      <c r="V5580" s="10">
        <v>2.8476146512172243E-2</v>
      </c>
    </row>
    <row r="5581" spans="1:22" x14ac:dyDescent="0.25">
      <c r="A5581" s="6">
        <v>44764</v>
      </c>
      <c r="B5581" s="7" t="str">
        <f t="shared" si="87"/>
        <v>7</v>
      </c>
      <c r="C5581" s="17">
        <f>_xlfn.ISOWEEKNUM(Table3[[#This Row],[dt]])</f>
        <v>29</v>
      </c>
      <c r="D5581" s="1">
        <v>15408</v>
      </c>
      <c r="E5581" s="1" t="s">
        <v>10</v>
      </c>
      <c r="F5581" s="1" t="s">
        <v>89</v>
      </c>
      <c r="G5581" s="1" t="s">
        <v>41</v>
      </c>
      <c r="H5581" s="1" t="s">
        <v>17</v>
      </c>
      <c r="I5581" s="1" t="s">
        <v>12</v>
      </c>
      <c r="J5581" s="1" t="s">
        <v>16</v>
      </c>
      <c r="K5581" s="1" t="s">
        <v>20</v>
      </c>
      <c r="L5581" s="1" t="s">
        <v>77</v>
      </c>
      <c r="M5581" s="1">
        <v>199670</v>
      </c>
      <c r="N5581" s="17">
        <v>694.21458869341495</v>
      </c>
      <c r="O5581" s="8">
        <v>8577.7252989434164</v>
      </c>
      <c r="P5581" s="8">
        <v>9924.6367338851724</v>
      </c>
      <c r="Q5581" s="8">
        <f>P5581-Table3[[#This Row],[paid]]</f>
        <v>1346.9114349417559</v>
      </c>
      <c r="R5581" s="8">
        <v>14.296208831572359</v>
      </c>
      <c r="S5581" s="8">
        <v>12000</v>
      </c>
      <c r="T5581" s="10">
        <v>0.1</v>
      </c>
      <c r="U5581" s="8">
        <v>1945.5697081314167</v>
      </c>
      <c r="V5581" s="10">
        <v>3.2672391616591183E-2</v>
      </c>
    </row>
    <row r="5582" spans="1:22" x14ac:dyDescent="0.25">
      <c r="A5582" s="6">
        <v>44764</v>
      </c>
      <c r="B5582" s="7" t="str">
        <f t="shared" si="87"/>
        <v>7</v>
      </c>
      <c r="C5582" s="17">
        <f>_xlfn.ISOWEEKNUM(Table3[[#This Row],[dt]])</f>
        <v>29</v>
      </c>
      <c r="D5582" s="1">
        <v>17456</v>
      </c>
      <c r="E5582" s="1" t="s">
        <v>10</v>
      </c>
      <c r="F5582" s="1" t="s">
        <v>95</v>
      </c>
      <c r="G5582" s="1" t="s">
        <v>49</v>
      </c>
      <c r="H5582" s="1" t="s">
        <v>17</v>
      </c>
      <c r="I5582" s="1" t="s">
        <v>18</v>
      </c>
      <c r="J5582" s="1" t="s">
        <v>16</v>
      </c>
      <c r="K5582" s="1" t="s">
        <v>15</v>
      </c>
      <c r="L5582" s="1" t="s">
        <v>76</v>
      </c>
      <c r="M5582" s="1">
        <v>274990</v>
      </c>
      <c r="N5582" s="17">
        <v>492.56496291437509</v>
      </c>
      <c r="O5582" s="8">
        <v>7333.6607616588508</v>
      </c>
      <c r="P5582" s="8">
        <v>8479.5876551481215</v>
      </c>
      <c r="Q5582" s="8">
        <f>P5582-Table3[[#This Row],[paid]]</f>
        <v>1145.9268934892707</v>
      </c>
      <c r="R5582" s="8">
        <v>17.215166107180401</v>
      </c>
      <c r="S5582" s="8">
        <v>10400</v>
      </c>
      <c r="T5582" s="10">
        <v>0.05</v>
      </c>
      <c r="U5582" s="8">
        <v>350.5151467746465</v>
      </c>
      <c r="V5582" s="10">
        <v>6.8893905582354982E-3</v>
      </c>
    </row>
    <row r="5583" spans="1:22" x14ac:dyDescent="0.25">
      <c r="A5583" s="6">
        <v>44764</v>
      </c>
      <c r="B5583" s="7" t="str">
        <f t="shared" si="87"/>
        <v>7</v>
      </c>
      <c r="C5583" s="17">
        <f>_xlfn.ISOWEEKNUM(Table3[[#This Row],[dt]])</f>
        <v>29</v>
      </c>
      <c r="D5583" s="1">
        <v>17833</v>
      </c>
      <c r="E5583" s="1" t="s">
        <v>10</v>
      </c>
      <c r="F5583" s="1" t="s">
        <v>95</v>
      </c>
      <c r="G5583" s="1" t="s">
        <v>54</v>
      </c>
      <c r="H5583" s="1" t="s">
        <v>11</v>
      </c>
      <c r="I5583" s="1" t="s">
        <v>12</v>
      </c>
      <c r="J5583" s="1" t="s">
        <v>13</v>
      </c>
      <c r="K5583" s="1" t="s">
        <v>15</v>
      </c>
      <c r="L5583" s="1" t="s">
        <v>78</v>
      </c>
      <c r="M5583" s="1">
        <v>156190</v>
      </c>
      <c r="N5583" s="17">
        <v>1117.214696000867</v>
      </c>
      <c r="O5583" s="8">
        <v>2598.3638491944535</v>
      </c>
      <c r="P5583" s="8">
        <v>3665.31600742099</v>
      </c>
      <c r="Q5583" s="8">
        <f>P5583-Table3[[#This Row],[paid]]</f>
        <v>1066.9521582265365</v>
      </c>
      <c r="R5583" s="8">
        <v>3.280762435851583</v>
      </c>
      <c r="S5583" s="8">
        <v>6000</v>
      </c>
      <c r="T5583" s="10">
        <v>0.15</v>
      </c>
      <c r="U5583" s="8">
        <v>1038.3741018645371</v>
      </c>
      <c r="V5583" s="10">
        <v>4.7216215453282917E-2</v>
      </c>
    </row>
    <row r="5584" spans="1:22" x14ac:dyDescent="0.25">
      <c r="A5584" s="6">
        <v>44764</v>
      </c>
      <c r="B5584" s="7" t="str">
        <f t="shared" si="87"/>
        <v>7</v>
      </c>
      <c r="C5584" s="17">
        <f>_xlfn.ISOWEEKNUM(Table3[[#This Row],[dt]])</f>
        <v>29</v>
      </c>
      <c r="D5584" s="1">
        <v>16857</v>
      </c>
      <c r="E5584" s="1" t="s">
        <v>10</v>
      </c>
      <c r="F5584" s="1" t="s">
        <v>89</v>
      </c>
      <c r="G5584" s="1" t="s">
        <v>35</v>
      </c>
      <c r="H5584" s="1" t="s">
        <v>11</v>
      </c>
      <c r="I5584" s="1" t="s">
        <v>12</v>
      </c>
      <c r="J5584" s="1" t="s">
        <v>13</v>
      </c>
      <c r="K5584" s="1" t="s">
        <v>15</v>
      </c>
      <c r="L5584" s="1" t="s">
        <v>77</v>
      </c>
      <c r="M5584" s="1">
        <v>313360</v>
      </c>
      <c r="N5584" s="17">
        <v>837.35403851971364</v>
      </c>
      <c r="O5584" s="8">
        <v>3354.734314675477</v>
      </c>
      <c r="P5584" s="8">
        <v>4416.824412821029</v>
      </c>
      <c r="Q5584" s="8">
        <f>P5584-Table3[[#This Row],[paid]]</f>
        <v>1062.090098145552</v>
      </c>
      <c r="R5584" s="8">
        <v>5.274739488483454</v>
      </c>
      <c r="S5584" s="8">
        <v>3000</v>
      </c>
      <c r="T5584" s="10">
        <v>0.08</v>
      </c>
      <c r="U5584" s="8">
        <v>859.02609872195887</v>
      </c>
      <c r="V5584" s="10">
        <v>3.2414921462140797E-2</v>
      </c>
    </row>
    <row r="5585" spans="1:22" x14ac:dyDescent="0.25">
      <c r="A5585" s="6">
        <v>44764</v>
      </c>
      <c r="B5585" s="7" t="str">
        <f t="shared" si="87"/>
        <v>7</v>
      </c>
      <c r="C5585" s="17">
        <f>_xlfn.ISOWEEKNUM(Table3[[#This Row],[dt]])</f>
        <v>29</v>
      </c>
      <c r="D5585" s="1">
        <v>17631</v>
      </c>
      <c r="E5585" s="1" t="s">
        <v>10</v>
      </c>
      <c r="F5585" s="1" t="s">
        <v>89</v>
      </c>
      <c r="G5585" s="1" t="s">
        <v>25</v>
      </c>
      <c r="H5585" s="1" t="s">
        <v>17</v>
      </c>
      <c r="I5585" s="1" t="s">
        <v>12</v>
      </c>
      <c r="J5585" s="1" t="s">
        <v>16</v>
      </c>
      <c r="K5585" s="1" t="s">
        <v>14</v>
      </c>
      <c r="L5585" s="1" t="s">
        <v>79</v>
      </c>
      <c r="M5585" s="1">
        <v>140740</v>
      </c>
      <c r="N5585" s="17">
        <v>406.52366943032894</v>
      </c>
      <c r="O5585" s="8">
        <v>4104.708324085962</v>
      </c>
      <c r="P5585" s="8">
        <v>5150.1885489155593</v>
      </c>
      <c r="Q5585" s="8">
        <f>P5585-Table3[[#This Row],[paid]]</f>
        <v>1045.4802248295973</v>
      </c>
      <c r="R5585" s="8">
        <v>12.668852852117167</v>
      </c>
      <c r="S5585" s="8">
        <v>4200</v>
      </c>
      <c r="T5585" s="10">
        <v>0.17</v>
      </c>
      <c r="U5585" s="8">
        <v>1269.5077199981877</v>
      </c>
      <c r="V5585" s="10">
        <v>4.1082888129260801E-2</v>
      </c>
    </row>
    <row r="5586" spans="1:22" x14ac:dyDescent="0.25">
      <c r="A5586" s="6">
        <v>44764</v>
      </c>
      <c r="B5586" s="7" t="str">
        <f t="shared" si="87"/>
        <v>7</v>
      </c>
      <c r="C5586" s="17">
        <f>_xlfn.ISOWEEKNUM(Table3[[#This Row],[dt]])</f>
        <v>29</v>
      </c>
      <c r="D5586" s="1">
        <v>15372</v>
      </c>
      <c r="E5586" s="1" t="s">
        <v>10</v>
      </c>
      <c r="F5586" s="1" t="s">
        <v>94</v>
      </c>
      <c r="G5586" s="1" t="s">
        <v>52</v>
      </c>
      <c r="H5586" s="1" t="s">
        <v>11</v>
      </c>
      <c r="I5586" s="1" t="s">
        <v>12</v>
      </c>
      <c r="J5586" s="1" t="s">
        <v>16</v>
      </c>
      <c r="K5586" s="1" t="s">
        <v>15</v>
      </c>
      <c r="L5586" s="1" t="s">
        <v>77</v>
      </c>
      <c r="M5586" s="1">
        <v>463620</v>
      </c>
      <c r="N5586" s="17">
        <v>3907.0348261882723</v>
      </c>
      <c r="O5586" s="8">
        <v>4016.9541746969085</v>
      </c>
      <c r="P5586" s="8">
        <v>4954.0340453734816</v>
      </c>
      <c r="Q5586" s="8">
        <f>P5586-Table3[[#This Row],[paid]]</f>
        <v>937.07987067657314</v>
      </c>
      <c r="R5586" s="8">
        <v>1.2679779591846301</v>
      </c>
      <c r="S5586" s="8">
        <v>6400</v>
      </c>
      <c r="T5586" s="10">
        <v>0.105</v>
      </c>
      <c r="U5586" s="8">
        <v>2681.2333180827968</v>
      </c>
      <c r="V5586" s="10">
        <v>9.0203703807363866E-2</v>
      </c>
    </row>
    <row r="5587" spans="1:22" x14ac:dyDescent="0.25">
      <c r="A5587" s="6">
        <v>44764</v>
      </c>
      <c r="B5587" s="7" t="str">
        <f t="shared" si="87"/>
        <v>7</v>
      </c>
      <c r="C5587" s="17">
        <f>_xlfn.ISOWEEKNUM(Table3[[#This Row],[dt]])</f>
        <v>29</v>
      </c>
      <c r="D5587" s="1">
        <v>16537</v>
      </c>
      <c r="E5587" s="1" t="s">
        <v>10</v>
      </c>
      <c r="F5587" s="1" t="s">
        <v>95</v>
      </c>
      <c r="G5587" s="1" t="s">
        <v>67</v>
      </c>
      <c r="H5587" s="1" t="s">
        <v>17</v>
      </c>
      <c r="I5587" s="1" t="s">
        <v>12</v>
      </c>
      <c r="J5587" s="1" t="s">
        <v>16</v>
      </c>
      <c r="K5587" s="1" t="s">
        <v>15</v>
      </c>
      <c r="L5587" s="1" t="s">
        <v>77</v>
      </c>
      <c r="M5587" s="1">
        <v>182280</v>
      </c>
      <c r="N5587" s="17">
        <v>496.85760781122866</v>
      </c>
      <c r="O5587" s="8">
        <v>3863.5312475024357</v>
      </c>
      <c r="P5587" s="8">
        <v>4775.1863018358008</v>
      </c>
      <c r="Q5587" s="8">
        <f>P5587-Table3[[#This Row],[paid]]</f>
        <v>911.65505433336511</v>
      </c>
      <c r="R5587" s="8">
        <v>9.6107742475184956</v>
      </c>
      <c r="S5587" s="8">
        <v>3000</v>
      </c>
      <c r="T5587" s="10">
        <v>7.4999999999999997E-2</v>
      </c>
      <c r="U5587" s="8">
        <v>465.79782292954332</v>
      </c>
      <c r="V5587" s="10">
        <v>1.6257579407616313E-2</v>
      </c>
    </row>
    <row r="5588" spans="1:22" x14ac:dyDescent="0.25">
      <c r="A5588" s="6">
        <v>44764</v>
      </c>
      <c r="B5588" s="7" t="str">
        <f t="shared" si="87"/>
        <v>7</v>
      </c>
      <c r="C5588" s="17">
        <f>_xlfn.ISOWEEKNUM(Table3[[#This Row],[dt]])</f>
        <v>29</v>
      </c>
      <c r="D5588" s="1">
        <v>18006</v>
      </c>
      <c r="E5588" s="1" t="s">
        <v>10</v>
      </c>
      <c r="F5588" s="1" t="s">
        <v>89</v>
      </c>
      <c r="G5588" s="1" t="s">
        <v>72</v>
      </c>
      <c r="H5588" s="1" t="s">
        <v>11</v>
      </c>
      <c r="I5588" s="1" t="s">
        <v>22</v>
      </c>
      <c r="J5588" s="1" t="s">
        <v>16</v>
      </c>
      <c r="K5588" s="1" t="s">
        <v>14</v>
      </c>
      <c r="L5588" s="1" t="s">
        <v>78</v>
      </c>
      <c r="M5588" s="1">
        <v>80110</v>
      </c>
      <c r="N5588" s="17">
        <v>408.80962299520934</v>
      </c>
      <c r="O5588" s="8">
        <v>2247.1821597463922</v>
      </c>
      <c r="P5588" s="8">
        <v>3124.7268419302141</v>
      </c>
      <c r="Q5588" s="8">
        <f>P5588-Table3[[#This Row],[paid]]</f>
        <v>877.54468218382181</v>
      </c>
      <c r="R5588" s="8">
        <v>7.6434767338312666</v>
      </c>
      <c r="S5588" s="8">
        <v>4000</v>
      </c>
      <c r="T5588" s="10">
        <v>0.08</v>
      </c>
      <c r="U5588" s="8">
        <v>1282.4208018888642</v>
      </c>
      <c r="V5588" s="10">
        <v>6.8401755137988532E-2</v>
      </c>
    </row>
    <row r="5589" spans="1:22" x14ac:dyDescent="0.25">
      <c r="A5589" s="6">
        <v>44764</v>
      </c>
      <c r="B5589" s="7" t="str">
        <f t="shared" si="87"/>
        <v>7</v>
      </c>
      <c r="C5589" s="17">
        <f>_xlfn.ISOWEEKNUM(Table3[[#This Row],[dt]])</f>
        <v>29</v>
      </c>
      <c r="D5589" s="1">
        <v>17100</v>
      </c>
      <c r="E5589" s="1" t="s">
        <v>10</v>
      </c>
      <c r="F5589" s="1" t="s">
        <v>89</v>
      </c>
      <c r="G5589" s="1" t="s">
        <v>40</v>
      </c>
      <c r="H5589" s="1" t="s">
        <v>11</v>
      </c>
      <c r="I5589" s="1" t="s">
        <v>21</v>
      </c>
      <c r="J5589" s="1" t="s">
        <v>13</v>
      </c>
      <c r="K5589" s="1" t="s">
        <v>15</v>
      </c>
      <c r="L5589" s="1" t="s">
        <v>76</v>
      </c>
      <c r="M5589" s="1">
        <v>71750</v>
      </c>
      <c r="N5589" s="17">
        <v>646.86260367832676</v>
      </c>
      <c r="O5589" s="8">
        <v>1990.7747332290965</v>
      </c>
      <c r="P5589" s="8">
        <v>2861.6838383857771</v>
      </c>
      <c r="Q5589" s="8">
        <f>P5589-Table3[[#This Row],[paid]]</f>
        <v>870.90910515668065</v>
      </c>
      <c r="R5589" s="8">
        <v>4.4239438516202139</v>
      </c>
      <c r="S5589" s="8">
        <v>3000</v>
      </c>
      <c r="T5589" s="10">
        <v>7.0000000000000007E-2</v>
      </c>
      <c r="U5589" s="8">
        <v>1037.7702720594482</v>
      </c>
      <c r="V5589" s="10">
        <v>6.04405384305041E-2</v>
      </c>
    </row>
    <row r="5590" spans="1:22" x14ac:dyDescent="0.25">
      <c r="A5590" s="6">
        <v>44764</v>
      </c>
      <c r="B5590" s="7" t="str">
        <f t="shared" si="87"/>
        <v>7</v>
      </c>
      <c r="C5590" s="17">
        <f>_xlfn.ISOWEEKNUM(Table3[[#This Row],[dt]])</f>
        <v>29</v>
      </c>
      <c r="D5590" s="1">
        <v>16911</v>
      </c>
      <c r="E5590" s="1" t="s">
        <v>10</v>
      </c>
      <c r="F5590" s="1" t="s">
        <v>94</v>
      </c>
      <c r="G5590" s="1" t="s">
        <v>57</v>
      </c>
      <c r="H5590" s="1" t="s">
        <v>11</v>
      </c>
      <c r="I5590" s="1" t="s">
        <v>18</v>
      </c>
      <c r="J5590" s="1" t="s">
        <v>16</v>
      </c>
      <c r="K5590" s="1" t="s">
        <v>15</v>
      </c>
      <c r="L5590" s="1" t="s">
        <v>77</v>
      </c>
      <c r="M5590" s="1">
        <v>140340</v>
      </c>
      <c r="N5590" s="17">
        <v>494.83673156523076</v>
      </c>
      <c r="O5590" s="8">
        <v>4128.0134450702526</v>
      </c>
      <c r="P5590" s="8">
        <v>4934.0402923089177</v>
      </c>
      <c r="Q5590" s="8">
        <f>P5590-Table3[[#This Row],[paid]]</f>
        <v>806.02684723866514</v>
      </c>
      <c r="R5590" s="8">
        <v>9.9710469687687251</v>
      </c>
      <c r="S5590" s="8">
        <v>3400</v>
      </c>
      <c r="T5590" s="10">
        <v>0.11</v>
      </c>
      <c r="U5590" s="8">
        <v>1530.8944714428362</v>
      </c>
      <c r="V5590" s="10">
        <v>5.1711997360768876E-2</v>
      </c>
    </row>
    <row r="5591" spans="1:22" x14ac:dyDescent="0.25">
      <c r="A5591" s="6">
        <v>44764</v>
      </c>
      <c r="B5591" s="7" t="str">
        <f t="shared" si="87"/>
        <v>7</v>
      </c>
      <c r="C5591" s="17">
        <f>_xlfn.ISOWEEKNUM(Table3[[#This Row],[dt]])</f>
        <v>29</v>
      </c>
      <c r="D5591" s="1">
        <v>18184</v>
      </c>
      <c r="E5591" s="1" t="s">
        <v>10</v>
      </c>
      <c r="F5591" s="1" t="s">
        <v>95</v>
      </c>
      <c r="G5591" s="1" t="s">
        <v>26</v>
      </c>
      <c r="H5591" s="1" t="s">
        <v>11</v>
      </c>
      <c r="I5591" s="1" t="s">
        <v>12</v>
      </c>
      <c r="J5591" s="1" t="s">
        <v>13</v>
      </c>
      <c r="K5591" s="1" t="s">
        <v>15</v>
      </c>
      <c r="L5591" s="1" t="s">
        <v>78</v>
      </c>
      <c r="M5591" s="1">
        <v>165060</v>
      </c>
      <c r="N5591" s="17">
        <v>1137.7454406203628</v>
      </c>
      <c r="O5591" s="8">
        <v>2473.6152881192493</v>
      </c>
      <c r="P5591" s="8">
        <v>3257.3431897065984</v>
      </c>
      <c r="Q5591" s="8">
        <f>P5591-Table3[[#This Row],[paid]]</f>
        <v>783.72790158734915</v>
      </c>
      <c r="R5591" s="8">
        <v>2.8629806575454273</v>
      </c>
      <c r="S5591" s="8">
        <v>4600</v>
      </c>
      <c r="T5591" s="10">
        <v>7.0000000000000007E-2</v>
      </c>
      <c r="U5591" s="8">
        <v>830.95630867957505</v>
      </c>
      <c r="V5591" s="10">
        <v>4.2517079118622771E-2</v>
      </c>
    </row>
    <row r="5592" spans="1:22" x14ac:dyDescent="0.25">
      <c r="A5592" s="6">
        <v>44764</v>
      </c>
      <c r="B5592" s="7" t="str">
        <f t="shared" si="87"/>
        <v>7</v>
      </c>
      <c r="C5592" s="17">
        <f>_xlfn.ISOWEEKNUM(Table3[[#This Row],[dt]])</f>
        <v>29</v>
      </c>
      <c r="D5592" s="1">
        <v>15101</v>
      </c>
      <c r="E5592" s="1" t="s">
        <v>10</v>
      </c>
      <c r="F5592" s="1" t="s">
        <v>92</v>
      </c>
      <c r="G5592" s="1" t="s">
        <v>54</v>
      </c>
      <c r="H5592" s="1" t="s">
        <v>17</v>
      </c>
      <c r="I5592" s="1" t="s">
        <v>12</v>
      </c>
      <c r="J5592" s="1" t="s">
        <v>16</v>
      </c>
      <c r="K5592" s="1" t="s">
        <v>14</v>
      </c>
      <c r="L5592" s="1" t="s">
        <v>81</v>
      </c>
      <c r="M5592" s="1">
        <v>91220</v>
      </c>
      <c r="N5592" s="17">
        <v>407.9420905025392</v>
      </c>
      <c r="O5592" s="8">
        <v>4888.3115906881167</v>
      </c>
      <c r="P5592" s="8">
        <v>5633.1865800370151</v>
      </c>
      <c r="Q5592" s="8">
        <f>P5592-Table3[[#This Row],[paid]]</f>
        <v>744.87498934889845</v>
      </c>
      <c r="R5592" s="8">
        <v>13.808789804203721</v>
      </c>
      <c r="S5592" s="8">
        <v>4000</v>
      </c>
      <c r="T5592" s="10">
        <v>0.1</v>
      </c>
      <c r="U5592" s="8">
        <v>2300.4369323845413</v>
      </c>
      <c r="V5592" s="10">
        <v>6.8062037347767765E-2</v>
      </c>
    </row>
    <row r="5593" spans="1:22" x14ac:dyDescent="0.25">
      <c r="A5593" s="6">
        <v>44764</v>
      </c>
      <c r="B5593" s="7" t="str">
        <f t="shared" si="87"/>
        <v>7</v>
      </c>
      <c r="C5593" s="17">
        <f>_xlfn.ISOWEEKNUM(Table3[[#This Row],[dt]])</f>
        <v>29</v>
      </c>
      <c r="D5593" s="1">
        <v>18236</v>
      </c>
      <c r="E5593" s="1" t="s">
        <v>10</v>
      </c>
      <c r="F5593" s="1" t="s">
        <v>89</v>
      </c>
      <c r="G5593" s="1" t="s">
        <v>53</v>
      </c>
      <c r="H5593" s="1" t="s">
        <v>11</v>
      </c>
      <c r="I5593" s="1" t="s">
        <v>12</v>
      </c>
      <c r="J5593" s="1" t="s">
        <v>16</v>
      </c>
      <c r="K5593" s="1" t="s">
        <v>15</v>
      </c>
      <c r="L5593" s="1" t="s">
        <v>79</v>
      </c>
      <c r="M5593" s="1">
        <v>142980</v>
      </c>
      <c r="N5593" s="17">
        <v>435.75833632126211</v>
      </c>
      <c r="O5593" s="8">
        <v>1662.0106489376476</v>
      </c>
      <c r="P5593" s="8">
        <v>2366.7810304878772</v>
      </c>
      <c r="Q5593" s="8">
        <f>P5593-Table3[[#This Row],[paid]]</f>
        <v>704.77038155022956</v>
      </c>
      <c r="R5593" s="8">
        <v>5.4314073494694357</v>
      </c>
      <c r="S5593" s="8">
        <v>1600</v>
      </c>
      <c r="T5593" s="10">
        <v>0.08</v>
      </c>
      <c r="U5593" s="8">
        <v>231.59976590515322</v>
      </c>
      <c r="V5593" s="10">
        <v>1.6309054571151175E-2</v>
      </c>
    </row>
    <row r="5594" spans="1:22" x14ac:dyDescent="0.25">
      <c r="A5594" s="6">
        <v>44764</v>
      </c>
      <c r="B5594" s="7" t="str">
        <f t="shared" si="87"/>
        <v>7</v>
      </c>
      <c r="C5594" s="17">
        <f>_xlfn.ISOWEEKNUM(Table3[[#This Row],[dt]])</f>
        <v>29</v>
      </c>
      <c r="D5594" s="1">
        <v>15169</v>
      </c>
      <c r="E5594" s="1" t="s">
        <v>10</v>
      </c>
      <c r="F5594" s="1" t="s">
        <v>91</v>
      </c>
      <c r="G5594" s="1" t="s">
        <v>58</v>
      </c>
      <c r="H5594" s="1" t="s">
        <v>11</v>
      </c>
      <c r="I5594" s="1" t="s">
        <v>18</v>
      </c>
      <c r="J5594" s="1" t="s">
        <v>13</v>
      </c>
      <c r="K5594" s="1" t="s">
        <v>14</v>
      </c>
      <c r="L5594" s="1" t="s">
        <v>75</v>
      </c>
      <c r="M5594" s="1">
        <v>154160</v>
      </c>
      <c r="N5594" s="17">
        <v>682.06353420051323</v>
      </c>
      <c r="O5594" s="8">
        <v>4799.575924546818</v>
      </c>
      <c r="P5594" s="8">
        <v>5456.026196266831</v>
      </c>
      <c r="Q5594" s="8">
        <f>P5594-Table3[[#This Row],[paid]]</f>
        <v>656.45027172001301</v>
      </c>
      <c r="R5594" s="8">
        <v>7.9992932075780301</v>
      </c>
      <c r="S5594" s="8">
        <v>3800</v>
      </c>
      <c r="T5594" s="10">
        <v>0.09</v>
      </c>
      <c r="U5594" s="8">
        <v>1778.4997985784694</v>
      </c>
      <c r="V5594" s="10">
        <v>5.4328300934337215E-2</v>
      </c>
    </row>
    <row r="5595" spans="1:22" x14ac:dyDescent="0.25">
      <c r="A5595" s="6">
        <v>44764</v>
      </c>
      <c r="B5595" s="7" t="str">
        <f t="shared" si="87"/>
        <v>7</v>
      </c>
      <c r="C5595" s="17">
        <f>_xlfn.ISOWEEKNUM(Table3[[#This Row],[dt]])</f>
        <v>29</v>
      </c>
      <c r="D5595" s="1">
        <v>2917</v>
      </c>
      <c r="E5595" s="1" t="s">
        <v>10</v>
      </c>
      <c r="F5595" s="1" t="s">
        <v>93</v>
      </c>
      <c r="G5595" s="1" t="s">
        <v>44</v>
      </c>
      <c r="H5595" s="1" t="s">
        <v>17</v>
      </c>
      <c r="I5595" s="1" t="s">
        <v>18</v>
      </c>
      <c r="J5595" s="1" t="s">
        <v>13</v>
      </c>
      <c r="K5595" s="1" t="s">
        <v>15</v>
      </c>
      <c r="L5595" s="1" t="s">
        <v>77</v>
      </c>
      <c r="M5595" s="1">
        <v>68160</v>
      </c>
      <c r="N5595" s="17">
        <v>425.55671175858481</v>
      </c>
      <c r="O5595" s="8">
        <v>1227.1699583709101</v>
      </c>
      <c r="P5595" s="8">
        <v>1813.3000425459859</v>
      </c>
      <c r="Q5595" s="8">
        <f>P5595-Table3[[#This Row],[paid]]</f>
        <v>586.13008417507581</v>
      </c>
      <c r="R5595" s="8">
        <v>4.2610067998989933</v>
      </c>
      <c r="S5595" s="8">
        <v>1600</v>
      </c>
      <c r="T5595" s="10">
        <v>7.0000000000000007E-2</v>
      </c>
      <c r="U5595" s="8">
        <v>453.2350866400958</v>
      </c>
      <c r="V5595" s="10">
        <v>4.1658401441727722E-2</v>
      </c>
    </row>
    <row r="5596" spans="1:22" x14ac:dyDescent="0.25">
      <c r="A5596" s="6">
        <v>44764</v>
      </c>
      <c r="B5596" s="7" t="str">
        <f t="shared" si="87"/>
        <v>7</v>
      </c>
      <c r="C5596" s="17">
        <f>_xlfn.ISOWEEKNUM(Table3[[#This Row],[dt]])</f>
        <v>29</v>
      </c>
      <c r="D5596" s="1">
        <v>18181</v>
      </c>
      <c r="E5596" s="1" t="s">
        <v>10</v>
      </c>
      <c r="F5596" s="1" t="s">
        <v>90</v>
      </c>
      <c r="G5596" s="1" t="s">
        <v>32</v>
      </c>
      <c r="H5596" s="1" t="s">
        <v>17</v>
      </c>
      <c r="I5596" s="1" t="s">
        <v>12</v>
      </c>
      <c r="J5596" s="1" t="s">
        <v>13</v>
      </c>
      <c r="K5596" s="1" t="s">
        <v>15</v>
      </c>
      <c r="L5596" s="1" t="s">
        <v>79</v>
      </c>
      <c r="M5596" s="1">
        <v>144830</v>
      </c>
      <c r="N5596" s="17">
        <v>766.52586379069305</v>
      </c>
      <c r="O5596" s="8">
        <v>2723.3323731346004</v>
      </c>
      <c r="P5596" s="8">
        <v>3282.2400938776063</v>
      </c>
      <c r="Q5596" s="8">
        <f>P5596-Table3[[#This Row],[paid]]</f>
        <v>558.90772074300594</v>
      </c>
      <c r="R5596" s="8">
        <v>4.2819691401487425</v>
      </c>
      <c r="S5596" s="8">
        <v>5600</v>
      </c>
      <c r="T5596" s="10">
        <v>0.15</v>
      </c>
      <c r="U5596" s="8">
        <v>2355.0253529436736</v>
      </c>
      <c r="V5596" s="10">
        <v>0.11958425168919061</v>
      </c>
    </row>
    <row r="5597" spans="1:22" x14ac:dyDescent="0.25">
      <c r="A5597" s="6">
        <v>44764</v>
      </c>
      <c r="B5597" s="7" t="str">
        <f t="shared" si="87"/>
        <v>7</v>
      </c>
      <c r="C5597" s="17">
        <f>_xlfn.ISOWEEKNUM(Table3[[#This Row],[dt]])</f>
        <v>29</v>
      </c>
      <c r="D5597" s="1">
        <v>12790</v>
      </c>
      <c r="E5597" s="1" t="s">
        <v>10</v>
      </c>
      <c r="F5597" s="1" t="s">
        <v>93</v>
      </c>
      <c r="G5597" s="1" t="s">
        <v>37</v>
      </c>
      <c r="H5597" s="1" t="s">
        <v>19</v>
      </c>
      <c r="I5597" s="1" t="s">
        <v>21</v>
      </c>
      <c r="J5597" s="1" t="s">
        <v>16</v>
      </c>
      <c r="K5597" s="1" t="s">
        <v>14</v>
      </c>
      <c r="L5597" s="1" t="s">
        <v>77</v>
      </c>
      <c r="M5597" s="1">
        <v>82570</v>
      </c>
      <c r="N5597" s="17">
        <v>83.121625331747055</v>
      </c>
      <c r="O5597" s="8">
        <v>1939.2526850939173</v>
      </c>
      <c r="P5597" s="8">
        <v>2442.3308350600159</v>
      </c>
      <c r="Q5597" s="8">
        <f>P5597-Table3[[#This Row],[paid]]</f>
        <v>503.07814996609864</v>
      </c>
      <c r="R5597" s="8">
        <v>29.382616440816928</v>
      </c>
      <c r="S5597" s="8">
        <v>2400</v>
      </c>
      <c r="T5597" s="10">
        <v>0.04</v>
      </c>
      <c r="U5597" s="8">
        <v>45.829708522623498</v>
      </c>
      <c r="V5597" s="10">
        <v>3.1274570357634969E-3</v>
      </c>
    </row>
    <row r="5598" spans="1:22" x14ac:dyDescent="0.25">
      <c r="A5598" s="6">
        <v>44764</v>
      </c>
      <c r="B5598" s="7" t="str">
        <f t="shared" si="87"/>
        <v>7</v>
      </c>
      <c r="C5598" s="17">
        <f>_xlfn.ISOWEEKNUM(Table3[[#This Row],[dt]])</f>
        <v>29</v>
      </c>
      <c r="D5598" s="1">
        <v>17957</v>
      </c>
      <c r="E5598" s="1" t="s">
        <v>10</v>
      </c>
      <c r="F5598" s="1" t="s">
        <v>95</v>
      </c>
      <c r="G5598" s="1" t="s">
        <v>46</v>
      </c>
      <c r="H5598" s="1" t="s">
        <v>17</v>
      </c>
      <c r="I5598" s="1" t="s">
        <v>12</v>
      </c>
      <c r="J5598" s="1" t="s">
        <v>16</v>
      </c>
      <c r="K5598" s="1" t="s">
        <v>15</v>
      </c>
      <c r="L5598" s="1" t="s">
        <v>79</v>
      </c>
      <c r="M5598" s="1">
        <v>261320</v>
      </c>
      <c r="N5598" s="17">
        <v>2804.4243482242509</v>
      </c>
      <c r="O5598" s="8">
        <v>1769.5615115148462</v>
      </c>
      <c r="P5598" s="8">
        <v>2205.6006171434415</v>
      </c>
      <c r="Q5598" s="8">
        <f>P5598-Table3[[#This Row],[paid]]</f>
        <v>436.03910562859528</v>
      </c>
      <c r="R5598" s="8">
        <v>0.78647178289548725</v>
      </c>
      <c r="S5598" s="8">
        <v>2600</v>
      </c>
      <c r="T5598" s="10">
        <v>0.06</v>
      </c>
      <c r="U5598" s="8">
        <v>238.60048117352429</v>
      </c>
      <c r="V5598" s="10">
        <v>1.8029894693155055E-2</v>
      </c>
    </row>
    <row r="5599" spans="1:22" x14ac:dyDescent="0.25">
      <c r="A5599" s="6">
        <v>44764</v>
      </c>
      <c r="B5599" s="7" t="str">
        <f t="shared" si="87"/>
        <v>7</v>
      </c>
      <c r="C5599" s="17">
        <f>_xlfn.ISOWEEKNUM(Table3[[#This Row],[dt]])</f>
        <v>29</v>
      </c>
      <c r="D5599" s="1">
        <v>16483</v>
      </c>
      <c r="E5599" s="1" t="s">
        <v>10</v>
      </c>
      <c r="F5599" s="1" t="s">
        <v>95</v>
      </c>
      <c r="G5599" s="1" t="s">
        <v>37</v>
      </c>
      <c r="H5599" s="1" t="s">
        <v>17</v>
      </c>
      <c r="I5599" s="1" t="s">
        <v>18</v>
      </c>
      <c r="J5599" s="1" t="s">
        <v>13</v>
      </c>
      <c r="K5599" s="1" t="s">
        <v>15</v>
      </c>
      <c r="L5599" s="1" t="s">
        <v>75</v>
      </c>
      <c r="M5599" s="1">
        <v>67160</v>
      </c>
      <c r="N5599" s="17">
        <v>296.04988710891303</v>
      </c>
      <c r="O5599" s="8">
        <v>710.06872375255432</v>
      </c>
      <c r="P5599" s="8">
        <v>854.53563214029953</v>
      </c>
      <c r="Q5599" s="8">
        <f>P5599-Table3[[#This Row],[paid]]</f>
        <v>144.46690838774521</v>
      </c>
      <c r="R5599" s="8">
        <v>2.8864582266364001</v>
      </c>
      <c r="S5599" s="8">
        <v>600</v>
      </c>
      <c r="T5599" s="10">
        <v>0.06</v>
      </c>
      <c r="U5599" s="8">
        <v>178.95264849808464</v>
      </c>
      <c r="V5599" s="10">
        <v>3.4902513475822662E-2</v>
      </c>
    </row>
    <row r="5600" spans="1:22" x14ac:dyDescent="0.25">
      <c r="A5600" s="6">
        <v>44764</v>
      </c>
      <c r="B5600" s="7" t="str">
        <f t="shared" si="87"/>
        <v>7</v>
      </c>
      <c r="C5600" s="17">
        <f>_xlfn.ISOWEEKNUM(Table3[[#This Row],[dt]])</f>
        <v>29</v>
      </c>
      <c r="D5600" s="1">
        <v>16862</v>
      </c>
      <c r="E5600" s="1" t="s">
        <v>10</v>
      </c>
      <c r="F5600" s="1" t="s">
        <v>90</v>
      </c>
      <c r="G5600" s="1" t="s">
        <v>39</v>
      </c>
      <c r="H5600" s="1" t="s">
        <v>17</v>
      </c>
      <c r="I5600" s="1" t="s">
        <v>12</v>
      </c>
      <c r="J5600" s="1" t="s">
        <v>13</v>
      </c>
      <c r="K5600" s="1" t="s">
        <v>14</v>
      </c>
      <c r="L5600" s="1" t="s">
        <v>81</v>
      </c>
      <c r="M5600" s="1">
        <v>105440</v>
      </c>
      <c r="N5600" s="17">
        <v>328.35771784476174</v>
      </c>
      <c r="O5600" s="8">
        <v>3803.4893331082258</v>
      </c>
      <c r="P5600" s="8">
        <v>3927.3744568123016</v>
      </c>
      <c r="Q5600" s="8">
        <f>P5600-Table3[[#This Row],[paid]]</f>
        <v>123.8851237040758</v>
      </c>
      <c r="R5600" s="8">
        <v>11.960658280214547</v>
      </c>
      <c r="S5600" s="8">
        <v>6200</v>
      </c>
      <c r="T5600" s="10">
        <v>0.09</v>
      </c>
      <c r="U5600" s="8">
        <v>1031.995374208291</v>
      </c>
      <c r="V5600" s="10">
        <v>4.3794965549152222E-2</v>
      </c>
    </row>
    <row r="5601" spans="1:22" x14ac:dyDescent="0.25">
      <c r="A5601" s="6">
        <v>44764</v>
      </c>
      <c r="B5601" s="7" t="str">
        <f t="shared" si="87"/>
        <v>7</v>
      </c>
      <c r="C5601" s="17">
        <f>_xlfn.ISOWEEKNUM(Table3[[#This Row],[dt]])</f>
        <v>29</v>
      </c>
      <c r="D5601" s="1">
        <v>17628</v>
      </c>
      <c r="E5601" s="1" t="s">
        <v>10</v>
      </c>
      <c r="F5601" s="1" t="s">
        <v>92</v>
      </c>
      <c r="G5601" s="1" t="s">
        <v>41</v>
      </c>
      <c r="H5601" s="1" t="s">
        <v>11</v>
      </c>
      <c r="I5601" s="1" t="s">
        <v>12</v>
      </c>
      <c r="J5601" s="1" t="s">
        <v>13</v>
      </c>
      <c r="K5601" s="1" t="s">
        <v>15</v>
      </c>
      <c r="L5601" s="1" t="s">
        <v>75</v>
      </c>
      <c r="M5601" s="1">
        <v>13380</v>
      </c>
      <c r="N5601" s="17">
        <v>88.726790450928391</v>
      </c>
      <c r="O5601" s="8">
        <v>192.88401197513934</v>
      </c>
      <c r="P5601" s="8">
        <v>285.23298853087584</v>
      </c>
      <c r="Q5601" s="8">
        <f>P5601-Table3[[#This Row],[paid]]</f>
        <v>92.348976555736499</v>
      </c>
      <c r="R5601" s="8">
        <v>3.2147335329189892</v>
      </c>
      <c r="S5601" s="8">
        <v>200</v>
      </c>
      <c r="T5601" s="10">
        <v>0.06</v>
      </c>
      <c r="U5601" s="8">
        <v>4.0418911824192278</v>
      </c>
      <c r="V5601" s="10">
        <v>2.3617483162550945E-3</v>
      </c>
    </row>
    <row r="5602" spans="1:22" x14ac:dyDescent="0.25">
      <c r="A5602" s="6">
        <v>44764</v>
      </c>
      <c r="B5602" s="7" t="str">
        <f t="shared" si="87"/>
        <v>7</v>
      </c>
      <c r="C5602" s="17">
        <f>_xlfn.ISOWEEKNUM(Table3[[#This Row],[dt]])</f>
        <v>29</v>
      </c>
      <c r="D5602" s="1">
        <v>17644</v>
      </c>
      <c r="E5602" s="1" t="s">
        <v>10</v>
      </c>
      <c r="F5602" s="1" t="s">
        <v>90</v>
      </c>
      <c r="G5602" s="1" t="s">
        <v>54</v>
      </c>
      <c r="H5602" s="1" t="s">
        <v>17</v>
      </c>
      <c r="I5602" s="1" t="s">
        <v>12</v>
      </c>
      <c r="J5602" s="1" t="s">
        <v>13</v>
      </c>
      <c r="K5602" s="1" t="s">
        <v>14</v>
      </c>
      <c r="L5602" s="1" t="s">
        <v>78</v>
      </c>
      <c r="M5602" s="1">
        <v>110</v>
      </c>
      <c r="N5602" s="17">
        <v>0</v>
      </c>
      <c r="O5602" s="8">
        <v>4.6047799999999945</v>
      </c>
      <c r="P5602" s="8">
        <v>3.8373166666666623</v>
      </c>
      <c r="Q5602" s="8">
        <f>P5602-Table3[[#This Row],[paid]]</f>
        <v>-0.76746333333333228</v>
      </c>
      <c r="R5602" s="8">
        <v>18</v>
      </c>
      <c r="S5602" s="8">
        <v>200</v>
      </c>
      <c r="T5602" s="10">
        <v>0.1</v>
      </c>
      <c r="U5602" s="8">
        <v>0.70712126685614896</v>
      </c>
      <c r="V5602" s="10">
        <v>3.0712488625130832E-2</v>
      </c>
    </row>
    <row r="5603" spans="1:22" x14ac:dyDescent="0.25">
      <c r="A5603" s="6">
        <v>44764</v>
      </c>
      <c r="B5603" s="7" t="str">
        <f t="shared" si="87"/>
        <v>7</v>
      </c>
      <c r="C5603" s="17">
        <f>_xlfn.ISOWEEKNUM(Table3[[#This Row],[dt]])</f>
        <v>29</v>
      </c>
      <c r="D5603" s="1">
        <v>2851</v>
      </c>
      <c r="E5603" s="1" t="s">
        <v>10</v>
      </c>
      <c r="F5603" s="1" t="s">
        <v>89</v>
      </c>
      <c r="G5603" s="1" t="s">
        <v>42</v>
      </c>
      <c r="H5603" s="1" t="s">
        <v>11</v>
      </c>
      <c r="I5603" s="1" t="s">
        <v>18</v>
      </c>
      <c r="J5603" s="1" t="s">
        <v>13</v>
      </c>
      <c r="K5603" s="1" t="s">
        <v>15</v>
      </c>
      <c r="L5603" s="1" t="s">
        <v>81</v>
      </c>
      <c r="M5603" s="1">
        <v>33800</v>
      </c>
      <c r="N5603" s="17">
        <v>249.62194478635485</v>
      </c>
      <c r="O5603" s="8">
        <v>1119.0230532742005</v>
      </c>
      <c r="P5603" s="8">
        <v>1108.4631381709153</v>
      </c>
      <c r="Q5603" s="8">
        <f>P5603-Table3[[#This Row],[paid]]</f>
        <v>-10.559915103285221</v>
      </c>
      <c r="R5603" s="8">
        <v>4.4405676717230174</v>
      </c>
      <c r="S5603" s="8">
        <v>1000</v>
      </c>
      <c r="T5603" s="10">
        <v>0.08</v>
      </c>
      <c r="U5603" s="8">
        <v>247.46703339104832</v>
      </c>
      <c r="V5603" s="10">
        <v>3.7208729947693739E-2</v>
      </c>
    </row>
    <row r="5604" spans="1:22" x14ac:dyDescent="0.25">
      <c r="A5604" s="6">
        <v>44764</v>
      </c>
      <c r="B5604" s="7" t="str">
        <f t="shared" si="87"/>
        <v>7</v>
      </c>
      <c r="C5604" s="17">
        <f>_xlfn.ISOWEEKNUM(Table3[[#This Row],[dt]])</f>
        <v>29</v>
      </c>
      <c r="D5604" s="1">
        <v>17473</v>
      </c>
      <c r="E5604" s="1" t="s">
        <v>10</v>
      </c>
      <c r="F5604" s="1" t="s">
        <v>94</v>
      </c>
      <c r="G5604" s="1" t="s">
        <v>60</v>
      </c>
      <c r="H5604" s="1" t="s">
        <v>17</v>
      </c>
      <c r="I5604" s="1" t="s">
        <v>12</v>
      </c>
      <c r="J5604" s="1" t="s">
        <v>16</v>
      </c>
      <c r="K5604" s="1" t="s">
        <v>15</v>
      </c>
      <c r="L5604" s="1" t="s">
        <v>79</v>
      </c>
      <c r="M5604" s="1">
        <v>81210</v>
      </c>
      <c r="N5604" s="17">
        <v>339.56646126760563</v>
      </c>
      <c r="O5604" s="8">
        <v>1515.3924929425591</v>
      </c>
      <c r="P5604" s="8">
        <v>1504.6095504678358</v>
      </c>
      <c r="Q5604" s="8">
        <f>P5604-Table3[[#This Row],[paid]]</f>
        <v>-10.782942474723313</v>
      </c>
      <c r="R5604" s="8">
        <v>4.4309722015864299</v>
      </c>
      <c r="S5604" s="8">
        <v>800</v>
      </c>
      <c r="T5604" s="10">
        <v>6.5000000000000002E-2</v>
      </c>
      <c r="U5604" s="8">
        <v>117.54269568369719</v>
      </c>
      <c r="V5604" s="10">
        <v>1.3020287738121058E-2</v>
      </c>
    </row>
    <row r="5605" spans="1:22" x14ac:dyDescent="0.25">
      <c r="A5605" s="6">
        <v>44764</v>
      </c>
      <c r="B5605" s="7" t="str">
        <f t="shared" si="87"/>
        <v>7</v>
      </c>
      <c r="C5605" s="17">
        <f>_xlfn.ISOWEEKNUM(Table3[[#This Row],[dt]])</f>
        <v>29</v>
      </c>
      <c r="D5605" s="1">
        <v>16602</v>
      </c>
      <c r="E5605" s="1" t="s">
        <v>10</v>
      </c>
      <c r="F5605" s="1" t="s">
        <v>95</v>
      </c>
      <c r="G5605" s="1" t="s">
        <v>60</v>
      </c>
      <c r="H5605" s="1" t="s">
        <v>11</v>
      </c>
      <c r="I5605" s="1" t="s">
        <v>18</v>
      </c>
      <c r="J5605" s="1" t="s">
        <v>16</v>
      </c>
      <c r="K5605" s="1" t="s">
        <v>15</v>
      </c>
      <c r="L5605" s="1" t="s">
        <v>80</v>
      </c>
      <c r="M5605" s="1">
        <v>72460</v>
      </c>
      <c r="N5605" s="17">
        <v>338.70920124651468</v>
      </c>
      <c r="O5605" s="8">
        <v>2069.1909591993085</v>
      </c>
      <c r="P5605" s="8">
        <v>2049.280751511425</v>
      </c>
      <c r="Q5605" s="8">
        <f>P5605-Table3[[#This Row],[paid]]</f>
        <v>-19.910207687883485</v>
      </c>
      <c r="R5605" s="8">
        <v>6.0502659625710775</v>
      </c>
      <c r="S5605" s="8">
        <v>1000</v>
      </c>
      <c r="T5605" s="10">
        <v>7.0000000000000007E-2</v>
      </c>
      <c r="U5605" s="8">
        <v>560.30896942262734</v>
      </c>
      <c r="V5605" s="10">
        <v>4.5569562964093417E-2</v>
      </c>
    </row>
    <row r="5606" spans="1:22" x14ac:dyDescent="0.25">
      <c r="A5606" s="6">
        <v>44764</v>
      </c>
      <c r="B5606" s="7" t="str">
        <f t="shared" si="87"/>
        <v>7</v>
      </c>
      <c r="C5606" s="17">
        <f>_xlfn.ISOWEEKNUM(Table3[[#This Row],[dt]])</f>
        <v>29</v>
      </c>
      <c r="D5606" s="1">
        <v>3534</v>
      </c>
      <c r="E5606" s="1" t="s">
        <v>10</v>
      </c>
      <c r="F5606" s="1" t="s">
        <v>95</v>
      </c>
      <c r="G5606" s="1" t="s">
        <v>58</v>
      </c>
      <c r="H5606" s="1" t="s">
        <v>11</v>
      </c>
      <c r="I5606" s="1" t="s">
        <v>18</v>
      </c>
      <c r="J5606" s="1" t="s">
        <v>13</v>
      </c>
      <c r="K5606" s="1" t="s">
        <v>14</v>
      </c>
      <c r="L5606" s="1" t="s">
        <v>81</v>
      </c>
      <c r="M5606" s="1">
        <v>71970</v>
      </c>
      <c r="N5606" s="17">
        <v>265.98636662286469</v>
      </c>
      <c r="O5606" s="8">
        <v>1876.6004954728912</v>
      </c>
      <c r="P5606" s="8">
        <v>1848.7042496055626</v>
      </c>
      <c r="Q5606" s="8">
        <f>P5606-Table3[[#This Row],[paid]]</f>
        <v>-27.896245867328616</v>
      </c>
      <c r="R5606" s="8">
        <v>6.9503722054551513</v>
      </c>
      <c r="S5606" s="8">
        <v>1400</v>
      </c>
      <c r="T5606" s="10">
        <v>0.08</v>
      </c>
      <c r="U5606" s="8">
        <v>231.69051803449335</v>
      </c>
      <c r="V5606" s="10">
        <v>2.088764946979545E-2</v>
      </c>
    </row>
    <row r="5607" spans="1:22" x14ac:dyDescent="0.25">
      <c r="A5607" s="6">
        <v>44764</v>
      </c>
      <c r="B5607" s="7" t="str">
        <f t="shared" si="87"/>
        <v>7</v>
      </c>
      <c r="C5607" s="17">
        <f>_xlfn.ISOWEEKNUM(Table3[[#This Row],[dt]])</f>
        <v>29</v>
      </c>
      <c r="D5607" s="1">
        <v>17783</v>
      </c>
      <c r="E5607" s="1" t="s">
        <v>10</v>
      </c>
      <c r="F5607" s="1" t="s">
        <v>94</v>
      </c>
      <c r="G5607" s="1" t="s">
        <v>72</v>
      </c>
      <c r="H5607" s="1" t="s">
        <v>11</v>
      </c>
      <c r="I5607" s="1" t="s">
        <v>12</v>
      </c>
      <c r="J5607" s="1" t="s">
        <v>16</v>
      </c>
      <c r="K5607" s="1" t="s">
        <v>14</v>
      </c>
      <c r="L5607" s="1" t="s">
        <v>76</v>
      </c>
      <c r="M5607" s="1">
        <v>1350</v>
      </c>
      <c r="N5607" s="17">
        <v>3.3980073413738858</v>
      </c>
      <c r="O5607" s="8">
        <v>36.260971214147936</v>
      </c>
      <c r="P5607" s="8">
        <v>0.85566004438209609</v>
      </c>
      <c r="Q5607" s="8">
        <f>P5607-Table3[[#This Row],[paid]]</f>
        <v>-35.405311169765838</v>
      </c>
      <c r="R5607" s="8">
        <v>0.25181230009824956</v>
      </c>
      <c r="S5607" s="8">
        <v>200</v>
      </c>
      <c r="T5607" s="10">
        <v>0.15</v>
      </c>
      <c r="U5607" s="8">
        <v>0.48588931956040315</v>
      </c>
      <c r="V5607" s="10">
        <v>9.4642204917429543E-2</v>
      </c>
    </row>
    <row r="5608" spans="1:22" x14ac:dyDescent="0.25">
      <c r="A5608" s="6">
        <v>44764</v>
      </c>
      <c r="B5608" s="7" t="str">
        <f t="shared" si="87"/>
        <v>7</v>
      </c>
      <c r="C5608" s="17">
        <f>_xlfn.ISOWEEKNUM(Table3[[#This Row],[dt]])</f>
        <v>29</v>
      </c>
      <c r="D5608" s="1">
        <v>10601</v>
      </c>
      <c r="E5608" s="1" t="s">
        <v>10</v>
      </c>
      <c r="F5608" s="1" t="s">
        <v>89</v>
      </c>
      <c r="G5608" s="1" t="s">
        <v>47</v>
      </c>
      <c r="H5608" s="1" t="s">
        <v>11</v>
      </c>
      <c r="I5608" s="1" t="s">
        <v>21</v>
      </c>
      <c r="J5608" s="1" t="s">
        <v>16</v>
      </c>
      <c r="K5608" s="1" t="s">
        <v>14</v>
      </c>
      <c r="L5608" s="1" t="s">
        <v>77</v>
      </c>
      <c r="M5608" s="1">
        <v>87460</v>
      </c>
      <c r="N5608" s="17">
        <v>416.02974675063649</v>
      </c>
      <c r="O5608" s="8">
        <v>1641.34994423187</v>
      </c>
      <c r="P5608" s="8">
        <v>1602.9352150890991</v>
      </c>
      <c r="Q5608" s="8">
        <f>P5608-Table3[[#This Row],[paid]]</f>
        <v>-38.414729142770966</v>
      </c>
      <c r="R5608" s="8">
        <v>3.8529341413893663</v>
      </c>
      <c r="S5608" s="8">
        <v>2000</v>
      </c>
      <c r="T5608" s="10">
        <v>0.08</v>
      </c>
      <c r="U5608" s="8">
        <v>643.63364879982782</v>
      </c>
      <c r="V5608" s="10">
        <v>6.6922401972439399E-2</v>
      </c>
    </row>
    <row r="5609" spans="1:22" x14ac:dyDescent="0.25">
      <c r="A5609" s="6">
        <v>44764</v>
      </c>
      <c r="B5609" s="7" t="str">
        <f t="shared" si="87"/>
        <v>7</v>
      </c>
      <c r="C5609" s="17">
        <f>_xlfn.ISOWEEKNUM(Table3[[#This Row],[dt]])</f>
        <v>29</v>
      </c>
      <c r="D5609" s="1">
        <v>5435</v>
      </c>
      <c r="E5609" s="1" t="s">
        <v>10</v>
      </c>
      <c r="F5609" s="1" t="s">
        <v>93</v>
      </c>
      <c r="G5609" s="1" t="s">
        <v>61</v>
      </c>
      <c r="H5609" s="1" t="s">
        <v>17</v>
      </c>
      <c r="I5609" s="1" t="s">
        <v>21</v>
      </c>
      <c r="J5609" s="1" t="s">
        <v>16</v>
      </c>
      <c r="K5609" s="1" t="s">
        <v>15</v>
      </c>
      <c r="L5609" s="1" t="s">
        <v>79</v>
      </c>
      <c r="M5609" s="1">
        <v>2740</v>
      </c>
      <c r="N5609" s="17">
        <v>4.3188471065075431</v>
      </c>
      <c r="O5609" s="8">
        <v>40.268394496883595</v>
      </c>
      <c r="P5609" s="8">
        <v>1.3802622147346826</v>
      </c>
      <c r="Q5609" s="8">
        <f>P5609-Table3[[#This Row],[paid]]</f>
        <v>-38.888132282148909</v>
      </c>
      <c r="R5609" s="8">
        <v>0.31959043251494917</v>
      </c>
      <c r="S5609" s="8">
        <v>200</v>
      </c>
      <c r="T5609" s="10">
        <v>0.08</v>
      </c>
      <c r="U5609" s="8">
        <v>0.50443741722425439</v>
      </c>
      <c r="V5609" s="10">
        <v>6.0910819678469404E-2</v>
      </c>
    </row>
    <row r="5610" spans="1:22" x14ac:dyDescent="0.25">
      <c r="A5610" s="6">
        <v>44764</v>
      </c>
      <c r="B5610" s="7" t="str">
        <f t="shared" si="87"/>
        <v>7</v>
      </c>
      <c r="C5610" s="17">
        <f>_xlfn.ISOWEEKNUM(Table3[[#This Row],[dt]])</f>
        <v>29</v>
      </c>
      <c r="D5610" s="1">
        <v>17871</v>
      </c>
      <c r="E5610" s="1" t="s">
        <v>10</v>
      </c>
      <c r="F5610" s="1" t="s">
        <v>95</v>
      </c>
      <c r="G5610" s="1" t="s">
        <v>69</v>
      </c>
      <c r="H5610" s="1" t="s">
        <v>17</v>
      </c>
      <c r="I5610" s="1" t="s">
        <v>12</v>
      </c>
      <c r="J5610" s="1" t="s">
        <v>16</v>
      </c>
      <c r="K5610" s="1" t="s">
        <v>14</v>
      </c>
      <c r="L5610" s="1" t="s">
        <v>77</v>
      </c>
      <c r="M5610" s="1">
        <v>3710</v>
      </c>
      <c r="N5610" s="17">
        <v>9.5311496467565817</v>
      </c>
      <c r="O5610" s="8">
        <v>51.521020900655124</v>
      </c>
      <c r="P5610" s="8">
        <v>6.8202022244141345</v>
      </c>
      <c r="Q5610" s="8">
        <f>P5610-Table3[[#This Row],[paid]]</f>
        <v>-44.700818676240992</v>
      </c>
      <c r="R5610" s="8">
        <v>0.71556973473132135</v>
      </c>
      <c r="S5610" s="8">
        <v>200</v>
      </c>
      <c r="T5610" s="10">
        <v>0.06</v>
      </c>
      <c r="U5610" s="8">
        <v>0.97147122253891705</v>
      </c>
      <c r="V5610" s="10">
        <v>2.3740039531901316E-2</v>
      </c>
    </row>
    <row r="5611" spans="1:22" x14ac:dyDescent="0.25">
      <c r="A5611" s="6">
        <v>44764</v>
      </c>
      <c r="B5611" s="7" t="str">
        <f t="shared" si="87"/>
        <v>7</v>
      </c>
      <c r="C5611" s="17">
        <f>_xlfn.ISOWEEKNUM(Table3[[#This Row],[dt]])</f>
        <v>29</v>
      </c>
      <c r="D5611" s="1">
        <v>12891</v>
      </c>
      <c r="E5611" s="1" t="s">
        <v>10</v>
      </c>
      <c r="F5611" s="1" t="s">
        <v>90</v>
      </c>
      <c r="G5611" s="1" t="s">
        <v>73</v>
      </c>
      <c r="H5611" s="1" t="s">
        <v>19</v>
      </c>
      <c r="I5611" s="1" t="s">
        <v>12</v>
      </c>
      <c r="J5611" s="1" t="s">
        <v>16</v>
      </c>
      <c r="K5611" s="1" t="s">
        <v>14</v>
      </c>
      <c r="L5611" s="1" t="s">
        <v>75</v>
      </c>
      <c r="M5611" s="1">
        <v>36810</v>
      </c>
      <c r="N5611" s="17">
        <v>72.614567526555376</v>
      </c>
      <c r="O5611" s="8">
        <v>784.00956907797854</v>
      </c>
      <c r="P5611" s="8">
        <v>729.87840763177519</v>
      </c>
      <c r="Q5611" s="8">
        <f>P5611-Table3[[#This Row],[paid]]</f>
        <v>-54.13116144620335</v>
      </c>
      <c r="R5611" s="8">
        <v>10.051404731768958</v>
      </c>
      <c r="S5611" s="8">
        <v>200</v>
      </c>
      <c r="T5611" s="10">
        <v>0.08</v>
      </c>
      <c r="U5611" s="8">
        <v>77.96773388444656</v>
      </c>
      <c r="V5611" s="10">
        <v>1.7803817975980234E-2</v>
      </c>
    </row>
    <row r="5612" spans="1:22" x14ac:dyDescent="0.25">
      <c r="A5612" s="6">
        <v>44764</v>
      </c>
      <c r="B5612" s="7" t="str">
        <f t="shared" si="87"/>
        <v>7</v>
      </c>
      <c r="C5612" s="17">
        <f>_xlfn.ISOWEEKNUM(Table3[[#This Row],[dt]])</f>
        <v>29</v>
      </c>
      <c r="D5612" s="1">
        <v>16656</v>
      </c>
      <c r="E5612" s="1" t="s">
        <v>10</v>
      </c>
      <c r="F5612" s="1" t="s">
        <v>90</v>
      </c>
      <c r="G5612" s="1" t="s">
        <v>28</v>
      </c>
      <c r="H5612" s="1" t="s">
        <v>11</v>
      </c>
      <c r="I5612" s="1" t="s">
        <v>18</v>
      </c>
      <c r="J5612" s="1" t="s">
        <v>13</v>
      </c>
      <c r="K5612" s="1" t="s">
        <v>14</v>
      </c>
      <c r="L5612" s="1" t="s">
        <v>81</v>
      </c>
      <c r="M5612" s="1">
        <v>91770</v>
      </c>
      <c r="N5612" s="17">
        <v>554.50151057401808</v>
      </c>
      <c r="O5612" s="8">
        <v>1748.1702665158475</v>
      </c>
      <c r="P5612" s="8">
        <v>1682.9219679229536</v>
      </c>
      <c r="Q5612" s="8">
        <f>P5612-Table3[[#This Row],[paid]]</f>
        <v>-65.248298592893889</v>
      </c>
      <c r="R5612" s="8">
        <v>3.0350178238122356</v>
      </c>
      <c r="S5612" s="8">
        <v>2000</v>
      </c>
      <c r="T5612" s="10">
        <v>0.11</v>
      </c>
      <c r="U5612" s="8">
        <v>316.18687062244766</v>
      </c>
      <c r="V5612" s="10">
        <v>3.1313282953604249E-2</v>
      </c>
    </row>
    <row r="5613" spans="1:22" x14ac:dyDescent="0.25">
      <c r="A5613" s="6">
        <v>44764</v>
      </c>
      <c r="B5613" s="7" t="str">
        <f t="shared" si="87"/>
        <v>7</v>
      </c>
      <c r="C5613" s="17">
        <f>_xlfn.ISOWEEKNUM(Table3[[#This Row],[dt]])</f>
        <v>29</v>
      </c>
      <c r="D5613" s="1">
        <v>18220</v>
      </c>
      <c r="E5613" s="1" t="s">
        <v>10</v>
      </c>
      <c r="F5613" s="1" t="s">
        <v>89</v>
      </c>
      <c r="G5613" s="1" t="s">
        <v>60</v>
      </c>
      <c r="H5613" s="1" t="s">
        <v>17</v>
      </c>
      <c r="I5613" s="1" t="s">
        <v>12</v>
      </c>
      <c r="J5613" s="1" t="s">
        <v>16</v>
      </c>
      <c r="K5613" s="1" t="s">
        <v>15</v>
      </c>
      <c r="L5613" s="1" t="s">
        <v>79</v>
      </c>
      <c r="M5613" s="1">
        <v>8200</v>
      </c>
      <c r="N5613" s="17">
        <v>61.556997219647819</v>
      </c>
      <c r="O5613" s="8">
        <v>87.033345700330287</v>
      </c>
      <c r="P5613" s="8">
        <v>11.023686047925679</v>
      </c>
      <c r="Q5613" s="8">
        <f>P5613-Table3[[#This Row],[paid]]</f>
        <v>-76.009659652404608</v>
      </c>
      <c r="R5613" s="8">
        <v>0.17908095823113232</v>
      </c>
      <c r="S5613" s="8">
        <v>200</v>
      </c>
      <c r="T5613" s="10">
        <v>7.0000000000000007E-2</v>
      </c>
      <c r="U5613" s="8">
        <v>2.635337186282722</v>
      </c>
      <c r="V5613" s="10">
        <v>3.9843557088883347E-2</v>
      </c>
    </row>
    <row r="5614" spans="1:22" x14ac:dyDescent="0.25">
      <c r="A5614" s="6">
        <v>44764</v>
      </c>
      <c r="B5614" s="7" t="str">
        <f t="shared" si="87"/>
        <v>7</v>
      </c>
      <c r="C5614" s="17">
        <f>_xlfn.ISOWEEKNUM(Table3[[#This Row],[dt]])</f>
        <v>29</v>
      </c>
      <c r="D5614" s="1">
        <v>16845</v>
      </c>
      <c r="E5614" s="1" t="s">
        <v>10</v>
      </c>
      <c r="F5614" s="1" t="s">
        <v>89</v>
      </c>
      <c r="G5614" s="1" t="s">
        <v>55</v>
      </c>
      <c r="H5614" s="1" t="s">
        <v>11</v>
      </c>
      <c r="I5614" s="1" t="s">
        <v>12</v>
      </c>
      <c r="J5614" s="1" t="s">
        <v>13</v>
      </c>
      <c r="K5614" s="1" t="s">
        <v>15</v>
      </c>
      <c r="L5614" s="1" t="s">
        <v>75</v>
      </c>
      <c r="M5614" s="1">
        <v>5940</v>
      </c>
      <c r="N5614" s="17">
        <v>24.348420153714777</v>
      </c>
      <c r="O5614" s="8">
        <v>84.271587382188841</v>
      </c>
      <c r="P5614" s="8">
        <v>0.79162037677547159</v>
      </c>
      <c r="Q5614" s="8">
        <f>P5614-Table3[[#This Row],[paid]]</f>
        <v>-83.479967005413371</v>
      </c>
      <c r="R5614" s="8">
        <v>3.2512186490041985E-2</v>
      </c>
      <c r="S5614" s="8">
        <v>200</v>
      </c>
      <c r="T5614" s="10">
        <v>7.0000000000000007E-2</v>
      </c>
      <c r="U5614" s="8">
        <v>5.4695067554775927E-2</v>
      </c>
      <c r="V5614" s="10">
        <v>1.1515424387626892E-2</v>
      </c>
    </row>
    <row r="5615" spans="1:22" x14ac:dyDescent="0.25">
      <c r="A5615" s="6">
        <v>44764</v>
      </c>
      <c r="B5615" s="7" t="str">
        <f t="shared" si="87"/>
        <v>7</v>
      </c>
      <c r="C5615" s="17">
        <f>_xlfn.ISOWEEKNUM(Table3[[#This Row],[dt]])</f>
        <v>29</v>
      </c>
      <c r="D5615" s="1">
        <v>5351</v>
      </c>
      <c r="E5615" s="1" t="s">
        <v>10</v>
      </c>
      <c r="F5615" s="1" t="s">
        <v>93</v>
      </c>
      <c r="G5615" s="1" t="s">
        <v>58</v>
      </c>
      <c r="H5615" s="1" t="s">
        <v>17</v>
      </c>
      <c r="I5615" s="1" t="s">
        <v>12</v>
      </c>
      <c r="J5615" s="1" t="s">
        <v>13</v>
      </c>
      <c r="K5615" s="1" t="s">
        <v>14</v>
      </c>
      <c r="L5615" s="1" t="s">
        <v>76</v>
      </c>
      <c r="M5615" s="1">
        <v>2420</v>
      </c>
      <c r="N5615" s="17">
        <v>6.9652595435265603</v>
      </c>
      <c r="O5615" s="8">
        <v>84.177832786767539</v>
      </c>
      <c r="P5615" s="8">
        <v>0.42859682249372488</v>
      </c>
      <c r="Q5615" s="8">
        <f>P5615-Table3[[#This Row],[paid]]</f>
        <v>-83.749235964273808</v>
      </c>
      <c r="R5615" s="8">
        <v>6.1533503499099085E-2</v>
      </c>
      <c r="S5615" s="8">
        <v>200</v>
      </c>
      <c r="T5615" s="10">
        <v>0.06</v>
      </c>
      <c r="U5615" s="8">
        <v>8.1378856530340132E-2</v>
      </c>
      <c r="V5615" s="10">
        <v>3.1645458023094111E-2</v>
      </c>
    </row>
    <row r="5616" spans="1:22" x14ac:dyDescent="0.25">
      <c r="A5616" s="6">
        <v>44764</v>
      </c>
      <c r="B5616" s="7" t="str">
        <f t="shared" si="87"/>
        <v>7</v>
      </c>
      <c r="C5616" s="17">
        <f>_xlfn.ISOWEEKNUM(Table3[[#This Row],[dt]])</f>
        <v>29</v>
      </c>
      <c r="D5616" s="1">
        <v>18204</v>
      </c>
      <c r="E5616" s="1" t="s">
        <v>10</v>
      </c>
      <c r="F5616" s="1" t="s">
        <v>91</v>
      </c>
      <c r="G5616" s="1" t="s">
        <v>35</v>
      </c>
      <c r="H5616" s="1" t="s">
        <v>17</v>
      </c>
      <c r="I5616" s="1" t="s">
        <v>18</v>
      </c>
      <c r="J5616" s="1" t="s">
        <v>13</v>
      </c>
      <c r="K5616" s="1" t="s">
        <v>15</v>
      </c>
      <c r="L5616" s="1" t="s">
        <v>76</v>
      </c>
      <c r="M5616" s="1">
        <v>56730</v>
      </c>
      <c r="N5616" s="17">
        <v>306.60385626643296</v>
      </c>
      <c r="O5616" s="8">
        <v>286.0544705971119</v>
      </c>
      <c r="P5616" s="8">
        <v>197.53469321470149</v>
      </c>
      <c r="Q5616" s="8">
        <f>P5616-Table3[[#This Row],[paid]]</f>
        <v>-88.51977738241041</v>
      </c>
      <c r="R5616" s="8">
        <v>0.64426682566917093</v>
      </c>
      <c r="S5616" s="8">
        <v>200</v>
      </c>
      <c r="T5616" s="10">
        <v>0.06</v>
      </c>
      <c r="U5616" s="8">
        <v>67.15458076620618</v>
      </c>
      <c r="V5616" s="10">
        <v>5.6660579190187722E-2</v>
      </c>
    </row>
    <row r="5617" spans="1:22" x14ac:dyDescent="0.25">
      <c r="A5617" s="6">
        <v>44764</v>
      </c>
      <c r="B5617" s="7" t="str">
        <f t="shared" si="87"/>
        <v>7</v>
      </c>
      <c r="C5617" s="17">
        <f>_xlfn.ISOWEEKNUM(Table3[[#This Row],[dt]])</f>
        <v>29</v>
      </c>
      <c r="D5617" s="1">
        <v>2973</v>
      </c>
      <c r="E5617" s="1" t="s">
        <v>10</v>
      </c>
      <c r="F5617" s="1" t="s">
        <v>93</v>
      </c>
      <c r="G5617" s="1" t="s">
        <v>57</v>
      </c>
      <c r="H5617" s="1" t="s">
        <v>11</v>
      </c>
      <c r="I5617" s="1" t="s">
        <v>21</v>
      </c>
      <c r="J5617" s="1" t="s">
        <v>16</v>
      </c>
      <c r="K5617" s="1" t="s">
        <v>14</v>
      </c>
      <c r="L5617" s="1" t="s">
        <v>79</v>
      </c>
      <c r="M5617" s="1">
        <v>5380</v>
      </c>
      <c r="N5617" s="17">
        <v>47.125687512731716</v>
      </c>
      <c r="O5617" s="8">
        <v>110.62210478095265</v>
      </c>
      <c r="P5617" s="8">
        <v>20.20597961979783</v>
      </c>
      <c r="Q5617" s="8">
        <f>P5617-Table3[[#This Row],[paid]]</f>
        <v>-90.416125161154824</v>
      </c>
      <c r="R5617" s="8">
        <v>0.42876784798818862</v>
      </c>
      <c r="S5617" s="8">
        <v>200</v>
      </c>
      <c r="T5617" s="10">
        <v>0.05</v>
      </c>
      <c r="U5617" s="8">
        <v>3.6054820085228506E-2</v>
      </c>
      <c r="V5617" s="10">
        <v>2.9739397910624743E-4</v>
      </c>
    </row>
    <row r="5618" spans="1:22" x14ac:dyDescent="0.25">
      <c r="A5618" s="6">
        <v>44764</v>
      </c>
      <c r="B5618" s="7" t="str">
        <f t="shared" si="87"/>
        <v>7</v>
      </c>
      <c r="C5618" s="17">
        <f>_xlfn.ISOWEEKNUM(Table3[[#This Row],[dt]])</f>
        <v>29</v>
      </c>
      <c r="D5618" s="1">
        <v>18202</v>
      </c>
      <c r="E5618" s="1" t="s">
        <v>10</v>
      </c>
      <c r="F5618" s="1" t="s">
        <v>90</v>
      </c>
      <c r="G5618" s="1" t="s">
        <v>43</v>
      </c>
      <c r="H5618" s="1" t="s">
        <v>19</v>
      </c>
      <c r="I5618" s="1" t="s">
        <v>12</v>
      </c>
      <c r="J5618" s="1" t="s">
        <v>16</v>
      </c>
      <c r="K5618" s="1" t="s">
        <v>15</v>
      </c>
      <c r="L5618" s="1" t="s">
        <v>79</v>
      </c>
      <c r="M5618" s="1">
        <v>7190</v>
      </c>
      <c r="N5618" s="17">
        <v>16.446816622188333</v>
      </c>
      <c r="O5618" s="8">
        <v>176.31870273515904</v>
      </c>
      <c r="P5618" s="8">
        <v>80.55226030409159</v>
      </c>
      <c r="Q5618" s="8">
        <f>P5618-Table3[[#This Row],[paid]]</f>
        <v>-95.766442431067446</v>
      </c>
      <c r="R5618" s="8">
        <v>4.8977417426433068</v>
      </c>
      <c r="S5618" s="8">
        <v>200</v>
      </c>
      <c r="T5618" s="10">
        <v>0.05</v>
      </c>
      <c r="U5618" s="8">
        <v>16.107801287828352</v>
      </c>
      <c r="V5618" s="10">
        <v>3.3327848751067611E-2</v>
      </c>
    </row>
    <row r="5619" spans="1:22" x14ac:dyDescent="0.25">
      <c r="A5619" s="6">
        <v>44764</v>
      </c>
      <c r="B5619" s="7" t="str">
        <f t="shared" si="87"/>
        <v>7</v>
      </c>
      <c r="C5619" s="17">
        <f>_xlfn.ISOWEEKNUM(Table3[[#This Row],[dt]])</f>
        <v>29</v>
      </c>
      <c r="D5619" s="1">
        <v>16966</v>
      </c>
      <c r="E5619" s="1" t="s">
        <v>10</v>
      </c>
      <c r="F5619" s="1" t="s">
        <v>94</v>
      </c>
      <c r="G5619" s="1" t="s">
        <v>65</v>
      </c>
      <c r="H5619" s="1" t="s">
        <v>11</v>
      </c>
      <c r="I5619" s="1" t="s">
        <v>12</v>
      </c>
      <c r="J5619" s="1" t="s">
        <v>16</v>
      </c>
      <c r="K5619" s="1" t="s">
        <v>15</v>
      </c>
      <c r="L5619" s="1" t="s">
        <v>80</v>
      </c>
      <c r="M5619" s="1">
        <v>206020</v>
      </c>
      <c r="N5619" s="17">
        <v>373.81849649666412</v>
      </c>
      <c r="O5619" s="8">
        <v>2757.3843451889084</v>
      </c>
      <c r="P5619" s="8">
        <v>2642.9776158511704</v>
      </c>
      <c r="Q5619" s="8">
        <f>P5619-Table3[[#This Row],[paid]]</f>
        <v>-114.40672933773794</v>
      </c>
      <c r="R5619" s="8">
        <v>7.07021626971515</v>
      </c>
      <c r="S5619" s="8">
        <v>800</v>
      </c>
      <c r="T5619" s="10">
        <v>0.2</v>
      </c>
      <c r="U5619" s="8">
        <v>513.9888928642464</v>
      </c>
      <c r="V5619" s="10">
        <v>3.2412236472833714E-2</v>
      </c>
    </row>
    <row r="5620" spans="1:22" x14ac:dyDescent="0.25">
      <c r="A5620" s="6">
        <v>44764</v>
      </c>
      <c r="B5620" s="7" t="str">
        <f t="shared" si="87"/>
        <v>7</v>
      </c>
      <c r="C5620" s="17">
        <f>_xlfn.ISOWEEKNUM(Table3[[#This Row],[dt]])</f>
        <v>29</v>
      </c>
      <c r="D5620" s="1">
        <v>2647</v>
      </c>
      <c r="E5620" s="1" t="s">
        <v>10</v>
      </c>
      <c r="F5620" s="1" t="s">
        <v>93</v>
      </c>
      <c r="G5620" s="1" t="s">
        <v>51</v>
      </c>
      <c r="H5620" s="1" t="s">
        <v>11</v>
      </c>
      <c r="I5620" s="1" t="s">
        <v>21</v>
      </c>
      <c r="J5620" s="1" t="s">
        <v>13</v>
      </c>
      <c r="K5620" s="1" t="s">
        <v>14</v>
      </c>
      <c r="L5620" s="1" t="s">
        <v>79</v>
      </c>
      <c r="M5620" s="1">
        <v>91080</v>
      </c>
      <c r="N5620" s="17">
        <v>307.4142133883368</v>
      </c>
      <c r="O5620" s="8">
        <v>2381.743295267529</v>
      </c>
      <c r="P5620" s="8">
        <v>2259.8201901469524</v>
      </c>
      <c r="Q5620" s="8">
        <f>P5620-Table3[[#This Row],[paid]]</f>
        <v>-121.92310512057657</v>
      </c>
      <c r="R5620" s="8">
        <v>7.3510595532948422</v>
      </c>
      <c r="S5620" s="8">
        <v>1600</v>
      </c>
      <c r="T5620" s="10">
        <v>0.08</v>
      </c>
      <c r="U5620" s="8">
        <v>374.95671961583338</v>
      </c>
      <c r="V5620" s="10">
        <v>2.7653875682283859E-2</v>
      </c>
    </row>
    <row r="5621" spans="1:22" x14ac:dyDescent="0.25">
      <c r="A5621" s="6">
        <v>44764</v>
      </c>
      <c r="B5621" s="7" t="str">
        <f t="shared" si="87"/>
        <v>7</v>
      </c>
      <c r="C5621" s="17">
        <f>_xlfn.ISOWEEKNUM(Table3[[#This Row],[dt]])</f>
        <v>29</v>
      </c>
      <c r="D5621" s="1">
        <v>9363</v>
      </c>
      <c r="E5621" s="1" t="s">
        <v>10</v>
      </c>
      <c r="F5621" s="1" t="s">
        <v>95</v>
      </c>
      <c r="G5621" s="1" t="s">
        <v>36</v>
      </c>
      <c r="H5621" s="1" t="s">
        <v>11</v>
      </c>
      <c r="I5621" s="1" t="s">
        <v>18</v>
      </c>
      <c r="J5621" s="1" t="s">
        <v>13</v>
      </c>
      <c r="K5621" s="1" t="s">
        <v>14</v>
      </c>
      <c r="L5621" s="1" t="s">
        <v>75</v>
      </c>
      <c r="M5621" s="1">
        <v>38010</v>
      </c>
      <c r="N5621" s="17">
        <v>182.88296488946685</v>
      </c>
      <c r="O5621" s="8">
        <v>956.18885467020209</v>
      </c>
      <c r="P5621" s="8">
        <v>787.70564295653185</v>
      </c>
      <c r="Q5621" s="8">
        <f>P5621-Table3[[#This Row],[paid]]</f>
        <v>-168.48321171367024</v>
      </c>
      <c r="R5621" s="8">
        <v>4.3071570030189283</v>
      </c>
      <c r="S5621" s="8">
        <v>400</v>
      </c>
      <c r="T5621" s="10">
        <v>0.12</v>
      </c>
      <c r="U5621" s="8">
        <v>395.72424253029328</v>
      </c>
      <c r="V5621" s="10">
        <v>8.3729297881080564E-2</v>
      </c>
    </row>
    <row r="5622" spans="1:22" x14ac:dyDescent="0.25">
      <c r="A5622" s="6">
        <v>44764</v>
      </c>
      <c r="B5622" s="7" t="str">
        <f t="shared" si="87"/>
        <v>7</v>
      </c>
      <c r="C5622" s="17">
        <f>_xlfn.ISOWEEKNUM(Table3[[#This Row],[dt]])</f>
        <v>29</v>
      </c>
      <c r="D5622" s="1">
        <v>15810</v>
      </c>
      <c r="E5622" s="1" t="s">
        <v>10</v>
      </c>
      <c r="F5622" s="1" t="s">
        <v>91</v>
      </c>
      <c r="G5622" s="1" t="s">
        <v>59</v>
      </c>
      <c r="H5622" s="1" t="s">
        <v>11</v>
      </c>
      <c r="I5622" s="1" t="s">
        <v>18</v>
      </c>
      <c r="J5622" s="1" t="s">
        <v>16</v>
      </c>
      <c r="K5622" s="1" t="s">
        <v>14</v>
      </c>
      <c r="L5622" s="1" t="s">
        <v>75</v>
      </c>
      <c r="M5622" s="1">
        <v>13830</v>
      </c>
      <c r="N5622" s="17">
        <v>77.711683782212745</v>
      </c>
      <c r="O5622" s="8">
        <v>308.05184984787797</v>
      </c>
      <c r="P5622" s="8">
        <v>137.58176979255157</v>
      </c>
      <c r="Q5622" s="8">
        <f>P5622-Table3[[#This Row],[paid]]</f>
        <v>-170.47008005532641</v>
      </c>
      <c r="R5622" s="8">
        <v>1.7704129301602181</v>
      </c>
      <c r="S5622" s="8">
        <v>200</v>
      </c>
      <c r="T5622" s="10">
        <v>0.15</v>
      </c>
      <c r="U5622" s="8">
        <v>78.716950387811451</v>
      </c>
      <c r="V5622" s="10">
        <v>9.5357777059298834E-2</v>
      </c>
    </row>
    <row r="5623" spans="1:22" x14ac:dyDescent="0.25">
      <c r="A5623" s="6">
        <v>44764</v>
      </c>
      <c r="B5623" s="7" t="str">
        <f t="shared" si="87"/>
        <v>7</v>
      </c>
      <c r="C5623" s="17">
        <f>_xlfn.ISOWEEKNUM(Table3[[#This Row],[dt]])</f>
        <v>29</v>
      </c>
      <c r="D5623" s="1">
        <v>17282</v>
      </c>
      <c r="E5623" s="1" t="s">
        <v>10</v>
      </c>
      <c r="F5623" s="1" t="s">
        <v>92</v>
      </c>
      <c r="G5623" s="1" t="s">
        <v>53</v>
      </c>
      <c r="H5623" s="1" t="s">
        <v>17</v>
      </c>
      <c r="I5623" s="1" t="s">
        <v>18</v>
      </c>
      <c r="J5623" s="1" t="s">
        <v>13</v>
      </c>
      <c r="K5623" s="1" t="s">
        <v>14</v>
      </c>
      <c r="L5623" s="1" t="s">
        <v>80</v>
      </c>
      <c r="M5623" s="1">
        <v>50540</v>
      </c>
      <c r="N5623" s="17">
        <v>117.68416596104996</v>
      </c>
      <c r="O5623" s="8">
        <v>1690.4004759047471</v>
      </c>
      <c r="P5623" s="8">
        <v>1507.0709859622129</v>
      </c>
      <c r="Q5623" s="8">
        <f>P5623-Table3[[#This Row],[paid]]</f>
        <v>-183.32948994253411</v>
      </c>
      <c r="R5623" s="8">
        <v>12.806064211399601</v>
      </c>
      <c r="S5623" s="8">
        <v>800</v>
      </c>
      <c r="T5623" s="10">
        <v>7.0000000000000007E-2</v>
      </c>
      <c r="U5623" s="8">
        <v>488.9114800290144</v>
      </c>
      <c r="V5623" s="10">
        <v>5.4068618817896541E-2</v>
      </c>
    </row>
    <row r="5624" spans="1:22" x14ac:dyDescent="0.25">
      <c r="A5624" s="6">
        <v>44764</v>
      </c>
      <c r="B5624" s="7" t="str">
        <f t="shared" si="87"/>
        <v>7</v>
      </c>
      <c r="C5624" s="17">
        <f>_xlfn.ISOWEEKNUM(Table3[[#This Row],[dt]])</f>
        <v>29</v>
      </c>
      <c r="D5624" s="1">
        <v>17267</v>
      </c>
      <c r="E5624" s="1" t="s">
        <v>10</v>
      </c>
      <c r="F5624" s="1" t="s">
        <v>89</v>
      </c>
      <c r="G5624" s="1" t="s">
        <v>56</v>
      </c>
      <c r="H5624" s="1" t="s">
        <v>11</v>
      </c>
      <c r="I5624" s="1" t="s">
        <v>21</v>
      </c>
      <c r="J5624" s="1" t="s">
        <v>13</v>
      </c>
      <c r="K5624" s="1" t="s">
        <v>15</v>
      </c>
      <c r="L5624" s="1" t="s">
        <v>75</v>
      </c>
      <c r="M5624" s="1">
        <v>70590</v>
      </c>
      <c r="N5624" s="17">
        <v>394.33278935475772</v>
      </c>
      <c r="O5624" s="8">
        <v>818.3968858260464</v>
      </c>
      <c r="P5624" s="8">
        <v>604.34593031279417</v>
      </c>
      <c r="Q5624" s="8">
        <f>P5624-Table3[[#This Row],[paid]]</f>
        <v>-214.05095551325223</v>
      </c>
      <c r="R5624" s="8">
        <v>1.5325784378764915</v>
      </c>
      <c r="S5624" s="8">
        <v>400</v>
      </c>
      <c r="T5624" s="10">
        <v>0.06</v>
      </c>
      <c r="U5624" s="8">
        <v>103.00725740583995</v>
      </c>
      <c r="V5624" s="10">
        <v>2.8407366333088404E-2</v>
      </c>
    </row>
    <row r="5625" spans="1:22" x14ac:dyDescent="0.25">
      <c r="A5625" s="6">
        <v>44764</v>
      </c>
      <c r="B5625" s="7" t="str">
        <f t="shared" si="87"/>
        <v>7</v>
      </c>
      <c r="C5625" s="17">
        <f>_xlfn.ISOWEEKNUM(Table3[[#This Row],[dt]])</f>
        <v>29</v>
      </c>
      <c r="D5625" s="1">
        <v>18082</v>
      </c>
      <c r="E5625" s="1" t="s">
        <v>24</v>
      </c>
      <c r="F5625" s="1" t="s">
        <v>94</v>
      </c>
      <c r="G5625" s="1" t="s">
        <v>30</v>
      </c>
      <c r="H5625" s="1" t="s">
        <v>11</v>
      </c>
      <c r="I5625" s="1" t="s">
        <v>12</v>
      </c>
      <c r="J5625" s="1" t="s">
        <v>13</v>
      </c>
      <c r="K5625" s="1" t="s">
        <v>15</v>
      </c>
      <c r="L5625" s="1" t="s">
        <v>77</v>
      </c>
      <c r="M5625" s="1">
        <v>10800</v>
      </c>
      <c r="N5625" s="17">
        <v>88.989597280873411</v>
      </c>
      <c r="O5625" s="8">
        <v>279.60193862002245</v>
      </c>
      <c r="P5625" s="8">
        <v>51.836799826556842</v>
      </c>
      <c r="Q5625" s="8">
        <f>P5625-Table3[[#This Row],[paid]]</f>
        <v>-227.76513879346561</v>
      </c>
      <c r="R5625" s="8">
        <v>0.58250403879171342</v>
      </c>
      <c r="S5625" s="8">
        <v>200</v>
      </c>
      <c r="T5625" s="10">
        <v>0.15</v>
      </c>
      <c r="U5625" s="8">
        <v>41.285070517060042</v>
      </c>
      <c r="V5625" s="10">
        <v>0.13274054550434466</v>
      </c>
    </row>
    <row r="5626" spans="1:22" x14ac:dyDescent="0.25">
      <c r="A5626" s="6">
        <v>44764</v>
      </c>
      <c r="B5626" s="7" t="str">
        <f t="shared" si="87"/>
        <v>7</v>
      </c>
      <c r="C5626" s="17">
        <f>_xlfn.ISOWEEKNUM(Table3[[#This Row],[dt]])</f>
        <v>29</v>
      </c>
      <c r="D5626" s="1">
        <v>12657</v>
      </c>
      <c r="E5626" s="1" t="s">
        <v>10</v>
      </c>
      <c r="F5626" s="1" t="s">
        <v>93</v>
      </c>
      <c r="G5626" s="1" t="s">
        <v>37</v>
      </c>
      <c r="H5626" s="1" t="s">
        <v>19</v>
      </c>
      <c r="I5626" s="1" t="s">
        <v>18</v>
      </c>
      <c r="J5626" s="1" t="s">
        <v>16</v>
      </c>
      <c r="K5626" s="1" t="s">
        <v>14</v>
      </c>
      <c r="L5626" s="1" t="s">
        <v>77</v>
      </c>
      <c r="M5626" s="1">
        <v>101710</v>
      </c>
      <c r="N5626" s="17">
        <v>371.93374085798496</v>
      </c>
      <c r="O5626" s="8">
        <v>3515.9290726016011</v>
      </c>
      <c r="P5626" s="8">
        <v>3252.9667974230329</v>
      </c>
      <c r="Q5626" s="8">
        <f>P5626-Table3[[#This Row],[paid]]</f>
        <v>-262.96227517856823</v>
      </c>
      <c r="R5626" s="8">
        <v>8.7460922204019926</v>
      </c>
      <c r="S5626" s="8">
        <v>3400</v>
      </c>
      <c r="T5626" s="10">
        <v>0.08</v>
      </c>
      <c r="U5626" s="8">
        <v>69.134768489935709</v>
      </c>
      <c r="V5626" s="10">
        <v>3.5421392631849978E-3</v>
      </c>
    </row>
    <row r="5627" spans="1:22" x14ac:dyDescent="0.25">
      <c r="A5627" s="6">
        <v>44764</v>
      </c>
      <c r="B5627" s="7" t="str">
        <f t="shared" si="87"/>
        <v>7</v>
      </c>
      <c r="C5627" s="17">
        <f>_xlfn.ISOWEEKNUM(Table3[[#This Row],[dt]])</f>
        <v>29</v>
      </c>
      <c r="D5627" s="1">
        <v>3015</v>
      </c>
      <c r="E5627" s="1" t="s">
        <v>10</v>
      </c>
      <c r="F5627" s="1" t="s">
        <v>90</v>
      </c>
      <c r="G5627" s="1" t="s">
        <v>65</v>
      </c>
      <c r="H5627" s="1" t="s">
        <v>11</v>
      </c>
      <c r="I5627" s="1" t="s">
        <v>12</v>
      </c>
      <c r="J5627" s="1" t="s">
        <v>16</v>
      </c>
      <c r="K5627" s="1" t="s">
        <v>15</v>
      </c>
      <c r="L5627" s="1" t="s">
        <v>77</v>
      </c>
      <c r="M5627" s="1">
        <v>14880</v>
      </c>
      <c r="N5627" s="17">
        <v>115.79244659435749</v>
      </c>
      <c r="O5627" s="8">
        <v>279.32297661662824</v>
      </c>
      <c r="P5627" s="8">
        <v>6.9376857255379418</v>
      </c>
      <c r="Q5627" s="8">
        <f>P5627-Table3[[#This Row],[paid]]</f>
        <v>-272.38529089109028</v>
      </c>
      <c r="R5627" s="8">
        <v>5.991483839910515E-2</v>
      </c>
      <c r="S5627" s="8">
        <v>200</v>
      </c>
      <c r="T5627" s="10">
        <v>0.13</v>
      </c>
      <c r="U5627" s="8">
        <v>0.85663614112066178</v>
      </c>
      <c r="V5627" s="10">
        <v>2.0579296300670423E-2</v>
      </c>
    </row>
    <row r="5628" spans="1:22" x14ac:dyDescent="0.25">
      <c r="A5628" s="6">
        <v>44764</v>
      </c>
      <c r="B5628" s="7" t="str">
        <f t="shared" si="87"/>
        <v>7</v>
      </c>
      <c r="C5628" s="17">
        <f>_xlfn.ISOWEEKNUM(Table3[[#This Row],[dt]])</f>
        <v>29</v>
      </c>
      <c r="D5628" s="1">
        <v>12394</v>
      </c>
      <c r="E5628" s="1" t="s">
        <v>10</v>
      </c>
      <c r="F5628" s="1" t="s">
        <v>90</v>
      </c>
      <c r="G5628" s="1" t="s">
        <v>42</v>
      </c>
      <c r="H5628" s="1" t="s">
        <v>17</v>
      </c>
      <c r="I5628" s="1" t="s">
        <v>12</v>
      </c>
      <c r="J5628" s="1" t="s">
        <v>13</v>
      </c>
      <c r="K5628" s="1" t="s">
        <v>14</v>
      </c>
      <c r="L5628" s="1" t="s">
        <v>79</v>
      </c>
      <c r="M5628" s="1">
        <v>239570</v>
      </c>
      <c r="N5628" s="17">
        <v>1164.8365422204849</v>
      </c>
      <c r="O5628" s="8">
        <v>11370.368939122289</v>
      </c>
      <c r="P5628" s="8">
        <v>11092.64760370051</v>
      </c>
      <c r="Q5628" s="8">
        <f>P5628-Table3[[#This Row],[paid]]</f>
        <v>-277.72133542177835</v>
      </c>
      <c r="R5628" s="8">
        <v>9.5229220595664046</v>
      </c>
      <c r="S5628" s="8">
        <v>14200</v>
      </c>
      <c r="T5628" s="10">
        <v>7.0000000000000007E-2</v>
      </c>
      <c r="U5628" s="8">
        <v>2797.6030859629245</v>
      </c>
      <c r="V5628" s="10">
        <v>4.2033894670761372E-2</v>
      </c>
    </row>
    <row r="5629" spans="1:22" x14ac:dyDescent="0.25">
      <c r="A5629" s="6">
        <v>44764</v>
      </c>
      <c r="B5629" s="7" t="str">
        <f t="shared" si="87"/>
        <v>7</v>
      </c>
      <c r="C5629" s="17">
        <f>_xlfn.ISOWEEKNUM(Table3[[#This Row],[dt]])</f>
        <v>29</v>
      </c>
      <c r="D5629" s="1">
        <v>15909</v>
      </c>
      <c r="E5629" s="1" t="s">
        <v>10</v>
      </c>
      <c r="F5629" s="1" t="s">
        <v>95</v>
      </c>
      <c r="G5629" s="1" t="s">
        <v>46</v>
      </c>
      <c r="H5629" s="1" t="s">
        <v>11</v>
      </c>
      <c r="I5629" s="1" t="s">
        <v>18</v>
      </c>
      <c r="J5629" s="1" t="s">
        <v>13</v>
      </c>
      <c r="K5629" s="1" t="s">
        <v>14</v>
      </c>
      <c r="L5629" s="1" t="s">
        <v>75</v>
      </c>
      <c r="M5629" s="1">
        <v>173370</v>
      </c>
      <c r="N5629" s="17">
        <v>288.34004989445407</v>
      </c>
      <c r="O5629" s="8">
        <v>3941.0843866656933</v>
      </c>
      <c r="P5629" s="8">
        <v>3642.2194509276919</v>
      </c>
      <c r="Q5629" s="8">
        <f>P5629-Table3[[#This Row],[paid]]</f>
        <v>-298.86493573800135</v>
      </c>
      <c r="R5629" s="8">
        <v>12.631680726492606</v>
      </c>
      <c r="S5629" s="8">
        <v>2400</v>
      </c>
      <c r="T5629" s="10">
        <v>0.06</v>
      </c>
      <c r="U5629" s="8">
        <v>821.55765503838597</v>
      </c>
      <c r="V5629" s="10">
        <v>3.7594186095748619E-2</v>
      </c>
    </row>
    <row r="5630" spans="1:22" x14ac:dyDescent="0.25">
      <c r="A5630" s="6">
        <v>44764</v>
      </c>
      <c r="B5630" s="7" t="str">
        <f t="shared" si="87"/>
        <v>7</v>
      </c>
      <c r="C5630" s="17">
        <f>_xlfn.ISOWEEKNUM(Table3[[#This Row],[dt]])</f>
        <v>29</v>
      </c>
      <c r="D5630" s="1">
        <v>17849</v>
      </c>
      <c r="E5630" s="1" t="s">
        <v>10</v>
      </c>
      <c r="F5630" s="1" t="s">
        <v>93</v>
      </c>
      <c r="G5630" s="1" t="s">
        <v>67</v>
      </c>
      <c r="H5630" s="1" t="s">
        <v>11</v>
      </c>
      <c r="I5630" s="1" t="s">
        <v>18</v>
      </c>
      <c r="J5630" s="1" t="s">
        <v>16</v>
      </c>
      <c r="K5630" s="1" t="s">
        <v>15</v>
      </c>
      <c r="L5630" s="1" t="s">
        <v>77</v>
      </c>
      <c r="M5630" s="1">
        <v>104220</v>
      </c>
      <c r="N5630" s="17">
        <v>197.88607594936707</v>
      </c>
      <c r="O5630" s="8">
        <v>1389.4459259587629</v>
      </c>
      <c r="P5630" s="8">
        <v>1018.3407482659794</v>
      </c>
      <c r="Q5630" s="8">
        <f>P5630-Table3[[#This Row],[paid]]</f>
        <v>-371.10517769278351</v>
      </c>
      <c r="R5630" s="8">
        <v>5.1460960220694929</v>
      </c>
      <c r="S5630" s="8">
        <v>400</v>
      </c>
      <c r="T5630" s="10">
        <v>0.08</v>
      </c>
      <c r="U5630" s="8">
        <v>379.3674041993217</v>
      </c>
      <c r="V5630" s="10">
        <v>6.2089139423666194E-2</v>
      </c>
    </row>
    <row r="5631" spans="1:22" x14ac:dyDescent="0.25">
      <c r="A5631" s="6">
        <v>44764</v>
      </c>
      <c r="B5631" s="7" t="str">
        <f t="shared" si="87"/>
        <v>7</v>
      </c>
      <c r="C5631" s="17">
        <f>_xlfn.ISOWEEKNUM(Table3[[#This Row],[dt]])</f>
        <v>29</v>
      </c>
      <c r="D5631" s="1">
        <v>15673</v>
      </c>
      <c r="E5631" s="1" t="s">
        <v>10</v>
      </c>
      <c r="F5631" s="1" t="s">
        <v>92</v>
      </c>
      <c r="G5631" s="1" t="s">
        <v>56</v>
      </c>
      <c r="H5631" s="1" t="s">
        <v>19</v>
      </c>
      <c r="I5631" s="1" t="s">
        <v>21</v>
      </c>
      <c r="J5631" s="1" t="s">
        <v>16</v>
      </c>
      <c r="K5631" s="1" t="s">
        <v>15</v>
      </c>
      <c r="L5631" s="1" t="s">
        <v>77</v>
      </c>
      <c r="M5631" s="1">
        <v>83270</v>
      </c>
      <c r="N5631" s="17">
        <v>45.980121479845394</v>
      </c>
      <c r="O5631" s="8">
        <v>901.58503813677316</v>
      </c>
      <c r="P5631" s="8">
        <v>493.51178068976031</v>
      </c>
      <c r="Q5631" s="8">
        <f>P5631-Table3[[#This Row],[paid]]</f>
        <v>-408.07325744701285</v>
      </c>
      <c r="R5631" s="8">
        <v>10.733155215913964</v>
      </c>
      <c r="S5631" s="8">
        <v>400</v>
      </c>
      <c r="T5631" s="10">
        <v>0.06</v>
      </c>
      <c r="U5631" s="8">
        <v>80.841671382201213</v>
      </c>
      <c r="V5631" s="10">
        <v>2.7301500033498783E-2</v>
      </c>
    </row>
    <row r="5632" spans="1:22" x14ac:dyDescent="0.25">
      <c r="A5632" s="6">
        <v>44764</v>
      </c>
      <c r="B5632" s="7" t="str">
        <f t="shared" si="87"/>
        <v>7</v>
      </c>
      <c r="C5632" s="17">
        <f>_xlfn.ISOWEEKNUM(Table3[[#This Row],[dt]])</f>
        <v>29</v>
      </c>
      <c r="D5632" s="1">
        <v>18272</v>
      </c>
      <c r="E5632" s="1" t="s">
        <v>10</v>
      </c>
      <c r="F5632" s="1" t="s">
        <v>92</v>
      </c>
      <c r="G5632" s="1" t="s">
        <v>64</v>
      </c>
      <c r="H5632" s="1" t="s">
        <v>11</v>
      </c>
      <c r="I5632" s="1" t="s">
        <v>12</v>
      </c>
      <c r="J5632" s="1"/>
      <c r="K5632" s="1" t="s">
        <v>14</v>
      </c>
      <c r="L5632" s="1" t="s">
        <v>75</v>
      </c>
      <c r="M5632" s="1">
        <v>67320</v>
      </c>
      <c r="N5632" s="17">
        <v>624.50721908349033</v>
      </c>
      <c r="O5632" s="8">
        <v>1895.779675229089</v>
      </c>
      <c r="P5632" s="8">
        <v>1483.6191641257153</v>
      </c>
      <c r="Q5632" s="8">
        <f>P5632-Table3[[#This Row],[paid]]</f>
        <v>-412.16051110337366</v>
      </c>
      <c r="R5632" s="8">
        <v>2.3756637534199112</v>
      </c>
      <c r="S5632" s="8">
        <v>2000</v>
      </c>
      <c r="T5632" s="10">
        <v>0.12</v>
      </c>
      <c r="U5632" s="8">
        <v>288.29556821147492</v>
      </c>
      <c r="V5632" s="10">
        <v>3.238651975548873E-2</v>
      </c>
    </row>
    <row r="5633" spans="1:22" x14ac:dyDescent="0.25">
      <c r="A5633" s="6">
        <v>44764</v>
      </c>
      <c r="B5633" s="7" t="str">
        <f t="shared" si="87"/>
        <v>7</v>
      </c>
      <c r="C5633" s="17">
        <f>_xlfn.ISOWEEKNUM(Table3[[#This Row],[dt]])</f>
        <v>29</v>
      </c>
      <c r="D5633" s="1">
        <v>17246</v>
      </c>
      <c r="E5633" s="1" t="s">
        <v>10</v>
      </c>
      <c r="F5633" s="1" t="s">
        <v>92</v>
      </c>
      <c r="G5633" s="1" t="s">
        <v>42</v>
      </c>
      <c r="H5633" s="1" t="s">
        <v>11</v>
      </c>
      <c r="I5633" s="1" t="s">
        <v>12</v>
      </c>
      <c r="J5633" s="1" t="s">
        <v>16</v>
      </c>
      <c r="K5633" s="1" t="s">
        <v>14</v>
      </c>
      <c r="L5633" s="1" t="s">
        <v>81</v>
      </c>
      <c r="M5633" s="1">
        <v>64310</v>
      </c>
      <c r="N5633" s="17">
        <v>309.54566799718242</v>
      </c>
      <c r="O5633" s="8">
        <v>1137.6620638277234</v>
      </c>
      <c r="P5633" s="8">
        <v>715.76903150936153</v>
      </c>
      <c r="Q5633" s="8">
        <f>P5633-Table3[[#This Row],[paid]]</f>
        <v>-421.89303231836186</v>
      </c>
      <c r="R5633" s="8">
        <v>2.3123212679425276</v>
      </c>
      <c r="S5633" s="8">
        <v>1000</v>
      </c>
      <c r="T5633" s="10">
        <v>0.15</v>
      </c>
      <c r="U5633" s="8">
        <v>73.789438953509844</v>
      </c>
      <c r="V5633" s="10">
        <v>1.7181855157453994E-2</v>
      </c>
    </row>
    <row r="5634" spans="1:22" x14ac:dyDescent="0.25">
      <c r="A5634" s="6">
        <v>44764</v>
      </c>
      <c r="B5634" s="7" t="str">
        <f t="shared" ref="B5634:B5697" si="88">TEXT(A5634,"M")</f>
        <v>7</v>
      </c>
      <c r="C5634" s="17">
        <f>_xlfn.ISOWEEKNUM(Table3[[#This Row],[dt]])</f>
        <v>29</v>
      </c>
      <c r="D5634" s="1">
        <v>17268</v>
      </c>
      <c r="E5634" s="1" t="s">
        <v>10</v>
      </c>
      <c r="F5634" s="1" t="s">
        <v>94</v>
      </c>
      <c r="G5634" s="1" t="s">
        <v>35</v>
      </c>
      <c r="H5634" s="1" t="s">
        <v>11</v>
      </c>
      <c r="I5634" s="1" t="s">
        <v>18</v>
      </c>
      <c r="J5634" s="1" t="s">
        <v>16</v>
      </c>
      <c r="K5634" s="1" t="s">
        <v>14</v>
      </c>
      <c r="L5634" s="1" t="s">
        <v>75</v>
      </c>
      <c r="M5634" s="1">
        <v>45840</v>
      </c>
      <c r="N5634" s="17">
        <v>186.42932924672874</v>
      </c>
      <c r="O5634" s="8">
        <v>814.75274443790772</v>
      </c>
      <c r="P5634" s="8">
        <v>366.89325518717527</v>
      </c>
      <c r="Q5634" s="8">
        <f>P5634-Table3[[#This Row],[paid]]</f>
        <v>-447.85948925073245</v>
      </c>
      <c r="R5634" s="8">
        <v>1.9680017981591977</v>
      </c>
      <c r="S5634" s="8">
        <v>400</v>
      </c>
      <c r="T5634" s="10">
        <v>0.15</v>
      </c>
      <c r="U5634" s="8">
        <v>74.581511075155973</v>
      </c>
      <c r="V5634" s="10">
        <v>3.3879750227400279E-2</v>
      </c>
    </row>
    <row r="5635" spans="1:22" x14ac:dyDescent="0.25">
      <c r="A5635" s="6">
        <v>44764</v>
      </c>
      <c r="B5635" s="7" t="str">
        <f t="shared" si="88"/>
        <v>7</v>
      </c>
      <c r="C5635" s="17">
        <f>_xlfn.ISOWEEKNUM(Table3[[#This Row],[dt]])</f>
        <v>29</v>
      </c>
      <c r="D5635" s="1">
        <v>18200</v>
      </c>
      <c r="E5635" s="1" t="s">
        <v>10</v>
      </c>
      <c r="F5635" s="1" t="s">
        <v>95</v>
      </c>
      <c r="G5635" s="1" t="s">
        <v>38</v>
      </c>
      <c r="H5635" s="1" t="s">
        <v>17</v>
      </c>
      <c r="I5635" s="1" t="s">
        <v>12</v>
      </c>
      <c r="J5635" s="1" t="s">
        <v>16</v>
      </c>
      <c r="K5635" s="1" t="s">
        <v>15</v>
      </c>
      <c r="L5635" s="1" t="s">
        <v>80</v>
      </c>
      <c r="M5635" s="1">
        <v>27410</v>
      </c>
      <c r="N5635" s="17">
        <v>47.473859772916803</v>
      </c>
      <c r="O5635" s="8">
        <v>678.02784951118474</v>
      </c>
      <c r="P5635" s="8">
        <v>198.69505586312542</v>
      </c>
      <c r="Q5635" s="8">
        <f>P5635-Table3[[#This Row],[paid]]</f>
        <v>-479.33279364805935</v>
      </c>
      <c r="R5635" s="8">
        <v>4.1853570957480537</v>
      </c>
      <c r="S5635" s="8">
        <v>400</v>
      </c>
      <c r="T5635" s="10">
        <v>0.1</v>
      </c>
      <c r="U5635" s="8">
        <v>69.635365139642246</v>
      </c>
      <c r="V5635" s="10">
        <v>5.8410583693311917E-2</v>
      </c>
    </row>
    <row r="5636" spans="1:22" x14ac:dyDescent="0.25">
      <c r="A5636" s="6">
        <v>44764</v>
      </c>
      <c r="B5636" s="7" t="str">
        <f t="shared" si="88"/>
        <v>7</v>
      </c>
      <c r="C5636" s="17">
        <f>_xlfn.ISOWEEKNUM(Table3[[#This Row],[dt]])</f>
        <v>29</v>
      </c>
      <c r="D5636" s="1">
        <v>10777</v>
      </c>
      <c r="E5636" s="1" t="s">
        <v>10</v>
      </c>
      <c r="F5636" s="1" t="s">
        <v>94</v>
      </c>
      <c r="G5636" s="1" t="s">
        <v>60</v>
      </c>
      <c r="H5636" s="1" t="s">
        <v>11</v>
      </c>
      <c r="I5636" s="1" t="s">
        <v>18</v>
      </c>
      <c r="J5636" s="1" t="s">
        <v>16</v>
      </c>
      <c r="K5636" s="1" t="s">
        <v>15</v>
      </c>
      <c r="L5636" s="1" t="s">
        <v>79</v>
      </c>
      <c r="M5636" s="1">
        <v>117660</v>
      </c>
      <c r="N5636" s="17">
        <v>487.0114558073418</v>
      </c>
      <c r="O5636" s="8">
        <v>2755.7163455620057</v>
      </c>
      <c r="P5636" s="8">
        <v>2259.3694095020878</v>
      </c>
      <c r="Q5636" s="8">
        <f>P5636-Table3[[#This Row],[paid]]</f>
        <v>-496.34693605991788</v>
      </c>
      <c r="R5636" s="8">
        <v>4.6392531070067431</v>
      </c>
      <c r="S5636" s="8">
        <v>1200</v>
      </c>
      <c r="T5636" s="10">
        <v>0.15</v>
      </c>
      <c r="U5636" s="8">
        <v>148.81431170463227</v>
      </c>
      <c r="V5636" s="10">
        <v>1.0977569750123884E-2</v>
      </c>
    </row>
    <row r="5637" spans="1:22" x14ac:dyDescent="0.25">
      <c r="A5637" s="6">
        <v>44764</v>
      </c>
      <c r="B5637" s="7" t="str">
        <f t="shared" si="88"/>
        <v>7</v>
      </c>
      <c r="C5637" s="17">
        <f>_xlfn.ISOWEEKNUM(Table3[[#This Row],[dt]])</f>
        <v>29</v>
      </c>
      <c r="D5637" s="1">
        <v>18221</v>
      </c>
      <c r="E5637" s="1" t="s">
        <v>10</v>
      </c>
      <c r="F5637" s="1" t="s">
        <v>93</v>
      </c>
      <c r="G5637" s="1" t="s">
        <v>30</v>
      </c>
      <c r="H5637" s="1" t="s">
        <v>11</v>
      </c>
      <c r="I5637" s="1" t="s">
        <v>12</v>
      </c>
      <c r="J5637" s="1" t="s">
        <v>13</v>
      </c>
      <c r="K5637" s="1" t="s">
        <v>15</v>
      </c>
      <c r="L5637" s="1" t="s">
        <v>79</v>
      </c>
      <c r="M5637" s="1">
        <v>105150</v>
      </c>
      <c r="N5637" s="17">
        <v>452.95384615384614</v>
      </c>
      <c r="O5637" s="8">
        <v>2912.6274532503539</v>
      </c>
      <c r="P5637" s="8">
        <v>2416.2743724597608</v>
      </c>
      <c r="Q5637" s="8">
        <f>P5637-Table3[[#This Row],[paid]]</f>
        <v>-496.35308079059314</v>
      </c>
      <c r="R5637" s="8">
        <v>5.3344825151105377</v>
      </c>
      <c r="S5637" s="8">
        <v>2800</v>
      </c>
      <c r="T5637" s="10">
        <v>0.13</v>
      </c>
      <c r="U5637" s="8">
        <v>528.93920392060113</v>
      </c>
      <c r="V5637" s="10">
        <v>3.6484488264891764E-2</v>
      </c>
    </row>
    <row r="5638" spans="1:22" x14ac:dyDescent="0.25">
      <c r="A5638" s="6">
        <v>44764</v>
      </c>
      <c r="B5638" s="7" t="str">
        <f t="shared" si="88"/>
        <v>7</v>
      </c>
      <c r="C5638" s="17">
        <f>_xlfn.ISOWEEKNUM(Table3[[#This Row],[dt]])</f>
        <v>29</v>
      </c>
      <c r="D5638" s="1">
        <v>15242</v>
      </c>
      <c r="E5638" s="1" t="s">
        <v>10</v>
      </c>
      <c r="F5638" s="1" t="s">
        <v>91</v>
      </c>
      <c r="G5638" s="1" t="s">
        <v>32</v>
      </c>
      <c r="H5638" s="1" t="s">
        <v>11</v>
      </c>
      <c r="I5638" s="1" t="s">
        <v>18</v>
      </c>
      <c r="J5638" s="1" t="s">
        <v>13</v>
      </c>
      <c r="K5638" s="1" t="s">
        <v>14</v>
      </c>
      <c r="L5638" s="1" t="s">
        <v>80</v>
      </c>
      <c r="M5638" s="1">
        <v>29240</v>
      </c>
      <c r="N5638" s="17">
        <v>145.76271186440678</v>
      </c>
      <c r="O5638" s="8">
        <v>857.59464654684382</v>
      </c>
      <c r="P5638" s="8">
        <v>347.2370037807371</v>
      </c>
      <c r="Q5638" s="8">
        <f>P5638-Table3[[#This Row],[paid]]</f>
        <v>-510.35764276610672</v>
      </c>
      <c r="R5638" s="8">
        <v>2.3822073515190101</v>
      </c>
      <c r="S5638" s="8">
        <v>400</v>
      </c>
      <c r="T5638" s="10">
        <v>0.14000000000000001</v>
      </c>
      <c r="U5638" s="8">
        <v>263.17349402861691</v>
      </c>
      <c r="V5638" s="10">
        <v>0.1263178996685109</v>
      </c>
    </row>
    <row r="5639" spans="1:22" x14ac:dyDescent="0.25">
      <c r="A5639" s="6">
        <v>44764</v>
      </c>
      <c r="B5639" s="7" t="str">
        <f t="shared" si="88"/>
        <v>7</v>
      </c>
      <c r="C5639" s="17">
        <f>_xlfn.ISOWEEKNUM(Table3[[#This Row],[dt]])</f>
        <v>29</v>
      </c>
      <c r="D5639" s="1">
        <v>18201</v>
      </c>
      <c r="E5639" s="1" t="s">
        <v>10</v>
      </c>
      <c r="F5639" s="1" t="s">
        <v>91</v>
      </c>
      <c r="G5639" s="1" t="s">
        <v>45</v>
      </c>
      <c r="H5639" s="1" t="s">
        <v>11</v>
      </c>
      <c r="I5639" s="1" t="s">
        <v>18</v>
      </c>
      <c r="J5639" s="1" t="s">
        <v>16</v>
      </c>
      <c r="K5639" s="1" t="s">
        <v>15</v>
      </c>
      <c r="L5639" s="1" t="s">
        <v>80</v>
      </c>
      <c r="M5639" s="1">
        <v>39470</v>
      </c>
      <c r="N5639" s="17">
        <v>243.08849512847695</v>
      </c>
      <c r="O5639" s="8">
        <v>773.30366600779257</v>
      </c>
      <c r="P5639" s="8">
        <v>256.80495143055828</v>
      </c>
      <c r="Q5639" s="8">
        <f>P5639-Table3[[#This Row],[paid]]</f>
        <v>-516.4987145772343</v>
      </c>
      <c r="R5639" s="8">
        <v>1.0564257732346893</v>
      </c>
      <c r="S5639" s="8">
        <v>400</v>
      </c>
      <c r="T5639" s="10">
        <v>0.15</v>
      </c>
      <c r="U5639" s="8">
        <v>29.663888089524033</v>
      </c>
      <c r="V5639" s="10">
        <v>1.9251892616217292E-2</v>
      </c>
    </row>
    <row r="5640" spans="1:22" x14ac:dyDescent="0.25">
      <c r="A5640" s="6">
        <v>44764</v>
      </c>
      <c r="B5640" s="7" t="str">
        <f t="shared" si="88"/>
        <v>7</v>
      </c>
      <c r="C5640" s="17">
        <f>_xlfn.ISOWEEKNUM(Table3[[#This Row],[dt]])</f>
        <v>29</v>
      </c>
      <c r="D5640" s="1">
        <v>13250</v>
      </c>
      <c r="E5640" s="1" t="s">
        <v>10</v>
      </c>
      <c r="F5640" s="1" t="s">
        <v>95</v>
      </c>
      <c r="G5640" s="1" t="s">
        <v>35</v>
      </c>
      <c r="H5640" s="1" t="s">
        <v>11</v>
      </c>
      <c r="I5640" s="1" t="s">
        <v>18</v>
      </c>
      <c r="J5640" s="1" t="s">
        <v>13</v>
      </c>
      <c r="K5640" s="1" t="s">
        <v>15</v>
      </c>
      <c r="L5640" s="1" t="s">
        <v>81</v>
      </c>
      <c r="M5640" s="1">
        <v>25260</v>
      </c>
      <c r="N5640" s="17">
        <v>100.84495919978941</v>
      </c>
      <c r="O5640" s="8">
        <v>649.54420774326093</v>
      </c>
      <c r="P5640" s="8">
        <v>119.96933906287306</v>
      </c>
      <c r="Q5640" s="8">
        <f>P5640-Table3[[#This Row],[paid]]</f>
        <v>-529.57486868038791</v>
      </c>
      <c r="R5640" s="8">
        <v>1.1896414061231886</v>
      </c>
      <c r="S5640" s="8">
        <v>200</v>
      </c>
      <c r="T5640" s="10">
        <v>7.0000000000000007E-2</v>
      </c>
      <c r="U5640" s="8">
        <v>46.487714745815985</v>
      </c>
      <c r="V5640" s="10">
        <v>6.4582771882868178E-2</v>
      </c>
    </row>
    <row r="5641" spans="1:22" x14ac:dyDescent="0.25">
      <c r="A5641" s="6">
        <v>44764</v>
      </c>
      <c r="B5641" s="7" t="str">
        <f t="shared" si="88"/>
        <v>7</v>
      </c>
      <c r="C5641" s="17">
        <f>_xlfn.ISOWEEKNUM(Table3[[#This Row],[dt]])</f>
        <v>29</v>
      </c>
      <c r="D5641" s="1">
        <v>15910</v>
      </c>
      <c r="E5641" s="1" t="s">
        <v>10</v>
      </c>
      <c r="F5641" s="1" t="s">
        <v>89</v>
      </c>
      <c r="G5641" s="1" t="s">
        <v>71</v>
      </c>
      <c r="H5641" s="1" t="s">
        <v>11</v>
      </c>
      <c r="I5641" s="1" t="s">
        <v>12</v>
      </c>
      <c r="J5641" s="1" t="s">
        <v>16</v>
      </c>
      <c r="K5641" s="1" t="s">
        <v>14</v>
      </c>
      <c r="L5641" s="1" t="s">
        <v>77</v>
      </c>
      <c r="M5641" s="1">
        <v>70740</v>
      </c>
      <c r="N5641" s="17">
        <v>248.56219892320772</v>
      </c>
      <c r="O5641" s="8">
        <v>1600.7227930996974</v>
      </c>
      <c r="P5641" s="8">
        <v>1069.5676809660206</v>
      </c>
      <c r="Q5641" s="8">
        <f>P5641-Table3[[#This Row],[paid]]</f>
        <v>-531.15511213367677</v>
      </c>
      <c r="R5641" s="8">
        <v>4.303018261020692</v>
      </c>
      <c r="S5641" s="8">
        <v>1200</v>
      </c>
      <c r="T5641" s="10">
        <v>0.15</v>
      </c>
      <c r="U5641" s="8">
        <v>461.69173979100179</v>
      </c>
      <c r="V5641" s="10">
        <v>7.1943669080390724E-2</v>
      </c>
    </row>
    <row r="5642" spans="1:22" x14ac:dyDescent="0.25">
      <c r="A5642" s="6">
        <v>44764</v>
      </c>
      <c r="B5642" s="7" t="str">
        <f t="shared" si="88"/>
        <v>7</v>
      </c>
      <c r="C5642" s="17">
        <f>_xlfn.ISOWEEKNUM(Table3[[#This Row],[dt]])</f>
        <v>29</v>
      </c>
      <c r="D5642" s="1">
        <v>16846</v>
      </c>
      <c r="E5642" s="1" t="s">
        <v>10</v>
      </c>
      <c r="F5642" s="1" t="s">
        <v>90</v>
      </c>
      <c r="G5642" s="1" t="s">
        <v>57</v>
      </c>
      <c r="H5642" s="1" t="s">
        <v>11</v>
      </c>
      <c r="I5642" s="1" t="s">
        <v>12</v>
      </c>
      <c r="J5642" s="1" t="s">
        <v>13</v>
      </c>
      <c r="K5642" s="1" t="s">
        <v>15</v>
      </c>
      <c r="L5642" s="1" t="s">
        <v>81</v>
      </c>
      <c r="M5642" s="1">
        <v>58480</v>
      </c>
      <c r="N5642" s="17">
        <v>234.15415415415416</v>
      </c>
      <c r="O5642" s="8">
        <v>765.90909633167655</v>
      </c>
      <c r="P5642" s="8">
        <v>233.51666225327642</v>
      </c>
      <c r="Q5642" s="8">
        <f>P5642-Table3[[#This Row],[paid]]</f>
        <v>-532.39243407840013</v>
      </c>
      <c r="R5642" s="8">
        <v>0.99727746918187044</v>
      </c>
      <c r="S5642" s="8">
        <v>200</v>
      </c>
      <c r="T5642" s="10">
        <v>0.06</v>
      </c>
      <c r="U5642" s="8">
        <v>4.3963032797440107</v>
      </c>
      <c r="V5642" s="10">
        <v>3.1377513117070424E-3</v>
      </c>
    </row>
    <row r="5643" spans="1:22" x14ac:dyDescent="0.25">
      <c r="A5643" s="6">
        <v>44764</v>
      </c>
      <c r="B5643" s="7" t="str">
        <f t="shared" si="88"/>
        <v>7</v>
      </c>
      <c r="C5643" s="17">
        <f>_xlfn.ISOWEEKNUM(Table3[[#This Row],[dt]])</f>
        <v>29</v>
      </c>
      <c r="D5643" s="1">
        <v>8767</v>
      </c>
      <c r="E5643" s="1" t="s">
        <v>10</v>
      </c>
      <c r="F5643" s="1" t="s">
        <v>93</v>
      </c>
      <c r="G5643" s="1" t="s">
        <v>67</v>
      </c>
      <c r="H5643" s="1" t="s">
        <v>17</v>
      </c>
      <c r="I5643" s="1" t="s">
        <v>18</v>
      </c>
      <c r="J5643" s="1" t="s">
        <v>13</v>
      </c>
      <c r="K5643" s="1" t="s">
        <v>14</v>
      </c>
      <c r="L5643" s="1" t="s">
        <v>75</v>
      </c>
      <c r="M5643" s="1">
        <v>98910</v>
      </c>
      <c r="N5643" s="17">
        <v>244.22222222222223</v>
      </c>
      <c r="O5643" s="8">
        <v>2710.4129628558067</v>
      </c>
      <c r="P5643" s="8">
        <v>2163.2126697011845</v>
      </c>
      <c r="Q5643" s="8">
        <f>P5643-Table3[[#This Row],[paid]]</f>
        <v>-547.20029315462216</v>
      </c>
      <c r="R5643" s="8">
        <v>8.857558702143157</v>
      </c>
      <c r="S5643" s="8">
        <v>2800</v>
      </c>
      <c r="T5643" s="10">
        <v>0.12</v>
      </c>
      <c r="U5643" s="8">
        <v>794.99577639710753</v>
      </c>
      <c r="V5643" s="10">
        <v>6.1251164955726425E-2</v>
      </c>
    </row>
    <row r="5644" spans="1:22" x14ac:dyDescent="0.25">
      <c r="A5644" s="6">
        <v>44764</v>
      </c>
      <c r="B5644" s="7" t="str">
        <f t="shared" si="88"/>
        <v>7</v>
      </c>
      <c r="C5644" s="17">
        <f>_xlfn.ISOWEEKNUM(Table3[[#This Row],[dt]])</f>
        <v>29</v>
      </c>
      <c r="D5644" s="1">
        <v>10778</v>
      </c>
      <c r="E5644" s="1" t="s">
        <v>10</v>
      </c>
      <c r="F5644" s="1" t="s">
        <v>91</v>
      </c>
      <c r="G5644" s="1" t="s">
        <v>38</v>
      </c>
      <c r="H5644" s="1" t="s">
        <v>17</v>
      </c>
      <c r="I5644" s="1" t="s">
        <v>12</v>
      </c>
      <c r="J5644" s="1" t="s">
        <v>16</v>
      </c>
      <c r="K5644" s="1" t="s">
        <v>20</v>
      </c>
      <c r="L5644" s="1" t="s">
        <v>79</v>
      </c>
      <c r="M5644" s="1">
        <v>115980</v>
      </c>
      <c r="N5644" s="17">
        <v>322.26160905990821</v>
      </c>
      <c r="O5644" s="8">
        <v>3140.4537561303364</v>
      </c>
      <c r="P5644" s="8">
        <v>2555.6759611838256</v>
      </c>
      <c r="Q5644" s="8">
        <f>P5644-Table3[[#This Row],[paid]]</f>
        <v>-584.77779494651077</v>
      </c>
      <c r="R5644" s="8">
        <v>7.930438778106911</v>
      </c>
      <c r="S5644" s="8">
        <v>4000</v>
      </c>
      <c r="T5644" s="10">
        <v>0.09</v>
      </c>
      <c r="U5644" s="8">
        <v>917.08145948613458</v>
      </c>
      <c r="V5644" s="10">
        <v>5.9806842587177951E-2</v>
      </c>
    </row>
    <row r="5645" spans="1:22" x14ac:dyDescent="0.25">
      <c r="A5645" s="6">
        <v>44764</v>
      </c>
      <c r="B5645" s="7" t="str">
        <f t="shared" si="88"/>
        <v>7</v>
      </c>
      <c r="C5645" s="17">
        <f>_xlfn.ISOWEEKNUM(Table3[[#This Row],[dt]])</f>
        <v>29</v>
      </c>
      <c r="D5645" s="1">
        <v>15974</v>
      </c>
      <c r="E5645" s="1" t="s">
        <v>10</v>
      </c>
      <c r="F5645" s="1" t="s">
        <v>90</v>
      </c>
      <c r="G5645" s="1" t="s">
        <v>59</v>
      </c>
      <c r="H5645" s="1" t="s">
        <v>11</v>
      </c>
      <c r="I5645" s="1" t="s">
        <v>12</v>
      </c>
      <c r="J5645" s="1" t="s">
        <v>16</v>
      </c>
      <c r="K5645" s="1" t="s">
        <v>14</v>
      </c>
      <c r="L5645" s="1" t="s">
        <v>76</v>
      </c>
      <c r="M5645" s="1">
        <v>51270</v>
      </c>
      <c r="N5645" s="17">
        <v>180.45390135759015</v>
      </c>
      <c r="O5645" s="8">
        <v>1068.8403474947484</v>
      </c>
      <c r="P5645" s="8">
        <v>417.48140829833272</v>
      </c>
      <c r="Q5645" s="8">
        <f>P5645-Table3[[#This Row],[paid]]</f>
        <v>-651.35893919641558</v>
      </c>
      <c r="R5645" s="8">
        <v>2.3135072456596286</v>
      </c>
      <c r="S5645" s="8">
        <v>400</v>
      </c>
      <c r="T5645" s="10">
        <v>0.09</v>
      </c>
      <c r="U5645" s="8">
        <v>72.952898673712653</v>
      </c>
      <c r="V5645" s="10">
        <v>2.9124210573061186E-2</v>
      </c>
    </row>
    <row r="5646" spans="1:22" x14ac:dyDescent="0.25">
      <c r="A5646" s="6">
        <v>44764</v>
      </c>
      <c r="B5646" s="7" t="str">
        <f t="shared" si="88"/>
        <v>7</v>
      </c>
      <c r="C5646" s="17">
        <f>_xlfn.ISOWEEKNUM(Table3[[#This Row],[dt]])</f>
        <v>29</v>
      </c>
      <c r="D5646" s="1">
        <v>9315</v>
      </c>
      <c r="E5646" s="1" t="s">
        <v>10</v>
      </c>
      <c r="F5646" s="1" t="s">
        <v>95</v>
      </c>
      <c r="G5646" s="1" t="s">
        <v>71</v>
      </c>
      <c r="H5646" s="1" t="s">
        <v>17</v>
      </c>
      <c r="I5646" s="1" t="s">
        <v>18</v>
      </c>
      <c r="J5646" s="1" t="s">
        <v>16</v>
      </c>
      <c r="K5646" s="1" t="s">
        <v>14</v>
      </c>
      <c r="L5646" s="1" t="s">
        <v>78</v>
      </c>
      <c r="M5646" s="1">
        <v>17830</v>
      </c>
      <c r="N5646" s="17">
        <v>111.15526982271575</v>
      </c>
      <c r="O5646" s="8">
        <v>918.48205858276447</v>
      </c>
      <c r="P5646" s="8">
        <v>265.87010689867344</v>
      </c>
      <c r="Q5646" s="8">
        <f>P5646-Table3[[#This Row],[paid]]</f>
        <v>-652.61195168409108</v>
      </c>
      <c r="R5646" s="8">
        <v>2.3918803608926158</v>
      </c>
      <c r="S5646" s="8">
        <v>200</v>
      </c>
      <c r="T5646" s="10">
        <v>7.0000000000000007E-2</v>
      </c>
      <c r="U5646" s="8">
        <v>107.14068035778229</v>
      </c>
      <c r="V5646" s="10">
        <v>6.7163549403603431E-2</v>
      </c>
    </row>
    <row r="5647" spans="1:22" x14ac:dyDescent="0.25">
      <c r="A5647" s="6">
        <v>44764</v>
      </c>
      <c r="B5647" s="7" t="str">
        <f t="shared" si="88"/>
        <v>7</v>
      </c>
      <c r="C5647" s="17">
        <f>_xlfn.ISOWEEKNUM(Table3[[#This Row],[dt]])</f>
        <v>29</v>
      </c>
      <c r="D5647" s="1">
        <v>14315</v>
      </c>
      <c r="E5647" s="1" t="s">
        <v>10</v>
      </c>
      <c r="F5647" s="1" t="s">
        <v>91</v>
      </c>
      <c r="G5647" s="1" t="s">
        <v>46</v>
      </c>
      <c r="H5647" s="1" t="s">
        <v>11</v>
      </c>
      <c r="I5647" s="1" t="s">
        <v>12</v>
      </c>
      <c r="J5647" s="1" t="s">
        <v>16</v>
      </c>
      <c r="K5647" s="1" t="s">
        <v>14</v>
      </c>
      <c r="L5647" s="1" t="s">
        <v>81</v>
      </c>
      <c r="M5647" s="1">
        <v>53340</v>
      </c>
      <c r="N5647" s="17">
        <v>213.86866059817947</v>
      </c>
      <c r="O5647" s="8">
        <v>1301.5149441673782</v>
      </c>
      <c r="P5647" s="8">
        <v>626.9217519315124</v>
      </c>
      <c r="Q5647" s="8">
        <f>P5647-Table3[[#This Row],[paid]]</f>
        <v>-674.59319223586579</v>
      </c>
      <c r="R5647" s="8">
        <v>2.9313399643409417</v>
      </c>
      <c r="S5647" s="8">
        <v>1000</v>
      </c>
      <c r="T5647" s="10">
        <v>0.15</v>
      </c>
      <c r="U5647" s="8">
        <v>420.92092962088611</v>
      </c>
      <c r="V5647" s="10">
        <v>0.1119015061353487</v>
      </c>
    </row>
    <row r="5648" spans="1:22" x14ac:dyDescent="0.25">
      <c r="A5648" s="6">
        <v>44764</v>
      </c>
      <c r="B5648" s="7" t="str">
        <f t="shared" si="88"/>
        <v>7</v>
      </c>
      <c r="C5648" s="17">
        <f>_xlfn.ISOWEEKNUM(Table3[[#This Row],[dt]])</f>
        <v>29</v>
      </c>
      <c r="D5648" s="1">
        <v>3010</v>
      </c>
      <c r="E5648" s="1" t="s">
        <v>24</v>
      </c>
      <c r="F5648" s="1" t="s">
        <v>90</v>
      </c>
      <c r="G5648" s="1" t="s">
        <v>48</v>
      </c>
      <c r="H5648" s="1" t="s">
        <v>11</v>
      </c>
      <c r="I5648" s="1" t="s">
        <v>18</v>
      </c>
      <c r="J5648" s="1" t="s">
        <v>13</v>
      </c>
      <c r="K5648" s="1" t="s">
        <v>15</v>
      </c>
      <c r="L5648" s="1" t="s">
        <v>76</v>
      </c>
      <c r="M5648" s="1">
        <v>71620</v>
      </c>
      <c r="N5648" s="17">
        <v>303.69699507904932</v>
      </c>
      <c r="O5648" s="8">
        <v>1829.8646503659234</v>
      </c>
      <c r="P5648" s="8">
        <v>1143.4658348096834</v>
      </c>
      <c r="Q5648" s="8">
        <f>P5648-Table3[[#This Row],[paid]]</f>
        <v>-686.39881555623992</v>
      </c>
      <c r="R5648" s="8">
        <v>3.7651536015759741</v>
      </c>
      <c r="S5648" s="8">
        <v>2400</v>
      </c>
      <c r="T5648" s="10">
        <v>0.06</v>
      </c>
      <c r="U5648" s="8">
        <v>90.427348360110813</v>
      </c>
      <c r="V5648" s="10">
        <v>1.3180301735201004E-2</v>
      </c>
    </row>
    <row r="5649" spans="1:22" x14ac:dyDescent="0.25">
      <c r="A5649" s="6">
        <v>44764</v>
      </c>
      <c r="B5649" s="7" t="str">
        <f t="shared" si="88"/>
        <v>7</v>
      </c>
      <c r="C5649" s="17">
        <f>_xlfn.ISOWEEKNUM(Table3[[#This Row],[dt]])</f>
        <v>29</v>
      </c>
      <c r="D5649" s="1">
        <v>18235</v>
      </c>
      <c r="E5649" s="1" t="s">
        <v>10</v>
      </c>
      <c r="F5649" s="1" t="s">
        <v>93</v>
      </c>
      <c r="G5649" s="1" t="s">
        <v>34</v>
      </c>
      <c r="H5649" s="1" t="s">
        <v>17</v>
      </c>
      <c r="I5649" s="1" t="s">
        <v>18</v>
      </c>
      <c r="J5649" s="1" t="s">
        <v>16</v>
      </c>
      <c r="K5649" s="1" t="s">
        <v>15</v>
      </c>
      <c r="L5649" s="1" t="s">
        <v>75</v>
      </c>
      <c r="M5649" s="1">
        <v>79150</v>
      </c>
      <c r="N5649" s="17">
        <v>146.80345447168608</v>
      </c>
      <c r="O5649" s="8">
        <v>858.6100137909425</v>
      </c>
      <c r="P5649" s="8">
        <v>164.12358863084947</v>
      </c>
      <c r="Q5649" s="8">
        <f>P5649-Table3[[#This Row],[paid]]</f>
        <v>-694.48642516009306</v>
      </c>
      <c r="R5649" s="8">
        <v>1.1179817887902899</v>
      </c>
      <c r="S5649" s="8">
        <v>600</v>
      </c>
      <c r="T5649" s="10">
        <v>0.06</v>
      </c>
      <c r="U5649" s="8">
        <v>25.343574524301587</v>
      </c>
      <c r="V5649" s="10">
        <v>2.5736270591085818E-2</v>
      </c>
    </row>
    <row r="5650" spans="1:22" x14ac:dyDescent="0.25">
      <c r="A5650" s="6">
        <v>44764</v>
      </c>
      <c r="B5650" s="7" t="str">
        <f t="shared" si="88"/>
        <v>7</v>
      </c>
      <c r="C5650" s="17">
        <f>_xlfn.ISOWEEKNUM(Table3[[#This Row],[dt]])</f>
        <v>29</v>
      </c>
      <c r="D5650" s="1">
        <v>16256</v>
      </c>
      <c r="E5650" s="1" t="s">
        <v>10</v>
      </c>
      <c r="F5650" s="1" t="s">
        <v>92</v>
      </c>
      <c r="G5650" s="1" t="s">
        <v>55</v>
      </c>
      <c r="H5650" s="1" t="s">
        <v>17</v>
      </c>
      <c r="I5650" s="1" t="s">
        <v>12</v>
      </c>
      <c r="J5650" s="1" t="s">
        <v>16</v>
      </c>
      <c r="K5650" s="1" t="s">
        <v>14</v>
      </c>
      <c r="L5650" s="1" t="s">
        <v>81</v>
      </c>
      <c r="M5650" s="1">
        <v>111020</v>
      </c>
      <c r="N5650" s="17">
        <v>363.1438127090301</v>
      </c>
      <c r="O5650" s="8">
        <v>2255.3102173296743</v>
      </c>
      <c r="P5650" s="8">
        <v>1533.7115190313282</v>
      </c>
      <c r="Q5650" s="8">
        <f>P5650-Table3[[#This Row],[paid]]</f>
        <v>-721.59869829834611</v>
      </c>
      <c r="R5650" s="8">
        <v>4.2234273732765439</v>
      </c>
      <c r="S5650" s="8">
        <v>1200</v>
      </c>
      <c r="T5650" s="10">
        <v>0.1</v>
      </c>
      <c r="U5650" s="8">
        <v>818.86483486281418</v>
      </c>
      <c r="V5650" s="10">
        <v>8.8985099729402203E-2</v>
      </c>
    </row>
    <row r="5651" spans="1:22" x14ac:dyDescent="0.25">
      <c r="A5651" s="6">
        <v>44764</v>
      </c>
      <c r="B5651" s="7" t="str">
        <f t="shared" si="88"/>
        <v>7</v>
      </c>
      <c r="C5651" s="17">
        <f>_xlfn.ISOWEEKNUM(Table3[[#This Row],[dt]])</f>
        <v>29</v>
      </c>
      <c r="D5651" s="1">
        <v>18007</v>
      </c>
      <c r="E5651" s="1" t="s">
        <v>10</v>
      </c>
      <c r="F5651" s="1" t="s">
        <v>94</v>
      </c>
      <c r="G5651" s="1" t="s">
        <v>54</v>
      </c>
      <c r="H5651" s="1" t="s">
        <v>11</v>
      </c>
      <c r="I5651" s="1" t="s">
        <v>12</v>
      </c>
      <c r="J5651" s="1" t="s">
        <v>13</v>
      </c>
      <c r="K5651" s="1" t="s">
        <v>15</v>
      </c>
      <c r="L5651" s="1" t="s">
        <v>78</v>
      </c>
      <c r="M5651" s="1">
        <v>44740</v>
      </c>
      <c r="N5651" s="17">
        <v>287.88337313057684</v>
      </c>
      <c r="O5651" s="8">
        <v>895.49819900815908</v>
      </c>
      <c r="P5651" s="8">
        <v>167.83791807475615</v>
      </c>
      <c r="Q5651" s="8">
        <f>P5651-Table3[[#This Row],[paid]]</f>
        <v>-727.66028093340287</v>
      </c>
      <c r="R5651" s="8">
        <v>0.58300663997927027</v>
      </c>
      <c r="S5651" s="8">
        <v>400</v>
      </c>
      <c r="T5651" s="10">
        <v>0.15</v>
      </c>
      <c r="U5651" s="8">
        <v>37.376924511179681</v>
      </c>
      <c r="V5651" s="10">
        <v>3.7116090869020971E-2</v>
      </c>
    </row>
    <row r="5652" spans="1:22" x14ac:dyDescent="0.25">
      <c r="A5652" s="6">
        <v>44764</v>
      </c>
      <c r="B5652" s="7" t="str">
        <f t="shared" si="88"/>
        <v>7</v>
      </c>
      <c r="C5652" s="17">
        <f>_xlfn.ISOWEEKNUM(Table3[[#This Row],[dt]])</f>
        <v>29</v>
      </c>
      <c r="D5652" s="1">
        <v>2789</v>
      </c>
      <c r="E5652" s="1" t="s">
        <v>10</v>
      </c>
      <c r="F5652" s="1" t="s">
        <v>89</v>
      </c>
      <c r="G5652" s="1" t="s">
        <v>58</v>
      </c>
      <c r="H5652" s="1" t="s">
        <v>17</v>
      </c>
      <c r="I5652" s="1" t="s">
        <v>12</v>
      </c>
      <c r="J5652" s="1" t="s">
        <v>13</v>
      </c>
      <c r="K5652" s="1" t="s">
        <v>14</v>
      </c>
      <c r="L5652" s="1" t="s">
        <v>80</v>
      </c>
      <c r="M5652" s="1">
        <v>23200</v>
      </c>
      <c r="N5652" s="17">
        <v>96.034439937080876</v>
      </c>
      <c r="O5652" s="8">
        <v>1113.4633508585864</v>
      </c>
      <c r="P5652" s="8">
        <v>356.43609763389912</v>
      </c>
      <c r="Q5652" s="8">
        <f>P5652-Table3[[#This Row],[paid]]</f>
        <v>-757.02725322468723</v>
      </c>
      <c r="R5652" s="8">
        <v>3.7115445028619551</v>
      </c>
      <c r="S5652" s="8">
        <v>600</v>
      </c>
      <c r="T5652" s="10">
        <v>0.14000000000000001</v>
      </c>
      <c r="U5652" s="8">
        <v>80.683916230100053</v>
      </c>
      <c r="V5652" s="10">
        <v>3.772715350928145E-2</v>
      </c>
    </row>
    <row r="5653" spans="1:22" x14ac:dyDescent="0.25">
      <c r="A5653" s="6">
        <v>44764</v>
      </c>
      <c r="B5653" s="7" t="str">
        <f t="shared" si="88"/>
        <v>7</v>
      </c>
      <c r="C5653" s="17">
        <f>_xlfn.ISOWEEKNUM(Table3[[#This Row],[dt]])</f>
        <v>29</v>
      </c>
      <c r="D5653" s="1">
        <v>17956</v>
      </c>
      <c r="E5653" s="1" t="s">
        <v>10</v>
      </c>
      <c r="F5653" s="1" t="s">
        <v>95</v>
      </c>
      <c r="G5653" s="1" t="s">
        <v>30</v>
      </c>
      <c r="H5653" s="1" t="s">
        <v>11</v>
      </c>
      <c r="I5653" s="1" t="s">
        <v>18</v>
      </c>
      <c r="J5653" s="1" t="s">
        <v>13</v>
      </c>
      <c r="K5653" s="1" t="s">
        <v>14</v>
      </c>
      <c r="L5653" s="1" t="s">
        <v>75</v>
      </c>
      <c r="M5653" s="1">
        <v>73980</v>
      </c>
      <c r="N5653" s="17">
        <v>154.2485966319166</v>
      </c>
      <c r="O5653" s="8">
        <v>1009.372502767879</v>
      </c>
      <c r="P5653" s="8">
        <v>249.51008338267738</v>
      </c>
      <c r="Q5653" s="8">
        <f>P5653-Table3[[#This Row],[paid]]</f>
        <v>-759.86241938520163</v>
      </c>
      <c r="R5653" s="8">
        <v>1.6175841390510881</v>
      </c>
      <c r="S5653" s="8">
        <v>400</v>
      </c>
      <c r="T5653" s="10">
        <v>0.08</v>
      </c>
      <c r="U5653" s="8">
        <v>87.030027683637769</v>
      </c>
      <c r="V5653" s="10">
        <v>5.8133941591823703E-2</v>
      </c>
    </row>
    <row r="5654" spans="1:22" x14ac:dyDescent="0.25">
      <c r="A5654" s="6">
        <v>44764</v>
      </c>
      <c r="B5654" s="7" t="str">
        <f t="shared" si="88"/>
        <v>7</v>
      </c>
      <c r="C5654" s="17">
        <f>_xlfn.ISOWEEKNUM(Table3[[#This Row],[dt]])</f>
        <v>29</v>
      </c>
      <c r="D5654" s="1">
        <v>16861</v>
      </c>
      <c r="E5654" s="1" t="s">
        <v>10</v>
      </c>
      <c r="F5654" s="1" t="s">
        <v>93</v>
      </c>
      <c r="G5654" s="1" t="s">
        <v>34</v>
      </c>
      <c r="H5654" s="1" t="s">
        <v>11</v>
      </c>
      <c r="I5654" s="1" t="s">
        <v>18</v>
      </c>
      <c r="J5654" s="1" t="s">
        <v>13</v>
      </c>
      <c r="K5654" s="1" t="s">
        <v>15</v>
      </c>
      <c r="L5654" s="1" t="s">
        <v>78</v>
      </c>
      <c r="M5654" s="1">
        <v>49260</v>
      </c>
      <c r="N5654" s="17">
        <v>231.85552479234835</v>
      </c>
      <c r="O5654" s="8">
        <v>857.07386530029737</v>
      </c>
      <c r="P5654" s="8">
        <v>88.554951348042309</v>
      </c>
      <c r="Q5654" s="8">
        <f>P5654-Table3[[#This Row],[paid]]</f>
        <v>-768.51891395225505</v>
      </c>
      <c r="R5654" s="8">
        <v>0.38194022517838566</v>
      </c>
      <c r="S5654" s="8">
        <v>200</v>
      </c>
      <c r="T5654" s="10">
        <v>7.0000000000000007E-2</v>
      </c>
      <c r="U5654" s="8">
        <v>6.7228752655251141</v>
      </c>
      <c r="V5654" s="10">
        <v>1.2652925600027705E-2</v>
      </c>
    </row>
    <row r="5655" spans="1:22" x14ac:dyDescent="0.25">
      <c r="A5655" s="6">
        <v>44764</v>
      </c>
      <c r="B5655" s="7" t="str">
        <f t="shared" si="88"/>
        <v>7</v>
      </c>
      <c r="C5655" s="17">
        <f>_xlfn.ISOWEEKNUM(Table3[[#This Row],[dt]])</f>
        <v>29</v>
      </c>
      <c r="D5655" s="1">
        <v>2796</v>
      </c>
      <c r="E5655" s="1" t="s">
        <v>10</v>
      </c>
      <c r="F5655" s="1" t="s">
        <v>95</v>
      </c>
      <c r="G5655" s="1" t="s">
        <v>70</v>
      </c>
      <c r="H5655" s="1" t="s">
        <v>17</v>
      </c>
      <c r="I5655" s="1" t="s">
        <v>12</v>
      </c>
      <c r="J5655" s="1" t="s">
        <v>13</v>
      </c>
      <c r="K5655" s="1" t="s">
        <v>14</v>
      </c>
      <c r="L5655" s="1" t="s">
        <v>77</v>
      </c>
      <c r="M5655" s="1">
        <v>19490</v>
      </c>
      <c r="N5655" s="17">
        <v>79.032585083272991</v>
      </c>
      <c r="O5655" s="8">
        <v>963.55343931188872</v>
      </c>
      <c r="P5655" s="8">
        <v>151.09547455297056</v>
      </c>
      <c r="Q5655" s="8">
        <f>P5655-Table3[[#This Row],[paid]]</f>
        <v>-812.45796475891814</v>
      </c>
      <c r="R5655" s="8">
        <v>1.9118123795870807</v>
      </c>
      <c r="S5655" s="8">
        <v>400</v>
      </c>
      <c r="T5655" s="10">
        <v>0.11</v>
      </c>
      <c r="U5655" s="8">
        <v>26.638751284233045</v>
      </c>
      <c r="V5655" s="10">
        <v>2.938401625754198E-2</v>
      </c>
    </row>
    <row r="5656" spans="1:22" x14ac:dyDescent="0.25">
      <c r="A5656" s="6">
        <v>44764</v>
      </c>
      <c r="B5656" s="7" t="str">
        <f t="shared" si="88"/>
        <v>7</v>
      </c>
      <c r="C5656" s="17">
        <f>_xlfn.ISOWEEKNUM(Table3[[#This Row],[dt]])</f>
        <v>29</v>
      </c>
      <c r="D5656" s="1">
        <v>7282</v>
      </c>
      <c r="E5656" s="1" t="s">
        <v>10</v>
      </c>
      <c r="F5656" s="1" t="s">
        <v>91</v>
      </c>
      <c r="G5656" s="1" t="s">
        <v>55</v>
      </c>
      <c r="H5656" s="1" t="s">
        <v>19</v>
      </c>
      <c r="I5656" s="1" t="s">
        <v>21</v>
      </c>
      <c r="J5656" s="1" t="s">
        <v>13</v>
      </c>
      <c r="K5656" s="1" t="s">
        <v>15</v>
      </c>
      <c r="L5656" s="1" t="s">
        <v>76</v>
      </c>
      <c r="M5656" s="1">
        <v>257630</v>
      </c>
      <c r="N5656" s="17">
        <v>248.83302085108801</v>
      </c>
      <c r="O5656" s="8">
        <v>5131.6935231187945</v>
      </c>
      <c r="P5656" s="8">
        <v>4172.9895471882755</v>
      </c>
      <c r="Q5656" s="8">
        <f>P5656-Table3[[#This Row],[paid]]</f>
        <v>-958.70397593051894</v>
      </c>
      <c r="R5656" s="8">
        <v>16.770240271630048</v>
      </c>
      <c r="S5656" s="8">
        <v>4200</v>
      </c>
      <c r="T5656" s="10">
        <v>0.02</v>
      </c>
      <c r="U5656" s="8">
        <v>400.2591646120722</v>
      </c>
      <c r="V5656" s="10">
        <v>1.5986107804565969E-2</v>
      </c>
    </row>
    <row r="5657" spans="1:22" x14ac:dyDescent="0.25">
      <c r="A5657" s="6">
        <v>44764</v>
      </c>
      <c r="B5657" s="7" t="str">
        <f t="shared" si="88"/>
        <v>7</v>
      </c>
      <c r="C5657" s="17">
        <f>_xlfn.ISOWEEKNUM(Table3[[#This Row],[dt]])</f>
        <v>29</v>
      </c>
      <c r="D5657" s="1">
        <v>16842</v>
      </c>
      <c r="E5657" s="1" t="s">
        <v>10</v>
      </c>
      <c r="F5657" s="1" t="s">
        <v>93</v>
      </c>
      <c r="G5657" s="1" t="s">
        <v>41</v>
      </c>
      <c r="H5657" s="1" t="s">
        <v>11</v>
      </c>
      <c r="I5657" s="1" t="s">
        <v>12</v>
      </c>
      <c r="J5657" s="1" t="s">
        <v>16</v>
      </c>
      <c r="K5657" s="1" t="s">
        <v>14</v>
      </c>
      <c r="L5657" s="1" t="s">
        <v>79</v>
      </c>
      <c r="M5657" s="1">
        <v>114920</v>
      </c>
      <c r="N5657" s="17">
        <v>491.60543532964272</v>
      </c>
      <c r="O5657" s="8">
        <v>1816.4014136171393</v>
      </c>
      <c r="P5657" s="8">
        <v>729.5366075773137</v>
      </c>
      <c r="Q5657" s="8">
        <f>P5657-Table3[[#This Row],[paid]]</f>
        <v>-1086.8648060398255</v>
      </c>
      <c r="R5657" s="8">
        <v>1.4839880830205383</v>
      </c>
      <c r="S5657" s="8">
        <v>600</v>
      </c>
      <c r="T5657" s="10">
        <v>0.14000000000000001</v>
      </c>
      <c r="U5657" s="8">
        <v>558.72058785958848</v>
      </c>
      <c r="V5657" s="10">
        <v>0.12764280367757905</v>
      </c>
    </row>
    <row r="5658" spans="1:22" x14ac:dyDescent="0.25">
      <c r="A5658" s="6">
        <v>44764</v>
      </c>
      <c r="B5658" s="7" t="str">
        <f t="shared" si="88"/>
        <v>7</v>
      </c>
      <c r="C5658" s="17">
        <f>_xlfn.ISOWEEKNUM(Table3[[#This Row],[dt]])</f>
        <v>29</v>
      </c>
      <c r="D5658" s="1">
        <v>17365</v>
      </c>
      <c r="E5658" s="1" t="s">
        <v>10</v>
      </c>
      <c r="F5658" s="1" t="s">
        <v>91</v>
      </c>
      <c r="G5658" s="1" t="s">
        <v>28</v>
      </c>
      <c r="H5658" s="1" t="s">
        <v>17</v>
      </c>
      <c r="I5658" s="1" t="s">
        <v>18</v>
      </c>
      <c r="J5658" s="1" t="s">
        <v>16</v>
      </c>
      <c r="K5658" s="1" t="s">
        <v>15</v>
      </c>
      <c r="L5658" s="1" t="s">
        <v>81</v>
      </c>
      <c r="M5658" s="1">
        <v>63430</v>
      </c>
      <c r="N5658" s="17">
        <v>111.69750670840787</v>
      </c>
      <c r="O5658" s="8">
        <v>1734.7026417755801</v>
      </c>
      <c r="P5658" s="8">
        <v>512.59777769000186</v>
      </c>
      <c r="Q5658" s="8">
        <f>P5658-Table3[[#This Row],[paid]]</f>
        <v>-1222.1048640855784</v>
      </c>
      <c r="R5658" s="8">
        <v>4.5891604279777249</v>
      </c>
      <c r="S5658" s="8">
        <v>600</v>
      </c>
      <c r="T5658" s="10">
        <v>0.06</v>
      </c>
      <c r="U5658" s="8">
        <v>158.86232468589961</v>
      </c>
      <c r="V5658" s="10">
        <v>5.165269001678903E-2</v>
      </c>
    </row>
    <row r="5659" spans="1:22" x14ac:dyDescent="0.25">
      <c r="A5659" s="6">
        <v>44764</v>
      </c>
      <c r="B5659" s="7" t="str">
        <f t="shared" si="88"/>
        <v>7</v>
      </c>
      <c r="C5659" s="17">
        <f>_xlfn.ISOWEEKNUM(Table3[[#This Row],[dt]])</f>
        <v>29</v>
      </c>
      <c r="D5659" s="1">
        <v>17962</v>
      </c>
      <c r="E5659" s="1" t="s">
        <v>10</v>
      </c>
      <c r="F5659" s="1" t="s">
        <v>93</v>
      </c>
      <c r="G5659" s="1" t="s">
        <v>62</v>
      </c>
      <c r="H5659" s="1" t="s">
        <v>11</v>
      </c>
      <c r="I5659" s="1" t="s">
        <v>12</v>
      </c>
      <c r="J5659" s="1" t="s">
        <v>23</v>
      </c>
      <c r="K5659" s="1" t="s">
        <v>15</v>
      </c>
      <c r="L5659" s="1" t="s">
        <v>75</v>
      </c>
      <c r="M5659" s="1">
        <v>138890</v>
      </c>
      <c r="N5659" s="17">
        <v>914.06455662879932</v>
      </c>
      <c r="O5659" s="8">
        <v>3144.2145967104316</v>
      </c>
      <c r="P5659" s="8">
        <v>1473.8539083527794</v>
      </c>
      <c r="Q5659" s="8">
        <f>P5659-Table3[[#This Row],[paid]]</f>
        <v>-1670.3606883576522</v>
      </c>
      <c r="R5659" s="8">
        <v>1.6124177419027854</v>
      </c>
      <c r="S5659" s="8">
        <v>2000</v>
      </c>
      <c r="T5659" s="10">
        <v>0.06</v>
      </c>
      <c r="U5659" s="8">
        <v>270.88957341472059</v>
      </c>
      <c r="V5659" s="10">
        <v>3.0632793372475927E-2</v>
      </c>
    </row>
    <row r="5660" spans="1:22" x14ac:dyDescent="0.25">
      <c r="A5660" s="6">
        <v>44764</v>
      </c>
      <c r="B5660" s="7" t="str">
        <f t="shared" si="88"/>
        <v>7</v>
      </c>
      <c r="C5660" s="17">
        <f>_xlfn.ISOWEEKNUM(Table3[[#This Row],[dt]])</f>
        <v>29</v>
      </c>
      <c r="D5660" s="1">
        <v>15102</v>
      </c>
      <c r="E5660" s="1" t="s">
        <v>10</v>
      </c>
      <c r="F5660" s="1" t="s">
        <v>95</v>
      </c>
      <c r="G5660" s="1" t="s">
        <v>62</v>
      </c>
      <c r="H5660" s="1" t="s">
        <v>17</v>
      </c>
      <c r="I5660" s="1" t="s">
        <v>18</v>
      </c>
      <c r="J5660" s="1" t="s">
        <v>13</v>
      </c>
      <c r="K5660" s="1" t="s">
        <v>15</v>
      </c>
      <c r="L5660" s="1" t="s">
        <v>78</v>
      </c>
      <c r="M5660" s="1">
        <v>75580</v>
      </c>
      <c r="N5660" s="17">
        <v>120.37587598216182</v>
      </c>
      <c r="O5660" s="8">
        <v>2779.8023326063862</v>
      </c>
      <c r="P5660" s="8">
        <v>929.50316901319582</v>
      </c>
      <c r="Q5660" s="8">
        <f>P5660-Table3[[#This Row],[paid]]</f>
        <v>-1850.2991635931903</v>
      </c>
      <c r="R5660" s="8">
        <v>7.7216731461288513</v>
      </c>
      <c r="S5660" s="8">
        <v>1000</v>
      </c>
      <c r="T5660" s="10">
        <v>6.5000000000000002E-2</v>
      </c>
      <c r="U5660" s="8">
        <v>173.41112160155049</v>
      </c>
      <c r="V5660" s="10">
        <v>3.1093873118197092E-2</v>
      </c>
    </row>
    <row r="5661" spans="1:22" x14ac:dyDescent="0.25">
      <c r="A5661" s="6">
        <v>44764</v>
      </c>
      <c r="B5661" s="7" t="str">
        <f t="shared" si="88"/>
        <v>7</v>
      </c>
      <c r="C5661" s="17">
        <f>_xlfn.ISOWEEKNUM(Table3[[#This Row],[dt]])</f>
        <v>29</v>
      </c>
      <c r="D5661" s="1">
        <v>2370</v>
      </c>
      <c r="E5661" s="1" t="s">
        <v>10</v>
      </c>
      <c r="F5661" s="1" t="s">
        <v>94</v>
      </c>
      <c r="G5661" s="1" t="s">
        <v>56</v>
      </c>
      <c r="H5661" s="1" t="s">
        <v>17</v>
      </c>
      <c r="I5661" s="1" t="s">
        <v>12</v>
      </c>
      <c r="J5661" s="1" t="s">
        <v>13</v>
      </c>
      <c r="K5661" s="1" t="s">
        <v>14</v>
      </c>
      <c r="L5661" s="1" t="s">
        <v>78</v>
      </c>
      <c r="M5661" s="1">
        <v>120540</v>
      </c>
      <c r="N5661" s="17">
        <v>415.17795637198623</v>
      </c>
      <c r="O5661" s="8">
        <v>8011.8307856067431</v>
      </c>
      <c r="P5661" s="8">
        <v>6159.8806154932827</v>
      </c>
      <c r="Q5661" s="8">
        <f>P5661-Table3[[#This Row],[paid]]</f>
        <v>-1851.9501701134604</v>
      </c>
      <c r="R5661" s="8">
        <v>14.836723677049525</v>
      </c>
      <c r="S5661" s="8">
        <v>30000</v>
      </c>
      <c r="T5661" s="10">
        <v>0.08</v>
      </c>
      <c r="U5661" s="8">
        <v>793.99075579251689</v>
      </c>
      <c r="V5661" s="10">
        <v>2.1482850219409492E-2</v>
      </c>
    </row>
    <row r="5662" spans="1:22" x14ac:dyDescent="0.25">
      <c r="A5662" s="6">
        <v>44764</v>
      </c>
      <c r="B5662" s="7" t="str">
        <f t="shared" si="88"/>
        <v>7</v>
      </c>
      <c r="C5662" s="17">
        <f>_xlfn.ISOWEEKNUM(Table3[[#This Row],[dt]])</f>
        <v>29</v>
      </c>
      <c r="D5662" s="1">
        <v>3016</v>
      </c>
      <c r="E5662" s="1" t="s">
        <v>10</v>
      </c>
      <c r="F5662" s="1" t="s">
        <v>91</v>
      </c>
      <c r="G5662" s="1" t="s">
        <v>31</v>
      </c>
      <c r="H5662" s="1" t="s">
        <v>11</v>
      </c>
      <c r="I5662" s="1" t="s">
        <v>12</v>
      </c>
      <c r="J5662" s="1" t="s">
        <v>16</v>
      </c>
      <c r="K5662" s="1" t="s">
        <v>15</v>
      </c>
      <c r="L5662" s="1" t="s">
        <v>80</v>
      </c>
      <c r="M5662" s="1">
        <v>453630</v>
      </c>
      <c r="N5662" s="17">
        <v>1919.4499294781383</v>
      </c>
      <c r="O5662" s="8">
        <v>7614.6661006000904</v>
      </c>
      <c r="P5662" s="8">
        <v>5449.6533593573504</v>
      </c>
      <c r="Q5662" s="8">
        <f>P5662-Table3[[#This Row],[paid]]</f>
        <v>-2165.01274124274</v>
      </c>
      <c r="R5662" s="8">
        <v>2.8391745341536505</v>
      </c>
      <c r="S5662" s="8">
        <v>4400</v>
      </c>
      <c r="T5662" s="10">
        <v>7.0000000000000007E-2</v>
      </c>
      <c r="U5662" s="8">
        <v>688.46384585167823</v>
      </c>
      <c r="V5662" s="10">
        <v>2.1055279435634455E-2</v>
      </c>
    </row>
    <row r="5663" spans="1:22" x14ac:dyDescent="0.25">
      <c r="A5663" s="6">
        <v>44764</v>
      </c>
      <c r="B5663" s="7" t="str">
        <f t="shared" si="88"/>
        <v>7</v>
      </c>
      <c r="C5663" s="17">
        <f>_xlfn.ISOWEEKNUM(Table3[[#This Row],[dt]])</f>
        <v>29</v>
      </c>
      <c r="D5663" s="1">
        <v>13549</v>
      </c>
      <c r="E5663" s="1" t="s">
        <v>10</v>
      </c>
      <c r="F5663" s="1" t="s">
        <v>94</v>
      </c>
      <c r="G5663" s="1" t="s">
        <v>63</v>
      </c>
      <c r="H5663" s="1" t="s">
        <v>19</v>
      </c>
      <c r="I5663" s="1" t="s">
        <v>12</v>
      </c>
      <c r="J5663" s="1" t="s">
        <v>13</v>
      </c>
      <c r="K5663" s="1" t="s">
        <v>14</v>
      </c>
      <c r="L5663" s="1" t="s">
        <v>80</v>
      </c>
      <c r="M5663" s="1">
        <v>179070</v>
      </c>
      <c r="N5663" s="17">
        <v>140.12115161490516</v>
      </c>
      <c r="O5663" s="8">
        <v>3709.8789632888484</v>
      </c>
      <c r="P5663" s="8">
        <v>995.84772545583121</v>
      </c>
      <c r="Q5663" s="8">
        <f>P5663-Table3[[#This Row],[paid]]</f>
        <v>-2714.0312378330173</v>
      </c>
      <c r="R5663" s="8">
        <v>7.1070478223924294</v>
      </c>
      <c r="S5663" s="8">
        <v>800</v>
      </c>
      <c r="T5663" s="10">
        <v>7.0000000000000007E-2</v>
      </c>
      <c r="U5663" s="8">
        <v>393.46914314656971</v>
      </c>
      <c r="V5663" s="10">
        <v>6.5851624548734153E-2</v>
      </c>
    </row>
    <row r="5664" spans="1:22" x14ac:dyDescent="0.25">
      <c r="A5664" s="6">
        <v>44764</v>
      </c>
      <c r="B5664" s="7" t="str">
        <f t="shared" si="88"/>
        <v>7</v>
      </c>
      <c r="C5664" s="17">
        <f>_xlfn.ISOWEEKNUM(Table3[[#This Row],[dt]])</f>
        <v>29</v>
      </c>
      <c r="D5664" s="1">
        <v>14988</v>
      </c>
      <c r="E5664" s="1" t="s">
        <v>10</v>
      </c>
      <c r="F5664" s="1" t="s">
        <v>90</v>
      </c>
      <c r="G5664" s="1" t="s">
        <v>69</v>
      </c>
      <c r="H5664" s="1" t="s">
        <v>11</v>
      </c>
      <c r="I5664" s="1" t="s">
        <v>12</v>
      </c>
      <c r="J5664" s="1" t="s">
        <v>16</v>
      </c>
      <c r="K5664" s="1" t="s">
        <v>14</v>
      </c>
      <c r="L5664" s="1" t="s">
        <v>75</v>
      </c>
      <c r="M5664" s="1">
        <v>189950</v>
      </c>
      <c r="N5664" s="17">
        <v>505.30772932652462</v>
      </c>
      <c r="O5664" s="8">
        <v>5026.441327728262</v>
      </c>
      <c r="P5664" s="8">
        <v>2127.2191406259376</v>
      </c>
      <c r="Q5664" s="8">
        <f>P5664-Table3[[#This Row],[paid]]</f>
        <v>-2899.2221871023244</v>
      </c>
      <c r="R5664" s="8">
        <v>4.2097498557188118</v>
      </c>
      <c r="S5664" s="8">
        <v>1400</v>
      </c>
      <c r="T5664" s="10">
        <v>0.13</v>
      </c>
      <c r="U5664" s="8">
        <v>1405.845003154566</v>
      </c>
      <c r="V5664" s="10">
        <v>0.11014732617384011</v>
      </c>
    </row>
    <row r="5665" spans="1:22" x14ac:dyDescent="0.25">
      <c r="A5665" s="6">
        <v>44764</v>
      </c>
      <c r="B5665" s="7" t="str">
        <f t="shared" si="88"/>
        <v>7</v>
      </c>
      <c r="C5665" s="17">
        <f>_xlfn.ISOWEEKNUM(Table3[[#This Row],[dt]])</f>
        <v>29</v>
      </c>
      <c r="D5665" s="1">
        <v>5585</v>
      </c>
      <c r="E5665" s="1" t="s">
        <v>10</v>
      </c>
      <c r="F5665" s="1" t="s">
        <v>94</v>
      </c>
      <c r="G5665" s="1" t="s">
        <v>38</v>
      </c>
      <c r="H5665" s="1" t="s">
        <v>19</v>
      </c>
      <c r="I5665" s="1" t="s">
        <v>12</v>
      </c>
      <c r="J5665" s="1" t="s">
        <v>13</v>
      </c>
      <c r="K5665" s="1" t="s">
        <v>14</v>
      </c>
      <c r="L5665" s="1" t="s">
        <v>77</v>
      </c>
      <c r="M5665" s="1">
        <v>700550</v>
      </c>
      <c r="N5665" s="17">
        <v>545.77979955368346</v>
      </c>
      <c r="O5665" s="8">
        <v>15531.139541103021</v>
      </c>
      <c r="P5665" s="8">
        <v>11972.573764948436</v>
      </c>
      <c r="Q5665" s="8">
        <f>P5665-Table3[[#This Row],[paid]]</f>
        <v>-3558.5657761545845</v>
      </c>
      <c r="R5665" s="8">
        <v>21.936637769919518</v>
      </c>
      <c r="S5665" s="8">
        <v>9200</v>
      </c>
      <c r="T5665" s="10">
        <v>7.0000000000000007E-2</v>
      </c>
      <c r="U5665" s="8">
        <v>1775.5941686847573</v>
      </c>
      <c r="V5665" s="10">
        <v>2.4717522502458691E-2</v>
      </c>
    </row>
    <row r="5666" spans="1:22" x14ac:dyDescent="0.25">
      <c r="A5666" s="6">
        <v>44765</v>
      </c>
      <c r="B5666" s="7" t="str">
        <f t="shared" si="88"/>
        <v>7</v>
      </c>
      <c r="C5666" s="17">
        <f>_xlfn.ISOWEEKNUM(Table3[[#This Row],[dt]])</f>
        <v>29</v>
      </c>
      <c r="D5666" s="1">
        <v>5585</v>
      </c>
      <c r="E5666" s="1" t="s">
        <v>10</v>
      </c>
      <c r="F5666" s="1" t="s">
        <v>94</v>
      </c>
      <c r="G5666" s="1" t="s">
        <v>34</v>
      </c>
      <c r="H5666" s="1" t="s">
        <v>19</v>
      </c>
      <c r="I5666" s="1" t="s">
        <v>12</v>
      </c>
      <c r="J5666" s="1" t="s">
        <v>13</v>
      </c>
      <c r="K5666" s="1" t="s">
        <v>14</v>
      </c>
      <c r="L5666" s="1" t="s">
        <v>75</v>
      </c>
      <c r="M5666" s="1">
        <v>1080600</v>
      </c>
      <c r="N5666" s="17">
        <v>1005.1537561820209</v>
      </c>
      <c r="O5666" s="8">
        <v>28539.72289504993</v>
      </c>
      <c r="P5666" s="8">
        <v>47337.969749758173</v>
      </c>
      <c r="Q5666" s="8">
        <f>P5666-Table3[[#This Row],[paid]]</f>
        <v>18798.246854708243</v>
      </c>
      <c r="R5666" s="8">
        <v>47.095252302062583</v>
      </c>
      <c r="S5666" s="8">
        <v>30000</v>
      </c>
      <c r="T5666" s="10">
        <v>7.0000000000000007E-2</v>
      </c>
      <c r="U5666" s="8">
        <v>13384.960896305562</v>
      </c>
      <c r="V5666" s="10">
        <v>4.7125527939700519E-2</v>
      </c>
    </row>
    <row r="5667" spans="1:22" x14ac:dyDescent="0.25">
      <c r="A5667" s="6">
        <v>44765</v>
      </c>
      <c r="B5667" s="7" t="str">
        <f t="shared" si="88"/>
        <v>7</v>
      </c>
      <c r="C5667" s="17">
        <f>_xlfn.ISOWEEKNUM(Table3[[#This Row],[dt]])</f>
        <v>29</v>
      </c>
      <c r="D5667" s="1">
        <v>7581</v>
      </c>
      <c r="E5667" s="1" t="s">
        <v>10</v>
      </c>
      <c r="F5667" s="1" t="s">
        <v>92</v>
      </c>
      <c r="G5667" s="1" t="s">
        <v>52</v>
      </c>
      <c r="H5667" s="1" t="s">
        <v>11</v>
      </c>
      <c r="I5667" s="1" t="s">
        <v>12</v>
      </c>
      <c r="J5667" s="1" t="s">
        <v>13</v>
      </c>
      <c r="K5667" s="1" t="s">
        <v>14</v>
      </c>
      <c r="L5667" s="1" t="s">
        <v>78</v>
      </c>
      <c r="M5667" s="1">
        <v>996340</v>
      </c>
      <c r="N5667" s="17">
        <v>3481.4382370635303</v>
      </c>
      <c r="O5667" s="8">
        <v>25178.529492009755</v>
      </c>
      <c r="P5667" s="8">
        <v>34456.562628346917</v>
      </c>
      <c r="Q5667" s="8">
        <f>P5667-Table3[[#This Row],[paid]]</f>
        <v>9278.0331363371624</v>
      </c>
      <c r="R5667" s="8">
        <v>9.8972207122679858</v>
      </c>
      <c r="S5667" s="8">
        <v>28600</v>
      </c>
      <c r="T5667" s="10">
        <v>0.17</v>
      </c>
      <c r="U5667" s="8">
        <v>16847.881845881144</v>
      </c>
      <c r="V5667" s="10">
        <v>8.1493338088714992E-2</v>
      </c>
    </row>
    <row r="5668" spans="1:22" x14ac:dyDescent="0.25">
      <c r="A5668" s="6">
        <v>44765</v>
      </c>
      <c r="B5668" s="7" t="str">
        <f t="shared" si="88"/>
        <v>7</v>
      </c>
      <c r="C5668" s="17">
        <f>_xlfn.ISOWEEKNUM(Table3[[#This Row],[dt]])</f>
        <v>29</v>
      </c>
      <c r="D5668" s="1">
        <v>16205</v>
      </c>
      <c r="E5668" s="1" t="s">
        <v>10</v>
      </c>
      <c r="F5668" s="1" t="s">
        <v>89</v>
      </c>
      <c r="G5668" s="1" t="s">
        <v>28</v>
      </c>
      <c r="H5668" s="1" t="s">
        <v>17</v>
      </c>
      <c r="I5668" s="1" t="s">
        <v>12</v>
      </c>
      <c r="J5668" s="1" t="s">
        <v>13</v>
      </c>
      <c r="K5668" s="1" t="s">
        <v>14</v>
      </c>
      <c r="L5668" s="1" t="s">
        <v>76</v>
      </c>
      <c r="M5668" s="1">
        <v>350080</v>
      </c>
      <c r="N5668" s="17">
        <v>2132.9185139094138</v>
      </c>
      <c r="O5668" s="8">
        <v>15399.907958435704</v>
      </c>
      <c r="P5668" s="8">
        <v>23295.56652272939</v>
      </c>
      <c r="Q5668" s="8">
        <f>P5668-Table3[[#This Row],[paid]]</f>
        <v>7895.6585642936861</v>
      </c>
      <c r="R5668" s="8">
        <v>10.921920537897664</v>
      </c>
      <c r="S5668" s="8">
        <v>28200</v>
      </c>
      <c r="T5668" s="10">
        <v>0.09</v>
      </c>
      <c r="U5668" s="8">
        <v>3335.4314758932574</v>
      </c>
      <c r="V5668" s="10">
        <v>2.3863134877609226E-2</v>
      </c>
    </row>
    <row r="5669" spans="1:22" x14ac:dyDescent="0.25">
      <c r="A5669" s="6">
        <v>44765</v>
      </c>
      <c r="B5669" s="7" t="str">
        <f t="shared" si="88"/>
        <v>7</v>
      </c>
      <c r="C5669" s="17">
        <f>_xlfn.ISOWEEKNUM(Table3[[#This Row],[dt]])</f>
        <v>29</v>
      </c>
      <c r="D5669" s="1">
        <v>3015</v>
      </c>
      <c r="E5669" s="1" t="s">
        <v>10</v>
      </c>
      <c r="F5669" s="1" t="s">
        <v>89</v>
      </c>
      <c r="G5669" s="1" t="s">
        <v>45</v>
      </c>
      <c r="H5669" s="1" t="s">
        <v>11</v>
      </c>
      <c r="I5669" s="1" t="s">
        <v>12</v>
      </c>
      <c r="J5669" s="1" t="s">
        <v>16</v>
      </c>
      <c r="K5669" s="1" t="s">
        <v>15</v>
      </c>
      <c r="L5669" s="1" t="s">
        <v>78</v>
      </c>
      <c r="M5669" s="1">
        <v>1027770</v>
      </c>
      <c r="N5669" s="17">
        <v>8825.2164579606433</v>
      </c>
      <c r="O5669" s="8">
        <v>17825.560983741434</v>
      </c>
      <c r="P5669" s="8">
        <v>25406.077869201556</v>
      </c>
      <c r="Q5669" s="8">
        <f>P5669-Table3[[#This Row],[paid]]</f>
        <v>7580.5168854601216</v>
      </c>
      <c r="R5669" s="8">
        <v>2.8788050684336945</v>
      </c>
      <c r="S5669" s="8">
        <v>27600</v>
      </c>
      <c r="T5669" s="10">
        <v>0.13</v>
      </c>
      <c r="U5669" s="8">
        <v>9099.3092222916457</v>
      </c>
      <c r="V5669" s="10">
        <v>5.9692469843487445E-2</v>
      </c>
    </row>
    <row r="5670" spans="1:22" x14ac:dyDescent="0.25">
      <c r="A5670" s="6">
        <v>44765</v>
      </c>
      <c r="B5670" s="7" t="str">
        <f t="shared" si="88"/>
        <v>7</v>
      </c>
      <c r="C5670" s="17">
        <f>_xlfn.ISOWEEKNUM(Table3[[#This Row],[dt]])</f>
        <v>29</v>
      </c>
      <c r="D5670" s="1">
        <v>9315</v>
      </c>
      <c r="E5670" s="1" t="s">
        <v>10</v>
      </c>
      <c r="F5670" s="1" t="s">
        <v>90</v>
      </c>
      <c r="G5670" s="1" t="s">
        <v>43</v>
      </c>
      <c r="H5670" s="1" t="s">
        <v>17</v>
      </c>
      <c r="I5670" s="1" t="s">
        <v>18</v>
      </c>
      <c r="J5670" s="1" t="s">
        <v>16</v>
      </c>
      <c r="K5670" s="1" t="s">
        <v>14</v>
      </c>
      <c r="L5670" s="1" t="s">
        <v>76</v>
      </c>
      <c r="M5670" s="1">
        <v>204200</v>
      </c>
      <c r="N5670" s="17">
        <v>1134.7354022398906</v>
      </c>
      <c r="O5670" s="8">
        <v>10167.318954188802</v>
      </c>
      <c r="P5670" s="8">
        <v>14791.303542541915</v>
      </c>
      <c r="Q5670" s="8">
        <f>P5670-Table3[[#This Row],[paid]]</f>
        <v>4623.9845883531125</v>
      </c>
      <c r="R5670" s="8">
        <v>13.035024300242053</v>
      </c>
      <c r="S5670" s="8">
        <v>15000</v>
      </c>
      <c r="T5670" s="10">
        <v>7.0000000000000007E-2</v>
      </c>
      <c r="U5670" s="8">
        <v>1991.0217695287786</v>
      </c>
      <c r="V5670" s="10">
        <v>2.2434598859642017E-2</v>
      </c>
    </row>
    <row r="5671" spans="1:22" x14ac:dyDescent="0.25">
      <c r="A5671" s="6">
        <v>44765</v>
      </c>
      <c r="B5671" s="7" t="str">
        <f t="shared" si="88"/>
        <v>7</v>
      </c>
      <c r="C5671" s="17">
        <f>_xlfn.ISOWEEKNUM(Table3[[#This Row],[dt]])</f>
        <v>29</v>
      </c>
      <c r="D5671" s="1">
        <v>10543</v>
      </c>
      <c r="E5671" s="1" t="s">
        <v>10</v>
      </c>
      <c r="F5671" s="1" t="s">
        <v>94</v>
      </c>
      <c r="G5671" s="1" t="s">
        <v>50</v>
      </c>
      <c r="H5671" s="1" t="s">
        <v>19</v>
      </c>
      <c r="I5671" s="1" t="s">
        <v>18</v>
      </c>
      <c r="J5671" s="1" t="s">
        <v>13</v>
      </c>
      <c r="K5671" s="1" t="s">
        <v>14</v>
      </c>
      <c r="L5671" s="1" t="s">
        <v>80</v>
      </c>
      <c r="M5671" s="1">
        <v>337990</v>
      </c>
      <c r="N5671" s="17">
        <v>445.09114852303242</v>
      </c>
      <c r="O5671" s="8">
        <v>9129.1523291728481</v>
      </c>
      <c r="P5671" s="8">
        <v>13278.774167428952</v>
      </c>
      <c r="Q5671" s="8">
        <f>P5671-Table3[[#This Row],[paid]]</f>
        <v>4149.6218382561037</v>
      </c>
      <c r="R5671" s="8">
        <v>29.833831141087739</v>
      </c>
      <c r="S5671" s="8">
        <v>14200</v>
      </c>
      <c r="T5671" s="10">
        <v>8.5000000000000006E-2</v>
      </c>
      <c r="U5671" s="8">
        <v>6574.7231462949876</v>
      </c>
      <c r="V5671" s="10">
        <v>8.252171301602397E-2</v>
      </c>
    </row>
    <row r="5672" spans="1:22" x14ac:dyDescent="0.25">
      <c r="A5672" s="6">
        <v>44765</v>
      </c>
      <c r="B5672" s="7" t="str">
        <f t="shared" si="88"/>
        <v>7</v>
      </c>
      <c r="C5672" s="17">
        <f>_xlfn.ISOWEEKNUM(Table3[[#This Row],[dt]])</f>
        <v>29</v>
      </c>
      <c r="D5672" s="1">
        <v>7797</v>
      </c>
      <c r="E5672" s="1" t="s">
        <v>10</v>
      </c>
      <c r="F5672" s="1" t="s">
        <v>94</v>
      </c>
      <c r="G5672" s="1" t="s">
        <v>58</v>
      </c>
      <c r="H5672" s="1" t="s">
        <v>19</v>
      </c>
      <c r="I5672" s="1" t="s">
        <v>18</v>
      </c>
      <c r="J5672" s="1" t="s">
        <v>13</v>
      </c>
      <c r="K5672" s="1" t="s">
        <v>14</v>
      </c>
      <c r="L5672" s="1" t="s">
        <v>81</v>
      </c>
      <c r="M5672" s="1">
        <v>239180</v>
      </c>
      <c r="N5672" s="17">
        <v>267.44299349067529</v>
      </c>
      <c r="O5672" s="8">
        <v>6446.7542477432007</v>
      </c>
      <c r="P5672" s="8">
        <v>10262.733656637905</v>
      </c>
      <c r="Q5672" s="8">
        <f>P5672-Table3[[#This Row],[paid]]</f>
        <v>3815.9794088947046</v>
      </c>
      <c r="R5672" s="8">
        <v>38.373537188947623</v>
      </c>
      <c r="S5672" s="8">
        <v>11600</v>
      </c>
      <c r="T5672" s="10">
        <v>0.125</v>
      </c>
      <c r="U5672" s="8">
        <v>6573.4329154301477</v>
      </c>
      <c r="V5672" s="10">
        <v>0.10675246861376729</v>
      </c>
    </row>
    <row r="5673" spans="1:22" x14ac:dyDescent="0.25">
      <c r="A5673" s="6">
        <v>44765</v>
      </c>
      <c r="B5673" s="7" t="str">
        <f t="shared" si="88"/>
        <v>7</v>
      </c>
      <c r="C5673" s="17">
        <f>_xlfn.ISOWEEKNUM(Table3[[#This Row],[dt]])</f>
        <v>29</v>
      </c>
      <c r="D5673" s="1">
        <v>17456</v>
      </c>
      <c r="E5673" s="1" t="s">
        <v>10</v>
      </c>
      <c r="F5673" s="1" t="s">
        <v>92</v>
      </c>
      <c r="G5673" s="1" t="s">
        <v>72</v>
      </c>
      <c r="H5673" s="1" t="s">
        <v>17</v>
      </c>
      <c r="I5673" s="1" t="s">
        <v>18</v>
      </c>
      <c r="J5673" s="1" t="s">
        <v>16</v>
      </c>
      <c r="K5673" s="1" t="s">
        <v>15</v>
      </c>
      <c r="L5673" s="1" t="s">
        <v>76</v>
      </c>
      <c r="M5673" s="1">
        <v>276740</v>
      </c>
      <c r="N5673" s="17">
        <v>679.84239407861151</v>
      </c>
      <c r="O5673" s="8">
        <v>8045.3963763540933</v>
      </c>
      <c r="P5673" s="8">
        <v>11838.964358900332</v>
      </c>
      <c r="Q5673" s="8">
        <f>P5673-Table3[[#This Row],[paid]]</f>
        <v>3793.5679825462385</v>
      </c>
      <c r="R5673" s="8">
        <v>17.41427787089631</v>
      </c>
      <c r="S5673" s="8">
        <v>16600</v>
      </c>
      <c r="T5673" s="10">
        <v>0.05</v>
      </c>
      <c r="U5673" s="8">
        <v>2793.8329524023329</v>
      </c>
      <c r="V5673" s="10">
        <v>3.9331043770761034E-2</v>
      </c>
    </row>
    <row r="5674" spans="1:22" x14ac:dyDescent="0.25">
      <c r="A5674" s="6">
        <v>44765</v>
      </c>
      <c r="B5674" s="7" t="str">
        <f t="shared" si="88"/>
        <v>7</v>
      </c>
      <c r="C5674" s="17">
        <f>_xlfn.ISOWEEKNUM(Table3[[#This Row],[dt]])</f>
        <v>29</v>
      </c>
      <c r="D5674" s="1">
        <v>17933</v>
      </c>
      <c r="E5674" s="1" t="s">
        <v>10</v>
      </c>
      <c r="F5674" s="1" t="s">
        <v>92</v>
      </c>
      <c r="G5674" s="1" t="s">
        <v>38</v>
      </c>
      <c r="H5674" s="1" t="s">
        <v>11</v>
      </c>
      <c r="I5674" s="1" t="s">
        <v>12</v>
      </c>
      <c r="J5674" s="1" t="s">
        <v>16</v>
      </c>
      <c r="K5674" s="1" t="s">
        <v>15</v>
      </c>
      <c r="L5674" s="1" t="s">
        <v>76</v>
      </c>
      <c r="M5674" s="1">
        <v>390350</v>
      </c>
      <c r="N5674" s="17">
        <v>2109.6941522405368</v>
      </c>
      <c r="O5674" s="8">
        <v>10297.003000652214</v>
      </c>
      <c r="P5674" s="8">
        <v>13871.984046027608</v>
      </c>
      <c r="Q5674" s="8">
        <f>P5674-Table3[[#This Row],[paid]]</f>
        <v>3574.9810453753944</v>
      </c>
      <c r="R5674" s="8">
        <v>6.5753531294075431</v>
      </c>
      <c r="S5674" s="8">
        <v>13200</v>
      </c>
      <c r="T5674" s="10">
        <v>0.14000000000000001</v>
      </c>
      <c r="U5674" s="8">
        <v>9683.3286742409691</v>
      </c>
      <c r="V5674" s="10">
        <v>0.11634154905445189</v>
      </c>
    </row>
    <row r="5675" spans="1:22" x14ac:dyDescent="0.25">
      <c r="A5675" s="6">
        <v>44765</v>
      </c>
      <c r="B5675" s="7" t="str">
        <f t="shared" si="88"/>
        <v>7</v>
      </c>
      <c r="C5675" s="17">
        <f>_xlfn.ISOWEEKNUM(Table3[[#This Row],[dt]])</f>
        <v>29</v>
      </c>
      <c r="D5675" s="1">
        <v>16861</v>
      </c>
      <c r="E5675" s="1" t="s">
        <v>10</v>
      </c>
      <c r="F5675" s="1" t="s">
        <v>93</v>
      </c>
      <c r="G5675" s="1" t="s">
        <v>36</v>
      </c>
      <c r="H5675" s="1" t="s">
        <v>11</v>
      </c>
      <c r="I5675" s="1" t="s">
        <v>18</v>
      </c>
      <c r="J5675" s="1" t="s">
        <v>13</v>
      </c>
      <c r="K5675" s="1" t="s">
        <v>15</v>
      </c>
      <c r="L5675" s="1" t="s">
        <v>75</v>
      </c>
      <c r="M5675" s="1">
        <v>415890</v>
      </c>
      <c r="N5675" s="17">
        <v>1478.4956212607301</v>
      </c>
      <c r="O5675" s="8">
        <v>6101.1575237484112</v>
      </c>
      <c r="P5675" s="8">
        <v>9167.2100441910407</v>
      </c>
      <c r="Q5675" s="8">
        <f>P5675-Table3[[#This Row],[paid]]</f>
        <v>3066.0525204426294</v>
      </c>
      <c r="R5675" s="8">
        <v>6.2003633371426936</v>
      </c>
      <c r="S5675" s="8">
        <v>3200</v>
      </c>
      <c r="T5675" s="10">
        <v>7.0000000000000007E-2</v>
      </c>
      <c r="U5675" s="8">
        <v>3094.6608562003225</v>
      </c>
      <c r="V5675" s="10">
        <v>5.6263225875745178E-2</v>
      </c>
    </row>
    <row r="5676" spans="1:22" x14ac:dyDescent="0.25">
      <c r="A5676" s="6">
        <v>44765</v>
      </c>
      <c r="B5676" s="7" t="str">
        <f t="shared" si="88"/>
        <v>7</v>
      </c>
      <c r="C5676" s="17">
        <f>_xlfn.ISOWEEKNUM(Table3[[#This Row],[dt]])</f>
        <v>29</v>
      </c>
      <c r="D5676" s="1">
        <v>2480</v>
      </c>
      <c r="E5676" s="1" t="s">
        <v>10</v>
      </c>
      <c r="F5676" s="1" t="s">
        <v>89</v>
      </c>
      <c r="G5676" s="1" t="s">
        <v>34</v>
      </c>
      <c r="H5676" s="1" t="s">
        <v>17</v>
      </c>
      <c r="I5676" s="1" t="s">
        <v>12</v>
      </c>
      <c r="J5676" s="1" t="s">
        <v>13</v>
      </c>
      <c r="K5676" s="1" t="s">
        <v>14</v>
      </c>
      <c r="L5676" s="1" t="s">
        <v>80</v>
      </c>
      <c r="M5676" s="1">
        <v>772380</v>
      </c>
      <c r="N5676" s="17">
        <v>1958.1937052311698</v>
      </c>
      <c r="O5676" s="8">
        <v>25935.489187295057</v>
      </c>
      <c r="P5676" s="8">
        <v>28987.84912594307</v>
      </c>
      <c r="Q5676" s="8">
        <f>P5676-Table3[[#This Row],[paid]]</f>
        <v>3052.3599386480128</v>
      </c>
      <c r="R5676" s="8">
        <v>14.803361408273437</v>
      </c>
      <c r="S5676" s="8">
        <v>50000</v>
      </c>
      <c r="T5676" s="10">
        <v>0.06</v>
      </c>
      <c r="U5676" s="8">
        <v>8474.3488944141754</v>
      </c>
      <c r="V5676" s="10">
        <v>4.872356952963177E-2</v>
      </c>
    </row>
    <row r="5677" spans="1:22" x14ac:dyDescent="0.25">
      <c r="A5677" s="6">
        <v>44765</v>
      </c>
      <c r="B5677" s="7" t="str">
        <f t="shared" si="88"/>
        <v>7</v>
      </c>
      <c r="C5677" s="17">
        <f>_xlfn.ISOWEEKNUM(Table3[[#This Row],[dt]])</f>
        <v>29</v>
      </c>
      <c r="D5677" s="1">
        <v>13549</v>
      </c>
      <c r="E5677" s="1" t="s">
        <v>10</v>
      </c>
      <c r="F5677" s="1" t="s">
        <v>93</v>
      </c>
      <c r="G5677" s="1" t="s">
        <v>61</v>
      </c>
      <c r="H5677" s="1" t="s">
        <v>19</v>
      </c>
      <c r="I5677" s="1" t="s">
        <v>12</v>
      </c>
      <c r="J5677" s="1" t="s">
        <v>13</v>
      </c>
      <c r="K5677" s="1" t="s">
        <v>14</v>
      </c>
      <c r="L5677" s="1" t="s">
        <v>79</v>
      </c>
      <c r="M5677" s="1">
        <v>820150</v>
      </c>
      <c r="N5677" s="17">
        <v>855.00183718287224</v>
      </c>
      <c r="O5677" s="8">
        <v>17156.210360067624</v>
      </c>
      <c r="P5677" s="8">
        <v>20039.059258133399</v>
      </c>
      <c r="Q5677" s="8">
        <f>P5677-Table3[[#This Row],[paid]]</f>
        <v>2882.8488980657748</v>
      </c>
      <c r="R5677" s="8">
        <v>23.437445847086924</v>
      </c>
      <c r="S5677" s="8">
        <v>21000</v>
      </c>
      <c r="T5677" s="10">
        <v>7.0000000000000007E-2</v>
      </c>
      <c r="U5677" s="8">
        <v>3032.1877897833529</v>
      </c>
      <c r="V5677" s="10">
        <v>2.5218979849338127E-2</v>
      </c>
    </row>
    <row r="5678" spans="1:22" x14ac:dyDescent="0.25">
      <c r="A5678" s="6">
        <v>44765</v>
      </c>
      <c r="B5678" s="7" t="str">
        <f t="shared" si="88"/>
        <v>7</v>
      </c>
      <c r="C5678" s="17">
        <f>_xlfn.ISOWEEKNUM(Table3[[#This Row],[dt]])</f>
        <v>29</v>
      </c>
      <c r="D5678" s="1">
        <v>12780</v>
      </c>
      <c r="E5678" s="1" t="s">
        <v>10</v>
      </c>
      <c r="F5678" s="1" t="s">
        <v>92</v>
      </c>
      <c r="G5678" s="1" t="s">
        <v>72</v>
      </c>
      <c r="H5678" s="1" t="s">
        <v>19</v>
      </c>
      <c r="I5678" s="1" t="s">
        <v>18</v>
      </c>
      <c r="J5678" s="1" t="s">
        <v>16</v>
      </c>
      <c r="K5678" s="1" t="s">
        <v>15</v>
      </c>
      <c r="L5678" s="1" t="s">
        <v>78</v>
      </c>
      <c r="M5678" s="1">
        <v>325190</v>
      </c>
      <c r="N5678" s="17">
        <v>219.72868317783727</v>
      </c>
      <c r="O5678" s="8">
        <v>6977.6963398820026</v>
      </c>
      <c r="P5678" s="8">
        <v>9828.2053101095335</v>
      </c>
      <c r="Q5678" s="8">
        <f>P5678-Table3[[#This Row],[paid]]</f>
        <v>2850.5089702275309</v>
      </c>
      <c r="R5678" s="8">
        <v>44.728822691551301</v>
      </c>
      <c r="S5678" s="8">
        <v>9000</v>
      </c>
      <c r="T5678" s="10">
        <v>0.04</v>
      </c>
      <c r="U5678" s="8">
        <v>158.92333157835213</v>
      </c>
      <c r="V5678" s="10">
        <v>2.6950212265590291E-3</v>
      </c>
    </row>
    <row r="5679" spans="1:22" x14ac:dyDescent="0.25">
      <c r="A5679" s="6">
        <v>44765</v>
      </c>
      <c r="B5679" s="7" t="str">
        <f t="shared" si="88"/>
        <v>7</v>
      </c>
      <c r="C5679" s="17">
        <f>_xlfn.ISOWEEKNUM(Table3[[#This Row],[dt]])</f>
        <v>29</v>
      </c>
      <c r="D5679" s="1">
        <v>2796</v>
      </c>
      <c r="E5679" s="1" t="s">
        <v>10</v>
      </c>
      <c r="F5679" s="1" t="s">
        <v>89</v>
      </c>
      <c r="G5679" s="1" t="s">
        <v>70</v>
      </c>
      <c r="H5679" s="1" t="s">
        <v>17</v>
      </c>
      <c r="I5679" s="1" t="s">
        <v>12</v>
      </c>
      <c r="J5679" s="1" t="s">
        <v>13</v>
      </c>
      <c r="K5679" s="1" t="s">
        <v>14</v>
      </c>
      <c r="L5679" s="1" t="s">
        <v>79</v>
      </c>
      <c r="M5679" s="1">
        <v>170580</v>
      </c>
      <c r="N5679" s="17">
        <v>535.28452999859485</v>
      </c>
      <c r="O5679" s="8">
        <v>8108.3747002086466</v>
      </c>
      <c r="P5679" s="8">
        <v>10796.735175257918</v>
      </c>
      <c r="Q5679" s="8">
        <f>P5679-Table3[[#This Row],[paid]]</f>
        <v>2688.3604750492714</v>
      </c>
      <c r="R5679" s="8">
        <v>20.170086318926984</v>
      </c>
      <c r="S5679" s="8">
        <v>15800</v>
      </c>
      <c r="T5679" s="10">
        <v>0.11</v>
      </c>
      <c r="U5679" s="8">
        <v>5191.2723694707802</v>
      </c>
      <c r="V5679" s="10">
        <v>8.0136453060477578E-2</v>
      </c>
    </row>
    <row r="5680" spans="1:22" x14ac:dyDescent="0.25">
      <c r="A5680" s="6">
        <v>44765</v>
      </c>
      <c r="B5680" s="7" t="str">
        <f t="shared" si="88"/>
        <v>7</v>
      </c>
      <c r="C5680" s="17">
        <f>_xlfn.ISOWEEKNUM(Table3[[#This Row],[dt]])</f>
        <v>29</v>
      </c>
      <c r="D5680" s="1">
        <v>17673</v>
      </c>
      <c r="E5680" s="1" t="s">
        <v>10</v>
      </c>
      <c r="F5680" s="1" t="s">
        <v>95</v>
      </c>
      <c r="G5680" s="1" t="s">
        <v>39</v>
      </c>
      <c r="H5680" s="1" t="s">
        <v>11</v>
      </c>
      <c r="I5680" s="1" t="s">
        <v>18</v>
      </c>
      <c r="J5680" s="1" t="s">
        <v>16</v>
      </c>
      <c r="K5680" s="1" t="s">
        <v>14</v>
      </c>
      <c r="L5680" s="1" t="s">
        <v>81</v>
      </c>
      <c r="M5680" s="1">
        <v>360760</v>
      </c>
      <c r="N5680" s="17">
        <v>1036.6937485305259</v>
      </c>
      <c r="O5680" s="8">
        <v>4629.830178334124</v>
      </c>
      <c r="P5680" s="8">
        <v>7272.2969736923578</v>
      </c>
      <c r="Q5680" s="8">
        <f>P5680-Table3[[#This Row],[paid]]</f>
        <v>2642.4667953582339</v>
      </c>
      <c r="R5680" s="8">
        <v>7.0148942095971574</v>
      </c>
      <c r="S5680" s="8">
        <v>8400</v>
      </c>
      <c r="T5680" s="10">
        <v>0.1</v>
      </c>
      <c r="U5680" s="8">
        <v>4201.1183413589606</v>
      </c>
      <c r="V5680" s="10">
        <v>9.6281325248326374E-2</v>
      </c>
    </row>
    <row r="5681" spans="1:22" x14ac:dyDescent="0.25">
      <c r="A5681" s="6">
        <v>44765</v>
      </c>
      <c r="B5681" s="7" t="str">
        <f t="shared" si="88"/>
        <v>7</v>
      </c>
      <c r="C5681" s="17">
        <f>_xlfn.ISOWEEKNUM(Table3[[#This Row],[dt]])</f>
        <v>29</v>
      </c>
      <c r="D5681" s="1">
        <v>16842</v>
      </c>
      <c r="E5681" s="1" t="s">
        <v>10</v>
      </c>
      <c r="F5681" s="1" t="s">
        <v>92</v>
      </c>
      <c r="G5681" s="1" t="s">
        <v>65</v>
      </c>
      <c r="H5681" s="1" t="s">
        <v>11</v>
      </c>
      <c r="I5681" s="1" t="s">
        <v>12</v>
      </c>
      <c r="J5681" s="1" t="s">
        <v>16</v>
      </c>
      <c r="K5681" s="1" t="s">
        <v>14</v>
      </c>
      <c r="L5681" s="1" t="s">
        <v>76</v>
      </c>
      <c r="M5681" s="1">
        <v>595000</v>
      </c>
      <c r="N5681" s="17">
        <v>2523.1700649428581</v>
      </c>
      <c r="O5681" s="8">
        <v>8111.5140205567395</v>
      </c>
      <c r="P5681" s="8">
        <v>10726.797357459673</v>
      </c>
      <c r="Q5681" s="8">
        <f>P5681-Table3[[#This Row],[paid]]</f>
        <v>2615.2833369029331</v>
      </c>
      <c r="R5681" s="8">
        <v>4.2513176208368666</v>
      </c>
      <c r="S5681" s="8">
        <v>11400</v>
      </c>
      <c r="T5681" s="10">
        <v>0.14000000000000001</v>
      </c>
      <c r="U5681" s="8">
        <v>4229.7062852413983</v>
      </c>
      <c r="V5681" s="10">
        <v>6.5718687884971844E-2</v>
      </c>
    </row>
    <row r="5682" spans="1:22" x14ac:dyDescent="0.25">
      <c r="A5682" s="6">
        <v>44765</v>
      </c>
      <c r="B5682" s="7" t="str">
        <f t="shared" si="88"/>
        <v>7</v>
      </c>
      <c r="C5682" s="17">
        <f>_xlfn.ISOWEEKNUM(Table3[[#This Row],[dt]])</f>
        <v>29</v>
      </c>
      <c r="D5682" s="1">
        <v>17962</v>
      </c>
      <c r="E5682" s="1" t="s">
        <v>10</v>
      </c>
      <c r="F5682" s="1" t="s">
        <v>95</v>
      </c>
      <c r="G5682" s="1" t="s">
        <v>51</v>
      </c>
      <c r="H5682" s="1" t="s">
        <v>11</v>
      </c>
      <c r="I5682" s="1" t="s">
        <v>12</v>
      </c>
      <c r="J5682" s="1" t="s">
        <v>23</v>
      </c>
      <c r="K5682" s="1" t="s">
        <v>15</v>
      </c>
      <c r="L5682" s="1" t="s">
        <v>79</v>
      </c>
      <c r="M5682" s="1">
        <v>411040</v>
      </c>
      <c r="N5682" s="17">
        <v>2707.8140425292318</v>
      </c>
      <c r="O5682" s="8">
        <v>8792.341651833658</v>
      </c>
      <c r="P5682" s="8">
        <v>11304.855741476656</v>
      </c>
      <c r="Q5682" s="8">
        <f>P5682-Table3[[#This Row],[paid]]</f>
        <v>2512.5140896429984</v>
      </c>
      <c r="R5682" s="8">
        <v>4.1749010692467508</v>
      </c>
      <c r="S5682" s="8">
        <v>16000</v>
      </c>
      <c r="T5682" s="10">
        <v>0.06</v>
      </c>
      <c r="U5682" s="8">
        <v>2291.6241081190583</v>
      </c>
      <c r="V5682" s="10">
        <v>3.3785247692447527E-2</v>
      </c>
    </row>
    <row r="5683" spans="1:22" x14ac:dyDescent="0.25">
      <c r="A5683" s="6">
        <v>44765</v>
      </c>
      <c r="B5683" s="7" t="str">
        <f t="shared" si="88"/>
        <v>7</v>
      </c>
      <c r="C5683" s="17">
        <f>_xlfn.ISOWEEKNUM(Table3[[#This Row],[dt]])</f>
        <v>29</v>
      </c>
      <c r="D5683" s="1">
        <v>14988</v>
      </c>
      <c r="E5683" s="1" t="s">
        <v>10</v>
      </c>
      <c r="F5683" s="1" t="s">
        <v>94</v>
      </c>
      <c r="G5683" s="1" t="s">
        <v>72</v>
      </c>
      <c r="H5683" s="1" t="s">
        <v>11</v>
      </c>
      <c r="I5683" s="1" t="s">
        <v>12</v>
      </c>
      <c r="J5683" s="1" t="s">
        <v>16</v>
      </c>
      <c r="K5683" s="1" t="s">
        <v>14</v>
      </c>
      <c r="L5683" s="1" t="s">
        <v>80</v>
      </c>
      <c r="M5683" s="1">
        <v>431840</v>
      </c>
      <c r="N5683" s="17">
        <v>1242.990768811527</v>
      </c>
      <c r="O5683" s="8">
        <v>11000.400578564018</v>
      </c>
      <c r="P5683" s="8">
        <v>13484.611807084868</v>
      </c>
      <c r="Q5683" s="8">
        <f>P5683-Table3[[#This Row],[paid]]</f>
        <v>2484.2112285208495</v>
      </c>
      <c r="R5683" s="8">
        <v>10.848521280635127</v>
      </c>
      <c r="S5683" s="8">
        <v>7400</v>
      </c>
      <c r="T5683" s="10">
        <v>0.13</v>
      </c>
      <c r="U5683" s="8">
        <v>9730.6796045472911</v>
      </c>
      <c r="V5683" s="10">
        <v>0.12026893745944735</v>
      </c>
    </row>
    <row r="5684" spans="1:22" x14ac:dyDescent="0.25">
      <c r="A5684" s="6">
        <v>44765</v>
      </c>
      <c r="B5684" s="7" t="str">
        <f t="shared" si="88"/>
        <v>7</v>
      </c>
      <c r="C5684" s="17">
        <f>_xlfn.ISOWEEKNUM(Table3[[#This Row],[dt]])</f>
        <v>29</v>
      </c>
      <c r="D5684" s="1">
        <v>18179</v>
      </c>
      <c r="E5684" s="1" t="s">
        <v>10</v>
      </c>
      <c r="F5684" s="1" t="s">
        <v>92</v>
      </c>
      <c r="G5684" s="1" t="s">
        <v>32</v>
      </c>
      <c r="H5684" s="1" t="s">
        <v>11</v>
      </c>
      <c r="I5684" s="1" t="s">
        <v>18</v>
      </c>
      <c r="J5684" s="1" t="s">
        <v>16</v>
      </c>
      <c r="K5684" s="1" t="s">
        <v>15</v>
      </c>
      <c r="L5684" s="1" t="s">
        <v>75</v>
      </c>
      <c r="M5684" s="1">
        <v>171860</v>
      </c>
      <c r="N5684" s="17">
        <v>1054.7791671446598</v>
      </c>
      <c r="O5684" s="8">
        <v>3518.4624741038365</v>
      </c>
      <c r="P5684" s="8">
        <v>5780.686788263215</v>
      </c>
      <c r="Q5684" s="8">
        <f>P5684-Table3[[#This Row],[paid]]</f>
        <v>2262.2243141593785</v>
      </c>
      <c r="R5684" s="8">
        <v>5.4804711434639204</v>
      </c>
      <c r="S5684" s="8">
        <v>6400</v>
      </c>
      <c r="T5684" s="10">
        <v>0.08</v>
      </c>
      <c r="U5684" s="8">
        <v>2727.5242924238892</v>
      </c>
      <c r="V5684" s="10">
        <v>7.8638991995486962E-2</v>
      </c>
    </row>
    <row r="5685" spans="1:22" x14ac:dyDescent="0.25">
      <c r="A5685" s="6">
        <v>44765</v>
      </c>
      <c r="B5685" s="7" t="str">
        <f t="shared" si="88"/>
        <v>7</v>
      </c>
      <c r="C5685" s="17">
        <f>_xlfn.ISOWEEKNUM(Table3[[#This Row],[dt]])</f>
        <v>29</v>
      </c>
      <c r="D5685" s="1">
        <v>16846</v>
      </c>
      <c r="E5685" s="1" t="s">
        <v>10</v>
      </c>
      <c r="F5685" s="1" t="s">
        <v>89</v>
      </c>
      <c r="G5685" s="1" t="s">
        <v>26</v>
      </c>
      <c r="H5685" s="1" t="s">
        <v>11</v>
      </c>
      <c r="I5685" s="1" t="s">
        <v>12</v>
      </c>
      <c r="J5685" s="1" t="s">
        <v>13</v>
      </c>
      <c r="K5685" s="1" t="s">
        <v>15</v>
      </c>
      <c r="L5685" s="1" t="s">
        <v>77</v>
      </c>
      <c r="M5685" s="1">
        <v>331740</v>
      </c>
      <c r="N5685" s="17">
        <v>1507.6727785613539</v>
      </c>
      <c r="O5685" s="8">
        <v>4315.0802873097373</v>
      </c>
      <c r="P5685" s="8">
        <v>6231.5412705781591</v>
      </c>
      <c r="Q5685" s="8">
        <f>P5685-Table3[[#This Row],[paid]]</f>
        <v>1916.4609832684218</v>
      </c>
      <c r="R5685" s="8">
        <v>4.1332186660054964</v>
      </c>
      <c r="S5685" s="8">
        <v>2200</v>
      </c>
      <c r="T5685" s="10">
        <v>0.06</v>
      </c>
      <c r="U5685" s="8">
        <v>2066.1494920399123</v>
      </c>
      <c r="V5685" s="10">
        <v>5.5260526043401995E-2</v>
      </c>
    </row>
    <row r="5686" spans="1:22" x14ac:dyDescent="0.25">
      <c r="A5686" s="6">
        <v>44765</v>
      </c>
      <c r="B5686" s="7" t="str">
        <f t="shared" si="88"/>
        <v>7</v>
      </c>
      <c r="C5686" s="17">
        <f>_xlfn.ISOWEEKNUM(Table3[[#This Row],[dt]])</f>
        <v>29</v>
      </c>
      <c r="D5686" s="1">
        <v>17282</v>
      </c>
      <c r="E5686" s="1" t="s">
        <v>10</v>
      </c>
      <c r="F5686" s="1" t="s">
        <v>93</v>
      </c>
      <c r="G5686" s="1" t="s">
        <v>43</v>
      </c>
      <c r="H5686" s="1" t="s">
        <v>17</v>
      </c>
      <c r="I5686" s="1" t="s">
        <v>18</v>
      </c>
      <c r="J5686" s="1" t="s">
        <v>13</v>
      </c>
      <c r="K5686" s="1" t="s">
        <v>14</v>
      </c>
      <c r="L5686" s="1" t="s">
        <v>81</v>
      </c>
      <c r="M5686" s="1">
        <v>82720</v>
      </c>
      <c r="N5686" s="17">
        <v>275.44838672637502</v>
      </c>
      <c r="O5686" s="8">
        <v>2990.1599108133737</v>
      </c>
      <c r="P5686" s="8">
        <v>4733.5328936058913</v>
      </c>
      <c r="Q5686" s="8">
        <f>P5686-Table3[[#This Row],[paid]]</f>
        <v>1743.3729827925176</v>
      </c>
      <c r="R5686" s="8">
        <v>17.184827073640076</v>
      </c>
      <c r="S5686" s="8">
        <v>2800</v>
      </c>
      <c r="T5686" s="10">
        <v>7.0000000000000007E-2</v>
      </c>
      <c r="U5686" s="8">
        <v>1961.5726229709771</v>
      </c>
      <c r="V5686" s="10">
        <v>6.9066546666820855E-2</v>
      </c>
    </row>
    <row r="5687" spans="1:22" x14ac:dyDescent="0.25">
      <c r="A5687" s="6">
        <v>44765</v>
      </c>
      <c r="B5687" s="7" t="str">
        <f t="shared" si="88"/>
        <v>7</v>
      </c>
      <c r="C5687" s="17">
        <f>_xlfn.ISOWEEKNUM(Table3[[#This Row],[dt]])</f>
        <v>29</v>
      </c>
      <c r="D5687" s="1">
        <v>16862</v>
      </c>
      <c r="E5687" s="1" t="s">
        <v>10</v>
      </c>
      <c r="F5687" s="1" t="s">
        <v>90</v>
      </c>
      <c r="G5687" s="1" t="s">
        <v>61</v>
      </c>
      <c r="H5687" s="1" t="s">
        <v>17</v>
      </c>
      <c r="I5687" s="1" t="s">
        <v>12</v>
      </c>
      <c r="J5687" s="1" t="s">
        <v>13</v>
      </c>
      <c r="K5687" s="1" t="s">
        <v>14</v>
      </c>
      <c r="L5687" s="1" t="s">
        <v>80</v>
      </c>
      <c r="M5687" s="1">
        <v>126880</v>
      </c>
      <c r="N5687" s="17">
        <v>462.44389027431419</v>
      </c>
      <c r="O5687" s="8">
        <v>4899.0939497803975</v>
      </c>
      <c r="P5687" s="8">
        <v>6624.4329384672601</v>
      </c>
      <c r="Q5687" s="8">
        <f>P5687-Table3[[#This Row],[paid]]</f>
        <v>1725.3389886868626</v>
      </c>
      <c r="R5687" s="8">
        <v>14.324836110469001</v>
      </c>
      <c r="S5687" s="8">
        <v>11200</v>
      </c>
      <c r="T5687" s="10">
        <v>0.09</v>
      </c>
      <c r="U5687" s="8">
        <v>654.4573931414576</v>
      </c>
      <c r="V5687" s="10">
        <v>1.6465746306653779E-2</v>
      </c>
    </row>
    <row r="5688" spans="1:22" x14ac:dyDescent="0.25">
      <c r="A5688" s="6">
        <v>44765</v>
      </c>
      <c r="B5688" s="7" t="str">
        <f t="shared" si="88"/>
        <v>7</v>
      </c>
      <c r="C5688" s="17">
        <f>_xlfn.ISOWEEKNUM(Table3[[#This Row],[dt]])</f>
        <v>29</v>
      </c>
      <c r="D5688" s="1">
        <v>16483</v>
      </c>
      <c r="E5688" s="1" t="s">
        <v>10</v>
      </c>
      <c r="F5688" s="1" t="s">
        <v>94</v>
      </c>
      <c r="G5688" s="1" t="s">
        <v>64</v>
      </c>
      <c r="H5688" s="1" t="s">
        <v>17</v>
      </c>
      <c r="I5688" s="1" t="s">
        <v>18</v>
      </c>
      <c r="J5688" s="1" t="s">
        <v>13</v>
      </c>
      <c r="K5688" s="1" t="s">
        <v>15</v>
      </c>
      <c r="L5688" s="1" t="s">
        <v>78</v>
      </c>
      <c r="M5688" s="1">
        <v>208210</v>
      </c>
      <c r="N5688" s="17">
        <v>800.26050563717115</v>
      </c>
      <c r="O5688" s="8">
        <v>3513.5351040450009</v>
      </c>
      <c r="P5688" s="8">
        <v>5206.9321832166725</v>
      </c>
      <c r="Q5688" s="8">
        <f>P5688-Table3[[#This Row],[paid]]</f>
        <v>1693.3970791716715</v>
      </c>
      <c r="R5688" s="8">
        <v>6.5065464889722238</v>
      </c>
      <c r="S5688" s="8">
        <v>7800</v>
      </c>
      <c r="T5688" s="10">
        <v>0.06</v>
      </c>
      <c r="U5688" s="8">
        <v>403.09198473302911</v>
      </c>
      <c r="V5688" s="10">
        <v>1.2902414529624623E-2</v>
      </c>
    </row>
    <row r="5689" spans="1:22" x14ac:dyDescent="0.25">
      <c r="A5689" s="6">
        <v>44765</v>
      </c>
      <c r="B5689" s="7" t="str">
        <f t="shared" si="88"/>
        <v>7</v>
      </c>
      <c r="C5689" s="17">
        <f>_xlfn.ISOWEEKNUM(Table3[[#This Row],[dt]])</f>
        <v>29</v>
      </c>
      <c r="D5689" s="1">
        <v>2406</v>
      </c>
      <c r="E5689" s="1" t="s">
        <v>10</v>
      </c>
      <c r="F5689" s="1" t="s">
        <v>94</v>
      </c>
      <c r="G5689" s="1" t="s">
        <v>66</v>
      </c>
      <c r="H5689" s="1" t="s">
        <v>17</v>
      </c>
      <c r="I5689" s="1" t="s">
        <v>18</v>
      </c>
      <c r="J5689" s="1" t="s">
        <v>16</v>
      </c>
      <c r="K5689" s="1" t="s">
        <v>14</v>
      </c>
      <c r="L5689" s="1" t="s">
        <v>80</v>
      </c>
      <c r="M5689" s="1">
        <v>55960</v>
      </c>
      <c r="N5689" s="17">
        <v>233.51694207978633</v>
      </c>
      <c r="O5689" s="8">
        <v>2807.0363048352347</v>
      </c>
      <c r="P5689" s="8">
        <v>4369.936894747113</v>
      </c>
      <c r="Q5689" s="8">
        <f>P5689-Table3[[#This Row],[paid]]</f>
        <v>1562.9005899118783</v>
      </c>
      <c r="R5689" s="8">
        <v>18.713575365568232</v>
      </c>
      <c r="S5689" s="8">
        <v>5000</v>
      </c>
      <c r="T5689" s="10">
        <v>0.05</v>
      </c>
      <c r="U5689" s="8">
        <v>559.60754042602287</v>
      </c>
      <c r="V5689" s="10">
        <v>2.1343082440492434E-2</v>
      </c>
    </row>
    <row r="5690" spans="1:22" x14ac:dyDescent="0.25">
      <c r="A5690" s="6">
        <v>44765</v>
      </c>
      <c r="B5690" s="7" t="str">
        <f t="shared" si="88"/>
        <v>7</v>
      </c>
      <c r="C5690" s="17">
        <f>_xlfn.ISOWEEKNUM(Table3[[#This Row],[dt]])</f>
        <v>29</v>
      </c>
      <c r="D5690" s="1">
        <v>18201</v>
      </c>
      <c r="E5690" s="1" t="s">
        <v>10</v>
      </c>
      <c r="F5690" s="1" t="s">
        <v>90</v>
      </c>
      <c r="G5690" s="1" t="s">
        <v>63</v>
      </c>
      <c r="H5690" s="1" t="s">
        <v>11</v>
      </c>
      <c r="I5690" s="1" t="s">
        <v>18</v>
      </c>
      <c r="J5690" s="1" t="s">
        <v>16</v>
      </c>
      <c r="K5690" s="1" t="s">
        <v>15</v>
      </c>
      <c r="L5690" s="1" t="s">
        <v>76</v>
      </c>
      <c r="M5690" s="1">
        <v>200420</v>
      </c>
      <c r="N5690" s="17">
        <v>1580.019187453074</v>
      </c>
      <c r="O5690" s="8">
        <v>3126.5289378917191</v>
      </c>
      <c r="P5690" s="8">
        <v>4356.2396049349181</v>
      </c>
      <c r="Q5690" s="8">
        <f>P5690-Table3[[#This Row],[paid]]</f>
        <v>1229.710667043199</v>
      </c>
      <c r="R5690" s="8">
        <v>2.7570801921443735</v>
      </c>
      <c r="S5690" s="8">
        <v>7800</v>
      </c>
      <c r="T5690" s="10">
        <v>0.15</v>
      </c>
      <c r="U5690" s="8">
        <v>159.34253185730446</v>
      </c>
      <c r="V5690" s="10">
        <v>6.0963333175703127E-3</v>
      </c>
    </row>
    <row r="5691" spans="1:22" x14ac:dyDescent="0.25">
      <c r="A5691" s="6">
        <v>44765</v>
      </c>
      <c r="B5691" s="7" t="str">
        <f t="shared" si="88"/>
        <v>7</v>
      </c>
      <c r="C5691" s="17">
        <f>_xlfn.ISOWEEKNUM(Table3[[#This Row],[dt]])</f>
        <v>29</v>
      </c>
      <c r="D5691" s="1">
        <v>15839</v>
      </c>
      <c r="E5691" s="1" t="s">
        <v>10</v>
      </c>
      <c r="F5691" s="1" t="s">
        <v>95</v>
      </c>
      <c r="G5691" s="1" t="s">
        <v>37</v>
      </c>
      <c r="H5691" s="1" t="s">
        <v>19</v>
      </c>
      <c r="I5691" s="1" t="s">
        <v>12</v>
      </c>
      <c r="J5691" s="1" t="s">
        <v>16</v>
      </c>
      <c r="K5691" s="1" t="s">
        <v>14</v>
      </c>
      <c r="L5691" s="1" t="s">
        <v>79</v>
      </c>
      <c r="M5691" s="1">
        <v>457620</v>
      </c>
      <c r="N5691" s="17">
        <v>168.27492485770927</v>
      </c>
      <c r="O5691" s="8">
        <v>5513.6762425122315</v>
      </c>
      <c r="P5691" s="8">
        <v>6723.2859086846556</v>
      </c>
      <c r="Q5691" s="8">
        <f>P5691-Table3[[#This Row],[paid]]</f>
        <v>1209.6096661724241</v>
      </c>
      <c r="R5691" s="8">
        <v>39.95417567037849</v>
      </c>
      <c r="S5691" s="8">
        <v>3800</v>
      </c>
      <c r="T5691" s="10">
        <v>7.4999999999999997E-2</v>
      </c>
      <c r="U5691" s="8">
        <v>1909.4039644727457</v>
      </c>
      <c r="V5691" s="10">
        <v>4.7333104437477395E-2</v>
      </c>
    </row>
    <row r="5692" spans="1:22" x14ac:dyDescent="0.25">
      <c r="A5692" s="6">
        <v>44765</v>
      </c>
      <c r="B5692" s="7" t="str">
        <f t="shared" si="88"/>
        <v>7</v>
      </c>
      <c r="C5692" s="17">
        <f>_xlfn.ISOWEEKNUM(Table3[[#This Row],[dt]])</f>
        <v>29</v>
      </c>
      <c r="D5692" s="1">
        <v>10601</v>
      </c>
      <c r="E5692" s="1" t="s">
        <v>10</v>
      </c>
      <c r="F5692" s="1" t="s">
        <v>94</v>
      </c>
      <c r="G5692" s="1" t="s">
        <v>39</v>
      </c>
      <c r="H5692" s="1" t="s">
        <v>11</v>
      </c>
      <c r="I5692" s="1" t="s">
        <v>21</v>
      </c>
      <c r="J5692" s="1" t="s">
        <v>16</v>
      </c>
      <c r="K5692" s="1" t="s">
        <v>14</v>
      </c>
      <c r="L5692" s="1" t="s">
        <v>77</v>
      </c>
      <c r="M5692" s="1">
        <v>98830</v>
      </c>
      <c r="N5692" s="17">
        <v>650.49456074595491</v>
      </c>
      <c r="O5692" s="8">
        <v>2117.9755522573719</v>
      </c>
      <c r="P5692" s="8">
        <v>3189.1934642044685</v>
      </c>
      <c r="Q5692" s="8">
        <f>P5692-Table3[[#This Row],[paid]]</f>
        <v>1071.2179119470966</v>
      </c>
      <c r="R5692" s="8">
        <v>4.902721185780953</v>
      </c>
      <c r="S5692" s="8">
        <v>3800</v>
      </c>
      <c r="T5692" s="10">
        <v>0.08</v>
      </c>
      <c r="U5692" s="8">
        <v>1314.0075114906315</v>
      </c>
      <c r="V5692" s="10">
        <v>6.866979202521796E-2</v>
      </c>
    </row>
    <row r="5693" spans="1:22" x14ac:dyDescent="0.25">
      <c r="A5693" s="6">
        <v>44765</v>
      </c>
      <c r="B5693" s="7" t="str">
        <f t="shared" si="88"/>
        <v>7</v>
      </c>
      <c r="C5693" s="17">
        <f>_xlfn.ISOWEEKNUM(Table3[[#This Row],[dt]])</f>
        <v>29</v>
      </c>
      <c r="D5693" s="1">
        <v>5351</v>
      </c>
      <c r="E5693" s="1" t="s">
        <v>10</v>
      </c>
      <c r="F5693" s="1" t="s">
        <v>92</v>
      </c>
      <c r="G5693" s="1" t="s">
        <v>39</v>
      </c>
      <c r="H5693" s="1" t="s">
        <v>17</v>
      </c>
      <c r="I5693" s="1" t="s">
        <v>12</v>
      </c>
      <c r="J5693" s="1" t="s">
        <v>13</v>
      </c>
      <c r="K5693" s="1" t="s">
        <v>14</v>
      </c>
      <c r="L5693" s="1" t="s">
        <v>79</v>
      </c>
      <c r="M5693" s="1">
        <v>635080</v>
      </c>
      <c r="N5693" s="17">
        <v>1365.2740953063419</v>
      </c>
      <c r="O5693" s="8">
        <v>19529.918803358658</v>
      </c>
      <c r="P5693" s="8">
        <v>20573.83659387485</v>
      </c>
      <c r="Q5693" s="8">
        <f>P5693-Table3[[#This Row],[paid]]</f>
        <v>1043.9177905161923</v>
      </c>
      <c r="R5693" s="8">
        <v>15.069381792715014</v>
      </c>
      <c r="S5693" s="8">
        <v>28600</v>
      </c>
      <c r="T5693" s="10">
        <v>0.06</v>
      </c>
      <c r="U5693" s="8">
        <v>7091.5324811394776</v>
      </c>
      <c r="V5693" s="10">
        <v>5.7447820915511177E-2</v>
      </c>
    </row>
    <row r="5694" spans="1:22" x14ac:dyDescent="0.25">
      <c r="A5694" s="6">
        <v>44765</v>
      </c>
      <c r="B5694" s="7" t="str">
        <f t="shared" si="88"/>
        <v>7</v>
      </c>
      <c r="C5694" s="17">
        <f>_xlfn.ISOWEEKNUM(Table3[[#This Row],[dt]])</f>
        <v>29</v>
      </c>
      <c r="D5694" s="1">
        <v>18235</v>
      </c>
      <c r="E5694" s="1" t="s">
        <v>10</v>
      </c>
      <c r="F5694" s="1" t="s">
        <v>89</v>
      </c>
      <c r="G5694" s="1" t="s">
        <v>32</v>
      </c>
      <c r="H5694" s="1" t="s">
        <v>17</v>
      </c>
      <c r="I5694" s="1" t="s">
        <v>18</v>
      </c>
      <c r="J5694" s="1" t="s">
        <v>16</v>
      </c>
      <c r="K5694" s="1" t="s">
        <v>15</v>
      </c>
      <c r="L5694" s="1" t="s">
        <v>75</v>
      </c>
      <c r="M5694" s="1">
        <v>295020</v>
      </c>
      <c r="N5694" s="17">
        <v>463.64086049207782</v>
      </c>
      <c r="O5694" s="8">
        <v>3800.984811106458</v>
      </c>
      <c r="P5694" s="8">
        <v>4815.0051052970384</v>
      </c>
      <c r="Q5694" s="8">
        <f>P5694-Table3[[#This Row],[paid]]</f>
        <v>1014.0202941905804</v>
      </c>
      <c r="R5694" s="8">
        <v>10.385204401930213</v>
      </c>
      <c r="S5694" s="8">
        <v>5800</v>
      </c>
      <c r="T5694" s="10">
        <v>0.06</v>
      </c>
      <c r="U5694" s="8">
        <v>887.96270388287189</v>
      </c>
      <c r="V5694" s="10">
        <v>3.0735955776592869E-2</v>
      </c>
    </row>
    <row r="5695" spans="1:22" x14ac:dyDescent="0.25">
      <c r="A5695" s="6">
        <v>44765</v>
      </c>
      <c r="B5695" s="7" t="str">
        <f t="shared" si="88"/>
        <v>7</v>
      </c>
      <c r="C5695" s="17">
        <f>_xlfn.ISOWEEKNUM(Table3[[#This Row],[dt]])</f>
        <v>29</v>
      </c>
      <c r="D5695" s="1">
        <v>18221</v>
      </c>
      <c r="E5695" s="1" t="s">
        <v>10</v>
      </c>
      <c r="F5695" s="1" t="s">
        <v>91</v>
      </c>
      <c r="G5695" s="1" t="s">
        <v>73</v>
      </c>
      <c r="H5695" s="1" t="s">
        <v>11</v>
      </c>
      <c r="I5695" s="1" t="s">
        <v>12</v>
      </c>
      <c r="J5695" s="1" t="s">
        <v>13</v>
      </c>
      <c r="K5695" s="1" t="s">
        <v>15</v>
      </c>
      <c r="L5695" s="1" t="s">
        <v>75</v>
      </c>
      <c r="M5695" s="1">
        <v>192120</v>
      </c>
      <c r="N5695" s="17">
        <v>771.76531289157515</v>
      </c>
      <c r="O5695" s="8">
        <v>5507.6621187368128</v>
      </c>
      <c r="P5695" s="8">
        <v>6499.4229027033516</v>
      </c>
      <c r="Q5695" s="8">
        <f>P5695-Table3[[#This Row],[paid]]</f>
        <v>991.76078396653884</v>
      </c>
      <c r="R5695" s="8">
        <v>8.4215017106067478</v>
      </c>
      <c r="S5695" s="8">
        <v>8600</v>
      </c>
      <c r="T5695" s="10">
        <v>0.13</v>
      </c>
      <c r="U5695" s="8">
        <v>4835.6348654311942</v>
      </c>
      <c r="V5695" s="10">
        <v>0.1240016469621191</v>
      </c>
    </row>
    <row r="5696" spans="1:22" x14ac:dyDescent="0.25">
      <c r="A5696" s="6">
        <v>44765</v>
      </c>
      <c r="B5696" s="7" t="str">
        <f t="shared" si="88"/>
        <v>7</v>
      </c>
      <c r="C5696" s="17">
        <f>_xlfn.ISOWEEKNUM(Table3[[#This Row],[dt]])</f>
        <v>29</v>
      </c>
      <c r="D5696" s="1">
        <v>9121</v>
      </c>
      <c r="E5696" s="1" t="s">
        <v>10</v>
      </c>
      <c r="F5696" s="1" t="s">
        <v>94</v>
      </c>
      <c r="G5696" s="1" t="s">
        <v>35</v>
      </c>
      <c r="H5696" s="1" t="s">
        <v>11</v>
      </c>
      <c r="I5696" s="1" t="s">
        <v>18</v>
      </c>
      <c r="J5696" s="1" t="s">
        <v>13</v>
      </c>
      <c r="K5696" s="1" t="s">
        <v>14</v>
      </c>
      <c r="L5696" s="1" t="s">
        <v>76</v>
      </c>
      <c r="M5696" s="1">
        <v>237240</v>
      </c>
      <c r="N5696" s="17">
        <v>841.60538736734509</v>
      </c>
      <c r="O5696" s="8">
        <v>4900.1176959024988</v>
      </c>
      <c r="P5696" s="8">
        <v>5824.8099598949229</v>
      </c>
      <c r="Q5696" s="8">
        <f>P5696-Table3[[#This Row],[paid]]</f>
        <v>924.69226399242416</v>
      </c>
      <c r="R5696" s="8">
        <v>6.9210701919526825</v>
      </c>
      <c r="S5696" s="8">
        <v>4400</v>
      </c>
      <c r="T5696" s="10">
        <v>0.125</v>
      </c>
      <c r="U5696" s="8">
        <v>1762.4574366486845</v>
      </c>
      <c r="V5696" s="10">
        <v>5.042961197542882E-2</v>
      </c>
    </row>
    <row r="5697" spans="1:22" x14ac:dyDescent="0.25">
      <c r="A5697" s="6">
        <v>44765</v>
      </c>
      <c r="B5697" s="7" t="str">
        <f t="shared" si="88"/>
        <v>7</v>
      </c>
      <c r="C5697" s="17">
        <f>_xlfn.ISOWEEKNUM(Table3[[#This Row],[dt]])</f>
        <v>29</v>
      </c>
      <c r="D5697" s="1">
        <v>15242</v>
      </c>
      <c r="E5697" s="1" t="s">
        <v>10</v>
      </c>
      <c r="F5697" s="1" t="s">
        <v>89</v>
      </c>
      <c r="G5697" s="1" t="s">
        <v>44</v>
      </c>
      <c r="H5697" s="1" t="s">
        <v>11</v>
      </c>
      <c r="I5697" s="1" t="s">
        <v>18</v>
      </c>
      <c r="J5697" s="1" t="s">
        <v>13</v>
      </c>
      <c r="K5697" s="1" t="s">
        <v>14</v>
      </c>
      <c r="L5697" s="1" t="s">
        <v>80</v>
      </c>
      <c r="M5697" s="1">
        <v>111320</v>
      </c>
      <c r="N5697" s="17">
        <v>586.17889558650313</v>
      </c>
      <c r="O5697" s="8">
        <v>3203.6853342873292</v>
      </c>
      <c r="P5697" s="8">
        <v>4118.2735330246132</v>
      </c>
      <c r="Q5697" s="8">
        <f>P5697-Table3[[#This Row],[paid]]</f>
        <v>914.58819873728407</v>
      </c>
      <c r="R5697" s="8">
        <v>7.0256257330862475</v>
      </c>
      <c r="S5697" s="8">
        <v>5400</v>
      </c>
      <c r="T5697" s="10">
        <v>0.14000000000000001</v>
      </c>
      <c r="U5697" s="8">
        <v>216.09451731056245</v>
      </c>
      <c r="V5697" s="10">
        <v>8.7453522929649679E-3</v>
      </c>
    </row>
    <row r="5698" spans="1:22" x14ac:dyDescent="0.25">
      <c r="A5698" s="6">
        <v>44765</v>
      </c>
      <c r="B5698" s="7" t="str">
        <f t="shared" ref="B5698:B5761" si="89">TEXT(A5698,"M")</f>
        <v>7</v>
      </c>
      <c r="C5698" s="17">
        <f>_xlfn.ISOWEEKNUM(Table3[[#This Row],[dt]])</f>
        <v>29</v>
      </c>
      <c r="D5698" s="1">
        <v>7576</v>
      </c>
      <c r="E5698" s="1" t="s">
        <v>10</v>
      </c>
      <c r="F5698" s="1" t="s">
        <v>90</v>
      </c>
      <c r="G5698" s="1" t="s">
        <v>39</v>
      </c>
      <c r="H5698" s="1" t="s">
        <v>17</v>
      </c>
      <c r="I5698" s="1" t="s">
        <v>12</v>
      </c>
      <c r="J5698" s="1" t="s">
        <v>16</v>
      </c>
      <c r="K5698" s="1" t="s">
        <v>14</v>
      </c>
      <c r="L5698" s="1" t="s">
        <v>78</v>
      </c>
      <c r="M5698" s="1">
        <v>121690</v>
      </c>
      <c r="N5698" s="17">
        <v>498.31467144411033</v>
      </c>
      <c r="O5698" s="8">
        <v>2892.4308377589896</v>
      </c>
      <c r="P5698" s="8">
        <v>3753.4914650851133</v>
      </c>
      <c r="Q5698" s="8">
        <f>P5698-Table3[[#This Row],[paid]]</f>
        <v>861.06062732612372</v>
      </c>
      <c r="R5698" s="8">
        <v>7.5323719733307009</v>
      </c>
      <c r="S5698" s="8">
        <v>5200</v>
      </c>
      <c r="T5698" s="10">
        <v>0.1</v>
      </c>
      <c r="U5698" s="8">
        <v>1410.5659976387485</v>
      </c>
      <c r="V5698" s="10">
        <v>6.2633506730102678E-2</v>
      </c>
    </row>
    <row r="5699" spans="1:22" x14ac:dyDescent="0.25">
      <c r="A5699" s="6">
        <v>44765</v>
      </c>
      <c r="B5699" s="7" t="str">
        <f t="shared" si="89"/>
        <v>7</v>
      </c>
      <c r="C5699" s="17">
        <f>_xlfn.ISOWEEKNUM(Table3[[#This Row],[dt]])</f>
        <v>29</v>
      </c>
      <c r="D5699" s="1">
        <v>13948</v>
      </c>
      <c r="E5699" s="1" t="s">
        <v>10</v>
      </c>
      <c r="F5699" s="1" t="s">
        <v>93</v>
      </c>
      <c r="G5699" s="1" t="s">
        <v>61</v>
      </c>
      <c r="H5699" s="1" t="s">
        <v>11</v>
      </c>
      <c r="I5699" s="1" t="s">
        <v>18</v>
      </c>
      <c r="J5699" s="1" t="s">
        <v>13</v>
      </c>
      <c r="K5699" s="1" t="s">
        <v>14</v>
      </c>
      <c r="L5699" s="1" t="s">
        <v>75</v>
      </c>
      <c r="M5699" s="1">
        <v>134430</v>
      </c>
      <c r="N5699" s="17">
        <v>619.62746054986178</v>
      </c>
      <c r="O5699" s="8">
        <v>3994.164301975607</v>
      </c>
      <c r="P5699" s="8">
        <v>4852.7331048079541</v>
      </c>
      <c r="Q5699" s="8">
        <f>P5699-Table3[[#This Row],[paid]]</f>
        <v>858.56880283234705</v>
      </c>
      <c r="R5699" s="8">
        <v>7.8316947097560918</v>
      </c>
      <c r="S5699" s="8">
        <v>6000</v>
      </c>
      <c r="T5699" s="10">
        <v>0.1</v>
      </c>
      <c r="U5699" s="8">
        <v>311.42404300945969</v>
      </c>
      <c r="V5699" s="10">
        <v>1.069582976175183E-2</v>
      </c>
    </row>
    <row r="5700" spans="1:22" x14ac:dyDescent="0.25">
      <c r="A5700" s="6">
        <v>44765</v>
      </c>
      <c r="B5700" s="7" t="str">
        <f t="shared" si="89"/>
        <v>7</v>
      </c>
      <c r="C5700" s="17">
        <f>_xlfn.ISOWEEKNUM(Table3[[#This Row],[dt]])</f>
        <v>29</v>
      </c>
      <c r="D5700" s="1">
        <v>17833</v>
      </c>
      <c r="E5700" s="1" t="s">
        <v>10</v>
      </c>
      <c r="F5700" s="1" t="s">
        <v>91</v>
      </c>
      <c r="G5700" s="1" t="s">
        <v>43</v>
      </c>
      <c r="H5700" s="1" t="s">
        <v>11</v>
      </c>
      <c r="I5700" s="1" t="s">
        <v>12</v>
      </c>
      <c r="J5700" s="1" t="s">
        <v>13</v>
      </c>
      <c r="K5700" s="1" t="s">
        <v>15</v>
      </c>
      <c r="L5700" s="1" t="s">
        <v>79</v>
      </c>
      <c r="M5700" s="1">
        <v>121750</v>
      </c>
      <c r="N5700" s="17">
        <v>788.19924575738537</v>
      </c>
      <c r="O5700" s="8">
        <v>2780.4257660481539</v>
      </c>
      <c r="P5700" s="8">
        <v>3546.1642260251701</v>
      </c>
      <c r="Q5700" s="8">
        <f>P5700-Table3[[#This Row],[paid]]</f>
        <v>765.73845997701619</v>
      </c>
      <c r="R5700" s="8">
        <v>4.4990708188481454</v>
      </c>
      <c r="S5700" s="8">
        <v>4400</v>
      </c>
      <c r="T5700" s="10">
        <v>0.15</v>
      </c>
      <c r="U5700" s="8">
        <v>89.998272670635217</v>
      </c>
      <c r="V5700" s="10">
        <v>4.2298413597684492E-3</v>
      </c>
    </row>
    <row r="5701" spans="1:22" x14ac:dyDescent="0.25">
      <c r="A5701" s="6">
        <v>44765</v>
      </c>
      <c r="B5701" s="7" t="str">
        <f t="shared" si="89"/>
        <v>7</v>
      </c>
      <c r="C5701" s="17">
        <f>_xlfn.ISOWEEKNUM(Table3[[#This Row],[dt]])</f>
        <v>29</v>
      </c>
      <c r="D5701" s="1">
        <v>15673</v>
      </c>
      <c r="E5701" s="1" t="s">
        <v>10</v>
      </c>
      <c r="F5701" s="1" t="s">
        <v>95</v>
      </c>
      <c r="G5701" s="1" t="s">
        <v>45</v>
      </c>
      <c r="H5701" s="1" t="s">
        <v>19</v>
      </c>
      <c r="I5701" s="1" t="s">
        <v>21</v>
      </c>
      <c r="J5701" s="1" t="s">
        <v>16</v>
      </c>
      <c r="K5701" s="1" t="s">
        <v>15</v>
      </c>
      <c r="L5701" s="1" t="s">
        <v>75</v>
      </c>
      <c r="M5701" s="1">
        <v>151770</v>
      </c>
      <c r="N5701" s="17">
        <v>71.517936031100902</v>
      </c>
      <c r="O5701" s="8">
        <v>1508.862203385748</v>
      </c>
      <c r="P5701" s="8">
        <v>2248.1398029476641</v>
      </c>
      <c r="Q5701" s="8">
        <f>P5701-Table3[[#This Row],[paid]]</f>
        <v>739.27759956191608</v>
      </c>
      <c r="R5701" s="8">
        <v>31.43462923720308</v>
      </c>
      <c r="S5701" s="8">
        <v>800</v>
      </c>
      <c r="T5701" s="10">
        <v>0.06</v>
      </c>
      <c r="U5701" s="8">
        <v>285.09269916079575</v>
      </c>
      <c r="V5701" s="10">
        <v>2.1135451539905308E-2</v>
      </c>
    </row>
    <row r="5702" spans="1:22" x14ac:dyDescent="0.25">
      <c r="A5702" s="6">
        <v>44765</v>
      </c>
      <c r="B5702" s="7" t="str">
        <f t="shared" si="89"/>
        <v>7</v>
      </c>
      <c r="C5702" s="17">
        <f>_xlfn.ISOWEEKNUM(Table3[[#This Row],[dt]])</f>
        <v>29</v>
      </c>
      <c r="D5702" s="1">
        <v>16256</v>
      </c>
      <c r="E5702" s="1" t="s">
        <v>10</v>
      </c>
      <c r="F5702" s="1" t="s">
        <v>91</v>
      </c>
      <c r="G5702" s="1" t="s">
        <v>28</v>
      </c>
      <c r="H5702" s="1" t="s">
        <v>17</v>
      </c>
      <c r="I5702" s="1" t="s">
        <v>12</v>
      </c>
      <c r="J5702" s="1" t="s">
        <v>16</v>
      </c>
      <c r="K5702" s="1" t="s">
        <v>14</v>
      </c>
      <c r="L5702" s="1" t="s">
        <v>80</v>
      </c>
      <c r="M5702" s="1">
        <v>227530</v>
      </c>
      <c r="N5702" s="17">
        <v>875.11538461538464</v>
      </c>
      <c r="O5702" s="8">
        <v>4613.2862063648272</v>
      </c>
      <c r="P5702" s="8">
        <v>5340.1557312484174</v>
      </c>
      <c r="Q5702" s="8">
        <f>P5702-Table3[[#This Row],[paid]]</f>
        <v>726.8695248835902</v>
      </c>
      <c r="R5702" s="8">
        <v>6.1022304316995051</v>
      </c>
      <c r="S5702" s="8">
        <v>5400</v>
      </c>
      <c r="T5702" s="10">
        <v>0.1</v>
      </c>
      <c r="U5702" s="8">
        <v>1627.5377117908865</v>
      </c>
      <c r="V5702" s="10">
        <v>5.0795575812742633E-2</v>
      </c>
    </row>
    <row r="5703" spans="1:22" x14ac:dyDescent="0.25">
      <c r="A5703" s="6">
        <v>44765</v>
      </c>
      <c r="B5703" s="7" t="str">
        <f t="shared" si="89"/>
        <v>7</v>
      </c>
      <c r="C5703" s="17">
        <f>_xlfn.ISOWEEKNUM(Table3[[#This Row],[dt]])</f>
        <v>29</v>
      </c>
      <c r="D5703" s="1">
        <v>18181</v>
      </c>
      <c r="E5703" s="1" t="s">
        <v>10</v>
      </c>
      <c r="F5703" s="1" t="s">
        <v>95</v>
      </c>
      <c r="G5703" s="1" t="s">
        <v>73</v>
      </c>
      <c r="H5703" s="1" t="s">
        <v>17</v>
      </c>
      <c r="I5703" s="1" t="s">
        <v>12</v>
      </c>
      <c r="J5703" s="1" t="s">
        <v>13</v>
      </c>
      <c r="K5703" s="1" t="s">
        <v>15</v>
      </c>
      <c r="L5703" s="1" t="s">
        <v>81</v>
      </c>
      <c r="M5703" s="1">
        <v>99410</v>
      </c>
      <c r="N5703" s="17">
        <v>357.81874900015998</v>
      </c>
      <c r="O5703" s="8">
        <v>1876.7256525255561</v>
      </c>
      <c r="P5703" s="8">
        <v>2487.1393526044571</v>
      </c>
      <c r="Q5703" s="8">
        <f>P5703-Table3[[#This Row],[paid]]</f>
        <v>610.413700078901</v>
      </c>
      <c r="R5703" s="8">
        <v>6.9508357500946527</v>
      </c>
      <c r="S5703" s="8">
        <v>1800</v>
      </c>
      <c r="T5703" s="10">
        <v>0.15</v>
      </c>
      <c r="U5703" s="8">
        <v>1448.7297243138512</v>
      </c>
      <c r="V5703" s="10">
        <v>9.7081393448848849E-2</v>
      </c>
    </row>
    <row r="5704" spans="1:22" x14ac:dyDescent="0.25">
      <c r="A5704" s="6">
        <v>44765</v>
      </c>
      <c r="B5704" s="7" t="str">
        <f t="shared" si="89"/>
        <v>7</v>
      </c>
      <c r="C5704" s="17">
        <f>_xlfn.ISOWEEKNUM(Table3[[#This Row],[dt]])</f>
        <v>29</v>
      </c>
      <c r="D5704" s="1">
        <v>18236</v>
      </c>
      <c r="E5704" s="1" t="s">
        <v>10</v>
      </c>
      <c r="F5704" s="1" t="s">
        <v>89</v>
      </c>
      <c r="G5704" s="1" t="s">
        <v>60</v>
      </c>
      <c r="H5704" s="1" t="s">
        <v>11</v>
      </c>
      <c r="I5704" s="1" t="s">
        <v>12</v>
      </c>
      <c r="J5704" s="1" t="s">
        <v>16</v>
      </c>
      <c r="K5704" s="1" t="s">
        <v>15</v>
      </c>
      <c r="L5704" s="1" t="s">
        <v>81</v>
      </c>
      <c r="M5704" s="1">
        <v>205560</v>
      </c>
      <c r="N5704" s="17">
        <v>215.23153308339243</v>
      </c>
      <c r="O5704" s="8">
        <v>3694.4400046955097</v>
      </c>
      <c r="P5704" s="8">
        <v>4275.0536886840327</v>
      </c>
      <c r="Q5704" s="8">
        <f>P5704-Table3[[#This Row],[paid]]</f>
        <v>580.61368398852301</v>
      </c>
      <c r="R5704" s="8">
        <v>19.862580670405965</v>
      </c>
      <c r="S5704" s="8">
        <v>1600</v>
      </c>
      <c r="T5704" s="10">
        <v>0.08</v>
      </c>
      <c r="U5704" s="8">
        <v>35.670583931892637</v>
      </c>
      <c r="V5704" s="10">
        <v>1.3906485754128983E-3</v>
      </c>
    </row>
    <row r="5705" spans="1:22" x14ac:dyDescent="0.25">
      <c r="A5705" s="6">
        <v>44765</v>
      </c>
      <c r="B5705" s="7" t="str">
        <f t="shared" si="89"/>
        <v>7</v>
      </c>
      <c r="C5705" s="17">
        <f>_xlfn.ISOWEEKNUM(Table3[[#This Row],[dt]])</f>
        <v>29</v>
      </c>
      <c r="D5705" s="1">
        <v>8767</v>
      </c>
      <c r="E5705" s="1" t="s">
        <v>10</v>
      </c>
      <c r="F5705" s="1" t="s">
        <v>90</v>
      </c>
      <c r="G5705" s="1" t="s">
        <v>32</v>
      </c>
      <c r="H5705" s="1" t="s">
        <v>17</v>
      </c>
      <c r="I5705" s="1" t="s">
        <v>18</v>
      </c>
      <c r="J5705" s="1" t="s">
        <v>13</v>
      </c>
      <c r="K5705" s="1" t="s">
        <v>14</v>
      </c>
      <c r="L5705" s="1" t="s">
        <v>78</v>
      </c>
      <c r="M5705" s="1">
        <v>145660</v>
      </c>
      <c r="N5705" s="17">
        <v>348.35222652700054</v>
      </c>
      <c r="O5705" s="8">
        <v>3234.8879342059622</v>
      </c>
      <c r="P5705" s="8">
        <v>3756.2680481532534</v>
      </c>
      <c r="Q5705" s="8">
        <f>P5705-Table3[[#This Row],[paid]]</f>
        <v>521.38011394729119</v>
      </c>
      <c r="R5705" s="8">
        <v>10.782959780686539</v>
      </c>
      <c r="S5705" s="8">
        <v>4800</v>
      </c>
      <c r="T5705" s="10">
        <v>0.12</v>
      </c>
      <c r="U5705" s="8">
        <v>448.53491255520368</v>
      </c>
      <c r="V5705" s="10">
        <v>1.9901619852702966E-2</v>
      </c>
    </row>
    <row r="5706" spans="1:22" x14ac:dyDescent="0.25">
      <c r="A5706" s="6">
        <v>44765</v>
      </c>
      <c r="B5706" s="7" t="str">
        <f t="shared" si="89"/>
        <v>7</v>
      </c>
      <c r="C5706" s="17">
        <f>_xlfn.ISOWEEKNUM(Table3[[#This Row],[dt]])</f>
        <v>29</v>
      </c>
      <c r="D5706" s="1">
        <v>18220</v>
      </c>
      <c r="E5706" s="1" t="s">
        <v>10</v>
      </c>
      <c r="F5706" s="1" t="s">
        <v>89</v>
      </c>
      <c r="G5706" s="1" t="s">
        <v>27</v>
      </c>
      <c r="H5706" s="1" t="s">
        <v>17</v>
      </c>
      <c r="I5706" s="1" t="s">
        <v>12</v>
      </c>
      <c r="J5706" s="1" t="s">
        <v>16</v>
      </c>
      <c r="K5706" s="1" t="s">
        <v>15</v>
      </c>
      <c r="L5706" s="1" t="s">
        <v>78</v>
      </c>
      <c r="M5706" s="1">
        <v>92410</v>
      </c>
      <c r="N5706" s="17">
        <v>768.92531328320797</v>
      </c>
      <c r="O5706" s="8">
        <v>923.78855938742311</v>
      </c>
      <c r="P5706" s="8">
        <v>1426.3542317960198</v>
      </c>
      <c r="Q5706" s="8">
        <f>P5706-Table3[[#This Row],[paid]]</f>
        <v>502.5656724085967</v>
      </c>
      <c r="R5706" s="8">
        <v>1.8549971072036613</v>
      </c>
      <c r="S5706" s="8">
        <v>400</v>
      </c>
      <c r="T5706" s="10">
        <v>7.0000000000000007E-2</v>
      </c>
      <c r="U5706" s="8">
        <v>259.42722883924307</v>
      </c>
      <c r="V5706" s="10">
        <v>3.0313557817095289E-2</v>
      </c>
    </row>
    <row r="5707" spans="1:22" x14ac:dyDescent="0.25">
      <c r="A5707" s="6">
        <v>44765</v>
      </c>
      <c r="B5707" s="7" t="str">
        <f t="shared" si="89"/>
        <v>7</v>
      </c>
      <c r="C5707" s="17">
        <f>_xlfn.ISOWEEKNUM(Table3[[#This Row],[dt]])</f>
        <v>29</v>
      </c>
      <c r="D5707" s="1">
        <v>15169</v>
      </c>
      <c r="E5707" s="1" t="s">
        <v>10</v>
      </c>
      <c r="F5707" s="1" t="s">
        <v>89</v>
      </c>
      <c r="G5707" s="1" t="s">
        <v>58</v>
      </c>
      <c r="H5707" s="1" t="s">
        <v>11</v>
      </c>
      <c r="I5707" s="1" t="s">
        <v>18</v>
      </c>
      <c r="J5707" s="1" t="s">
        <v>13</v>
      </c>
      <c r="K5707" s="1" t="s">
        <v>14</v>
      </c>
      <c r="L5707" s="1" t="s">
        <v>80</v>
      </c>
      <c r="M5707" s="1">
        <v>193450</v>
      </c>
      <c r="N5707" s="17">
        <v>989.7139010434197</v>
      </c>
      <c r="O5707" s="8">
        <v>5458.0412319420329</v>
      </c>
      <c r="P5707" s="8">
        <v>5923.1351751328757</v>
      </c>
      <c r="Q5707" s="8">
        <f>P5707-Table3[[#This Row],[paid]]</f>
        <v>465.09394319084277</v>
      </c>
      <c r="R5707" s="8">
        <v>5.9846943332697737</v>
      </c>
      <c r="S5707" s="8">
        <v>6000</v>
      </c>
      <c r="T5707" s="10">
        <v>0.09</v>
      </c>
      <c r="U5707" s="8">
        <v>2439.1470464175072</v>
      </c>
      <c r="V5707" s="10">
        <v>6.863333280708582E-2</v>
      </c>
    </row>
    <row r="5708" spans="1:22" x14ac:dyDescent="0.25">
      <c r="A5708" s="6">
        <v>44765</v>
      </c>
      <c r="B5708" s="7" t="str">
        <f t="shared" si="89"/>
        <v>7</v>
      </c>
      <c r="C5708" s="17">
        <f>_xlfn.ISOWEEKNUM(Table3[[#This Row],[dt]])</f>
        <v>29</v>
      </c>
      <c r="D5708" s="1">
        <v>16602</v>
      </c>
      <c r="E5708" s="1" t="s">
        <v>10</v>
      </c>
      <c r="F5708" s="1" t="s">
        <v>90</v>
      </c>
      <c r="G5708" s="1" t="s">
        <v>38</v>
      </c>
      <c r="H5708" s="1" t="s">
        <v>11</v>
      </c>
      <c r="I5708" s="1" t="s">
        <v>18</v>
      </c>
      <c r="J5708" s="1" t="s">
        <v>16</v>
      </c>
      <c r="K5708" s="1" t="s">
        <v>15</v>
      </c>
      <c r="L5708" s="1" t="s">
        <v>76</v>
      </c>
      <c r="M5708" s="1">
        <v>95400</v>
      </c>
      <c r="N5708" s="17">
        <v>471.67578095737508</v>
      </c>
      <c r="O5708" s="8">
        <v>2415.4371835493798</v>
      </c>
      <c r="P5708" s="8">
        <v>2877.0283330912534</v>
      </c>
      <c r="Q5708" s="8">
        <f>P5708-Table3[[#This Row],[paid]]</f>
        <v>461.59114954187362</v>
      </c>
      <c r="R5708" s="8">
        <v>6.0995888473469195</v>
      </c>
      <c r="S5708" s="8">
        <v>1400</v>
      </c>
      <c r="T5708" s="10">
        <v>7.0000000000000007E-2</v>
      </c>
      <c r="U5708" s="8">
        <v>516.91187944180865</v>
      </c>
      <c r="V5708" s="10">
        <v>2.9944779797980371E-2</v>
      </c>
    </row>
    <row r="5709" spans="1:22" x14ac:dyDescent="0.25">
      <c r="A5709" s="6">
        <v>44765</v>
      </c>
      <c r="B5709" s="7" t="str">
        <f t="shared" si="89"/>
        <v>7</v>
      </c>
      <c r="C5709" s="17">
        <f>_xlfn.ISOWEEKNUM(Table3[[#This Row],[dt]])</f>
        <v>29</v>
      </c>
      <c r="D5709" s="1">
        <v>3010</v>
      </c>
      <c r="E5709" s="1" t="s">
        <v>24</v>
      </c>
      <c r="F5709" s="1" t="s">
        <v>92</v>
      </c>
      <c r="G5709" s="1" t="s">
        <v>39</v>
      </c>
      <c r="H5709" s="1" t="s">
        <v>11</v>
      </c>
      <c r="I5709" s="1" t="s">
        <v>18</v>
      </c>
      <c r="J5709" s="1" t="s">
        <v>13</v>
      </c>
      <c r="K5709" s="1" t="s">
        <v>15</v>
      </c>
      <c r="L5709" s="1" t="s">
        <v>79</v>
      </c>
      <c r="M5709" s="1">
        <v>115370</v>
      </c>
      <c r="N5709" s="17">
        <v>456.73540534152681</v>
      </c>
      <c r="O5709" s="8">
        <v>3374.1543949110674</v>
      </c>
      <c r="P5709" s="8">
        <v>3833.5715802104492</v>
      </c>
      <c r="Q5709" s="8">
        <f>P5709-Table3[[#This Row],[paid]]</f>
        <v>459.4171852993818</v>
      </c>
      <c r="R5709" s="8">
        <v>8.3934188928136013</v>
      </c>
      <c r="S5709" s="8">
        <v>6600</v>
      </c>
      <c r="T5709" s="10">
        <v>0.06</v>
      </c>
      <c r="U5709" s="8">
        <v>701.62237853792681</v>
      </c>
      <c r="V5709" s="10">
        <v>3.050342497667281E-2</v>
      </c>
    </row>
    <row r="5710" spans="1:22" x14ac:dyDescent="0.25">
      <c r="A5710" s="6">
        <v>44765</v>
      </c>
      <c r="B5710" s="7" t="str">
        <f t="shared" si="89"/>
        <v>7</v>
      </c>
      <c r="C5710" s="17">
        <f>_xlfn.ISOWEEKNUM(Table3[[#This Row],[dt]])</f>
        <v>29</v>
      </c>
      <c r="D5710" s="1">
        <v>17365</v>
      </c>
      <c r="E5710" s="1" t="s">
        <v>10</v>
      </c>
      <c r="F5710" s="1" t="s">
        <v>95</v>
      </c>
      <c r="G5710" s="1" t="s">
        <v>31</v>
      </c>
      <c r="H5710" s="1" t="s">
        <v>17</v>
      </c>
      <c r="I5710" s="1" t="s">
        <v>18</v>
      </c>
      <c r="J5710" s="1" t="s">
        <v>16</v>
      </c>
      <c r="K5710" s="1" t="s">
        <v>15</v>
      </c>
      <c r="L5710" s="1" t="s">
        <v>80</v>
      </c>
      <c r="M5710" s="1">
        <v>157810</v>
      </c>
      <c r="N5710" s="17">
        <v>610.84075974435143</v>
      </c>
      <c r="O5710" s="8">
        <v>2406.4544550496294</v>
      </c>
      <c r="P5710" s="8">
        <v>2848.7605961486333</v>
      </c>
      <c r="Q5710" s="8">
        <f>P5710-Table3[[#This Row],[paid]]</f>
        <v>442.30614109900398</v>
      </c>
      <c r="R5710" s="8">
        <v>4.6636714245147859</v>
      </c>
      <c r="S5710" s="8">
        <v>4600</v>
      </c>
      <c r="T5710" s="10">
        <v>0.06</v>
      </c>
      <c r="U5710" s="8">
        <v>475.48730194499404</v>
      </c>
      <c r="V5710" s="10">
        <v>2.7818372580917385E-2</v>
      </c>
    </row>
    <row r="5711" spans="1:22" x14ac:dyDescent="0.25">
      <c r="A5711" s="6">
        <v>44765</v>
      </c>
      <c r="B5711" s="7" t="str">
        <f t="shared" si="89"/>
        <v>7</v>
      </c>
      <c r="C5711" s="17">
        <f>_xlfn.ISOWEEKNUM(Table3[[#This Row],[dt]])</f>
        <v>29</v>
      </c>
      <c r="D5711" s="1">
        <v>18200</v>
      </c>
      <c r="E5711" s="1" t="s">
        <v>10</v>
      </c>
      <c r="F5711" s="1" t="s">
        <v>91</v>
      </c>
      <c r="G5711" s="1" t="s">
        <v>51</v>
      </c>
      <c r="H5711" s="1" t="s">
        <v>17</v>
      </c>
      <c r="I5711" s="1" t="s">
        <v>12</v>
      </c>
      <c r="J5711" s="1" t="s">
        <v>16</v>
      </c>
      <c r="K5711" s="1" t="s">
        <v>15</v>
      </c>
      <c r="L5711" s="1" t="s">
        <v>77</v>
      </c>
      <c r="M5711" s="1">
        <v>75370</v>
      </c>
      <c r="N5711" s="17">
        <v>203.9586353532425</v>
      </c>
      <c r="O5711" s="8">
        <v>1885.8982544299938</v>
      </c>
      <c r="P5711" s="8">
        <v>2289.554966598831</v>
      </c>
      <c r="Q5711" s="8">
        <f>P5711-Table3[[#This Row],[paid]]</f>
        <v>403.6567121688372</v>
      </c>
      <c r="R5711" s="8">
        <v>11.225584847797581</v>
      </c>
      <c r="S5711" s="8">
        <v>2600</v>
      </c>
      <c r="T5711" s="10">
        <v>0.1</v>
      </c>
      <c r="U5711" s="8">
        <v>174.99784447544195</v>
      </c>
      <c r="V5711" s="10">
        <v>1.2738854422831637E-2</v>
      </c>
    </row>
    <row r="5712" spans="1:22" x14ac:dyDescent="0.25">
      <c r="A5712" s="6">
        <v>44765</v>
      </c>
      <c r="B5712" s="7" t="str">
        <f t="shared" si="89"/>
        <v>7</v>
      </c>
      <c r="C5712" s="17">
        <f>_xlfn.ISOWEEKNUM(Table3[[#This Row],[dt]])</f>
        <v>29</v>
      </c>
      <c r="D5712" s="1">
        <v>18295</v>
      </c>
      <c r="E5712" s="1" t="s">
        <v>10</v>
      </c>
      <c r="F5712" s="1" t="s">
        <v>92</v>
      </c>
      <c r="G5712" s="1" t="s">
        <v>33</v>
      </c>
      <c r="H5712" s="1" t="s">
        <v>19</v>
      </c>
      <c r="I5712" s="1" t="s">
        <v>12</v>
      </c>
      <c r="J5712" s="1" t="s">
        <v>13</v>
      </c>
      <c r="K5712" s="1" t="s">
        <v>14</v>
      </c>
      <c r="L5712" s="1" t="s">
        <v>76</v>
      </c>
      <c r="M5712" s="1">
        <v>35010</v>
      </c>
      <c r="N5712" s="17">
        <v>123.24365099321096</v>
      </c>
      <c r="O5712" s="8">
        <v>745.95458715017799</v>
      </c>
      <c r="P5712" s="8">
        <v>1094.4543666133488</v>
      </c>
      <c r="Q5712" s="8">
        <f>P5712-Table3[[#This Row],[paid]]</f>
        <v>348.49977946317085</v>
      </c>
      <c r="R5712" s="8">
        <v>8.8804117517878325</v>
      </c>
      <c r="S5712" s="8">
        <v>600</v>
      </c>
      <c r="T5712" s="10">
        <v>0.1</v>
      </c>
      <c r="U5712" s="8">
        <v>87.942446055412063</v>
      </c>
      <c r="V5712" s="10">
        <v>1.3392129256081409E-2</v>
      </c>
    </row>
    <row r="5713" spans="1:22" x14ac:dyDescent="0.25">
      <c r="A5713" s="6">
        <v>44765</v>
      </c>
      <c r="B5713" s="7" t="str">
        <f t="shared" si="89"/>
        <v>7</v>
      </c>
      <c r="C5713" s="17">
        <f>_xlfn.ISOWEEKNUM(Table3[[#This Row],[dt]])</f>
        <v>29</v>
      </c>
      <c r="D5713" s="1">
        <v>13250</v>
      </c>
      <c r="E5713" s="1" t="s">
        <v>10</v>
      </c>
      <c r="F5713" s="1" t="s">
        <v>93</v>
      </c>
      <c r="G5713" s="1" t="s">
        <v>32</v>
      </c>
      <c r="H5713" s="1" t="s">
        <v>11</v>
      </c>
      <c r="I5713" s="1" t="s">
        <v>18</v>
      </c>
      <c r="J5713" s="1" t="s">
        <v>13</v>
      </c>
      <c r="K5713" s="1" t="s">
        <v>15</v>
      </c>
      <c r="L5713" s="1" t="s">
        <v>79</v>
      </c>
      <c r="M5713" s="1">
        <v>113810</v>
      </c>
      <c r="N5713" s="17">
        <v>351.48641692879613</v>
      </c>
      <c r="O5713" s="8">
        <v>3189.7509973697329</v>
      </c>
      <c r="P5713" s="8">
        <v>3460.3523116066085</v>
      </c>
      <c r="Q5713" s="8">
        <f>P5713-Table3[[#This Row],[paid]]</f>
        <v>270.60131423687562</v>
      </c>
      <c r="R5713" s="8">
        <v>9.8449104857090521</v>
      </c>
      <c r="S5713" s="8">
        <v>1200</v>
      </c>
      <c r="T5713" s="10">
        <v>7.0000000000000007E-2</v>
      </c>
      <c r="U5713" s="8">
        <v>929.94374155536104</v>
      </c>
      <c r="V5713" s="10">
        <v>4.4790417170152107E-2</v>
      </c>
    </row>
    <row r="5714" spans="1:22" x14ac:dyDescent="0.25">
      <c r="A5714" s="6">
        <v>44765</v>
      </c>
      <c r="B5714" s="7" t="str">
        <f t="shared" si="89"/>
        <v>7</v>
      </c>
      <c r="C5714" s="17">
        <f>_xlfn.ISOWEEKNUM(Table3[[#This Row],[dt]])</f>
        <v>29</v>
      </c>
      <c r="D5714" s="1">
        <v>17246</v>
      </c>
      <c r="E5714" s="1" t="s">
        <v>10</v>
      </c>
      <c r="F5714" s="1" t="s">
        <v>95</v>
      </c>
      <c r="G5714" s="1" t="s">
        <v>55</v>
      </c>
      <c r="H5714" s="1" t="s">
        <v>11</v>
      </c>
      <c r="I5714" s="1" t="s">
        <v>12</v>
      </c>
      <c r="J5714" s="1" t="s">
        <v>16</v>
      </c>
      <c r="K5714" s="1" t="s">
        <v>14</v>
      </c>
      <c r="L5714" s="1" t="s">
        <v>77</v>
      </c>
      <c r="M5714" s="1">
        <v>60290</v>
      </c>
      <c r="N5714" s="17">
        <v>206.83820274457725</v>
      </c>
      <c r="O5714" s="8">
        <v>1664.9818054213788</v>
      </c>
      <c r="P5714" s="8">
        <v>1851.515291590212</v>
      </c>
      <c r="Q5714" s="8">
        <f>P5714-Table3[[#This Row],[paid]]</f>
        <v>186.53348616883318</v>
      </c>
      <c r="R5714" s="8">
        <v>8.9515150829106389</v>
      </c>
      <c r="S5714" s="8">
        <v>1000</v>
      </c>
      <c r="T5714" s="10">
        <v>0.15</v>
      </c>
      <c r="U5714" s="8">
        <v>1362.1042645300197</v>
      </c>
      <c r="V5714" s="10">
        <v>0.12261166756375606</v>
      </c>
    </row>
    <row r="5715" spans="1:22" x14ac:dyDescent="0.25">
      <c r="A5715" s="6">
        <v>44765</v>
      </c>
      <c r="B5715" s="7" t="str">
        <f t="shared" si="89"/>
        <v>7</v>
      </c>
      <c r="C5715" s="17">
        <f>_xlfn.ISOWEEKNUM(Table3[[#This Row],[dt]])</f>
        <v>29</v>
      </c>
      <c r="D5715" s="1">
        <v>18237</v>
      </c>
      <c r="E5715" s="1" t="s">
        <v>10</v>
      </c>
      <c r="F5715" s="1" t="s">
        <v>91</v>
      </c>
      <c r="G5715" s="1" t="s">
        <v>58</v>
      </c>
      <c r="H5715" s="1" t="s">
        <v>11</v>
      </c>
      <c r="I5715" s="1" t="s">
        <v>18</v>
      </c>
      <c r="J5715" s="1" t="s">
        <v>16</v>
      </c>
      <c r="K5715" s="1" t="s">
        <v>15</v>
      </c>
      <c r="L5715" s="1" t="s">
        <v>81</v>
      </c>
      <c r="M5715" s="1">
        <v>145260</v>
      </c>
      <c r="N5715" s="17">
        <v>495.46824403091398</v>
      </c>
      <c r="O5715" s="8">
        <v>3104.3754623983691</v>
      </c>
      <c r="P5715" s="8">
        <v>3244.9777619560687</v>
      </c>
      <c r="Q5715" s="8">
        <f>P5715-Table3[[#This Row],[paid]]</f>
        <v>140.60229955769955</v>
      </c>
      <c r="R5715" s="8">
        <v>6.5493153215155466</v>
      </c>
      <c r="S5715" s="8">
        <v>4400</v>
      </c>
      <c r="T5715" s="10">
        <v>0.06</v>
      </c>
      <c r="U5715" s="8">
        <v>260.63443264048288</v>
      </c>
      <c r="V5715" s="10">
        <v>1.3386554637145533E-2</v>
      </c>
    </row>
    <row r="5716" spans="1:22" x14ac:dyDescent="0.25">
      <c r="A5716" s="6">
        <v>44765</v>
      </c>
      <c r="B5716" s="7" t="str">
        <f t="shared" si="89"/>
        <v>7</v>
      </c>
      <c r="C5716" s="17">
        <f>_xlfn.ISOWEEKNUM(Table3[[#This Row],[dt]])</f>
        <v>29</v>
      </c>
      <c r="D5716" s="1">
        <v>12446</v>
      </c>
      <c r="E5716" s="1" t="s">
        <v>10</v>
      </c>
      <c r="F5716" s="1" t="s">
        <v>95</v>
      </c>
      <c r="G5716" s="1" t="s">
        <v>51</v>
      </c>
      <c r="H5716" s="1" t="s">
        <v>11</v>
      </c>
      <c r="I5716" s="1" t="s">
        <v>12</v>
      </c>
      <c r="J5716" s="1" t="s">
        <v>13</v>
      </c>
      <c r="K5716" s="1" t="s">
        <v>15</v>
      </c>
      <c r="L5716" s="1" t="s">
        <v>78</v>
      </c>
      <c r="M5716" s="1">
        <v>107520</v>
      </c>
      <c r="N5716" s="17">
        <v>846.26080734601396</v>
      </c>
      <c r="O5716" s="8">
        <v>1796.2688468713857</v>
      </c>
      <c r="P5716" s="8">
        <v>1919.3332380856975</v>
      </c>
      <c r="Q5716" s="8">
        <f>P5716-Table3[[#This Row],[paid]]</f>
        <v>123.06439121431185</v>
      </c>
      <c r="R5716" s="8">
        <v>2.2680162207972043</v>
      </c>
      <c r="S5716" s="8">
        <v>3200</v>
      </c>
      <c r="T5716" s="10">
        <v>0.21</v>
      </c>
      <c r="U5716" s="8">
        <v>1756.7283259292992</v>
      </c>
      <c r="V5716" s="10">
        <v>0.15254675348277222</v>
      </c>
    </row>
    <row r="5717" spans="1:22" x14ac:dyDescent="0.25">
      <c r="A5717" s="6">
        <v>44765</v>
      </c>
      <c r="B5717" s="7" t="str">
        <f t="shared" si="89"/>
        <v>7</v>
      </c>
      <c r="C5717" s="17">
        <f>_xlfn.ISOWEEKNUM(Table3[[#This Row],[dt]])</f>
        <v>29</v>
      </c>
      <c r="D5717" s="1">
        <v>18202</v>
      </c>
      <c r="E5717" s="1" t="s">
        <v>10</v>
      </c>
      <c r="F5717" s="1" t="s">
        <v>94</v>
      </c>
      <c r="G5717" s="1" t="s">
        <v>28</v>
      </c>
      <c r="H5717" s="1" t="s">
        <v>19</v>
      </c>
      <c r="I5717" s="1" t="s">
        <v>18</v>
      </c>
      <c r="J5717" s="1" t="s">
        <v>16</v>
      </c>
      <c r="K5717" s="1" t="s">
        <v>15</v>
      </c>
      <c r="L5717" s="1" t="s">
        <v>75</v>
      </c>
      <c r="M5717" s="1">
        <v>24190</v>
      </c>
      <c r="N5717" s="17">
        <v>35.794613791062439</v>
      </c>
      <c r="O5717" s="8">
        <v>589.32193498888273</v>
      </c>
      <c r="P5717" s="8">
        <v>703.15170205095546</v>
      </c>
      <c r="Q5717" s="8">
        <f>P5717-Table3[[#This Row],[paid]]</f>
        <v>113.82976706207273</v>
      </c>
      <c r="R5717" s="8">
        <v>19.644064499629426</v>
      </c>
      <c r="S5717" s="8">
        <v>200</v>
      </c>
      <c r="T5717" s="10">
        <v>0.05</v>
      </c>
      <c r="U5717" s="8">
        <v>125.89968670717079</v>
      </c>
      <c r="V5717" s="10">
        <v>2.9841755422987226E-2</v>
      </c>
    </row>
    <row r="5718" spans="1:22" x14ac:dyDescent="0.25">
      <c r="A5718" s="6">
        <v>44765</v>
      </c>
      <c r="B5718" s="7" t="str">
        <f t="shared" si="89"/>
        <v>7</v>
      </c>
      <c r="C5718" s="17">
        <f>_xlfn.ISOWEEKNUM(Table3[[#This Row],[dt]])</f>
        <v>29</v>
      </c>
      <c r="D5718" s="1">
        <v>17870</v>
      </c>
      <c r="E5718" s="1" t="s">
        <v>10</v>
      </c>
      <c r="F5718" s="1" t="s">
        <v>92</v>
      </c>
      <c r="G5718" s="1" t="s">
        <v>71</v>
      </c>
      <c r="H5718" s="1" t="s">
        <v>11</v>
      </c>
      <c r="I5718" s="1" t="s">
        <v>12</v>
      </c>
      <c r="J5718" s="1" t="s">
        <v>13</v>
      </c>
      <c r="K5718" s="1" t="s">
        <v>14</v>
      </c>
      <c r="L5718" s="1" t="s">
        <v>78</v>
      </c>
      <c r="M5718" s="1">
        <v>195370</v>
      </c>
      <c r="N5718" s="17">
        <v>758.65856353591153</v>
      </c>
      <c r="O5718" s="8">
        <v>3253.4850557909813</v>
      </c>
      <c r="P5718" s="8">
        <v>3344.5586706123868</v>
      </c>
      <c r="Q5718" s="8">
        <f>P5718-Table3[[#This Row],[paid]]</f>
        <v>91.073614821405499</v>
      </c>
      <c r="R5718" s="8">
        <v>4.4085163357601385</v>
      </c>
      <c r="S5718" s="8">
        <v>3400</v>
      </c>
      <c r="T5718" s="10">
        <v>0.12</v>
      </c>
      <c r="U5718" s="8">
        <v>1789.5521350167303</v>
      </c>
      <c r="V5718" s="10">
        <v>8.9177293192720122E-2</v>
      </c>
    </row>
    <row r="5719" spans="1:22" x14ac:dyDescent="0.25">
      <c r="A5719" s="6">
        <v>44765</v>
      </c>
      <c r="B5719" s="7" t="str">
        <f t="shared" si="89"/>
        <v>7</v>
      </c>
      <c r="C5719" s="17">
        <f>_xlfn.ISOWEEKNUM(Table3[[#This Row],[dt]])</f>
        <v>29</v>
      </c>
      <c r="D5719" s="1">
        <v>16656</v>
      </c>
      <c r="E5719" s="1" t="s">
        <v>10</v>
      </c>
      <c r="F5719" s="1" t="s">
        <v>92</v>
      </c>
      <c r="G5719" s="1" t="s">
        <v>65</v>
      </c>
      <c r="H5719" s="1" t="s">
        <v>11</v>
      </c>
      <c r="I5719" s="1" t="s">
        <v>18</v>
      </c>
      <c r="J5719" s="1" t="s">
        <v>13</v>
      </c>
      <c r="K5719" s="1" t="s">
        <v>14</v>
      </c>
      <c r="L5719" s="1" t="s">
        <v>81</v>
      </c>
      <c r="M5719" s="1">
        <v>96880</v>
      </c>
      <c r="N5719" s="17">
        <v>551.73699197514884</v>
      </c>
      <c r="O5719" s="8">
        <v>1758.7950846656242</v>
      </c>
      <c r="P5719" s="8">
        <v>1837.8642225645619</v>
      </c>
      <c r="Q5719" s="8">
        <f>P5719-Table3[[#This Row],[paid]]</f>
        <v>79.069137898937697</v>
      </c>
      <c r="R5719" s="8">
        <v>3.3310512967151973</v>
      </c>
      <c r="S5719" s="8">
        <v>2000</v>
      </c>
      <c r="T5719" s="10">
        <v>0.11</v>
      </c>
      <c r="U5719" s="8">
        <v>642.78355729505449</v>
      </c>
      <c r="V5719" s="10">
        <v>5.8290809281339992E-2</v>
      </c>
    </row>
    <row r="5720" spans="1:22" x14ac:dyDescent="0.25">
      <c r="A5720" s="6">
        <v>44765</v>
      </c>
      <c r="B5720" s="7" t="str">
        <f t="shared" si="89"/>
        <v>7</v>
      </c>
      <c r="C5720" s="17">
        <f>_xlfn.ISOWEEKNUM(Table3[[#This Row],[dt]])</f>
        <v>29</v>
      </c>
      <c r="D5720" s="1">
        <v>16857</v>
      </c>
      <c r="E5720" s="1" t="s">
        <v>10</v>
      </c>
      <c r="F5720" s="1" t="s">
        <v>95</v>
      </c>
      <c r="G5720" s="1" t="s">
        <v>34</v>
      </c>
      <c r="H5720" s="1" t="s">
        <v>11</v>
      </c>
      <c r="I5720" s="1" t="s">
        <v>12</v>
      </c>
      <c r="J5720" s="1" t="s">
        <v>13</v>
      </c>
      <c r="K5720" s="1" t="s">
        <v>15</v>
      </c>
      <c r="L5720" s="1" t="s">
        <v>76</v>
      </c>
      <c r="M5720" s="1">
        <v>203600</v>
      </c>
      <c r="N5720" s="17">
        <v>615.76342640679411</v>
      </c>
      <c r="O5720" s="8">
        <v>1815.1626512626513</v>
      </c>
      <c r="P5720" s="8">
        <v>1881.6679690692438</v>
      </c>
      <c r="Q5720" s="8">
        <f>P5720-Table3[[#This Row],[paid]]</f>
        <v>66.505317806592529</v>
      </c>
      <c r="R5720" s="8">
        <v>3.0558293792300524</v>
      </c>
      <c r="S5720" s="8">
        <v>1200</v>
      </c>
      <c r="T5720" s="10">
        <v>0.08</v>
      </c>
      <c r="U5720" s="8">
        <v>44.791289226740339</v>
      </c>
      <c r="V5720" s="10">
        <v>3.9673390809835674E-3</v>
      </c>
    </row>
    <row r="5721" spans="1:22" x14ac:dyDescent="0.25">
      <c r="A5721" s="6">
        <v>44765</v>
      </c>
      <c r="B5721" s="7" t="str">
        <f t="shared" si="89"/>
        <v>7</v>
      </c>
      <c r="C5721" s="17">
        <f>_xlfn.ISOWEEKNUM(Table3[[#This Row],[dt]])</f>
        <v>29</v>
      </c>
      <c r="D5721" s="1">
        <v>17628</v>
      </c>
      <c r="E5721" s="1" t="s">
        <v>10</v>
      </c>
      <c r="F5721" s="1" t="s">
        <v>92</v>
      </c>
      <c r="G5721" s="1" t="s">
        <v>43</v>
      </c>
      <c r="H5721" s="1" t="s">
        <v>11</v>
      </c>
      <c r="I5721" s="1" t="s">
        <v>21</v>
      </c>
      <c r="J5721" s="1" t="s">
        <v>13</v>
      </c>
      <c r="K5721" s="1" t="s">
        <v>15</v>
      </c>
      <c r="L5721" s="1" t="s">
        <v>77</v>
      </c>
      <c r="M5721" s="1">
        <v>13940</v>
      </c>
      <c r="N5721" s="17">
        <v>115.07980187121629</v>
      </c>
      <c r="O5721" s="8">
        <v>235.72889894584756</v>
      </c>
      <c r="P5721" s="8">
        <v>301.41816651120115</v>
      </c>
      <c r="Q5721" s="8">
        <f>P5721-Table3[[#This Row],[paid]]</f>
        <v>65.689267565353589</v>
      </c>
      <c r="R5721" s="8">
        <v>2.6192099882871949</v>
      </c>
      <c r="S5721" s="8">
        <v>200</v>
      </c>
      <c r="T5721" s="10">
        <v>0.06</v>
      </c>
      <c r="U5721" s="8">
        <v>8.7506125453898989</v>
      </c>
      <c r="V5721" s="10">
        <v>4.8385783813645888E-3</v>
      </c>
    </row>
    <row r="5722" spans="1:22" x14ac:dyDescent="0.25">
      <c r="A5722" s="6">
        <v>44765</v>
      </c>
      <c r="B5722" s="7" t="str">
        <f t="shared" si="89"/>
        <v>7</v>
      </c>
      <c r="C5722" s="17">
        <f>_xlfn.ISOWEEKNUM(Table3[[#This Row],[dt]])</f>
        <v>29</v>
      </c>
      <c r="D5722" s="1">
        <v>18106</v>
      </c>
      <c r="E5722" s="1" t="s">
        <v>10</v>
      </c>
      <c r="F5722" s="1" t="s">
        <v>89</v>
      </c>
      <c r="G5722" s="1" t="s">
        <v>65</v>
      </c>
      <c r="H5722" s="1" t="s">
        <v>11</v>
      </c>
      <c r="I5722" s="1" t="s">
        <v>18</v>
      </c>
      <c r="J5722" s="1" t="s">
        <v>16</v>
      </c>
      <c r="K5722" s="1" t="s">
        <v>15</v>
      </c>
      <c r="L5722" s="1" t="s">
        <v>81</v>
      </c>
      <c r="M5722" s="1">
        <v>366180</v>
      </c>
      <c r="N5722" s="17">
        <v>1306.2017818923896</v>
      </c>
      <c r="O5722" s="8">
        <v>3637.2103661246556</v>
      </c>
      <c r="P5722" s="8">
        <v>3682.8919855422446</v>
      </c>
      <c r="Q5722" s="8">
        <f>P5722-Table3[[#This Row],[paid]]</f>
        <v>45.68161941758899</v>
      </c>
      <c r="R5722" s="8">
        <v>2.8195429194764769</v>
      </c>
      <c r="S5722" s="8">
        <v>4600</v>
      </c>
      <c r="T5722" s="10">
        <v>0.06</v>
      </c>
      <c r="U5722" s="8">
        <v>1100.5863078934867</v>
      </c>
      <c r="V5722" s="10">
        <v>4.980625335623954E-2</v>
      </c>
    </row>
    <row r="5723" spans="1:22" x14ac:dyDescent="0.25">
      <c r="A5723" s="6">
        <v>44765</v>
      </c>
      <c r="B5723" s="7" t="str">
        <f t="shared" si="89"/>
        <v>7</v>
      </c>
      <c r="C5723" s="17">
        <f>_xlfn.ISOWEEKNUM(Table3[[#This Row],[dt]])</f>
        <v>29</v>
      </c>
      <c r="D5723" s="1">
        <v>10778</v>
      </c>
      <c r="E5723" s="1" t="s">
        <v>10</v>
      </c>
      <c r="F5723" s="1" t="s">
        <v>94</v>
      </c>
      <c r="G5723" s="1" t="s">
        <v>31</v>
      </c>
      <c r="H5723" s="1" t="s">
        <v>17</v>
      </c>
      <c r="I5723" s="1" t="s">
        <v>12</v>
      </c>
      <c r="J5723" s="1" t="s">
        <v>16</v>
      </c>
      <c r="K5723" s="1" t="s">
        <v>20</v>
      </c>
      <c r="L5723" s="1" t="s">
        <v>75</v>
      </c>
      <c r="M5723" s="1">
        <v>87590</v>
      </c>
      <c r="N5723" s="17">
        <v>225.24534334167362</v>
      </c>
      <c r="O5723" s="8">
        <v>3063.491512149742</v>
      </c>
      <c r="P5723" s="8">
        <v>3108.2756643174394</v>
      </c>
      <c r="Q5723" s="8">
        <f>P5723-Table3[[#This Row],[paid]]</f>
        <v>44.784152167697357</v>
      </c>
      <c r="R5723" s="8">
        <v>13.799511315989829</v>
      </c>
      <c r="S5723" s="8">
        <v>2800</v>
      </c>
      <c r="T5723" s="10">
        <v>0.09</v>
      </c>
      <c r="U5723" s="8">
        <v>108.11815682182841</v>
      </c>
      <c r="V5723" s="10">
        <v>5.7973277629463716E-3</v>
      </c>
    </row>
    <row r="5724" spans="1:22" x14ac:dyDescent="0.25">
      <c r="A5724" s="6">
        <v>44765</v>
      </c>
      <c r="B5724" s="7" t="str">
        <f t="shared" si="89"/>
        <v>7</v>
      </c>
      <c r="C5724" s="17">
        <f>_xlfn.ISOWEEKNUM(Table3[[#This Row],[dt]])</f>
        <v>29</v>
      </c>
      <c r="D5724" s="1">
        <v>16911</v>
      </c>
      <c r="E5724" s="1" t="s">
        <v>10</v>
      </c>
      <c r="F5724" s="1" t="s">
        <v>89</v>
      </c>
      <c r="G5724" s="1" t="s">
        <v>38</v>
      </c>
      <c r="H5724" s="1" t="s">
        <v>11</v>
      </c>
      <c r="I5724" s="1" t="s">
        <v>18</v>
      </c>
      <c r="J5724" s="1" t="s">
        <v>16</v>
      </c>
      <c r="K5724" s="1" t="s">
        <v>15</v>
      </c>
      <c r="L5724" s="1" t="s">
        <v>78</v>
      </c>
      <c r="M5724" s="1">
        <v>136460</v>
      </c>
      <c r="N5724" s="17">
        <v>523.34229667180955</v>
      </c>
      <c r="O5724" s="8">
        <v>4307.1728575567149</v>
      </c>
      <c r="P5724" s="8">
        <v>4318.2485353184138</v>
      </c>
      <c r="Q5724" s="8">
        <f>P5724-Table3[[#This Row],[paid]]</f>
        <v>11.075677761698898</v>
      </c>
      <c r="R5724" s="8">
        <v>8.2512889991507947</v>
      </c>
      <c r="S5724" s="8">
        <v>3800</v>
      </c>
      <c r="T5724" s="10">
        <v>0.11</v>
      </c>
      <c r="U5724" s="8">
        <v>2793.2569410945812</v>
      </c>
      <c r="V5724" s="10">
        <v>0.10780825135657364</v>
      </c>
    </row>
    <row r="5725" spans="1:22" x14ac:dyDescent="0.25">
      <c r="A5725" s="6">
        <v>44765</v>
      </c>
      <c r="B5725" s="7" t="str">
        <f t="shared" si="89"/>
        <v>7</v>
      </c>
      <c r="C5725" s="17">
        <f>_xlfn.ISOWEEKNUM(Table3[[#This Row],[dt]])</f>
        <v>29</v>
      </c>
      <c r="D5725" s="1">
        <v>2851</v>
      </c>
      <c r="E5725" s="1" t="s">
        <v>10</v>
      </c>
      <c r="F5725" s="1" t="s">
        <v>90</v>
      </c>
      <c r="G5725" s="1" t="s">
        <v>73</v>
      </c>
      <c r="H5725" s="1" t="s">
        <v>11</v>
      </c>
      <c r="I5725" s="1" t="s">
        <v>18</v>
      </c>
      <c r="J5725" s="1" t="s">
        <v>13</v>
      </c>
      <c r="K5725" s="1" t="s">
        <v>15</v>
      </c>
      <c r="L5725" s="1" t="s">
        <v>80</v>
      </c>
      <c r="M5725" s="1">
        <v>10</v>
      </c>
      <c r="N5725" s="17">
        <v>8.5860431128973333E-2</v>
      </c>
      <c r="O5725" s="8">
        <v>0.32301400588294849</v>
      </c>
      <c r="P5725" s="8">
        <v>9.8347949665981147E-5</v>
      </c>
      <c r="Q5725" s="8">
        <f>P5725-Table3[[#This Row],[paid]]</f>
        <v>-0.32291565793328253</v>
      </c>
      <c r="R5725" s="8">
        <v>7</v>
      </c>
      <c r="S5725" s="8">
        <v>200</v>
      </c>
      <c r="T5725" s="10">
        <v>0.08</v>
      </c>
      <c r="U5725" s="8">
        <v>3.3221291686677971E-5</v>
      </c>
      <c r="V5725" s="10">
        <v>5.6298905738091723E-2</v>
      </c>
    </row>
    <row r="5726" spans="1:22" x14ac:dyDescent="0.25">
      <c r="A5726" s="6">
        <v>44765</v>
      </c>
      <c r="B5726" s="7" t="str">
        <f t="shared" si="89"/>
        <v>7</v>
      </c>
      <c r="C5726" s="17">
        <f>_xlfn.ISOWEEKNUM(Table3[[#This Row],[dt]])</f>
        <v>29</v>
      </c>
      <c r="D5726" s="1">
        <v>17644</v>
      </c>
      <c r="E5726" s="1" t="s">
        <v>10</v>
      </c>
      <c r="F5726" s="1" t="s">
        <v>89</v>
      </c>
      <c r="G5726" s="1" t="s">
        <v>49</v>
      </c>
      <c r="H5726" s="1" t="s">
        <v>17</v>
      </c>
      <c r="I5726" s="1" t="s">
        <v>12</v>
      </c>
      <c r="J5726" s="1" t="s">
        <v>13</v>
      </c>
      <c r="K5726" s="1" t="s">
        <v>14</v>
      </c>
      <c r="L5726" s="1" t="s">
        <v>81</v>
      </c>
      <c r="M5726" s="1">
        <v>40</v>
      </c>
      <c r="N5726" s="17">
        <v>0</v>
      </c>
      <c r="O5726" s="8">
        <v>1.6281999999999999</v>
      </c>
      <c r="P5726" s="8">
        <v>0.63850980392156853</v>
      </c>
      <c r="Q5726" s="8">
        <f>P5726-Table3[[#This Row],[paid]]</f>
        <v>-0.98969019607843134</v>
      </c>
      <c r="R5726" s="8">
        <v>7</v>
      </c>
      <c r="S5726" s="8">
        <v>500</v>
      </c>
      <c r="T5726" s="10">
        <v>0.1</v>
      </c>
      <c r="U5726" s="8">
        <v>0.31448035867976937</v>
      </c>
      <c r="V5726" s="10">
        <v>8.2087060827233757E-2</v>
      </c>
    </row>
    <row r="5727" spans="1:22" x14ac:dyDescent="0.25">
      <c r="A5727" s="6">
        <v>44765</v>
      </c>
      <c r="B5727" s="7" t="str">
        <f t="shared" si="89"/>
        <v>7</v>
      </c>
      <c r="C5727" s="17">
        <f>_xlfn.ISOWEEKNUM(Table3[[#This Row],[dt]])</f>
        <v>29</v>
      </c>
      <c r="D5727" s="1">
        <v>17268</v>
      </c>
      <c r="E5727" s="1" t="s">
        <v>10</v>
      </c>
      <c r="F5727" s="1" t="s">
        <v>95</v>
      </c>
      <c r="G5727" s="1" t="s">
        <v>45</v>
      </c>
      <c r="H5727" s="1" t="s">
        <v>11</v>
      </c>
      <c r="I5727" s="1" t="s">
        <v>18</v>
      </c>
      <c r="J5727" s="1" t="s">
        <v>16</v>
      </c>
      <c r="K5727" s="1" t="s">
        <v>14</v>
      </c>
      <c r="L5727" s="1" t="s">
        <v>81</v>
      </c>
      <c r="M5727" s="1">
        <v>104250</v>
      </c>
      <c r="N5727" s="17">
        <v>567.81045751633985</v>
      </c>
      <c r="O5727" s="8">
        <v>1809.8974318470146</v>
      </c>
      <c r="P5727" s="8">
        <v>1802.9450681310557</v>
      </c>
      <c r="Q5727" s="8">
        <f>P5727-Table3[[#This Row],[paid]]</f>
        <v>-6.9523637159588816</v>
      </c>
      <c r="R5727" s="8">
        <v>3.1752586523631829</v>
      </c>
      <c r="S5727" s="8">
        <v>2600</v>
      </c>
      <c r="T5727" s="10">
        <v>0.15</v>
      </c>
      <c r="U5727" s="8">
        <v>126.95096852640246</v>
      </c>
      <c r="V5727" s="10">
        <v>1.1735518251997239E-2</v>
      </c>
    </row>
    <row r="5728" spans="1:22" x14ac:dyDescent="0.25">
      <c r="A5728" s="6">
        <v>44765</v>
      </c>
      <c r="B5728" s="7" t="str">
        <f t="shared" si="89"/>
        <v>7</v>
      </c>
      <c r="C5728" s="17">
        <f>_xlfn.ISOWEEKNUM(Table3[[#This Row],[dt]])</f>
        <v>29</v>
      </c>
      <c r="D5728" s="1">
        <v>18082</v>
      </c>
      <c r="E5728" s="1" t="s">
        <v>24</v>
      </c>
      <c r="F5728" s="1" t="s">
        <v>93</v>
      </c>
      <c r="G5728" s="1" t="s">
        <v>38</v>
      </c>
      <c r="H5728" s="1" t="s">
        <v>11</v>
      </c>
      <c r="I5728" s="1" t="s">
        <v>12</v>
      </c>
      <c r="J5728" s="1" t="s">
        <v>13</v>
      </c>
      <c r="K5728" s="1" t="s">
        <v>15</v>
      </c>
      <c r="L5728" s="1" t="s">
        <v>76</v>
      </c>
      <c r="M5728" s="1">
        <v>900</v>
      </c>
      <c r="N5728" s="17">
        <v>7.1760797342192681</v>
      </c>
      <c r="O5728" s="8">
        <v>26.330150742842093</v>
      </c>
      <c r="P5728" s="8">
        <v>0.26242675158978829</v>
      </c>
      <c r="Q5728" s="8">
        <f>P5728-Table3[[#This Row],[paid]]</f>
        <v>-26.067723991252304</v>
      </c>
      <c r="R5728" s="8">
        <v>3.656965380950291E-2</v>
      </c>
      <c r="S5728" s="8">
        <v>200</v>
      </c>
      <c r="T5728" s="10">
        <v>0.15</v>
      </c>
      <c r="U5728" s="8">
        <v>5.7100527720600772E-2</v>
      </c>
      <c r="V5728" s="10">
        <v>3.6264422595819114E-2</v>
      </c>
    </row>
    <row r="5729" spans="1:22" x14ac:dyDescent="0.25">
      <c r="A5729" s="6">
        <v>44765</v>
      </c>
      <c r="B5729" s="7" t="str">
        <f t="shared" si="89"/>
        <v>7</v>
      </c>
      <c r="C5729" s="17">
        <f>_xlfn.ISOWEEKNUM(Table3[[#This Row],[dt]])</f>
        <v>29</v>
      </c>
      <c r="D5729" s="1">
        <v>15031</v>
      </c>
      <c r="E5729" s="1" t="s">
        <v>10</v>
      </c>
      <c r="F5729" s="1" t="s">
        <v>94</v>
      </c>
      <c r="G5729" s="1" t="s">
        <v>64</v>
      </c>
      <c r="H5729" s="1" t="s">
        <v>19</v>
      </c>
      <c r="I5729" s="1" t="s">
        <v>12</v>
      </c>
      <c r="J5729" s="1" t="s">
        <v>13</v>
      </c>
      <c r="K5729" s="1" t="s">
        <v>14</v>
      </c>
      <c r="L5729" s="1" t="s">
        <v>78</v>
      </c>
      <c r="M5729" s="1">
        <v>41130</v>
      </c>
      <c r="N5729" s="17">
        <v>70.478366414393832</v>
      </c>
      <c r="O5729" s="8">
        <v>1308.8311631182155</v>
      </c>
      <c r="P5729" s="8">
        <v>1281.170587344762</v>
      </c>
      <c r="Q5729" s="8">
        <f>P5729-Table3[[#This Row],[paid]]</f>
        <v>-27.660575773453502</v>
      </c>
      <c r="R5729" s="8">
        <v>18.178210598864105</v>
      </c>
      <c r="S5729" s="8">
        <v>600</v>
      </c>
      <c r="T5729" s="10">
        <v>0.13</v>
      </c>
      <c r="U5729" s="8">
        <v>294.28323697374492</v>
      </c>
      <c r="V5729" s="10">
        <v>3.8283119084041431E-2</v>
      </c>
    </row>
    <row r="5730" spans="1:22" x14ac:dyDescent="0.25">
      <c r="A5730" s="6">
        <v>44765</v>
      </c>
      <c r="B5730" s="7" t="str">
        <f t="shared" si="89"/>
        <v>7</v>
      </c>
      <c r="C5730" s="17">
        <f>_xlfn.ISOWEEKNUM(Table3[[#This Row],[dt]])</f>
        <v>29</v>
      </c>
      <c r="D5730" s="1">
        <v>2973</v>
      </c>
      <c r="E5730" s="1" t="s">
        <v>10</v>
      </c>
      <c r="F5730" s="1" t="s">
        <v>89</v>
      </c>
      <c r="G5730" s="1" t="s">
        <v>64</v>
      </c>
      <c r="H5730" s="1" t="s">
        <v>11</v>
      </c>
      <c r="I5730" s="1" t="s">
        <v>21</v>
      </c>
      <c r="J5730" s="1" t="s">
        <v>16</v>
      </c>
      <c r="K5730" s="1" t="s">
        <v>14</v>
      </c>
      <c r="L5730" s="1" t="s">
        <v>76</v>
      </c>
      <c r="M5730" s="1">
        <v>20170</v>
      </c>
      <c r="N5730" s="17">
        <v>120.18959913326111</v>
      </c>
      <c r="O5730" s="8">
        <v>389.18577465526414</v>
      </c>
      <c r="P5730" s="8">
        <v>354.36425942563551</v>
      </c>
      <c r="Q5730" s="8">
        <f>P5730-Table3[[#This Row],[paid]]</f>
        <v>-34.821515229628631</v>
      </c>
      <c r="R5730" s="8">
        <v>2.948377080721698</v>
      </c>
      <c r="S5730" s="8">
        <v>200</v>
      </c>
      <c r="T5730" s="10">
        <v>0.05</v>
      </c>
      <c r="U5730" s="8">
        <v>83.282564104641409</v>
      </c>
      <c r="V5730" s="10">
        <v>3.9169941611130285E-2</v>
      </c>
    </row>
    <row r="5731" spans="1:22" x14ac:dyDescent="0.25">
      <c r="A5731" s="6">
        <v>44765</v>
      </c>
      <c r="B5731" s="7" t="str">
        <f t="shared" si="89"/>
        <v>7</v>
      </c>
      <c r="C5731" s="17">
        <f>_xlfn.ISOWEEKNUM(Table3[[#This Row],[dt]])</f>
        <v>29</v>
      </c>
      <c r="D5731" s="1">
        <v>17957</v>
      </c>
      <c r="E5731" s="1" t="s">
        <v>10</v>
      </c>
      <c r="F5731" s="1" t="s">
        <v>91</v>
      </c>
      <c r="G5731" s="1" t="s">
        <v>48</v>
      </c>
      <c r="H5731" s="1" t="s">
        <v>17</v>
      </c>
      <c r="I5731" s="1" t="s">
        <v>12</v>
      </c>
      <c r="J5731" s="1" t="s">
        <v>16</v>
      </c>
      <c r="K5731" s="1" t="s">
        <v>15</v>
      </c>
      <c r="L5731" s="1" t="s">
        <v>75</v>
      </c>
      <c r="M5731" s="1">
        <v>6570</v>
      </c>
      <c r="N5731" s="17">
        <v>48.669086208610914</v>
      </c>
      <c r="O5731" s="8">
        <v>54.175509014601033</v>
      </c>
      <c r="P5731" s="8">
        <v>2.9492981192695695</v>
      </c>
      <c r="Q5731" s="8">
        <f>P5731-Table3[[#This Row],[paid]]</f>
        <v>-51.226210895331462</v>
      </c>
      <c r="R5731" s="8">
        <v>6.0599003372036948E-2</v>
      </c>
      <c r="S5731" s="8">
        <v>200</v>
      </c>
      <c r="T5731" s="10">
        <v>0.06</v>
      </c>
      <c r="U5731" s="8">
        <v>0.96097443160998663</v>
      </c>
      <c r="V5731" s="10">
        <v>5.4305261384697628E-2</v>
      </c>
    </row>
    <row r="5732" spans="1:22" x14ac:dyDescent="0.25">
      <c r="A5732" s="6">
        <v>44765</v>
      </c>
      <c r="B5732" s="7" t="str">
        <f t="shared" si="89"/>
        <v>7</v>
      </c>
      <c r="C5732" s="17">
        <f>_xlfn.ISOWEEKNUM(Table3[[#This Row],[dt]])</f>
        <v>29</v>
      </c>
      <c r="D5732" s="1">
        <v>12790</v>
      </c>
      <c r="E5732" s="1" t="s">
        <v>10</v>
      </c>
      <c r="F5732" s="1" t="s">
        <v>89</v>
      </c>
      <c r="G5732" s="1" t="s">
        <v>35</v>
      </c>
      <c r="H5732" s="1" t="s">
        <v>19</v>
      </c>
      <c r="I5732" s="1" t="s">
        <v>21</v>
      </c>
      <c r="J5732" s="1" t="s">
        <v>16</v>
      </c>
      <c r="K5732" s="1" t="s">
        <v>14</v>
      </c>
      <c r="L5732" s="1" t="s">
        <v>79</v>
      </c>
      <c r="M5732" s="1">
        <v>2930</v>
      </c>
      <c r="N5732" s="17">
        <v>7.2333772218564851</v>
      </c>
      <c r="O5732" s="8">
        <v>65.909084875448329</v>
      </c>
      <c r="P5732" s="8">
        <v>5.297169702794152</v>
      </c>
      <c r="Q5732" s="8">
        <f>P5732-Table3[[#This Row],[paid]]</f>
        <v>-60.611915172654179</v>
      </c>
      <c r="R5732" s="8">
        <v>0.7323231652827592</v>
      </c>
      <c r="S5732" s="8">
        <v>200</v>
      </c>
      <c r="T5732" s="10">
        <v>0.04</v>
      </c>
      <c r="U5732" s="8">
        <v>1.0218131958875927</v>
      </c>
      <c r="V5732" s="10">
        <v>3.2149658944241065E-2</v>
      </c>
    </row>
    <row r="5733" spans="1:22" x14ac:dyDescent="0.25">
      <c r="A5733" s="6">
        <v>44765</v>
      </c>
      <c r="B5733" s="7" t="str">
        <f t="shared" si="89"/>
        <v>7</v>
      </c>
      <c r="C5733" s="17">
        <f>_xlfn.ISOWEEKNUM(Table3[[#This Row],[dt]])</f>
        <v>29</v>
      </c>
      <c r="D5733" s="1">
        <v>18204</v>
      </c>
      <c r="E5733" s="1" t="s">
        <v>10</v>
      </c>
      <c r="F5733" s="1" t="s">
        <v>93</v>
      </c>
      <c r="G5733" s="1" t="s">
        <v>49</v>
      </c>
      <c r="H5733" s="1" t="s">
        <v>17</v>
      </c>
      <c r="I5733" s="1" t="s">
        <v>18</v>
      </c>
      <c r="J5733" s="1" t="s">
        <v>13</v>
      </c>
      <c r="K5733" s="1" t="s">
        <v>15</v>
      </c>
      <c r="L5733" s="1" t="s">
        <v>79</v>
      </c>
      <c r="M5733" s="1">
        <v>81600</v>
      </c>
      <c r="N5733" s="17">
        <v>350.94617842221675</v>
      </c>
      <c r="O5733" s="8">
        <v>522.31431019938577</v>
      </c>
      <c r="P5733" s="8">
        <v>436.43859785645412</v>
      </c>
      <c r="Q5733" s="8">
        <f>P5733-Table3[[#This Row],[paid]]</f>
        <v>-85.875712342931649</v>
      </c>
      <c r="R5733" s="8">
        <v>1.2436055004747282</v>
      </c>
      <c r="S5733" s="8">
        <v>200</v>
      </c>
      <c r="T5733" s="10">
        <v>0.06</v>
      </c>
      <c r="U5733" s="8">
        <v>154.73076293998284</v>
      </c>
      <c r="V5733" s="10">
        <v>5.9088404684314921E-2</v>
      </c>
    </row>
    <row r="5734" spans="1:22" x14ac:dyDescent="0.25">
      <c r="A5734" s="6">
        <v>44765</v>
      </c>
      <c r="B5734" s="7" t="str">
        <f t="shared" si="89"/>
        <v>7</v>
      </c>
      <c r="C5734" s="17">
        <f>_xlfn.ISOWEEKNUM(Table3[[#This Row],[dt]])</f>
        <v>29</v>
      </c>
      <c r="D5734" s="1">
        <v>15810</v>
      </c>
      <c r="E5734" s="1" t="s">
        <v>10</v>
      </c>
      <c r="F5734" s="1" t="s">
        <v>91</v>
      </c>
      <c r="G5734" s="1" t="s">
        <v>33</v>
      </c>
      <c r="H5734" s="1" t="s">
        <v>11</v>
      </c>
      <c r="I5734" s="1" t="s">
        <v>18</v>
      </c>
      <c r="J5734" s="1" t="s">
        <v>16</v>
      </c>
      <c r="K5734" s="1" t="s">
        <v>14</v>
      </c>
      <c r="L5734" s="1" t="s">
        <v>80</v>
      </c>
      <c r="M5734" s="1">
        <v>38600</v>
      </c>
      <c r="N5734" s="17">
        <v>301.40010770059234</v>
      </c>
      <c r="O5734" s="8">
        <v>650.13562424075997</v>
      </c>
      <c r="P5734" s="8">
        <v>563.07743438550835</v>
      </c>
      <c r="Q5734" s="8">
        <f>P5734-Table3[[#This Row],[paid]]</f>
        <v>-87.058189855251612</v>
      </c>
      <c r="R5734" s="8">
        <v>1.8682058167837932</v>
      </c>
      <c r="S5734" s="8">
        <v>600</v>
      </c>
      <c r="T5734" s="10">
        <v>0.15</v>
      </c>
      <c r="U5734" s="8">
        <v>231.89941682721988</v>
      </c>
      <c r="V5734" s="10">
        <v>6.8640475437833248E-2</v>
      </c>
    </row>
    <row r="5735" spans="1:22" x14ac:dyDescent="0.25">
      <c r="A5735" s="6">
        <v>44765</v>
      </c>
      <c r="B5735" s="7" t="str">
        <f t="shared" si="89"/>
        <v>7</v>
      </c>
      <c r="C5735" s="17">
        <f>_xlfn.ISOWEEKNUM(Table3[[#This Row],[dt]])</f>
        <v>29</v>
      </c>
      <c r="D5735" s="1">
        <v>2917</v>
      </c>
      <c r="E5735" s="1" t="s">
        <v>10</v>
      </c>
      <c r="F5735" s="1" t="s">
        <v>93</v>
      </c>
      <c r="G5735" s="1" t="s">
        <v>61</v>
      </c>
      <c r="H5735" s="1" t="s">
        <v>17</v>
      </c>
      <c r="I5735" s="1" t="s">
        <v>18</v>
      </c>
      <c r="J5735" s="1" t="s">
        <v>13</v>
      </c>
      <c r="K5735" s="1" t="s">
        <v>15</v>
      </c>
      <c r="L5735" s="1" t="s">
        <v>78</v>
      </c>
      <c r="M5735" s="1">
        <v>5600</v>
      </c>
      <c r="N5735" s="17">
        <v>25.337161750630816</v>
      </c>
      <c r="O5735" s="8">
        <v>113.50845642541428</v>
      </c>
      <c r="P5735" s="8">
        <v>9.2178914119075372</v>
      </c>
      <c r="Q5735" s="8">
        <f>P5735-Table3[[#This Row],[paid]]</f>
        <v>-104.29056501350675</v>
      </c>
      <c r="R5735" s="8">
        <v>0.36380915520966117</v>
      </c>
      <c r="S5735" s="8">
        <v>200</v>
      </c>
      <c r="T5735" s="10">
        <v>7.0000000000000007E-2</v>
      </c>
      <c r="U5735" s="8">
        <v>3.6943953071325004</v>
      </c>
      <c r="V5735" s="10">
        <v>6.6797548774913507E-2</v>
      </c>
    </row>
    <row r="5736" spans="1:22" x14ac:dyDescent="0.25">
      <c r="A5736" s="6">
        <v>44765</v>
      </c>
      <c r="B5736" s="7" t="str">
        <f t="shared" si="89"/>
        <v>7</v>
      </c>
      <c r="C5736" s="17">
        <f>_xlfn.ISOWEEKNUM(Table3[[#This Row],[dt]])</f>
        <v>29</v>
      </c>
      <c r="D5736" s="1">
        <v>5435</v>
      </c>
      <c r="E5736" s="1" t="s">
        <v>10</v>
      </c>
      <c r="F5736" s="1" t="s">
        <v>89</v>
      </c>
      <c r="G5736" s="1" t="s">
        <v>62</v>
      </c>
      <c r="H5736" s="1" t="s">
        <v>17</v>
      </c>
      <c r="I5736" s="1" t="s">
        <v>21</v>
      </c>
      <c r="J5736" s="1" t="s">
        <v>16</v>
      </c>
      <c r="K5736" s="1" t="s">
        <v>15</v>
      </c>
      <c r="L5736" s="1" t="s">
        <v>75</v>
      </c>
      <c r="M5736" s="1">
        <v>70930</v>
      </c>
      <c r="N5736" s="17">
        <v>105.221777184394</v>
      </c>
      <c r="O5736" s="8">
        <v>1024.1221482150158</v>
      </c>
      <c r="P5736" s="8">
        <v>897.99960407569426</v>
      </c>
      <c r="Q5736" s="8">
        <f>P5736-Table3[[#This Row],[paid]]</f>
        <v>-126.12254413932158</v>
      </c>
      <c r="R5736" s="8">
        <v>8.5343512351251309</v>
      </c>
      <c r="S5736" s="8">
        <v>600</v>
      </c>
      <c r="T5736" s="10">
        <v>0.08</v>
      </c>
      <c r="U5736" s="8">
        <v>42.361626339009163</v>
      </c>
      <c r="V5736" s="10">
        <v>7.8622206785587869E-3</v>
      </c>
    </row>
    <row r="5737" spans="1:22" x14ac:dyDescent="0.25">
      <c r="A5737" s="6">
        <v>44765</v>
      </c>
      <c r="B5737" s="7" t="str">
        <f t="shared" si="89"/>
        <v>7</v>
      </c>
      <c r="C5737" s="17">
        <f>_xlfn.ISOWEEKNUM(Table3[[#This Row],[dt]])</f>
        <v>29</v>
      </c>
      <c r="D5737" s="1">
        <v>17473</v>
      </c>
      <c r="E5737" s="1" t="s">
        <v>10</v>
      </c>
      <c r="F5737" s="1" t="s">
        <v>94</v>
      </c>
      <c r="G5737" s="1" t="s">
        <v>59</v>
      </c>
      <c r="H5737" s="1" t="s">
        <v>17</v>
      </c>
      <c r="I5737" s="1" t="s">
        <v>12</v>
      </c>
      <c r="J5737" s="1" t="s">
        <v>16</v>
      </c>
      <c r="K5737" s="1" t="s">
        <v>15</v>
      </c>
      <c r="L5737" s="1" t="s">
        <v>79</v>
      </c>
      <c r="M5737" s="1">
        <v>31880</v>
      </c>
      <c r="N5737" s="17">
        <v>151.17960877296974</v>
      </c>
      <c r="O5737" s="8">
        <v>532.10249240356575</v>
      </c>
      <c r="P5737" s="8">
        <v>335.17936095288832</v>
      </c>
      <c r="Q5737" s="8">
        <f>P5737-Table3[[#This Row],[paid]]</f>
        <v>-196.92313145067743</v>
      </c>
      <c r="R5737" s="8">
        <v>2.2170937183481914</v>
      </c>
      <c r="S5737" s="8">
        <v>200</v>
      </c>
      <c r="T5737" s="10">
        <v>6.5000000000000002E-2</v>
      </c>
      <c r="U5737" s="8">
        <v>67.95937684022698</v>
      </c>
      <c r="V5737" s="10">
        <v>3.3792542519634795E-2</v>
      </c>
    </row>
    <row r="5738" spans="1:22" x14ac:dyDescent="0.25">
      <c r="A5738" s="6">
        <v>44765</v>
      </c>
      <c r="B5738" s="7" t="str">
        <f t="shared" si="89"/>
        <v>7</v>
      </c>
      <c r="C5738" s="17">
        <f>_xlfn.ISOWEEKNUM(Table3[[#This Row],[dt]])</f>
        <v>29</v>
      </c>
      <c r="D5738" s="1">
        <v>18006</v>
      </c>
      <c r="E5738" s="1" t="s">
        <v>10</v>
      </c>
      <c r="F5738" s="1" t="s">
        <v>93</v>
      </c>
      <c r="G5738" s="1" t="s">
        <v>56</v>
      </c>
      <c r="H5738" s="1" t="s">
        <v>11</v>
      </c>
      <c r="I5738" s="1" t="s">
        <v>12</v>
      </c>
      <c r="J5738" s="1" t="s">
        <v>16</v>
      </c>
      <c r="K5738" s="1" t="s">
        <v>14</v>
      </c>
      <c r="L5738" s="1" t="s">
        <v>80</v>
      </c>
      <c r="M5738" s="1">
        <v>6500</v>
      </c>
      <c r="N5738" s="17">
        <v>23.383768913342504</v>
      </c>
      <c r="O5738" s="8">
        <v>241.1568046550598</v>
      </c>
      <c r="P5738" s="8">
        <v>27.642916627127445</v>
      </c>
      <c r="Q5738" s="8">
        <f>P5738-Table3[[#This Row],[paid]]</f>
        <v>-213.51388802793235</v>
      </c>
      <c r="R5738" s="8">
        <v>1.182141199289509</v>
      </c>
      <c r="S5738" s="8">
        <v>200</v>
      </c>
      <c r="T5738" s="10">
        <v>0.08</v>
      </c>
      <c r="U5738" s="8">
        <v>11.756045475440416</v>
      </c>
      <c r="V5738" s="10">
        <v>7.0880397282340274E-2</v>
      </c>
    </row>
    <row r="5739" spans="1:22" x14ac:dyDescent="0.25">
      <c r="A5739" s="6">
        <v>44765</v>
      </c>
      <c r="B5739" s="7" t="str">
        <f t="shared" si="89"/>
        <v>7</v>
      </c>
      <c r="C5739" s="17">
        <f>_xlfn.ISOWEEKNUM(Table3[[#This Row],[dt]])</f>
        <v>29</v>
      </c>
      <c r="D5739" s="1">
        <v>14315</v>
      </c>
      <c r="E5739" s="1" t="s">
        <v>10</v>
      </c>
      <c r="F5739" s="1" t="s">
        <v>93</v>
      </c>
      <c r="G5739" s="1" t="s">
        <v>57</v>
      </c>
      <c r="H5739" s="1" t="s">
        <v>11</v>
      </c>
      <c r="I5739" s="1" t="s">
        <v>12</v>
      </c>
      <c r="J5739" s="1" t="s">
        <v>16</v>
      </c>
      <c r="K5739" s="1" t="s">
        <v>14</v>
      </c>
      <c r="L5739" s="1" t="s">
        <v>75</v>
      </c>
      <c r="M5739" s="1">
        <v>12080</v>
      </c>
      <c r="N5739" s="17">
        <v>53.122814453745896</v>
      </c>
      <c r="O5739" s="8">
        <v>258.44575787488407</v>
      </c>
      <c r="P5739" s="8">
        <v>27.569008116355832</v>
      </c>
      <c r="Q5739" s="8">
        <f>P5739-Table3[[#This Row],[paid]]</f>
        <v>-230.87674975852823</v>
      </c>
      <c r="R5739" s="8">
        <v>0.51896738529093189</v>
      </c>
      <c r="S5739" s="8">
        <v>200</v>
      </c>
      <c r="T5739" s="10">
        <v>0.15</v>
      </c>
      <c r="U5739" s="8">
        <v>21.125995956175057</v>
      </c>
      <c r="V5739" s="10">
        <v>0.1277158507541763</v>
      </c>
    </row>
    <row r="5740" spans="1:22" x14ac:dyDescent="0.25">
      <c r="A5740" s="6">
        <v>44765</v>
      </c>
      <c r="B5740" s="7" t="str">
        <f t="shared" si="89"/>
        <v>7</v>
      </c>
      <c r="C5740" s="17">
        <f>_xlfn.ISOWEEKNUM(Table3[[#This Row],[dt]])</f>
        <v>29</v>
      </c>
      <c r="D5740" s="1">
        <v>12891</v>
      </c>
      <c r="E5740" s="1" t="s">
        <v>10</v>
      </c>
      <c r="F5740" s="1" t="s">
        <v>92</v>
      </c>
      <c r="G5740" s="1" t="s">
        <v>54</v>
      </c>
      <c r="H5740" s="1" t="s">
        <v>19</v>
      </c>
      <c r="I5740" s="1" t="s">
        <v>12</v>
      </c>
      <c r="J5740" s="1" t="s">
        <v>16</v>
      </c>
      <c r="K5740" s="1" t="s">
        <v>14</v>
      </c>
      <c r="L5740" s="1" t="s">
        <v>75</v>
      </c>
      <c r="M5740" s="1">
        <v>17910</v>
      </c>
      <c r="N5740" s="17">
        <v>52.295988934993083</v>
      </c>
      <c r="O5740" s="8">
        <v>428.28254126094748</v>
      </c>
      <c r="P5740" s="8">
        <v>196.46893893713357</v>
      </c>
      <c r="Q5740" s="8">
        <f>P5740-Table3[[#This Row],[paid]]</f>
        <v>-231.81360232381391</v>
      </c>
      <c r="R5740" s="8">
        <v>3.7568643970258551</v>
      </c>
      <c r="S5740" s="8">
        <v>200</v>
      </c>
      <c r="T5740" s="10">
        <v>0.08</v>
      </c>
      <c r="U5740" s="8">
        <v>1.1951044148344407</v>
      </c>
      <c r="V5740" s="10">
        <v>1.0138196409907251E-3</v>
      </c>
    </row>
    <row r="5741" spans="1:22" x14ac:dyDescent="0.25">
      <c r="A5741" s="6">
        <v>44765</v>
      </c>
      <c r="B5741" s="7" t="str">
        <f t="shared" si="89"/>
        <v>7</v>
      </c>
      <c r="C5741" s="17">
        <f>_xlfn.ISOWEEKNUM(Table3[[#This Row],[dt]])</f>
        <v>29</v>
      </c>
      <c r="D5741" s="1">
        <v>18184</v>
      </c>
      <c r="E5741" s="1" t="s">
        <v>10</v>
      </c>
      <c r="F5741" s="1" t="s">
        <v>91</v>
      </c>
      <c r="G5741" s="1" t="s">
        <v>36</v>
      </c>
      <c r="H5741" s="1" t="s">
        <v>11</v>
      </c>
      <c r="I5741" s="1" t="s">
        <v>12</v>
      </c>
      <c r="J5741" s="1" t="s">
        <v>13</v>
      </c>
      <c r="K5741" s="1" t="s">
        <v>15</v>
      </c>
      <c r="L5741" s="1" t="s">
        <v>77</v>
      </c>
      <c r="M5741" s="1">
        <v>19870</v>
      </c>
      <c r="N5741" s="17">
        <v>122.35859507363482</v>
      </c>
      <c r="O5741" s="8">
        <v>261.0072280896643</v>
      </c>
      <c r="P5741" s="8">
        <v>28.162678776997421</v>
      </c>
      <c r="Q5741" s="8">
        <f>P5741-Table3[[#This Row],[paid]]</f>
        <v>-232.84454931266689</v>
      </c>
      <c r="R5741" s="8">
        <v>0.23016510413550642</v>
      </c>
      <c r="S5741" s="8">
        <v>200</v>
      </c>
      <c r="T5741" s="10">
        <v>7.0000000000000007E-2</v>
      </c>
      <c r="U5741" s="8">
        <v>5.2771192521617225</v>
      </c>
      <c r="V5741" s="10">
        <v>3.1229979304335822E-2</v>
      </c>
    </row>
    <row r="5742" spans="1:22" x14ac:dyDescent="0.25">
      <c r="A5742" s="6">
        <v>44765</v>
      </c>
      <c r="B5742" s="7" t="str">
        <f t="shared" si="89"/>
        <v>7</v>
      </c>
      <c r="C5742" s="17">
        <f>_xlfn.ISOWEEKNUM(Table3[[#This Row],[dt]])</f>
        <v>29</v>
      </c>
      <c r="D5742" s="1">
        <v>5247</v>
      </c>
      <c r="E5742" s="1" t="s">
        <v>10</v>
      </c>
      <c r="F5742" s="1" t="s">
        <v>93</v>
      </c>
      <c r="G5742" s="1" t="s">
        <v>39</v>
      </c>
      <c r="H5742" s="1" t="s">
        <v>11</v>
      </c>
      <c r="I5742" s="1" t="s">
        <v>18</v>
      </c>
      <c r="J5742" s="1" t="s">
        <v>13</v>
      </c>
      <c r="K5742" s="1" t="s">
        <v>15</v>
      </c>
      <c r="L5742" s="1" t="s">
        <v>76</v>
      </c>
      <c r="M5742" s="1">
        <v>12840</v>
      </c>
      <c r="N5742" s="17">
        <v>27.548980859352945</v>
      </c>
      <c r="O5742" s="8">
        <v>253.73290358276606</v>
      </c>
      <c r="P5742" s="8">
        <v>15.329129175854534</v>
      </c>
      <c r="Q5742" s="8">
        <f>P5742-Table3[[#This Row],[paid]]</f>
        <v>-238.40377440691151</v>
      </c>
      <c r="R5742" s="8">
        <v>0.55643180610255705</v>
      </c>
      <c r="S5742" s="8">
        <v>200</v>
      </c>
      <c r="T5742" s="10">
        <v>7.0000000000000007E-2</v>
      </c>
      <c r="U5742" s="8">
        <v>6.3561423083432471</v>
      </c>
      <c r="V5742" s="10">
        <v>6.9107451521719362E-2</v>
      </c>
    </row>
    <row r="5743" spans="1:22" x14ac:dyDescent="0.25">
      <c r="A5743" s="6">
        <v>44765</v>
      </c>
      <c r="B5743" s="7" t="str">
        <f t="shared" si="89"/>
        <v>7</v>
      </c>
      <c r="C5743" s="17">
        <f>_xlfn.ISOWEEKNUM(Table3[[#This Row],[dt]])</f>
        <v>29</v>
      </c>
      <c r="D5743" s="1">
        <v>17100</v>
      </c>
      <c r="E5743" s="1" t="s">
        <v>10</v>
      </c>
      <c r="F5743" s="1" t="s">
        <v>94</v>
      </c>
      <c r="G5743" s="1" t="s">
        <v>51</v>
      </c>
      <c r="H5743" s="1" t="s">
        <v>11</v>
      </c>
      <c r="I5743" s="1" t="s">
        <v>21</v>
      </c>
      <c r="J5743" s="1" t="s">
        <v>13</v>
      </c>
      <c r="K5743" s="1" t="s">
        <v>15</v>
      </c>
      <c r="L5743" s="1" t="s">
        <v>77</v>
      </c>
      <c r="M5743" s="1">
        <v>38170</v>
      </c>
      <c r="N5743" s="17">
        <v>301.56326900660537</v>
      </c>
      <c r="O5743" s="8">
        <v>1385.8832937024008</v>
      </c>
      <c r="P5743" s="8">
        <v>1141.889334728244</v>
      </c>
      <c r="Q5743" s="8">
        <f>P5743-Table3[[#This Row],[paid]]</f>
        <v>-243.99395897415684</v>
      </c>
      <c r="R5743" s="8">
        <v>3.7865663762360673</v>
      </c>
      <c r="S5743" s="8">
        <v>1000</v>
      </c>
      <c r="T5743" s="10">
        <v>7.0000000000000007E-2</v>
      </c>
      <c r="U5743" s="8">
        <v>87.867828367281959</v>
      </c>
      <c r="V5743" s="10">
        <v>1.2824918856693681E-2</v>
      </c>
    </row>
    <row r="5744" spans="1:22" x14ac:dyDescent="0.25">
      <c r="A5744" s="6">
        <v>44765</v>
      </c>
      <c r="B5744" s="7" t="str">
        <f t="shared" si="89"/>
        <v>7</v>
      </c>
      <c r="C5744" s="17">
        <f>_xlfn.ISOWEEKNUM(Table3[[#This Row],[dt]])</f>
        <v>29</v>
      </c>
      <c r="D5744" s="1">
        <v>17267</v>
      </c>
      <c r="E5744" s="1" t="s">
        <v>10</v>
      </c>
      <c r="F5744" s="1" t="s">
        <v>95</v>
      </c>
      <c r="G5744" s="1" t="s">
        <v>28</v>
      </c>
      <c r="H5744" s="1" t="s">
        <v>11</v>
      </c>
      <c r="I5744" s="1" t="s">
        <v>21</v>
      </c>
      <c r="J5744" s="1" t="s">
        <v>13</v>
      </c>
      <c r="K5744" s="1" t="s">
        <v>15</v>
      </c>
      <c r="L5744" s="1" t="s">
        <v>81</v>
      </c>
      <c r="M5744" s="1">
        <v>50280</v>
      </c>
      <c r="N5744" s="17">
        <v>210.0952699314725</v>
      </c>
      <c r="O5744" s="8">
        <v>494.30807684621402</v>
      </c>
      <c r="P5744" s="8">
        <v>230.78175296513868</v>
      </c>
      <c r="Q5744" s="8">
        <f>P5744-Table3[[#This Row],[paid]]</f>
        <v>-263.52632388107531</v>
      </c>
      <c r="R5744" s="8">
        <v>1.0984623929915869</v>
      </c>
      <c r="S5744" s="8">
        <v>200</v>
      </c>
      <c r="T5744" s="10">
        <v>0.06</v>
      </c>
      <c r="U5744" s="8">
        <v>44.7873851250489</v>
      </c>
      <c r="V5744" s="10">
        <v>3.2344689697524437E-2</v>
      </c>
    </row>
    <row r="5745" spans="1:22" x14ac:dyDescent="0.25">
      <c r="A5745" s="6">
        <v>44765</v>
      </c>
      <c r="B5745" s="7" t="str">
        <f t="shared" si="89"/>
        <v>7</v>
      </c>
      <c r="C5745" s="17">
        <f>_xlfn.ISOWEEKNUM(Table3[[#This Row],[dt]])</f>
        <v>29</v>
      </c>
      <c r="D5745" s="1">
        <v>10777</v>
      </c>
      <c r="E5745" s="1" t="s">
        <v>10</v>
      </c>
      <c r="F5745" s="1" t="s">
        <v>90</v>
      </c>
      <c r="G5745" s="1" t="s">
        <v>65</v>
      </c>
      <c r="H5745" s="1" t="s">
        <v>11</v>
      </c>
      <c r="I5745" s="1" t="s">
        <v>18</v>
      </c>
      <c r="J5745" s="1" t="s">
        <v>16</v>
      </c>
      <c r="K5745" s="1" t="s">
        <v>15</v>
      </c>
      <c r="L5745" s="1" t="s">
        <v>80</v>
      </c>
      <c r="M5745" s="1">
        <v>96290</v>
      </c>
      <c r="N5745" s="17">
        <v>564.02419663874753</v>
      </c>
      <c r="O5745" s="8">
        <v>2225.5430869705278</v>
      </c>
      <c r="P5745" s="8">
        <v>1955.2338811736292</v>
      </c>
      <c r="Q5745" s="8">
        <f>P5745-Table3[[#This Row],[paid]]</f>
        <v>-270.3092057968986</v>
      </c>
      <c r="R5745" s="8">
        <v>3.4665780170880489</v>
      </c>
      <c r="S5745" s="8">
        <v>1200</v>
      </c>
      <c r="T5745" s="10">
        <v>0.15</v>
      </c>
      <c r="U5745" s="8">
        <v>1552.6363516209472</v>
      </c>
      <c r="V5745" s="10">
        <v>0.13234873217051124</v>
      </c>
    </row>
    <row r="5746" spans="1:22" x14ac:dyDescent="0.25">
      <c r="A5746" s="6">
        <v>44765</v>
      </c>
      <c r="B5746" s="7" t="str">
        <f t="shared" si="89"/>
        <v>7</v>
      </c>
      <c r="C5746" s="17">
        <f>_xlfn.ISOWEEKNUM(Table3[[#This Row],[dt]])</f>
        <v>29</v>
      </c>
      <c r="D5746" s="1">
        <v>17849</v>
      </c>
      <c r="E5746" s="1" t="s">
        <v>10</v>
      </c>
      <c r="F5746" s="1" t="s">
        <v>91</v>
      </c>
      <c r="G5746" s="1" t="s">
        <v>41</v>
      </c>
      <c r="H5746" s="1" t="s">
        <v>11</v>
      </c>
      <c r="I5746" s="1" t="s">
        <v>18</v>
      </c>
      <c r="J5746" s="1" t="s">
        <v>16</v>
      </c>
      <c r="K5746" s="1" t="s">
        <v>15</v>
      </c>
      <c r="L5746" s="1" t="s">
        <v>79</v>
      </c>
      <c r="M5746" s="1">
        <v>37400</v>
      </c>
      <c r="N5746" s="17">
        <v>63.661930136175258</v>
      </c>
      <c r="O5746" s="8">
        <v>552.79232166789166</v>
      </c>
      <c r="P5746" s="8">
        <v>255.01323305677852</v>
      </c>
      <c r="Q5746" s="8">
        <f>P5746-Table3[[#This Row],[paid]]</f>
        <v>-297.77908861111314</v>
      </c>
      <c r="R5746" s="8">
        <v>4.0057414613615334</v>
      </c>
      <c r="S5746" s="8">
        <v>200</v>
      </c>
      <c r="T5746" s="10">
        <v>0.08</v>
      </c>
      <c r="U5746" s="8">
        <v>25.728750205124939</v>
      </c>
      <c r="V5746" s="10">
        <v>1.6815303985549417E-2</v>
      </c>
    </row>
    <row r="5747" spans="1:22" x14ac:dyDescent="0.25">
      <c r="A5747" s="6">
        <v>44765</v>
      </c>
      <c r="B5747" s="7" t="str">
        <f t="shared" si="89"/>
        <v>7</v>
      </c>
      <c r="C5747" s="17">
        <f>_xlfn.ISOWEEKNUM(Table3[[#This Row],[dt]])</f>
        <v>29</v>
      </c>
      <c r="D5747" s="1">
        <v>15372</v>
      </c>
      <c r="E5747" s="1" t="s">
        <v>10</v>
      </c>
      <c r="F5747" s="1" t="s">
        <v>90</v>
      </c>
      <c r="G5747" s="1" t="s">
        <v>42</v>
      </c>
      <c r="H5747" s="1" t="s">
        <v>11</v>
      </c>
      <c r="I5747" s="1" t="s">
        <v>12</v>
      </c>
      <c r="J5747" s="1" t="s">
        <v>16</v>
      </c>
      <c r="K5747" s="1" t="s">
        <v>15</v>
      </c>
      <c r="L5747" s="1" t="s">
        <v>79</v>
      </c>
      <c r="M5747" s="1">
        <v>352580</v>
      </c>
      <c r="N5747" s="17">
        <v>2557.7428833792469</v>
      </c>
      <c r="O5747" s="8">
        <v>3080.5738709063094</v>
      </c>
      <c r="P5747" s="8">
        <v>2770.5048857365232</v>
      </c>
      <c r="Q5747" s="8">
        <f>P5747-Table3[[#This Row],[paid]]</f>
        <v>-310.06898516978617</v>
      </c>
      <c r="R5747" s="8">
        <v>1.0831834989122044</v>
      </c>
      <c r="S5747" s="8">
        <v>3200</v>
      </c>
      <c r="T5747" s="10">
        <v>0.105</v>
      </c>
      <c r="U5747" s="8">
        <v>1538.639310197739</v>
      </c>
      <c r="V5747" s="10">
        <v>9.2560704856791257E-2</v>
      </c>
    </row>
    <row r="5748" spans="1:22" x14ac:dyDescent="0.25">
      <c r="A5748" s="6">
        <v>44765</v>
      </c>
      <c r="B5748" s="7" t="str">
        <f t="shared" si="89"/>
        <v>7</v>
      </c>
      <c r="C5748" s="17">
        <f>_xlfn.ISOWEEKNUM(Table3[[#This Row],[dt]])</f>
        <v>29</v>
      </c>
      <c r="D5748" s="1">
        <v>17783</v>
      </c>
      <c r="E5748" s="1" t="s">
        <v>10</v>
      </c>
      <c r="F5748" s="1" t="s">
        <v>91</v>
      </c>
      <c r="G5748" s="1" t="s">
        <v>47</v>
      </c>
      <c r="H5748" s="1" t="s">
        <v>11</v>
      </c>
      <c r="I5748" s="1" t="s">
        <v>12</v>
      </c>
      <c r="J5748" s="1" t="s">
        <v>16</v>
      </c>
      <c r="K5748" s="1" t="s">
        <v>14</v>
      </c>
      <c r="L5748" s="1" t="s">
        <v>75</v>
      </c>
      <c r="M5748" s="1">
        <v>77880</v>
      </c>
      <c r="N5748" s="17">
        <v>239.1951861602106</v>
      </c>
      <c r="O5748" s="8">
        <v>1985.2725906601386</v>
      </c>
      <c r="P5748" s="8">
        <v>1615.1960778969913</v>
      </c>
      <c r="Q5748" s="8">
        <f>P5748-Table3[[#This Row],[paid]]</f>
        <v>-370.07651276314732</v>
      </c>
      <c r="R5748" s="8">
        <v>6.7526278593882267</v>
      </c>
      <c r="S5748" s="8">
        <v>1200</v>
      </c>
      <c r="T5748" s="10">
        <v>0.15</v>
      </c>
      <c r="U5748" s="8">
        <v>587.90212054356721</v>
      </c>
      <c r="V5748" s="10">
        <v>6.0663648270392896E-2</v>
      </c>
    </row>
    <row r="5749" spans="1:22" x14ac:dyDescent="0.25">
      <c r="A5749" s="6">
        <v>44765</v>
      </c>
      <c r="B5749" s="7" t="str">
        <f t="shared" si="89"/>
        <v>7</v>
      </c>
      <c r="C5749" s="17">
        <f>_xlfn.ISOWEEKNUM(Table3[[#This Row],[dt]])</f>
        <v>29</v>
      </c>
      <c r="D5749" s="1">
        <v>9363</v>
      </c>
      <c r="E5749" s="1" t="s">
        <v>10</v>
      </c>
      <c r="F5749" s="1" t="s">
        <v>95</v>
      </c>
      <c r="G5749" s="1" t="s">
        <v>57</v>
      </c>
      <c r="H5749" s="1" t="s">
        <v>11</v>
      </c>
      <c r="I5749" s="1" t="s">
        <v>18</v>
      </c>
      <c r="J5749" s="1" t="s">
        <v>13</v>
      </c>
      <c r="K5749" s="1" t="s">
        <v>14</v>
      </c>
      <c r="L5749" s="1" t="s">
        <v>80</v>
      </c>
      <c r="M5749" s="1">
        <v>64620</v>
      </c>
      <c r="N5749" s="17">
        <v>236.39767591994834</v>
      </c>
      <c r="O5749" s="8">
        <v>1737.1990884273093</v>
      </c>
      <c r="P5749" s="8">
        <v>1342.0582585440154</v>
      </c>
      <c r="Q5749" s="8">
        <f>P5749-Table3[[#This Row],[paid]]</f>
        <v>-395.14082988329392</v>
      </c>
      <c r="R5749" s="8">
        <v>5.6771212040108141</v>
      </c>
      <c r="S5749" s="8">
        <v>800</v>
      </c>
      <c r="T5749" s="10">
        <v>0.12</v>
      </c>
      <c r="U5749" s="8">
        <v>252.81488701940526</v>
      </c>
      <c r="V5749" s="10">
        <v>3.1396412365098741E-2</v>
      </c>
    </row>
    <row r="5750" spans="1:22" x14ac:dyDescent="0.25">
      <c r="A5750" s="6">
        <v>44765</v>
      </c>
      <c r="B5750" s="7" t="str">
        <f t="shared" si="89"/>
        <v>7</v>
      </c>
      <c r="C5750" s="17">
        <f>_xlfn.ISOWEEKNUM(Table3[[#This Row],[dt]])</f>
        <v>29</v>
      </c>
      <c r="D5750" s="1">
        <v>9559</v>
      </c>
      <c r="E5750" s="1" t="s">
        <v>10</v>
      </c>
      <c r="F5750" s="1" t="s">
        <v>89</v>
      </c>
      <c r="G5750" s="1" t="s">
        <v>48</v>
      </c>
      <c r="H5750" s="1" t="s">
        <v>17</v>
      </c>
      <c r="I5750" s="1" t="s">
        <v>12</v>
      </c>
      <c r="J5750" s="1" t="s">
        <v>16</v>
      </c>
      <c r="K5750" s="1" t="s">
        <v>14</v>
      </c>
      <c r="L5750" s="1" t="s">
        <v>79</v>
      </c>
      <c r="M5750" s="1">
        <v>19880</v>
      </c>
      <c r="N5750" s="17">
        <v>44.894192769677034</v>
      </c>
      <c r="O5750" s="8">
        <v>443.28427505736045</v>
      </c>
      <c r="P5750" s="8">
        <v>28.593232322114478</v>
      </c>
      <c r="Q5750" s="8">
        <f>P5750-Table3[[#This Row],[paid]]</f>
        <v>-414.69104273524596</v>
      </c>
      <c r="R5750" s="8">
        <v>0.63690269404793165</v>
      </c>
      <c r="S5750" s="8">
        <v>200</v>
      </c>
      <c r="T5750" s="10">
        <v>7.0000000000000007E-2</v>
      </c>
      <c r="U5750" s="8">
        <v>7.5107152422263548</v>
      </c>
      <c r="V5750" s="10">
        <v>4.3779096382056834E-2</v>
      </c>
    </row>
    <row r="5751" spans="1:22" x14ac:dyDescent="0.25">
      <c r="A5751" s="6">
        <v>44765</v>
      </c>
      <c r="B5751" s="7" t="str">
        <f t="shared" si="89"/>
        <v>7</v>
      </c>
      <c r="C5751" s="17">
        <f>_xlfn.ISOWEEKNUM(Table3[[#This Row],[dt]])</f>
        <v>29</v>
      </c>
      <c r="D5751" s="1">
        <v>15101</v>
      </c>
      <c r="E5751" s="1" t="s">
        <v>10</v>
      </c>
      <c r="F5751" s="1" t="s">
        <v>94</v>
      </c>
      <c r="G5751" s="1" t="s">
        <v>62</v>
      </c>
      <c r="H5751" s="1" t="s">
        <v>17</v>
      </c>
      <c r="I5751" s="1" t="s">
        <v>12</v>
      </c>
      <c r="J5751" s="1" t="s">
        <v>16</v>
      </c>
      <c r="K5751" s="1" t="s">
        <v>14</v>
      </c>
      <c r="L5751" s="1" t="s">
        <v>75</v>
      </c>
      <c r="M5751" s="1">
        <v>7760</v>
      </c>
      <c r="N5751" s="17">
        <v>31.573528190650173</v>
      </c>
      <c r="O5751" s="8">
        <v>485.83352339186229</v>
      </c>
      <c r="P5751" s="8">
        <v>26.087548378870512</v>
      </c>
      <c r="Q5751" s="8">
        <f>P5751-Table3[[#This Row],[paid]]</f>
        <v>-459.74597501299178</v>
      </c>
      <c r="R5751" s="8">
        <v>0.82624748876167042</v>
      </c>
      <c r="S5751" s="8">
        <v>200</v>
      </c>
      <c r="T5751" s="10">
        <v>0.1</v>
      </c>
      <c r="U5751" s="8">
        <v>10.856331904088659</v>
      </c>
      <c r="V5751" s="10">
        <v>6.9358324684390391E-2</v>
      </c>
    </row>
    <row r="5752" spans="1:22" x14ac:dyDescent="0.25">
      <c r="A5752" s="6">
        <v>44765</v>
      </c>
      <c r="B5752" s="7" t="str">
        <f t="shared" si="89"/>
        <v>7</v>
      </c>
      <c r="C5752" s="17">
        <f>_xlfn.ISOWEEKNUM(Table3[[#This Row],[dt]])</f>
        <v>29</v>
      </c>
      <c r="D5752" s="1">
        <v>17947</v>
      </c>
      <c r="E5752" s="1" t="s">
        <v>10</v>
      </c>
      <c r="F5752" s="1" t="s">
        <v>93</v>
      </c>
      <c r="G5752" s="1" t="s">
        <v>66</v>
      </c>
      <c r="H5752" s="1" t="s">
        <v>19</v>
      </c>
      <c r="I5752" s="1" t="s">
        <v>12</v>
      </c>
      <c r="J5752" s="1" t="s">
        <v>16</v>
      </c>
      <c r="K5752" s="1" t="s">
        <v>14</v>
      </c>
      <c r="L5752" s="1" t="s">
        <v>81</v>
      </c>
      <c r="M5752" s="1">
        <v>27420</v>
      </c>
      <c r="N5752" s="17">
        <v>28.606601844510287</v>
      </c>
      <c r="O5752" s="8">
        <v>517.4935647814923</v>
      </c>
      <c r="P5752" s="8">
        <v>49.345774549334806</v>
      </c>
      <c r="Q5752" s="8">
        <f>P5752-Table3[[#This Row],[paid]]</f>
        <v>-468.14779023215749</v>
      </c>
      <c r="R5752" s="8">
        <v>1.724978549271641</v>
      </c>
      <c r="S5752" s="8">
        <v>200</v>
      </c>
      <c r="T5752" s="10">
        <v>0.15</v>
      </c>
      <c r="U5752" s="8">
        <v>33.222093367877811</v>
      </c>
      <c r="V5752" s="10">
        <v>0.11220850441362884</v>
      </c>
    </row>
    <row r="5753" spans="1:22" x14ac:dyDescent="0.25">
      <c r="A5753" s="6">
        <v>44765</v>
      </c>
      <c r="B5753" s="7" t="str">
        <f t="shared" si="89"/>
        <v>7</v>
      </c>
      <c r="C5753" s="17">
        <f>_xlfn.ISOWEEKNUM(Table3[[#This Row],[dt]])</f>
        <v>29</v>
      </c>
      <c r="D5753" s="1">
        <v>3534</v>
      </c>
      <c r="E5753" s="1" t="s">
        <v>10</v>
      </c>
      <c r="F5753" s="1" t="s">
        <v>93</v>
      </c>
      <c r="G5753" s="1" t="s">
        <v>44</v>
      </c>
      <c r="H5753" s="1" t="s">
        <v>11</v>
      </c>
      <c r="I5753" s="1" t="s">
        <v>18</v>
      </c>
      <c r="J5753" s="1" t="s">
        <v>13</v>
      </c>
      <c r="K5753" s="1" t="s">
        <v>14</v>
      </c>
      <c r="L5753" s="1" t="s">
        <v>79</v>
      </c>
      <c r="M5753" s="1">
        <v>55560</v>
      </c>
      <c r="N5753" s="17">
        <v>128.16161051307145</v>
      </c>
      <c r="O5753" s="8">
        <v>1556.788061115333</v>
      </c>
      <c r="P5753" s="8">
        <v>1007.6791168690048</v>
      </c>
      <c r="Q5753" s="8">
        <f>P5753-Table3[[#This Row],[paid]]</f>
        <v>-549.10894424632818</v>
      </c>
      <c r="R5753" s="8">
        <v>7.8625659652289537</v>
      </c>
      <c r="S5753" s="8">
        <v>600</v>
      </c>
      <c r="T5753" s="10">
        <v>0.08</v>
      </c>
      <c r="U5753" s="8">
        <v>263.10319052762833</v>
      </c>
      <c r="V5753" s="10">
        <v>4.3516364505850086E-2</v>
      </c>
    </row>
    <row r="5754" spans="1:22" x14ac:dyDescent="0.25">
      <c r="A5754" s="6">
        <v>44765</v>
      </c>
      <c r="B5754" s="7" t="str">
        <f t="shared" si="89"/>
        <v>7</v>
      </c>
      <c r="C5754" s="17">
        <f>_xlfn.ISOWEEKNUM(Table3[[#This Row],[dt]])</f>
        <v>29</v>
      </c>
      <c r="D5754" s="1">
        <v>2612</v>
      </c>
      <c r="E5754" s="1" t="s">
        <v>10</v>
      </c>
      <c r="F5754" s="1" t="s">
        <v>90</v>
      </c>
      <c r="G5754" s="1" t="s">
        <v>42</v>
      </c>
      <c r="H5754" s="1" t="s">
        <v>17</v>
      </c>
      <c r="I5754" s="1" t="s">
        <v>12</v>
      </c>
      <c r="J5754" s="1" t="s">
        <v>16</v>
      </c>
      <c r="K5754" s="1" t="s">
        <v>20</v>
      </c>
      <c r="L5754" s="1" t="s">
        <v>78</v>
      </c>
      <c r="M5754" s="1">
        <v>34510</v>
      </c>
      <c r="N5754" s="17">
        <v>81.253770877786778</v>
      </c>
      <c r="O5754" s="8">
        <v>952.80733639659945</v>
      </c>
      <c r="P5754" s="8">
        <v>403.22494272001876</v>
      </c>
      <c r="Q5754" s="8">
        <f>P5754-Table3[[#This Row],[paid]]</f>
        <v>-549.58239367658075</v>
      </c>
      <c r="R5754" s="8">
        <v>4.9625382103989555</v>
      </c>
      <c r="S5754" s="8">
        <v>400</v>
      </c>
      <c r="T5754" s="10">
        <v>0.08</v>
      </c>
      <c r="U5754" s="8">
        <v>140.52925053746472</v>
      </c>
      <c r="V5754" s="10">
        <v>5.8085547977886343E-2</v>
      </c>
    </row>
    <row r="5755" spans="1:22" x14ac:dyDescent="0.25">
      <c r="A5755" s="6">
        <v>44765</v>
      </c>
      <c r="B5755" s="7" t="str">
        <f t="shared" si="89"/>
        <v>7</v>
      </c>
      <c r="C5755" s="17">
        <f>_xlfn.ISOWEEKNUM(Table3[[#This Row],[dt]])</f>
        <v>29</v>
      </c>
      <c r="D5755" s="1">
        <v>18007</v>
      </c>
      <c r="E5755" s="1" t="s">
        <v>10</v>
      </c>
      <c r="F5755" s="1" t="s">
        <v>95</v>
      </c>
      <c r="G5755" s="1" t="s">
        <v>58</v>
      </c>
      <c r="H5755" s="1" t="s">
        <v>11</v>
      </c>
      <c r="I5755" s="1" t="s">
        <v>12</v>
      </c>
      <c r="J5755" s="1" t="s">
        <v>13</v>
      </c>
      <c r="K5755" s="1" t="s">
        <v>15</v>
      </c>
      <c r="L5755" s="1" t="s">
        <v>80</v>
      </c>
      <c r="M5755" s="1">
        <v>91580</v>
      </c>
      <c r="N5755" s="17">
        <v>618.78378378378386</v>
      </c>
      <c r="O5755" s="8">
        <v>2069.6513506520341</v>
      </c>
      <c r="P5755" s="8">
        <v>1503.1299223822587</v>
      </c>
      <c r="Q5755" s="8">
        <f>P5755-Table3[[#This Row],[paid]]</f>
        <v>-566.52142826977547</v>
      </c>
      <c r="R5755" s="8">
        <v>2.4291682519390068</v>
      </c>
      <c r="S5755" s="8">
        <v>1800</v>
      </c>
      <c r="T5755" s="10">
        <v>0.15</v>
      </c>
      <c r="U5755" s="8">
        <v>1201.7751846035478</v>
      </c>
      <c r="V5755" s="10">
        <v>0.13325252935098872</v>
      </c>
    </row>
    <row r="5756" spans="1:22" x14ac:dyDescent="0.25">
      <c r="A5756" s="6">
        <v>44765</v>
      </c>
      <c r="B5756" s="7" t="str">
        <f t="shared" si="89"/>
        <v>7</v>
      </c>
      <c r="C5756" s="17">
        <f>_xlfn.ISOWEEKNUM(Table3[[#This Row],[dt]])</f>
        <v>29</v>
      </c>
      <c r="D5756" s="1">
        <v>16537</v>
      </c>
      <c r="E5756" s="1" t="s">
        <v>10</v>
      </c>
      <c r="F5756" s="1" t="s">
        <v>90</v>
      </c>
      <c r="G5756" s="1" t="s">
        <v>42</v>
      </c>
      <c r="H5756" s="1" t="s">
        <v>17</v>
      </c>
      <c r="I5756" s="1" t="s">
        <v>12</v>
      </c>
      <c r="J5756" s="1" t="s">
        <v>16</v>
      </c>
      <c r="K5756" s="1" t="s">
        <v>15</v>
      </c>
      <c r="L5756" s="1" t="s">
        <v>77</v>
      </c>
      <c r="M5756" s="1">
        <v>28250</v>
      </c>
      <c r="N5756" s="17">
        <v>70.307383312229845</v>
      </c>
      <c r="O5756" s="8">
        <v>718.38298287028556</v>
      </c>
      <c r="P5756" s="8">
        <v>147.68312205159125</v>
      </c>
      <c r="Q5756" s="8">
        <f>P5756-Table3[[#This Row],[paid]]</f>
        <v>-570.69986081869433</v>
      </c>
      <c r="R5756" s="8">
        <v>2.1005350376324139</v>
      </c>
      <c r="S5756" s="8">
        <v>200</v>
      </c>
      <c r="T5756" s="10">
        <v>7.4999999999999997E-2</v>
      </c>
      <c r="U5756" s="8">
        <v>53.736306545959863</v>
      </c>
      <c r="V5756" s="10">
        <v>6.0643700963097361E-2</v>
      </c>
    </row>
    <row r="5757" spans="1:22" x14ac:dyDescent="0.25">
      <c r="A5757" s="6">
        <v>44765</v>
      </c>
      <c r="B5757" s="7" t="str">
        <f t="shared" si="89"/>
        <v>7</v>
      </c>
      <c r="C5757" s="17">
        <f>_xlfn.ISOWEEKNUM(Table3[[#This Row],[dt]])</f>
        <v>29</v>
      </c>
      <c r="D5757" s="1">
        <v>7282</v>
      </c>
      <c r="E5757" s="1" t="s">
        <v>10</v>
      </c>
      <c r="F5757" s="1" t="s">
        <v>94</v>
      </c>
      <c r="G5757" s="1" t="s">
        <v>55</v>
      </c>
      <c r="H5757" s="1" t="s">
        <v>19</v>
      </c>
      <c r="I5757" s="1" t="s">
        <v>21</v>
      </c>
      <c r="J5757" s="1" t="s">
        <v>13</v>
      </c>
      <c r="K5757" s="1" t="s">
        <v>15</v>
      </c>
      <c r="L5757" s="1" t="s">
        <v>76</v>
      </c>
      <c r="M5757" s="1">
        <v>191150</v>
      </c>
      <c r="N5757" s="17">
        <v>232.32752926255711</v>
      </c>
      <c r="O5757" s="8">
        <v>3831.8217158434391</v>
      </c>
      <c r="P5757" s="8">
        <v>3225.498810929415</v>
      </c>
      <c r="Q5757" s="8">
        <f>P5757-Table3[[#This Row],[paid]]</f>
        <v>-606.32290491402409</v>
      </c>
      <c r="R5757" s="8">
        <v>13.883412013925506</v>
      </c>
      <c r="S5757" s="8">
        <v>2800</v>
      </c>
      <c r="T5757" s="10">
        <v>0.02</v>
      </c>
      <c r="U5757" s="8">
        <v>363.63585862024661</v>
      </c>
      <c r="V5757" s="10">
        <v>1.878964463770625E-2</v>
      </c>
    </row>
    <row r="5758" spans="1:22" x14ac:dyDescent="0.25">
      <c r="A5758" s="6">
        <v>44765</v>
      </c>
      <c r="B5758" s="7" t="str">
        <f t="shared" si="89"/>
        <v>7</v>
      </c>
      <c r="C5758" s="17">
        <f>_xlfn.ISOWEEKNUM(Table3[[#This Row],[dt]])</f>
        <v>29</v>
      </c>
      <c r="D5758" s="1">
        <v>15909</v>
      </c>
      <c r="E5758" s="1" t="s">
        <v>10</v>
      </c>
      <c r="F5758" s="1" t="s">
        <v>89</v>
      </c>
      <c r="G5758" s="1" t="s">
        <v>49</v>
      </c>
      <c r="H5758" s="1" t="s">
        <v>11</v>
      </c>
      <c r="I5758" s="1" t="s">
        <v>18</v>
      </c>
      <c r="J5758" s="1" t="s">
        <v>13</v>
      </c>
      <c r="K5758" s="1" t="s">
        <v>14</v>
      </c>
      <c r="L5758" s="1" t="s">
        <v>75</v>
      </c>
      <c r="M5758" s="1">
        <v>46540</v>
      </c>
      <c r="N5758" s="17">
        <v>82.551185890938569</v>
      </c>
      <c r="O5758" s="8">
        <v>1062.6331047568644</v>
      </c>
      <c r="P5758" s="8">
        <v>417.72201411737677</v>
      </c>
      <c r="Q5758" s="8">
        <f>P5758-Table3[[#This Row],[paid]]</f>
        <v>-644.91109063948761</v>
      </c>
      <c r="R5758" s="8">
        <v>5.0601576416993552</v>
      </c>
      <c r="S5758" s="8">
        <v>200</v>
      </c>
      <c r="T5758" s="10">
        <v>0.06</v>
      </c>
      <c r="U5758" s="8">
        <v>95.22298646369066</v>
      </c>
      <c r="V5758" s="10">
        <v>3.7992964717174213E-2</v>
      </c>
    </row>
    <row r="5759" spans="1:22" x14ac:dyDescent="0.25">
      <c r="A5759" s="6">
        <v>44765</v>
      </c>
      <c r="B5759" s="7" t="str">
        <f t="shared" si="89"/>
        <v>7</v>
      </c>
      <c r="C5759" s="17">
        <f>_xlfn.ISOWEEKNUM(Table3[[#This Row],[dt]])</f>
        <v>29</v>
      </c>
      <c r="D5759" s="1">
        <v>16966</v>
      </c>
      <c r="E5759" s="1" t="s">
        <v>10</v>
      </c>
      <c r="F5759" s="1" t="s">
        <v>90</v>
      </c>
      <c r="G5759" s="1" t="s">
        <v>51</v>
      </c>
      <c r="H5759" s="1" t="s">
        <v>11</v>
      </c>
      <c r="I5759" s="1" t="s">
        <v>12</v>
      </c>
      <c r="J5759" s="1" t="s">
        <v>16</v>
      </c>
      <c r="K5759" s="1" t="s">
        <v>15</v>
      </c>
      <c r="L5759" s="1" t="s">
        <v>79</v>
      </c>
      <c r="M5759" s="1">
        <v>133240</v>
      </c>
      <c r="N5759" s="17">
        <v>373.38599704318278</v>
      </c>
      <c r="O5759" s="8">
        <v>1344.9668529289784</v>
      </c>
      <c r="P5759" s="8">
        <v>659.04434300645448</v>
      </c>
      <c r="Q5759" s="8">
        <f>P5759-Table3[[#This Row],[paid]]</f>
        <v>-685.92250992252389</v>
      </c>
      <c r="R5759" s="8">
        <v>1.7650483634238558</v>
      </c>
      <c r="S5759" s="8">
        <v>400</v>
      </c>
      <c r="T5759" s="10">
        <v>0.2</v>
      </c>
      <c r="U5759" s="8">
        <v>744.65611662219374</v>
      </c>
      <c r="V5759" s="10">
        <v>0.18831715056410117</v>
      </c>
    </row>
    <row r="5760" spans="1:22" x14ac:dyDescent="0.25">
      <c r="A5760" s="6">
        <v>44765</v>
      </c>
      <c r="B5760" s="7" t="str">
        <f t="shared" si="89"/>
        <v>7</v>
      </c>
      <c r="C5760" s="17">
        <f>_xlfn.ISOWEEKNUM(Table3[[#This Row],[dt]])</f>
        <v>29</v>
      </c>
      <c r="D5760" s="1">
        <v>15974</v>
      </c>
      <c r="E5760" s="1" t="s">
        <v>10</v>
      </c>
      <c r="F5760" s="1" t="s">
        <v>91</v>
      </c>
      <c r="G5760" s="1" t="s">
        <v>74</v>
      </c>
      <c r="H5760" s="1" t="s">
        <v>11</v>
      </c>
      <c r="I5760" s="1" t="s">
        <v>12</v>
      </c>
      <c r="J5760" s="1" t="s">
        <v>16</v>
      </c>
      <c r="K5760" s="1" t="s">
        <v>14</v>
      </c>
      <c r="L5760" s="1" t="s">
        <v>76</v>
      </c>
      <c r="M5760" s="1">
        <v>66200</v>
      </c>
      <c r="N5760" s="17">
        <v>265.83803422889378</v>
      </c>
      <c r="O5760" s="8">
        <v>1483.6591074488595</v>
      </c>
      <c r="P5760" s="8">
        <v>782.56551704365063</v>
      </c>
      <c r="Q5760" s="8">
        <f>P5760-Table3[[#This Row],[paid]]</f>
        <v>-701.09359040520883</v>
      </c>
      <c r="R5760" s="8">
        <v>2.9437680703350386</v>
      </c>
      <c r="S5760" s="8">
        <v>800</v>
      </c>
      <c r="T5760" s="10">
        <v>0.09</v>
      </c>
      <c r="U5760" s="8">
        <v>192.70629639174615</v>
      </c>
      <c r="V5760" s="10">
        <v>4.104156823395981E-2</v>
      </c>
    </row>
    <row r="5761" spans="1:22" x14ac:dyDescent="0.25">
      <c r="A5761" s="6">
        <v>44765</v>
      </c>
      <c r="B5761" s="7" t="str">
        <f t="shared" si="89"/>
        <v>7</v>
      </c>
      <c r="C5761" s="17">
        <f>_xlfn.ISOWEEKNUM(Table3[[#This Row],[dt]])</f>
        <v>29</v>
      </c>
      <c r="D5761" s="1">
        <v>15910</v>
      </c>
      <c r="E5761" s="1" t="s">
        <v>10</v>
      </c>
      <c r="F5761" s="1" t="s">
        <v>95</v>
      </c>
      <c r="G5761" s="1" t="s">
        <v>52</v>
      </c>
      <c r="H5761" s="1" t="s">
        <v>11</v>
      </c>
      <c r="I5761" s="1" t="s">
        <v>12</v>
      </c>
      <c r="J5761" s="1" t="s">
        <v>16</v>
      </c>
      <c r="K5761" s="1" t="s">
        <v>14</v>
      </c>
      <c r="L5761" s="1" t="s">
        <v>75</v>
      </c>
      <c r="M5761" s="1">
        <v>75080</v>
      </c>
      <c r="N5761" s="17">
        <v>260.58004547811868</v>
      </c>
      <c r="O5761" s="8">
        <v>1472.7055241103621</v>
      </c>
      <c r="P5761" s="8">
        <v>735.16795488228865</v>
      </c>
      <c r="Q5761" s="8">
        <f>P5761-Table3[[#This Row],[paid]]</f>
        <v>-737.53756922807349</v>
      </c>
      <c r="R5761" s="8">
        <v>2.8212749504029921</v>
      </c>
      <c r="S5761" s="8">
        <v>1200</v>
      </c>
      <c r="T5761" s="10">
        <v>0.15</v>
      </c>
      <c r="U5761" s="8">
        <v>434.57968532516134</v>
      </c>
      <c r="V5761" s="10">
        <v>9.8521633149517063E-2</v>
      </c>
    </row>
    <row r="5762" spans="1:22" x14ac:dyDescent="0.25">
      <c r="A5762" s="6">
        <v>44765</v>
      </c>
      <c r="B5762" s="7" t="str">
        <f t="shared" ref="B5762:B5825" si="90">TEXT(A5762,"M")</f>
        <v>7</v>
      </c>
      <c r="C5762" s="17">
        <f>_xlfn.ISOWEEKNUM(Table3[[#This Row],[dt]])</f>
        <v>29</v>
      </c>
      <c r="D5762" s="1">
        <v>2789</v>
      </c>
      <c r="E5762" s="1" t="s">
        <v>10</v>
      </c>
      <c r="F5762" s="1" t="s">
        <v>95</v>
      </c>
      <c r="G5762" s="1" t="s">
        <v>35</v>
      </c>
      <c r="H5762" s="1" t="s">
        <v>17</v>
      </c>
      <c r="I5762" s="1" t="s">
        <v>12</v>
      </c>
      <c r="J5762" s="1" t="s">
        <v>13</v>
      </c>
      <c r="K5762" s="1" t="s">
        <v>14</v>
      </c>
      <c r="L5762" s="1" t="s">
        <v>78</v>
      </c>
      <c r="M5762" s="1">
        <v>28010</v>
      </c>
      <c r="N5762" s="17">
        <v>129.90446155273165</v>
      </c>
      <c r="O5762" s="8">
        <v>1543.1141750978343</v>
      </c>
      <c r="P5762" s="8">
        <v>668.19138676823945</v>
      </c>
      <c r="Q5762" s="8">
        <f>P5762-Table3[[#This Row],[paid]]</f>
        <v>-874.92278832959482</v>
      </c>
      <c r="R5762" s="8">
        <v>5.1437139169927812</v>
      </c>
      <c r="S5762" s="8">
        <v>1000</v>
      </c>
      <c r="T5762" s="10">
        <v>0.14000000000000001</v>
      </c>
      <c r="U5762" s="8">
        <v>276.49725316743394</v>
      </c>
      <c r="V5762" s="10">
        <v>6.8966581192836288E-2</v>
      </c>
    </row>
    <row r="5763" spans="1:22" x14ac:dyDescent="0.25">
      <c r="A5763" s="6">
        <v>44765</v>
      </c>
      <c r="B5763" s="7" t="str">
        <f t="shared" si="90"/>
        <v>7</v>
      </c>
      <c r="C5763" s="17">
        <f>_xlfn.ISOWEEKNUM(Table3[[#This Row],[dt]])</f>
        <v>29</v>
      </c>
      <c r="D5763" s="1">
        <v>17956</v>
      </c>
      <c r="E5763" s="1" t="s">
        <v>10</v>
      </c>
      <c r="F5763" s="1" t="s">
        <v>91</v>
      </c>
      <c r="G5763" s="1" t="s">
        <v>36</v>
      </c>
      <c r="H5763" s="1" t="s">
        <v>11</v>
      </c>
      <c r="I5763" s="1" t="s">
        <v>18</v>
      </c>
      <c r="J5763" s="1" t="s">
        <v>13</v>
      </c>
      <c r="K5763" s="1" t="s">
        <v>14</v>
      </c>
      <c r="L5763" s="1" t="s">
        <v>80</v>
      </c>
      <c r="M5763" s="1">
        <v>125890</v>
      </c>
      <c r="N5763" s="17">
        <v>297.21795273314223</v>
      </c>
      <c r="O5763" s="8">
        <v>1978.6568663013852</v>
      </c>
      <c r="P5763" s="8">
        <v>1000.1570458562455</v>
      </c>
      <c r="Q5763" s="8">
        <f>P5763-Table3[[#This Row],[paid]]</f>
        <v>-978.49982044513968</v>
      </c>
      <c r="R5763" s="8">
        <v>3.3650626977914713</v>
      </c>
      <c r="S5763" s="8">
        <v>800</v>
      </c>
      <c r="T5763" s="10">
        <v>0.08</v>
      </c>
      <c r="U5763" s="8">
        <v>16.641846711523623</v>
      </c>
      <c r="V5763" s="10">
        <v>2.773205598139566E-3</v>
      </c>
    </row>
    <row r="5764" spans="1:22" x14ac:dyDescent="0.25">
      <c r="A5764" s="6">
        <v>44765</v>
      </c>
      <c r="B5764" s="7" t="str">
        <f t="shared" si="90"/>
        <v>7</v>
      </c>
      <c r="C5764" s="17">
        <f>_xlfn.ISOWEEKNUM(Table3[[#This Row],[dt]])</f>
        <v>29</v>
      </c>
      <c r="D5764" s="1">
        <v>17247</v>
      </c>
      <c r="E5764" s="1" t="s">
        <v>10</v>
      </c>
      <c r="F5764" s="1" t="s">
        <v>94</v>
      </c>
      <c r="G5764" s="1" t="s">
        <v>49</v>
      </c>
      <c r="H5764" s="1" t="s">
        <v>11</v>
      </c>
      <c r="I5764" s="1" t="s">
        <v>18</v>
      </c>
      <c r="J5764" s="1" t="s">
        <v>16</v>
      </c>
      <c r="K5764" s="1" t="s">
        <v>15</v>
      </c>
      <c r="L5764" s="1" t="s">
        <v>76</v>
      </c>
      <c r="M5764" s="1">
        <v>80680</v>
      </c>
      <c r="N5764" s="17">
        <v>262.25175983436856</v>
      </c>
      <c r="O5764" s="8">
        <v>1569.6362302871762</v>
      </c>
      <c r="P5764" s="8">
        <v>436.98499330424215</v>
      </c>
      <c r="Q5764" s="8">
        <f>P5764-Table3[[#This Row],[paid]]</f>
        <v>-1132.6512369829341</v>
      </c>
      <c r="R5764" s="8">
        <v>1.6662804992432867</v>
      </c>
      <c r="S5764" s="8">
        <v>400</v>
      </c>
      <c r="T5764" s="10">
        <v>7.0000000000000007E-2</v>
      </c>
      <c r="U5764" s="8">
        <v>11.723100256390595</v>
      </c>
      <c r="V5764" s="10">
        <v>4.4712062717710685E-3</v>
      </c>
    </row>
    <row r="5765" spans="1:22" x14ac:dyDescent="0.25">
      <c r="A5765" s="6">
        <v>44765</v>
      </c>
      <c r="B5765" s="7" t="str">
        <f t="shared" si="90"/>
        <v>7</v>
      </c>
      <c r="C5765" s="17">
        <f>_xlfn.ISOWEEKNUM(Table3[[#This Row],[dt]])</f>
        <v>29</v>
      </c>
      <c r="D5765" s="1">
        <v>18272</v>
      </c>
      <c r="E5765" s="1" t="s">
        <v>10</v>
      </c>
      <c r="F5765" s="1" t="s">
        <v>91</v>
      </c>
      <c r="G5765" s="1" t="s">
        <v>34</v>
      </c>
      <c r="H5765" s="1" t="s">
        <v>11</v>
      </c>
      <c r="I5765" s="1" t="s">
        <v>12</v>
      </c>
      <c r="J5765" s="1" t="s">
        <v>16</v>
      </c>
      <c r="K5765" s="1" t="s">
        <v>14</v>
      </c>
      <c r="L5765" s="1" t="s">
        <v>75</v>
      </c>
      <c r="M5765" s="1">
        <v>190320</v>
      </c>
      <c r="N5765" s="17">
        <v>961.23568784171425</v>
      </c>
      <c r="O5765" s="8">
        <v>5843.3761434464677</v>
      </c>
      <c r="P5765" s="8">
        <v>4544.3864778022889</v>
      </c>
      <c r="Q5765" s="8">
        <f>P5765-Table3[[#This Row],[paid]]</f>
        <v>-1298.9896656441788</v>
      </c>
      <c r="R5765" s="8">
        <v>4.7276506014939059</v>
      </c>
      <c r="S5765" s="8">
        <v>10200</v>
      </c>
      <c r="T5765" s="10">
        <v>0.12</v>
      </c>
      <c r="U5765" s="8">
        <v>701.17927059942429</v>
      </c>
      <c r="V5765" s="10">
        <v>2.5715949190810668E-2</v>
      </c>
    </row>
    <row r="5766" spans="1:22" x14ac:dyDescent="0.25">
      <c r="A5766" s="6">
        <v>44765</v>
      </c>
      <c r="B5766" s="7" t="str">
        <f t="shared" si="90"/>
        <v>7</v>
      </c>
      <c r="C5766" s="17">
        <f>_xlfn.ISOWEEKNUM(Table3[[#This Row],[dt]])</f>
        <v>29</v>
      </c>
      <c r="D5766" s="1">
        <v>12657</v>
      </c>
      <c r="E5766" s="1" t="s">
        <v>10</v>
      </c>
      <c r="F5766" s="1" t="s">
        <v>95</v>
      </c>
      <c r="G5766" s="1" t="s">
        <v>35</v>
      </c>
      <c r="H5766" s="1" t="s">
        <v>19</v>
      </c>
      <c r="I5766" s="1" t="s">
        <v>18</v>
      </c>
      <c r="J5766" s="1" t="s">
        <v>16</v>
      </c>
      <c r="K5766" s="1" t="s">
        <v>14</v>
      </c>
      <c r="L5766" s="1" t="s">
        <v>77</v>
      </c>
      <c r="M5766" s="1">
        <v>71260</v>
      </c>
      <c r="N5766" s="17">
        <v>157.69715665236052</v>
      </c>
      <c r="O5766" s="8">
        <v>1895.4439771875207</v>
      </c>
      <c r="P5766" s="8">
        <v>503.20896598706008</v>
      </c>
      <c r="Q5766" s="8">
        <f>P5766-Table3[[#This Row],[paid]]</f>
        <v>-1392.2350112004606</v>
      </c>
      <c r="R5766" s="8">
        <v>3.1909831265783173</v>
      </c>
      <c r="S5766" s="8">
        <v>800</v>
      </c>
      <c r="T5766" s="10">
        <v>0.08</v>
      </c>
      <c r="U5766" s="8">
        <v>234.50452906995827</v>
      </c>
      <c r="V5766" s="10">
        <v>7.7669697521509221E-2</v>
      </c>
    </row>
    <row r="5767" spans="1:22" x14ac:dyDescent="0.25">
      <c r="A5767" s="6">
        <v>44765</v>
      </c>
      <c r="B5767" s="7" t="str">
        <f t="shared" si="90"/>
        <v>7</v>
      </c>
      <c r="C5767" s="17">
        <f>_xlfn.ISOWEEKNUM(Table3[[#This Row],[dt]])</f>
        <v>29</v>
      </c>
      <c r="D5767" s="1">
        <v>5638</v>
      </c>
      <c r="E5767" s="1" t="s">
        <v>10</v>
      </c>
      <c r="F5767" s="1" t="s">
        <v>93</v>
      </c>
      <c r="G5767" s="1" t="s">
        <v>47</v>
      </c>
      <c r="H5767" s="1" t="s">
        <v>11</v>
      </c>
      <c r="I5767" s="1" t="s">
        <v>12</v>
      </c>
      <c r="J5767" s="1" t="s">
        <v>16</v>
      </c>
      <c r="K5767" s="1" t="s">
        <v>15</v>
      </c>
      <c r="L5767" s="1" t="s">
        <v>75</v>
      </c>
      <c r="M5767" s="1">
        <v>199110</v>
      </c>
      <c r="N5767" s="17">
        <v>426.30787572078538</v>
      </c>
      <c r="O5767" s="8">
        <v>2571.5111689600317</v>
      </c>
      <c r="P5767" s="8">
        <v>1038.1207043860084</v>
      </c>
      <c r="Q5767" s="8">
        <f>P5767-Table3[[#This Row],[paid]]</f>
        <v>-1533.3904645740233</v>
      </c>
      <c r="R5767" s="8">
        <v>2.4351431524242728</v>
      </c>
      <c r="S5767" s="8">
        <v>800</v>
      </c>
      <c r="T5767" s="10">
        <v>0.04</v>
      </c>
      <c r="U5767" s="8">
        <v>90.867304616269436</v>
      </c>
      <c r="V5767" s="10">
        <v>1.4588429558714384E-2</v>
      </c>
    </row>
    <row r="5768" spans="1:22" x14ac:dyDescent="0.25">
      <c r="A5768" s="6">
        <v>44765</v>
      </c>
      <c r="B5768" s="7" t="str">
        <f t="shared" si="90"/>
        <v>7</v>
      </c>
      <c r="C5768" s="17">
        <f>_xlfn.ISOWEEKNUM(Table3[[#This Row],[dt]])</f>
        <v>29</v>
      </c>
      <c r="D5768" s="1">
        <v>2647</v>
      </c>
      <c r="E5768" s="1" t="s">
        <v>10</v>
      </c>
      <c r="F5768" s="1" t="s">
        <v>95</v>
      </c>
      <c r="G5768" s="1" t="s">
        <v>49</v>
      </c>
      <c r="H5768" s="1" t="s">
        <v>11</v>
      </c>
      <c r="I5768" s="1" t="s">
        <v>21</v>
      </c>
      <c r="J5768" s="1" t="s">
        <v>13</v>
      </c>
      <c r="K5768" s="1" t="s">
        <v>14</v>
      </c>
      <c r="L5768" s="1" t="s">
        <v>81</v>
      </c>
      <c r="M5768" s="1">
        <v>125480</v>
      </c>
      <c r="N5768" s="17">
        <v>407.90712074303406</v>
      </c>
      <c r="O5768" s="8">
        <v>2932.555840881088</v>
      </c>
      <c r="P5768" s="8">
        <v>1356.2476297868161</v>
      </c>
      <c r="Q5768" s="8">
        <f>P5768-Table3[[#This Row],[paid]]</f>
        <v>-1576.3082110942719</v>
      </c>
      <c r="R5768" s="8">
        <v>3.3248932436293517</v>
      </c>
      <c r="S5768" s="8">
        <v>2400</v>
      </c>
      <c r="T5768" s="10">
        <v>0.08</v>
      </c>
      <c r="U5768" s="8">
        <v>486.7819761349283</v>
      </c>
      <c r="V5768" s="10">
        <v>5.981970222397659E-2</v>
      </c>
    </row>
    <row r="5769" spans="1:22" x14ac:dyDescent="0.25">
      <c r="A5769" s="6">
        <v>44765</v>
      </c>
      <c r="B5769" s="7" t="str">
        <f t="shared" si="90"/>
        <v>7</v>
      </c>
      <c r="C5769" s="17">
        <f>_xlfn.ISOWEEKNUM(Table3[[#This Row],[dt]])</f>
        <v>29</v>
      </c>
      <c r="D5769" s="1">
        <v>15408</v>
      </c>
      <c r="E5769" s="1" t="s">
        <v>10</v>
      </c>
      <c r="F5769" s="1" t="s">
        <v>95</v>
      </c>
      <c r="G5769" s="1" t="s">
        <v>27</v>
      </c>
      <c r="H5769" s="1" t="s">
        <v>17</v>
      </c>
      <c r="I5769" s="1" t="s">
        <v>12</v>
      </c>
      <c r="J5769" s="1" t="s">
        <v>16</v>
      </c>
      <c r="K5769" s="1" t="s">
        <v>20</v>
      </c>
      <c r="L5769" s="1" t="s">
        <v>79</v>
      </c>
      <c r="M5769" s="1">
        <v>70290</v>
      </c>
      <c r="N5769" s="17">
        <v>182.76750890283193</v>
      </c>
      <c r="O5769" s="8">
        <v>2511.9980925487207</v>
      </c>
      <c r="P5769" s="8">
        <v>831.72397417354193</v>
      </c>
      <c r="Q5769" s="8">
        <f>P5769-Table3[[#This Row],[paid]]</f>
        <v>-1680.2741183751787</v>
      </c>
      <c r="R5769" s="8">
        <v>4.5507211821534792</v>
      </c>
      <c r="S5769" s="8">
        <v>1000</v>
      </c>
      <c r="T5769" s="10">
        <v>0.1</v>
      </c>
      <c r="U5769" s="8">
        <v>257.70393822584003</v>
      </c>
      <c r="V5769" s="10">
        <v>5.1640517412825646E-2</v>
      </c>
    </row>
    <row r="5770" spans="1:22" x14ac:dyDescent="0.25">
      <c r="A5770" s="6">
        <v>44765</v>
      </c>
      <c r="B5770" s="7" t="str">
        <f t="shared" si="90"/>
        <v>7</v>
      </c>
      <c r="C5770" s="17">
        <f>_xlfn.ISOWEEKNUM(Table3[[#This Row],[dt]])</f>
        <v>29</v>
      </c>
      <c r="D5770" s="1">
        <v>15102</v>
      </c>
      <c r="E5770" s="1" t="s">
        <v>10</v>
      </c>
      <c r="F5770" s="1" t="s">
        <v>90</v>
      </c>
      <c r="G5770" s="1" t="s">
        <v>68</v>
      </c>
      <c r="H5770" s="1" t="s">
        <v>17</v>
      </c>
      <c r="I5770" s="1" t="s">
        <v>18</v>
      </c>
      <c r="J5770" s="1" t="s">
        <v>13</v>
      </c>
      <c r="K5770" s="1" t="s">
        <v>15</v>
      </c>
      <c r="L5770" s="1" t="s">
        <v>80</v>
      </c>
      <c r="M5770" s="1">
        <v>77530</v>
      </c>
      <c r="N5770" s="17">
        <v>113.16798975672215</v>
      </c>
      <c r="O5770" s="8">
        <v>2804.897319477901</v>
      </c>
      <c r="P5770" s="8">
        <v>928.1420792962939</v>
      </c>
      <c r="Q5770" s="8">
        <f>P5770-Table3[[#This Row],[paid]]</f>
        <v>-1876.755240181607</v>
      </c>
      <c r="R5770" s="8">
        <v>8.2014541505201777</v>
      </c>
      <c r="S5770" s="8">
        <v>800</v>
      </c>
      <c r="T5770" s="10">
        <v>6.5000000000000002E-2</v>
      </c>
      <c r="U5770" s="8">
        <v>37.831236722005265</v>
      </c>
      <c r="V5770" s="10">
        <v>6.7933630647526964E-3</v>
      </c>
    </row>
    <row r="5771" spans="1:22" x14ac:dyDescent="0.25">
      <c r="A5771" s="6">
        <v>44765</v>
      </c>
      <c r="B5771" s="7" t="str">
        <f t="shared" si="90"/>
        <v>7</v>
      </c>
      <c r="C5771" s="17">
        <f>_xlfn.ISOWEEKNUM(Table3[[#This Row],[dt]])</f>
        <v>29</v>
      </c>
      <c r="D5771" s="1">
        <v>2370</v>
      </c>
      <c r="E5771" s="1" t="s">
        <v>10</v>
      </c>
      <c r="F5771" s="1" t="s">
        <v>95</v>
      </c>
      <c r="G5771" s="1" t="s">
        <v>29</v>
      </c>
      <c r="H5771" s="1" t="s">
        <v>17</v>
      </c>
      <c r="I5771" s="1" t="s">
        <v>12</v>
      </c>
      <c r="J5771" s="1" t="s">
        <v>13</v>
      </c>
      <c r="K5771" s="1" t="s">
        <v>14</v>
      </c>
      <c r="L5771" s="1" t="s">
        <v>75</v>
      </c>
      <c r="M5771" s="1">
        <v>163100</v>
      </c>
      <c r="N5771" s="17">
        <v>422.5035514331077</v>
      </c>
      <c r="O5771" s="8">
        <v>7962.9935415834061</v>
      </c>
      <c r="P5771" s="8">
        <v>6029.3782282399452</v>
      </c>
      <c r="Q5771" s="8">
        <f>P5771-Table3[[#This Row],[paid]]</f>
        <v>-1933.6153133434609</v>
      </c>
      <c r="R5771" s="8">
        <v>14.270597744773131</v>
      </c>
      <c r="S5771" s="8">
        <v>30000</v>
      </c>
      <c r="T5771" s="10">
        <v>0.08</v>
      </c>
      <c r="U5771" s="8">
        <v>1676.4159473126385</v>
      </c>
      <c r="V5771" s="10">
        <v>4.6340210766144134E-2</v>
      </c>
    </row>
    <row r="5772" spans="1:22" x14ac:dyDescent="0.25">
      <c r="A5772" s="6">
        <v>44765</v>
      </c>
      <c r="B5772" s="7" t="str">
        <f t="shared" si="90"/>
        <v>7</v>
      </c>
      <c r="C5772" s="17">
        <f>_xlfn.ISOWEEKNUM(Table3[[#This Row],[dt]])</f>
        <v>29</v>
      </c>
      <c r="D5772" s="1">
        <v>3016</v>
      </c>
      <c r="E5772" s="1" t="s">
        <v>10</v>
      </c>
      <c r="F5772" s="1" t="s">
        <v>89</v>
      </c>
      <c r="G5772" s="1" t="s">
        <v>61</v>
      </c>
      <c r="H5772" s="1" t="s">
        <v>11</v>
      </c>
      <c r="I5772" s="1" t="s">
        <v>12</v>
      </c>
      <c r="J5772" s="1" t="s">
        <v>16</v>
      </c>
      <c r="K5772" s="1" t="s">
        <v>15</v>
      </c>
      <c r="L5772" s="1" t="s">
        <v>76</v>
      </c>
      <c r="M5772" s="1">
        <v>585620</v>
      </c>
      <c r="N5772" s="17">
        <v>3300.7115277641437</v>
      </c>
      <c r="O5772" s="8">
        <v>9747.5757506990722</v>
      </c>
      <c r="P5772" s="8">
        <v>7782.7614049556505</v>
      </c>
      <c r="Q5772" s="8">
        <f>P5772-Table3[[#This Row],[paid]]</f>
        <v>-1964.8143457434217</v>
      </c>
      <c r="R5772" s="8">
        <v>2.3579041486935348</v>
      </c>
      <c r="S5772" s="8">
        <v>9800</v>
      </c>
      <c r="T5772" s="10">
        <v>7.0000000000000007E-2</v>
      </c>
      <c r="U5772" s="8">
        <v>1423.4152583164209</v>
      </c>
      <c r="V5772" s="10">
        <v>3.0482223987364037E-2</v>
      </c>
    </row>
    <row r="5773" spans="1:22" x14ac:dyDescent="0.25">
      <c r="A5773" s="6">
        <v>44765</v>
      </c>
      <c r="B5773" s="7" t="str">
        <f t="shared" si="90"/>
        <v>7</v>
      </c>
      <c r="C5773" s="17">
        <f>_xlfn.ISOWEEKNUM(Table3[[#This Row],[dt]])</f>
        <v>29</v>
      </c>
      <c r="D5773" s="1">
        <v>17631</v>
      </c>
      <c r="E5773" s="1" t="s">
        <v>10</v>
      </c>
      <c r="F5773" s="1" t="s">
        <v>95</v>
      </c>
      <c r="G5773" s="1" t="s">
        <v>67</v>
      </c>
      <c r="H5773" s="1" t="s">
        <v>17</v>
      </c>
      <c r="I5773" s="1" t="s">
        <v>12</v>
      </c>
      <c r="J5773" s="1" t="s">
        <v>16</v>
      </c>
      <c r="K5773" s="1" t="s">
        <v>14</v>
      </c>
      <c r="L5773" s="1" t="s">
        <v>81</v>
      </c>
      <c r="M5773" s="1">
        <v>151780</v>
      </c>
      <c r="N5773" s="17">
        <v>376.94434283734091</v>
      </c>
      <c r="O5773" s="8">
        <v>4167.923318543908</v>
      </c>
      <c r="P5773" s="8">
        <v>2029.8128117635176</v>
      </c>
      <c r="Q5773" s="8">
        <f>P5773-Table3[[#This Row],[paid]]</f>
        <v>-2138.1105067803901</v>
      </c>
      <c r="R5773" s="8">
        <v>5.3849138482479439</v>
      </c>
      <c r="S5773" s="8">
        <v>4200</v>
      </c>
      <c r="T5773" s="10">
        <v>0.17</v>
      </c>
      <c r="U5773" s="8">
        <v>79.624743145941935</v>
      </c>
      <c r="V5773" s="10">
        <v>6.5379381031662161E-3</v>
      </c>
    </row>
    <row r="5774" spans="1:22" x14ac:dyDescent="0.25">
      <c r="A5774" s="6">
        <v>44765</v>
      </c>
      <c r="B5774" s="7" t="str">
        <f t="shared" si="90"/>
        <v>7</v>
      </c>
      <c r="C5774" s="17">
        <f>_xlfn.ISOWEEKNUM(Table3[[#This Row],[dt]])</f>
        <v>29</v>
      </c>
      <c r="D5774" s="1">
        <v>16845</v>
      </c>
      <c r="E5774" s="1" t="s">
        <v>10</v>
      </c>
      <c r="F5774" s="1" t="s">
        <v>94</v>
      </c>
      <c r="G5774" s="1" t="s">
        <v>66</v>
      </c>
      <c r="H5774" s="1" t="s">
        <v>11</v>
      </c>
      <c r="I5774" s="1" t="s">
        <v>12</v>
      </c>
      <c r="J5774" s="1" t="s">
        <v>13</v>
      </c>
      <c r="K5774" s="1" t="s">
        <v>15</v>
      </c>
      <c r="L5774" s="1" t="s">
        <v>78</v>
      </c>
      <c r="M5774" s="1">
        <v>209670</v>
      </c>
      <c r="N5774" s="17">
        <v>899.64684941872463</v>
      </c>
      <c r="O5774" s="8">
        <v>3229.0134218441117</v>
      </c>
      <c r="P5774" s="8">
        <v>970.26444612318983</v>
      </c>
      <c r="Q5774" s="8">
        <f>P5774-Table3[[#This Row],[paid]]</f>
        <v>-2258.7489757209219</v>
      </c>
      <c r="R5774" s="8">
        <v>1.0784947968751208</v>
      </c>
      <c r="S5774" s="8">
        <v>1000</v>
      </c>
      <c r="T5774" s="10">
        <v>7.0000000000000007E-2</v>
      </c>
      <c r="U5774" s="8">
        <v>389.9891668514482</v>
      </c>
      <c r="V5774" s="10">
        <v>6.6990184722267823E-2</v>
      </c>
    </row>
    <row r="5775" spans="1:22" x14ac:dyDescent="0.25">
      <c r="A5775" s="6">
        <v>44765</v>
      </c>
      <c r="B5775" s="7" t="str">
        <f t="shared" si="90"/>
        <v>7</v>
      </c>
      <c r="C5775" s="17">
        <f>_xlfn.ISOWEEKNUM(Table3[[#This Row],[dt]])</f>
        <v>29</v>
      </c>
      <c r="D5775" s="1">
        <v>10509</v>
      </c>
      <c r="E5775" s="1" t="s">
        <v>10</v>
      </c>
      <c r="F5775" s="1" t="s">
        <v>92</v>
      </c>
      <c r="G5775" s="1" t="s">
        <v>52</v>
      </c>
      <c r="H5775" s="1" t="s">
        <v>17</v>
      </c>
      <c r="I5775" s="1" t="s">
        <v>12</v>
      </c>
      <c r="J5775" s="1" t="s">
        <v>13</v>
      </c>
      <c r="K5775" s="1" t="s">
        <v>14</v>
      </c>
      <c r="L5775" s="1" t="s">
        <v>79</v>
      </c>
      <c r="M5775" s="1">
        <v>134350</v>
      </c>
      <c r="N5775" s="17">
        <v>340.61753983381755</v>
      </c>
      <c r="O5775" s="8">
        <v>4799.2713845799271</v>
      </c>
      <c r="P5775" s="8">
        <v>1988.7056107183141</v>
      </c>
      <c r="Q5775" s="8">
        <f>P5775-Table3[[#This Row],[paid]]</f>
        <v>-2810.5657738616128</v>
      </c>
      <c r="R5775" s="8">
        <v>5.8385296649390845</v>
      </c>
      <c r="S5775" s="8">
        <v>2200</v>
      </c>
      <c r="T5775" s="10">
        <v>0.108</v>
      </c>
      <c r="U5775" s="8">
        <v>41.517918599960964</v>
      </c>
      <c r="V5775" s="10">
        <v>3.4794758272412869E-3</v>
      </c>
    </row>
    <row r="5776" spans="1:22" x14ac:dyDescent="0.25">
      <c r="A5776" s="6">
        <v>44765</v>
      </c>
      <c r="B5776" s="7" t="str">
        <f t="shared" si="90"/>
        <v>7</v>
      </c>
      <c r="C5776" s="17">
        <f>_xlfn.ISOWEEKNUM(Table3[[#This Row],[dt]])</f>
        <v>29</v>
      </c>
      <c r="D5776" s="1">
        <v>12394</v>
      </c>
      <c r="E5776" s="1" t="s">
        <v>10</v>
      </c>
      <c r="F5776" s="1" t="s">
        <v>95</v>
      </c>
      <c r="G5776" s="1" t="s">
        <v>30</v>
      </c>
      <c r="H5776" s="1" t="s">
        <v>17</v>
      </c>
      <c r="I5776" s="1" t="s">
        <v>12</v>
      </c>
      <c r="J5776" s="1" t="s">
        <v>13</v>
      </c>
      <c r="K5776" s="1" t="s">
        <v>14</v>
      </c>
      <c r="L5776" s="1" t="s">
        <v>75</v>
      </c>
      <c r="M5776" s="1">
        <v>148650</v>
      </c>
      <c r="N5776" s="17">
        <v>827.59546758884562</v>
      </c>
      <c r="O5776" s="8">
        <v>8315.3092288877451</v>
      </c>
      <c r="P5776" s="8">
        <v>5052.6521508276037</v>
      </c>
      <c r="Q5776" s="8">
        <f>P5776-Table3[[#This Row],[paid]]</f>
        <v>-3262.6570780601414</v>
      </c>
      <c r="R5776" s="8">
        <v>6.1052196981554658</v>
      </c>
      <c r="S5776" s="8">
        <v>7200</v>
      </c>
      <c r="T5776" s="10">
        <v>7.0000000000000007E-2</v>
      </c>
      <c r="U5776" s="8">
        <v>1608.0859325712586</v>
      </c>
      <c r="V5776" s="10">
        <v>5.3044285277249914E-2</v>
      </c>
    </row>
    <row r="5777" spans="1:22" x14ac:dyDescent="0.25">
      <c r="A5777" s="6">
        <v>44765</v>
      </c>
      <c r="B5777" s="7" t="str">
        <f t="shared" si="90"/>
        <v>7</v>
      </c>
      <c r="C5777" s="17">
        <f>_xlfn.ISOWEEKNUM(Table3[[#This Row],[dt]])</f>
        <v>29</v>
      </c>
      <c r="D5777" s="1">
        <v>5289</v>
      </c>
      <c r="E5777" s="1" t="s">
        <v>10</v>
      </c>
      <c r="F5777" s="1" t="s">
        <v>89</v>
      </c>
      <c r="G5777" s="1" t="s">
        <v>49</v>
      </c>
      <c r="H5777" s="1" t="s">
        <v>17</v>
      </c>
      <c r="I5777" s="1" t="s">
        <v>12</v>
      </c>
      <c r="J5777" s="1" t="s">
        <v>16</v>
      </c>
      <c r="K5777" s="1" t="s">
        <v>14</v>
      </c>
      <c r="L5777" s="1" t="s">
        <v>75</v>
      </c>
      <c r="M5777" s="1">
        <v>245010</v>
      </c>
      <c r="N5777" s="17">
        <v>838.10715484013519</v>
      </c>
      <c r="O5777" s="8">
        <v>5511.2299378782282</v>
      </c>
      <c r="P5777" s="8">
        <v>1841.7070346510754</v>
      </c>
      <c r="Q5777" s="8">
        <f>P5777-Table3[[#This Row],[paid]]</f>
        <v>-3669.5229032271527</v>
      </c>
      <c r="R5777" s="8">
        <v>2.19746010282226</v>
      </c>
      <c r="S5777" s="8">
        <v>3200</v>
      </c>
      <c r="T5777" s="10">
        <v>0.04</v>
      </c>
      <c r="U5777" s="8">
        <v>212.32088882756946</v>
      </c>
      <c r="V5777" s="10">
        <v>1.92141389150415E-2</v>
      </c>
    </row>
    <row r="5778" spans="1:22" x14ac:dyDescent="0.25">
      <c r="A5778" s="6">
        <v>44766</v>
      </c>
      <c r="B5778" s="7" t="str">
        <f t="shared" si="90"/>
        <v>7</v>
      </c>
      <c r="C5778" s="17">
        <f>_xlfn.ISOWEEKNUM(Table3[[#This Row],[dt]])</f>
        <v>29</v>
      </c>
      <c r="D5778" s="1">
        <v>7581</v>
      </c>
      <c r="E5778" s="1" t="s">
        <v>10</v>
      </c>
      <c r="F5778" s="1" t="s">
        <v>94</v>
      </c>
      <c r="G5778" s="1" t="s">
        <v>45</v>
      </c>
      <c r="H5778" s="1" t="s">
        <v>11</v>
      </c>
      <c r="I5778" s="1" t="s">
        <v>12</v>
      </c>
      <c r="J5778" s="1" t="s">
        <v>13</v>
      </c>
      <c r="K5778" s="1" t="s">
        <v>14</v>
      </c>
      <c r="L5778" s="1" t="s">
        <v>75</v>
      </c>
      <c r="M5778" s="1">
        <v>1399170</v>
      </c>
      <c r="N5778" s="17">
        <v>7772.9778876044302</v>
      </c>
      <c r="O5778" s="8">
        <v>39659.892761054296</v>
      </c>
      <c r="P5778" s="8">
        <v>56152.18022885939</v>
      </c>
      <c r="Q5778" s="8">
        <f>P5778-Table3[[#This Row],[paid]]</f>
        <v>16492.287467805094</v>
      </c>
      <c r="R5778" s="8">
        <v>7.2240241823414015</v>
      </c>
      <c r="S5778" s="8">
        <v>100200</v>
      </c>
      <c r="T5778" s="10">
        <v>0.17</v>
      </c>
      <c r="U5778" s="8">
        <v>3823.0008230825574</v>
      </c>
      <c r="V5778" s="10">
        <v>1.1347142733375493E-2</v>
      </c>
    </row>
    <row r="5779" spans="1:22" x14ac:dyDescent="0.25">
      <c r="A5779" s="6">
        <v>44766</v>
      </c>
      <c r="B5779" s="7" t="str">
        <f t="shared" si="90"/>
        <v>7</v>
      </c>
      <c r="C5779" s="17">
        <f>_xlfn.ISOWEEKNUM(Table3[[#This Row],[dt]])</f>
        <v>29</v>
      </c>
      <c r="D5779" s="1">
        <v>3015</v>
      </c>
      <c r="E5779" s="1" t="s">
        <v>10</v>
      </c>
      <c r="F5779" s="1" t="s">
        <v>93</v>
      </c>
      <c r="G5779" s="1" t="s">
        <v>62</v>
      </c>
      <c r="H5779" s="1" t="s">
        <v>11</v>
      </c>
      <c r="I5779" s="1" t="s">
        <v>12</v>
      </c>
      <c r="J5779" s="1" t="s">
        <v>16</v>
      </c>
      <c r="K5779" s="1" t="s">
        <v>15</v>
      </c>
      <c r="L5779" s="1" t="s">
        <v>77</v>
      </c>
      <c r="M5779" s="1">
        <v>1362230</v>
      </c>
      <c r="N5779" s="17">
        <v>11063.472866659973</v>
      </c>
      <c r="O5779" s="8">
        <v>23628.282020983148</v>
      </c>
      <c r="P5779" s="8">
        <v>35917.952325492814</v>
      </c>
      <c r="Q5779" s="8">
        <f>P5779-Table3[[#This Row],[paid]]</f>
        <v>12289.670304509666</v>
      </c>
      <c r="R5779" s="8">
        <v>3.2465350399811959</v>
      </c>
      <c r="S5779" s="8">
        <v>44600</v>
      </c>
      <c r="T5779" s="10">
        <v>0.13</v>
      </c>
      <c r="U5779" s="8">
        <v>19333.023615133287</v>
      </c>
      <c r="V5779" s="10">
        <v>8.9709195371788342E-2</v>
      </c>
    </row>
    <row r="5780" spans="1:22" x14ac:dyDescent="0.25">
      <c r="A5780" s="6">
        <v>44766</v>
      </c>
      <c r="B5780" s="7" t="str">
        <f t="shared" si="90"/>
        <v>7</v>
      </c>
      <c r="C5780" s="17">
        <f>_xlfn.ISOWEEKNUM(Table3[[#This Row],[dt]])</f>
        <v>29</v>
      </c>
      <c r="D5780" s="1">
        <v>14988</v>
      </c>
      <c r="E5780" s="1" t="s">
        <v>10</v>
      </c>
      <c r="F5780" s="1" t="s">
        <v>94</v>
      </c>
      <c r="G5780" s="1" t="s">
        <v>36</v>
      </c>
      <c r="H5780" s="1" t="s">
        <v>11</v>
      </c>
      <c r="I5780" s="1" t="s">
        <v>12</v>
      </c>
      <c r="J5780" s="1" t="s">
        <v>16</v>
      </c>
      <c r="K5780" s="1" t="s">
        <v>14</v>
      </c>
      <c r="L5780" s="1" t="s">
        <v>80</v>
      </c>
      <c r="M5780" s="1">
        <v>637520</v>
      </c>
      <c r="N5780" s="17">
        <v>1965.5149610521141</v>
      </c>
      <c r="O5780" s="8">
        <v>16895.096301318641</v>
      </c>
      <c r="P5780" s="8">
        <v>26737.169523879249</v>
      </c>
      <c r="Q5780" s="8">
        <f>P5780-Table3[[#This Row],[paid]]</f>
        <v>9842.073222560608</v>
      </c>
      <c r="R5780" s="8">
        <v>13.603137118614043</v>
      </c>
      <c r="S5780" s="8">
        <v>17800</v>
      </c>
      <c r="T5780" s="10">
        <v>0.13</v>
      </c>
      <c r="U5780" s="8">
        <v>12321.354508596127</v>
      </c>
      <c r="V5780" s="10">
        <v>7.6805403164757799E-2</v>
      </c>
    </row>
    <row r="5781" spans="1:22" x14ac:dyDescent="0.25">
      <c r="A5781" s="6">
        <v>44766</v>
      </c>
      <c r="B5781" s="7" t="str">
        <f t="shared" si="90"/>
        <v>7</v>
      </c>
      <c r="C5781" s="17">
        <f>_xlfn.ISOWEEKNUM(Table3[[#This Row],[dt]])</f>
        <v>29</v>
      </c>
      <c r="D5781" s="1">
        <v>16845</v>
      </c>
      <c r="E5781" s="1" t="s">
        <v>10</v>
      </c>
      <c r="F5781" s="1" t="s">
        <v>92</v>
      </c>
      <c r="G5781" s="1" t="s">
        <v>30</v>
      </c>
      <c r="H5781" s="1" t="s">
        <v>11</v>
      </c>
      <c r="I5781" s="1" t="s">
        <v>12</v>
      </c>
      <c r="J5781" s="1" t="s">
        <v>13</v>
      </c>
      <c r="K5781" s="1" t="s">
        <v>15</v>
      </c>
      <c r="L5781" s="1" t="s">
        <v>75</v>
      </c>
      <c r="M5781" s="1">
        <v>1111120</v>
      </c>
      <c r="N5781" s="17">
        <v>4567.3204699530652</v>
      </c>
      <c r="O5781" s="8">
        <v>17437.707332207225</v>
      </c>
      <c r="P5781" s="8">
        <v>24764.800263507685</v>
      </c>
      <c r="Q5781" s="8">
        <f>P5781-Table3[[#This Row],[paid]]</f>
        <v>7327.0929313004599</v>
      </c>
      <c r="R5781" s="8">
        <v>5.4221726779251318</v>
      </c>
      <c r="S5781" s="8">
        <v>20800</v>
      </c>
      <c r="T5781" s="10">
        <v>7.0000000000000007E-2</v>
      </c>
      <c r="U5781" s="8">
        <v>9837.981554298407</v>
      </c>
      <c r="V5781" s="10">
        <v>6.620944142235638E-2</v>
      </c>
    </row>
    <row r="5782" spans="1:22" x14ac:dyDescent="0.25">
      <c r="A5782" s="6">
        <v>44766</v>
      </c>
      <c r="B5782" s="7" t="str">
        <f t="shared" si="90"/>
        <v>7</v>
      </c>
      <c r="C5782" s="17">
        <f>_xlfn.ISOWEEKNUM(Table3[[#This Row],[dt]])</f>
        <v>29</v>
      </c>
      <c r="D5782" s="1">
        <v>5247</v>
      </c>
      <c r="E5782" s="1" t="s">
        <v>10</v>
      </c>
      <c r="F5782" s="1" t="s">
        <v>94</v>
      </c>
      <c r="G5782" s="1" t="s">
        <v>50</v>
      </c>
      <c r="H5782" s="1" t="s">
        <v>11</v>
      </c>
      <c r="I5782" s="1" t="s">
        <v>18</v>
      </c>
      <c r="J5782" s="1" t="s">
        <v>13</v>
      </c>
      <c r="K5782" s="1" t="s">
        <v>15</v>
      </c>
      <c r="L5782" s="1" t="s">
        <v>75</v>
      </c>
      <c r="M5782" s="1">
        <v>417120</v>
      </c>
      <c r="N5782" s="17">
        <v>963.78843338213767</v>
      </c>
      <c r="O5782" s="8">
        <v>10019.129997635806</v>
      </c>
      <c r="P5782" s="8">
        <v>15934.524099461045</v>
      </c>
      <c r="Q5782" s="8">
        <f>P5782-Table3[[#This Row],[paid]]</f>
        <v>5915.394101825239</v>
      </c>
      <c r="R5782" s="8">
        <v>16.533217817880868</v>
      </c>
      <c r="S5782" s="8">
        <v>15000</v>
      </c>
      <c r="T5782" s="10">
        <v>7.0000000000000007E-2</v>
      </c>
      <c r="U5782" s="8">
        <v>4519.6358810311885</v>
      </c>
      <c r="V5782" s="10">
        <v>4.7272993039309499E-2</v>
      </c>
    </row>
    <row r="5783" spans="1:22" x14ac:dyDescent="0.25">
      <c r="A5783" s="6">
        <v>44766</v>
      </c>
      <c r="B5783" s="7" t="str">
        <f t="shared" si="90"/>
        <v>7</v>
      </c>
      <c r="C5783" s="17">
        <f>_xlfn.ISOWEEKNUM(Table3[[#This Row],[dt]])</f>
        <v>29</v>
      </c>
      <c r="D5783" s="1">
        <v>17631</v>
      </c>
      <c r="E5783" s="1" t="s">
        <v>10</v>
      </c>
      <c r="F5783" s="1" t="s">
        <v>92</v>
      </c>
      <c r="G5783" s="1" t="s">
        <v>35</v>
      </c>
      <c r="H5783" s="1" t="s">
        <v>17</v>
      </c>
      <c r="I5783" s="1" t="s">
        <v>12</v>
      </c>
      <c r="J5783" s="1" t="s">
        <v>16</v>
      </c>
      <c r="K5783" s="1" t="s">
        <v>14</v>
      </c>
      <c r="L5783" s="1" t="s">
        <v>76</v>
      </c>
      <c r="M5783" s="1">
        <v>346280</v>
      </c>
      <c r="N5783" s="17">
        <v>1156.6930630345264</v>
      </c>
      <c r="O5783" s="8">
        <v>8909.2300731890191</v>
      </c>
      <c r="P5783" s="8">
        <v>14806.385952063685</v>
      </c>
      <c r="Q5783" s="8">
        <f>P5783-Table3[[#This Row],[paid]]</f>
        <v>5897.1558788746661</v>
      </c>
      <c r="R5783" s="8">
        <v>12.800617921248591</v>
      </c>
      <c r="S5783" s="8">
        <v>29400</v>
      </c>
      <c r="T5783" s="10">
        <v>0.17</v>
      </c>
      <c r="U5783" s="8">
        <v>10892.7695629761</v>
      </c>
      <c r="V5783" s="10">
        <v>0.12261341827147998</v>
      </c>
    </row>
    <row r="5784" spans="1:22" x14ac:dyDescent="0.25">
      <c r="A5784" s="6">
        <v>44766</v>
      </c>
      <c r="B5784" s="7" t="str">
        <f t="shared" si="90"/>
        <v>7</v>
      </c>
      <c r="C5784" s="17">
        <f>_xlfn.ISOWEEKNUM(Table3[[#This Row],[dt]])</f>
        <v>29</v>
      </c>
      <c r="D5784" s="1">
        <v>17962</v>
      </c>
      <c r="E5784" s="1" t="s">
        <v>10</v>
      </c>
      <c r="F5784" s="1" t="s">
        <v>94</v>
      </c>
      <c r="G5784" s="1" t="s">
        <v>55</v>
      </c>
      <c r="H5784" s="1" t="s">
        <v>11</v>
      </c>
      <c r="I5784" s="1" t="s">
        <v>12</v>
      </c>
      <c r="J5784" s="1" t="s">
        <v>23</v>
      </c>
      <c r="K5784" s="1" t="s">
        <v>15</v>
      </c>
      <c r="L5784" s="1" t="s">
        <v>80</v>
      </c>
      <c r="M5784" s="1">
        <v>434330</v>
      </c>
      <c r="N5784" s="17">
        <v>3126.643650177346</v>
      </c>
      <c r="O5784" s="8">
        <v>9147.3935840770137</v>
      </c>
      <c r="P5784" s="8">
        <v>13897.298379653737</v>
      </c>
      <c r="Q5784" s="8">
        <f>P5784-Table3[[#This Row],[paid]]</f>
        <v>4749.9047955767237</v>
      </c>
      <c r="R5784" s="8">
        <v>4.4447976599013677</v>
      </c>
      <c r="S5784" s="8">
        <v>19200</v>
      </c>
      <c r="T5784" s="10">
        <v>0.06</v>
      </c>
      <c r="U5784" s="8">
        <v>4279.7200602350531</v>
      </c>
      <c r="V5784" s="10">
        <v>5.132556394918638E-2</v>
      </c>
    </row>
    <row r="5785" spans="1:22" x14ac:dyDescent="0.25">
      <c r="A5785" s="6">
        <v>44766</v>
      </c>
      <c r="B5785" s="7" t="str">
        <f t="shared" si="90"/>
        <v>7</v>
      </c>
      <c r="C5785" s="17">
        <f>_xlfn.ISOWEEKNUM(Table3[[#This Row],[dt]])</f>
        <v>29</v>
      </c>
      <c r="D5785" s="1">
        <v>18221</v>
      </c>
      <c r="E5785" s="1" t="s">
        <v>10</v>
      </c>
      <c r="F5785" s="1" t="s">
        <v>94</v>
      </c>
      <c r="G5785" s="1" t="s">
        <v>41</v>
      </c>
      <c r="H5785" s="1" t="s">
        <v>11</v>
      </c>
      <c r="I5785" s="1" t="s">
        <v>12</v>
      </c>
      <c r="J5785" s="1" t="s">
        <v>13</v>
      </c>
      <c r="K5785" s="1" t="s">
        <v>15</v>
      </c>
      <c r="L5785" s="1" t="s">
        <v>81</v>
      </c>
      <c r="M5785" s="1">
        <v>260790</v>
      </c>
      <c r="N5785" s="17">
        <v>958.28346456692907</v>
      </c>
      <c r="O5785" s="8">
        <v>7168.0971926958555</v>
      </c>
      <c r="P5785" s="8">
        <v>11682.090156750108</v>
      </c>
      <c r="Q5785" s="8">
        <f>P5785-Table3[[#This Row],[paid]]</f>
        <v>4513.9929640542523</v>
      </c>
      <c r="R5785" s="8">
        <v>12.190641484176627</v>
      </c>
      <c r="S5785" s="8">
        <v>13800</v>
      </c>
      <c r="T5785" s="10">
        <v>0.13</v>
      </c>
      <c r="U5785" s="8">
        <v>5465.7582796696906</v>
      </c>
      <c r="V5785" s="10">
        <v>7.7979171625542881E-2</v>
      </c>
    </row>
    <row r="5786" spans="1:22" x14ac:dyDescent="0.25">
      <c r="A5786" s="6">
        <v>44766</v>
      </c>
      <c r="B5786" s="7" t="str">
        <f t="shared" si="90"/>
        <v>7</v>
      </c>
      <c r="C5786" s="17">
        <f>_xlfn.ISOWEEKNUM(Table3[[#This Row],[dt]])</f>
        <v>29</v>
      </c>
      <c r="D5786" s="1">
        <v>17933</v>
      </c>
      <c r="E5786" s="1" t="s">
        <v>10</v>
      </c>
      <c r="F5786" s="1" t="s">
        <v>92</v>
      </c>
      <c r="G5786" s="1" t="s">
        <v>45</v>
      </c>
      <c r="H5786" s="1" t="s">
        <v>11</v>
      </c>
      <c r="I5786" s="1" t="s">
        <v>18</v>
      </c>
      <c r="J5786" s="1" t="s">
        <v>16</v>
      </c>
      <c r="K5786" s="1" t="s">
        <v>15</v>
      </c>
      <c r="L5786" s="1" t="s">
        <v>76</v>
      </c>
      <c r="M5786" s="1">
        <v>605950</v>
      </c>
      <c r="N5786" s="17">
        <v>2555.3521145556697</v>
      </c>
      <c r="O5786" s="8">
        <v>12388.544334386346</v>
      </c>
      <c r="P5786" s="8">
        <v>16696.778987943468</v>
      </c>
      <c r="Q5786" s="8">
        <f>P5786-Table3[[#This Row],[paid]]</f>
        <v>4308.2346535571214</v>
      </c>
      <c r="R5786" s="8">
        <v>6.5340423704569339</v>
      </c>
      <c r="S5786" s="8">
        <v>19000</v>
      </c>
      <c r="T5786" s="10">
        <v>0.14000000000000001</v>
      </c>
      <c r="U5786" s="8">
        <v>5427.8727411842819</v>
      </c>
      <c r="V5786" s="10">
        <v>5.4180836766018169E-2</v>
      </c>
    </row>
    <row r="5787" spans="1:22" x14ac:dyDescent="0.25">
      <c r="A5787" s="6">
        <v>44766</v>
      </c>
      <c r="B5787" s="7" t="str">
        <f t="shared" si="90"/>
        <v>7</v>
      </c>
      <c r="C5787" s="17">
        <f>_xlfn.ISOWEEKNUM(Table3[[#This Row],[dt]])</f>
        <v>29</v>
      </c>
      <c r="D5787" s="1">
        <v>15408</v>
      </c>
      <c r="E5787" s="1" t="s">
        <v>10</v>
      </c>
      <c r="F5787" s="1" t="s">
        <v>92</v>
      </c>
      <c r="G5787" s="1" t="s">
        <v>59</v>
      </c>
      <c r="H5787" s="1" t="s">
        <v>17</v>
      </c>
      <c r="I5787" s="1" t="s">
        <v>12</v>
      </c>
      <c r="J5787" s="1" t="s">
        <v>16</v>
      </c>
      <c r="K5787" s="1" t="s">
        <v>20</v>
      </c>
      <c r="L5787" s="1" t="s">
        <v>81</v>
      </c>
      <c r="M5787" s="1">
        <v>357420</v>
      </c>
      <c r="N5787" s="17">
        <v>1265.7120510982209</v>
      </c>
      <c r="O5787" s="8">
        <v>12373.136043213468</v>
      </c>
      <c r="P5787" s="8">
        <v>16013.115950688181</v>
      </c>
      <c r="Q5787" s="8">
        <f>P5787-Table3[[#This Row],[paid]]</f>
        <v>3639.9799074747134</v>
      </c>
      <c r="R5787" s="8">
        <v>12.651468346844036</v>
      </c>
      <c r="S5787" s="8">
        <v>31400</v>
      </c>
      <c r="T5787" s="10">
        <v>0.1</v>
      </c>
      <c r="U5787" s="8">
        <v>8321.9148920986718</v>
      </c>
      <c r="V5787" s="10">
        <v>8.6615610579536914E-2</v>
      </c>
    </row>
    <row r="5788" spans="1:22" x14ac:dyDescent="0.25">
      <c r="A5788" s="6">
        <v>44766</v>
      </c>
      <c r="B5788" s="7" t="str">
        <f t="shared" si="90"/>
        <v>7</v>
      </c>
      <c r="C5788" s="17">
        <f>_xlfn.ISOWEEKNUM(Table3[[#This Row],[dt]])</f>
        <v>29</v>
      </c>
      <c r="D5788" s="1">
        <v>10778</v>
      </c>
      <c r="E5788" s="1" t="s">
        <v>10</v>
      </c>
      <c r="F5788" s="1" t="s">
        <v>94</v>
      </c>
      <c r="G5788" s="1" t="s">
        <v>58</v>
      </c>
      <c r="H5788" s="1" t="s">
        <v>17</v>
      </c>
      <c r="I5788" s="1" t="s">
        <v>12</v>
      </c>
      <c r="J5788" s="1" t="s">
        <v>16</v>
      </c>
      <c r="K5788" s="1" t="s">
        <v>20</v>
      </c>
      <c r="L5788" s="1" t="s">
        <v>77</v>
      </c>
      <c r="M5788" s="1">
        <v>219910</v>
      </c>
      <c r="N5788" s="17">
        <v>576.56466534327126</v>
      </c>
      <c r="O5788" s="8">
        <v>8250.124886266367</v>
      </c>
      <c r="P5788" s="8">
        <v>11325.548795453244</v>
      </c>
      <c r="Q5788" s="8">
        <f>P5788-Table3[[#This Row],[paid]]</f>
        <v>3075.4239091868767</v>
      </c>
      <c r="R5788" s="8">
        <v>19.643154491110401</v>
      </c>
      <c r="S5788" s="8">
        <v>18200</v>
      </c>
      <c r="T5788" s="10">
        <v>0.09</v>
      </c>
      <c r="U5788" s="8">
        <v>4311.5088754333192</v>
      </c>
      <c r="V5788" s="10">
        <v>6.3448122960778994E-2</v>
      </c>
    </row>
    <row r="5789" spans="1:22" x14ac:dyDescent="0.25">
      <c r="A5789" s="6">
        <v>44766</v>
      </c>
      <c r="B5789" s="7" t="str">
        <f t="shared" si="90"/>
        <v>7</v>
      </c>
      <c r="C5789" s="17">
        <f>_xlfn.ISOWEEKNUM(Table3[[#This Row],[dt]])</f>
        <v>29</v>
      </c>
      <c r="D5789" s="1">
        <v>2647</v>
      </c>
      <c r="E5789" s="1" t="s">
        <v>10</v>
      </c>
      <c r="F5789" s="1" t="s">
        <v>93</v>
      </c>
      <c r="G5789" s="1" t="s">
        <v>71</v>
      </c>
      <c r="H5789" s="1" t="s">
        <v>11</v>
      </c>
      <c r="I5789" s="1" t="s">
        <v>21</v>
      </c>
      <c r="J5789" s="1" t="s">
        <v>13</v>
      </c>
      <c r="K5789" s="1" t="s">
        <v>14</v>
      </c>
      <c r="L5789" s="1" t="s">
        <v>78</v>
      </c>
      <c r="M5789" s="1">
        <v>216510</v>
      </c>
      <c r="N5789" s="17">
        <v>899.2863436123348</v>
      </c>
      <c r="O5789" s="8">
        <v>5841.1283474438187</v>
      </c>
      <c r="P5789" s="8">
        <v>8843.1766904766173</v>
      </c>
      <c r="Q5789" s="8">
        <f>P5789-Table3[[#This Row],[paid]]</f>
        <v>3002.0483430327986</v>
      </c>
      <c r="R5789" s="8">
        <v>9.8335494064710733</v>
      </c>
      <c r="S5789" s="8">
        <v>10600</v>
      </c>
      <c r="T5789" s="10">
        <v>0.08</v>
      </c>
      <c r="U5789" s="8">
        <v>3955.2269720581507</v>
      </c>
      <c r="V5789" s="10">
        <v>7.4543856627102653E-2</v>
      </c>
    </row>
    <row r="5790" spans="1:22" x14ac:dyDescent="0.25">
      <c r="A5790" s="6">
        <v>44766</v>
      </c>
      <c r="B5790" s="7" t="str">
        <f t="shared" si="90"/>
        <v>7</v>
      </c>
      <c r="C5790" s="17">
        <f>_xlfn.ISOWEEKNUM(Table3[[#This Row],[dt]])</f>
        <v>29</v>
      </c>
      <c r="D5790" s="1">
        <v>10509</v>
      </c>
      <c r="E5790" s="1" t="s">
        <v>10</v>
      </c>
      <c r="F5790" s="1" t="s">
        <v>90</v>
      </c>
      <c r="G5790" s="1" t="s">
        <v>35</v>
      </c>
      <c r="H5790" s="1" t="s">
        <v>17</v>
      </c>
      <c r="I5790" s="1" t="s">
        <v>12</v>
      </c>
      <c r="J5790" s="1" t="s">
        <v>13</v>
      </c>
      <c r="K5790" s="1" t="s">
        <v>14</v>
      </c>
      <c r="L5790" s="1" t="s">
        <v>76</v>
      </c>
      <c r="M5790" s="1">
        <v>606790</v>
      </c>
      <c r="N5790" s="17">
        <v>1595.4687380172443</v>
      </c>
      <c r="O5790" s="8">
        <v>22668.430904033332</v>
      </c>
      <c r="P5790" s="8">
        <v>25115.814477284137</v>
      </c>
      <c r="Q5790" s="8">
        <f>P5790-Table3[[#This Row],[paid]]</f>
        <v>2447.3835732508051</v>
      </c>
      <c r="R5790" s="8">
        <v>15.741965905578702</v>
      </c>
      <c r="S5790" s="8">
        <v>43800</v>
      </c>
      <c r="T5790" s="10">
        <v>0.108</v>
      </c>
      <c r="U5790" s="8">
        <v>7666.8264001748221</v>
      </c>
      <c r="V5790" s="10">
        <v>5.0876486652855324E-2</v>
      </c>
    </row>
    <row r="5791" spans="1:22" x14ac:dyDescent="0.25">
      <c r="A5791" s="6">
        <v>44766</v>
      </c>
      <c r="B5791" s="7" t="str">
        <f t="shared" si="90"/>
        <v>7</v>
      </c>
      <c r="C5791" s="17">
        <f>_xlfn.ISOWEEKNUM(Table3[[#This Row],[dt]])</f>
        <v>29</v>
      </c>
      <c r="D5791" s="1">
        <v>7797</v>
      </c>
      <c r="E5791" s="1" t="s">
        <v>10</v>
      </c>
      <c r="F5791" s="1" t="s">
        <v>93</v>
      </c>
      <c r="G5791" s="1" t="s">
        <v>37</v>
      </c>
      <c r="H5791" s="1" t="s">
        <v>19</v>
      </c>
      <c r="I5791" s="1" t="s">
        <v>18</v>
      </c>
      <c r="J5791" s="1" t="s">
        <v>13</v>
      </c>
      <c r="K5791" s="1" t="s">
        <v>14</v>
      </c>
      <c r="L5791" s="1" t="s">
        <v>77</v>
      </c>
      <c r="M5791" s="1">
        <v>190200</v>
      </c>
      <c r="N5791" s="17">
        <v>338.34385840078272</v>
      </c>
      <c r="O5791" s="8">
        <v>5954.7799967335623</v>
      </c>
      <c r="P5791" s="8">
        <v>8394.8468334276386</v>
      </c>
      <c r="Q5791" s="8">
        <f>P5791-Table3[[#This Row],[paid]]</f>
        <v>2440.0668366940763</v>
      </c>
      <c r="R5791" s="8">
        <v>24.811583319723169</v>
      </c>
      <c r="S5791" s="8">
        <v>13600</v>
      </c>
      <c r="T5791" s="10">
        <v>0.125</v>
      </c>
      <c r="U5791" s="8">
        <v>4212.332574121272</v>
      </c>
      <c r="V5791" s="10">
        <v>8.3629331535231929E-2</v>
      </c>
    </row>
    <row r="5792" spans="1:22" x14ac:dyDescent="0.25">
      <c r="A5792" s="6">
        <v>44766</v>
      </c>
      <c r="B5792" s="7" t="str">
        <f t="shared" si="90"/>
        <v>7</v>
      </c>
      <c r="C5792" s="17">
        <f>_xlfn.ISOWEEKNUM(Table3[[#This Row],[dt]])</f>
        <v>29</v>
      </c>
      <c r="D5792" s="1">
        <v>18007</v>
      </c>
      <c r="E5792" s="1" t="s">
        <v>10</v>
      </c>
      <c r="F5792" s="1" t="s">
        <v>89</v>
      </c>
      <c r="G5792" s="1" t="s">
        <v>65</v>
      </c>
      <c r="H5792" s="1" t="s">
        <v>11</v>
      </c>
      <c r="I5792" s="1" t="s">
        <v>12</v>
      </c>
      <c r="J5792" s="1" t="s">
        <v>13</v>
      </c>
      <c r="K5792" s="1" t="s">
        <v>15</v>
      </c>
      <c r="L5792" s="1" t="s">
        <v>76</v>
      </c>
      <c r="M5792" s="1">
        <v>154340</v>
      </c>
      <c r="N5792" s="17">
        <v>1021.8685630210888</v>
      </c>
      <c r="O5792" s="8">
        <v>3825.2470207967508</v>
      </c>
      <c r="P5792" s="8">
        <v>6032.2525869479578</v>
      </c>
      <c r="Q5792" s="8">
        <f>P5792-Table3[[#This Row],[paid]]</f>
        <v>2207.0055661512069</v>
      </c>
      <c r="R5792" s="8">
        <v>5.9031589827110347</v>
      </c>
      <c r="S5792" s="8">
        <v>5400</v>
      </c>
      <c r="T5792" s="10">
        <v>0.15</v>
      </c>
      <c r="U5792" s="8">
        <v>2144.7370880881585</v>
      </c>
      <c r="V5792" s="10">
        <v>5.9257495636283165E-2</v>
      </c>
    </row>
    <row r="5793" spans="1:22" x14ac:dyDescent="0.25">
      <c r="A5793" s="6">
        <v>44766</v>
      </c>
      <c r="B5793" s="7" t="str">
        <f t="shared" si="90"/>
        <v>7</v>
      </c>
      <c r="C5793" s="17">
        <f>_xlfn.ISOWEEKNUM(Table3[[#This Row],[dt]])</f>
        <v>29</v>
      </c>
      <c r="D5793" s="1">
        <v>16846</v>
      </c>
      <c r="E5793" s="1" t="s">
        <v>10</v>
      </c>
      <c r="F5793" s="1" t="s">
        <v>89</v>
      </c>
      <c r="G5793" s="1" t="s">
        <v>26</v>
      </c>
      <c r="H5793" s="1" t="s">
        <v>11</v>
      </c>
      <c r="I5793" s="1" t="s">
        <v>12</v>
      </c>
      <c r="J5793" s="1" t="s">
        <v>13</v>
      </c>
      <c r="K5793" s="1" t="s">
        <v>15</v>
      </c>
      <c r="L5793" s="1" t="s">
        <v>75</v>
      </c>
      <c r="M5793" s="1">
        <v>451830</v>
      </c>
      <c r="N5793" s="17">
        <v>1559.3507450613845</v>
      </c>
      <c r="O5793" s="8">
        <v>5861.8026069703674</v>
      </c>
      <c r="P5793" s="8">
        <v>7934.5540473802148</v>
      </c>
      <c r="Q5793" s="8">
        <f>P5793-Table3[[#This Row],[paid]]</f>
        <v>2072.7514404098474</v>
      </c>
      <c r="R5793" s="8">
        <v>5.0883703185506652</v>
      </c>
      <c r="S5793" s="8">
        <v>3000</v>
      </c>
      <c r="T5793" s="10">
        <v>0.06</v>
      </c>
      <c r="U5793" s="8">
        <v>2304.0237167371324</v>
      </c>
      <c r="V5793" s="10">
        <v>4.8396412765794983E-2</v>
      </c>
    </row>
    <row r="5794" spans="1:22" x14ac:dyDescent="0.25">
      <c r="A5794" s="6">
        <v>44766</v>
      </c>
      <c r="B5794" s="7" t="str">
        <f t="shared" si="90"/>
        <v>7</v>
      </c>
      <c r="C5794" s="17">
        <f>_xlfn.ISOWEEKNUM(Table3[[#This Row],[dt]])</f>
        <v>29</v>
      </c>
      <c r="D5794" s="1">
        <v>10777</v>
      </c>
      <c r="E5794" s="1" t="s">
        <v>10</v>
      </c>
      <c r="F5794" s="1" t="s">
        <v>95</v>
      </c>
      <c r="G5794" s="1" t="s">
        <v>29</v>
      </c>
      <c r="H5794" s="1" t="s">
        <v>11</v>
      </c>
      <c r="I5794" s="1" t="s">
        <v>18</v>
      </c>
      <c r="J5794" s="1" t="s">
        <v>16</v>
      </c>
      <c r="K5794" s="1" t="s">
        <v>15</v>
      </c>
      <c r="L5794" s="1" t="s">
        <v>79</v>
      </c>
      <c r="M5794" s="1">
        <v>265800</v>
      </c>
      <c r="N5794" s="17">
        <v>1652.7015437392795</v>
      </c>
      <c r="O5794" s="8">
        <v>5651.2613516140618</v>
      </c>
      <c r="P5794" s="8">
        <v>7668.1842035194468</v>
      </c>
      <c r="Q5794" s="8">
        <f>P5794-Table3[[#This Row],[paid]]</f>
        <v>2016.922851905385</v>
      </c>
      <c r="R5794" s="8">
        <v>4.6397876450033344</v>
      </c>
      <c r="S5794" s="8">
        <v>8200</v>
      </c>
      <c r="T5794" s="10">
        <v>0.15</v>
      </c>
      <c r="U5794" s="8">
        <v>3513.1904271467733</v>
      </c>
      <c r="V5794" s="10">
        <v>7.6358590549905611E-2</v>
      </c>
    </row>
    <row r="5795" spans="1:22" x14ac:dyDescent="0.25">
      <c r="A5795" s="6">
        <v>44766</v>
      </c>
      <c r="B5795" s="7" t="str">
        <f t="shared" si="90"/>
        <v>7</v>
      </c>
      <c r="C5795" s="17">
        <f>_xlfn.ISOWEEKNUM(Table3[[#This Row],[dt]])</f>
        <v>29</v>
      </c>
      <c r="D5795" s="1">
        <v>18200</v>
      </c>
      <c r="E5795" s="1" t="s">
        <v>10</v>
      </c>
      <c r="F5795" s="1" t="s">
        <v>93</v>
      </c>
      <c r="G5795" s="1" t="s">
        <v>53</v>
      </c>
      <c r="H5795" s="1" t="s">
        <v>17</v>
      </c>
      <c r="I5795" s="1" t="s">
        <v>12</v>
      </c>
      <c r="J5795" s="1" t="s">
        <v>16</v>
      </c>
      <c r="K5795" s="1" t="s">
        <v>15</v>
      </c>
      <c r="L5795" s="1" t="s">
        <v>80</v>
      </c>
      <c r="M5795" s="1">
        <v>121480</v>
      </c>
      <c r="N5795" s="17">
        <v>207.25954361271059</v>
      </c>
      <c r="O5795" s="8">
        <v>3770.2397476621595</v>
      </c>
      <c r="P5795" s="8">
        <v>5426.5150653538913</v>
      </c>
      <c r="Q5795" s="8">
        <f>P5795-Table3[[#This Row],[paid]]</f>
        <v>1656.2753176917317</v>
      </c>
      <c r="R5795" s="8">
        <v>26.182220469876111</v>
      </c>
      <c r="S5795" s="8">
        <v>4600</v>
      </c>
      <c r="T5795" s="10">
        <v>0.1</v>
      </c>
      <c r="U5795" s="8">
        <v>2524.381203932383</v>
      </c>
      <c r="V5795" s="10">
        <v>7.7532301226175465E-2</v>
      </c>
    </row>
    <row r="5796" spans="1:22" x14ac:dyDescent="0.25">
      <c r="A5796" s="6">
        <v>44766</v>
      </c>
      <c r="B5796" s="7" t="str">
        <f t="shared" si="90"/>
        <v>7</v>
      </c>
      <c r="C5796" s="17">
        <f>_xlfn.ISOWEEKNUM(Table3[[#This Row],[dt]])</f>
        <v>29</v>
      </c>
      <c r="D5796" s="1">
        <v>18181</v>
      </c>
      <c r="E5796" s="1" t="s">
        <v>10</v>
      </c>
      <c r="F5796" s="1" t="s">
        <v>95</v>
      </c>
      <c r="G5796" s="1" t="s">
        <v>69</v>
      </c>
      <c r="H5796" s="1" t="s">
        <v>17</v>
      </c>
      <c r="I5796" s="1" t="s">
        <v>12</v>
      </c>
      <c r="J5796" s="1" t="s">
        <v>13</v>
      </c>
      <c r="K5796" s="1" t="s">
        <v>15</v>
      </c>
      <c r="L5796" s="1" t="s">
        <v>76</v>
      </c>
      <c r="M5796" s="1">
        <v>180830</v>
      </c>
      <c r="N5796" s="17">
        <v>654.54489273417505</v>
      </c>
      <c r="O5796" s="8">
        <v>4159.9625020071617</v>
      </c>
      <c r="P5796" s="8">
        <v>5534.3134342570484</v>
      </c>
      <c r="Q5796" s="8">
        <f>P5796-Table3[[#This Row],[paid]]</f>
        <v>1374.3509322498867</v>
      </c>
      <c r="R5796" s="8">
        <v>8.4552083374129285</v>
      </c>
      <c r="S5796" s="8">
        <v>7200</v>
      </c>
      <c r="T5796" s="10">
        <v>0.15</v>
      </c>
      <c r="U5796" s="8">
        <v>4505.8766048780917</v>
      </c>
      <c r="V5796" s="10">
        <v>0.13569513961710836</v>
      </c>
    </row>
    <row r="5797" spans="1:22" x14ac:dyDescent="0.25">
      <c r="A5797" s="6">
        <v>44766</v>
      </c>
      <c r="B5797" s="7" t="str">
        <f t="shared" si="90"/>
        <v>7</v>
      </c>
      <c r="C5797" s="17">
        <f>_xlfn.ISOWEEKNUM(Table3[[#This Row],[dt]])</f>
        <v>29</v>
      </c>
      <c r="D5797" s="1">
        <v>15372</v>
      </c>
      <c r="E5797" s="1" t="s">
        <v>10</v>
      </c>
      <c r="F5797" s="1" t="s">
        <v>92</v>
      </c>
      <c r="G5797" s="1" t="s">
        <v>63</v>
      </c>
      <c r="H5797" s="1" t="s">
        <v>11</v>
      </c>
      <c r="I5797" s="1" t="s">
        <v>12</v>
      </c>
      <c r="J5797" s="1" t="s">
        <v>16</v>
      </c>
      <c r="K5797" s="1" t="s">
        <v>15</v>
      </c>
      <c r="L5797" s="1" t="s">
        <v>80</v>
      </c>
      <c r="M5797" s="1">
        <v>401710</v>
      </c>
      <c r="N5797" s="17">
        <v>3771.4298693694604</v>
      </c>
      <c r="O5797" s="8">
        <v>3831.6224980008992</v>
      </c>
      <c r="P5797" s="8">
        <v>5179.4607659887515</v>
      </c>
      <c r="Q5797" s="8">
        <f>P5797-Table3[[#This Row],[paid]]</f>
        <v>1347.8382679878523</v>
      </c>
      <c r="R5797" s="8">
        <v>1.3733413971329387</v>
      </c>
      <c r="S5797" s="8">
        <v>5800</v>
      </c>
      <c r="T5797" s="10">
        <v>0.105</v>
      </c>
      <c r="U5797" s="8">
        <v>3171.8472785704066</v>
      </c>
      <c r="V5797" s="10">
        <v>0.10206491312115402</v>
      </c>
    </row>
    <row r="5798" spans="1:22" x14ac:dyDescent="0.25">
      <c r="A5798" s="6">
        <v>44766</v>
      </c>
      <c r="B5798" s="7" t="str">
        <f t="shared" si="90"/>
        <v>7</v>
      </c>
      <c r="C5798" s="17">
        <f>_xlfn.ISOWEEKNUM(Table3[[#This Row],[dt]])</f>
        <v>29</v>
      </c>
      <c r="D5798" s="1">
        <v>15839</v>
      </c>
      <c r="E5798" s="1" t="s">
        <v>10</v>
      </c>
      <c r="F5798" s="1" t="s">
        <v>91</v>
      </c>
      <c r="G5798" s="1" t="s">
        <v>67</v>
      </c>
      <c r="H5798" s="1" t="s">
        <v>19</v>
      </c>
      <c r="I5798" s="1" t="s">
        <v>12</v>
      </c>
      <c r="J5798" s="1" t="s">
        <v>16</v>
      </c>
      <c r="K5798" s="1" t="s">
        <v>14</v>
      </c>
      <c r="L5798" s="1" t="s">
        <v>76</v>
      </c>
      <c r="M5798" s="1">
        <v>216700</v>
      </c>
      <c r="N5798" s="17">
        <v>168.7873959992919</v>
      </c>
      <c r="O5798" s="8">
        <v>4593.3151810167092</v>
      </c>
      <c r="P5798" s="8">
        <v>5873.437184907777</v>
      </c>
      <c r="Q5798" s="8">
        <f>P5798-Table3[[#This Row],[paid]]</f>
        <v>1280.1220038910678</v>
      </c>
      <c r="R5798" s="8">
        <v>34.79784228042962</v>
      </c>
      <c r="S5798" s="8">
        <v>3200</v>
      </c>
      <c r="T5798" s="10">
        <v>7.4999999999999997E-2</v>
      </c>
      <c r="U5798" s="8">
        <v>2594.8213289438236</v>
      </c>
      <c r="V5798" s="10">
        <v>7.3631539399433926E-2</v>
      </c>
    </row>
    <row r="5799" spans="1:22" x14ac:dyDescent="0.25">
      <c r="A5799" s="6">
        <v>44766</v>
      </c>
      <c r="B5799" s="7" t="str">
        <f t="shared" si="90"/>
        <v>7</v>
      </c>
      <c r="C5799" s="17">
        <f>_xlfn.ISOWEEKNUM(Table3[[#This Row],[dt]])</f>
        <v>29</v>
      </c>
      <c r="D5799" s="1">
        <v>15242</v>
      </c>
      <c r="E5799" s="1" t="s">
        <v>10</v>
      </c>
      <c r="F5799" s="1" t="s">
        <v>91</v>
      </c>
      <c r="G5799" s="1" t="s">
        <v>52</v>
      </c>
      <c r="H5799" s="1" t="s">
        <v>11</v>
      </c>
      <c r="I5799" s="1" t="s">
        <v>18</v>
      </c>
      <c r="J5799" s="1" t="s">
        <v>13</v>
      </c>
      <c r="K5799" s="1" t="s">
        <v>14</v>
      </c>
      <c r="L5799" s="1" t="s">
        <v>79</v>
      </c>
      <c r="M5799" s="1">
        <v>157680</v>
      </c>
      <c r="N5799" s="17">
        <v>556.16396568160155</v>
      </c>
      <c r="O5799" s="8">
        <v>4767.2596533460182</v>
      </c>
      <c r="P5799" s="8">
        <v>5971.5721491865288</v>
      </c>
      <c r="Q5799" s="8">
        <f>P5799-Table3[[#This Row],[paid]]</f>
        <v>1204.3124958405106</v>
      </c>
      <c r="R5799" s="8">
        <v>10.737071291319861</v>
      </c>
      <c r="S5799" s="8">
        <v>7600</v>
      </c>
      <c r="T5799" s="10">
        <v>0.14000000000000001</v>
      </c>
      <c r="U5799" s="8">
        <v>3611.4610294388581</v>
      </c>
      <c r="V5799" s="10">
        <v>0.10079593054153045</v>
      </c>
    </row>
    <row r="5800" spans="1:22" x14ac:dyDescent="0.25">
      <c r="A5800" s="6">
        <v>44766</v>
      </c>
      <c r="B5800" s="7" t="str">
        <f t="shared" si="90"/>
        <v>7</v>
      </c>
      <c r="C5800" s="17">
        <f>_xlfn.ISOWEEKNUM(Table3[[#This Row],[dt]])</f>
        <v>29</v>
      </c>
      <c r="D5800" s="1">
        <v>15031</v>
      </c>
      <c r="E5800" s="1" t="s">
        <v>10</v>
      </c>
      <c r="F5800" s="1" t="s">
        <v>91</v>
      </c>
      <c r="G5800" s="1" t="s">
        <v>41</v>
      </c>
      <c r="H5800" s="1" t="s">
        <v>19</v>
      </c>
      <c r="I5800" s="1" t="s">
        <v>12</v>
      </c>
      <c r="J5800" s="1" t="s">
        <v>13</v>
      </c>
      <c r="K5800" s="1" t="s">
        <v>14</v>
      </c>
      <c r="L5800" s="1" t="s">
        <v>77</v>
      </c>
      <c r="M5800" s="1">
        <v>90900</v>
      </c>
      <c r="N5800" s="17">
        <v>249.81993934799092</v>
      </c>
      <c r="O5800" s="8">
        <v>2574.9837427547559</v>
      </c>
      <c r="P5800" s="8">
        <v>3697.0246117072165</v>
      </c>
      <c r="Q5800" s="8">
        <f>P5800-Table3[[#This Row],[paid]]</f>
        <v>1122.0408689524606</v>
      </c>
      <c r="R5800" s="8">
        <v>14.798757142268709</v>
      </c>
      <c r="S5800" s="8">
        <v>3000</v>
      </c>
      <c r="T5800" s="10">
        <v>0.13</v>
      </c>
      <c r="U5800" s="8">
        <v>1105.3468947332856</v>
      </c>
      <c r="V5800" s="10">
        <v>4.9830472286327622E-2</v>
      </c>
    </row>
    <row r="5801" spans="1:22" x14ac:dyDescent="0.25">
      <c r="A5801" s="6">
        <v>44766</v>
      </c>
      <c r="B5801" s="7" t="str">
        <f t="shared" si="90"/>
        <v>7</v>
      </c>
      <c r="C5801" s="17">
        <f>_xlfn.ISOWEEKNUM(Table3[[#This Row],[dt]])</f>
        <v>29</v>
      </c>
      <c r="D5801" s="1">
        <v>18204</v>
      </c>
      <c r="E5801" s="1" t="s">
        <v>10</v>
      </c>
      <c r="F5801" s="1" t="s">
        <v>95</v>
      </c>
      <c r="G5801" s="1" t="s">
        <v>46</v>
      </c>
      <c r="H5801" s="1" t="s">
        <v>17</v>
      </c>
      <c r="I5801" s="1" t="s">
        <v>18</v>
      </c>
      <c r="J5801" s="1" t="s">
        <v>13</v>
      </c>
      <c r="K5801" s="1" t="s">
        <v>15</v>
      </c>
      <c r="L5801" s="1" t="s">
        <v>81</v>
      </c>
      <c r="M5801" s="1">
        <v>276480</v>
      </c>
      <c r="N5801" s="17">
        <v>1296.3138083602985</v>
      </c>
      <c r="O5801" s="8">
        <v>2084.2090903369885</v>
      </c>
      <c r="P5801" s="8">
        <v>3171.1138771289848</v>
      </c>
      <c r="Q5801" s="8">
        <f>P5801-Table3[[#This Row],[paid]]</f>
        <v>1086.9047867919962</v>
      </c>
      <c r="R5801" s="8">
        <v>2.44625480086501</v>
      </c>
      <c r="S5801" s="8">
        <v>1400</v>
      </c>
      <c r="T5801" s="10">
        <v>0.06</v>
      </c>
      <c r="U5801" s="8">
        <v>551.8713180495821</v>
      </c>
      <c r="V5801" s="10">
        <v>2.9005124562583615E-2</v>
      </c>
    </row>
    <row r="5802" spans="1:22" x14ac:dyDescent="0.25">
      <c r="A5802" s="6">
        <v>44766</v>
      </c>
      <c r="B5802" s="7" t="str">
        <f t="shared" si="90"/>
        <v>7</v>
      </c>
      <c r="C5802" s="17">
        <f>_xlfn.ISOWEEKNUM(Table3[[#This Row],[dt]])</f>
        <v>29</v>
      </c>
      <c r="D5802" s="1">
        <v>12790</v>
      </c>
      <c r="E5802" s="1" t="s">
        <v>10</v>
      </c>
      <c r="F5802" s="1" t="s">
        <v>93</v>
      </c>
      <c r="G5802" s="1" t="s">
        <v>67</v>
      </c>
      <c r="H5802" s="1" t="s">
        <v>19</v>
      </c>
      <c r="I5802" s="1" t="s">
        <v>21</v>
      </c>
      <c r="J5802" s="1" t="s">
        <v>16</v>
      </c>
      <c r="K5802" s="1" t="s">
        <v>14</v>
      </c>
      <c r="L5802" s="1" t="s">
        <v>78</v>
      </c>
      <c r="M5802" s="1">
        <v>88570</v>
      </c>
      <c r="N5802" s="17">
        <v>150.96622989240439</v>
      </c>
      <c r="O5802" s="8">
        <v>1846.9087723276209</v>
      </c>
      <c r="P5802" s="8">
        <v>2904.3838990990625</v>
      </c>
      <c r="Q5802" s="8">
        <f>P5802-Table3[[#This Row],[paid]]</f>
        <v>1057.4751267714416</v>
      </c>
      <c r="R5802" s="8">
        <v>19.238633045079386</v>
      </c>
      <c r="S5802" s="8">
        <v>4000</v>
      </c>
      <c r="T5802" s="10">
        <v>0.04</v>
      </c>
      <c r="U5802" s="8">
        <v>94.401671300909527</v>
      </c>
      <c r="V5802" s="10">
        <v>5.417194293208096E-3</v>
      </c>
    </row>
    <row r="5803" spans="1:22" x14ac:dyDescent="0.25">
      <c r="A5803" s="6">
        <v>44766</v>
      </c>
      <c r="B5803" s="7" t="str">
        <f t="shared" si="90"/>
        <v>7</v>
      </c>
      <c r="C5803" s="17">
        <f>_xlfn.ISOWEEKNUM(Table3[[#This Row],[dt]])</f>
        <v>29</v>
      </c>
      <c r="D5803" s="1">
        <v>18006</v>
      </c>
      <c r="E5803" s="1" t="s">
        <v>10</v>
      </c>
      <c r="F5803" s="1" t="s">
        <v>93</v>
      </c>
      <c r="G5803" s="1" t="s">
        <v>43</v>
      </c>
      <c r="H5803" s="1" t="s">
        <v>11</v>
      </c>
      <c r="I5803" s="1" t="s">
        <v>12</v>
      </c>
      <c r="J5803" s="1" t="s">
        <v>16</v>
      </c>
      <c r="K5803" s="1" t="s">
        <v>14</v>
      </c>
      <c r="L5803" s="1" t="s">
        <v>78</v>
      </c>
      <c r="M5803" s="1">
        <v>112300</v>
      </c>
      <c r="N5803" s="17">
        <v>535.70941801826359</v>
      </c>
      <c r="O5803" s="8">
        <v>3540.4897648885758</v>
      </c>
      <c r="P5803" s="8">
        <v>4515.88978916209</v>
      </c>
      <c r="Q5803" s="8">
        <f>P5803-Table3[[#This Row],[paid]]</f>
        <v>975.40002427351419</v>
      </c>
      <c r="R5803" s="8">
        <v>8.4297375354489894</v>
      </c>
      <c r="S5803" s="8">
        <v>7600</v>
      </c>
      <c r="T5803" s="10">
        <v>0.08</v>
      </c>
      <c r="U5803" s="8">
        <v>1988.5535736110103</v>
      </c>
      <c r="V5803" s="10">
        <v>7.3390984075218116E-2</v>
      </c>
    </row>
    <row r="5804" spans="1:22" x14ac:dyDescent="0.25">
      <c r="A5804" s="6">
        <v>44766</v>
      </c>
      <c r="B5804" s="7" t="str">
        <f t="shared" si="90"/>
        <v>7</v>
      </c>
      <c r="C5804" s="17">
        <f>_xlfn.ISOWEEKNUM(Table3[[#This Row],[dt]])</f>
        <v>29</v>
      </c>
      <c r="D5804" s="1">
        <v>3016</v>
      </c>
      <c r="E5804" s="1" t="s">
        <v>10</v>
      </c>
      <c r="F5804" s="1" t="s">
        <v>94</v>
      </c>
      <c r="G5804" s="1" t="s">
        <v>31</v>
      </c>
      <c r="H5804" s="1" t="s">
        <v>11</v>
      </c>
      <c r="I5804" s="1" t="s">
        <v>12</v>
      </c>
      <c r="J5804" s="1" t="s">
        <v>16</v>
      </c>
      <c r="K5804" s="1" t="s">
        <v>15</v>
      </c>
      <c r="L5804" s="1" t="s">
        <v>76</v>
      </c>
      <c r="M5804" s="1">
        <v>917280</v>
      </c>
      <c r="N5804" s="17">
        <v>4874.8328956461646</v>
      </c>
      <c r="O5804" s="8">
        <v>15805.671391693566</v>
      </c>
      <c r="P5804" s="8">
        <v>16699.177901604093</v>
      </c>
      <c r="Q5804" s="8">
        <f>P5804-Table3[[#This Row],[paid]]</f>
        <v>893.5065099105268</v>
      </c>
      <c r="R5804" s="8">
        <v>3.4255898118104819</v>
      </c>
      <c r="S5804" s="8">
        <v>23200</v>
      </c>
      <c r="T5804" s="10">
        <v>7.0000000000000007E-2</v>
      </c>
      <c r="U5804" s="8">
        <v>6858.4692826637975</v>
      </c>
      <c r="V5804" s="10">
        <v>6.845116690849179E-2</v>
      </c>
    </row>
    <row r="5805" spans="1:22" x14ac:dyDescent="0.25">
      <c r="A5805" s="6">
        <v>44766</v>
      </c>
      <c r="B5805" s="7" t="str">
        <f t="shared" si="90"/>
        <v>7</v>
      </c>
      <c r="C5805" s="17">
        <f>_xlfn.ISOWEEKNUM(Table3[[#This Row],[dt]])</f>
        <v>29</v>
      </c>
      <c r="D5805" s="1">
        <v>17947</v>
      </c>
      <c r="E5805" s="1" t="s">
        <v>10</v>
      </c>
      <c r="F5805" s="1" t="s">
        <v>89</v>
      </c>
      <c r="G5805" s="1" t="s">
        <v>30</v>
      </c>
      <c r="H5805" s="1" t="s">
        <v>19</v>
      </c>
      <c r="I5805" s="1" t="s">
        <v>12</v>
      </c>
      <c r="J5805" s="1" t="s">
        <v>16</v>
      </c>
      <c r="K5805" s="1" t="s">
        <v>14</v>
      </c>
      <c r="L5805" s="1" t="s">
        <v>79</v>
      </c>
      <c r="M5805" s="1">
        <v>240600</v>
      </c>
      <c r="N5805" s="17">
        <v>477.01906816724005</v>
      </c>
      <c r="O5805" s="8">
        <v>4716.2562037836888</v>
      </c>
      <c r="P5805" s="8">
        <v>5514.0787734481883</v>
      </c>
      <c r="Q5805" s="8">
        <f>P5805-Table3[[#This Row],[paid]]</f>
        <v>797.8225696644995</v>
      </c>
      <c r="R5805" s="8">
        <v>11.559451479861986</v>
      </c>
      <c r="S5805" s="8">
        <v>6400</v>
      </c>
      <c r="T5805" s="10">
        <v>0.15</v>
      </c>
      <c r="U5805" s="8">
        <v>377.92767498743797</v>
      </c>
      <c r="V5805" s="10">
        <v>1.1423113165256909E-2</v>
      </c>
    </row>
    <row r="5806" spans="1:22" x14ac:dyDescent="0.25">
      <c r="A5806" s="6">
        <v>44766</v>
      </c>
      <c r="B5806" s="7" t="str">
        <f t="shared" si="90"/>
        <v>7</v>
      </c>
      <c r="C5806" s="17">
        <f>_xlfn.ISOWEEKNUM(Table3[[#This Row],[dt]])</f>
        <v>29</v>
      </c>
      <c r="D5806" s="1">
        <v>13948</v>
      </c>
      <c r="E5806" s="1" t="s">
        <v>10</v>
      </c>
      <c r="F5806" s="1" t="s">
        <v>90</v>
      </c>
      <c r="G5806" s="1" t="s">
        <v>65</v>
      </c>
      <c r="H5806" s="1" t="s">
        <v>11</v>
      </c>
      <c r="I5806" s="1" t="s">
        <v>18</v>
      </c>
      <c r="J5806" s="1" t="s">
        <v>13</v>
      </c>
      <c r="K5806" s="1" t="s">
        <v>14</v>
      </c>
      <c r="L5806" s="1" t="s">
        <v>75</v>
      </c>
      <c r="M5806" s="1">
        <v>140170</v>
      </c>
      <c r="N5806" s="17">
        <v>574.23187218353132</v>
      </c>
      <c r="O5806" s="8">
        <v>3736.0348795786444</v>
      </c>
      <c r="P5806" s="8">
        <v>4469.4797988404562</v>
      </c>
      <c r="Q5806" s="8">
        <f>P5806-Table3[[#This Row],[paid]]</f>
        <v>733.44491926181172</v>
      </c>
      <c r="R5806" s="8">
        <v>7.7834059991221762</v>
      </c>
      <c r="S5806" s="8">
        <v>5200</v>
      </c>
      <c r="T5806" s="10">
        <v>0.1</v>
      </c>
      <c r="U5806" s="8">
        <v>2061.8018419254486</v>
      </c>
      <c r="V5806" s="10">
        <v>7.6884482263474829E-2</v>
      </c>
    </row>
    <row r="5807" spans="1:22" x14ac:dyDescent="0.25">
      <c r="A5807" s="6">
        <v>44766</v>
      </c>
      <c r="B5807" s="7" t="str">
        <f t="shared" si="90"/>
        <v>7</v>
      </c>
      <c r="C5807" s="17">
        <f>_xlfn.ISOWEEKNUM(Table3[[#This Row],[dt]])</f>
        <v>29</v>
      </c>
      <c r="D5807" s="1">
        <v>16483</v>
      </c>
      <c r="E5807" s="1" t="s">
        <v>10</v>
      </c>
      <c r="F5807" s="1" t="s">
        <v>90</v>
      </c>
      <c r="G5807" s="1" t="s">
        <v>53</v>
      </c>
      <c r="H5807" s="1" t="s">
        <v>17</v>
      </c>
      <c r="I5807" s="1" t="s">
        <v>18</v>
      </c>
      <c r="J5807" s="1" t="s">
        <v>13</v>
      </c>
      <c r="K5807" s="1" t="s">
        <v>15</v>
      </c>
      <c r="L5807" s="1" t="s">
        <v>75</v>
      </c>
      <c r="M5807" s="1">
        <v>232550</v>
      </c>
      <c r="N5807" s="17">
        <v>759.92257418747056</v>
      </c>
      <c r="O5807" s="8">
        <v>4649.8590873196708</v>
      </c>
      <c r="P5807" s="8">
        <v>5305.6049358032533</v>
      </c>
      <c r="Q5807" s="8">
        <f>P5807-Table3[[#This Row],[paid]]</f>
        <v>655.74584848358245</v>
      </c>
      <c r="R5807" s="8">
        <v>6.9817704013808868</v>
      </c>
      <c r="S5807" s="8">
        <v>10000</v>
      </c>
      <c r="T5807" s="10">
        <v>0.06</v>
      </c>
      <c r="U5807" s="8">
        <v>1389.1348962715069</v>
      </c>
      <c r="V5807" s="10">
        <v>4.3637339288034642E-2</v>
      </c>
    </row>
    <row r="5808" spans="1:22" x14ac:dyDescent="0.25">
      <c r="A5808" s="6">
        <v>44766</v>
      </c>
      <c r="B5808" s="7" t="str">
        <f t="shared" si="90"/>
        <v>7</v>
      </c>
      <c r="C5808" s="17">
        <f>_xlfn.ISOWEEKNUM(Table3[[#This Row],[dt]])</f>
        <v>29</v>
      </c>
      <c r="D5808" s="1">
        <v>2973</v>
      </c>
      <c r="E5808" s="1" t="s">
        <v>10</v>
      </c>
      <c r="F5808" s="1" t="s">
        <v>95</v>
      </c>
      <c r="G5808" s="1" t="s">
        <v>34</v>
      </c>
      <c r="H5808" s="1" t="s">
        <v>11</v>
      </c>
      <c r="I5808" s="1" t="s">
        <v>21</v>
      </c>
      <c r="J5808" s="1" t="s">
        <v>16</v>
      </c>
      <c r="K5808" s="1" t="s">
        <v>14</v>
      </c>
      <c r="L5808" s="1" t="s">
        <v>76</v>
      </c>
      <c r="M5808" s="1">
        <v>70240</v>
      </c>
      <c r="N5808" s="17">
        <v>289.79886539453327</v>
      </c>
      <c r="O5808" s="8">
        <v>1184.517468400117</v>
      </c>
      <c r="P5808" s="8">
        <v>1787.8740540747851</v>
      </c>
      <c r="Q5808" s="8">
        <f>P5808-Table3[[#This Row],[paid]]</f>
        <v>603.35658567466817</v>
      </c>
      <c r="R5808" s="8">
        <v>6.1693618145839411</v>
      </c>
      <c r="S5808" s="8">
        <v>1200</v>
      </c>
      <c r="T5808" s="10">
        <v>0.05</v>
      </c>
      <c r="U5808" s="8">
        <v>377.31428617836434</v>
      </c>
      <c r="V5808" s="10">
        <v>3.5173458790196344E-2</v>
      </c>
    </row>
    <row r="5809" spans="1:22" x14ac:dyDescent="0.25">
      <c r="A5809" s="6">
        <v>44766</v>
      </c>
      <c r="B5809" s="7" t="str">
        <f t="shared" si="90"/>
        <v>7</v>
      </c>
      <c r="C5809" s="17">
        <f>_xlfn.ISOWEEKNUM(Table3[[#This Row],[dt]])</f>
        <v>29</v>
      </c>
      <c r="D5809" s="1">
        <v>17267</v>
      </c>
      <c r="E5809" s="1" t="s">
        <v>10</v>
      </c>
      <c r="F5809" s="1" t="s">
        <v>90</v>
      </c>
      <c r="G5809" s="1" t="s">
        <v>50</v>
      </c>
      <c r="H5809" s="1" t="s">
        <v>11</v>
      </c>
      <c r="I5809" s="1" t="s">
        <v>21</v>
      </c>
      <c r="J5809" s="1" t="s">
        <v>13</v>
      </c>
      <c r="K5809" s="1" t="s">
        <v>15</v>
      </c>
      <c r="L5809" s="1" t="s">
        <v>77</v>
      </c>
      <c r="M5809" s="1">
        <v>164510</v>
      </c>
      <c r="N5809" s="17">
        <v>672.05719288007015</v>
      </c>
      <c r="O5809" s="8">
        <v>1649.8763197167216</v>
      </c>
      <c r="P5809" s="8">
        <v>2200.0223175161127</v>
      </c>
      <c r="Q5809" s="8">
        <f>P5809-Table3[[#This Row],[paid]]</f>
        <v>550.14599779939113</v>
      </c>
      <c r="R5809" s="8">
        <v>3.2735641264220661</v>
      </c>
      <c r="S5809" s="8">
        <v>1200</v>
      </c>
      <c r="T5809" s="10">
        <v>0.06</v>
      </c>
      <c r="U5809" s="8">
        <v>39.982045711700721</v>
      </c>
      <c r="V5809" s="10">
        <v>3.0289121306764422E-3</v>
      </c>
    </row>
    <row r="5810" spans="1:22" x14ac:dyDescent="0.25">
      <c r="A5810" s="6">
        <v>44766</v>
      </c>
      <c r="B5810" s="7" t="str">
        <f t="shared" si="90"/>
        <v>7</v>
      </c>
      <c r="C5810" s="17">
        <f>_xlfn.ISOWEEKNUM(Table3[[#This Row],[dt]])</f>
        <v>29</v>
      </c>
      <c r="D5810" s="1">
        <v>13250</v>
      </c>
      <c r="E5810" s="1" t="s">
        <v>10</v>
      </c>
      <c r="F5810" s="1" t="s">
        <v>91</v>
      </c>
      <c r="G5810" s="1" t="s">
        <v>27</v>
      </c>
      <c r="H5810" s="1" t="s">
        <v>11</v>
      </c>
      <c r="I5810" s="1" t="s">
        <v>18</v>
      </c>
      <c r="J5810" s="1" t="s">
        <v>13</v>
      </c>
      <c r="K5810" s="1" t="s">
        <v>15</v>
      </c>
      <c r="L5810" s="1" t="s">
        <v>75</v>
      </c>
      <c r="M5810" s="1">
        <v>189940</v>
      </c>
      <c r="N5810" s="17">
        <v>606.47508771929824</v>
      </c>
      <c r="O5810" s="8">
        <v>4942.2672379182741</v>
      </c>
      <c r="P5810" s="8">
        <v>5489.6739132760058</v>
      </c>
      <c r="Q5810" s="8">
        <f>P5810-Table3[[#This Row],[paid]]</f>
        <v>547.40667535773173</v>
      </c>
      <c r="R5810" s="8">
        <v>9.0517714980188178</v>
      </c>
      <c r="S5810" s="8">
        <v>3600</v>
      </c>
      <c r="T5810" s="10">
        <v>7.0000000000000007E-2</v>
      </c>
      <c r="U5810" s="8">
        <v>1138.3187586525935</v>
      </c>
      <c r="V5810" s="10">
        <v>3.4559392070620969E-2</v>
      </c>
    </row>
    <row r="5811" spans="1:22" x14ac:dyDescent="0.25">
      <c r="A5811" s="6">
        <v>44766</v>
      </c>
      <c r="B5811" s="7" t="str">
        <f t="shared" si="90"/>
        <v>7</v>
      </c>
      <c r="C5811" s="17">
        <f>_xlfn.ISOWEEKNUM(Table3[[#This Row],[dt]])</f>
        <v>29</v>
      </c>
      <c r="D5811" s="1">
        <v>9363</v>
      </c>
      <c r="E5811" s="1" t="s">
        <v>10</v>
      </c>
      <c r="F5811" s="1" t="s">
        <v>94</v>
      </c>
      <c r="G5811" s="1" t="s">
        <v>70</v>
      </c>
      <c r="H5811" s="1" t="s">
        <v>11</v>
      </c>
      <c r="I5811" s="1" t="s">
        <v>18</v>
      </c>
      <c r="J5811" s="1" t="s">
        <v>13</v>
      </c>
      <c r="K5811" s="1" t="s">
        <v>14</v>
      </c>
      <c r="L5811" s="1" t="s">
        <v>78</v>
      </c>
      <c r="M5811" s="1">
        <v>112120</v>
      </c>
      <c r="N5811" s="17">
        <v>515.02391140196323</v>
      </c>
      <c r="O5811" s="8">
        <v>2832.8654507232472</v>
      </c>
      <c r="P5811" s="8">
        <v>3331.0352623446856</v>
      </c>
      <c r="Q5811" s="8">
        <f>P5811-Table3[[#This Row],[paid]]</f>
        <v>498.16981162143838</v>
      </c>
      <c r="R5811" s="8">
        <v>6.4677293395507931</v>
      </c>
      <c r="S5811" s="8">
        <v>2400</v>
      </c>
      <c r="T5811" s="10">
        <v>0.12</v>
      </c>
      <c r="U5811" s="8">
        <v>590.38809112588149</v>
      </c>
      <c r="V5811" s="10">
        <v>2.9539769902761533E-2</v>
      </c>
    </row>
    <row r="5812" spans="1:22" x14ac:dyDescent="0.25">
      <c r="A5812" s="6">
        <v>44766</v>
      </c>
      <c r="B5812" s="7" t="str">
        <f t="shared" si="90"/>
        <v>7</v>
      </c>
      <c r="C5812" s="17">
        <f>_xlfn.ISOWEEKNUM(Table3[[#This Row],[dt]])</f>
        <v>29</v>
      </c>
      <c r="D5812" s="1">
        <v>8767</v>
      </c>
      <c r="E5812" s="1" t="s">
        <v>10</v>
      </c>
      <c r="F5812" s="1" t="s">
        <v>91</v>
      </c>
      <c r="G5812" s="1" t="s">
        <v>51</v>
      </c>
      <c r="H5812" s="1" t="s">
        <v>17</v>
      </c>
      <c r="I5812" s="1" t="s">
        <v>18</v>
      </c>
      <c r="J5812" s="1" t="s">
        <v>13</v>
      </c>
      <c r="K5812" s="1" t="s">
        <v>14</v>
      </c>
      <c r="L5812" s="1" t="s">
        <v>80</v>
      </c>
      <c r="M5812" s="1">
        <v>174190</v>
      </c>
      <c r="N5812" s="17">
        <v>368.28004451038572</v>
      </c>
      <c r="O5812" s="8">
        <v>4443.2108606206475</v>
      </c>
      <c r="P5812" s="8">
        <v>4784.6371155508814</v>
      </c>
      <c r="Q5812" s="8">
        <f>P5812-Table3[[#This Row],[paid]]</f>
        <v>341.42625493023388</v>
      </c>
      <c r="R5812" s="8">
        <v>12.991844621697801</v>
      </c>
      <c r="S5812" s="8">
        <v>6800</v>
      </c>
      <c r="T5812" s="10">
        <v>0.12</v>
      </c>
      <c r="U5812" s="8">
        <v>3030.13709151288</v>
      </c>
      <c r="V5812" s="10">
        <v>0.10555091982714221</v>
      </c>
    </row>
    <row r="5813" spans="1:22" x14ac:dyDescent="0.25">
      <c r="A5813" s="6">
        <v>44766</v>
      </c>
      <c r="B5813" s="7" t="str">
        <f t="shared" si="90"/>
        <v>7</v>
      </c>
      <c r="C5813" s="17">
        <f>_xlfn.ISOWEEKNUM(Table3[[#This Row],[dt]])</f>
        <v>29</v>
      </c>
      <c r="D5813" s="1">
        <v>3534</v>
      </c>
      <c r="E5813" s="1" t="s">
        <v>10</v>
      </c>
      <c r="F5813" s="1" t="s">
        <v>93</v>
      </c>
      <c r="G5813" s="1" t="s">
        <v>68</v>
      </c>
      <c r="H5813" s="1" t="s">
        <v>11</v>
      </c>
      <c r="I5813" s="1" t="s">
        <v>18</v>
      </c>
      <c r="J5813" s="1" t="s">
        <v>13</v>
      </c>
      <c r="K5813" s="1" t="s">
        <v>14</v>
      </c>
      <c r="L5813" s="1" t="s">
        <v>76</v>
      </c>
      <c r="M5813" s="1">
        <v>102630</v>
      </c>
      <c r="N5813" s="17">
        <v>213.9657306664929</v>
      </c>
      <c r="O5813" s="8">
        <v>2949.9810813430695</v>
      </c>
      <c r="P5813" s="8">
        <v>3287.4732162598998</v>
      </c>
      <c r="Q5813" s="8">
        <f>P5813-Table3[[#This Row],[paid]]</f>
        <v>337.49213491683031</v>
      </c>
      <c r="R5813" s="8">
        <v>15.364484798661822</v>
      </c>
      <c r="S5813" s="8">
        <v>1800</v>
      </c>
      <c r="T5813" s="10">
        <v>0.08</v>
      </c>
      <c r="U5813" s="8">
        <v>370.24464264745546</v>
      </c>
      <c r="V5813" s="10">
        <v>1.8770477014394063E-2</v>
      </c>
    </row>
    <row r="5814" spans="1:22" x14ac:dyDescent="0.25">
      <c r="A5814" s="6">
        <v>44766</v>
      </c>
      <c r="B5814" s="7" t="str">
        <f t="shared" si="90"/>
        <v>7</v>
      </c>
      <c r="C5814" s="17">
        <f>_xlfn.ISOWEEKNUM(Table3[[#This Row],[dt]])</f>
        <v>29</v>
      </c>
      <c r="D5814" s="1">
        <v>10601</v>
      </c>
      <c r="E5814" s="1" t="s">
        <v>10</v>
      </c>
      <c r="F5814" s="1" t="s">
        <v>93</v>
      </c>
      <c r="G5814" s="1" t="s">
        <v>30</v>
      </c>
      <c r="H5814" s="1" t="s">
        <v>11</v>
      </c>
      <c r="I5814" s="1" t="s">
        <v>21</v>
      </c>
      <c r="J5814" s="1" t="s">
        <v>16</v>
      </c>
      <c r="K5814" s="1" t="s">
        <v>14</v>
      </c>
      <c r="L5814" s="1" t="s">
        <v>75</v>
      </c>
      <c r="M5814" s="1">
        <v>113010</v>
      </c>
      <c r="N5814" s="17">
        <v>509.76775373361778</v>
      </c>
      <c r="O5814" s="8">
        <v>2265.1853222835693</v>
      </c>
      <c r="P5814" s="8">
        <v>2600.7171926370634</v>
      </c>
      <c r="Q5814" s="8">
        <f>P5814-Table3[[#This Row],[paid]]</f>
        <v>335.53187035349401</v>
      </c>
      <c r="R5814" s="8">
        <v>5.1017687438819124</v>
      </c>
      <c r="S5814" s="8">
        <v>3200</v>
      </c>
      <c r="T5814" s="10">
        <v>0.08</v>
      </c>
      <c r="U5814" s="8">
        <v>1236.5220730991255</v>
      </c>
      <c r="V5814" s="10">
        <v>7.9242376974568457E-2</v>
      </c>
    </row>
    <row r="5815" spans="1:22" x14ac:dyDescent="0.25">
      <c r="A5815" s="6">
        <v>44766</v>
      </c>
      <c r="B5815" s="7" t="str">
        <f t="shared" si="90"/>
        <v>7</v>
      </c>
      <c r="C5815" s="17">
        <f>_xlfn.ISOWEEKNUM(Table3[[#This Row],[dt]])</f>
        <v>29</v>
      </c>
      <c r="D5815" s="1">
        <v>16861</v>
      </c>
      <c r="E5815" s="1" t="s">
        <v>10</v>
      </c>
      <c r="F5815" s="1" t="s">
        <v>94</v>
      </c>
      <c r="G5815" s="1" t="s">
        <v>57</v>
      </c>
      <c r="H5815" s="1" t="s">
        <v>11</v>
      </c>
      <c r="I5815" s="1" t="s">
        <v>18</v>
      </c>
      <c r="J5815" s="1" t="s">
        <v>13</v>
      </c>
      <c r="K5815" s="1" t="s">
        <v>15</v>
      </c>
      <c r="L5815" s="1" t="s">
        <v>76</v>
      </c>
      <c r="M5815" s="1">
        <v>357360</v>
      </c>
      <c r="N5815" s="17">
        <v>1209.5339888841386</v>
      </c>
      <c r="O5815" s="8">
        <v>5029.6406877256122</v>
      </c>
      <c r="P5815" s="8">
        <v>5336.4222488409841</v>
      </c>
      <c r="Q5815" s="8">
        <f>P5815-Table3[[#This Row],[paid]]</f>
        <v>306.78156111537191</v>
      </c>
      <c r="R5815" s="8">
        <v>4.4119655155487827</v>
      </c>
      <c r="S5815" s="8">
        <v>2200</v>
      </c>
      <c r="T5815" s="10">
        <v>7.0000000000000007E-2</v>
      </c>
      <c r="U5815" s="8">
        <v>469.1243734491473</v>
      </c>
      <c r="V5815" s="10">
        <v>1.4651650849375607E-2</v>
      </c>
    </row>
    <row r="5816" spans="1:22" x14ac:dyDescent="0.25">
      <c r="A5816" s="6">
        <v>44766</v>
      </c>
      <c r="B5816" s="7" t="str">
        <f t="shared" si="90"/>
        <v>7</v>
      </c>
      <c r="C5816" s="17">
        <f>_xlfn.ISOWEEKNUM(Table3[[#This Row],[dt]])</f>
        <v>29</v>
      </c>
      <c r="D5816" s="1">
        <v>3010</v>
      </c>
      <c r="E5816" s="1" t="s">
        <v>24</v>
      </c>
      <c r="F5816" s="1" t="s">
        <v>95</v>
      </c>
      <c r="G5816" s="1" t="s">
        <v>58</v>
      </c>
      <c r="H5816" s="1" t="s">
        <v>11</v>
      </c>
      <c r="I5816" s="1" t="s">
        <v>18</v>
      </c>
      <c r="J5816" s="1" t="s">
        <v>13</v>
      </c>
      <c r="K5816" s="1" t="s">
        <v>15</v>
      </c>
      <c r="L5816" s="1" t="s">
        <v>81</v>
      </c>
      <c r="M5816" s="1">
        <v>65360</v>
      </c>
      <c r="N5816" s="17">
        <v>207.8789208159684</v>
      </c>
      <c r="O5816" s="8">
        <v>1457.9862583356271</v>
      </c>
      <c r="P5816" s="8">
        <v>1741.865574409896</v>
      </c>
      <c r="Q5816" s="8">
        <f>P5816-Table3[[#This Row],[paid]]</f>
        <v>283.8793160742689</v>
      </c>
      <c r="R5816" s="8">
        <v>8.3792313697449838</v>
      </c>
      <c r="S5816" s="8">
        <v>1600</v>
      </c>
      <c r="T5816" s="10">
        <v>0.06</v>
      </c>
      <c r="U5816" s="8">
        <v>500.15887261855664</v>
      </c>
      <c r="V5816" s="10">
        <v>4.7856627588115208E-2</v>
      </c>
    </row>
    <row r="5817" spans="1:22" x14ac:dyDescent="0.25">
      <c r="A5817" s="6">
        <v>44766</v>
      </c>
      <c r="B5817" s="7" t="str">
        <f t="shared" si="90"/>
        <v>7</v>
      </c>
      <c r="C5817" s="17">
        <f>_xlfn.ISOWEEKNUM(Table3[[#This Row],[dt]])</f>
        <v>29</v>
      </c>
      <c r="D5817" s="1">
        <v>15810</v>
      </c>
      <c r="E5817" s="1" t="s">
        <v>10</v>
      </c>
      <c r="F5817" s="1" t="s">
        <v>94</v>
      </c>
      <c r="G5817" s="1" t="s">
        <v>54</v>
      </c>
      <c r="H5817" s="1" t="s">
        <v>11</v>
      </c>
      <c r="I5817" s="1" t="s">
        <v>18</v>
      </c>
      <c r="J5817" s="1" t="s">
        <v>16</v>
      </c>
      <c r="K5817" s="1" t="s">
        <v>14</v>
      </c>
      <c r="L5817" s="1" t="s">
        <v>81</v>
      </c>
      <c r="M5817" s="1">
        <v>54390</v>
      </c>
      <c r="N5817" s="17">
        <v>297.00504060487259</v>
      </c>
      <c r="O5817" s="8">
        <v>1000.1115867189786</v>
      </c>
      <c r="P5817" s="8">
        <v>1269.3939419780932</v>
      </c>
      <c r="Q5817" s="8">
        <f>P5817-Table3[[#This Row],[paid]]</f>
        <v>269.28235525911452</v>
      </c>
      <c r="R5817" s="8">
        <v>4.273981139824695</v>
      </c>
      <c r="S5817" s="8">
        <v>1000</v>
      </c>
      <c r="T5817" s="10">
        <v>0.15</v>
      </c>
      <c r="U5817" s="8">
        <v>115.30769536911932</v>
      </c>
      <c r="V5817" s="10">
        <v>1.5139468208142914E-2</v>
      </c>
    </row>
    <row r="5818" spans="1:22" x14ac:dyDescent="0.25">
      <c r="A5818" s="6">
        <v>44766</v>
      </c>
      <c r="B5818" s="7" t="str">
        <f t="shared" si="90"/>
        <v>7</v>
      </c>
      <c r="C5818" s="17">
        <f>_xlfn.ISOWEEKNUM(Table3[[#This Row],[dt]])</f>
        <v>29</v>
      </c>
      <c r="D5818" s="1">
        <v>16205</v>
      </c>
      <c r="E5818" s="1" t="s">
        <v>10</v>
      </c>
      <c r="F5818" s="1" t="s">
        <v>89</v>
      </c>
      <c r="G5818" s="1" t="s">
        <v>37</v>
      </c>
      <c r="H5818" s="1" t="s">
        <v>17</v>
      </c>
      <c r="I5818" s="1" t="s">
        <v>12</v>
      </c>
      <c r="J5818" s="1" t="s">
        <v>13</v>
      </c>
      <c r="K5818" s="1" t="s">
        <v>14</v>
      </c>
      <c r="L5818" s="1" t="s">
        <v>80</v>
      </c>
      <c r="M5818" s="1">
        <v>278340</v>
      </c>
      <c r="N5818" s="17">
        <v>1519.792468837695</v>
      </c>
      <c r="O5818" s="8">
        <v>11739.719117909806</v>
      </c>
      <c r="P5818" s="8">
        <v>11847.235525676782</v>
      </c>
      <c r="Q5818" s="8">
        <f>P5818-Table3[[#This Row],[paid]]</f>
        <v>107.51640776697604</v>
      </c>
      <c r="R5818" s="8">
        <v>7.7952982190636178</v>
      </c>
      <c r="S5818" s="8">
        <v>15600</v>
      </c>
      <c r="T5818" s="10">
        <v>0.09</v>
      </c>
      <c r="U5818" s="8">
        <v>6190.1369843551574</v>
      </c>
      <c r="V5818" s="10">
        <v>8.7082720281581497E-2</v>
      </c>
    </row>
    <row r="5819" spans="1:22" x14ac:dyDescent="0.25">
      <c r="A5819" s="6">
        <v>44766</v>
      </c>
      <c r="B5819" s="7" t="str">
        <f t="shared" si="90"/>
        <v>7</v>
      </c>
      <c r="C5819" s="17">
        <f>_xlfn.ISOWEEKNUM(Table3[[#This Row],[dt]])</f>
        <v>29</v>
      </c>
      <c r="D5819" s="1">
        <v>16256</v>
      </c>
      <c r="E5819" s="1" t="s">
        <v>10</v>
      </c>
      <c r="F5819" s="1" t="s">
        <v>91</v>
      </c>
      <c r="G5819" s="1" t="s">
        <v>37</v>
      </c>
      <c r="H5819" s="1" t="s">
        <v>17</v>
      </c>
      <c r="I5819" s="1" t="s">
        <v>12</v>
      </c>
      <c r="J5819" s="1" t="s">
        <v>16</v>
      </c>
      <c r="K5819" s="1" t="s">
        <v>14</v>
      </c>
      <c r="L5819" s="1" t="s">
        <v>78</v>
      </c>
      <c r="M5819" s="1">
        <v>278290</v>
      </c>
      <c r="N5819" s="17">
        <v>830.46309002592079</v>
      </c>
      <c r="O5819" s="8">
        <v>5660.9955614401906</v>
      </c>
      <c r="P5819" s="8">
        <v>5719.2796430372791</v>
      </c>
      <c r="Q5819" s="8">
        <f>P5819-Table3[[#This Row],[paid]]</f>
        <v>58.284081597088516</v>
      </c>
      <c r="R5819" s="8">
        <v>6.8868559141608161</v>
      </c>
      <c r="S5819" s="8">
        <v>6400</v>
      </c>
      <c r="T5819" s="10">
        <v>0.1</v>
      </c>
      <c r="U5819" s="8">
        <v>237.78195565751139</v>
      </c>
      <c r="V5819" s="10">
        <v>6.9292513072280017E-3</v>
      </c>
    </row>
    <row r="5820" spans="1:22" x14ac:dyDescent="0.25">
      <c r="A5820" s="6">
        <v>44766</v>
      </c>
      <c r="B5820" s="7" t="str">
        <f t="shared" si="90"/>
        <v>7</v>
      </c>
      <c r="C5820" s="17">
        <f>_xlfn.ISOWEEKNUM(Table3[[#This Row],[dt]])</f>
        <v>29</v>
      </c>
      <c r="D5820" s="1">
        <v>15101</v>
      </c>
      <c r="E5820" s="1" t="s">
        <v>10</v>
      </c>
      <c r="F5820" s="1" t="s">
        <v>94</v>
      </c>
      <c r="G5820" s="1" t="s">
        <v>55</v>
      </c>
      <c r="H5820" s="1" t="s">
        <v>17</v>
      </c>
      <c r="I5820" s="1" t="s">
        <v>12</v>
      </c>
      <c r="J5820" s="1" t="s">
        <v>16</v>
      </c>
      <c r="K5820" s="1" t="s">
        <v>14</v>
      </c>
      <c r="L5820" s="1" t="s">
        <v>77</v>
      </c>
      <c r="M5820" s="1">
        <v>140710</v>
      </c>
      <c r="N5820" s="17">
        <v>458.14240424985007</v>
      </c>
      <c r="O5820" s="8">
        <v>8077.3592954381693</v>
      </c>
      <c r="P5820" s="8">
        <v>8115.308788600697</v>
      </c>
      <c r="Q5820" s="8">
        <f>P5820-Table3[[#This Row],[paid]]</f>
        <v>37.949493162527688</v>
      </c>
      <c r="R5820" s="8">
        <v>17.71350722683809</v>
      </c>
      <c r="S5820" s="8">
        <v>7600</v>
      </c>
      <c r="T5820" s="10">
        <v>0.1</v>
      </c>
      <c r="U5820" s="8">
        <v>1465.164058499083</v>
      </c>
      <c r="V5820" s="10">
        <v>3.0090538279068116E-2</v>
      </c>
    </row>
    <row r="5821" spans="1:22" x14ac:dyDescent="0.25">
      <c r="A5821" s="6">
        <v>44766</v>
      </c>
      <c r="B5821" s="7" t="str">
        <f t="shared" si="90"/>
        <v>7</v>
      </c>
      <c r="C5821" s="17">
        <f>_xlfn.ISOWEEKNUM(Table3[[#This Row],[dt]])</f>
        <v>29</v>
      </c>
      <c r="D5821" s="1">
        <v>17644</v>
      </c>
      <c r="E5821" s="1" t="s">
        <v>10</v>
      </c>
      <c r="F5821" s="1" t="s">
        <v>94</v>
      </c>
      <c r="G5821" s="1" t="s">
        <v>65</v>
      </c>
      <c r="H5821" s="1" t="s">
        <v>17</v>
      </c>
      <c r="I5821" s="1" t="s">
        <v>12</v>
      </c>
      <c r="J5821" s="1" t="s">
        <v>13</v>
      </c>
      <c r="K5821" s="1" t="s">
        <v>14</v>
      </c>
      <c r="L5821" s="1" t="s">
        <v>79</v>
      </c>
      <c r="M5821" s="1">
        <v>150</v>
      </c>
      <c r="N5821" s="17">
        <v>0</v>
      </c>
      <c r="O5821" s="8">
        <v>8.8305397062352942</v>
      </c>
      <c r="P5821" s="8">
        <v>6.4930439016435981</v>
      </c>
      <c r="Q5821" s="8">
        <f>P5821-Table3[[#This Row],[paid]]</f>
        <v>-2.337495804591696</v>
      </c>
      <c r="R5821" s="8">
        <v>66</v>
      </c>
      <c r="S5821" s="8">
        <v>300</v>
      </c>
      <c r="T5821" s="10">
        <v>0.1</v>
      </c>
      <c r="U5821" s="8">
        <v>3.1543814725997099</v>
      </c>
      <c r="V5821" s="10">
        <v>8.0968225904064162E-2</v>
      </c>
    </row>
    <row r="5822" spans="1:22" x14ac:dyDescent="0.25">
      <c r="A5822" s="6">
        <v>44766</v>
      </c>
      <c r="B5822" s="7" t="str">
        <f t="shared" si="90"/>
        <v>7</v>
      </c>
      <c r="C5822" s="17">
        <f>_xlfn.ISOWEEKNUM(Table3[[#This Row],[dt]])</f>
        <v>29</v>
      </c>
      <c r="D5822" s="1">
        <v>16911</v>
      </c>
      <c r="E5822" s="1" t="s">
        <v>10</v>
      </c>
      <c r="F5822" s="1" t="s">
        <v>94</v>
      </c>
      <c r="G5822" s="1" t="s">
        <v>34</v>
      </c>
      <c r="H5822" s="1" t="s">
        <v>11</v>
      </c>
      <c r="I5822" s="1" t="s">
        <v>18</v>
      </c>
      <c r="J5822" s="1" t="s">
        <v>16</v>
      </c>
      <c r="K5822" s="1" t="s">
        <v>15</v>
      </c>
      <c r="L5822" s="1" t="s">
        <v>80</v>
      </c>
      <c r="M5822" s="1">
        <v>130590</v>
      </c>
      <c r="N5822" s="17">
        <v>713.14808866045621</v>
      </c>
      <c r="O5822" s="8">
        <v>4149.4919412724657</v>
      </c>
      <c r="P5822" s="8">
        <v>4144.5409619473739</v>
      </c>
      <c r="Q5822" s="8">
        <f>P5822-Table3[[#This Row],[paid]]</f>
        <v>-4.9509793250917937</v>
      </c>
      <c r="R5822" s="8">
        <v>5.8116133631267024</v>
      </c>
      <c r="S5822" s="8">
        <v>5000</v>
      </c>
      <c r="T5822" s="10">
        <v>0.11</v>
      </c>
      <c r="U5822" s="8">
        <v>806.86730459378964</v>
      </c>
      <c r="V5822" s="10">
        <v>3.2446991194841159E-2</v>
      </c>
    </row>
    <row r="5823" spans="1:22" x14ac:dyDescent="0.25">
      <c r="A5823" s="6">
        <v>44766</v>
      </c>
      <c r="B5823" s="7" t="str">
        <f t="shared" si="90"/>
        <v>7</v>
      </c>
      <c r="C5823" s="17">
        <f>_xlfn.ISOWEEKNUM(Table3[[#This Row],[dt]])</f>
        <v>29</v>
      </c>
      <c r="D5823" s="1">
        <v>17628</v>
      </c>
      <c r="E5823" s="1" t="s">
        <v>10</v>
      </c>
      <c r="F5823" s="1" t="s">
        <v>94</v>
      </c>
      <c r="G5823" s="1" t="s">
        <v>63</v>
      </c>
      <c r="H5823" s="1" t="s">
        <v>11</v>
      </c>
      <c r="I5823" s="1" t="s">
        <v>18</v>
      </c>
      <c r="J5823" s="1" t="s">
        <v>13</v>
      </c>
      <c r="K5823" s="1" t="s">
        <v>15</v>
      </c>
      <c r="L5823" s="1" t="s">
        <v>75</v>
      </c>
      <c r="M5823" s="1">
        <v>14590</v>
      </c>
      <c r="N5823" s="17">
        <v>123.72472276581865</v>
      </c>
      <c r="O5823" s="8">
        <v>202.32983677695043</v>
      </c>
      <c r="P5823" s="8">
        <v>160.46924975949702</v>
      </c>
      <c r="Q5823" s="8">
        <f>P5823-Table3[[#This Row],[paid]]</f>
        <v>-41.860587017453412</v>
      </c>
      <c r="R5823" s="8">
        <v>1.2969861331855799</v>
      </c>
      <c r="S5823" s="8">
        <v>200</v>
      </c>
      <c r="T5823" s="10">
        <v>0.06</v>
      </c>
      <c r="U5823" s="8">
        <v>41.020353993595279</v>
      </c>
      <c r="V5823" s="10">
        <v>4.2604584216887301E-2</v>
      </c>
    </row>
    <row r="5824" spans="1:22" x14ac:dyDescent="0.25">
      <c r="A5824" s="6">
        <v>44766</v>
      </c>
      <c r="B5824" s="7" t="str">
        <f t="shared" si="90"/>
        <v>7</v>
      </c>
      <c r="C5824" s="17">
        <f>_xlfn.ISOWEEKNUM(Table3[[#This Row],[dt]])</f>
        <v>29</v>
      </c>
      <c r="D5824" s="1">
        <v>18220</v>
      </c>
      <c r="E5824" s="1" t="s">
        <v>10</v>
      </c>
      <c r="F5824" s="1" t="s">
        <v>94</v>
      </c>
      <c r="G5824" s="1" t="s">
        <v>64</v>
      </c>
      <c r="H5824" s="1" t="s">
        <v>17</v>
      </c>
      <c r="I5824" s="1" t="s">
        <v>12</v>
      </c>
      <c r="J5824" s="1" t="s">
        <v>16</v>
      </c>
      <c r="K5824" s="1" t="s">
        <v>15</v>
      </c>
      <c r="L5824" s="1" t="s">
        <v>78</v>
      </c>
      <c r="M5824" s="1">
        <v>3220</v>
      </c>
      <c r="N5824" s="17">
        <v>21.659563543003852</v>
      </c>
      <c r="O5824" s="8">
        <v>51.184017432725753</v>
      </c>
      <c r="P5824" s="8">
        <v>1.4104624401658272</v>
      </c>
      <c r="Q5824" s="8">
        <f>P5824-Table3[[#This Row],[paid]]</f>
        <v>-49.773554992559923</v>
      </c>
      <c r="R5824" s="8">
        <v>6.5119615054358454E-2</v>
      </c>
      <c r="S5824" s="8">
        <v>200</v>
      </c>
      <c r="T5824" s="10">
        <v>7.0000000000000007E-2</v>
      </c>
      <c r="U5824" s="8">
        <v>0.24040498922410858</v>
      </c>
      <c r="V5824" s="10">
        <v>2.8407348585126013E-2</v>
      </c>
    </row>
    <row r="5825" spans="1:22" x14ac:dyDescent="0.25">
      <c r="A5825" s="6">
        <v>44766</v>
      </c>
      <c r="B5825" s="7" t="str">
        <f t="shared" si="90"/>
        <v>7</v>
      </c>
      <c r="C5825" s="17">
        <f>_xlfn.ISOWEEKNUM(Table3[[#This Row],[dt]])</f>
        <v>29</v>
      </c>
      <c r="D5825" s="1">
        <v>18295</v>
      </c>
      <c r="E5825" s="1" t="s">
        <v>10</v>
      </c>
      <c r="F5825" s="1" t="s">
        <v>89</v>
      </c>
      <c r="G5825" s="1" t="s">
        <v>27</v>
      </c>
      <c r="H5825" s="1" t="s">
        <v>19</v>
      </c>
      <c r="I5825" s="1" t="s">
        <v>12</v>
      </c>
      <c r="J5825" s="1" t="s">
        <v>13</v>
      </c>
      <c r="K5825" s="1" t="s">
        <v>14</v>
      </c>
      <c r="L5825" s="1" t="s">
        <v>79</v>
      </c>
      <c r="M5825" s="1">
        <v>7380</v>
      </c>
      <c r="N5825" s="17">
        <v>33.545454545454547</v>
      </c>
      <c r="O5825" s="8">
        <v>165.81622915050909</v>
      </c>
      <c r="P5825" s="8">
        <v>103.00705144198292</v>
      </c>
      <c r="Q5825" s="8">
        <f>P5825-Table3[[#This Row],[paid]]</f>
        <v>-62.809177708526164</v>
      </c>
      <c r="R5825" s="8">
        <v>3.0706709101946128</v>
      </c>
      <c r="S5825" s="8">
        <v>200</v>
      </c>
      <c r="T5825" s="10">
        <v>0.1</v>
      </c>
      <c r="U5825" s="8">
        <v>27.872037510255595</v>
      </c>
      <c r="V5825" s="10">
        <v>4.5097296932715449E-2</v>
      </c>
    </row>
    <row r="5826" spans="1:22" x14ac:dyDescent="0.25">
      <c r="A5826" s="6">
        <v>44766</v>
      </c>
      <c r="B5826" s="7" t="str">
        <f t="shared" ref="B5826:B5889" si="91">TEXT(A5826,"M")</f>
        <v>7</v>
      </c>
      <c r="C5826" s="17">
        <f>_xlfn.ISOWEEKNUM(Table3[[#This Row],[dt]])</f>
        <v>29</v>
      </c>
      <c r="D5826" s="1">
        <v>15673</v>
      </c>
      <c r="E5826" s="1" t="s">
        <v>10</v>
      </c>
      <c r="F5826" s="1" t="s">
        <v>93</v>
      </c>
      <c r="G5826" s="1" t="s">
        <v>31</v>
      </c>
      <c r="H5826" s="1" t="s">
        <v>19</v>
      </c>
      <c r="I5826" s="1" t="s">
        <v>21</v>
      </c>
      <c r="J5826" s="1" t="s">
        <v>16</v>
      </c>
      <c r="K5826" s="1" t="s">
        <v>15</v>
      </c>
      <c r="L5826" s="1" t="s">
        <v>81</v>
      </c>
      <c r="M5826" s="1">
        <v>51160</v>
      </c>
      <c r="N5826" s="17">
        <v>46.887983706720981</v>
      </c>
      <c r="O5826" s="8">
        <v>510.43947490746388</v>
      </c>
      <c r="P5826" s="8">
        <v>443.21255153200696</v>
      </c>
      <c r="Q5826" s="8">
        <f>P5826-Table3[[#This Row],[paid]]</f>
        <v>-67.22692337545692</v>
      </c>
      <c r="R5826" s="8">
        <v>9.4525828686567372</v>
      </c>
      <c r="S5826" s="8">
        <v>200</v>
      </c>
      <c r="T5826" s="10">
        <v>0.06</v>
      </c>
      <c r="U5826" s="8">
        <v>16.334050040772514</v>
      </c>
      <c r="V5826" s="10">
        <v>6.1422937235239596E-3</v>
      </c>
    </row>
    <row r="5827" spans="1:22" x14ac:dyDescent="0.25">
      <c r="A5827" s="6">
        <v>44766</v>
      </c>
      <c r="B5827" s="7" t="str">
        <f t="shared" si="91"/>
        <v>7</v>
      </c>
      <c r="C5827" s="17">
        <f>_xlfn.ISOWEEKNUM(Table3[[#This Row],[dt]])</f>
        <v>29</v>
      </c>
      <c r="D5827" s="1">
        <v>18202</v>
      </c>
      <c r="E5827" s="1" t="s">
        <v>10</v>
      </c>
      <c r="F5827" s="1" t="s">
        <v>94</v>
      </c>
      <c r="G5827" s="1" t="s">
        <v>40</v>
      </c>
      <c r="H5827" s="1" t="s">
        <v>19</v>
      </c>
      <c r="I5827" s="1" t="s">
        <v>21</v>
      </c>
      <c r="J5827" s="1" t="s">
        <v>16</v>
      </c>
      <c r="K5827" s="1" t="s">
        <v>15</v>
      </c>
      <c r="L5827" s="1" t="s">
        <v>80</v>
      </c>
      <c r="M5827" s="1">
        <v>26480</v>
      </c>
      <c r="N5827" s="17">
        <v>42.978291742747011</v>
      </c>
      <c r="O5827" s="8">
        <v>680.56866612100418</v>
      </c>
      <c r="P5827" s="8">
        <v>609.36830590668126</v>
      </c>
      <c r="Q5827" s="8">
        <f>P5827-Table3[[#This Row],[paid]]</f>
        <v>-71.200360214322927</v>
      </c>
      <c r="R5827" s="8">
        <v>14.178513877520921</v>
      </c>
      <c r="S5827" s="8">
        <v>200</v>
      </c>
      <c r="T5827" s="10">
        <v>0.05</v>
      </c>
      <c r="U5827" s="8">
        <v>49.613517052293687</v>
      </c>
      <c r="V5827" s="10">
        <v>1.3569658002498606E-2</v>
      </c>
    </row>
    <row r="5828" spans="1:22" x14ac:dyDescent="0.25">
      <c r="A5828" s="6">
        <v>44766</v>
      </c>
      <c r="B5828" s="7" t="str">
        <f t="shared" si="91"/>
        <v>7</v>
      </c>
      <c r="C5828" s="17">
        <f>_xlfn.ISOWEEKNUM(Table3[[#This Row],[dt]])</f>
        <v>29</v>
      </c>
      <c r="D5828" s="1">
        <v>17849</v>
      </c>
      <c r="E5828" s="1" t="s">
        <v>10</v>
      </c>
      <c r="F5828" s="1" t="s">
        <v>89</v>
      </c>
      <c r="G5828" s="1" t="s">
        <v>38</v>
      </c>
      <c r="H5828" s="1" t="s">
        <v>11</v>
      </c>
      <c r="I5828" s="1" t="s">
        <v>18</v>
      </c>
      <c r="J5828" s="1" t="s">
        <v>16</v>
      </c>
      <c r="K5828" s="1" t="s">
        <v>15</v>
      </c>
      <c r="L5828" s="1" t="s">
        <v>79</v>
      </c>
      <c r="M5828" s="1">
        <v>139050</v>
      </c>
      <c r="N5828" s="17">
        <v>281.7172494833664</v>
      </c>
      <c r="O5828" s="8">
        <v>1468.5696173283588</v>
      </c>
      <c r="P5828" s="8">
        <v>1379.0713108952841</v>
      </c>
      <c r="Q5828" s="8">
        <f>P5828-Table3[[#This Row],[paid]]</f>
        <v>-89.498306433074731</v>
      </c>
      <c r="R5828" s="8">
        <v>4.8952320577611967</v>
      </c>
      <c r="S5828" s="8">
        <v>400</v>
      </c>
      <c r="T5828" s="10">
        <v>0.08</v>
      </c>
      <c r="U5828" s="8">
        <v>365.18073761385273</v>
      </c>
      <c r="V5828" s="10">
        <v>4.4133654139656704E-2</v>
      </c>
    </row>
    <row r="5829" spans="1:22" x14ac:dyDescent="0.25">
      <c r="A5829" s="6">
        <v>44766</v>
      </c>
      <c r="B5829" s="7" t="str">
        <f t="shared" si="91"/>
        <v>7</v>
      </c>
      <c r="C5829" s="17">
        <f>_xlfn.ISOWEEKNUM(Table3[[#This Row],[dt]])</f>
        <v>29</v>
      </c>
      <c r="D5829" s="1">
        <v>14315</v>
      </c>
      <c r="E5829" s="1" t="s">
        <v>10</v>
      </c>
      <c r="F5829" s="1" t="s">
        <v>90</v>
      </c>
      <c r="G5829" s="1" t="s">
        <v>26</v>
      </c>
      <c r="H5829" s="1" t="s">
        <v>11</v>
      </c>
      <c r="I5829" s="1" t="s">
        <v>12</v>
      </c>
      <c r="J5829" s="1" t="s">
        <v>16</v>
      </c>
      <c r="K5829" s="1" t="s">
        <v>14</v>
      </c>
      <c r="L5829" s="1" t="s">
        <v>76</v>
      </c>
      <c r="M5829" s="1">
        <v>3840</v>
      </c>
      <c r="N5829" s="17">
        <v>15.315295893068878</v>
      </c>
      <c r="O5829" s="8">
        <v>96.473776206963592</v>
      </c>
      <c r="P5829" s="8">
        <v>3.3277577219174681</v>
      </c>
      <c r="Q5829" s="8">
        <f>P5829-Table3[[#This Row],[paid]]</f>
        <v>-93.146018485046127</v>
      </c>
      <c r="R5829" s="8">
        <v>0.21728327974541353</v>
      </c>
      <c r="S5829" s="8">
        <v>200</v>
      </c>
      <c r="T5829" s="10">
        <v>0.15</v>
      </c>
      <c r="U5829" s="8">
        <v>2.3349542499389888</v>
      </c>
      <c r="V5829" s="10">
        <v>0.11694332165271426</v>
      </c>
    </row>
    <row r="5830" spans="1:22" x14ac:dyDescent="0.25">
      <c r="A5830" s="6">
        <v>44766</v>
      </c>
      <c r="B5830" s="7" t="str">
        <f t="shared" si="91"/>
        <v>7</v>
      </c>
      <c r="C5830" s="17">
        <f>_xlfn.ISOWEEKNUM(Table3[[#This Row],[dt]])</f>
        <v>29</v>
      </c>
      <c r="D5830" s="1">
        <v>12446</v>
      </c>
      <c r="E5830" s="1" t="s">
        <v>10</v>
      </c>
      <c r="F5830" s="1" t="s">
        <v>92</v>
      </c>
      <c r="G5830" s="1" t="s">
        <v>43</v>
      </c>
      <c r="H5830" s="1" t="s">
        <v>11</v>
      </c>
      <c r="I5830" s="1" t="s">
        <v>12</v>
      </c>
      <c r="J5830" s="1" t="s">
        <v>13</v>
      </c>
      <c r="K5830" s="1" t="s">
        <v>15</v>
      </c>
      <c r="L5830" s="1" t="s">
        <v>75</v>
      </c>
      <c r="M5830" s="1">
        <v>101950</v>
      </c>
      <c r="N5830" s="17">
        <v>704.90254790940764</v>
      </c>
      <c r="O5830" s="8">
        <v>1558.289832306933</v>
      </c>
      <c r="P5830" s="8">
        <v>1441.5255553470877</v>
      </c>
      <c r="Q5830" s="8">
        <f>P5830-Table3[[#This Row],[paid]]</f>
        <v>-116.76427695984535</v>
      </c>
      <c r="R5830" s="8">
        <v>2.0449997799303588</v>
      </c>
      <c r="S5830" s="8">
        <v>2200</v>
      </c>
      <c r="T5830" s="10">
        <v>0.21</v>
      </c>
      <c r="U5830" s="8">
        <v>267.00025927029333</v>
      </c>
      <c r="V5830" s="10">
        <v>3.0870103583422719E-2</v>
      </c>
    </row>
    <row r="5831" spans="1:22" x14ac:dyDescent="0.25">
      <c r="A5831" s="6">
        <v>44766</v>
      </c>
      <c r="B5831" s="7" t="str">
        <f t="shared" si="91"/>
        <v>7</v>
      </c>
      <c r="C5831" s="17">
        <f>_xlfn.ISOWEEKNUM(Table3[[#This Row],[dt]])</f>
        <v>29</v>
      </c>
      <c r="D5831" s="1">
        <v>18184</v>
      </c>
      <c r="E5831" s="1" t="s">
        <v>10</v>
      </c>
      <c r="F5831" s="1" t="s">
        <v>95</v>
      </c>
      <c r="G5831" s="1" t="s">
        <v>54</v>
      </c>
      <c r="H5831" s="1" t="s">
        <v>11</v>
      </c>
      <c r="I5831" s="1" t="s">
        <v>12</v>
      </c>
      <c r="J5831" s="1" t="s">
        <v>13</v>
      </c>
      <c r="K5831" s="1" t="s">
        <v>15</v>
      </c>
      <c r="L5831" s="1" t="s">
        <v>77</v>
      </c>
      <c r="M5831" s="1">
        <v>183070</v>
      </c>
      <c r="N5831" s="17">
        <v>924.98995556096668</v>
      </c>
      <c r="O5831" s="8">
        <v>1911.707662868537</v>
      </c>
      <c r="P5831" s="8">
        <v>1775.4120342593649</v>
      </c>
      <c r="Q5831" s="8">
        <f>P5831-Table3[[#This Row],[paid]]</f>
        <v>-136.29562860917213</v>
      </c>
      <c r="R5831" s="8">
        <v>1.9193852036832699</v>
      </c>
      <c r="S5831" s="8">
        <v>3000</v>
      </c>
      <c r="T5831" s="10">
        <v>7.0000000000000007E-2</v>
      </c>
      <c r="U5831" s="8">
        <v>8.5832631698057735</v>
      </c>
      <c r="V5831" s="10">
        <v>8.0575316266292218E-4</v>
      </c>
    </row>
    <row r="5832" spans="1:22" x14ac:dyDescent="0.25">
      <c r="A5832" s="6">
        <v>44766</v>
      </c>
      <c r="B5832" s="7" t="str">
        <f t="shared" si="91"/>
        <v>7</v>
      </c>
      <c r="C5832" s="17">
        <f>_xlfn.ISOWEEKNUM(Table3[[#This Row],[dt]])</f>
        <v>29</v>
      </c>
      <c r="D5832" s="1">
        <v>7576</v>
      </c>
      <c r="E5832" s="1" t="s">
        <v>10</v>
      </c>
      <c r="F5832" s="1" t="s">
        <v>91</v>
      </c>
      <c r="G5832" s="1" t="s">
        <v>47</v>
      </c>
      <c r="H5832" s="1" t="s">
        <v>17</v>
      </c>
      <c r="I5832" s="1" t="s">
        <v>12</v>
      </c>
      <c r="J5832" s="1" t="s">
        <v>16</v>
      </c>
      <c r="K5832" s="1" t="s">
        <v>14</v>
      </c>
      <c r="L5832" s="1" t="s">
        <v>75</v>
      </c>
      <c r="M5832" s="1">
        <v>114160</v>
      </c>
      <c r="N5832" s="17">
        <v>474.35694618272839</v>
      </c>
      <c r="O5832" s="8">
        <v>3698.3364499069075</v>
      </c>
      <c r="P5832" s="8">
        <v>3522.7541854098672</v>
      </c>
      <c r="Q5832" s="8">
        <f>P5832-Table3[[#This Row],[paid]]</f>
        <v>-175.58226449704034</v>
      </c>
      <c r="R5832" s="8">
        <v>7.4263784134676865</v>
      </c>
      <c r="S5832" s="8">
        <v>6400</v>
      </c>
      <c r="T5832" s="10">
        <v>0.1</v>
      </c>
      <c r="U5832" s="8">
        <v>1274.408186729391</v>
      </c>
      <c r="V5832" s="10">
        <v>6.0294120246765365E-2</v>
      </c>
    </row>
    <row r="5833" spans="1:22" x14ac:dyDescent="0.25">
      <c r="A5833" s="6">
        <v>44766</v>
      </c>
      <c r="B5833" s="7" t="str">
        <f t="shared" si="91"/>
        <v>7</v>
      </c>
      <c r="C5833" s="17">
        <f>_xlfn.ISOWEEKNUM(Table3[[#This Row],[dt]])</f>
        <v>29</v>
      </c>
      <c r="D5833" s="1">
        <v>12780</v>
      </c>
      <c r="E5833" s="1" t="s">
        <v>10</v>
      </c>
      <c r="F5833" s="1" t="s">
        <v>95</v>
      </c>
      <c r="G5833" s="1" t="s">
        <v>73</v>
      </c>
      <c r="H5833" s="1" t="s">
        <v>19</v>
      </c>
      <c r="I5833" s="1" t="s">
        <v>18</v>
      </c>
      <c r="J5833" s="1" t="s">
        <v>16</v>
      </c>
      <c r="K5833" s="1" t="s">
        <v>15</v>
      </c>
      <c r="L5833" s="1" t="s">
        <v>75</v>
      </c>
      <c r="M5833" s="1">
        <v>8350</v>
      </c>
      <c r="N5833" s="17">
        <v>5.9054531918853526</v>
      </c>
      <c r="O5833" s="8">
        <v>187.3008254350662</v>
      </c>
      <c r="P5833" s="8">
        <v>9.702598749195376</v>
      </c>
      <c r="Q5833" s="8">
        <f>P5833-Table3[[#This Row],[paid]]</f>
        <v>-177.59822668587083</v>
      </c>
      <c r="R5833" s="8">
        <v>1.6429896967988262</v>
      </c>
      <c r="S5833" s="8">
        <v>200</v>
      </c>
      <c r="T5833" s="10">
        <v>0.04</v>
      </c>
      <c r="U5833" s="8">
        <v>0.36871967062193151</v>
      </c>
      <c r="V5833" s="10">
        <v>6.3336926554944696E-3</v>
      </c>
    </row>
    <row r="5834" spans="1:22" x14ac:dyDescent="0.25">
      <c r="A5834" s="6">
        <v>44766</v>
      </c>
      <c r="B5834" s="7" t="str">
        <f t="shared" si="91"/>
        <v>7</v>
      </c>
      <c r="C5834" s="17">
        <f>_xlfn.ISOWEEKNUM(Table3[[#This Row],[dt]])</f>
        <v>29</v>
      </c>
      <c r="D5834" s="1">
        <v>9121</v>
      </c>
      <c r="E5834" s="1" t="s">
        <v>10</v>
      </c>
      <c r="F5834" s="1" t="s">
        <v>90</v>
      </c>
      <c r="G5834" s="1" t="s">
        <v>63</v>
      </c>
      <c r="H5834" s="1" t="s">
        <v>11</v>
      </c>
      <c r="I5834" s="1" t="s">
        <v>18</v>
      </c>
      <c r="J5834" s="1" t="s">
        <v>13</v>
      </c>
      <c r="K5834" s="1" t="s">
        <v>14</v>
      </c>
      <c r="L5834" s="1" t="s">
        <v>81</v>
      </c>
      <c r="M5834" s="1">
        <v>10600</v>
      </c>
      <c r="N5834" s="17">
        <v>30.976497684439931</v>
      </c>
      <c r="O5834" s="8">
        <v>191.79106133846162</v>
      </c>
      <c r="P5834" s="8">
        <v>8.3912646432869114</v>
      </c>
      <c r="Q5834" s="8">
        <f>P5834-Table3[[#This Row],[paid]]</f>
        <v>-183.3997966951747</v>
      </c>
      <c r="R5834" s="8">
        <v>0.27089132957409834</v>
      </c>
      <c r="S5834" s="8">
        <v>200</v>
      </c>
      <c r="T5834" s="10">
        <v>0.125</v>
      </c>
      <c r="U5834" s="8">
        <v>1.2145827554806534</v>
      </c>
      <c r="V5834" s="10">
        <v>2.4123951257897916E-2</v>
      </c>
    </row>
    <row r="5835" spans="1:22" x14ac:dyDescent="0.25">
      <c r="A5835" s="6">
        <v>44766</v>
      </c>
      <c r="B5835" s="7" t="str">
        <f t="shared" si="91"/>
        <v>7</v>
      </c>
      <c r="C5835" s="17">
        <f>_xlfn.ISOWEEKNUM(Table3[[#This Row],[dt]])</f>
        <v>29</v>
      </c>
      <c r="D5835" s="1">
        <v>18201</v>
      </c>
      <c r="E5835" s="1" t="s">
        <v>10</v>
      </c>
      <c r="F5835" s="1" t="s">
        <v>95</v>
      </c>
      <c r="G5835" s="1" t="s">
        <v>65</v>
      </c>
      <c r="H5835" s="1" t="s">
        <v>11</v>
      </c>
      <c r="I5835" s="1" t="s">
        <v>18</v>
      </c>
      <c r="J5835" s="1" t="s">
        <v>16</v>
      </c>
      <c r="K5835" s="1" t="s">
        <v>15</v>
      </c>
      <c r="L5835" s="1" t="s">
        <v>80</v>
      </c>
      <c r="M5835" s="1">
        <v>88560</v>
      </c>
      <c r="N5835" s="17">
        <v>638.69040123633442</v>
      </c>
      <c r="O5835" s="8">
        <v>1372.3198644860934</v>
      </c>
      <c r="P5835" s="8">
        <v>1159.3750329010784</v>
      </c>
      <c r="Q5835" s="8">
        <f>P5835-Table3[[#This Row],[paid]]</f>
        <v>-212.94483158501498</v>
      </c>
      <c r="R5835" s="8">
        <v>1.8152379159868963</v>
      </c>
      <c r="S5835" s="8">
        <v>1400</v>
      </c>
      <c r="T5835" s="10">
        <v>0.15</v>
      </c>
      <c r="U5835" s="8">
        <v>70.557503957957891</v>
      </c>
      <c r="V5835" s="10">
        <v>1.0143037118513097E-2</v>
      </c>
    </row>
    <row r="5836" spans="1:22" x14ac:dyDescent="0.25">
      <c r="A5836" s="6">
        <v>44766</v>
      </c>
      <c r="B5836" s="7" t="str">
        <f t="shared" si="91"/>
        <v>7</v>
      </c>
      <c r="C5836" s="17">
        <f>_xlfn.ISOWEEKNUM(Table3[[#This Row],[dt]])</f>
        <v>29</v>
      </c>
      <c r="D5836" s="1">
        <v>17957</v>
      </c>
      <c r="E5836" s="1" t="s">
        <v>10</v>
      </c>
      <c r="F5836" s="1" t="s">
        <v>94</v>
      </c>
      <c r="G5836" s="1" t="s">
        <v>66</v>
      </c>
      <c r="H5836" s="1" t="s">
        <v>17</v>
      </c>
      <c r="I5836" s="1" t="s">
        <v>12</v>
      </c>
      <c r="J5836" s="1" t="s">
        <v>16</v>
      </c>
      <c r="K5836" s="1" t="s">
        <v>15</v>
      </c>
      <c r="L5836" s="1" t="s">
        <v>78</v>
      </c>
      <c r="M5836" s="1">
        <v>283000</v>
      </c>
      <c r="N5836" s="17">
        <v>2622.4108394331101</v>
      </c>
      <c r="O5836" s="8">
        <v>2643.2942225645684</v>
      </c>
      <c r="P5836" s="8">
        <v>2427.1020381877593</v>
      </c>
      <c r="Q5836" s="8">
        <f>P5836-Table3[[#This Row],[paid]]</f>
        <v>-216.19218437680911</v>
      </c>
      <c r="R5836" s="8">
        <v>0.92552318717246795</v>
      </c>
      <c r="S5836" s="8">
        <v>4200</v>
      </c>
      <c r="T5836" s="10">
        <v>0.06</v>
      </c>
      <c r="U5836" s="8">
        <v>82.217422621321617</v>
      </c>
      <c r="V5836" s="10">
        <v>5.6457880857995564E-3</v>
      </c>
    </row>
    <row r="5837" spans="1:22" x14ac:dyDescent="0.25">
      <c r="A5837" s="6">
        <v>44766</v>
      </c>
      <c r="B5837" s="7" t="str">
        <f t="shared" si="91"/>
        <v>7</v>
      </c>
      <c r="C5837" s="17">
        <f>_xlfn.ISOWEEKNUM(Table3[[#This Row],[dt]])</f>
        <v>29</v>
      </c>
      <c r="D5837" s="1">
        <v>17268</v>
      </c>
      <c r="E5837" s="1" t="s">
        <v>10</v>
      </c>
      <c r="F5837" s="1" t="s">
        <v>90</v>
      </c>
      <c r="G5837" s="1" t="s">
        <v>69</v>
      </c>
      <c r="H5837" s="1" t="s">
        <v>11</v>
      </c>
      <c r="I5837" s="1" t="s">
        <v>18</v>
      </c>
      <c r="J5837" s="1" t="s">
        <v>16</v>
      </c>
      <c r="K5837" s="1" t="s">
        <v>14</v>
      </c>
      <c r="L5837" s="1" t="s">
        <v>80</v>
      </c>
      <c r="M5837" s="1">
        <v>77950</v>
      </c>
      <c r="N5837" s="17">
        <v>317.87494336202985</v>
      </c>
      <c r="O5837" s="8">
        <v>1473.1855098409085</v>
      </c>
      <c r="P5837" s="8">
        <v>1238.859154768365</v>
      </c>
      <c r="Q5837" s="8">
        <f>P5837-Table3[[#This Row],[paid]]</f>
        <v>-234.32635507254349</v>
      </c>
      <c r="R5837" s="8">
        <v>3.897316163600288</v>
      </c>
      <c r="S5837" s="8">
        <v>1200</v>
      </c>
      <c r="T5837" s="10">
        <v>0.15</v>
      </c>
      <c r="U5837" s="8">
        <v>556.13818468499187</v>
      </c>
      <c r="V5837" s="10">
        <v>7.4818591839706947E-2</v>
      </c>
    </row>
    <row r="5838" spans="1:22" x14ac:dyDescent="0.25">
      <c r="A5838" s="6">
        <v>44766</v>
      </c>
      <c r="B5838" s="7" t="str">
        <f t="shared" si="91"/>
        <v>7</v>
      </c>
      <c r="C5838" s="17">
        <f>_xlfn.ISOWEEKNUM(Table3[[#This Row],[dt]])</f>
        <v>29</v>
      </c>
      <c r="D5838" s="1">
        <v>18082</v>
      </c>
      <c r="E5838" s="1" t="s">
        <v>24</v>
      </c>
      <c r="F5838" s="1" t="s">
        <v>95</v>
      </c>
      <c r="G5838" s="1" t="s">
        <v>51</v>
      </c>
      <c r="H5838" s="1" t="s">
        <v>11</v>
      </c>
      <c r="I5838" s="1" t="s">
        <v>12</v>
      </c>
      <c r="J5838" s="1" t="s">
        <v>13</v>
      </c>
      <c r="K5838" s="1" t="s">
        <v>15</v>
      </c>
      <c r="L5838" s="1" t="s">
        <v>80</v>
      </c>
      <c r="M5838" s="1">
        <v>9200</v>
      </c>
      <c r="N5838" s="17">
        <v>81.250685682940215</v>
      </c>
      <c r="O5838" s="8">
        <v>258.7472459747687</v>
      </c>
      <c r="P5838" s="8">
        <v>21.76334487994032</v>
      </c>
      <c r="Q5838" s="8">
        <f>P5838-Table3[[#This Row],[paid]]</f>
        <v>-236.98390109482838</v>
      </c>
      <c r="R5838" s="8">
        <v>0.26785429189934645</v>
      </c>
      <c r="S5838" s="8">
        <v>200</v>
      </c>
      <c r="T5838" s="10">
        <v>0.15</v>
      </c>
      <c r="U5838" s="8">
        <v>0.78684315894491796</v>
      </c>
      <c r="V5838" s="10">
        <v>6.0257523470895469E-3</v>
      </c>
    </row>
    <row r="5839" spans="1:22" x14ac:dyDescent="0.25">
      <c r="A5839" s="6">
        <v>44766</v>
      </c>
      <c r="B5839" s="7" t="str">
        <f t="shared" si="91"/>
        <v>7</v>
      </c>
      <c r="C5839" s="17">
        <f>_xlfn.ISOWEEKNUM(Table3[[#This Row],[dt]])</f>
        <v>29</v>
      </c>
      <c r="D5839" s="1">
        <v>17282</v>
      </c>
      <c r="E5839" s="1" t="s">
        <v>10</v>
      </c>
      <c r="F5839" s="1" t="s">
        <v>94</v>
      </c>
      <c r="G5839" s="1" t="s">
        <v>55</v>
      </c>
      <c r="H5839" s="1" t="s">
        <v>17</v>
      </c>
      <c r="I5839" s="1" t="s">
        <v>18</v>
      </c>
      <c r="J5839" s="1" t="s">
        <v>13</v>
      </c>
      <c r="K5839" s="1" t="s">
        <v>14</v>
      </c>
      <c r="L5839" s="1" t="s">
        <v>77</v>
      </c>
      <c r="M5839" s="1">
        <v>87380</v>
      </c>
      <c r="N5839" s="17">
        <v>277.16805176679566</v>
      </c>
      <c r="O5839" s="8">
        <v>3203.1792412780815</v>
      </c>
      <c r="P5839" s="8">
        <v>2959.3964992162951</v>
      </c>
      <c r="Q5839" s="8">
        <f>P5839-Table3[[#This Row],[paid]]</f>
        <v>-243.78274206178639</v>
      </c>
      <c r="R5839" s="8">
        <v>10.677264137593605</v>
      </c>
      <c r="S5839" s="8">
        <v>3000</v>
      </c>
      <c r="T5839" s="10">
        <v>7.0000000000000007E-2</v>
      </c>
      <c r="U5839" s="8">
        <v>534.72693078583541</v>
      </c>
      <c r="V5839" s="10">
        <v>3.0114638290128934E-2</v>
      </c>
    </row>
    <row r="5840" spans="1:22" x14ac:dyDescent="0.25">
      <c r="A5840" s="6">
        <v>44766</v>
      </c>
      <c r="B5840" s="7" t="str">
        <f t="shared" si="91"/>
        <v>7</v>
      </c>
      <c r="C5840" s="17">
        <f>_xlfn.ISOWEEKNUM(Table3[[#This Row],[dt]])</f>
        <v>29</v>
      </c>
      <c r="D5840" s="1">
        <v>2851</v>
      </c>
      <c r="E5840" s="1" t="s">
        <v>10</v>
      </c>
      <c r="F5840" s="1" t="s">
        <v>93</v>
      </c>
      <c r="G5840" s="1" t="s">
        <v>72</v>
      </c>
      <c r="H5840" s="1" t="s">
        <v>11</v>
      </c>
      <c r="I5840" s="1" t="s">
        <v>18</v>
      </c>
      <c r="J5840" s="1" t="s">
        <v>13</v>
      </c>
      <c r="K5840" s="1" t="s">
        <v>15</v>
      </c>
      <c r="L5840" s="1" t="s">
        <v>77</v>
      </c>
      <c r="M5840" s="1">
        <v>28750</v>
      </c>
      <c r="N5840" s="17">
        <v>162.04790981681541</v>
      </c>
      <c r="O5840" s="8">
        <v>982.25180442491171</v>
      </c>
      <c r="P5840" s="8">
        <v>736.9067213928347</v>
      </c>
      <c r="Q5840" s="8">
        <f>P5840-Table3[[#This Row],[paid]]</f>
        <v>-245.34508303207701</v>
      </c>
      <c r="R5840" s="8">
        <v>4.5474620575227398</v>
      </c>
      <c r="S5840" s="8">
        <v>600</v>
      </c>
      <c r="T5840" s="10">
        <v>0.08</v>
      </c>
      <c r="U5840" s="8">
        <v>225.25508281564609</v>
      </c>
      <c r="V5840" s="10">
        <v>5.0946086814961065E-2</v>
      </c>
    </row>
    <row r="5841" spans="1:22" x14ac:dyDescent="0.25">
      <c r="A5841" s="6">
        <v>44766</v>
      </c>
      <c r="B5841" s="7" t="str">
        <f t="shared" si="91"/>
        <v>7</v>
      </c>
      <c r="C5841" s="17">
        <f>_xlfn.ISOWEEKNUM(Table3[[#This Row],[dt]])</f>
        <v>29</v>
      </c>
      <c r="D5841" s="1">
        <v>5638</v>
      </c>
      <c r="E5841" s="1" t="s">
        <v>10</v>
      </c>
      <c r="F5841" s="1" t="s">
        <v>91</v>
      </c>
      <c r="G5841" s="1" t="s">
        <v>31</v>
      </c>
      <c r="H5841" s="1" t="s">
        <v>11</v>
      </c>
      <c r="I5841" s="1" t="s">
        <v>12</v>
      </c>
      <c r="J5841" s="1" t="s">
        <v>16</v>
      </c>
      <c r="K5841" s="1" t="s">
        <v>15</v>
      </c>
      <c r="L5841" s="1" t="s">
        <v>80</v>
      </c>
      <c r="M5841" s="1">
        <v>324320</v>
      </c>
      <c r="N5841" s="17">
        <v>737.47769809340571</v>
      </c>
      <c r="O5841" s="8">
        <v>4972.6894458836605</v>
      </c>
      <c r="P5841" s="8">
        <v>4701.5994434405829</v>
      </c>
      <c r="Q5841" s="8">
        <f>P5841-Table3[[#This Row],[paid]]</f>
        <v>-271.09000244307754</v>
      </c>
      <c r="R5841" s="8">
        <v>6.3752428793380256</v>
      </c>
      <c r="S5841" s="8">
        <v>2200</v>
      </c>
      <c r="T5841" s="10">
        <v>0.04</v>
      </c>
      <c r="U5841" s="8">
        <v>587.30882006449929</v>
      </c>
      <c r="V5841" s="10">
        <v>2.081946888960241E-2</v>
      </c>
    </row>
    <row r="5842" spans="1:22" x14ac:dyDescent="0.25">
      <c r="A5842" s="6">
        <v>44766</v>
      </c>
      <c r="B5842" s="7" t="str">
        <f t="shared" si="91"/>
        <v>7</v>
      </c>
      <c r="C5842" s="17">
        <f>_xlfn.ISOWEEKNUM(Table3[[#This Row],[dt]])</f>
        <v>29</v>
      </c>
      <c r="D5842" s="1">
        <v>7282</v>
      </c>
      <c r="E5842" s="1" t="s">
        <v>10</v>
      </c>
      <c r="F5842" s="1" t="s">
        <v>91</v>
      </c>
      <c r="G5842" s="1" t="s">
        <v>74</v>
      </c>
      <c r="H5842" s="1" t="s">
        <v>19</v>
      </c>
      <c r="I5842" s="1" t="s">
        <v>21</v>
      </c>
      <c r="J5842" s="1" t="s">
        <v>13</v>
      </c>
      <c r="K5842" s="1" t="s">
        <v>15</v>
      </c>
      <c r="L5842" s="1" t="s">
        <v>80</v>
      </c>
      <c r="M5842" s="1">
        <v>207770</v>
      </c>
      <c r="N5842" s="17">
        <v>177.73785655091294</v>
      </c>
      <c r="O5842" s="8">
        <v>3871.0122451048778</v>
      </c>
      <c r="P5842" s="8">
        <v>3583.4657246212405</v>
      </c>
      <c r="Q5842" s="8">
        <f>P5842-Table3[[#This Row],[paid]]</f>
        <v>-287.54652048363732</v>
      </c>
      <c r="R5842" s="8">
        <v>20.161522109921236</v>
      </c>
      <c r="S5842" s="8">
        <v>2200</v>
      </c>
      <c r="T5842" s="10">
        <v>0.02</v>
      </c>
      <c r="U5842" s="8">
        <v>377.65031386910135</v>
      </c>
      <c r="V5842" s="10">
        <v>1.7564481933153211E-2</v>
      </c>
    </row>
    <row r="5843" spans="1:22" x14ac:dyDescent="0.25">
      <c r="A5843" s="6">
        <v>44766</v>
      </c>
      <c r="B5843" s="7" t="str">
        <f t="shared" si="91"/>
        <v>7</v>
      </c>
      <c r="C5843" s="17">
        <f>_xlfn.ISOWEEKNUM(Table3[[#This Row],[dt]])</f>
        <v>29</v>
      </c>
      <c r="D5843" s="1">
        <v>18236</v>
      </c>
      <c r="E5843" s="1" t="s">
        <v>10</v>
      </c>
      <c r="F5843" s="1" t="s">
        <v>90</v>
      </c>
      <c r="G5843" s="1" t="s">
        <v>63</v>
      </c>
      <c r="H5843" s="1" t="s">
        <v>11</v>
      </c>
      <c r="I5843" s="1" t="s">
        <v>12</v>
      </c>
      <c r="J5843" s="1" t="s">
        <v>16</v>
      </c>
      <c r="K5843" s="1" t="s">
        <v>15</v>
      </c>
      <c r="L5843" s="1" t="s">
        <v>78</v>
      </c>
      <c r="M5843" s="1">
        <v>45920</v>
      </c>
      <c r="N5843" s="17">
        <v>127.15925975955695</v>
      </c>
      <c r="O5843" s="8">
        <v>599.10815181986641</v>
      </c>
      <c r="P5843" s="8">
        <v>309.68353293223765</v>
      </c>
      <c r="Q5843" s="8">
        <f>P5843-Table3[[#This Row],[paid]]</f>
        <v>-289.42461888762875</v>
      </c>
      <c r="R5843" s="8">
        <v>2.4353989911376681</v>
      </c>
      <c r="S5843" s="8">
        <v>200</v>
      </c>
      <c r="T5843" s="10">
        <v>0.08</v>
      </c>
      <c r="U5843" s="8">
        <v>39.037436183866262</v>
      </c>
      <c r="V5843" s="10">
        <v>2.1009316518619512E-2</v>
      </c>
    </row>
    <row r="5844" spans="1:22" x14ac:dyDescent="0.25">
      <c r="A5844" s="6">
        <v>44766</v>
      </c>
      <c r="B5844" s="7" t="str">
        <f t="shared" si="91"/>
        <v>7</v>
      </c>
      <c r="C5844" s="17">
        <f>_xlfn.ISOWEEKNUM(Table3[[#This Row],[dt]])</f>
        <v>29</v>
      </c>
      <c r="D5844" s="1">
        <v>12891</v>
      </c>
      <c r="E5844" s="1" t="s">
        <v>10</v>
      </c>
      <c r="F5844" s="1" t="s">
        <v>95</v>
      </c>
      <c r="G5844" s="1" t="s">
        <v>68</v>
      </c>
      <c r="H5844" s="1" t="s">
        <v>19</v>
      </c>
      <c r="I5844" s="1" t="s">
        <v>12</v>
      </c>
      <c r="J5844" s="1" t="s">
        <v>16</v>
      </c>
      <c r="K5844" s="1" t="s">
        <v>14</v>
      </c>
      <c r="L5844" s="1" t="s">
        <v>81</v>
      </c>
      <c r="M5844" s="1">
        <v>21980</v>
      </c>
      <c r="N5844" s="17">
        <v>86.472095150960669</v>
      </c>
      <c r="O5844" s="8">
        <v>491.60157886009995</v>
      </c>
      <c r="P5844" s="8">
        <v>164.76673838586456</v>
      </c>
      <c r="Q5844" s="8">
        <f>P5844-Table3[[#This Row],[paid]]</f>
        <v>-326.83484047423542</v>
      </c>
      <c r="R5844" s="8">
        <v>1.9054324762019377</v>
      </c>
      <c r="S5844" s="8">
        <v>200</v>
      </c>
      <c r="T5844" s="10">
        <v>0.08</v>
      </c>
      <c r="U5844" s="8">
        <v>39.016611393943357</v>
      </c>
      <c r="V5844" s="10">
        <v>3.9466512655172536E-2</v>
      </c>
    </row>
    <row r="5845" spans="1:22" x14ac:dyDescent="0.25">
      <c r="A5845" s="6">
        <v>44766</v>
      </c>
      <c r="B5845" s="7" t="str">
        <f t="shared" si="91"/>
        <v>7</v>
      </c>
      <c r="C5845" s="17">
        <f>_xlfn.ISOWEEKNUM(Table3[[#This Row],[dt]])</f>
        <v>29</v>
      </c>
      <c r="D5845" s="1">
        <v>17456</v>
      </c>
      <c r="E5845" s="1" t="s">
        <v>10</v>
      </c>
      <c r="F5845" s="1" t="s">
        <v>94</v>
      </c>
      <c r="G5845" s="1" t="s">
        <v>39</v>
      </c>
      <c r="H5845" s="1" t="s">
        <v>17</v>
      </c>
      <c r="I5845" s="1" t="s">
        <v>18</v>
      </c>
      <c r="J5845" s="1" t="s">
        <v>16</v>
      </c>
      <c r="K5845" s="1" t="s">
        <v>15</v>
      </c>
      <c r="L5845" s="1" t="s">
        <v>77</v>
      </c>
      <c r="M5845" s="1">
        <v>12090</v>
      </c>
      <c r="N5845" s="17">
        <v>31.512047279890893</v>
      </c>
      <c r="O5845" s="8">
        <v>376.3159915258891</v>
      </c>
      <c r="P5845" s="8">
        <v>22.981564568106275</v>
      </c>
      <c r="Q5845" s="8">
        <f>P5845-Table3[[#This Row],[paid]]</f>
        <v>-353.33442695778285</v>
      </c>
      <c r="R5845" s="8">
        <v>0.72929455722071534</v>
      </c>
      <c r="S5845" s="8">
        <v>200</v>
      </c>
      <c r="T5845" s="10">
        <v>0.05</v>
      </c>
      <c r="U5845" s="8">
        <v>3.3362980170176924</v>
      </c>
      <c r="V5845" s="10">
        <v>2.4195466233601533E-2</v>
      </c>
    </row>
    <row r="5846" spans="1:22" x14ac:dyDescent="0.25">
      <c r="A5846" s="6">
        <v>44766</v>
      </c>
      <c r="B5846" s="7" t="str">
        <f t="shared" si="91"/>
        <v>7</v>
      </c>
      <c r="C5846" s="17">
        <f>_xlfn.ISOWEEKNUM(Table3[[#This Row],[dt]])</f>
        <v>29</v>
      </c>
      <c r="D5846" s="1">
        <v>9559</v>
      </c>
      <c r="E5846" s="1" t="s">
        <v>10</v>
      </c>
      <c r="F5846" s="1" t="s">
        <v>91</v>
      </c>
      <c r="G5846" s="1" t="s">
        <v>48</v>
      </c>
      <c r="H5846" s="1" t="s">
        <v>17</v>
      </c>
      <c r="I5846" s="1" t="s">
        <v>12</v>
      </c>
      <c r="J5846" s="1" t="s">
        <v>16</v>
      </c>
      <c r="K5846" s="1" t="s">
        <v>14</v>
      </c>
      <c r="L5846" s="1" t="s">
        <v>77</v>
      </c>
      <c r="M5846" s="1">
        <v>14040</v>
      </c>
      <c r="N5846" s="17">
        <v>35.943677997439906</v>
      </c>
      <c r="O5846" s="8">
        <v>380.23225766035836</v>
      </c>
      <c r="P5846" s="8">
        <v>25.309158951080605</v>
      </c>
      <c r="Q5846" s="8">
        <f>P5846-Table3[[#This Row],[paid]]</f>
        <v>-354.92309870927772</v>
      </c>
      <c r="R5846" s="8">
        <v>0.70413381048214529</v>
      </c>
      <c r="S5846" s="8">
        <v>200</v>
      </c>
      <c r="T5846" s="10">
        <v>7.0000000000000007E-2</v>
      </c>
      <c r="U5846" s="8">
        <v>9.5660499772067453</v>
      </c>
      <c r="V5846" s="10">
        <v>6.2994652092131995E-2</v>
      </c>
    </row>
    <row r="5847" spans="1:22" x14ac:dyDescent="0.25">
      <c r="A5847" s="6">
        <v>44766</v>
      </c>
      <c r="B5847" s="7" t="str">
        <f t="shared" si="91"/>
        <v>7</v>
      </c>
      <c r="C5847" s="17">
        <f>_xlfn.ISOWEEKNUM(Table3[[#This Row],[dt]])</f>
        <v>29</v>
      </c>
      <c r="D5847" s="1">
        <v>2612</v>
      </c>
      <c r="E5847" s="1" t="s">
        <v>10</v>
      </c>
      <c r="F5847" s="1" t="s">
        <v>89</v>
      </c>
      <c r="G5847" s="1" t="s">
        <v>56</v>
      </c>
      <c r="H5847" s="1" t="s">
        <v>17</v>
      </c>
      <c r="I5847" s="1" t="s">
        <v>12</v>
      </c>
      <c r="J5847" s="1" t="s">
        <v>16</v>
      </c>
      <c r="K5847" s="1" t="s">
        <v>20</v>
      </c>
      <c r="L5847" s="1" t="s">
        <v>76</v>
      </c>
      <c r="M5847" s="1">
        <v>109640</v>
      </c>
      <c r="N5847" s="17">
        <v>220.99534481931181</v>
      </c>
      <c r="O5847" s="8">
        <v>3096.8189704742013</v>
      </c>
      <c r="P5847" s="8">
        <v>2715.8038739005251</v>
      </c>
      <c r="Q5847" s="8">
        <f>P5847-Table3[[#This Row],[paid]]</f>
        <v>-381.01509657367615</v>
      </c>
      <c r="R5847" s="8">
        <v>12.288964168548418</v>
      </c>
      <c r="S5847" s="8">
        <v>2600</v>
      </c>
      <c r="T5847" s="10">
        <v>0.08</v>
      </c>
      <c r="U5847" s="8">
        <v>156.02179147585628</v>
      </c>
      <c r="V5847" s="10">
        <v>9.5749299728685698E-3</v>
      </c>
    </row>
    <row r="5848" spans="1:22" x14ac:dyDescent="0.25">
      <c r="A5848" s="6">
        <v>44766</v>
      </c>
      <c r="B5848" s="7" t="str">
        <f t="shared" si="91"/>
        <v>7</v>
      </c>
      <c r="C5848" s="17">
        <f>_xlfn.ISOWEEKNUM(Table3[[#This Row],[dt]])</f>
        <v>29</v>
      </c>
      <c r="D5848" s="1">
        <v>2789</v>
      </c>
      <c r="E5848" s="1" t="s">
        <v>10</v>
      </c>
      <c r="F5848" s="1" t="s">
        <v>89</v>
      </c>
      <c r="G5848" s="1" t="s">
        <v>28</v>
      </c>
      <c r="H5848" s="1" t="s">
        <v>17</v>
      </c>
      <c r="I5848" s="1" t="s">
        <v>12</v>
      </c>
      <c r="J5848" s="1" t="s">
        <v>13</v>
      </c>
      <c r="K5848" s="1" t="s">
        <v>14</v>
      </c>
      <c r="L5848" s="1" t="s">
        <v>76</v>
      </c>
      <c r="M5848" s="1">
        <v>7990</v>
      </c>
      <c r="N5848" s="17">
        <v>32.83038700430005</v>
      </c>
      <c r="O5848" s="8">
        <v>448.92589745668158</v>
      </c>
      <c r="P5848" s="8">
        <v>57.125623836261923</v>
      </c>
      <c r="Q5848" s="8">
        <f>P5848-Table3[[#This Row],[paid]]</f>
        <v>-391.80027362041966</v>
      </c>
      <c r="R5848" s="8">
        <v>1.740022858359231</v>
      </c>
      <c r="S5848" s="8">
        <v>200</v>
      </c>
      <c r="T5848" s="10">
        <v>0.14000000000000001</v>
      </c>
      <c r="U5848" s="8">
        <v>31.930500027522594</v>
      </c>
      <c r="V5848" s="10">
        <v>9.3158720154036812E-2</v>
      </c>
    </row>
    <row r="5849" spans="1:22" x14ac:dyDescent="0.25">
      <c r="A5849" s="6">
        <v>44766</v>
      </c>
      <c r="B5849" s="7" t="str">
        <f t="shared" si="91"/>
        <v>7</v>
      </c>
      <c r="C5849" s="17">
        <f>_xlfn.ISOWEEKNUM(Table3[[#This Row],[dt]])</f>
        <v>29</v>
      </c>
      <c r="D5849" s="1">
        <v>2917</v>
      </c>
      <c r="E5849" s="1" t="s">
        <v>10</v>
      </c>
      <c r="F5849" s="1" t="s">
        <v>89</v>
      </c>
      <c r="G5849" s="1" t="s">
        <v>58</v>
      </c>
      <c r="H5849" s="1" t="s">
        <v>17</v>
      </c>
      <c r="I5849" s="1" t="s">
        <v>18</v>
      </c>
      <c r="J5849" s="1" t="s">
        <v>13</v>
      </c>
      <c r="K5849" s="1" t="s">
        <v>15</v>
      </c>
      <c r="L5849" s="1" t="s">
        <v>80</v>
      </c>
      <c r="M5849" s="1">
        <v>18840</v>
      </c>
      <c r="N5849" s="17">
        <v>73.310493592183732</v>
      </c>
      <c r="O5849" s="8">
        <v>503.17247888349857</v>
      </c>
      <c r="P5849" s="8">
        <v>66.825765922014355</v>
      </c>
      <c r="Q5849" s="8">
        <f>P5849-Table3[[#This Row],[paid]]</f>
        <v>-436.34671296148423</v>
      </c>
      <c r="R5849" s="8">
        <v>0.91154434580343935</v>
      </c>
      <c r="S5849" s="8">
        <v>200</v>
      </c>
      <c r="T5849" s="10">
        <v>7.0000000000000007E-2</v>
      </c>
      <c r="U5849" s="8">
        <v>2.2873334243169361</v>
      </c>
      <c r="V5849" s="10">
        <v>5.7047193118750367E-3</v>
      </c>
    </row>
    <row r="5850" spans="1:22" x14ac:dyDescent="0.25">
      <c r="A5850" s="6">
        <v>44766</v>
      </c>
      <c r="B5850" s="7" t="str">
        <f t="shared" si="91"/>
        <v>7</v>
      </c>
      <c r="C5850" s="17">
        <f>_xlfn.ISOWEEKNUM(Table3[[#This Row],[dt]])</f>
        <v>29</v>
      </c>
      <c r="D5850" s="1">
        <v>17365</v>
      </c>
      <c r="E5850" s="1" t="s">
        <v>10</v>
      </c>
      <c r="F5850" s="1" t="s">
        <v>91</v>
      </c>
      <c r="G5850" s="1" t="s">
        <v>61</v>
      </c>
      <c r="H5850" s="1" t="s">
        <v>17</v>
      </c>
      <c r="I5850" s="1" t="s">
        <v>18</v>
      </c>
      <c r="J5850" s="1" t="s">
        <v>16</v>
      </c>
      <c r="K5850" s="1" t="s">
        <v>15</v>
      </c>
      <c r="L5850" s="1" t="s">
        <v>81</v>
      </c>
      <c r="M5850" s="1">
        <v>34570</v>
      </c>
      <c r="N5850" s="17">
        <v>140.44195494275513</v>
      </c>
      <c r="O5850" s="8">
        <v>682.65957777584822</v>
      </c>
      <c r="P5850" s="8">
        <v>242.10617591726245</v>
      </c>
      <c r="Q5850" s="8">
        <f>P5850-Table3[[#This Row],[paid]]</f>
        <v>-440.55340185858574</v>
      </c>
      <c r="R5850" s="8">
        <v>1.7238878226662835</v>
      </c>
      <c r="S5850" s="8">
        <v>400</v>
      </c>
      <c r="T5850" s="10">
        <v>0.06</v>
      </c>
      <c r="U5850" s="8">
        <v>78.207088649707416</v>
      </c>
      <c r="V5850" s="10">
        <v>5.3838010226577873E-2</v>
      </c>
    </row>
    <row r="5851" spans="1:22" x14ac:dyDescent="0.25">
      <c r="A5851" s="6">
        <v>44766</v>
      </c>
      <c r="B5851" s="7" t="str">
        <f t="shared" si="91"/>
        <v>7</v>
      </c>
      <c r="C5851" s="17">
        <f>_xlfn.ISOWEEKNUM(Table3[[#This Row],[dt]])</f>
        <v>29</v>
      </c>
      <c r="D5851" s="1">
        <v>5435</v>
      </c>
      <c r="E5851" s="1" t="s">
        <v>10</v>
      </c>
      <c r="F5851" s="1" t="s">
        <v>89</v>
      </c>
      <c r="G5851" s="1" t="s">
        <v>60</v>
      </c>
      <c r="H5851" s="1" t="s">
        <v>17</v>
      </c>
      <c r="I5851" s="1" t="s">
        <v>21</v>
      </c>
      <c r="J5851" s="1" t="s">
        <v>16</v>
      </c>
      <c r="K5851" s="1" t="s">
        <v>15</v>
      </c>
      <c r="L5851" s="1" t="s">
        <v>78</v>
      </c>
      <c r="M5851" s="1">
        <v>79010</v>
      </c>
      <c r="N5851" s="17">
        <v>94.138906816263727</v>
      </c>
      <c r="O5851" s="8">
        <v>1279.2085756959098</v>
      </c>
      <c r="P5851" s="8">
        <v>836.27289518057421</v>
      </c>
      <c r="Q5851" s="8">
        <f>P5851-Table3[[#This Row],[paid]]</f>
        <v>-442.93568051533555</v>
      </c>
      <c r="R5851" s="8">
        <v>8.8833928867771501</v>
      </c>
      <c r="S5851" s="8">
        <v>600</v>
      </c>
      <c r="T5851" s="10">
        <v>0.08</v>
      </c>
      <c r="U5851" s="8">
        <v>113.31308795947726</v>
      </c>
      <c r="V5851" s="10">
        <v>2.2582956794067775E-2</v>
      </c>
    </row>
    <row r="5852" spans="1:22" x14ac:dyDescent="0.25">
      <c r="A5852" s="6">
        <v>44766</v>
      </c>
      <c r="B5852" s="7" t="str">
        <f t="shared" si="91"/>
        <v>7</v>
      </c>
      <c r="C5852" s="17">
        <f>_xlfn.ISOWEEKNUM(Table3[[#This Row],[dt]])</f>
        <v>29</v>
      </c>
      <c r="D5852" s="1">
        <v>16656</v>
      </c>
      <c r="E5852" s="1" t="s">
        <v>10</v>
      </c>
      <c r="F5852" s="1" t="s">
        <v>92</v>
      </c>
      <c r="G5852" s="1" t="s">
        <v>39</v>
      </c>
      <c r="H5852" s="1" t="s">
        <v>11</v>
      </c>
      <c r="I5852" s="1" t="s">
        <v>18</v>
      </c>
      <c r="J5852" s="1" t="s">
        <v>13</v>
      </c>
      <c r="K5852" s="1" t="s">
        <v>14</v>
      </c>
      <c r="L5852" s="1" t="s">
        <v>77</v>
      </c>
      <c r="M5852" s="1">
        <v>93540</v>
      </c>
      <c r="N5852" s="17">
        <v>520.59720272951654</v>
      </c>
      <c r="O5852" s="8">
        <v>1833.880419394919</v>
      </c>
      <c r="P5852" s="8">
        <v>1383.6420528658371</v>
      </c>
      <c r="Q5852" s="8">
        <f>P5852-Table3[[#This Row],[paid]]</f>
        <v>-450.23836652908199</v>
      </c>
      <c r="R5852" s="8">
        <v>2.657797709267999</v>
      </c>
      <c r="S5852" s="8">
        <v>2000</v>
      </c>
      <c r="T5852" s="10">
        <v>0.11</v>
      </c>
      <c r="U5852" s="8">
        <v>67.961321176748214</v>
      </c>
      <c r="V5852" s="10">
        <v>8.186284046029689E-3</v>
      </c>
    </row>
    <row r="5853" spans="1:22" x14ac:dyDescent="0.25">
      <c r="A5853" s="6">
        <v>44766</v>
      </c>
      <c r="B5853" s="7" t="str">
        <f t="shared" si="91"/>
        <v>7</v>
      </c>
      <c r="C5853" s="17">
        <f>_xlfn.ISOWEEKNUM(Table3[[#This Row],[dt]])</f>
        <v>29</v>
      </c>
      <c r="D5853" s="1">
        <v>16602</v>
      </c>
      <c r="E5853" s="1" t="s">
        <v>10</v>
      </c>
      <c r="F5853" s="1" t="s">
        <v>91</v>
      </c>
      <c r="G5853" s="1" t="s">
        <v>57</v>
      </c>
      <c r="H5853" s="1" t="s">
        <v>11</v>
      </c>
      <c r="I5853" s="1" t="s">
        <v>18</v>
      </c>
      <c r="J5853" s="1" t="s">
        <v>16</v>
      </c>
      <c r="K5853" s="1" t="s">
        <v>15</v>
      </c>
      <c r="L5853" s="1" t="s">
        <v>77</v>
      </c>
      <c r="M5853" s="1">
        <v>44230</v>
      </c>
      <c r="N5853" s="17">
        <v>201.79593529655745</v>
      </c>
      <c r="O5853" s="8">
        <v>1184.4010369265197</v>
      </c>
      <c r="P5853" s="8">
        <v>724.26459094787731</v>
      </c>
      <c r="Q5853" s="8">
        <f>P5853-Table3[[#This Row],[paid]]</f>
        <v>-460.13644597864243</v>
      </c>
      <c r="R5853" s="8">
        <v>3.5890940512924838</v>
      </c>
      <c r="S5853" s="8">
        <v>400</v>
      </c>
      <c r="T5853" s="10">
        <v>7.0000000000000007E-2</v>
      </c>
      <c r="U5853" s="8">
        <v>187.06989670578093</v>
      </c>
      <c r="V5853" s="10">
        <v>4.3048240252675764E-2</v>
      </c>
    </row>
    <row r="5854" spans="1:22" x14ac:dyDescent="0.25">
      <c r="A5854" s="6">
        <v>44766</v>
      </c>
      <c r="B5854" s="7" t="str">
        <f t="shared" si="91"/>
        <v>7</v>
      </c>
      <c r="C5854" s="17">
        <f>_xlfn.ISOWEEKNUM(Table3[[#This Row],[dt]])</f>
        <v>29</v>
      </c>
      <c r="D5854" s="1">
        <v>15974</v>
      </c>
      <c r="E5854" s="1" t="s">
        <v>10</v>
      </c>
      <c r="F5854" s="1" t="s">
        <v>90</v>
      </c>
      <c r="G5854" s="1" t="s">
        <v>57</v>
      </c>
      <c r="H5854" s="1" t="s">
        <v>11</v>
      </c>
      <c r="I5854" s="1" t="s">
        <v>12</v>
      </c>
      <c r="J5854" s="1" t="s">
        <v>16</v>
      </c>
      <c r="K5854" s="1" t="s">
        <v>14</v>
      </c>
      <c r="L5854" s="1" t="s">
        <v>75</v>
      </c>
      <c r="M5854" s="1">
        <v>60170</v>
      </c>
      <c r="N5854" s="17">
        <v>308.05944677522575</v>
      </c>
      <c r="O5854" s="8">
        <v>1668.7498816244276</v>
      </c>
      <c r="P5854" s="8">
        <v>1189.986493841307</v>
      </c>
      <c r="Q5854" s="8">
        <f>P5854-Table3[[#This Row],[paid]]</f>
        <v>-478.76338778312061</v>
      </c>
      <c r="R5854" s="8">
        <v>3.8628469482046937</v>
      </c>
      <c r="S5854" s="8">
        <v>1200</v>
      </c>
      <c r="T5854" s="10">
        <v>0.09</v>
      </c>
      <c r="U5854" s="8">
        <v>188.78982577541817</v>
      </c>
      <c r="V5854" s="10">
        <v>2.6441452172284712E-2</v>
      </c>
    </row>
    <row r="5855" spans="1:22" x14ac:dyDescent="0.25">
      <c r="A5855" s="6">
        <v>44766</v>
      </c>
      <c r="B5855" s="7" t="str">
        <f t="shared" si="91"/>
        <v>7</v>
      </c>
      <c r="C5855" s="17">
        <f>_xlfn.ISOWEEKNUM(Table3[[#This Row],[dt]])</f>
        <v>29</v>
      </c>
      <c r="D5855" s="1">
        <v>17100</v>
      </c>
      <c r="E5855" s="1" t="s">
        <v>10</v>
      </c>
      <c r="F5855" s="1" t="s">
        <v>92</v>
      </c>
      <c r="G5855" s="1" t="s">
        <v>63</v>
      </c>
      <c r="H5855" s="1" t="s">
        <v>11</v>
      </c>
      <c r="I5855" s="1" t="s">
        <v>21</v>
      </c>
      <c r="J5855" s="1" t="s">
        <v>13</v>
      </c>
      <c r="K5855" s="1" t="s">
        <v>15</v>
      </c>
      <c r="L5855" s="1" t="s">
        <v>80</v>
      </c>
      <c r="M5855" s="1">
        <v>34740</v>
      </c>
      <c r="N5855" s="17">
        <v>210.29876977152901</v>
      </c>
      <c r="O5855" s="8">
        <v>1178.6012504197777</v>
      </c>
      <c r="P5855" s="8">
        <v>666.2860027270566</v>
      </c>
      <c r="Q5855" s="8">
        <f>P5855-Table3[[#This Row],[paid]]</f>
        <v>-512.31524769272107</v>
      </c>
      <c r="R5855" s="8">
        <v>3.1682829312359617</v>
      </c>
      <c r="S5855" s="8">
        <v>600</v>
      </c>
      <c r="T5855" s="10">
        <v>7.0000000000000007E-2</v>
      </c>
      <c r="U5855" s="8">
        <v>153.99778048770114</v>
      </c>
      <c r="V5855" s="10">
        <v>3.8521440706993759E-2</v>
      </c>
    </row>
    <row r="5856" spans="1:22" x14ac:dyDescent="0.25">
      <c r="A5856" s="6">
        <v>44766</v>
      </c>
      <c r="B5856" s="7" t="str">
        <f t="shared" si="91"/>
        <v>7</v>
      </c>
      <c r="C5856" s="17">
        <f>_xlfn.ISOWEEKNUM(Table3[[#This Row],[dt]])</f>
        <v>29</v>
      </c>
      <c r="D5856" s="1">
        <v>16857</v>
      </c>
      <c r="E5856" s="1" t="s">
        <v>10</v>
      </c>
      <c r="F5856" s="1" t="s">
        <v>91</v>
      </c>
      <c r="G5856" s="1" t="s">
        <v>50</v>
      </c>
      <c r="H5856" s="1" t="s">
        <v>11</v>
      </c>
      <c r="I5856" s="1" t="s">
        <v>12</v>
      </c>
      <c r="J5856" s="1" t="s">
        <v>13</v>
      </c>
      <c r="K5856" s="1" t="s">
        <v>15</v>
      </c>
      <c r="L5856" s="1" t="s">
        <v>79</v>
      </c>
      <c r="M5856" s="1">
        <v>160780</v>
      </c>
      <c r="N5856" s="17">
        <v>455.17589424189458</v>
      </c>
      <c r="O5856" s="8">
        <v>1516.0023801896923</v>
      </c>
      <c r="P5856" s="8">
        <v>1000.0691870662085</v>
      </c>
      <c r="Q5856" s="8">
        <f>P5856-Table3[[#This Row],[paid]]</f>
        <v>-515.93319312348376</v>
      </c>
      <c r="R5856" s="8">
        <v>2.197104898825641</v>
      </c>
      <c r="S5856" s="8">
        <v>800</v>
      </c>
      <c r="T5856" s="10">
        <v>0.08</v>
      </c>
      <c r="U5856" s="8">
        <v>129.19127800009002</v>
      </c>
      <c r="V5856" s="10">
        <v>2.1530390042160327E-2</v>
      </c>
    </row>
    <row r="5857" spans="1:22" x14ac:dyDescent="0.25">
      <c r="A5857" s="6">
        <v>44766</v>
      </c>
      <c r="B5857" s="7" t="str">
        <f t="shared" si="91"/>
        <v>7</v>
      </c>
      <c r="C5857" s="17">
        <f>_xlfn.ISOWEEKNUM(Table3[[#This Row],[dt]])</f>
        <v>29</v>
      </c>
      <c r="D5857" s="1">
        <v>17870</v>
      </c>
      <c r="E5857" s="1" t="s">
        <v>10</v>
      </c>
      <c r="F5857" s="1" t="s">
        <v>91</v>
      </c>
      <c r="G5857" s="1" t="s">
        <v>30</v>
      </c>
      <c r="H5857" s="1" t="s">
        <v>11</v>
      </c>
      <c r="I5857" s="1" t="s">
        <v>12</v>
      </c>
      <c r="J5857" s="1" t="s">
        <v>13</v>
      </c>
      <c r="K5857" s="1" t="s">
        <v>14</v>
      </c>
      <c r="L5857" s="1" t="s">
        <v>79</v>
      </c>
      <c r="M5857" s="1">
        <v>115360</v>
      </c>
      <c r="N5857" s="17">
        <v>336.28623911828129</v>
      </c>
      <c r="O5857" s="8">
        <v>2360.4860648576182</v>
      </c>
      <c r="P5857" s="8">
        <v>1812.3264411919629</v>
      </c>
      <c r="Q5857" s="8">
        <f>P5857-Table3[[#This Row],[paid]]</f>
        <v>-548.15962366565532</v>
      </c>
      <c r="R5857" s="8">
        <v>5.3892375909991275</v>
      </c>
      <c r="S5857" s="8">
        <v>1600</v>
      </c>
      <c r="T5857" s="10">
        <v>0.12</v>
      </c>
      <c r="U5857" s="8">
        <v>1146.371552267173</v>
      </c>
      <c r="V5857" s="10">
        <v>0.10542357107155662</v>
      </c>
    </row>
    <row r="5858" spans="1:22" x14ac:dyDescent="0.25">
      <c r="A5858" s="6">
        <v>44766</v>
      </c>
      <c r="B5858" s="7" t="str">
        <f t="shared" si="91"/>
        <v>7</v>
      </c>
      <c r="C5858" s="17">
        <f>_xlfn.ISOWEEKNUM(Table3[[#This Row],[dt]])</f>
        <v>29</v>
      </c>
      <c r="D5858" s="1">
        <v>17673</v>
      </c>
      <c r="E5858" s="1" t="s">
        <v>10</v>
      </c>
      <c r="F5858" s="1" t="s">
        <v>91</v>
      </c>
      <c r="G5858" s="1" t="s">
        <v>61</v>
      </c>
      <c r="H5858" s="1" t="s">
        <v>11</v>
      </c>
      <c r="I5858" s="1" t="s">
        <v>18</v>
      </c>
      <c r="J5858" s="1" t="s">
        <v>16</v>
      </c>
      <c r="K5858" s="1" t="s">
        <v>14</v>
      </c>
      <c r="L5858" s="1" t="s">
        <v>78</v>
      </c>
      <c r="M5858" s="1">
        <v>75200</v>
      </c>
      <c r="N5858" s="17">
        <v>233.832426403488</v>
      </c>
      <c r="O5858" s="8">
        <v>987.64710654565931</v>
      </c>
      <c r="P5858" s="8">
        <v>418.37666549629671</v>
      </c>
      <c r="Q5858" s="8">
        <f>P5858-Table3[[#This Row],[paid]]</f>
        <v>-569.2704410493626</v>
      </c>
      <c r="R5858" s="8">
        <v>1.7892157727276439</v>
      </c>
      <c r="S5858" s="8">
        <v>600</v>
      </c>
      <c r="T5858" s="10">
        <v>0.1</v>
      </c>
      <c r="U5858" s="8">
        <v>196.00491612683106</v>
      </c>
      <c r="V5858" s="10">
        <v>7.8081520111516992E-2</v>
      </c>
    </row>
    <row r="5859" spans="1:22" x14ac:dyDescent="0.25">
      <c r="A5859" s="6">
        <v>44766</v>
      </c>
      <c r="B5859" s="7" t="str">
        <f t="shared" si="91"/>
        <v>7</v>
      </c>
      <c r="C5859" s="17">
        <f>_xlfn.ISOWEEKNUM(Table3[[#This Row],[dt]])</f>
        <v>29</v>
      </c>
      <c r="D5859" s="1">
        <v>17956</v>
      </c>
      <c r="E5859" s="1" t="s">
        <v>10</v>
      </c>
      <c r="F5859" s="1" t="s">
        <v>89</v>
      </c>
      <c r="G5859" s="1" t="s">
        <v>44</v>
      </c>
      <c r="H5859" s="1" t="s">
        <v>11</v>
      </c>
      <c r="I5859" s="1" t="s">
        <v>18</v>
      </c>
      <c r="J5859" s="1" t="s">
        <v>13</v>
      </c>
      <c r="K5859" s="1" t="s">
        <v>14</v>
      </c>
      <c r="L5859" s="1" t="s">
        <v>81</v>
      </c>
      <c r="M5859" s="1">
        <v>268040</v>
      </c>
      <c r="N5859" s="17">
        <v>491.41363707286627</v>
      </c>
      <c r="O5859" s="8">
        <v>4693.909921698747</v>
      </c>
      <c r="P5859" s="8">
        <v>4089.8073523304865</v>
      </c>
      <c r="Q5859" s="8">
        <f>P5859-Table3[[#This Row],[paid]]</f>
        <v>-604.10256936826045</v>
      </c>
      <c r="R5859" s="8">
        <v>8.3225353221608991</v>
      </c>
      <c r="S5859" s="8">
        <v>3200</v>
      </c>
      <c r="T5859" s="10">
        <v>0.08</v>
      </c>
      <c r="U5859" s="8">
        <v>153.34543353415543</v>
      </c>
      <c r="V5859" s="10">
        <v>6.2490895179033688E-3</v>
      </c>
    </row>
    <row r="5860" spans="1:22" x14ac:dyDescent="0.25">
      <c r="A5860" s="6">
        <v>44766</v>
      </c>
      <c r="B5860" s="7" t="str">
        <f t="shared" si="91"/>
        <v>7</v>
      </c>
      <c r="C5860" s="17">
        <f>_xlfn.ISOWEEKNUM(Table3[[#This Row],[dt]])</f>
        <v>29</v>
      </c>
      <c r="D5860" s="1">
        <v>15910</v>
      </c>
      <c r="E5860" s="1" t="s">
        <v>10</v>
      </c>
      <c r="F5860" s="1" t="s">
        <v>95</v>
      </c>
      <c r="G5860" s="1" t="s">
        <v>46</v>
      </c>
      <c r="H5860" s="1" t="s">
        <v>11</v>
      </c>
      <c r="I5860" s="1" t="s">
        <v>12</v>
      </c>
      <c r="J5860" s="1" t="s">
        <v>16</v>
      </c>
      <c r="K5860" s="1" t="s">
        <v>14</v>
      </c>
      <c r="L5860" s="1" t="s">
        <v>79</v>
      </c>
      <c r="M5860" s="1">
        <v>67890</v>
      </c>
      <c r="N5860" s="17">
        <v>225.15689575998775</v>
      </c>
      <c r="O5860" s="8">
        <v>1493.2401031381996</v>
      </c>
      <c r="P5860" s="8">
        <v>862.08540063313069</v>
      </c>
      <c r="Q5860" s="8">
        <f>P5860-Table3[[#This Row],[paid]]</f>
        <v>-631.15470250506894</v>
      </c>
      <c r="R5860" s="8">
        <v>3.8288207772774348</v>
      </c>
      <c r="S5860" s="8">
        <v>1000</v>
      </c>
      <c r="T5860" s="10">
        <v>0.15</v>
      </c>
      <c r="U5860" s="8">
        <v>752.48036499832676</v>
      </c>
      <c r="V5860" s="10">
        <v>0.14547676375714283</v>
      </c>
    </row>
    <row r="5861" spans="1:22" x14ac:dyDescent="0.25">
      <c r="A5861" s="6">
        <v>44766</v>
      </c>
      <c r="B5861" s="7" t="str">
        <f t="shared" si="91"/>
        <v>7</v>
      </c>
      <c r="C5861" s="17">
        <f>_xlfn.ISOWEEKNUM(Table3[[#This Row],[dt]])</f>
        <v>29</v>
      </c>
      <c r="D5861" s="1">
        <v>17833</v>
      </c>
      <c r="E5861" s="1" t="s">
        <v>10</v>
      </c>
      <c r="F5861" s="1" t="s">
        <v>91</v>
      </c>
      <c r="G5861" s="1" t="s">
        <v>74</v>
      </c>
      <c r="H5861" s="1" t="s">
        <v>11</v>
      </c>
      <c r="I5861" s="1" t="s">
        <v>12</v>
      </c>
      <c r="J5861" s="1" t="s">
        <v>13</v>
      </c>
      <c r="K5861" s="1" t="s">
        <v>15</v>
      </c>
      <c r="L5861" s="1" t="s">
        <v>80</v>
      </c>
      <c r="M5861" s="1">
        <v>56280</v>
      </c>
      <c r="N5861" s="17">
        <v>388.09369122927001</v>
      </c>
      <c r="O5861" s="8">
        <v>1364.8107493810201</v>
      </c>
      <c r="P5861" s="8">
        <v>729.57912060146862</v>
      </c>
      <c r="Q5861" s="8">
        <f>P5861-Table3[[#This Row],[paid]]</f>
        <v>-635.23162877955144</v>
      </c>
      <c r="R5861" s="8">
        <v>1.8799046134724795</v>
      </c>
      <c r="S5861" s="8">
        <v>1200</v>
      </c>
      <c r="T5861" s="10">
        <v>0.15</v>
      </c>
      <c r="U5861" s="8">
        <v>299.03698679260276</v>
      </c>
      <c r="V5861" s="10">
        <v>6.8312670129155012E-2</v>
      </c>
    </row>
    <row r="5862" spans="1:22" x14ac:dyDescent="0.25">
      <c r="A5862" s="6">
        <v>44766</v>
      </c>
      <c r="B5862" s="7" t="str">
        <f t="shared" si="91"/>
        <v>7</v>
      </c>
      <c r="C5862" s="17">
        <f>_xlfn.ISOWEEKNUM(Table3[[#This Row],[dt]])</f>
        <v>29</v>
      </c>
      <c r="D5862" s="1">
        <v>18106</v>
      </c>
      <c r="E5862" s="1" t="s">
        <v>10</v>
      </c>
      <c r="F5862" s="1" t="s">
        <v>89</v>
      </c>
      <c r="G5862" s="1" t="s">
        <v>52</v>
      </c>
      <c r="H5862" s="1" t="s">
        <v>11</v>
      </c>
      <c r="I5862" s="1" t="s">
        <v>18</v>
      </c>
      <c r="J5862" s="1" t="s">
        <v>16</v>
      </c>
      <c r="K5862" s="1" t="s">
        <v>15</v>
      </c>
      <c r="L5862" s="1" t="s">
        <v>80</v>
      </c>
      <c r="M5862" s="1">
        <v>319590</v>
      </c>
      <c r="N5862" s="17">
        <v>1061.5043178935925</v>
      </c>
      <c r="O5862" s="8">
        <v>3283.8388064585843</v>
      </c>
      <c r="P5862" s="8">
        <v>2640.7644487290372</v>
      </c>
      <c r="Q5862" s="8">
        <f>P5862-Table3[[#This Row],[paid]]</f>
        <v>-643.07435772954705</v>
      </c>
      <c r="R5862" s="8">
        <v>2.4877566715595338</v>
      </c>
      <c r="S5862" s="8">
        <v>3400</v>
      </c>
      <c r="T5862" s="10">
        <v>0.06</v>
      </c>
      <c r="U5862" s="8">
        <v>820.13141117876205</v>
      </c>
      <c r="V5862" s="10">
        <v>5.176098481467363E-2</v>
      </c>
    </row>
    <row r="5863" spans="1:22" x14ac:dyDescent="0.25">
      <c r="A5863" s="6">
        <v>44766</v>
      </c>
      <c r="B5863" s="7" t="str">
        <f t="shared" si="91"/>
        <v>7</v>
      </c>
      <c r="C5863" s="17">
        <f>_xlfn.ISOWEEKNUM(Table3[[#This Row],[dt]])</f>
        <v>29</v>
      </c>
      <c r="D5863" s="1">
        <v>18235</v>
      </c>
      <c r="E5863" s="1" t="s">
        <v>10</v>
      </c>
      <c r="F5863" s="1" t="s">
        <v>89</v>
      </c>
      <c r="G5863" s="1" t="s">
        <v>43</v>
      </c>
      <c r="H5863" s="1" t="s">
        <v>17</v>
      </c>
      <c r="I5863" s="1" t="s">
        <v>18</v>
      </c>
      <c r="J5863" s="1" t="s">
        <v>16</v>
      </c>
      <c r="K5863" s="1" t="s">
        <v>15</v>
      </c>
      <c r="L5863" s="1" t="s">
        <v>79</v>
      </c>
      <c r="M5863" s="1">
        <v>91320</v>
      </c>
      <c r="N5863" s="17">
        <v>246.63691874119306</v>
      </c>
      <c r="O5863" s="8">
        <v>1185.4327496124861</v>
      </c>
      <c r="P5863" s="8">
        <v>529.65847960022427</v>
      </c>
      <c r="Q5863" s="8">
        <f>P5863-Table3[[#This Row],[paid]]</f>
        <v>-655.77427001226181</v>
      </c>
      <c r="R5863" s="8">
        <v>2.1475230971240689</v>
      </c>
      <c r="S5863" s="8">
        <v>1000</v>
      </c>
      <c r="T5863" s="10">
        <v>0.06</v>
      </c>
      <c r="U5863" s="8">
        <v>161.15426088940552</v>
      </c>
      <c r="V5863" s="10">
        <v>5.0710117020764507E-2</v>
      </c>
    </row>
    <row r="5864" spans="1:22" x14ac:dyDescent="0.25">
      <c r="A5864" s="6">
        <v>44766</v>
      </c>
      <c r="B5864" s="7" t="str">
        <f t="shared" si="91"/>
        <v>7</v>
      </c>
      <c r="C5864" s="17">
        <f>_xlfn.ISOWEEKNUM(Table3[[#This Row],[dt]])</f>
        <v>29</v>
      </c>
      <c r="D5864" s="1">
        <v>17246</v>
      </c>
      <c r="E5864" s="1" t="s">
        <v>10</v>
      </c>
      <c r="F5864" s="1" t="s">
        <v>94</v>
      </c>
      <c r="G5864" s="1" t="s">
        <v>49</v>
      </c>
      <c r="H5864" s="1" t="s">
        <v>11</v>
      </c>
      <c r="I5864" s="1" t="s">
        <v>12</v>
      </c>
      <c r="J5864" s="1" t="s">
        <v>16</v>
      </c>
      <c r="K5864" s="1" t="s">
        <v>14</v>
      </c>
      <c r="L5864" s="1" t="s">
        <v>77</v>
      </c>
      <c r="M5864" s="1">
        <v>32000</v>
      </c>
      <c r="N5864" s="17">
        <v>90.777280463972758</v>
      </c>
      <c r="O5864" s="8">
        <v>993.56149303254517</v>
      </c>
      <c r="P5864" s="8">
        <v>334.04744559710696</v>
      </c>
      <c r="Q5864" s="8">
        <f>P5864-Table3[[#This Row],[paid]]</f>
        <v>-659.51404743543821</v>
      </c>
      <c r="R5864" s="8">
        <v>3.6798573816020195</v>
      </c>
      <c r="S5864" s="8">
        <v>400</v>
      </c>
      <c r="T5864" s="10">
        <v>0.15</v>
      </c>
      <c r="U5864" s="8">
        <v>133.85736284034863</v>
      </c>
      <c r="V5864" s="10">
        <v>6.6785604163244805E-2</v>
      </c>
    </row>
    <row r="5865" spans="1:22" x14ac:dyDescent="0.25">
      <c r="A5865" s="6">
        <v>44766</v>
      </c>
      <c r="B5865" s="7" t="str">
        <f t="shared" si="91"/>
        <v>7</v>
      </c>
      <c r="C5865" s="17">
        <f>_xlfn.ISOWEEKNUM(Table3[[#This Row],[dt]])</f>
        <v>29</v>
      </c>
      <c r="D5865" s="1">
        <v>17783</v>
      </c>
      <c r="E5865" s="1" t="s">
        <v>10</v>
      </c>
      <c r="F5865" s="1" t="s">
        <v>95</v>
      </c>
      <c r="G5865" s="1" t="s">
        <v>39</v>
      </c>
      <c r="H5865" s="1" t="s">
        <v>11</v>
      </c>
      <c r="I5865" s="1" t="s">
        <v>12</v>
      </c>
      <c r="J5865" s="1" t="s">
        <v>16</v>
      </c>
      <c r="K5865" s="1" t="s">
        <v>14</v>
      </c>
      <c r="L5865" s="1" t="s">
        <v>81</v>
      </c>
      <c r="M5865" s="1">
        <v>71290</v>
      </c>
      <c r="N5865" s="17">
        <v>209.39932442355706</v>
      </c>
      <c r="O5865" s="8">
        <v>1693.9736447989278</v>
      </c>
      <c r="P5865" s="8">
        <v>985.32482447835025</v>
      </c>
      <c r="Q5865" s="8">
        <f>P5865-Table3[[#This Row],[paid]]</f>
        <v>-708.64882032057756</v>
      </c>
      <c r="R5865" s="8">
        <v>4.7054823466636879</v>
      </c>
      <c r="S5865" s="8">
        <v>1000</v>
      </c>
      <c r="T5865" s="10">
        <v>0.15</v>
      </c>
      <c r="U5865" s="8">
        <v>528.47394919453393</v>
      </c>
      <c r="V5865" s="10">
        <v>8.9390817468800732E-2</v>
      </c>
    </row>
    <row r="5866" spans="1:22" x14ac:dyDescent="0.25">
      <c r="A5866" s="6">
        <v>44766</v>
      </c>
      <c r="B5866" s="7" t="str">
        <f t="shared" si="91"/>
        <v>7</v>
      </c>
      <c r="C5866" s="17">
        <f>_xlfn.ISOWEEKNUM(Table3[[#This Row],[dt]])</f>
        <v>29</v>
      </c>
      <c r="D5866" s="1">
        <v>18272</v>
      </c>
      <c r="E5866" s="1" t="s">
        <v>10</v>
      </c>
      <c r="F5866" s="1" t="s">
        <v>91</v>
      </c>
      <c r="G5866" s="1" t="s">
        <v>27</v>
      </c>
      <c r="H5866" s="1" t="s">
        <v>11</v>
      </c>
      <c r="I5866" s="1" t="s">
        <v>12</v>
      </c>
      <c r="J5866" s="1" t="s">
        <v>16</v>
      </c>
      <c r="K5866" s="1" t="s">
        <v>14</v>
      </c>
      <c r="L5866" s="1" t="s">
        <v>76</v>
      </c>
      <c r="M5866" s="1">
        <v>124120</v>
      </c>
      <c r="N5866" s="17">
        <v>632.58978309825773</v>
      </c>
      <c r="O5866" s="8">
        <v>3901.9569991806179</v>
      </c>
      <c r="P5866" s="8">
        <v>3189.0673537085208</v>
      </c>
      <c r="Q5866" s="8">
        <f>P5866-Table3[[#This Row],[paid]]</f>
        <v>-712.88964547209707</v>
      </c>
      <c r="R5866" s="8">
        <v>5.0412881126364564</v>
      </c>
      <c r="S5866" s="8">
        <v>5000</v>
      </c>
      <c r="T5866" s="10">
        <v>0.12</v>
      </c>
      <c r="U5866" s="8">
        <v>2156.3153924652534</v>
      </c>
      <c r="V5866" s="10">
        <v>0.11269310393406529</v>
      </c>
    </row>
    <row r="5867" spans="1:22" x14ac:dyDescent="0.25">
      <c r="A5867" s="6">
        <v>44766</v>
      </c>
      <c r="B5867" s="7" t="str">
        <f t="shared" si="91"/>
        <v>7</v>
      </c>
      <c r="C5867" s="17">
        <f>_xlfn.ISOWEEKNUM(Table3[[#This Row],[dt]])</f>
        <v>29</v>
      </c>
      <c r="D5867" s="1">
        <v>17473</v>
      </c>
      <c r="E5867" s="1" t="s">
        <v>10</v>
      </c>
      <c r="F5867" s="1" t="s">
        <v>93</v>
      </c>
      <c r="G5867" s="1" t="s">
        <v>56</v>
      </c>
      <c r="H5867" s="1" t="s">
        <v>17</v>
      </c>
      <c r="I5867" s="1" t="s">
        <v>12</v>
      </c>
      <c r="J5867" s="1" t="s">
        <v>16</v>
      </c>
      <c r="K5867" s="1" t="s">
        <v>15</v>
      </c>
      <c r="L5867" s="1" t="s">
        <v>78</v>
      </c>
      <c r="M5867" s="1">
        <v>37660</v>
      </c>
      <c r="N5867" s="17">
        <v>132.26382265755896</v>
      </c>
      <c r="O5867" s="8">
        <v>903.08312020977564</v>
      </c>
      <c r="P5867" s="8">
        <v>182.63795971935897</v>
      </c>
      <c r="Q5867" s="8">
        <f>P5867-Table3[[#This Row],[paid]]</f>
        <v>-720.4451604904167</v>
      </c>
      <c r="R5867" s="8">
        <v>1.3808610400761097</v>
      </c>
      <c r="S5867" s="8">
        <v>200</v>
      </c>
      <c r="T5867" s="10">
        <v>6.5000000000000002E-2</v>
      </c>
      <c r="U5867" s="8">
        <v>2.0443544113410286</v>
      </c>
      <c r="V5867" s="10">
        <v>1.8655800565614237E-3</v>
      </c>
    </row>
    <row r="5868" spans="1:22" x14ac:dyDescent="0.25">
      <c r="A5868" s="6">
        <v>44766</v>
      </c>
      <c r="B5868" s="7" t="str">
        <f t="shared" si="91"/>
        <v>7</v>
      </c>
      <c r="C5868" s="17">
        <f>_xlfn.ISOWEEKNUM(Table3[[#This Row],[dt]])</f>
        <v>29</v>
      </c>
      <c r="D5868" s="1">
        <v>18237</v>
      </c>
      <c r="E5868" s="1" t="s">
        <v>10</v>
      </c>
      <c r="F5868" s="1" t="s">
        <v>92</v>
      </c>
      <c r="G5868" s="1" t="s">
        <v>49</v>
      </c>
      <c r="H5868" s="1" t="s">
        <v>11</v>
      </c>
      <c r="I5868" s="1" t="s">
        <v>18</v>
      </c>
      <c r="J5868" s="1" t="s">
        <v>16</v>
      </c>
      <c r="K5868" s="1" t="s">
        <v>15</v>
      </c>
      <c r="L5868" s="1" t="s">
        <v>78</v>
      </c>
      <c r="M5868" s="1">
        <v>71990</v>
      </c>
      <c r="N5868" s="17">
        <v>225.46385644151007</v>
      </c>
      <c r="O5868" s="8">
        <v>1510.1499178454669</v>
      </c>
      <c r="P5868" s="8">
        <v>766.85636099610031</v>
      </c>
      <c r="Q5868" s="8">
        <f>P5868-Table3[[#This Row],[paid]]</f>
        <v>-743.29355684936661</v>
      </c>
      <c r="R5868" s="8">
        <v>3.4012385537060061</v>
      </c>
      <c r="S5868" s="8">
        <v>1000</v>
      </c>
      <c r="T5868" s="10">
        <v>0.06</v>
      </c>
      <c r="U5868" s="8">
        <v>23.153370081118855</v>
      </c>
      <c r="V5868" s="10">
        <v>5.0320962435616186E-3</v>
      </c>
    </row>
    <row r="5869" spans="1:22" x14ac:dyDescent="0.25">
      <c r="A5869" s="6">
        <v>44766</v>
      </c>
      <c r="B5869" s="7" t="str">
        <f t="shared" si="91"/>
        <v>7</v>
      </c>
      <c r="C5869" s="17">
        <f>_xlfn.ISOWEEKNUM(Table3[[#This Row],[dt]])</f>
        <v>29</v>
      </c>
      <c r="D5869" s="1">
        <v>2406</v>
      </c>
      <c r="E5869" s="1" t="s">
        <v>10</v>
      </c>
      <c r="F5869" s="1" t="s">
        <v>92</v>
      </c>
      <c r="G5869" s="1" t="s">
        <v>51</v>
      </c>
      <c r="H5869" s="1" t="s">
        <v>17</v>
      </c>
      <c r="I5869" s="1" t="s">
        <v>18</v>
      </c>
      <c r="J5869" s="1" t="s">
        <v>16</v>
      </c>
      <c r="K5869" s="1" t="s">
        <v>14</v>
      </c>
      <c r="L5869" s="1" t="s">
        <v>78</v>
      </c>
      <c r="M5869" s="1">
        <v>22580</v>
      </c>
      <c r="N5869" s="17">
        <v>84.212385906369619</v>
      </c>
      <c r="O5869" s="8">
        <v>1213.1725110586385</v>
      </c>
      <c r="P5869" s="8">
        <v>448.08838452749791</v>
      </c>
      <c r="Q5869" s="8">
        <f>P5869-Table3[[#This Row],[paid]]</f>
        <v>-765.08412653114056</v>
      </c>
      <c r="R5869" s="8">
        <v>5.3209320660466597</v>
      </c>
      <c r="S5869" s="8">
        <v>5000</v>
      </c>
      <c r="T5869" s="10">
        <v>0.05</v>
      </c>
      <c r="U5869" s="8">
        <v>28.558456967034452</v>
      </c>
      <c r="V5869" s="10">
        <v>1.0622330308468382E-2</v>
      </c>
    </row>
    <row r="5870" spans="1:22" x14ac:dyDescent="0.25">
      <c r="A5870" s="6">
        <v>44766</v>
      </c>
      <c r="B5870" s="7" t="str">
        <f t="shared" si="91"/>
        <v>7</v>
      </c>
      <c r="C5870" s="17">
        <f>_xlfn.ISOWEEKNUM(Table3[[#This Row],[dt]])</f>
        <v>29</v>
      </c>
      <c r="D5870" s="1">
        <v>16966</v>
      </c>
      <c r="E5870" s="1" t="s">
        <v>10</v>
      </c>
      <c r="F5870" s="1" t="s">
        <v>94</v>
      </c>
      <c r="G5870" s="1" t="s">
        <v>62</v>
      </c>
      <c r="H5870" s="1" t="s">
        <v>11</v>
      </c>
      <c r="I5870" s="1" t="s">
        <v>12</v>
      </c>
      <c r="J5870" s="1" t="s">
        <v>16</v>
      </c>
      <c r="K5870" s="1" t="s">
        <v>15</v>
      </c>
      <c r="L5870" s="1" t="s">
        <v>81</v>
      </c>
      <c r="M5870" s="1">
        <v>119470</v>
      </c>
      <c r="N5870" s="17">
        <v>275.13781935948185</v>
      </c>
      <c r="O5870" s="8">
        <v>1486.9330107386511</v>
      </c>
      <c r="P5870" s="8">
        <v>710.26303143795394</v>
      </c>
      <c r="Q5870" s="8">
        <f>P5870-Table3[[#This Row],[paid]]</f>
        <v>-776.66997930069715</v>
      </c>
      <c r="R5870" s="8">
        <v>2.5814809214212691</v>
      </c>
      <c r="S5870" s="8">
        <v>400</v>
      </c>
      <c r="T5870" s="10">
        <v>0.2</v>
      </c>
      <c r="U5870" s="8">
        <v>680.28209456627678</v>
      </c>
      <c r="V5870" s="10">
        <v>0.15963149435616369</v>
      </c>
    </row>
    <row r="5871" spans="1:22" x14ac:dyDescent="0.25">
      <c r="A5871" s="6">
        <v>44766</v>
      </c>
      <c r="B5871" s="7" t="str">
        <f t="shared" si="91"/>
        <v>7</v>
      </c>
      <c r="C5871" s="17">
        <f>_xlfn.ISOWEEKNUM(Table3[[#This Row],[dt]])</f>
        <v>29</v>
      </c>
      <c r="D5871" s="1">
        <v>15909</v>
      </c>
      <c r="E5871" s="1" t="s">
        <v>10</v>
      </c>
      <c r="F5871" s="1" t="s">
        <v>92</v>
      </c>
      <c r="G5871" s="1" t="s">
        <v>38</v>
      </c>
      <c r="H5871" s="1" t="s">
        <v>11</v>
      </c>
      <c r="I5871" s="1" t="s">
        <v>18</v>
      </c>
      <c r="J5871" s="1" t="s">
        <v>13</v>
      </c>
      <c r="K5871" s="1" t="s">
        <v>14</v>
      </c>
      <c r="L5871" s="1" t="s">
        <v>78</v>
      </c>
      <c r="M5871" s="1">
        <v>86330</v>
      </c>
      <c r="N5871" s="17">
        <v>128.21287128712871</v>
      </c>
      <c r="O5871" s="8">
        <v>1724.7734094319451</v>
      </c>
      <c r="P5871" s="8">
        <v>945.03483394427406</v>
      </c>
      <c r="Q5871" s="8">
        <f>P5871-Table3[[#This Row],[paid]]</f>
        <v>-779.73857548767103</v>
      </c>
      <c r="R5871" s="8">
        <v>7.3708265360339542</v>
      </c>
      <c r="S5871" s="8">
        <v>600</v>
      </c>
      <c r="T5871" s="10">
        <v>0.06</v>
      </c>
      <c r="U5871" s="8">
        <v>306.31049869828337</v>
      </c>
      <c r="V5871" s="10">
        <v>5.4021024357349345E-2</v>
      </c>
    </row>
    <row r="5872" spans="1:22" x14ac:dyDescent="0.25">
      <c r="A5872" s="6">
        <v>44766</v>
      </c>
      <c r="B5872" s="7" t="str">
        <f t="shared" si="91"/>
        <v>7</v>
      </c>
      <c r="C5872" s="17">
        <f>_xlfn.ISOWEEKNUM(Table3[[#This Row],[dt]])</f>
        <v>29</v>
      </c>
      <c r="D5872" s="1">
        <v>18179</v>
      </c>
      <c r="E5872" s="1" t="s">
        <v>10</v>
      </c>
      <c r="F5872" s="1" t="s">
        <v>89</v>
      </c>
      <c r="G5872" s="1" t="s">
        <v>67</v>
      </c>
      <c r="H5872" s="1" t="s">
        <v>11</v>
      </c>
      <c r="I5872" s="1" t="s">
        <v>18</v>
      </c>
      <c r="J5872" s="1" t="s">
        <v>16</v>
      </c>
      <c r="K5872" s="1" t="s">
        <v>15</v>
      </c>
      <c r="L5872" s="1" t="s">
        <v>79</v>
      </c>
      <c r="M5872" s="1">
        <v>62120</v>
      </c>
      <c r="N5872" s="17">
        <v>293.90325475161109</v>
      </c>
      <c r="O5872" s="8">
        <v>1374.2063861393146</v>
      </c>
      <c r="P5872" s="8">
        <v>580.29271492355429</v>
      </c>
      <c r="Q5872" s="8">
        <f>P5872-Table3[[#This Row],[paid]]</f>
        <v>-793.91367121576036</v>
      </c>
      <c r="R5872" s="8">
        <v>1.9744344628438426</v>
      </c>
      <c r="S5872" s="8">
        <v>800</v>
      </c>
      <c r="T5872" s="10">
        <v>0.08</v>
      </c>
      <c r="U5872" s="8">
        <v>186.61178815340716</v>
      </c>
      <c r="V5872" s="10">
        <v>5.3597027659276736E-2</v>
      </c>
    </row>
    <row r="5873" spans="1:22" x14ac:dyDescent="0.25">
      <c r="A5873" s="6">
        <v>44766</v>
      </c>
      <c r="B5873" s="7" t="str">
        <f t="shared" si="91"/>
        <v>7</v>
      </c>
      <c r="C5873" s="17">
        <f>_xlfn.ISOWEEKNUM(Table3[[#This Row],[dt]])</f>
        <v>29</v>
      </c>
      <c r="D5873" s="1">
        <v>16862</v>
      </c>
      <c r="E5873" s="1" t="s">
        <v>10</v>
      </c>
      <c r="F5873" s="1" t="s">
        <v>93</v>
      </c>
      <c r="G5873" s="1" t="s">
        <v>70</v>
      </c>
      <c r="H5873" s="1" t="s">
        <v>17</v>
      </c>
      <c r="I5873" s="1" t="s">
        <v>12</v>
      </c>
      <c r="J5873" s="1" t="s">
        <v>13</v>
      </c>
      <c r="K5873" s="1" t="s">
        <v>14</v>
      </c>
      <c r="L5873" s="1" t="s">
        <v>77</v>
      </c>
      <c r="M5873" s="1">
        <v>71370</v>
      </c>
      <c r="N5873" s="17">
        <v>243.77148523578668</v>
      </c>
      <c r="O5873" s="8">
        <v>2677.6068239382262</v>
      </c>
      <c r="P5873" s="8">
        <v>1754.6349256690835</v>
      </c>
      <c r="Q5873" s="8">
        <f>P5873-Table3[[#This Row],[paid]]</f>
        <v>-922.97189826914268</v>
      </c>
      <c r="R5873" s="8">
        <v>7.1978678062855552</v>
      </c>
      <c r="S5873" s="8">
        <v>3400</v>
      </c>
      <c r="T5873" s="10">
        <v>0.09</v>
      </c>
      <c r="U5873" s="8">
        <v>15.144334222030771</v>
      </c>
      <c r="V5873" s="10">
        <v>1.4385076158844345E-3</v>
      </c>
    </row>
    <row r="5874" spans="1:22" x14ac:dyDescent="0.25">
      <c r="A5874" s="6">
        <v>44766</v>
      </c>
      <c r="B5874" s="7" t="str">
        <f t="shared" si="91"/>
        <v>7</v>
      </c>
      <c r="C5874" s="17">
        <f>_xlfn.ISOWEEKNUM(Table3[[#This Row],[dt]])</f>
        <v>29</v>
      </c>
      <c r="D5874" s="1">
        <v>10543</v>
      </c>
      <c r="E5874" s="1" t="s">
        <v>10</v>
      </c>
      <c r="F5874" s="1" t="s">
        <v>90</v>
      </c>
      <c r="G5874" s="1" t="s">
        <v>39</v>
      </c>
      <c r="H5874" s="1" t="s">
        <v>19</v>
      </c>
      <c r="I5874" s="1" t="s">
        <v>18</v>
      </c>
      <c r="J5874" s="1" t="s">
        <v>13</v>
      </c>
      <c r="K5874" s="1" t="s">
        <v>14</v>
      </c>
      <c r="L5874" s="1" t="s">
        <v>76</v>
      </c>
      <c r="M5874" s="1">
        <v>40930</v>
      </c>
      <c r="N5874" s="17">
        <v>33.558182522882447</v>
      </c>
      <c r="O5874" s="8">
        <v>1105.7806329229688</v>
      </c>
      <c r="P5874" s="8">
        <v>112.44844942393171</v>
      </c>
      <c r="Q5874" s="8">
        <f>P5874-Table3[[#This Row],[paid]]</f>
        <v>-993.33218349903711</v>
      </c>
      <c r="R5874" s="8">
        <v>3.3508504027968753</v>
      </c>
      <c r="S5874" s="8">
        <v>200</v>
      </c>
      <c r="T5874" s="10">
        <v>8.5000000000000006E-2</v>
      </c>
      <c r="U5874" s="8">
        <v>23.788591556438039</v>
      </c>
      <c r="V5874" s="10">
        <v>3.5258514276698807E-2</v>
      </c>
    </row>
    <row r="5875" spans="1:22" x14ac:dyDescent="0.25">
      <c r="A5875" s="6">
        <v>44766</v>
      </c>
      <c r="B5875" s="7" t="str">
        <f t="shared" si="91"/>
        <v>7</v>
      </c>
      <c r="C5875" s="17">
        <f>_xlfn.ISOWEEKNUM(Table3[[#This Row],[dt]])</f>
        <v>29</v>
      </c>
      <c r="D5875" s="1">
        <v>17247</v>
      </c>
      <c r="E5875" s="1" t="s">
        <v>10</v>
      </c>
      <c r="F5875" s="1" t="s">
        <v>91</v>
      </c>
      <c r="G5875" s="1" t="s">
        <v>67</v>
      </c>
      <c r="H5875" s="1" t="s">
        <v>11</v>
      </c>
      <c r="I5875" s="1" t="s">
        <v>18</v>
      </c>
      <c r="J5875" s="1" t="s">
        <v>16</v>
      </c>
      <c r="K5875" s="1" t="s">
        <v>15</v>
      </c>
      <c r="L5875" s="1" t="s">
        <v>80</v>
      </c>
      <c r="M5875" s="1">
        <v>67550</v>
      </c>
      <c r="N5875" s="17">
        <v>180.80398470517207</v>
      </c>
      <c r="O5875" s="8">
        <v>1295.8404074967254</v>
      </c>
      <c r="P5875" s="8">
        <v>293.6003874904535</v>
      </c>
      <c r="Q5875" s="8">
        <f>P5875-Table3[[#This Row],[paid]]</f>
        <v>-1002.2400200062719</v>
      </c>
      <c r="R5875" s="8">
        <v>1.6238601597703326</v>
      </c>
      <c r="S5875" s="8">
        <v>200</v>
      </c>
      <c r="T5875" s="10">
        <v>7.0000000000000007E-2</v>
      </c>
      <c r="U5875" s="8">
        <v>108.37148303360057</v>
      </c>
      <c r="V5875" s="10">
        <v>6.1518698913572506E-2</v>
      </c>
    </row>
    <row r="5876" spans="1:22" x14ac:dyDescent="0.25">
      <c r="A5876" s="6">
        <v>44766</v>
      </c>
      <c r="B5876" s="7" t="str">
        <f t="shared" si="91"/>
        <v>7</v>
      </c>
      <c r="C5876" s="17">
        <f>_xlfn.ISOWEEKNUM(Table3[[#This Row],[dt]])</f>
        <v>29</v>
      </c>
      <c r="D5876" s="1">
        <v>16842</v>
      </c>
      <c r="E5876" s="1" t="s">
        <v>10</v>
      </c>
      <c r="F5876" s="1" t="s">
        <v>91</v>
      </c>
      <c r="G5876" s="1" t="s">
        <v>46</v>
      </c>
      <c r="H5876" s="1" t="s">
        <v>11</v>
      </c>
      <c r="I5876" s="1" t="s">
        <v>12</v>
      </c>
      <c r="J5876" s="1" t="s">
        <v>16</v>
      </c>
      <c r="K5876" s="1" t="s">
        <v>14</v>
      </c>
      <c r="L5876" s="1" t="s">
        <v>78</v>
      </c>
      <c r="M5876" s="1">
        <v>163290</v>
      </c>
      <c r="N5876" s="17">
        <v>764.88559703733358</v>
      </c>
      <c r="O5876" s="8">
        <v>2433.8076390363212</v>
      </c>
      <c r="P5876" s="8">
        <v>1325.9148212666096</v>
      </c>
      <c r="Q5876" s="8">
        <f>P5876-Table3[[#This Row],[paid]]</f>
        <v>-1107.8928177697117</v>
      </c>
      <c r="R5876" s="8">
        <v>1.7334812243848443</v>
      </c>
      <c r="S5876" s="8">
        <v>1200</v>
      </c>
      <c r="T5876" s="10">
        <v>0.14000000000000001</v>
      </c>
      <c r="U5876" s="8">
        <v>279.60235884445365</v>
      </c>
      <c r="V5876" s="10">
        <v>3.5145842246658211E-2</v>
      </c>
    </row>
    <row r="5877" spans="1:22" x14ac:dyDescent="0.25">
      <c r="A5877" s="6">
        <v>44766</v>
      </c>
      <c r="B5877" s="7" t="str">
        <f t="shared" si="91"/>
        <v>7</v>
      </c>
      <c r="C5877" s="17">
        <f>_xlfn.ISOWEEKNUM(Table3[[#This Row],[dt]])</f>
        <v>29</v>
      </c>
      <c r="D5877" s="1">
        <v>2796</v>
      </c>
      <c r="E5877" s="1" t="s">
        <v>10</v>
      </c>
      <c r="F5877" s="1" t="s">
        <v>91</v>
      </c>
      <c r="G5877" s="1" t="s">
        <v>54</v>
      </c>
      <c r="H5877" s="1" t="s">
        <v>17</v>
      </c>
      <c r="I5877" s="1" t="s">
        <v>12</v>
      </c>
      <c r="J5877" s="1" t="s">
        <v>13</v>
      </c>
      <c r="K5877" s="1" t="s">
        <v>14</v>
      </c>
      <c r="L5877" s="1" t="s">
        <v>76</v>
      </c>
      <c r="M5877" s="1">
        <v>35750</v>
      </c>
      <c r="N5877" s="17">
        <v>135.97516267986435</v>
      </c>
      <c r="O5877" s="8">
        <v>1779.4006642137933</v>
      </c>
      <c r="P5877" s="8">
        <v>485.85199756853262</v>
      </c>
      <c r="Q5877" s="8">
        <f>P5877-Table3[[#This Row],[paid]]</f>
        <v>-1293.5486666452607</v>
      </c>
      <c r="R5877" s="8">
        <v>3.573093703240549</v>
      </c>
      <c r="S5877" s="8">
        <v>1000</v>
      </c>
      <c r="T5877" s="10">
        <v>0.11</v>
      </c>
      <c r="U5877" s="8">
        <v>11.927451589802519</v>
      </c>
      <c r="V5877" s="10">
        <v>4.0915929300465873E-3</v>
      </c>
    </row>
    <row r="5878" spans="1:22" x14ac:dyDescent="0.25">
      <c r="A5878" s="6">
        <v>44766</v>
      </c>
      <c r="B5878" s="7" t="str">
        <f t="shared" si="91"/>
        <v>7</v>
      </c>
      <c r="C5878" s="17">
        <f>_xlfn.ISOWEEKNUM(Table3[[#This Row],[dt]])</f>
        <v>29</v>
      </c>
      <c r="D5878" s="1">
        <v>5289</v>
      </c>
      <c r="E5878" s="1" t="s">
        <v>10</v>
      </c>
      <c r="F5878" s="1" t="s">
        <v>91</v>
      </c>
      <c r="G5878" s="1" t="s">
        <v>72</v>
      </c>
      <c r="H5878" s="1" t="s">
        <v>17</v>
      </c>
      <c r="I5878" s="1" t="s">
        <v>12</v>
      </c>
      <c r="J5878" s="1" t="s">
        <v>16</v>
      </c>
      <c r="K5878" s="1" t="s">
        <v>14</v>
      </c>
      <c r="L5878" s="1" t="s">
        <v>79</v>
      </c>
      <c r="M5878" s="1">
        <v>524650</v>
      </c>
      <c r="N5878" s="17">
        <v>1679.3320868602086</v>
      </c>
      <c r="O5878" s="8">
        <v>11670.284160614199</v>
      </c>
      <c r="P5878" s="8">
        <v>10369.461721532212</v>
      </c>
      <c r="Q5878" s="8">
        <f>P5878-Table3[[#This Row],[paid]]</f>
        <v>-1300.8224390819869</v>
      </c>
      <c r="R5878" s="8">
        <v>6.1747535241344966</v>
      </c>
      <c r="S5878" s="8">
        <v>12800</v>
      </c>
      <c r="T5878" s="10">
        <v>0.04</v>
      </c>
      <c r="U5878" s="8">
        <v>475.43208109230233</v>
      </c>
      <c r="V5878" s="10">
        <v>7.6415422815546028E-3</v>
      </c>
    </row>
    <row r="5879" spans="1:22" x14ac:dyDescent="0.25">
      <c r="A5879" s="6">
        <v>44766</v>
      </c>
      <c r="B5879" s="7" t="str">
        <f t="shared" si="91"/>
        <v>7</v>
      </c>
      <c r="C5879" s="17">
        <f>_xlfn.ISOWEEKNUM(Table3[[#This Row],[dt]])</f>
        <v>29</v>
      </c>
      <c r="D5879" s="1">
        <v>12657</v>
      </c>
      <c r="E5879" s="1" t="s">
        <v>10</v>
      </c>
      <c r="F5879" s="1" t="s">
        <v>91</v>
      </c>
      <c r="G5879" s="1" t="s">
        <v>71</v>
      </c>
      <c r="H5879" s="1" t="s">
        <v>19</v>
      </c>
      <c r="I5879" s="1" t="s">
        <v>18</v>
      </c>
      <c r="J5879" s="1" t="s">
        <v>16</v>
      </c>
      <c r="K5879" s="1" t="s">
        <v>14</v>
      </c>
      <c r="L5879" s="1" t="s">
        <v>77</v>
      </c>
      <c r="M5879" s="1">
        <v>147960</v>
      </c>
      <c r="N5879" s="17">
        <v>299.96766494726307</v>
      </c>
      <c r="O5879" s="8">
        <v>4151.7869195272951</v>
      </c>
      <c r="P5879" s="8">
        <v>2627.4300160531498</v>
      </c>
      <c r="Q5879" s="8">
        <f>P5879-Table3[[#This Row],[paid]]</f>
        <v>-1524.3569034741454</v>
      </c>
      <c r="R5879" s="8">
        <v>8.7590441340238279</v>
      </c>
      <c r="S5879" s="8">
        <v>3200</v>
      </c>
      <c r="T5879" s="10">
        <v>0.08</v>
      </c>
      <c r="U5879" s="8">
        <v>1022.5134861400491</v>
      </c>
      <c r="V5879" s="10">
        <v>6.486144761818366E-2</v>
      </c>
    </row>
    <row r="5880" spans="1:22" x14ac:dyDescent="0.25">
      <c r="A5880" s="6">
        <v>44766</v>
      </c>
      <c r="B5880" s="7" t="str">
        <f t="shared" si="91"/>
        <v>7</v>
      </c>
      <c r="C5880" s="17">
        <f>_xlfn.ISOWEEKNUM(Table3[[#This Row],[dt]])</f>
        <v>29</v>
      </c>
      <c r="D5880" s="1">
        <v>16537</v>
      </c>
      <c r="E5880" s="1" t="s">
        <v>10</v>
      </c>
      <c r="F5880" s="1" t="s">
        <v>91</v>
      </c>
      <c r="G5880" s="1" t="s">
        <v>72</v>
      </c>
      <c r="H5880" s="1" t="s">
        <v>17</v>
      </c>
      <c r="I5880" s="1" t="s">
        <v>12</v>
      </c>
      <c r="J5880" s="1" t="s">
        <v>16</v>
      </c>
      <c r="K5880" s="1" t="s">
        <v>15</v>
      </c>
      <c r="L5880" s="1" t="s">
        <v>79</v>
      </c>
      <c r="M5880" s="1">
        <v>61100</v>
      </c>
      <c r="N5880" s="17">
        <v>144.33685196220313</v>
      </c>
      <c r="O5880" s="8">
        <v>2016.3059742103601</v>
      </c>
      <c r="P5880" s="8">
        <v>436.97786322838806</v>
      </c>
      <c r="Q5880" s="8">
        <f>P5880-Table3[[#This Row],[paid]]</f>
        <v>-1579.328110981972</v>
      </c>
      <c r="R5880" s="8">
        <v>3.027486447763303</v>
      </c>
      <c r="S5880" s="8">
        <v>800</v>
      </c>
      <c r="T5880" s="10">
        <v>7.4999999999999997E-2</v>
      </c>
      <c r="U5880" s="8">
        <v>114.91967248280031</v>
      </c>
      <c r="V5880" s="10">
        <v>4.3831233476289061E-2</v>
      </c>
    </row>
    <row r="5881" spans="1:22" x14ac:dyDescent="0.25">
      <c r="A5881" s="6">
        <v>44766</v>
      </c>
      <c r="B5881" s="7" t="str">
        <f t="shared" si="91"/>
        <v>7</v>
      </c>
      <c r="C5881" s="17">
        <f>_xlfn.ISOWEEKNUM(Table3[[#This Row],[dt]])</f>
        <v>29</v>
      </c>
      <c r="D5881" s="1">
        <v>15169</v>
      </c>
      <c r="E5881" s="1" t="s">
        <v>10</v>
      </c>
      <c r="F5881" s="1" t="s">
        <v>91</v>
      </c>
      <c r="G5881" s="1" t="s">
        <v>28</v>
      </c>
      <c r="H5881" s="1" t="s">
        <v>11</v>
      </c>
      <c r="I5881" s="1" t="s">
        <v>18</v>
      </c>
      <c r="J5881" s="1" t="s">
        <v>13</v>
      </c>
      <c r="K5881" s="1" t="s">
        <v>14</v>
      </c>
      <c r="L5881" s="1" t="s">
        <v>77</v>
      </c>
      <c r="M5881" s="1">
        <v>147720</v>
      </c>
      <c r="N5881" s="17">
        <v>689.5457843564069</v>
      </c>
      <c r="O5881" s="8">
        <v>4077.3353348367777</v>
      </c>
      <c r="P5881" s="8">
        <v>2427.9010289672874</v>
      </c>
      <c r="Q5881" s="8">
        <f>P5881-Table3[[#This Row],[paid]]</f>
        <v>-1649.4343058694903</v>
      </c>
      <c r="R5881" s="8">
        <v>3.521014969634523</v>
      </c>
      <c r="S5881" s="8">
        <v>3200</v>
      </c>
      <c r="T5881" s="10">
        <v>0.09</v>
      </c>
      <c r="U5881" s="8">
        <v>982.52356703506973</v>
      </c>
      <c r="V5881" s="10">
        <v>6.7446706387711094E-2</v>
      </c>
    </row>
    <row r="5882" spans="1:22" x14ac:dyDescent="0.25">
      <c r="A5882" s="6">
        <v>44766</v>
      </c>
      <c r="B5882" s="7" t="str">
        <f t="shared" si="91"/>
        <v>7</v>
      </c>
      <c r="C5882" s="17">
        <f>_xlfn.ISOWEEKNUM(Table3[[#This Row],[dt]])</f>
        <v>29</v>
      </c>
      <c r="D5882" s="1">
        <v>9315</v>
      </c>
      <c r="E5882" s="1" t="s">
        <v>10</v>
      </c>
      <c r="F5882" s="1" t="s">
        <v>95</v>
      </c>
      <c r="G5882" s="1" t="s">
        <v>45</v>
      </c>
      <c r="H5882" s="1" t="s">
        <v>17</v>
      </c>
      <c r="I5882" s="1" t="s">
        <v>18</v>
      </c>
      <c r="J5882" s="1" t="s">
        <v>16</v>
      </c>
      <c r="K5882" s="1" t="s">
        <v>14</v>
      </c>
      <c r="L5882" s="1" t="s">
        <v>80</v>
      </c>
      <c r="M5882" s="1">
        <v>202040</v>
      </c>
      <c r="N5882" s="17">
        <v>1177.4401036045761</v>
      </c>
      <c r="O5882" s="8">
        <v>9789.6035076240478</v>
      </c>
      <c r="P5882" s="8">
        <v>7905.810540647858</v>
      </c>
      <c r="Q5882" s="8">
        <f>P5882-Table3[[#This Row],[paid]]</f>
        <v>-1883.7929669761897</v>
      </c>
      <c r="R5882" s="8">
        <v>6.7144056979588784</v>
      </c>
      <c r="S5882" s="8">
        <v>15000</v>
      </c>
      <c r="T5882" s="10">
        <v>7.0000000000000007E-2</v>
      </c>
      <c r="U5882" s="8">
        <v>2577.727535271787</v>
      </c>
      <c r="V5882" s="10">
        <v>5.4342467944270383E-2</v>
      </c>
    </row>
    <row r="5883" spans="1:22" x14ac:dyDescent="0.25">
      <c r="A5883" s="6">
        <v>44766</v>
      </c>
      <c r="B5883" s="7" t="str">
        <f t="shared" si="91"/>
        <v>7</v>
      </c>
      <c r="C5883" s="17">
        <f>_xlfn.ISOWEEKNUM(Table3[[#This Row],[dt]])</f>
        <v>29</v>
      </c>
      <c r="D5883" s="1">
        <v>15102</v>
      </c>
      <c r="E5883" s="1" t="s">
        <v>10</v>
      </c>
      <c r="F5883" s="1" t="s">
        <v>93</v>
      </c>
      <c r="G5883" s="1" t="s">
        <v>28</v>
      </c>
      <c r="H5883" s="1" t="s">
        <v>17</v>
      </c>
      <c r="I5883" s="1" t="s">
        <v>18</v>
      </c>
      <c r="J5883" s="1" t="s">
        <v>13</v>
      </c>
      <c r="K5883" s="1" t="s">
        <v>15</v>
      </c>
      <c r="L5883" s="1" t="s">
        <v>78</v>
      </c>
      <c r="M5883" s="1">
        <v>165380</v>
      </c>
      <c r="N5883" s="17">
        <v>300.8632591521918</v>
      </c>
      <c r="O5883" s="8">
        <v>6068.9436874036082</v>
      </c>
      <c r="P5883" s="8">
        <v>4168.7720945282426</v>
      </c>
      <c r="Q5883" s="8">
        <f>P5883-Table3[[#This Row],[paid]]</f>
        <v>-1900.1715928753656</v>
      </c>
      <c r="R5883" s="8">
        <v>13.856035815989973</v>
      </c>
      <c r="S5883" s="8">
        <v>3800</v>
      </c>
      <c r="T5883" s="10">
        <v>6.5000000000000002E-2</v>
      </c>
      <c r="U5883" s="8">
        <v>1119.3902172171199</v>
      </c>
      <c r="V5883" s="10">
        <v>4.4752994880130501E-2</v>
      </c>
    </row>
    <row r="5884" spans="1:22" x14ac:dyDescent="0.25">
      <c r="A5884" s="6">
        <v>44766</v>
      </c>
      <c r="B5884" s="7" t="str">
        <f t="shared" si="91"/>
        <v>7</v>
      </c>
      <c r="C5884" s="17">
        <f>_xlfn.ISOWEEKNUM(Table3[[#This Row],[dt]])</f>
        <v>29</v>
      </c>
      <c r="D5884" s="1">
        <v>5351</v>
      </c>
      <c r="E5884" s="1" t="s">
        <v>10</v>
      </c>
      <c r="F5884" s="1" t="s">
        <v>94</v>
      </c>
      <c r="G5884" s="1" t="s">
        <v>74</v>
      </c>
      <c r="H5884" s="1" t="s">
        <v>17</v>
      </c>
      <c r="I5884" s="1" t="s">
        <v>12</v>
      </c>
      <c r="J5884" s="1" t="s">
        <v>13</v>
      </c>
      <c r="K5884" s="1" t="s">
        <v>14</v>
      </c>
      <c r="L5884" s="1" t="s">
        <v>75</v>
      </c>
      <c r="M5884" s="1">
        <v>432240</v>
      </c>
      <c r="N5884" s="17">
        <v>1100.1324440883275</v>
      </c>
      <c r="O5884" s="8">
        <v>15230.445194239815</v>
      </c>
      <c r="P5884" s="8">
        <v>12928.631864268806</v>
      </c>
      <c r="Q5884" s="8">
        <f>P5884-Table3[[#This Row],[paid]]</f>
        <v>-2301.8133299710098</v>
      </c>
      <c r="R5884" s="8">
        <v>11.751886723950477</v>
      </c>
      <c r="S5884" s="8">
        <v>18800</v>
      </c>
      <c r="T5884" s="10">
        <v>0.06</v>
      </c>
      <c r="U5884" s="8">
        <v>3130.155596383986</v>
      </c>
      <c r="V5884" s="10">
        <v>4.0351725137997493E-2</v>
      </c>
    </row>
    <row r="5885" spans="1:22" x14ac:dyDescent="0.25">
      <c r="A5885" s="6">
        <v>44766</v>
      </c>
      <c r="B5885" s="7" t="str">
        <f t="shared" si="91"/>
        <v>7</v>
      </c>
      <c r="C5885" s="17">
        <f>_xlfn.ISOWEEKNUM(Table3[[#This Row],[dt]])</f>
        <v>29</v>
      </c>
      <c r="D5885" s="1">
        <v>2370</v>
      </c>
      <c r="E5885" s="1" t="s">
        <v>10</v>
      </c>
      <c r="F5885" s="1" t="s">
        <v>91</v>
      </c>
      <c r="G5885" s="1" t="s">
        <v>27</v>
      </c>
      <c r="H5885" s="1" t="s">
        <v>17</v>
      </c>
      <c r="I5885" s="1" t="s">
        <v>12</v>
      </c>
      <c r="J5885" s="1" t="s">
        <v>13</v>
      </c>
      <c r="K5885" s="1" t="s">
        <v>14</v>
      </c>
      <c r="L5885" s="1" t="s">
        <v>77</v>
      </c>
      <c r="M5885" s="1">
        <v>378630</v>
      </c>
      <c r="N5885" s="17">
        <v>768.17467825047925</v>
      </c>
      <c r="O5885" s="8">
        <v>14458.721906121697</v>
      </c>
      <c r="P5885" s="8">
        <v>11356.670805877495</v>
      </c>
      <c r="Q5885" s="8">
        <f>P5885-Table3[[#This Row],[paid]]</f>
        <v>-3102.0511002442017</v>
      </c>
      <c r="R5885" s="8">
        <v>14.783969229163288</v>
      </c>
      <c r="S5885" s="8">
        <v>30000</v>
      </c>
      <c r="T5885" s="10">
        <v>0.08</v>
      </c>
      <c r="U5885" s="8">
        <v>1009.564264596698</v>
      </c>
      <c r="V5885" s="10">
        <v>1.4816024312251371E-2</v>
      </c>
    </row>
    <row r="5886" spans="1:22" x14ac:dyDescent="0.25">
      <c r="A5886" s="6">
        <v>44766</v>
      </c>
      <c r="B5886" s="7" t="str">
        <f t="shared" si="91"/>
        <v>7</v>
      </c>
      <c r="C5886" s="17">
        <f>_xlfn.ISOWEEKNUM(Table3[[#This Row],[dt]])</f>
        <v>29</v>
      </c>
      <c r="D5886" s="1">
        <v>12394</v>
      </c>
      <c r="E5886" s="1" t="s">
        <v>10</v>
      </c>
      <c r="F5886" s="1" t="s">
        <v>89</v>
      </c>
      <c r="G5886" s="1" t="s">
        <v>34</v>
      </c>
      <c r="H5886" s="1" t="s">
        <v>17</v>
      </c>
      <c r="I5886" s="1" t="s">
        <v>12</v>
      </c>
      <c r="J5886" s="1" t="s">
        <v>13</v>
      </c>
      <c r="K5886" s="1" t="s">
        <v>14</v>
      </c>
      <c r="L5886" s="1" t="s">
        <v>81</v>
      </c>
      <c r="M5886" s="1">
        <v>77810</v>
      </c>
      <c r="N5886" s="17">
        <v>309.67658423493043</v>
      </c>
      <c r="O5886" s="8">
        <v>4242.1897932454276</v>
      </c>
      <c r="P5886" s="8">
        <v>1062.8696155732443</v>
      </c>
      <c r="Q5886" s="8">
        <f>P5886-Table3[[#This Row],[paid]]</f>
        <v>-3179.3201776721835</v>
      </c>
      <c r="R5886" s="8">
        <v>3.4321923893571427</v>
      </c>
      <c r="S5886" s="8">
        <v>1400</v>
      </c>
      <c r="T5886" s="10">
        <v>7.0000000000000007E-2</v>
      </c>
      <c r="U5886" s="8">
        <v>337.54575237520169</v>
      </c>
      <c r="V5886" s="10">
        <v>5.2929940391159988E-2</v>
      </c>
    </row>
    <row r="5887" spans="1:22" x14ac:dyDescent="0.25">
      <c r="A5887" s="6">
        <v>44766</v>
      </c>
      <c r="B5887" s="7" t="str">
        <f t="shared" si="91"/>
        <v>7</v>
      </c>
      <c r="C5887" s="17">
        <f>_xlfn.ISOWEEKNUM(Table3[[#This Row],[dt]])</f>
        <v>29</v>
      </c>
      <c r="D5887" s="1">
        <v>2480</v>
      </c>
      <c r="E5887" s="1" t="s">
        <v>10</v>
      </c>
      <c r="F5887" s="1" t="s">
        <v>90</v>
      </c>
      <c r="G5887" s="1" t="s">
        <v>46</v>
      </c>
      <c r="H5887" s="1" t="s">
        <v>17</v>
      </c>
      <c r="I5887" s="1" t="s">
        <v>12</v>
      </c>
      <c r="J5887" s="1" t="s">
        <v>13</v>
      </c>
      <c r="K5887" s="1" t="s">
        <v>14</v>
      </c>
      <c r="L5887" s="1" t="s">
        <v>78</v>
      </c>
      <c r="M5887" s="1">
        <v>109740</v>
      </c>
      <c r="N5887" s="17">
        <v>265.99120473081268</v>
      </c>
      <c r="O5887" s="8">
        <v>4043.759333649135</v>
      </c>
      <c r="P5887" s="8">
        <v>583.93290814267186</v>
      </c>
      <c r="Q5887" s="8">
        <f>P5887-Table3[[#This Row],[paid]]</f>
        <v>-3459.8264255064632</v>
      </c>
      <c r="R5887" s="8">
        <v>2.1953090845000731</v>
      </c>
      <c r="S5887" s="8">
        <v>50000</v>
      </c>
      <c r="T5887" s="10">
        <v>0.06</v>
      </c>
      <c r="U5887" s="8">
        <v>4.4293105533449308</v>
      </c>
      <c r="V5887" s="10">
        <v>1.2642178840469121E-3</v>
      </c>
    </row>
    <row r="5888" spans="1:22" x14ac:dyDescent="0.25">
      <c r="A5888" s="6">
        <v>44766</v>
      </c>
      <c r="B5888" s="7" t="str">
        <f t="shared" si="91"/>
        <v>7</v>
      </c>
      <c r="C5888" s="17">
        <f>_xlfn.ISOWEEKNUM(Table3[[#This Row],[dt]])</f>
        <v>29</v>
      </c>
      <c r="D5888" s="1">
        <v>13549</v>
      </c>
      <c r="E5888" s="1" t="s">
        <v>10</v>
      </c>
      <c r="F5888" s="1" t="s">
        <v>93</v>
      </c>
      <c r="G5888" s="1" t="s">
        <v>52</v>
      </c>
      <c r="H5888" s="1" t="s">
        <v>19</v>
      </c>
      <c r="I5888" s="1" t="s">
        <v>12</v>
      </c>
      <c r="J5888" s="1" t="s">
        <v>13</v>
      </c>
      <c r="K5888" s="1" t="s">
        <v>14</v>
      </c>
      <c r="L5888" s="1" t="s">
        <v>81</v>
      </c>
      <c r="M5888" s="1">
        <v>510150</v>
      </c>
      <c r="N5888" s="17">
        <v>406.47511093792713</v>
      </c>
      <c r="O5888" s="8">
        <v>10670.85762296714</v>
      </c>
      <c r="P5888" s="8">
        <v>5276.6886083922063</v>
      </c>
      <c r="Q5888" s="8">
        <f>P5888-Table3[[#This Row],[paid]]</f>
        <v>-5394.1690145749335</v>
      </c>
      <c r="R5888" s="8">
        <v>12.981578616748346</v>
      </c>
      <c r="S5888" s="8">
        <v>6200</v>
      </c>
      <c r="T5888" s="10">
        <v>7.0000000000000007E-2</v>
      </c>
      <c r="U5888" s="8">
        <v>1080.0139480180878</v>
      </c>
      <c r="V5888" s="10">
        <v>3.4112743432197258E-2</v>
      </c>
    </row>
    <row r="5889" spans="1:22" x14ac:dyDescent="0.25">
      <c r="A5889" s="6">
        <v>44766</v>
      </c>
      <c r="B5889" s="7" t="str">
        <f t="shared" si="91"/>
        <v>7</v>
      </c>
      <c r="C5889" s="17">
        <f>_xlfn.ISOWEEKNUM(Table3[[#This Row],[dt]])</f>
        <v>29</v>
      </c>
      <c r="D5889" s="1">
        <v>5585</v>
      </c>
      <c r="E5889" s="1" t="s">
        <v>10</v>
      </c>
      <c r="F5889" s="1" t="s">
        <v>89</v>
      </c>
      <c r="G5889" s="1" t="s">
        <v>33</v>
      </c>
      <c r="H5889" s="1" t="s">
        <v>19</v>
      </c>
      <c r="I5889" s="1" t="s">
        <v>12</v>
      </c>
      <c r="J5889" s="1" t="s">
        <v>13</v>
      </c>
      <c r="K5889" s="1" t="s">
        <v>14</v>
      </c>
      <c r="L5889" s="1" t="s">
        <v>80</v>
      </c>
      <c r="M5889" s="1">
        <v>541060</v>
      </c>
      <c r="N5889" s="17">
        <v>392.49316145022595</v>
      </c>
      <c r="O5889" s="8">
        <v>11548.586057673549</v>
      </c>
      <c r="P5889" s="8">
        <v>5246.2280695095978</v>
      </c>
      <c r="Q5889" s="8">
        <f>P5889-Table3[[#This Row],[paid]]</f>
        <v>-6302.3579881639507</v>
      </c>
      <c r="R5889" s="8">
        <v>13.366419048233274</v>
      </c>
      <c r="S5889" s="8">
        <v>4800</v>
      </c>
      <c r="T5889" s="10">
        <v>7.0000000000000007E-2</v>
      </c>
      <c r="U5889" s="8">
        <v>1589.3360156285496</v>
      </c>
      <c r="V5889" s="10">
        <v>5.0491387798710909E-2</v>
      </c>
    </row>
    <row r="5890" spans="1:22" x14ac:dyDescent="0.25">
      <c r="A5890" s="6">
        <v>44767</v>
      </c>
      <c r="B5890" s="7" t="str">
        <f t="shared" ref="B5890:B5953" si="92">TEXT(A5890,"M")</f>
        <v>7</v>
      </c>
      <c r="C5890" s="17">
        <f>_xlfn.ISOWEEKNUM(Table3[[#This Row],[dt]])</f>
        <v>30</v>
      </c>
      <c r="D5890" s="1">
        <v>13549</v>
      </c>
      <c r="E5890" s="1" t="s">
        <v>10</v>
      </c>
      <c r="F5890" s="1" t="s">
        <v>90</v>
      </c>
      <c r="G5890" s="1" t="s">
        <v>27</v>
      </c>
      <c r="H5890" s="1" t="s">
        <v>19</v>
      </c>
      <c r="I5890" s="1" t="s">
        <v>12</v>
      </c>
      <c r="J5890" s="1" t="s">
        <v>13</v>
      </c>
      <c r="K5890" s="1" t="s">
        <v>14</v>
      </c>
      <c r="L5890" s="1" t="s">
        <v>79</v>
      </c>
      <c r="M5890" s="1">
        <v>1376340</v>
      </c>
      <c r="N5890" s="17">
        <v>1181.5743483139868</v>
      </c>
      <c r="O5890" s="8">
        <v>28378.960503600087</v>
      </c>
      <c r="P5890" s="8">
        <v>39918.871146273377</v>
      </c>
      <c r="Q5890" s="8">
        <f>P5890-Table3[[#This Row],[paid]]</f>
        <v>11539.910642673291</v>
      </c>
      <c r="R5890" s="8">
        <v>33.784476790000099</v>
      </c>
      <c r="S5890" s="8">
        <v>48000</v>
      </c>
      <c r="T5890" s="10">
        <v>7.0000000000000007E-2</v>
      </c>
      <c r="U5890" s="8">
        <v>8078.0300734277016</v>
      </c>
      <c r="V5890" s="10">
        <v>3.3726864185060275E-2</v>
      </c>
    </row>
    <row r="5891" spans="1:22" x14ac:dyDescent="0.25">
      <c r="A5891" s="6">
        <v>44767</v>
      </c>
      <c r="B5891" s="7" t="str">
        <f t="shared" si="92"/>
        <v>7</v>
      </c>
      <c r="C5891" s="17">
        <f>_xlfn.ISOWEEKNUM(Table3[[#This Row],[dt]])</f>
        <v>30</v>
      </c>
      <c r="D5891" s="1">
        <v>16861</v>
      </c>
      <c r="E5891" s="1" t="s">
        <v>10</v>
      </c>
      <c r="F5891" s="1" t="s">
        <v>91</v>
      </c>
      <c r="G5891" s="1" t="s">
        <v>74</v>
      </c>
      <c r="H5891" s="1" t="s">
        <v>11</v>
      </c>
      <c r="I5891" s="1" t="s">
        <v>18</v>
      </c>
      <c r="J5891" s="1" t="s">
        <v>13</v>
      </c>
      <c r="K5891" s="1" t="s">
        <v>15</v>
      </c>
      <c r="L5891" s="1" t="s">
        <v>80</v>
      </c>
      <c r="M5891" s="1">
        <v>678670</v>
      </c>
      <c r="N5891" s="17">
        <v>2879.9915128368348</v>
      </c>
      <c r="O5891" s="8">
        <v>10496.553987490528</v>
      </c>
      <c r="P5891" s="8">
        <v>16794.436887781307</v>
      </c>
      <c r="Q5891" s="8">
        <f>P5891-Table3[[#This Row],[paid]]</f>
        <v>6297.8829002907787</v>
      </c>
      <c r="R5891" s="8">
        <v>5.8314188819391815</v>
      </c>
      <c r="S5891" s="8">
        <v>10600</v>
      </c>
      <c r="T5891" s="10">
        <v>7.0000000000000007E-2</v>
      </c>
      <c r="U5891" s="8">
        <v>4138.4106319335597</v>
      </c>
      <c r="V5891" s="10">
        <v>4.1069260608795566E-2</v>
      </c>
    </row>
    <row r="5892" spans="1:22" x14ac:dyDescent="0.25">
      <c r="A5892" s="6">
        <v>44767</v>
      </c>
      <c r="B5892" s="7" t="str">
        <f t="shared" si="92"/>
        <v>7</v>
      </c>
      <c r="C5892" s="17">
        <f>_xlfn.ISOWEEKNUM(Table3[[#This Row],[dt]])</f>
        <v>30</v>
      </c>
      <c r="D5892" s="1">
        <v>12657</v>
      </c>
      <c r="E5892" s="1" t="s">
        <v>10</v>
      </c>
      <c r="F5892" s="1" t="s">
        <v>93</v>
      </c>
      <c r="G5892" s="1" t="s">
        <v>32</v>
      </c>
      <c r="H5892" s="1" t="s">
        <v>19</v>
      </c>
      <c r="I5892" s="1" t="s">
        <v>18</v>
      </c>
      <c r="J5892" s="1" t="s">
        <v>16</v>
      </c>
      <c r="K5892" s="1" t="s">
        <v>14</v>
      </c>
      <c r="L5892" s="1" t="s">
        <v>81</v>
      </c>
      <c r="M5892" s="1">
        <v>375490</v>
      </c>
      <c r="N5892" s="17">
        <v>723.01730570197606</v>
      </c>
      <c r="O5892" s="8">
        <v>9464.6755230886738</v>
      </c>
      <c r="P5892" s="8">
        <v>14256.508741764612</v>
      </c>
      <c r="Q5892" s="8">
        <f>P5892-Table3[[#This Row],[paid]]</f>
        <v>4791.833218675938</v>
      </c>
      <c r="R5892" s="8">
        <v>19.718074006434737</v>
      </c>
      <c r="S5892" s="8">
        <v>17200</v>
      </c>
      <c r="T5892" s="10">
        <v>0.08</v>
      </c>
      <c r="U5892" s="8">
        <v>412.02561190175635</v>
      </c>
      <c r="V5892" s="10">
        <v>4.8168129070609743E-3</v>
      </c>
    </row>
    <row r="5893" spans="1:22" x14ac:dyDescent="0.25">
      <c r="A5893" s="6">
        <v>44767</v>
      </c>
      <c r="B5893" s="7" t="str">
        <f t="shared" si="92"/>
        <v>7</v>
      </c>
      <c r="C5893" s="17">
        <f>_xlfn.ISOWEEKNUM(Table3[[#This Row],[dt]])</f>
        <v>30</v>
      </c>
      <c r="D5893" s="1">
        <v>9121</v>
      </c>
      <c r="E5893" s="1" t="s">
        <v>10</v>
      </c>
      <c r="F5893" s="1" t="s">
        <v>94</v>
      </c>
      <c r="G5893" s="1" t="s">
        <v>47</v>
      </c>
      <c r="H5893" s="1" t="s">
        <v>11</v>
      </c>
      <c r="I5893" s="1" t="s">
        <v>18</v>
      </c>
      <c r="J5893" s="1" t="s">
        <v>13</v>
      </c>
      <c r="K5893" s="1" t="s">
        <v>14</v>
      </c>
      <c r="L5893" s="1" t="s">
        <v>78</v>
      </c>
      <c r="M5893" s="1">
        <v>500410</v>
      </c>
      <c r="N5893" s="17">
        <v>1226.1945601568243</v>
      </c>
      <c r="O5893" s="8">
        <v>9277.350989103541</v>
      </c>
      <c r="P5893" s="8">
        <v>13542.663470838446</v>
      </c>
      <c r="Q5893" s="8">
        <f>P5893-Table3[[#This Row],[paid]]</f>
        <v>4265.3124817349053</v>
      </c>
      <c r="R5893" s="8">
        <v>11.044465463218501</v>
      </c>
      <c r="S5893" s="8">
        <v>12200</v>
      </c>
      <c r="T5893" s="10">
        <v>0.125</v>
      </c>
      <c r="U5893" s="8">
        <v>9844.5319365830655</v>
      </c>
      <c r="V5893" s="10">
        <v>0.12115455178347297</v>
      </c>
    </row>
    <row r="5894" spans="1:22" x14ac:dyDescent="0.25">
      <c r="A5894" s="6">
        <v>44767</v>
      </c>
      <c r="B5894" s="7" t="str">
        <f t="shared" si="92"/>
        <v>7</v>
      </c>
      <c r="C5894" s="17">
        <f>_xlfn.ISOWEEKNUM(Table3[[#This Row],[dt]])</f>
        <v>30</v>
      </c>
      <c r="D5894" s="1">
        <v>3016</v>
      </c>
      <c r="E5894" s="1" t="s">
        <v>10</v>
      </c>
      <c r="F5894" s="1" t="s">
        <v>93</v>
      </c>
      <c r="G5894" s="1" t="s">
        <v>25</v>
      </c>
      <c r="H5894" s="1" t="s">
        <v>11</v>
      </c>
      <c r="I5894" s="1" t="s">
        <v>12</v>
      </c>
      <c r="J5894" s="1" t="s">
        <v>16</v>
      </c>
      <c r="K5894" s="1" t="s">
        <v>15</v>
      </c>
      <c r="L5894" s="1" t="s">
        <v>78</v>
      </c>
      <c r="M5894" s="1">
        <v>650820</v>
      </c>
      <c r="N5894" s="17">
        <v>3347.8215673141326</v>
      </c>
      <c r="O5894" s="8">
        <v>9341.3546236032507</v>
      </c>
      <c r="P5894" s="8">
        <v>13573.432498623502</v>
      </c>
      <c r="Q5894" s="8">
        <f>P5894-Table3[[#This Row],[paid]]</f>
        <v>4232.0778750202517</v>
      </c>
      <c r="R5894" s="8">
        <v>4.0544073887166885</v>
      </c>
      <c r="S5894" s="8">
        <v>9400</v>
      </c>
      <c r="T5894" s="10">
        <v>7.0000000000000007E-2</v>
      </c>
      <c r="U5894" s="8">
        <v>4964.1215465779678</v>
      </c>
      <c r="V5894" s="10">
        <v>6.0953895868287616E-2</v>
      </c>
    </row>
    <row r="5895" spans="1:22" x14ac:dyDescent="0.25">
      <c r="A5895" s="6">
        <v>44767</v>
      </c>
      <c r="B5895" s="7" t="str">
        <f t="shared" si="92"/>
        <v>7</v>
      </c>
      <c r="C5895" s="17">
        <f>_xlfn.ISOWEEKNUM(Table3[[#This Row],[dt]])</f>
        <v>30</v>
      </c>
      <c r="D5895" s="1">
        <v>12780</v>
      </c>
      <c r="E5895" s="1" t="s">
        <v>10</v>
      </c>
      <c r="F5895" s="1" t="s">
        <v>94</v>
      </c>
      <c r="G5895" s="1" t="s">
        <v>68</v>
      </c>
      <c r="H5895" s="1" t="s">
        <v>19</v>
      </c>
      <c r="I5895" s="1" t="s">
        <v>18</v>
      </c>
      <c r="J5895" s="1" t="s">
        <v>16</v>
      </c>
      <c r="K5895" s="1" t="s">
        <v>15</v>
      </c>
      <c r="L5895" s="1" t="s">
        <v>77</v>
      </c>
      <c r="M5895" s="1">
        <v>296290</v>
      </c>
      <c r="N5895" s="17">
        <v>223.27807083647326</v>
      </c>
      <c r="O5895" s="8">
        <v>7424.8110465227355</v>
      </c>
      <c r="P5895" s="8">
        <v>11512.48254717314</v>
      </c>
      <c r="Q5895" s="8">
        <f>P5895-Table3[[#This Row],[paid]]</f>
        <v>4087.6715006504046</v>
      </c>
      <c r="R5895" s="8">
        <v>51.56118782307454</v>
      </c>
      <c r="S5895" s="8">
        <v>9800</v>
      </c>
      <c r="T5895" s="10">
        <v>0.04</v>
      </c>
      <c r="U5895" s="8">
        <v>284.75929569771336</v>
      </c>
      <c r="V5895" s="10">
        <v>4.1224716234587655E-3</v>
      </c>
    </row>
    <row r="5896" spans="1:22" x14ac:dyDescent="0.25">
      <c r="A5896" s="6">
        <v>44767</v>
      </c>
      <c r="B5896" s="7" t="str">
        <f t="shared" si="92"/>
        <v>7</v>
      </c>
      <c r="C5896" s="17">
        <f>_xlfn.ISOWEEKNUM(Table3[[#This Row],[dt]])</f>
        <v>30</v>
      </c>
      <c r="D5896" s="1">
        <v>16256</v>
      </c>
      <c r="E5896" s="1" t="s">
        <v>10</v>
      </c>
      <c r="F5896" s="1" t="s">
        <v>93</v>
      </c>
      <c r="G5896" s="1" t="s">
        <v>60</v>
      </c>
      <c r="H5896" s="1" t="s">
        <v>17</v>
      </c>
      <c r="I5896" s="1" t="s">
        <v>12</v>
      </c>
      <c r="J5896" s="1" t="s">
        <v>16</v>
      </c>
      <c r="K5896" s="1" t="s">
        <v>14</v>
      </c>
      <c r="L5896" s="1" t="s">
        <v>76</v>
      </c>
      <c r="M5896" s="1">
        <v>354650</v>
      </c>
      <c r="N5896" s="17">
        <v>1114.9219442727785</v>
      </c>
      <c r="O5896" s="8">
        <v>6790.0037243992547</v>
      </c>
      <c r="P5896" s="8">
        <v>10783.937541348469</v>
      </c>
      <c r="Q5896" s="8">
        <f>P5896-Table3[[#This Row],[paid]]</f>
        <v>3993.9338169492139</v>
      </c>
      <c r="R5896" s="8">
        <v>9.6723699777767163</v>
      </c>
      <c r="S5896" s="8">
        <v>10200</v>
      </c>
      <c r="T5896" s="10">
        <v>0.1</v>
      </c>
      <c r="U5896" s="8">
        <v>4176.3830512924533</v>
      </c>
      <c r="V5896" s="10">
        <v>6.4546353241863891E-2</v>
      </c>
    </row>
    <row r="5897" spans="1:22" x14ac:dyDescent="0.25">
      <c r="A5897" s="6">
        <v>44767</v>
      </c>
      <c r="B5897" s="7" t="str">
        <f t="shared" si="92"/>
        <v>7</v>
      </c>
      <c r="C5897" s="17">
        <f>_xlfn.ISOWEEKNUM(Table3[[#This Row],[dt]])</f>
        <v>30</v>
      </c>
      <c r="D5897" s="1">
        <v>7797</v>
      </c>
      <c r="E5897" s="1" t="s">
        <v>10</v>
      </c>
      <c r="F5897" s="1" t="s">
        <v>93</v>
      </c>
      <c r="G5897" s="1" t="s">
        <v>42</v>
      </c>
      <c r="H5897" s="1" t="s">
        <v>19</v>
      </c>
      <c r="I5897" s="1" t="s">
        <v>18</v>
      </c>
      <c r="J5897" s="1" t="s">
        <v>13</v>
      </c>
      <c r="K5897" s="1" t="s">
        <v>14</v>
      </c>
      <c r="L5897" s="1" t="s">
        <v>81</v>
      </c>
      <c r="M5897" s="1">
        <v>192590</v>
      </c>
      <c r="N5897" s="17">
        <v>442.16111000199646</v>
      </c>
      <c r="O5897" s="8">
        <v>6079.843578441456</v>
      </c>
      <c r="P5897" s="8">
        <v>9740.1100916021151</v>
      </c>
      <c r="Q5897" s="8">
        <f>P5897-Table3[[#This Row],[paid]]</f>
        <v>3660.2665131606591</v>
      </c>
      <c r="R5897" s="8">
        <v>22.028418762469038</v>
      </c>
      <c r="S5897" s="8">
        <v>10800</v>
      </c>
      <c r="T5897" s="10">
        <v>0.13500000000000001</v>
      </c>
      <c r="U5897" s="8">
        <v>5059.6385897437403</v>
      </c>
      <c r="V5897" s="10">
        <v>8.6577368259696585E-2</v>
      </c>
    </row>
    <row r="5898" spans="1:22" x14ac:dyDescent="0.25">
      <c r="A5898" s="6">
        <v>44767</v>
      </c>
      <c r="B5898" s="7" t="str">
        <f t="shared" si="92"/>
        <v>7</v>
      </c>
      <c r="C5898" s="17">
        <f>_xlfn.ISOWEEKNUM(Table3[[#This Row],[dt]])</f>
        <v>30</v>
      </c>
      <c r="D5898" s="1">
        <v>15909</v>
      </c>
      <c r="E5898" s="1" t="s">
        <v>10</v>
      </c>
      <c r="F5898" s="1" t="s">
        <v>93</v>
      </c>
      <c r="G5898" s="1" t="s">
        <v>34</v>
      </c>
      <c r="H5898" s="1" t="s">
        <v>11</v>
      </c>
      <c r="I5898" s="1" t="s">
        <v>18</v>
      </c>
      <c r="J5898" s="1" t="s">
        <v>13</v>
      </c>
      <c r="K5898" s="1" t="s">
        <v>14</v>
      </c>
      <c r="L5898" s="1" t="s">
        <v>80</v>
      </c>
      <c r="M5898" s="1">
        <v>258640</v>
      </c>
      <c r="N5898" s="17">
        <v>601.19041268147703</v>
      </c>
      <c r="O5898" s="8">
        <v>4925.8486703158096</v>
      </c>
      <c r="P5898" s="8">
        <v>8091.1830462122025</v>
      </c>
      <c r="Q5898" s="8">
        <f>P5898-Table3[[#This Row],[paid]]</f>
        <v>3165.3343758963929</v>
      </c>
      <c r="R5898" s="8">
        <v>13.458602924360134</v>
      </c>
      <c r="S5898" s="8">
        <v>6000</v>
      </c>
      <c r="T5898" s="10">
        <v>0.06</v>
      </c>
      <c r="U5898" s="8">
        <v>2583.1001880532749</v>
      </c>
      <c r="V5898" s="10">
        <v>5.3208127359128374E-2</v>
      </c>
    </row>
    <row r="5899" spans="1:22" x14ac:dyDescent="0.25">
      <c r="A5899" s="6">
        <v>44767</v>
      </c>
      <c r="B5899" s="7" t="str">
        <f t="shared" si="92"/>
        <v>7</v>
      </c>
      <c r="C5899" s="17">
        <f>_xlfn.ISOWEEKNUM(Table3[[#This Row],[dt]])</f>
        <v>30</v>
      </c>
      <c r="D5899" s="1">
        <v>15102</v>
      </c>
      <c r="E5899" s="1" t="s">
        <v>10</v>
      </c>
      <c r="F5899" s="1" t="s">
        <v>93</v>
      </c>
      <c r="G5899" s="1" t="s">
        <v>67</v>
      </c>
      <c r="H5899" s="1" t="s">
        <v>17</v>
      </c>
      <c r="I5899" s="1" t="s">
        <v>18</v>
      </c>
      <c r="J5899" s="1" t="s">
        <v>13</v>
      </c>
      <c r="K5899" s="1" t="s">
        <v>15</v>
      </c>
      <c r="L5899" s="1" t="s">
        <v>76</v>
      </c>
      <c r="M5899" s="1">
        <v>394240</v>
      </c>
      <c r="N5899" s="17">
        <v>498.99969315741026</v>
      </c>
      <c r="O5899" s="8">
        <v>10621.859068861908</v>
      </c>
      <c r="P5899" s="8">
        <v>13384.607111422594</v>
      </c>
      <c r="Q5899" s="8">
        <f>P5899-Table3[[#This Row],[paid]]</f>
        <v>2762.7480425606864</v>
      </c>
      <c r="R5899" s="8">
        <v>26.822876436519969</v>
      </c>
      <c r="S5899" s="8">
        <v>10800</v>
      </c>
      <c r="T5899" s="10">
        <v>6.5000000000000002E-2</v>
      </c>
      <c r="U5899" s="8">
        <v>2461.739193236458</v>
      </c>
      <c r="V5899" s="10">
        <v>3.0653859476328076E-2</v>
      </c>
    </row>
    <row r="5900" spans="1:22" x14ac:dyDescent="0.25">
      <c r="A5900" s="6">
        <v>44767</v>
      </c>
      <c r="B5900" s="7" t="str">
        <f t="shared" si="92"/>
        <v>7</v>
      </c>
      <c r="C5900" s="17">
        <f>_xlfn.ISOWEEKNUM(Table3[[#This Row],[dt]])</f>
        <v>30</v>
      </c>
      <c r="D5900" s="1">
        <v>16656</v>
      </c>
      <c r="E5900" s="1" t="s">
        <v>10</v>
      </c>
      <c r="F5900" s="1" t="s">
        <v>92</v>
      </c>
      <c r="G5900" s="1" t="s">
        <v>67</v>
      </c>
      <c r="H5900" s="1" t="s">
        <v>11</v>
      </c>
      <c r="I5900" s="1" t="s">
        <v>18</v>
      </c>
      <c r="J5900" s="1" t="s">
        <v>13</v>
      </c>
      <c r="K5900" s="1" t="s">
        <v>14</v>
      </c>
      <c r="L5900" s="1" t="s">
        <v>80</v>
      </c>
      <c r="M5900" s="1">
        <v>190860</v>
      </c>
      <c r="N5900" s="17">
        <v>732.26109344237466</v>
      </c>
      <c r="O5900" s="8">
        <v>3903.5483691287959</v>
      </c>
      <c r="P5900" s="8">
        <v>6268.4574497444091</v>
      </c>
      <c r="Q5900" s="8">
        <f>P5900-Table3[[#This Row],[paid]]</f>
        <v>2364.9090806156132</v>
      </c>
      <c r="R5900" s="8">
        <v>8.5604130901947286</v>
      </c>
      <c r="S5900" s="8">
        <v>5800</v>
      </c>
      <c r="T5900" s="10">
        <v>0.11</v>
      </c>
      <c r="U5900" s="8">
        <v>2728.5735741387657</v>
      </c>
      <c r="V5900" s="10">
        <v>7.2547714649479428E-2</v>
      </c>
    </row>
    <row r="5901" spans="1:22" x14ac:dyDescent="0.25">
      <c r="A5901" s="6">
        <v>44767</v>
      </c>
      <c r="B5901" s="7" t="str">
        <f t="shared" si="92"/>
        <v>7</v>
      </c>
      <c r="C5901" s="17">
        <f>_xlfn.ISOWEEKNUM(Table3[[#This Row],[dt]])</f>
        <v>30</v>
      </c>
      <c r="D5901" s="1">
        <v>14315</v>
      </c>
      <c r="E5901" s="1" t="s">
        <v>10</v>
      </c>
      <c r="F5901" s="1" t="s">
        <v>94</v>
      </c>
      <c r="G5901" s="1" t="s">
        <v>54</v>
      </c>
      <c r="H5901" s="1" t="s">
        <v>11</v>
      </c>
      <c r="I5901" s="1" t="s">
        <v>12</v>
      </c>
      <c r="J5901" s="1" t="s">
        <v>16</v>
      </c>
      <c r="K5901" s="1" t="s">
        <v>14</v>
      </c>
      <c r="L5901" s="1" t="s">
        <v>81</v>
      </c>
      <c r="M5901" s="1">
        <v>158530</v>
      </c>
      <c r="N5901" s="17">
        <v>804.67218563055167</v>
      </c>
      <c r="O5901" s="8">
        <v>3963.9776849573441</v>
      </c>
      <c r="P5901" s="8">
        <v>6328.7749752884129</v>
      </c>
      <c r="Q5901" s="8">
        <f>P5901-Table3[[#This Row],[paid]]</f>
        <v>2364.7972903310688</v>
      </c>
      <c r="R5901" s="8">
        <v>7.8650350892010783</v>
      </c>
      <c r="S5901" s="8">
        <v>10400</v>
      </c>
      <c r="T5901" s="10">
        <v>0.15</v>
      </c>
      <c r="U5901" s="8">
        <v>4729.4803890902767</v>
      </c>
      <c r="V5901" s="10">
        <v>0.12454965369962839</v>
      </c>
    </row>
    <row r="5902" spans="1:22" x14ac:dyDescent="0.25">
      <c r="A5902" s="6">
        <v>44767</v>
      </c>
      <c r="B5902" s="7" t="str">
        <f t="shared" si="92"/>
        <v>7</v>
      </c>
      <c r="C5902" s="17">
        <f>_xlfn.ISOWEEKNUM(Table3[[#This Row],[dt]])</f>
        <v>30</v>
      </c>
      <c r="D5902" s="1">
        <v>18006</v>
      </c>
      <c r="E5902" s="1" t="s">
        <v>10</v>
      </c>
      <c r="F5902" s="1" t="s">
        <v>94</v>
      </c>
      <c r="G5902" s="1" t="s">
        <v>44</v>
      </c>
      <c r="H5902" s="1" t="s">
        <v>11</v>
      </c>
      <c r="I5902" s="1" t="s">
        <v>12</v>
      </c>
      <c r="J5902" s="1" t="s">
        <v>16</v>
      </c>
      <c r="K5902" s="1" t="s">
        <v>14</v>
      </c>
      <c r="L5902" s="1" t="s">
        <v>79</v>
      </c>
      <c r="M5902" s="1">
        <v>112190</v>
      </c>
      <c r="N5902" s="17">
        <v>405.66515304406323</v>
      </c>
      <c r="O5902" s="8">
        <v>3792.1169826284076</v>
      </c>
      <c r="P5902" s="8">
        <v>5962.518279530791</v>
      </c>
      <c r="Q5902" s="8">
        <f>P5902-Table3[[#This Row],[paid]]</f>
        <v>2170.4012969023834</v>
      </c>
      <c r="R5902" s="8">
        <v>14.698127839644989</v>
      </c>
      <c r="S5902" s="8">
        <v>6200</v>
      </c>
      <c r="T5902" s="10">
        <v>0.08</v>
      </c>
      <c r="U5902" s="8">
        <v>2097.8542415500669</v>
      </c>
      <c r="V5902" s="10">
        <v>5.8640050596070005E-2</v>
      </c>
    </row>
    <row r="5903" spans="1:22" x14ac:dyDescent="0.25">
      <c r="A5903" s="6">
        <v>44767</v>
      </c>
      <c r="B5903" s="7" t="str">
        <f t="shared" si="92"/>
        <v>7</v>
      </c>
      <c r="C5903" s="17">
        <f>_xlfn.ISOWEEKNUM(Table3[[#This Row],[dt]])</f>
        <v>30</v>
      </c>
      <c r="D5903" s="1">
        <v>17246</v>
      </c>
      <c r="E5903" s="1" t="s">
        <v>10</v>
      </c>
      <c r="F5903" s="1" t="s">
        <v>94</v>
      </c>
      <c r="G5903" s="1" t="s">
        <v>35</v>
      </c>
      <c r="H5903" s="1" t="s">
        <v>11</v>
      </c>
      <c r="I5903" s="1" t="s">
        <v>12</v>
      </c>
      <c r="J5903" s="1" t="s">
        <v>16</v>
      </c>
      <c r="K5903" s="1" t="s">
        <v>14</v>
      </c>
      <c r="L5903" s="1" t="s">
        <v>78</v>
      </c>
      <c r="M5903" s="1">
        <v>146400</v>
      </c>
      <c r="N5903" s="17">
        <v>596.31588546416185</v>
      </c>
      <c r="O5903" s="8">
        <v>4020.3040135891461</v>
      </c>
      <c r="P5903" s="8">
        <v>5963.6098201456116</v>
      </c>
      <c r="Q5903" s="8">
        <f>P5903-Table3[[#This Row],[paid]]</f>
        <v>1943.3058065564655</v>
      </c>
      <c r="R5903" s="8">
        <v>10.000756252709321</v>
      </c>
      <c r="S5903" s="8">
        <v>6000</v>
      </c>
      <c r="T5903" s="10">
        <v>0.15</v>
      </c>
      <c r="U5903" s="8">
        <v>4155.694539029374</v>
      </c>
      <c r="V5903" s="10">
        <v>0.11614035414677486</v>
      </c>
    </row>
    <row r="5904" spans="1:22" x14ac:dyDescent="0.25">
      <c r="A5904" s="6">
        <v>44767</v>
      </c>
      <c r="B5904" s="7" t="str">
        <f t="shared" si="92"/>
        <v>7</v>
      </c>
      <c r="C5904" s="17">
        <f>_xlfn.ISOWEEKNUM(Table3[[#This Row],[dt]])</f>
        <v>30</v>
      </c>
      <c r="D5904" s="1">
        <v>16602</v>
      </c>
      <c r="E5904" s="1" t="s">
        <v>10</v>
      </c>
      <c r="F5904" s="1" t="s">
        <v>90</v>
      </c>
      <c r="G5904" s="1" t="s">
        <v>57</v>
      </c>
      <c r="H5904" s="1" t="s">
        <v>11</v>
      </c>
      <c r="I5904" s="1" t="s">
        <v>18</v>
      </c>
      <c r="J5904" s="1" t="s">
        <v>16</v>
      </c>
      <c r="K5904" s="1" t="s">
        <v>15</v>
      </c>
      <c r="L5904" s="1" t="s">
        <v>76</v>
      </c>
      <c r="M5904" s="1">
        <v>123950</v>
      </c>
      <c r="N5904" s="17">
        <v>538.32790445168303</v>
      </c>
      <c r="O5904" s="8">
        <v>2630.2021775045964</v>
      </c>
      <c r="P5904" s="8">
        <v>4214.0215074413773</v>
      </c>
      <c r="Q5904" s="8">
        <f>P5904-Table3[[#This Row],[paid]]</f>
        <v>1583.8193299367808</v>
      </c>
      <c r="R5904" s="8">
        <v>7.827982671144631</v>
      </c>
      <c r="S5904" s="8">
        <v>2200</v>
      </c>
      <c r="T5904" s="10">
        <v>7.0000000000000007E-2</v>
      </c>
      <c r="U5904" s="8">
        <v>587.55280786463914</v>
      </c>
      <c r="V5904" s="10">
        <v>2.3238008587406843E-2</v>
      </c>
    </row>
    <row r="5905" spans="1:22" x14ac:dyDescent="0.25">
      <c r="A5905" s="6">
        <v>44767</v>
      </c>
      <c r="B5905" s="7" t="str">
        <f t="shared" si="92"/>
        <v>7</v>
      </c>
      <c r="C5905" s="17">
        <f>_xlfn.ISOWEEKNUM(Table3[[#This Row],[dt]])</f>
        <v>30</v>
      </c>
      <c r="D5905" s="1">
        <v>15101</v>
      </c>
      <c r="E5905" s="1" t="s">
        <v>10</v>
      </c>
      <c r="F5905" s="1" t="s">
        <v>95</v>
      </c>
      <c r="G5905" s="1" t="s">
        <v>73</v>
      </c>
      <c r="H5905" s="1" t="s">
        <v>17</v>
      </c>
      <c r="I5905" s="1" t="s">
        <v>12</v>
      </c>
      <c r="J5905" s="1" t="s">
        <v>16</v>
      </c>
      <c r="K5905" s="1" t="s">
        <v>14</v>
      </c>
      <c r="L5905" s="1" t="s">
        <v>76</v>
      </c>
      <c r="M5905" s="1">
        <v>91080</v>
      </c>
      <c r="N5905" s="17">
        <v>321.78577163963388</v>
      </c>
      <c r="O5905" s="8">
        <v>5448.4874926209059</v>
      </c>
      <c r="P5905" s="8">
        <v>6641.0823942496672</v>
      </c>
      <c r="Q5905" s="8">
        <f>P5905-Table3[[#This Row],[paid]]</f>
        <v>1192.5949016287614</v>
      </c>
      <c r="R5905" s="8">
        <v>20.638210199321612</v>
      </c>
      <c r="S5905" s="8">
        <v>3600</v>
      </c>
      <c r="T5905" s="10">
        <v>0.1</v>
      </c>
      <c r="U5905" s="8">
        <v>818.00313576872236</v>
      </c>
      <c r="V5905" s="10">
        <v>2.0528860789244464E-2</v>
      </c>
    </row>
    <row r="5906" spans="1:22" x14ac:dyDescent="0.25">
      <c r="A5906" s="6">
        <v>44767</v>
      </c>
      <c r="B5906" s="7" t="str">
        <f t="shared" si="92"/>
        <v>7</v>
      </c>
      <c r="C5906" s="17">
        <f>_xlfn.ISOWEEKNUM(Table3[[#This Row],[dt]])</f>
        <v>30</v>
      </c>
      <c r="D5906" s="1">
        <v>17100</v>
      </c>
      <c r="E5906" s="1" t="s">
        <v>10</v>
      </c>
      <c r="F5906" s="1" t="s">
        <v>94</v>
      </c>
      <c r="G5906" s="1" t="s">
        <v>34</v>
      </c>
      <c r="H5906" s="1" t="s">
        <v>11</v>
      </c>
      <c r="I5906" s="1" t="s">
        <v>21</v>
      </c>
      <c r="J5906" s="1" t="s">
        <v>13</v>
      </c>
      <c r="K5906" s="1" t="s">
        <v>15</v>
      </c>
      <c r="L5906" s="1" t="s">
        <v>76</v>
      </c>
      <c r="M5906" s="1">
        <v>86730</v>
      </c>
      <c r="N5906" s="17">
        <v>482.2093250097542</v>
      </c>
      <c r="O5906" s="8">
        <v>2769.9290869125866</v>
      </c>
      <c r="P5906" s="8">
        <v>3905.5135535818804</v>
      </c>
      <c r="Q5906" s="8">
        <f>P5906-Table3[[#This Row],[paid]]</f>
        <v>1135.5844666692938</v>
      </c>
      <c r="R5906" s="8">
        <v>8.0992078564695511</v>
      </c>
      <c r="S5906" s="8">
        <v>3000</v>
      </c>
      <c r="T5906" s="10">
        <v>7.0000000000000007E-2</v>
      </c>
      <c r="U5906" s="8">
        <v>162.52514198616458</v>
      </c>
      <c r="V5906" s="10">
        <v>6.9357136501338908E-3</v>
      </c>
    </row>
    <row r="5907" spans="1:22" x14ac:dyDescent="0.25">
      <c r="A5907" s="6">
        <v>44767</v>
      </c>
      <c r="B5907" s="7" t="str">
        <f t="shared" si="92"/>
        <v>7</v>
      </c>
      <c r="C5907" s="17">
        <f>_xlfn.ISOWEEKNUM(Table3[[#This Row],[dt]])</f>
        <v>30</v>
      </c>
      <c r="D5907" s="1">
        <v>17631</v>
      </c>
      <c r="E5907" s="1" t="s">
        <v>10</v>
      </c>
      <c r="F5907" s="1" t="s">
        <v>92</v>
      </c>
      <c r="G5907" s="1" t="s">
        <v>31</v>
      </c>
      <c r="H5907" s="1" t="s">
        <v>17</v>
      </c>
      <c r="I5907" s="1" t="s">
        <v>12</v>
      </c>
      <c r="J5907" s="1" t="s">
        <v>16</v>
      </c>
      <c r="K5907" s="1" t="s">
        <v>14</v>
      </c>
      <c r="L5907" s="1" t="s">
        <v>76</v>
      </c>
      <c r="M5907" s="1">
        <v>181720</v>
      </c>
      <c r="N5907" s="17">
        <v>277.48495463936047</v>
      </c>
      <c r="O5907" s="8">
        <v>3050.6221747149771</v>
      </c>
      <c r="P5907" s="8">
        <v>4149.5184106500619</v>
      </c>
      <c r="Q5907" s="8">
        <f>P5907-Table3[[#This Row],[paid]]</f>
        <v>1098.8962359350849</v>
      </c>
      <c r="R5907" s="8">
        <v>14.954030268210673</v>
      </c>
      <c r="S5907" s="8">
        <v>2600</v>
      </c>
      <c r="T5907" s="10">
        <v>0.17</v>
      </c>
      <c r="U5907" s="8">
        <v>2972.3074947059949</v>
      </c>
      <c r="V5907" s="10">
        <v>0.11938363285232236</v>
      </c>
    </row>
    <row r="5908" spans="1:22" x14ac:dyDescent="0.25">
      <c r="A5908" s="6">
        <v>44767</v>
      </c>
      <c r="B5908" s="7" t="str">
        <f t="shared" si="92"/>
        <v>7</v>
      </c>
      <c r="C5908" s="17">
        <f>_xlfn.ISOWEEKNUM(Table3[[#This Row],[dt]])</f>
        <v>30</v>
      </c>
      <c r="D5908" s="1">
        <v>18106</v>
      </c>
      <c r="E5908" s="1" t="s">
        <v>10</v>
      </c>
      <c r="F5908" s="1" t="s">
        <v>93</v>
      </c>
      <c r="G5908" s="1" t="s">
        <v>67</v>
      </c>
      <c r="H5908" s="1" t="s">
        <v>11</v>
      </c>
      <c r="I5908" s="1" t="s">
        <v>18</v>
      </c>
      <c r="J5908" s="1" t="s">
        <v>16</v>
      </c>
      <c r="K5908" s="1" t="s">
        <v>15</v>
      </c>
      <c r="L5908" s="1" t="s">
        <v>79</v>
      </c>
      <c r="M5908" s="1">
        <v>477820</v>
      </c>
      <c r="N5908" s="17">
        <v>1756.5835426750812</v>
      </c>
      <c r="O5908" s="8">
        <v>4977.9973975045932</v>
      </c>
      <c r="P5908" s="8">
        <v>6072.4085443999675</v>
      </c>
      <c r="Q5908" s="8">
        <f>P5908-Table3[[#This Row],[paid]]</f>
        <v>1094.4111468953743</v>
      </c>
      <c r="R5908" s="8">
        <v>3.4569426371559677</v>
      </c>
      <c r="S5908" s="8">
        <v>8200</v>
      </c>
      <c r="T5908" s="10">
        <v>0.06</v>
      </c>
      <c r="U5908" s="8">
        <v>1200.0952390959328</v>
      </c>
      <c r="V5908" s="10">
        <v>3.2938474366503552E-2</v>
      </c>
    </row>
    <row r="5909" spans="1:22" x14ac:dyDescent="0.25">
      <c r="A5909" s="6">
        <v>44767</v>
      </c>
      <c r="B5909" s="7" t="str">
        <f t="shared" si="92"/>
        <v>7</v>
      </c>
      <c r="C5909" s="17">
        <f>_xlfn.ISOWEEKNUM(Table3[[#This Row],[dt]])</f>
        <v>30</v>
      </c>
      <c r="D5909" s="1">
        <v>18181</v>
      </c>
      <c r="E5909" s="1" t="s">
        <v>10</v>
      </c>
      <c r="F5909" s="1" t="s">
        <v>89</v>
      </c>
      <c r="G5909" s="1" t="s">
        <v>74</v>
      </c>
      <c r="H5909" s="1" t="s">
        <v>17</v>
      </c>
      <c r="I5909" s="1" t="s">
        <v>12</v>
      </c>
      <c r="J5909" s="1" t="s">
        <v>13</v>
      </c>
      <c r="K5909" s="1" t="s">
        <v>15</v>
      </c>
      <c r="L5909" s="1" t="s">
        <v>75</v>
      </c>
      <c r="M5909" s="1">
        <v>114870</v>
      </c>
      <c r="N5909" s="17">
        <v>319.18184624884225</v>
      </c>
      <c r="O5909" s="8">
        <v>2183.5556142299215</v>
      </c>
      <c r="P5909" s="8">
        <v>3226.6264460043108</v>
      </c>
      <c r="Q5909" s="8">
        <f>P5909-Table3[[#This Row],[paid]]</f>
        <v>1043.0708317743893</v>
      </c>
      <c r="R5909" s="8">
        <v>10.109053769582971</v>
      </c>
      <c r="S5909" s="8">
        <v>2000</v>
      </c>
      <c r="T5909" s="10">
        <v>0.15</v>
      </c>
      <c r="U5909" s="8">
        <v>138.9002083435841</v>
      </c>
      <c r="V5909" s="10">
        <v>7.1746869714647329E-3</v>
      </c>
    </row>
    <row r="5910" spans="1:22" x14ac:dyDescent="0.25">
      <c r="A5910" s="6">
        <v>44767</v>
      </c>
      <c r="B5910" s="7" t="str">
        <f t="shared" si="92"/>
        <v>7</v>
      </c>
      <c r="C5910" s="17">
        <f>_xlfn.ISOWEEKNUM(Table3[[#This Row],[dt]])</f>
        <v>30</v>
      </c>
      <c r="D5910" s="1">
        <v>2851</v>
      </c>
      <c r="E5910" s="1" t="s">
        <v>10</v>
      </c>
      <c r="F5910" s="1" t="s">
        <v>90</v>
      </c>
      <c r="G5910" s="1" t="s">
        <v>67</v>
      </c>
      <c r="H5910" s="1" t="s">
        <v>11</v>
      </c>
      <c r="I5910" s="1" t="s">
        <v>18</v>
      </c>
      <c r="J5910" s="1" t="s">
        <v>13</v>
      </c>
      <c r="K5910" s="1" t="s">
        <v>15</v>
      </c>
      <c r="L5910" s="1" t="s">
        <v>80</v>
      </c>
      <c r="M5910" s="1">
        <v>69390</v>
      </c>
      <c r="N5910" s="17">
        <v>598.4887500000001</v>
      </c>
      <c r="O5910" s="8">
        <v>2124.4855550748948</v>
      </c>
      <c r="P5910" s="8">
        <v>3071.209430555145</v>
      </c>
      <c r="Q5910" s="8">
        <f>P5910-Table3[[#This Row],[paid]]</f>
        <v>946.72387548025017</v>
      </c>
      <c r="R5910" s="8">
        <v>5.1316076209538517</v>
      </c>
      <c r="S5910" s="8">
        <v>2800</v>
      </c>
      <c r="T5910" s="10">
        <v>0.08</v>
      </c>
      <c r="U5910" s="8">
        <v>771.5129108939708</v>
      </c>
      <c r="V5910" s="10">
        <v>4.1868028884553245E-2</v>
      </c>
    </row>
    <row r="5911" spans="1:22" x14ac:dyDescent="0.25">
      <c r="A5911" s="6">
        <v>44767</v>
      </c>
      <c r="B5911" s="7" t="str">
        <f t="shared" si="92"/>
        <v>7</v>
      </c>
      <c r="C5911" s="17">
        <f>_xlfn.ISOWEEKNUM(Table3[[#This Row],[dt]])</f>
        <v>30</v>
      </c>
      <c r="D5911" s="1">
        <v>15810</v>
      </c>
      <c r="E5911" s="1" t="s">
        <v>10</v>
      </c>
      <c r="F5911" s="1" t="s">
        <v>95</v>
      </c>
      <c r="G5911" s="1" t="s">
        <v>28</v>
      </c>
      <c r="H5911" s="1" t="s">
        <v>11</v>
      </c>
      <c r="I5911" s="1" t="s">
        <v>18</v>
      </c>
      <c r="J5911" s="1" t="s">
        <v>16</v>
      </c>
      <c r="K5911" s="1" t="s">
        <v>14</v>
      </c>
      <c r="L5911" s="1" t="s">
        <v>78</v>
      </c>
      <c r="M5911" s="1">
        <v>74300</v>
      </c>
      <c r="N5911" s="17">
        <v>427.77635619242579</v>
      </c>
      <c r="O5911" s="8">
        <v>1404.8889506278636</v>
      </c>
      <c r="P5911" s="8">
        <v>2225.8454672392158</v>
      </c>
      <c r="Q5911" s="8">
        <f>P5911-Table3[[#This Row],[paid]]</f>
        <v>820.9565166113523</v>
      </c>
      <c r="R5911" s="8">
        <v>5.2032924097328284</v>
      </c>
      <c r="S5911" s="8">
        <v>1800</v>
      </c>
      <c r="T5911" s="10">
        <v>0.15</v>
      </c>
      <c r="U5911" s="8">
        <v>996.0553044045347</v>
      </c>
      <c r="V5911" s="10">
        <v>7.4582543956504807E-2</v>
      </c>
    </row>
    <row r="5912" spans="1:22" x14ac:dyDescent="0.25">
      <c r="A5912" s="6">
        <v>44767</v>
      </c>
      <c r="B5912" s="7" t="str">
        <f t="shared" si="92"/>
        <v>7</v>
      </c>
      <c r="C5912" s="17">
        <f>_xlfn.ISOWEEKNUM(Table3[[#This Row],[dt]])</f>
        <v>30</v>
      </c>
      <c r="D5912" s="1">
        <v>5435</v>
      </c>
      <c r="E5912" s="1" t="s">
        <v>10</v>
      </c>
      <c r="F5912" s="1" t="s">
        <v>90</v>
      </c>
      <c r="G5912" s="1" t="s">
        <v>69</v>
      </c>
      <c r="H5912" s="1" t="s">
        <v>17</v>
      </c>
      <c r="I5912" s="1" t="s">
        <v>21</v>
      </c>
      <c r="J5912" s="1" t="s">
        <v>16</v>
      </c>
      <c r="K5912" s="1" t="s">
        <v>15</v>
      </c>
      <c r="L5912" s="1" t="s">
        <v>76</v>
      </c>
      <c r="M5912" s="1">
        <v>129630</v>
      </c>
      <c r="N5912" s="17">
        <v>175.05117270788912</v>
      </c>
      <c r="O5912" s="8">
        <v>1455.9424436118109</v>
      </c>
      <c r="P5912" s="8">
        <v>2235.6529135915548</v>
      </c>
      <c r="Q5912" s="8">
        <f>P5912-Table3[[#This Row],[paid]]</f>
        <v>779.71046997974395</v>
      </c>
      <c r="R5912" s="8">
        <v>12.771424943963254</v>
      </c>
      <c r="S5912" s="8">
        <v>1200</v>
      </c>
      <c r="T5912" s="10">
        <v>0.08</v>
      </c>
      <c r="U5912" s="8">
        <v>669.66434999759542</v>
      </c>
      <c r="V5912" s="10">
        <v>4.992310046030253E-2</v>
      </c>
    </row>
    <row r="5913" spans="1:22" x14ac:dyDescent="0.25">
      <c r="A5913" s="6">
        <v>44767</v>
      </c>
      <c r="B5913" s="7" t="str">
        <f t="shared" si="92"/>
        <v>7</v>
      </c>
      <c r="C5913" s="17">
        <f>_xlfn.ISOWEEKNUM(Table3[[#This Row],[dt]])</f>
        <v>30</v>
      </c>
      <c r="D5913" s="1">
        <v>2973</v>
      </c>
      <c r="E5913" s="1" t="s">
        <v>10</v>
      </c>
      <c r="F5913" s="1" t="s">
        <v>92</v>
      </c>
      <c r="G5913" s="1" t="s">
        <v>53</v>
      </c>
      <c r="H5913" s="1" t="s">
        <v>11</v>
      </c>
      <c r="I5913" s="1" t="s">
        <v>21</v>
      </c>
      <c r="J5913" s="1" t="s">
        <v>16</v>
      </c>
      <c r="K5913" s="1" t="s">
        <v>14</v>
      </c>
      <c r="L5913" s="1" t="s">
        <v>81</v>
      </c>
      <c r="M5913" s="1">
        <v>55050</v>
      </c>
      <c r="N5913" s="17">
        <v>408.04060586529164</v>
      </c>
      <c r="O5913" s="8">
        <v>1316.075137027033</v>
      </c>
      <c r="P5913" s="8">
        <v>1945.696001002744</v>
      </c>
      <c r="Q5913" s="8">
        <f>P5913-Table3[[#This Row],[paid]]</f>
        <v>629.62086397571102</v>
      </c>
      <c r="R5913" s="8">
        <v>4.7683881776341783</v>
      </c>
      <c r="S5913" s="8">
        <v>1800</v>
      </c>
      <c r="T5913" s="10">
        <v>0.05</v>
      </c>
      <c r="U5913" s="8">
        <v>492.15934747896307</v>
      </c>
      <c r="V5913" s="10">
        <v>4.2157951638327307E-2</v>
      </c>
    </row>
    <row r="5914" spans="1:22" x14ac:dyDescent="0.25">
      <c r="A5914" s="6">
        <v>44767</v>
      </c>
      <c r="B5914" s="7" t="str">
        <f t="shared" si="92"/>
        <v>7</v>
      </c>
      <c r="C5914" s="17">
        <f>_xlfn.ISOWEEKNUM(Table3[[#This Row],[dt]])</f>
        <v>30</v>
      </c>
      <c r="D5914" s="1">
        <v>18236</v>
      </c>
      <c r="E5914" s="1" t="s">
        <v>10</v>
      </c>
      <c r="F5914" s="1" t="s">
        <v>95</v>
      </c>
      <c r="G5914" s="1" t="s">
        <v>68</v>
      </c>
      <c r="H5914" s="1" t="s">
        <v>11</v>
      </c>
      <c r="I5914" s="1" t="s">
        <v>12</v>
      </c>
      <c r="J5914" s="1" t="s">
        <v>16</v>
      </c>
      <c r="K5914" s="1" t="s">
        <v>15</v>
      </c>
      <c r="L5914" s="1" t="s">
        <v>78</v>
      </c>
      <c r="M5914" s="1">
        <v>107740</v>
      </c>
      <c r="N5914" s="17">
        <v>420.82714252891168</v>
      </c>
      <c r="O5914" s="8">
        <v>1578.0978130434673</v>
      </c>
      <c r="P5914" s="8">
        <v>2170.2823310268204</v>
      </c>
      <c r="Q5914" s="8">
        <f>P5914-Table3[[#This Row],[paid]]</f>
        <v>592.18451798335309</v>
      </c>
      <c r="R5914" s="8">
        <v>5.1571823955668865</v>
      </c>
      <c r="S5914" s="8">
        <v>1400</v>
      </c>
      <c r="T5914" s="10">
        <v>0.08</v>
      </c>
      <c r="U5914" s="8">
        <v>548.15785168006778</v>
      </c>
      <c r="V5914" s="10">
        <v>4.2095740558995932E-2</v>
      </c>
    </row>
    <row r="5915" spans="1:22" x14ac:dyDescent="0.25">
      <c r="A5915" s="6">
        <v>44767</v>
      </c>
      <c r="B5915" s="7" t="str">
        <f t="shared" si="92"/>
        <v>7</v>
      </c>
      <c r="C5915" s="17">
        <f>_xlfn.ISOWEEKNUM(Table3[[#This Row],[dt]])</f>
        <v>30</v>
      </c>
      <c r="D5915" s="1">
        <v>13948</v>
      </c>
      <c r="E5915" s="1" t="s">
        <v>10</v>
      </c>
      <c r="F5915" s="1" t="s">
        <v>91</v>
      </c>
      <c r="G5915" s="1" t="s">
        <v>67</v>
      </c>
      <c r="H5915" s="1" t="s">
        <v>11</v>
      </c>
      <c r="I5915" s="1" t="s">
        <v>18</v>
      </c>
      <c r="J5915" s="1" t="s">
        <v>13</v>
      </c>
      <c r="K5915" s="1" t="s">
        <v>14</v>
      </c>
      <c r="L5915" s="1" t="s">
        <v>77</v>
      </c>
      <c r="M5915" s="1">
        <v>104970</v>
      </c>
      <c r="N5915" s="17">
        <v>431.01575121163165</v>
      </c>
      <c r="O5915" s="8">
        <v>2686.2507094163907</v>
      </c>
      <c r="P5915" s="8">
        <v>3163.4326979832899</v>
      </c>
      <c r="Q5915" s="8">
        <f>P5915-Table3[[#This Row],[paid]]</f>
        <v>477.18198856689924</v>
      </c>
      <c r="R5915" s="8">
        <v>7.3394828126130891</v>
      </c>
      <c r="S5915" s="8">
        <v>2800</v>
      </c>
      <c r="T5915" s="10">
        <v>0.1</v>
      </c>
      <c r="U5915" s="8">
        <v>119.06919730900859</v>
      </c>
      <c r="V5915" s="10">
        <v>6.2732063908991446E-3</v>
      </c>
    </row>
    <row r="5916" spans="1:22" x14ac:dyDescent="0.25">
      <c r="A5916" s="6">
        <v>44767</v>
      </c>
      <c r="B5916" s="7" t="str">
        <f t="shared" si="92"/>
        <v>7</v>
      </c>
      <c r="C5916" s="17">
        <f>_xlfn.ISOWEEKNUM(Table3[[#This Row],[dt]])</f>
        <v>30</v>
      </c>
      <c r="D5916" s="1">
        <v>18235</v>
      </c>
      <c r="E5916" s="1" t="s">
        <v>10</v>
      </c>
      <c r="F5916" s="1" t="s">
        <v>92</v>
      </c>
      <c r="G5916" s="1" t="s">
        <v>51</v>
      </c>
      <c r="H5916" s="1" t="s">
        <v>17</v>
      </c>
      <c r="I5916" s="1" t="s">
        <v>18</v>
      </c>
      <c r="J5916" s="1" t="s">
        <v>16</v>
      </c>
      <c r="K5916" s="1" t="s">
        <v>15</v>
      </c>
      <c r="L5916" s="1" t="s">
        <v>79</v>
      </c>
      <c r="M5916" s="1">
        <v>172590</v>
      </c>
      <c r="N5916" s="17">
        <v>511.60069747166517</v>
      </c>
      <c r="O5916" s="8">
        <v>1681.8184908261389</v>
      </c>
      <c r="P5916" s="8">
        <v>2108.8713552142062</v>
      </c>
      <c r="Q5916" s="8">
        <f>P5916-Table3[[#This Row],[paid]]</f>
        <v>427.05286438806729</v>
      </c>
      <c r="R5916" s="8">
        <v>4.1221041441817139</v>
      </c>
      <c r="S5916" s="8">
        <v>2800</v>
      </c>
      <c r="T5916" s="10">
        <v>0.06</v>
      </c>
      <c r="U5916" s="8">
        <v>411.5399926770155</v>
      </c>
      <c r="V5916" s="10">
        <v>3.2524505873681248E-2</v>
      </c>
    </row>
    <row r="5917" spans="1:22" x14ac:dyDescent="0.25">
      <c r="A5917" s="6">
        <v>44767</v>
      </c>
      <c r="B5917" s="7" t="str">
        <f t="shared" si="92"/>
        <v>7</v>
      </c>
      <c r="C5917" s="17">
        <f>_xlfn.ISOWEEKNUM(Table3[[#This Row],[dt]])</f>
        <v>30</v>
      </c>
      <c r="D5917" s="1">
        <v>3015</v>
      </c>
      <c r="E5917" s="1" t="s">
        <v>10</v>
      </c>
      <c r="F5917" s="1" t="s">
        <v>95</v>
      </c>
      <c r="G5917" s="1" t="s">
        <v>60</v>
      </c>
      <c r="H5917" s="1" t="s">
        <v>11</v>
      </c>
      <c r="I5917" s="1" t="s">
        <v>12</v>
      </c>
      <c r="J5917" s="1" t="s">
        <v>16</v>
      </c>
      <c r="K5917" s="1" t="s">
        <v>15</v>
      </c>
      <c r="L5917" s="1" t="s">
        <v>75</v>
      </c>
      <c r="M5917" s="1">
        <v>622280</v>
      </c>
      <c r="N5917" s="17">
        <v>5015.868198057221</v>
      </c>
      <c r="O5917" s="8">
        <v>10634.173675827447</v>
      </c>
      <c r="P5917" s="8">
        <v>10854.622212698443</v>
      </c>
      <c r="Q5917" s="8">
        <f>P5917-Table3[[#This Row],[paid]]</f>
        <v>220.44853687099567</v>
      </c>
      <c r="R5917" s="8">
        <v>2.1640565070873925</v>
      </c>
      <c r="S5917" s="8">
        <v>8600</v>
      </c>
      <c r="T5917" s="10">
        <v>0.13</v>
      </c>
      <c r="U5917" s="8">
        <v>5251.0966590458074</v>
      </c>
      <c r="V5917" s="10">
        <v>8.0627658831257054E-2</v>
      </c>
    </row>
    <row r="5918" spans="1:22" x14ac:dyDescent="0.25">
      <c r="A5918" s="6">
        <v>44767</v>
      </c>
      <c r="B5918" s="7" t="str">
        <f t="shared" si="92"/>
        <v>7</v>
      </c>
      <c r="C5918" s="17">
        <f>_xlfn.ISOWEEKNUM(Table3[[#This Row],[dt]])</f>
        <v>30</v>
      </c>
      <c r="D5918" s="1">
        <v>17628</v>
      </c>
      <c r="E5918" s="1" t="s">
        <v>10</v>
      </c>
      <c r="F5918" s="1" t="s">
        <v>90</v>
      </c>
      <c r="G5918" s="1" t="s">
        <v>63</v>
      </c>
      <c r="H5918" s="1" t="s">
        <v>11</v>
      </c>
      <c r="I5918" s="1" t="s">
        <v>18</v>
      </c>
      <c r="J5918" s="1" t="s">
        <v>13</v>
      </c>
      <c r="K5918" s="1" t="s">
        <v>15</v>
      </c>
      <c r="L5918" s="1" t="s">
        <v>81</v>
      </c>
      <c r="M5918" s="1">
        <v>18920</v>
      </c>
      <c r="N5918" s="17">
        <v>156.44444444444443</v>
      </c>
      <c r="O5918" s="8">
        <v>297.17793964776524</v>
      </c>
      <c r="P5918" s="8">
        <v>484.28997572228405</v>
      </c>
      <c r="Q5918" s="8">
        <f>P5918-Table3[[#This Row],[paid]]</f>
        <v>187.11203607451881</v>
      </c>
      <c r="R5918" s="8">
        <v>3.0956035379975546</v>
      </c>
      <c r="S5918" s="8">
        <v>200</v>
      </c>
      <c r="T5918" s="10">
        <v>0.06</v>
      </c>
      <c r="U5918" s="8">
        <v>173.37493423821363</v>
      </c>
      <c r="V5918" s="10">
        <v>5.9666364826031222E-2</v>
      </c>
    </row>
    <row r="5919" spans="1:22" x14ac:dyDescent="0.25">
      <c r="A5919" s="6">
        <v>44767</v>
      </c>
      <c r="B5919" s="7" t="str">
        <f t="shared" si="92"/>
        <v>7</v>
      </c>
      <c r="C5919" s="17">
        <f>_xlfn.ISOWEEKNUM(Table3[[#This Row],[dt]])</f>
        <v>30</v>
      </c>
      <c r="D5919" s="1">
        <v>10509</v>
      </c>
      <c r="E5919" s="1" t="s">
        <v>10</v>
      </c>
      <c r="F5919" s="1" t="s">
        <v>93</v>
      </c>
      <c r="G5919" s="1" t="s">
        <v>72</v>
      </c>
      <c r="H5919" s="1" t="s">
        <v>17</v>
      </c>
      <c r="I5919" s="1" t="s">
        <v>12</v>
      </c>
      <c r="J5919" s="1" t="s">
        <v>13</v>
      </c>
      <c r="K5919" s="1" t="s">
        <v>14</v>
      </c>
      <c r="L5919" s="1" t="s">
        <v>75</v>
      </c>
      <c r="M5919" s="1">
        <v>335500</v>
      </c>
      <c r="N5919" s="17">
        <v>950.85660301945745</v>
      </c>
      <c r="O5919" s="8">
        <v>11001.294193981677</v>
      </c>
      <c r="P5919" s="8">
        <v>11175.911566353738</v>
      </c>
      <c r="Q5919" s="8">
        <f>P5919-Table3[[#This Row],[paid]]</f>
        <v>174.61737237206034</v>
      </c>
      <c r="R5919" s="8">
        <v>11.753519438014614</v>
      </c>
      <c r="S5919" s="8">
        <v>12000</v>
      </c>
      <c r="T5919" s="10">
        <v>0.108</v>
      </c>
      <c r="U5919" s="8">
        <v>3618.0754525039761</v>
      </c>
      <c r="V5919" s="10">
        <v>5.3956455528223972E-2</v>
      </c>
    </row>
    <row r="5920" spans="1:22" x14ac:dyDescent="0.25">
      <c r="A5920" s="6">
        <v>44767</v>
      </c>
      <c r="B5920" s="7" t="str">
        <f t="shared" si="92"/>
        <v>7</v>
      </c>
      <c r="C5920" s="17">
        <f>_xlfn.ISOWEEKNUM(Table3[[#This Row],[dt]])</f>
        <v>30</v>
      </c>
      <c r="D5920" s="1">
        <v>16483</v>
      </c>
      <c r="E5920" s="1" t="s">
        <v>10</v>
      </c>
      <c r="F5920" s="1" t="s">
        <v>92</v>
      </c>
      <c r="G5920" s="1" t="s">
        <v>56</v>
      </c>
      <c r="H5920" s="1" t="s">
        <v>17</v>
      </c>
      <c r="I5920" s="1" t="s">
        <v>18</v>
      </c>
      <c r="J5920" s="1" t="s">
        <v>13</v>
      </c>
      <c r="K5920" s="1" t="s">
        <v>15</v>
      </c>
      <c r="L5920" s="1" t="s">
        <v>81</v>
      </c>
      <c r="M5920" s="1">
        <v>39050</v>
      </c>
      <c r="N5920" s="17">
        <v>172.67845862286799</v>
      </c>
      <c r="O5920" s="8">
        <v>454.78297243919457</v>
      </c>
      <c r="P5920" s="8">
        <v>623.26367213274887</v>
      </c>
      <c r="Q5920" s="8">
        <f>P5920-Table3[[#This Row],[paid]]</f>
        <v>168.4806996935543</v>
      </c>
      <c r="R5920" s="8">
        <v>3.6093886701523372</v>
      </c>
      <c r="S5920" s="8">
        <v>400</v>
      </c>
      <c r="T5920" s="10">
        <v>0.06</v>
      </c>
      <c r="U5920" s="8">
        <v>180.4127415624524</v>
      </c>
      <c r="V5920" s="10">
        <v>4.8244092516279986E-2</v>
      </c>
    </row>
    <row r="5921" spans="1:22" x14ac:dyDescent="0.25">
      <c r="A5921" s="6">
        <v>44767</v>
      </c>
      <c r="B5921" s="7" t="str">
        <f t="shared" si="92"/>
        <v>7</v>
      </c>
      <c r="C5921" s="17">
        <f>_xlfn.ISOWEEKNUM(Table3[[#This Row],[dt]])</f>
        <v>30</v>
      </c>
      <c r="D5921" s="1">
        <v>17456</v>
      </c>
      <c r="E5921" s="1" t="s">
        <v>10</v>
      </c>
      <c r="F5921" s="1" t="s">
        <v>90</v>
      </c>
      <c r="G5921" s="1" t="s">
        <v>32</v>
      </c>
      <c r="H5921" s="1" t="s">
        <v>17</v>
      </c>
      <c r="I5921" s="1" t="s">
        <v>18</v>
      </c>
      <c r="J5921" s="1" t="s">
        <v>16</v>
      </c>
      <c r="K5921" s="1" t="s">
        <v>15</v>
      </c>
      <c r="L5921" s="1" t="s">
        <v>76</v>
      </c>
      <c r="M5921" s="1">
        <v>178380</v>
      </c>
      <c r="N5921" s="17">
        <v>437.93153526970951</v>
      </c>
      <c r="O5921" s="8">
        <v>4331.0110183916668</v>
      </c>
      <c r="P5921" s="8">
        <v>4452.3152689067865</v>
      </c>
      <c r="Q5921" s="8">
        <f>P5921-Table3[[#This Row],[paid]]</f>
        <v>121.30425051511975</v>
      </c>
      <c r="R5921" s="8">
        <v>10.166692531435839</v>
      </c>
      <c r="S5921" s="8">
        <v>5400</v>
      </c>
      <c r="T5921" s="10">
        <v>0.05</v>
      </c>
      <c r="U5921" s="8">
        <v>890.76175634331798</v>
      </c>
      <c r="V5921" s="10">
        <v>3.3344514877613106E-2</v>
      </c>
    </row>
    <row r="5922" spans="1:22" x14ac:dyDescent="0.25">
      <c r="A5922" s="6">
        <v>44767</v>
      </c>
      <c r="B5922" s="7" t="str">
        <f t="shared" si="92"/>
        <v>7</v>
      </c>
      <c r="C5922" s="17">
        <f>_xlfn.ISOWEEKNUM(Table3[[#This Row],[dt]])</f>
        <v>30</v>
      </c>
      <c r="D5922" s="1">
        <v>2917</v>
      </c>
      <c r="E5922" s="1" t="s">
        <v>10</v>
      </c>
      <c r="F5922" s="1" t="s">
        <v>91</v>
      </c>
      <c r="G5922" s="1" t="s">
        <v>31</v>
      </c>
      <c r="H5922" s="1" t="s">
        <v>17</v>
      </c>
      <c r="I5922" s="1" t="s">
        <v>18</v>
      </c>
      <c r="J5922" s="1" t="s">
        <v>13</v>
      </c>
      <c r="K5922" s="1" t="s">
        <v>15</v>
      </c>
      <c r="L5922" s="1" t="s">
        <v>77</v>
      </c>
      <c r="M5922" s="1">
        <v>10590</v>
      </c>
      <c r="N5922" s="17">
        <v>42.079470198675494</v>
      </c>
      <c r="O5922" s="8">
        <v>118.89066697195054</v>
      </c>
      <c r="P5922" s="8">
        <v>138.96822993741236</v>
      </c>
      <c r="Q5922" s="8">
        <f>P5922-Table3[[#This Row],[paid]]</f>
        <v>20.077562965461823</v>
      </c>
      <c r="R5922" s="8">
        <v>3.3025185269986257</v>
      </c>
      <c r="S5922" s="8">
        <v>200</v>
      </c>
      <c r="T5922" s="10">
        <v>7.0000000000000007E-2</v>
      </c>
      <c r="U5922" s="8">
        <v>9.63318824042749</v>
      </c>
      <c r="V5922" s="10">
        <v>1.1553226044022225E-2</v>
      </c>
    </row>
    <row r="5923" spans="1:22" x14ac:dyDescent="0.25">
      <c r="A5923" s="6">
        <v>44767</v>
      </c>
      <c r="B5923" s="7" t="str">
        <f t="shared" si="92"/>
        <v>7</v>
      </c>
      <c r="C5923" s="17">
        <f>_xlfn.ISOWEEKNUM(Table3[[#This Row],[dt]])</f>
        <v>30</v>
      </c>
      <c r="D5923" s="1">
        <v>17644</v>
      </c>
      <c r="E5923" s="1" t="s">
        <v>10</v>
      </c>
      <c r="F5923" s="1" t="s">
        <v>91</v>
      </c>
      <c r="G5923" s="1" t="s">
        <v>61</v>
      </c>
      <c r="H5923" s="1" t="s">
        <v>17</v>
      </c>
      <c r="I5923" s="1" t="s">
        <v>12</v>
      </c>
      <c r="J5923" s="1" t="s">
        <v>13</v>
      </c>
      <c r="K5923" s="1" t="s">
        <v>14</v>
      </c>
      <c r="L5923" s="1" t="s">
        <v>78</v>
      </c>
      <c r="M5923" s="1">
        <v>280</v>
      </c>
      <c r="N5923" s="17">
        <v>0</v>
      </c>
      <c r="O5923" s="8">
        <v>14.643899999999901</v>
      </c>
      <c r="P5923" s="8">
        <v>24.406499999999834</v>
      </c>
      <c r="Q5923" s="8">
        <f>P5923-Table3[[#This Row],[paid]]</f>
        <v>9.7625999999999333</v>
      </c>
      <c r="R5923" s="8">
        <v>5</v>
      </c>
      <c r="S5923" s="8">
        <v>300</v>
      </c>
      <c r="T5923" s="10">
        <v>0.1</v>
      </c>
      <c r="U5923" s="8">
        <v>0.83991551402674092</v>
      </c>
      <c r="V5923" s="10">
        <v>5.7355999018481874E-3</v>
      </c>
    </row>
    <row r="5924" spans="1:22" x14ac:dyDescent="0.25">
      <c r="A5924" s="6">
        <v>44767</v>
      </c>
      <c r="B5924" s="7" t="str">
        <f t="shared" si="92"/>
        <v>7</v>
      </c>
      <c r="C5924" s="17">
        <f>_xlfn.ISOWEEKNUM(Table3[[#This Row],[dt]])</f>
        <v>30</v>
      </c>
      <c r="D5924" s="1">
        <v>17365</v>
      </c>
      <c r="E5924" s="1" t="s">
        <v>10</v>
      </c>
      <c r="F5924" s="1" t="s">
        <v>90</v>
      </c>
      <c r="G5924" s="1" t="s">
        <v>59</v>
      </c>
      <c r="H5924" s="1" t="s">
        <v>17</v>
      </c>
      <c r="I5924" s="1" t="s">
        <v>18</v>
      </c>
      <c r="J5924" s="1" t="s">
        <v>16</v>
      </c>
      <c r="K5924" s="1" t="s">
        <v>15</v>
      </c>
      <c r="L5924" s="1" t="s">
        <v>75</v>
      </c>
      <c r="M5924" s="1">
        <v>75220</v>
      </c>
      <c r="N5924" s="17">
        <v>386.30075429305083</v>
      </c>
      <c r="O5924" s="8">
        <v>1484.6807205481014</v>
      </c>
      <c r="P5924" s="8">
        <v>1493.5762558127133</v>
      </c>
      <c r="Q5924" s="8">
        <f>P5924-Table3[[#This Row],[paid]]</f>
        <v>8.8955352646119081</v>
      </c>
      <c r="R5924" s="8">
        <v>3.8663560430940147</v>
      </c>
      <c r="S5924" s="8">
        <v>2000</v>
      </c>
      <c r="T5924" s="10">
        <v>0.06</v>
      </c>
      <c r="U5924" s="8">
        <v>76.260643797927088</v>
      </c>
      <c r="V5924" s="10">
        <v>8.5098482586270421E-3</v>
      </c>
    </row>
    <row r="5925" spans="1:22" x14ac:dyDescent="0.25">
      <c r="A5925" s="6">
        <v>44767</v>
      </c>
      <c r="B5925" s="7" t="str">
        <f t="shared" si="92"/>
        <v>7</v>
      </c>
      <c r="C5925" s="17">
        <f>_xlfn.ISOWEEKNUM(Table3[[#This Row],[dt]])</f>
        <v>30</v>
      </c>
      <c r="D5925" s="1">
        <v>3010</v>
      </c>
      <c r="E5925" s="1" t="s">
        <v>24</v>
      </c>
      <c r="F5925" s="1" t="s">
        <v>95</v>
      </c>
      <c r="G5925" s="1" t="s">
        <v>53</v>
      </c>
      <c r="H5925" s="1" t="s">
        <v>11</v>
      </c>
      <c r="I5925" s="1" t="s">
        <v>18</v>
      </c>
      <c r="J5925" s="1" t="s">
        <v>13</v>
      </c>
      <c r="K5925" s="1" t="s">
        <v>15</v>
      </c>
      <c r="L5925" s="1" t="s">
        <v>77</v>
      </c>
      <c r="M5925" s="1">
        <v>240</v>
      </c>
      <c r="N5925" s="17">
        <v>0</v>
      </c>
      <c r="O5925" s="8">
        <v>2.0515990801536201</v>
      </c>
      <c r="P5925" s="8">
        <v>3.4193318002560336</v>
      </c>
      <c r="Q5925" s="8">
        <f>P5925-Table3[[#This Row],[paid]]</f>
        <v>1.3677327201024134</v>
      </c>
      <c r="R5925" s="8">
        <v>14</v>
      </c>
      <c r="S5925" s="8">
        <v>500</v>
      </c>
      <c r="T5925" s="10">
        <v>0.06</v>
      </c>
      <c r="U5925" s="8">
        <v>1.0015554687183756</v>
      </c>
      <c r="V5925" s="10">
        <v>4.8818284157320882E-2</v>
      </c>
    </row>
    <row r="5926" spans="1:22" x14ac:dyDescent="0.25">
      <c r="A5926" s="6">
        <v>44767</v>
      </c>
      <c r="B5926" s="7" t="str">
        <f t="shared" si="92"/>
        <v>7</v>
      </c>
      <c r="C5926" s="17">
        <f>_xlfn.ISOWEEKNUM(Table3[[#This Row],[dt]])</f>
        <v>30</v>
      </c>
      <c r="D5926" s="1">
        <v>18295</v>
      </c>
      <c r="E5926" s="1" t="s">
        <v>10</v>
      </c>
      <c r="F5926" s="1" t="s">
        <v>94</v>
      </c>
      <c r="G5926" s="1" t="s">
        <v>52</v>
      </c>
      <c r="H5926" s="1" t="s">
        <v>19</v>
      </c>
      <c r="I5926" s="1" t="s">
        <v>12</v>
      </c>
      <c r="J5926" s="1" t="s">
        <v>13</v>
      </c>
      <c r="K5926" s="1" t="s">
        <v>14</v>
      </c>
      <c r="L5926" s="1" t="s">
        <v>75</v>
      </c>
      <c r="M5926" s="1">
        <v>7900</v>
      </c>
      <c r="N5926" s="17">
        <v>88.169642857142861</v>
      </c>
      <c r="O5926" s="8">
        <v>197.42436220002975</v>
      </c>
      <c r="P5926" s="8">
        <v>193.40928340528706</v>
      </c>
      <c r="Q5926" s="8">
        <f>P5926-Table3[[#This Row],[paid]]</f>
        <v>-4.015078794742692</v>
      </c>
      <c r="R5926" s="8">
        <v>2.1936040244447748</v>
      </c>
      <c r="S5926" s="8">
        <v>200</v>
      </c>
      <c r="T5926" s="10">
        <v>0.1</v>
      </c>
      <c r="U5926" s="8">
        <v>114.84162939481357</v>
      </c>
      <c r="V5926" s="10">
        <v>9.8962527696739508E-2</v>
      </c>
    </row>
    <row r="5927" spans="1:22" x14ac:dyDescent="0.25">
      <c r="A5927" s="6">
        <v>44767</v>
      </c>
      <c r="B5927" s="7" t="str">
        <f t="shared" si="92"/>
        <v>7</v>
      </c>
      <c r="C5927" s="17">
        <f>_xlfn.ISOWEEKNUM(Table3[[#This Row],[dt]])</f>
        <v>30</v>
      </c>
      <c r="D5927" s="1">
        <v>2796</v>
      </c>
      <c r="E5927" s="1" t="s">
        <v>10</v>
      </c>
      <c r="F5927" s="1" t="s">
        <v>94</v>
      </c>
      <c r="G5927" s="1" t="s">
        <v>51</v>
      </c>
      <c r="H5927" s="1" t="s">
        <v>17</v>
      </c>
      <c r="I5927" s="1" t="s">
        <v>12</v>
      </c>
      <c r="J5927" s="1" t="s">
        <v>13</v>
      </c>
      <c r="K5927" s="1" t="s">
        <v>14</v>
      </c>
      <c r="L5927" s="1" t="s">
        <v>79</v>
      </c>
      <c r="M5927" s="1">
        <v>75940</v>
      </c>
      <c r="N5927" s="17">
        <v>330.94474708171208</v>
      </c>
      <c r="O5927" s="8">
        <v>2734.0693562201809</v>
      </c>
      <c r="P5927" s="8">
        <v>2692.9342011849617</v>
      </c>
      <c r="Q5927" s="8">
        <f>P5927-Table3[[#This Row],[paid]]</f>
        <v>-41.135155035219213</v>
      </c>
      <c r="R5927" s="8">
        <v>8.1371111792267286</v>
      </c>
      <c r="S5927" s="8">
        <v>3400</v>
      </c>
      <c r="T5927" s="10">
        <v>0.11</v>
      </c>
      <c r="U5927" s="8">
        <v>338.41601742456646</v>
      </c>
      <c r="V5927" s="10">
        <v>2.0944689085215087E-2</v>
      </c>
    </row>
    <row r="5928" spans="1:22" x14ac:dyDescent="0.25">
      <c r="A5928" s="6">
        <v>44767</v>
      </c>
      <c r="B5928" s="7" t="str">
        <f t="shared" si="92"/>
        <v>7</v>
      </c>
      <c r="C5928" s="17">
        <f>_xlfn.ISOWEEKNUM(Table3[[#This Row],[dt]])</f>
        <v>30</v>
      </c>
      <c r="D5928" s="1">
        <v>15910</v>
      </c>
      <c r="E5928" s="1" t="s">
        <v>10</v>
      </c>
      <c r="F5928" s="1" t="s">
        <v>94</v>
      </c>
      <c r="G5928" s="1" t="s">
        <v>70</v>
      </c>
      <c r="H5928" s="1" t="s">
        <v>11</v>
      </c>
      <c r="I5928" s="1" t="s">
        <v>12</v>
      </c>
      <c r="J5928" s="1" t="s">
        <v>16</v>
      </c>
      <c r="K5928" s="1" t="s">
        <v>14</v>
      </c>
      <c r="L5928" s="1" t="s">
        <v>81</v>
      </c>
      <c r="M5928" s="1">
        <v>2810</v>
      </c>
      <c r="N5928" s="17">
        <v>10.169579154172267</v>
      </c>
      <c r="O5928" s="8">
        <v>64.421767969934393</v>
      </c>
      <c r="P5928" s="8">
        <v>1.5598625443380179</v>
      </c>
      <c r="Q5928" s="8">
        <f>P5928-Table3[[#This Row],[paid]]</f>
        <v>-62.861905425596376</v>
      </c>
      <c r="R5928" s="8">
        <v>0.15338516183317713</v>
      </c>
      <c r="S5928" s="8">
        <v>200</v>
      </c>
      <c r="T5928" s="10">
        <v>0.15</v>
      </c>
      <c r="U5928" s="8">
        <v>0.4728336397479338</v>
      </c>
      <c r="V5928" s="10">
        <v>5.0520866028038097E-2</v>
      </c>
    </row>
    <row r="5929" spans="1:22" x14ac:dyDescent="0.25">
      <c r="A5929" s="6">
        <v>44767</v>
      </c>
      <c r="B5929" s="7" t="str">
        <f t="shared" si="92"/>
        <v>7</v>
      </c>
      <c r="C5929" s="17">
        <f>_xlfn.ISOWEEKNUM(Table3[[#This Row],[dt]])</f>
        <v>30</v>
      </c>
      <c r="D5929" s="1">
        <v>15673</v>
      </c>
      <c r="E5929" s="1" t="s">
        <v>10</v>
      </c>
      <c r="F5929" s="1" t="s">
        <v>90</v>
      </c>
      <c r="G5929" s="1" t="s">
        <v>29</v>
      </c>
      <c r="H5929" s="1" t="s">
        <v>19</v>
      </c>
      <c r="I5929" s="1" t="s">
        <v>21</v>
      </c>
      <c r="J5929" s="1" t="s">
        <v>16</v>
      </c>
      <c r="K5929" s="1" t="s">
        <v>15</v>
      </c>
      <c r="L5929" s="1" t="s">
        <v>80</v>
      </c>
      <c r="M5929" s="1">
        <v>55650</v>
      </c>
      <c r="N5929" s="17">
        <v>53.126491646778042</v>
      </c>
      <c r="O5929" s="8">
        <v>626.10090118254254</v>
      </c>
      <c r="P5929" s="8">
        <v>554.3757382785758</v>
      </c>
      <c r="Q5929" s="8">
        <f>P5929-Table3[[#This Row],[paid]]</f>
        <v>-71.725162903966748</v>
      </c>
      <c r="R5929" s="8">
        <v>10.435015019709041</v>
      </c>
      <c r="S5929" s="8">
        <v>400</v>
      </c>
      <c r="T5929" s="10">
        <v>0.06</v>
      </c>
      <c r="U5929" s="8">
        <v>41.976079496387285</v>
      </c>
      <c r="V5929" s="10">
        <v>1.261962377921084E-2</v>
      </c>
    </row>
    <row r="5930" spans="1:22" x14ac:dyDescent="0.25">
      <c r="A5930" s="6">
        <v>44767</v>
      </c>
      <c r="B5930" s="7" t="str">
        <f t="shared" si="92"/>
        <v>7</v>
      </c>
      <c r="C5930" s="17">
        <f>_xlfn.ISOWEEKNUM(Table3[[#This Row],[dt]])</f>
        <v>30</v>
      </c>
      <c r="D5930" s="1">
        <v>2612</v>
      </c>
      <c r="E5930" s="1" t="s">
        <v>10</v>
      </c>
      <c r="F5930" s="1" t="s">
        <v>92</v>
      </c>
      <c r="G5930" s="1" t="s">
        <v>31</v>
      </c>
      <c r="H5930" s="1" t="s">
        <v>17</v>
      </c>
      <c r="I5930" s="1" t="s">
        <v>12</v>
      </c>
      <c r="J5930" s="1" t="s">
        <v>16</v>
      </c>
      <c r="K5930" s="1" t="s">
        <v>20</v>
      </c>
      <c r="L5930" s="1" t="s">
        <v>75</v>
      </c>
      <c r="M5930" s="1">
        <v>4010</v>
      </c>
      <c r="N5930" s="17">
        <v>5.9883675233828493</v>
      </c>
      <c r="O5930" s="8">
        <v>85.225818108366852</v>
      </c>
      <c r="P5930" s="8">
        <v>2.2384364969906931</v>
      </c>
      <c r="Q5930" s="8">
        <f>P5930-Table3[[#This Row],[paid]]</f>
        <v>-82.987381611376165</v>
      </c>
      <c r="R5930" s="8">
        <v>0.37379744784371427</v>
      </c>
      <c r="S5930" s="8">
        <v>200</v>
      </c>
      <c r="T5930" s="10">
        <v>0.08</v>
      </c>
      <c r="U5930" s="8">
        <v>1.0054702618035558</v>
      </c>
      <c r="V5930" s="10">
        <v>7.4864029956868625E-2</v>
      </c>
    </row>
    <row r="5931" spans="1:22" x14ac:dyDescent="0.25">
      <c r="A5931" s="6">
        <v>44767</v>
      </c>
      <c r="B5931" s="7" t="str">
        <f t="shared" si="92"/>
        <v>7</v>
      </c>
      <c r="C5931" s="17">
        <f>_xlfn.ISOWEEKNUM(Table3[[#This Row],[dt]])</f>
        <v>30</v>
      </c>
      <c r="D5931" s="1">
        <v>12446</v>
      </c>
      <c r="E5931" s="1" t="s">
        <v>10</v>
      </c>
      <c r="F5931" s="1" t="s">
        <v>95</v>
      </c>
      <c r="G5931" s="1" t="s">
        <v>50</v>
      </c>
      <c r="H5931" s="1" t="s">
        <v>11</v>
      </c>
      <c r="I5931" s="1" t="s">
        <v>12</v>
      </c>
      <c r="J5931" s="1" t="s">
        <v>13</v>
      </c>
      <c r="K5931" s="1" t="s">
        <v>15</v>
      </c>
      <c r="L5931" s="1" t="s">
        <v>79</v>
      </c>
      <c r="M5931" s="1">
        <v>112430</v>
      </c>
      <c r="N5931" s="17">
        <v>759.93240839558871</v>
      </c>
      <c r="O5931" s="8">
        <v>1970.0897201775051</v>
      </c>
      <c r="P5931" s="8">
        <v>1876.1090548996028</v>
      </c>
      <c r="Q5931" s="8">
        <f>P5931-Table3[[#This Row],[paid]]</f>
        <v>-93.98066527790229</v>
      </c>
      <c r="R5931" s="8">
        <v>2.468784110498127</v>
      </c>
      <c r="S5931" s="8">
        <v>3000</v>
      </c>
      <c r="T5931" s="10">
        <v>0.21</v>
      </c>
      <c r="U5931" s="8">
        <v>269.3682303328597</v>
      </c>
      <c r="V5931" s="10">
        <v>2.3929688382575972E-2</v>
      </c>
    </row>
    <row r="5932" spans="1:22" x14ac:dyDescent="0.25">
      <c r="A5932" s="6">
        <v>44767</v>
      </c>
      <c r="B5932" s="7" t="str">
        <f t="shared" si="92"/>
        <v>7</v>
      </c>
      <c r="C5932" s="17">
        <f>_xlfn.ISOWEEKNUM(Table3[[#This Row],[dt]])</f>
        <v>30</v>
      </c>
      <c r="D5932" s="1">
        <v>12790</v>
      </c>
      <c r="E5932" s="1" t="s">
        <v>10</v>
      </c>
      <c r="F5932" s="1" t="s">
        <v>94</v>
      </c>
      <c r="G5932" s="1" t="s">
        <v>72</v>
      </c>
      <c r="H5932" s="1" t="s">
        <v>19</v>
      </c>
      <c r="I5932" s="1" t="s">
        <v>21</v>
      </c>
      <c r="J5932" s="1" t="s">
        <v>16</v>
      </c>
      <c r="K5932" s="1" t="s">
        <v>14</v>
      </c>
      <c r="L5932" s="1" t="s">
        <v>78</v>
      </c>
      <c r="M5932" s="1">
        <v>34960</v>
      </c>
      <c r="N5932" s="17">
        <v>75.32163742690058</v>
      </c>
      <c r="O5932" s="8">
        <v>913.18461899735769</v>
      </c>
      <c r="P5932" s="8">
        <v>818.84000923739677</v>
      </c>
      <c r="Q5932" s="8">
        <f>P5932-Table3[[#This Row],[paid]]</f>
        <v>-94.344609759960917</v>
      </c>
      <c r="R5932" s="8">
        <v>10.87124546425426</v>
      </c>
      <c r="S5932" s="8">
        <v>1000</v>
      </c>
      <c r="T5932" s="10">
        <v>0.04</v>
      </c>
      <c r="U5932" s="8">
        <v>149.01972099497411</v>
      </c>
      <c r="V5932" s="10">
        <v>3.033146876758E-2</v>
      </c>
    </row>
    <row r="5933" spans="1:22" x14ac:dyDescent="0.25">
      <c r="A5933" s="6">
        <v>44767</v>
      </c>
      <c r="B5933" s="7" t="str">
        <f t="shared" si="92"/>
        <v>7</v>
      </c>
      <c r="C5933" s="17">
        <f>_xlfn.ISOWEEKNUM(Table3[[#This Row],[dt]])</f>
        <v>30</v>
      </c>
      <c r="D5933" s="1">
        <v>18204</v>
      </c>
      <c r="E5933" s="1" t="s">
        <v>10</v>
      </c>
      <c r="F5933" s="1" t="s">
        <v>94</v>
      </c>
      <c r="G5933" s="1" t="s">
        <v>51</v>
      </c>
      <c r="H5933" s="1" t="s">
        <v>17</v>
      </c>
      <c r="I5933" s="1" t="s">
        <v>18</v>
      </c>
      <c r="J5933" s="1" t="s">
        <v>13</v>
      </c>
      <c r="K5933" s="1" t="s">
        <v>15</v>
      </c>
      <c r="L5933" s="1" t="s">
        <v>79</v>
      </c>
      <c r="M5933" s="1">
        <v>76910</v>
      </c>
      <c r="N5933" s="17">
        <v>309.26479414235985</v>
      </c>
      <c r="O5933" s="8">
        <v>529.21562475054816</v>
      </c>
      <c r="P5933" s="8">
        <v>407.13373444129007</v>
      </c>
      <c r="Q5933" s="8">
        <f>P5933-Table3[[#This Row],[paid]]</f>
        <v>-122.08189030925809</v>
      </c>
      <c r="R5933" s="8">
        <v>1.316456777986438</v>
      </c>
      <c r="S5933" s="8">
        <v>200</v>
      </c>
      <c r="T5933" s="10">
        <v>0.06</v>
      </c>
      <c r="U5933" s="8">
        <v>125.0594470748886</v>
      </c>
      <c r="V5933" s="10">
        <v>5.1195072812502983E-2</v>
      </c>
    </row>
    <row r="5934" spans="1:22" x14ac:dyDescent="0.25">
      <c r="A5934" s="6">
        <v>44767</v>
      </c>
      <c r="B5934" s="7" t="str">
        <f t="shared" si="92"/>
        <v>7</v>
      </c>
      <c r="C5934" s="17">
        <f>_xlfn.ISOWEEKNUM(Table3[[#This Row],[dt]])</f>
        <v>30</v>
      </c>
      <c r="D5934" s="1">
        <v>18202</v>
      </c>
      <c r="E5934" s="1" t="s">
        <v>10</v>
      </c>
      <c r="F5934" s="1" t="s">
        <v>93</v>
      </c>
      <c r="G5934" s="1" t="s">
        <v>32</v>
      </c>
      <c r="H5934" s="1" t="s">
        <v>19</v>
      </c>
      <c r="I5934" s="1" t="s">
        <v>21</v>
      </c>
      <c r="J5934" s="1" t="s">
        <v>16</v>
      </c>
      <c r="K5934" s="1" t="s">
        <v>15</v>
      </c>
      <c r="L5934" s="1" t="s">
        <v>81</v>
      </c>
      <c r="M5934" s="1">
        <v>8530</v>
      </c>
      <c r="N5934" s="17">
        <v>14.991212653778557</v>
      </c>
      <c r="O5934" s="8">
        <v>222.9375608528396</v>
      </c>
      <c r="P5934" s="8">
        <v>92.836232868322682</v>
      </c>
      <c r="Q5934" s="8">
        <f>P5934-Table3[[#This Row],[paid]]</f>
        <v>-130.1013279845169</v>
      </c>
      <c r="R5934" s="8">
        <v>6.1927100236899895</v>
      </c>
      <c r="S5934" s="8">
        <v>200</v>
      </c>
      <c r="T5934" s="10">
        <v>0.05</v>
      </c>
      <c r="U5934" s="8">
        <v>0.2680458966329764</v>
      </c>
      <c r="V5934" s="10">
        <v>4.812163820656246E-4</v>
      </c>
    </row>
    <row r="5935" spans="1:22" x14ac:dyDescent="0.25">
      <c r="A5935" s="6">
        <v>44767</v>
      </c>
      <c r="B5935" s="7" t="str">
        <f t="shared" si="92"/>
        <v>7</v>
      </c>
      <c r="C5935" s="17">
        <f>_xlfn.ISOWEEKNUM(Table3[[#This Row],[dt]])</f>
        <v>30</v>
      </c>
      <c r="D5935" s="1">
        <v>18200</v>
      </c>
      <c r="E5935" s="1" t="s">
        <v>10</v>
      </c>
      <c r="F5935" s="1" t="s">
        <v>95</v>
      </c>
      <c r="G5935" s="1" t="s">
        <v>63</v>
      </c>
      <c r="H5935" s="1" t="s">
        <v>17</v>
      </c>
      <c r="I5935" s="1" t="s">
        <v>12</v>
      </c>
      <c r="J5935" s="1" t="s">
        <v>16</v>
      </c>
      <c r="K5935" s="1" t="s">
        <v>15</v>
      </c>
      <c r="L5935" s="1" t="s">
        <v>81</v>
      </c>
      <c r="M5935" s="1">
        <v>5910</v>
      </c>
      <c r="N5935" s="17">
        <v>11.570589514901023</v>
      </c>
      <c r="O5935" s="8">
        <v>165.78866035336279</v>
      </c>
      <c r="P5935" s="8">
        <v>17.761782733093575</v>
      </c>
      <c r="Q5935" s="8">
        <f>P5935-Table3[[#This Row],[paid]]</f>
        <v>-148.0268776202692</v>
      </c>
      <c r="R5935" s="8">
        <v>1.5350801884570626</v>
      </c>
      <c r="S5935" s="8">
        <v>200</v>
      </c>
      <c r="T5935" s="10">
        <v>0.1</v>
      </c>
      <c r="U5935" s="8">
        <v>9.2663296130126085</v>
      </c>
      <c r="V5935" s="10">
        <v>8.6950070949688291E-2</v>
      </c>
    </row>
    <row r="5936" spans="1:22" x14ac:dyDescent="0.25">
      <c r="A5936" s="6">
        <v>44767</v>
      </c>
      <c r="B5936" s="7" t="str">
        <f t="shared" si="92"/>
        <v>7</v>
      </c>
      <c r="C5936" s="17">
        <f>_xlfn.ISOWEEKNUM(Table3[[#This Row],[dt]])</f>
        <v>30</v>
      </c>
      <c r="D5936" s="1">
        <v>17947</v>
      </c>
      <c r="E5936" s="1" t="s">
        <v>10</v>
      </c>
      <c r="F5936" s="1" t="s">
        <v>95</v>
      </c>
      <c r="G5936" s="1" t="s">
        <v>40</v>
      </c>
      <c r="H5936" s="1" t="s">
        <v>19</v>
      </c>
      <c r="I5936" s="1" t="s">
        <v>12</v>
      </c>
      <c r="J5936" s="1" t="s">
        <v>16</v>
      </c>
      <c r="K5936" s="1" t="s">
        <v>14</v>
      </c>
      <c r="L5936" s="1" t="s">
        <v>77</v>
      </c>
      <c r="M5936" s="1">
        <v>174330</v>
      </c>
      <c r="N5936" s="17">
        <v>193.28311485032285</v>
      </c>
      <c r="O5936" s="8">
        <v>3159.3550301489709</v>
      </c>
      <c r="P5936" s="8">
        <v>2993.3822605158271</v>
      </c>
      <c r="Q5936" s="8">
        <f>P5936-Table3[[#This Row],[paid]]</f>
        <v>-165.9727696331438</v>
      </c>
      <c r="R5936" s="8">
        <v>15.487034461514563</v>
      </c>
      <c r="S5936" s="8">
        <v>1800</v>
      </c>
      <c r="T5936" s="10">
        <v>0.15</v>
      </c>
      <c r="U5936" s="8">
        <v>1844.8425148718868</v>
      </c>
      <c r="V5936" s="10">
        <v>0.10271783745576923</v>
      </c>
    </row>
    <row r="5937" spans="1:22" x14ac:dyDescent="0.25">
      <c r="A5937" s="6">
        <v>44767</v>
      </c>
      <c r="B5937" s="7" t="str">
        <f t="shared" si="92"/>
        <v>7</v>
      </c>
      <c r="C5937" s="17">
        <f>_xlfn.ISOWEEKNUM(Table3[[#This Row],[dt]])</f>
        <v>30</v>
      </c>
      <c r="D5937" s="1">
        <v>2789</v>
      </c>
      <c r="E5937" s="1" t="s">
        <v>10</v>
      </c>
      <c r="F5937" s="1" t="s">
        <v>91</v>
      </c>
      <c r="G5937" s="1" t="s">
        <v>32</v>
      </c>
      <c r="H5937" s="1" t="s">
        <v>17</v>
      </c>
      <c r="I5937" s="1" t="s">
        <v>12</v>
      </c>
      <c r="J5937" s="1" t="s">
        <v>13</v>
      </c>
      <c r="K5937" s="1" t="s">
        <v>14</v>
      </c>
      <c r="L5937" s="1" t="s">
        <v>80</v>
      </c>
      <c r="M5937" s="1">
        <v>41200</v>
      </c>
      <c r="N5937" s="17">
        <v>170.22524323603892</v>
      </c>
      <c r="O5937" s="8">
        <v>2244.5390437649648</v>
      </c>
      <c r="P5937" s="8">
        <v>2054.1785197724589</v>
      </c>
      <c r="Q5937" s="8">
        <f>P5937-Table3[[#This Row],[paid]]</f>
        <v>-190.36052399250593</v>
      </c>
      <c r="R5937" s="8">
        <v>12.067414213790133</v>
      </c>
      <c r="S5937" s="8">
        <v>2000</v>
      </c>
      <c r="T5937" s="10">
        <v>0.14000000000000001</v>
      </c>
      <c r="U5937" s="8">
        <v>397.69229205715362</v>
      </c>
      <c r="V5937" s="10">
        <v>3.2266936898714293E-2</v>
      </c>
    </row>
    <row r="5938" spans="1:22" x14ac:dyDescent="0.25">
      <c r="A5938" s="6">
        <v>44767</v>
      </c>
      <c r="B5938" s="7" t="str">
        <f t="shared" si="92"/>
        <v>7</v>
      </c>
      <c r="C5938" s="17">
        <f>_xlfn.ISOWEEKNUM(Table3[[#This Row],[dt]])</f>
        <v>30</v>
      </c>
      <c r="D5938" s="1">
        <v>17783</v>
      </c>
      <c r="E5938" s="1" t="s">
        <v>10</v>
      </c>
      <c r="F5938" s="1" t="s">
        <v>94</v>
      </c>
      <c r="G5938" s="1" t="s">
        <v>28</v>
      </c>
      <c r="H5938" s="1" t="s">
        <v>11</v>
      </c>
      <c r="I5938" s="1" t="s">
        <v>12</v>
      </c>
      <c r="J5938" s="1" t="s">
        <v>16</v>
      </c>
      <c r="K5938" s="1" t="s">
        <v>14</v>
      </c>
      <c r="L5938" s="1" t="s">
        <v>81</v>
      </c>
      <c r="M5938" s="1">
        <v>105410</v>
      </c>
      <c r="N5938" s="17">
        <v>366.93874370031693</v>
      </c>
      <c r="O5938" s="8">
        <v>2297.5207883584467</v>
      </c>
      <c r="P5938" s="8">
        <v>2097.137790312463</v>
      </c>
      <c r="Q5938" s="8">
        <f>P5938-Table3[[#This Row],[paid]]</f>
        <v>-200.38299804598364</v>
      </c>
      <c r="R5938" s="8">
        <v>5.715225841687678</v>
      </c>
      <c r="S5938" s="8">
        <v>2200</v>
      </c>
      <c r="T5938" s="10">
        <v>0.15</v>
      </c>
      <c r="U5938" s="8">
        <v>41.510667019335855</v>
      </c>
      <c r="V5938" s="10">
        <v>3.2989937691179695E-3</v>
      </c>
    </row>
    <row r="5939" spans="1:22" x14ac:dyDescent="0.25">
      <c r="A5939" s="6">
        <v>44767</v>
      </c>
      <c r="B5939" s="7" t="str">
        <f t="shared" si="92"/>
        <v>7</v>
      </c>
      <c r="C5939" s="17">
        <f>_xlfn.ISOWEEKNUM(Table3[[#This Row],[dt]])</f>
        <v>30</v>
      </c>
      <c r="D5939" s="1">
        <v>17267</v>
      </c>
      <c r="E5939" s="1" t="s">
        <v>10</v>
      </c>
      <c r="F5939" s="1" t="s">
        <v>94</v>
      </c>
      <c r="G5939" s="1" t="s">
        <v>34</v>
      </c>
      <c r="H5939" s="1" t="s">
        <v>11</v>
      </c>
      <c r="I5939" s="1" t="s">
        <v>21</v>
      </c>
      <c r="J5939" s="1" t="s">
        <v>13</v>
      </c>
      <c r="K5939" s="1" t="s">
        <v>15</v>
      </c>
      <c r="L5939" s="1" t="s">
        <v>79</v>
      </c>
      <c r="M5939" s="1">
        <v>68570</v>
      </c>
      <c r="N5939" s="17">
        <v>350.5822871101517</v>
      </c>
      <c r="O5939" s="8">
        <v>664.96307903626553</v>
      </c>
      <c r="P5939" s="8">
        <v>431.71162424507878</v>
      </c>
      <c r="Q5939" s="8">
        <f>P5939-Table3[[#This Row],[paid]]</f>
        <v>-233.25145479118675</v>
      </c>
      <c r="R5939" s="8">
        <v>1.2314131093264176</v>
      </c>
      <c r="S5939" s="8">
        <v>400</v>
      </c>
      <c r="T5939" s="10">
        <v>0.06</v>
      </c>
      <c r="U5939" s="8">
        <v>67.584526130636249</v>
      </c>
      <c r="V5939" s="10">
        <v>2.60916942140174E-2</v>
      </c>
    </row>
    <row r="5940" spans="1:22" x14ac:dyDescent="0.25">
      <c r="A5940" s="6">
        <v>44767</v>
      </c>
      <c r="B5940" s="7" t="str">
        <f t="shared" si="92"/>
        <v>7</v>
      </c>
      <c r="C5940" s="17">
        <f>_xlfn.ISOWEEKNUM(Table3[[#This Row],[dt]])</f>
        <v>30</v>
      </c>
      <c r="D5940" s="1">
        <v>17957</v>
      </c>
      <c r="E5940" s="1" t="s">
        <v>10</v>
      </c>
      <c r="F5940" s="1" t="s">
        <v>95</v>
      </c>
      <c r="G5940" s="1" t="s">
        <v>46</v>
      </c>
      <c r="H5940" s="1" t="s">
        <v>17</v>
      </c>
      <c r="I5940" s="1" t="s">
        <v>12</v>
      </c>
      <c r="J5940" s="1" t="s">
        <v>16</v>
      </c>
      <c r="K5940" s="1" t="s">
        <v>15</v>
      </c>
      <c r="L5940" s="1" t="s">
        <v>79</v>
      </c>
      <c r="M5940" s="1">
        <v>27140</v>
      </c>
      <c r="N5940" s="17">
        <v>192.48226950354609</v>
      </c>
      <c r="O5940" s="8">
        <v>295.24253713002616</v>
      </c>
      <c r="P5940" s="8">
        <v>48.323940136711229</v>
      </c>
      <c r="Q5940" s="8">
        <f>P5940-Table3[[#This Row],[paid]]</f>
        <v>-246.91859699331494</v>
      </c>
      <c r="R5940" s="8">
        <v>0.25105657919219909</v>
      </c>
      <c r="S5940" s="8">
        <v>200</v>
      </c>
      <c r="T5940" s="10">
        <v>0.06</v>
      </c>
      <c r="U5940" s="8">
        <v>0.35380789272443386</v>
      </c>
      <c r="V5940" s="10">
        <v>1.2202643649072309E-3</v>
      </c>
    </row>
    <row r="5941" spans="1:22" x14ac:dyDescent="0.25">
      <c r="A5941" s="6">
        <v>44767</v>
      </c>
      <c r="B5941" s="7" t="str">
        <f t="shared" si="92"/>
        <v>7</v>
      </c>
      <c r="C5941" s="17">
        <f>_xlfn.ISOWEEKNUM(Table3[[#This Row],[dt]])</f>
        <v>30</v>
      </c>
      <c r="D5941" s="1">
        <v>18221</v>
      </c>
      <c r="E5941" s="1" t="s">
        <v>10</v>
      </c>
      <c r="F5941" s="1" t="s">
        <v>95</v>
      </c>
      <c r="G5941" s="1" t="s">
        <v>37</v>
      </c>
      <c r="H5941" s="1" t="s">
        <v>11</v>
      </c>
      <c r="I5941" s="1" t="s">
        <v>12</v>
      </c>
      <c r="J5941" s="1" t="s">
        <v>13</v>
      </c>
      <c r="K5941" s="1" t="s">
        <v>15</v>
      </c>
      <c r="L5941" s="1" t="s">
        <v>78</v>
      </c>
      <c r="M5941" s="1">
        <v>172440</v>
      </c>
      <c r="N5941" s="17">
        <v>659.80378049578133</v>
      </c>
      <c r="O5941" s="8">
        <v>4344.087576621695</v>
      </c>
      <c r="P5941" s="8">
        <v>4082.9706636178794</v>
      </c>
      <c r="Q5941" s="8">
        <f>P5941-Table3[[#This Row],[paid]]</f>
        <v>-261.11691300381563</v>
      </c>
      <c r="R5941" s="8">
        <v>6.1881589410565452</v>
      </c>
      <c r="S5941" s="8">
        <v>5800</v>
      </c>
      <c r="T5941" s="10">
        <v>0.13</v>
      </c>
      <c r="U5941" s="8">
        <v>677.43886715330132</v>
      </c>
      <c r="V5941" s="10">
        <v>2.7653022066741539E-2</v>
      </c>
    </row>
    <row r="5942" spans="1:22" x14ac:dyDescent="0.25">
      <c r="A5942" s="6">
        <v>44767</v>
      </c>
      <c r="B5942" s="7" t="str">
        <f t="shared" si="92"/>
        <v>7</v>
      </c>
      <c r="C5942" s="17">
        <f>_xlfn.ISOWEEKNUM(Table3[[#This Row],[dt]])</f>
        <v>30</v>
      </c>
      <c r="D5942" s="1">
        <v>18007</v>
      </c>
      <c r="E5942" s="1" t="s">
        <v>10</v>
      </c>
      <c r="F5942" s="1" t="s">
        <v>93</v>
      </c>
      <c r="G5942" s="1" t="s">
        <v>69</v>
      </c>
      <c r="H5942" s="1" t="s">
        <v>11</v>
      </c>
      <c r="I5942" s="1" t="s">
        <v>12</v>
      </c>
      <c r="J5942" s="1" t="s">
        <v>13</v>
      </c>
      <c r="K5942" s="1" t="s">
        <v>15</v>
      </c>
      <c r="L5942" s="1" t="s">
        <v>78</v>
      </c>
      <c r="M5942" s="1">
        <v>14640</v>
      </c>
      <c r="N5942" s="17">
        <v>123.07309099400639</v>
      </c>
      <c r="O5942" s="8">
        <v>354.48641999880522</v>
      </c>
      <c r="P5942" s="8">
        <v>67.326758371377352</v>
      </c>
      <c r="Q5942" s="8">
        <f>P5942-Table3[[#This Row],[paid]]</f>
        <v>-287.15966162742785</v>
      </c>
      <c r="R5942" s="8">
        <v>0.54704694444260071</v>
      </c>
      <c r="S5942" s="8">
        <v>200</v>
      </c>
      <c r="T5942" s="10">
        <v>0.15</v>
      </c>
      <c r="U5942" s="8">
        <v>38.516640422057861</v>
      </c>
      <c r="V5942" s="10">
        <v>9.5347529357244026E-2</v>
      </c>
    </row>
    <row r="5943" spans="1:22" x14ac:dyDescent="0.25">
      <c r="A5943" s="6">
        <v>44767</v>
      </c>
      <c r="B5943" s="7" t="str">
        <f t="shared" si="92"/>
        <v>7</v>
      </c>
      <c r="C5943" s="17">
        <f>_xlfn.ISOWEEKNUM(Table3[[#This Row],[dt]])</f>
        <v>30</v>
      </c>
      <c r="D5943" s="1">
        <v>18272</v>
      </c>
      <c r="E5943" s="1" t="s">
        <v>10</v>
      </c>
      <c r="F5943" s="1" t="s">
        <v>95</v>
      </c>
      <c r="G5943" s="1" t="s">
        <v>71</v>
      </c>
      <c r="H5943" s="1" t="s">
        <v>11</v>
      </c>
      <c r="I5943" s="1" t="s">
        <v>12</v>
      </c>
      <c r="J5943" s="1" t="s">
        <v>16</v>
      </c>
      <c r="K5943" s="1" t="s">
        <v>14</v>
      </c>
      <c r="L5943" s="1" t="s">
        <v>79</v>
      </c>
      <c r="M5943" s="1">
        <v>135080</v>
      </c>
      <c r="N5943" s="17">
        <v>840.50754402375037</v>
      </c>
      <c r="O5943" s="8">
        <v>3478.3447698004838</v>
      </c>
      <c r="P5943" s="8">
        <v>3184.7222437177152</v>
      </c>
      <c r="Q5943" s="8">
        <f>P5943-Table3[[#This Row],[paid]]</f>
        <v>-293.62252608276867</v>
      </c>
      <c r="R5943" s="8">
        <v>3.7890465901966062</v>
      </c>
      <c r="S5943" s="8">
        <v>6000</v>
      </c>
      <c r="T5943" s="10">
        <v>0.12</v>
      </c>
      <c r="U5943" s="8">
        <v>1564.7043114430267</v>
      </c>
      <c r="V5943" s="10">
        <v>8.1885964285143567E-2</v>
      </c>
    </row>
    <row r="5944" spans="1:22" x14ac:dyDescent="0.25">
      <c r="A5944" s="6">
        <v>44767</v>
      </c>
      <c r="B5944" s="7" t="str">
        <f t="shared" si="92"/>
        <v>7</v>
      </c>
      <c r="C5944" s="17">
        <f>_xlfn.ISOWEEKNUM(Table3[[#This Row],[dt]])</f>
        <v>30</v>
      </c>
      <c r="D5944" s="1">
        <v>15974</v>
      </c>
      <c r="E5944" s="1" t="s">
        <v>10</v>
      </c>
      <c r="F5944" s="1" t="s">
        <v>95</v>
      </c>
      <c r="G5944" s="1" t="s">
        <v>61</v>
      </c>
      <c r="H5944" s="1" t="s">
        <v>11</v>
      </c>
      <c r="I5944" s="1" t="s">
        <v>12</v>
      </c>
      <c r="J5944" s="1" t="s">
        <v>16</v>
      </c>
      <c r="K5944" s="1" t="s">
        <v>14</v>
      </c>
      <c r="L5944" s="1" t="s">
        <v>80</v>
      </c>
      <c r="M5944" s="1">
        <v>13510</v>
      </c>
      <c r="N5944" s="17">
        <v>52.810945273631837</v>
      </c>
      <c r="O5944" s="8">
        <v>352.61817978317879</v>
      </c>
      <c r="P5944" s="8">
        <v>47.025503522770528</v>
      </c>
      <c r="Q5944" s="8">
        <f>P5944-Table3[[#This Row],[paid]]</f>
        <v>-305.59267626040827</v>
      </c>
      <c r="R5944" s="8">
        <v>0.89044994894742124</v>
      </c>
      <c r="S5944" s="8">
        <v>200</v>
      </c>
      <c r="T5944" s="10">
        <v>0.09</v>
      </c>
      <c r="U5944" s="8">
        <v>11.077090408779139</v>
      </c>
      <c r="V5944" s="10">
        <v>3.9259159317721525E-2</v>
      </c>
    </row>
    <row r="5945" spans="1:22" x14ac:dyDescent="0.25">
      <c r="A5945" s="6">
        <v>44767</v>
      </c>
      <c r="B5945" s="7" t="str">
        <f t="shared" si="92"/>
        <v>7</v>
      </c>
      <c r="C5945" s="17">
        <f>_xlfn.ISOWEEKNUM(Table3[[#This Row],[dt]])</f>
        <v>30</v>
      </c>
      <c r="D5945" s="1">
        <v>2406</v>
      </c>
      <c r="E5945" s="1" t="s">
        <v>10</v>
      </c>
      <c r="F5945" s="1" t="s">
        <v>93</v>
      </c>
      <c r="G5945" s="1" t="s">
        <v>55</v>
      </c>
      <c r="H5945" s="1" t="s">
        <v>17</v>
      </c>
      <c r="I5945" s="1" t="s">
        <v>18</v>
      </c>
      <c r="J5945" s="1" t="s">
        <v>16</v>
      </c>
      <c r="K5945" s="1" t="s">
        <v>14</v>
      </c>
      <c r="L5945" s="1" t="s">
        <v>80</v>
      </c>
      <c r="M5945" s="1">
        <v>8860</v>
      </c>
      <c r="N5945" s="17">
        <v>48.486634392759413</v>
      </c>
      <c r="O5945" s="8">
        <v>444.1825983494947</v>
      </c>
      <c r="P5945" s="8">
        <v>138.05717467819139</v>
      </c>
      <c r="Q5945" s="8">
        <f>P5945-Table3[[#This Row],[paid]]</f>
        <v>-306.12542367130334</v>
      </c>
      <c r="R5945" s="8">
        <v>2.8473243483941975</v>
      </c>
      <c r="S5945" s="8">
        <v>5000</v>
      </c>
      <c r="T5945" s="10">
        <v>0.05</v>
      </c>
      <c r="U5945" s="8">
        <v>21.11534626690506</v>
      </c>
      <c r="V5945" s="10">
        <v>2.5491064741986459E-2</v>
      </c>
    </row>
    <row r="5946" spans="1:22" x14ac:dyDescent="0.25">
      <c r="A5946" s="6">
        <v>44767</v>
      </c>
      <c r="B5946" s="7" t="str">
        <f t="shared" si="92"/>
        <v>7</v>
      </c>
      <c r="C5946" s="17">
        <f>_xlfn.ISOWEEKNUM(Table3[[#This Row],[dt]])</f>
        <v>30</v>
      </c>
      <c r="D5946" s="1">
        <v>12891</v>
      </c>
      <c r="E5946" s="1" t="s">
        <v>10</v>
      </c>
      <c r="F5946" s="1" t="s">
        <v>91</v>
      </c>
      <c r="G5946" s="1" t="s">
        <v>46</v>
      </c>
      <c r="H5946" s="1" t="s">
        <v>19</v>
      </c>
      <c r="I5946" s="1" t="s">
        <v>12</v>
      </c>
      <c r="J5946" s="1" t="s">
        <v>16</v>
      </c>
      <c r="K5946" s="1" t="s">
        <v>14</v>
      </c>
      <c r="L5946" s="1" t="s">
        <v>76</v>
      </c>
      <c r="M5946" s="1">
        <v>16570</v>
      </c>
      <c r="N5946" s="17">
        <v>63.887136347704171</v>
      </c>
      <c r="O5946" s="8">
        <v>458.86012510511375</v>
      </c>
      <c r="P5946" s="8">
        <v>148.05686554098483</v>
      </c>
      <c r="Q5946" s="8">
        <f>P5946-Table3[[#This Row],[paid]]</f>
        <v>-310.80325956412889</v>
      </c>
      <c r="R5946" s="8">
        <v>2.3174753793187564</v>
      </c>
      <c r="S5946" s="8">
        <v>200</v>
      </c>
      <c r="T5946" s="10">
        <v>0.08</v>
      </c>
      <c r="U5946" s="8">
        <v>46.606817724520305</v>
      </c>
      <c r="V5946" s="10">
        <v>5.2464996646416566E-2</v>
      </c>
    </row>
    <row r="5947" spans="1:22" x14ac:dyDescent="0.25">
      <c r="A5947" s="6">
        <v>44767</v>
      </c>
      <c r="B5947" s="7" t="str">
        <f t="shared" si="92"/>
        <v>7</v>
      </c>
      <c r="C5947" s="17">
        <f>_xlfn.ISOWEEKNUM(Table3[[#This Row],[dt]])</f>
        <v>30</v>
      </c>
      <c r="D5947" s="1">
        <v>18220</v>
      </c>
      <c r="E5947" s="1" t="s">
        <v>10</v>
      </c>
      <c r="F5947" s="1" t="s">
        <v>95</v>
      </c>
      <c r="G5947" s="1" t="s">
        <v>26</v>
      </c>
      <c r="H5947" s="1" t="s">
        <v>17</v>
      </c>
      <c r="I5947" s="1" t="s">
        <v>12</v>
      </c>
      <c r="J5947" s="1" t="s">
        <v>16</v>
      </c>
      <c r="K5947" s="1" t="s">
        <v>15</v>
      </c>
      <c r="L5947" s="1" t="s">
        <v>78</v>
      </c>
      <c r="M5947" s="1">
        <v>84090</v>
      </c>
      <c r="N5947" s="17">
        <v>492.23414634146343</v>
      </c>
      <c r="O5947" s="8">
        <v>1356.6936646783904</v>
      </c>
      <c r="P5947" s="8">
        <v>1030.5724504318505</v>
      </c>
      <c r="Q5947" s="8">
        <f>P5947-Table3[[#This Row],[paid]]</f>
        <v>-326.12121424653992</v>
      </c>
      <c r="R5947" s="8">
        <v>2.0936630627752937</v>
      </c>
      <c r="S5947" s="8">
        <v>400</v>
      </c>
      <c r="T5947" s="10">
        <v>7.0000000000000007E-2</v>
      </c>
      <c r="U5947" s="8">
        <v>337.45054665451079</v>
      </c>
      <c r="V5947" s="10">
        <v>5.4573317724711433E-2</v>
      </c>
    </row>
    <row r="5948" spans="1:22" x14ac:dyDescent="0.25">
      <c r="A5948" s="6">
        <v>44767</v>
      </c>
      <c r="B5948" s="7" t="str">
        <f t="shared" si="92"/>
        <v>7</v>
      </c>
      <c r="C5948" s="17">
        <f>_xlfn.ISOWEEKNUM(Table3[[#This Row],[dt]])</f>
        <v>30</v>
      </c>
      <c r="D5948" s="1">
        <v>18201</v>
      </c>
      <c r="E5948" s="1" t="s">
        <v>10</v>
      </c>
      <c r="F5948" s="1" t="s">
        <v>91</v>
      </c>
      <c r="G5948" s="1" t="s">
        <v>35</v>
      </c>
      <c r="H5948" s="1" t="s">
        <v>11</v>
      </c>
      <c r="I5948" s="1" t="s">
        <v>18</v>
      </c>
      <c r="J5948" s="1" t="s">
        <v>16</v>
      </c>
      <c r="K5948" s="1" t="s">
        <v>15</v>
      </c>
      <c r="L5948" s="1" t="s">
        <v>77</v>
      </c>
      <c r="M5948" s="1">
        <v>37300</v>
      </c>
      <c r="N5948" s="17">
        <v>256.82140829074388</v>
      </c>
      <c r="O5948" s="8">
        <v>598.29679336796335</v>
      </c>
      <c r="P5948" s="8">
        <v>264.01275781545797</v>
      </c>
      <c r="Q5948" s="8">
        <f>P5948-Table3[[#This Row],[paid]]</f>
        <v>-334.28403555250537</v>
      </c>
      <c r="R5948" s="8">
        <v>1.0280013631751947</v>
      </c>
      <c r="S5948" s="8">
        <v>400</v>
      </c>
      <c r="T5948" s="10">
        <v>0.15</v>
      </c>
      <c r="U5948" s="8">
        <v>113.71553262370153</v>
      </c>
      <c r="V5948" s="10">
        <v>7.1786639886033746E-2</v>
      </c>
    </row>
    <row r="5949" spans="1:22" x14ac:dyDescent="0.25">
      <c r="A5949" s="6">
        <v>44767</v>
      </c>
      <c r="B5949" s="7" t="str">
        <f t="shared" si="92"/>
        <v>7</v>
      </c>
      <c r="C5949" s="17">
        <f>_xlfn.ISOWEEKNUM(Table3[[#This Row],[dt]])</f>
        <v>30</v>
      </c>
      <c r="D5949" s="1">
        <v>8767</v>
      </c>
      <c r="E5949" s="1" t="s">
        <v>10</v>
      </c>
      <c r="F5949" s="1" t="s">
        <v>93</v>
      </c>
      <c r="G5949" s="1" t="s">
        <v>46</v>
      </c>
      <c r="H5949" s="1" t="s">
        <v>17</v>
      </c>
      <c r="I5949" s="1" t="s">
        <v>18</v>
      </c>
      <c r="J5949" s="1" t="s">
        <v>13</v>
      </c>
      <c r="K5949" s="1" t="s">
        <v>14</v>
      </c>
      <c r="L5949" s="1" t="s">
        <v>79</v>
      </c>
      <c r="M5949" s="1">
        <v>34200</v>
      </c>
      <c r="N5949" s="17">
        <v>102.40372619146635</v>
      </c>
      <c r="O5949" s="8">
        <v>701.91582485652486</v>
      </c>
      <c r="P5949" s="8">
        <v>332.77220341696676</v>
      </c>
      <c r="Q5949" s="8">
        <f>P5949-Table3[[#This Row],[paid]]</f>
        <v>-369.1436214395581</v>
      </c>
      <c r="R5949" s="8">
        <v>3.249610300261689</v>
      </c>
      <c r="S5949" s="8">
        <v>600</v>
      </c>
      <c r="T5949" s="10">
        <v>0.12</v>
      </c>
      <c r="U5949" s="8">
        <v>74.57472173115822</v>
      </c>
      <c r="V5949" s="10">
        <v>3.7350235869768732E-2</v>
      </c>
    </row>
    <row r="5950" spans="1:22" x14ac:dyDescent="0.25">
      <c r="A5950" s="6">
        <v>44767</v>
      </c>
      <c r="B5950" s="7" t="str">
        <f t="shared" si="92"/>
        <v>7</v>
      </c>
      <c r="C5950" s="17">
        <f>_xlfn.ISOWEEKNUM(Table3[[#This Row],[dt]])</f>
        <v>30</v>
      </c>
      <c r="D5950" s="1">
        <v>12394</v>
      </c>
      <c r="E5950" s="1" t="s">
        <v>10</v>
      </c>
      <c r="F5950" s="1" t="s">
        <v>94</v>
      </c>
      <c r="G5950" s="1" t="s">
        <v>44</v>
      </c>
      <c r="H5950" s="1" t="s">
        <v>17</v>
      </c>
      <c r="I5950" s="1" t="s">
        <v>12</v>
      </c>
      <c r="J5950" s="1" t="s">
        <v>13</v>
      </c>
      <c r="K5950" s="1" t="s">
        <v>14</v>
      </c>
      <c r="L5950" s="1" t="s">
        <v>77</v>
      </c>
      <c r="M5950" s="1">
        <v>10740</v>
      </c>
      <c r="N5950" s="17">
        <v>57.406663772520083</v>
      </c>
      <c r="O5950" s="8">
        <v>430.75371603916318</v>
      </c>
      <c r="P5950" s="8">
        <v>20.920586925062462</v>
      </c>
      <c r="Q5950" s="8">
        <f>P5950-Table3[[#This Row],[paid]]</f>
        <v>-409.8331291141007</v>
      </c>
      <c r="R5950" s="8">
        <v>0.36442784774886899</v>
      </c>
      <c r="S5950" s="8">
        <v>200</v>
      </c>
      <c r="T5950" s="10">
        <v>7.0000000000000007E-2</v>
      </c>
      <c r="U5950" s="8">
        <v>5.7143777934078104</v>
      </c>
      <c r="V5950" s="10">
        <v>4.5524358485389778E-2</v>
      </c>
    </row>
    <row r="5951" spans="1:22" x14ac:dyDescent="0.25">
      <c r="A5951" s="6">
        <v>44767</v>
      </c>
      <c r="B5951" s="7" t="str">
        <f t="shared" si="92"/>
        <v>7</v>
      </c>
      <c r="C5951" s="17">
        <f>_xlfn.ISOWEEKNUM(Table3[[#This Row],[dt]])</f>
        <v>30</v>
      </c>
      <c r="D5951" s="1">
        <v>18184</v>
      </c>
      <c r="E5951" s="1" t="s">
        <v>10</v>
      </c>
      <c r="F5951" s="1" t="s">
        <v>95</v>
      </c>
      <c r="G5951" s="1" t="s">
        <v>29</v>
      </c>
      <c r="H5951" s="1" t="s">
        <v>11</v>
      </c>
      <c r="I5951" s="1" t="s">
        <v>12</v>
      </c>
      <c r="J5951" s="1" t="s">
        <v>13</v>
      </c>
      <c r="K5951" s="1" t="s">
        <v>15</v>
      </c>
      <c r="L5951" s="1" t="s">
        <v>78</v>
      </c>
      <c r="M5951" s="1">
        <v>79850</v>
      </c>
      <c r="N5951" s="17">
        <v>365.91630823652372</v>
      </c>
      <c r="O5951" s="8">
        <v>902.00426237321301</v>
      </c>
      <c r="P5951" s="8">
        <v>482.54103757487547</v>
      </c>
      <c r="Q5951" s="8">
        <f>P5951-Table3[[#This Row],[paid]]</f>
        <v>-419.46322479833754</v>
      </c>
      <c r="R5951" s="8">
        <v>1.3187196818321827</v>
      </c>
      <c r="S5951" s="8">
        <v>600</v>
      </c>
      <c r="T5951" s="10">
        <v>7.0000000000000007E-2</v>
      </c>
      <c r="U5951" s="8">
        <v>120.83895703503615</v>
      </c>
      <c r="V5951" s="10">
        <v>4.1737022562316151E-2</v>
      </c>
    </row>
    <row r="5952" spans="1:22" x14ac:dyDescent="0.25">
      <c r="A5952" s="6">
        <v>44767</v>
      </c>
      <c r="B5952" s="7" t="str">
        <f t="shared" si="92"/>
        <v>7</v>
      </c>
      <c r="C5952" s="17">
        <f>_xlfn.ISOWEEKNUM(Table3[[#This Row],[dt]])</f>
        <v>30</v>
      </c>
      <c r="D5952" s="1">
        <v>9363</v>
      </c>
      <c r="E5952" s="1" t="s">
        <v>10</v>
      </c>
      <c r="F5952" s="1" t="s">
        <v>93</v>
      </c>
      <c r="G5952" s="1" t="s">
        <v>38</v>
      </c>
      <c r="H5952" s="1" t="s">
        <v>11</v>
      </c>
      <c r="I5952" s="1" t="s">
        <v>18</v>
      </c>
      <c r="J5952" s="1" t="s">
        <v>13</v>
      </c>
      <c r="K5952" s="1" t="s">
        <v>14</v>
      </c>
      <c r="L5952" s="1" t="s">
        <v>79</v>
      </c>
      <c r="M5952" s="1">
        <v>21830</v>
      </c>
      <c r="N5952" s="17">
        <v>84.277262471797442</v>
      </c>
      <c r="O5952" s="8">
        <v>521.0226453386191</v>
      </c>
      <c r="P5952" s="8">
        <v>95.044074101629931</v>
      </c>
      <c r="Q5952" s="8">
        <f>P5952-Table3[[#This Row],[paid]]</f>
        <v>-425.97857123698918</v>
      </c>
      <c r="R5952" s="8">
        <v>1.1277546435900845</v>
      </c>
      <c r="S5952" s="8">
        <v>200</v>
      </c>
      <c r="T5952" s="10">
        <v>0.12</v>
      </c>
      <c r="U5952" s="8">
        <v>58.369552105644075</v>
      </c>
      <c r="V5952" s="10">
        <v>0.1023552365176566</v>
      </c>
    </row>
    <row r="5953" spans="1:22" x14ac:dyDescent="0.25">
      <c r="A5953" s="6">
        <v>44767</v>
      </c>
      <c r="B5953" s="7" t="str">
        <f t="shared" si="92"/>
        <v>7</v>
      </c>
      <c r="C5953" s="17">
        <f>_xlfn.ISOWEEKNUM(Table3[[#This Row],[dt]])</f>
        <v>30</v>
      </c>
      <c r="D5953" s="1">
        <v>16862</v>
      </c>
      <c r="E5953" s="1" t="s">
        <v>10</v>
      </c>
      <c r="F5953" s="1" t="s">
        <v>91</v>
      </c>
      <c r="G5953" s="1" t="s">
        <v>53</v>
      </c>
      <c r="H5953" s="1" t="s">
        <v>17</v>
      </c>
      <c r="I5953" s="1" t="s">
        <v>12</v>
      </c>
      <c r="J5953" s="1" t="s">
        <v>13</v>
      </c>
      <c r="K5953" s="1" t="s">
        <v>14</v>
      </c>
      <c r="L5953" s="1" t="s">
        <v>75</v>
      </c>
      <c r="M5953" s="1">
        <v>97560</v>
      </c>
      <c r="N5953" s="17">
        <v>324.97286842529411</v>
      </c>
      <c r="O5953" s="8">
        <v>3468.8512990832132</v>
      </c>
      <c r="P5953" s="8">
        <v>3030.3294537738698</v>
      </c>
      <c r="Q5953" s="8">
        <f>P5953-Table3[[#This Row],[paid]]</f>
        <v>-438.52184530934346</v>
      </c>
      <c r="R5953" s="8">
        <v>9.324869083557024</v>
      </c>
      <c r="S5953" s="8">
        <v>6200</v>
      </c>
      <c r="T5953" s="10">
        <v>0.09</v>
      </c>
      <c r="U5953" s="8">
        <v>623.51543824450027</v>
      </c>
      <c r="V5953" s="10">
        <v>3.4293050076782641E-2</v>
      </c>
    </row>
    <row r="5954" spans="1:22" x14ac:dyDescent="0.25">
      <c r="A5954" s="6">
        <v>44767</v>
      </c>
      <c r="B5954" s="7" t="str">
        <f t="shared" ref="B5954:B6017" si="93">TEXT(A5954,"M")</f>
        <v>7</v>
      </c>
      <c r="C5954" s="17">
        <f>_xlfn.ISOWEEKNUM(Table3[[#This Row],[dt]])</f>
        <v>30</v>
      </c>
      <c r="D5954" s="1">
        <v>17849</v>
      </c>
      <c r="E5954" s="1" t="s">
        <v>10</v>
      </c>
      <c r="F5954" s="1" t="s">
        <v>94</v>
      </c>
      <c r="G5954" s="1" t="s">
        <v>51</v>
      </c>
      <c r="H5954" s="1" t="s">
        <v>11</v>
      </c>
      <c r="I5954" s="1" t="s">
        <v>18</v>
      </c>
      <c r="J5954" s="1" t="s">
        <v>16</v>
      </c>
      <c r="K5954" s="1" t="s">
        <v>15</v>
      </c>
      <c r="L5954" s="1" t="s">
        <v>78</v>
      </c>
      <c r="M5954" s="1">
        <v>63010</v>
      </c>
      <c r="N5954" s="17">
        <v>112.17156478184781</v>
      </c>
      <c r="O5954" s="8">
        <v>642.18941193868397</v>
      </c>
      <c r="P5954" s="8">
        <v>203.48980571609277</v>
      </c>
      <c r="Q5954" s="8">
        <f>P5954-Table3[[#This Row],[paid]]</f>
        <v>-438.69960622259123</v>
      </c>
      <c r="R5954" s="8">
        <v>1.8140943840075821</v>
      </c>
      <c r="S5954" s="8">
        <v>200</v>
      </c>
      <c r="T5954" s="10">
        <v>0.08</v>
      </c>
      <c r="U5954" s="8">
        <v>13.416193961597632</v>
      </c>
      <c r="V5954" s="10">
        <v>1.0988424304913985E-2</v>
      </c>
    </row>
    <row r="5955" spans="1:22" x14ac:dyDescent="0.25">
      <c r="A5955" s="6">
        <v>44767</v>
      </c>
      <c r="B5955" s="7" t="str">
        <f t="shared" si="93"/>
        <v>7</v>
      </c>
      <c r="C5955" s="17">
        <f>_xlfn.ISOWEEKNUM(Table3[[#This Row],[dt]])</f>
        <v>30</v>
      </c>
      <c r="D5955" s="1">
        <v>9315</v>
      </c>
      <c r="E5955" s="1" t="s">
        <v>10</v>
      </c>
      <c r="F5955" s="1" t="s">
        <v>93</v>
      </c>
      <c r="G5955" s="1" t="s">
        <v>51</v>
      </c>
      <c r="H5955" s="1" t="s">
        <v>17</v>
      </c>
      <c r="I5955" s="1" t="s">
        <v>18</v>
      </c>
      <c r="J5955" s="1" t="s">
        <v>16</v>
      </c>
      <c r="K5955" s="1" t="s">
        <v>14</v>
      </c>
      <c r="L5955" s="1" t="s">
        <v>76</v>
      </c>
      <c r="M5955" s="1">
        <v>16570</v>
      </c>
      <c r="N5955" s="17">
        <v>39.703798113688507</v>
      </c>
      <c r="O5955" s="8">
        <v>532.73959509839585</v>
      </c>
      <c r="P5955" s="8">
        <v>75.006330960832869</v>
      </c>
      <c r="Q5955" s="8">
        <f>P5955-Table3[[#This Row],[paid]]</f>
        <v>-457.73326413756297</v>
      </c>
      <c r="R5955" s="8">
        <v>1.8891475003489215</v>
      </c>
      <c r="S5955" s="8">
        <v>200</v>
      </c>
      <c r="T5955" s="10">
        <v>7.0000000000000007E-2</v>
      </c>
      <c r="U5955" s="8">
        <v>2.5207771406330659</v>
      </c>
      <c r="V5955" s="10">
        <v>5.6012541615750996E-3</v>
      </c>
    </row>
    <row r="5956" spans="1:22" x14ac:dyDescent="0.25">
      <c r="A5956" s="6">
        <v>44767</v>
      </c>
      <c r="B5956" s="7" t="str">
        <f t="shared" si="93"/>
        <v>7</v>
      </c>
      <c r="C5956" s="17">
        <f>_xlfn.ISOWEEKNUM(Table3[[#This Row],[dt]])</f>
        <v>30</v>
      </c>
      <c r="D5956" s="1">
        <v>7576</v>
      </c>
      <c r="E5956" s="1" t="s">
        <v>10</v>
      </c>
      <c r="F5956" s="1" t="s">
        <v>92</v>
      </c>
      <c r="G5956" s="1" t="s">
        <v>43</v>
      </c>
      <c r="H5956" s="1" t="s">
        <v>17</v>
      </c>
      <c r="I5956" s="1" t="s">
        <v>12</v>
      </c>
      <c r="J5956" s="1" t="s">
        <v>16</v>
      </c>
      <c r="K5956" s="1" t="s">
        <v>14</v>
      </c>
      <c r="L5956" s="1" t="s">
        <v>81</v>
      </c>
      <c r="M5956" s="1">
        <v>36160</v>
      </c>
      <c r="N5956" s="17">
        <v>177.88323808145844</v>
      </c>
      <c r="O5956" s="8">
        <v>812.64834179061984</v>
      </c>
      <c r="P5956" s="8">
        <v>354.30519230206681</v>
      </c>
      <c r="Q5956" s="8">
        <f>P5956-Table3[[#This Row],[paid]]</f>
        <v>-458.34314948855302</v>
      </c>
      <c r="R5956" s="8">
        <v>1.9917851514475979</v>
      </c>
      <c r="S5956" s="8">
        <v>600</v>
      </c>
      <c r="T5956" s="10">
        <v>0.1</v>
      </c>
      <c r="U5956" s="8">
        <v>96.045337063447491</v>
      </c>
      <c r="V5956" s="10">
        <v>4.5180134316501433E-2</v>
      </c>
    </row>
    <row r="5957" spans="1:22" x14ac:dyDescent="0.25">
      <c r="A5957" s="6">
        <v>44767</v>
      </c>
      <c r="B5957" s="7" t="str">
        <f t="shared" si="93"/>
        <v>7</v>
      </c>
      <c r="C5957" s="17">
        <f>_xlfn.ISOWEEKNUM(Table3[[#This Row],[dt]])</f>
        <v>30</v>
      </c>
      <c r="D5957" s="1">
        <v>10777</v>
      </c>
      <c r="E5957" s="1" t="s">
        <v>10</v>
      </c>
      <c r="F5957" s="1" t="s">
        <v>91</v>
      </c>
      <c r="G5957" s="1" t="s">
        <v>25</v>
      </c>
      <c r="H5957" s="1" t="s">
        <v>11</v>
      </c>
      <c r="I5957" s="1" t="s">
        <v>18</v>
      </c>
      <c r="J5957" s="1" t="s">
        <v>16</v>
      </c>
      <c r="K5957" s="1" t="s">
        <v>15</v>
      </c>
      <c r="L5957" s="1" t="s">
        <v>76</v>
      </c>
      <c r="M5957" s="1">
        <v>29300</v>
      </c>
      <c r="N5957" s="17">
        <v>220.2483467339074</v>
      </c>
      <c r="O5957" s="8">
        <v>617.79553126418125</v>
      </c>
      <c r="P5957" s="8">
        <v>143.53211432545564</v>
      </c>
      <c r="Q5957" s="8">
        <f>P5957-Table3[[#This Row],[paid]]</f>
        <v>-474.26341693872564</v>
      </c>
      <c r="R5957" s="8">
        <v>0.65168304985673142</v>
      </c>
      <c r="S5957" s="8">
        <v>200</v>
      </c>
      <c r="T5957" s="10">
        <v>0.15</v>
      </c>
      <c r="U5957" s="8">
        <v>91.131661175634363</v>
      </c>
      <c r="V5957" s="10">
        <v>0.10582029162825018</v>
      </c>
    </row>
    <row r="5958" spans="1:22" x14ac:dyDescent="0.25">
      <c r="A5958" s="6">
        <v>44767</v>
      </c>
      <c r="B5958" s="7" t="str">
        <f t="shared" si="93"/>
        <v>7</v>
      </c>
      <c r="C5958" s="17">
        <f>_xlfn.ISOWEEKNUM(Table3[[#This Row],[dt]])</f>
        <v>30</v>
      </c>
      <c r="D5958" s="1">
        <v>15839</v>
      </c>
      <c r="E5958" s="1" t="s">
        <v>10</v>
      </c>
      <c r="F5958" s="1" t="s">
        <v>92</v>
      </c>
      <c r="G5958" s="1" t="s">
        <v>69</v>
      </c>
      <c r="H5958" s="1" t="s">
        <v>19</v>
      </c>
      <c r="I5958" s="1" t="s">
        <v>12</v>
      </c>
      <c r="J5958" s="1" t="s">
        <v>16</v>
      </c>
      <c r="K5958" s="1" t="s">
        <v>14</v>
      </c>
      <c r="L5958" s="1" t="s">
        <v>77</v>
      </c>
      <c r="M5958" s="1">
        <v>36920</v>
      </c>
      <c r="N5958" s="17">
        <v>32.528634361233479</v>
      </c>
      <c r="O5958" s="8">
        <v>865.58416572900762</v>
      </c>
      <c r="P5958" s="8">
        <v>391.05931716489187</v>
      </c>
      <c r="Q5958" s="8">
        <f>P5958-Table3[[#This Row],[paid]]</f>
        <v>-474.52484856411576</v>
      </c>
      <c r="R5958" s="8">
        <v>12.022002301791774</v>
      </c>
      <c r="S5958" s="8">
        <v>200</v>
      </c>
      <c r="T5958" s="10">
        <v>7.4999999999999997E-2</v>
      </c>
      <c r="U5958" s="8">
        <v>146.33582604023709</v>
      </c>
      <c r="V5958" s="10">
        <v>6.2367275933629417E-2</v>
      </c>
    </row>
    <row r="5959" spans="1:22" x14ac:dyDescent="0.25">
      <c r="A5959" s="6">
        <v>44767</v>
      </c>
      <c r="B5959" s="7" t="str">
        <f t="shared" si="93"/>
        <v>7</v>
      </c>
      <c r="C5959" s="17">
        <f>_xlfn.ISOWEEKNUM(Table3[[#This Row],[dt]])</f>
        <v>30</v>
      </c>
      <c r="D5959" s="1">
        <v>15372</v>
      </c>
      <c r="E5959" s="1" t="s">
        <v>10</v>
      </c>
      <c r="F5959" s="1" t="s">
        <v>91</v>
      </c>
      <c r="G5959" s="1" t="s">
        <v>38</v>
      </c>
      <c r="H5959" s="1" t="s">
        <v>11</v>
      </c>
      <c r="I5959" s="1" t="s">
        <v>12</v>
      </c>
      <c r="J5959" s="1" t="s">
        <v>16</v>
      </c>
      <c r="K5959" s="1" t="s">
        <v>15</v>
      </c>
      <c r="L5959" s="1" t="s">
        <v>75</v>
      </c>
      <c r="M5959" s="1">
        <v>201980</v>
      </c>
      <c r="N5959" s="17">
        <v>1549.3519875435061</v>
      </c>
      <c r="O5959" s="8">
        <v>2086.1984078880369</v>
      </c>
      <c r="P5959" s="8">
        <v>1608.0873878962329</v>
      </c>
      <c r="Q5959" s="8">
        <f>P5959-Table3[[#This Row],[paid]]</f>
        <v>-478.11101999180391</v>
      </c>
      <c r="R5959" s="8">
        <v>1.0379096556656902</v>
      </c>
      <c r="S5959" s="8">
        <v>1400</v>
      </c>
      <c r="T5959" s="10">
        <v>0.105</v>
      </c>
      <c r="U5959" s="8">
        <v>104.80061891631121</v>
      </c>
      <c r="V5959" s="10">
        <v>1.0861828748147798E-2</v>
      </c>
    </row>
    <row r="5960" spans="1:22" x14ac:dyDescent="0.25">
      <c r="A5960" s="6">
        <v>44767</v>
      </c>
      <c r="B5960" s="7" t="str">
        <f t="shared" si="93"/>
        <v>7</v>
      </c>
      <c r="C5960" s="17">
        <f>_xlfn.ISOWEEKNUM(Table3[[#This Row],[dt]])</f>
        <v>30</v>
      </c>
      <c r="D5960" s="1">
        <v>15408</v>
      </c>
      <c r="E5960" s="1" t="s">
        <v>10</v>
      </c>
      <c r="F5960" s="1" t="s">
        <v>90</v>
      </c>
      <c r="G5960" s="1" t="s">
        <v>56</v>
      </c>
      <c r="H5960" s="1" t="s">
        <v>17</v>
      </c>
      <c r="I5960" s="1" t="s">
        <v>12</v>
      </c>
      <c r="J5960" s="1" t="s">
        <v>16</v>
      </c>
      <c r="K5960" s="1" t="s">
        <v>20</v>
      </c>
      <c r="L5960" s="1" t="s">
        <v>77</v>
      </c>
      <c r="M5960" s="1">
        <v>25580</v>
      </c>
      <c r="N5960" s="17">
        <v>77.040707276790059</v>
      </c>
      <c r="O5960" s="8">
        <v>830.27216567966684</v>
      </c>
      <c r="P5960" s="8">
        <v>343.89653159243949</v>
      </c>
      <c r="Q5960" s="8">
        <f>P5960-Table3[[#This Row],[paid]]</f>
        <v>-486.37563408722735</v>
      </c>
      <c r="R5960" s="8">
        <v>4.4638288477401442</v>
      </c>
      <c r="S5960" s="8">
        <v>200</v>
      </c>
      <c r="T5960" s="10">
        <v>0.1</v>
      </c>
      <c r="U5960" s="8">
        <v>66.306300991848005</v>
      </c>
      <c r="V5960" s="10">
        <v>3.2134811346119889E-2</v>
      </c>
    </row>
    <row r="5961" spans="1:22" x14ac:dyDescent="0.25">
      <c r="A5961" s="6">
        <v>44767</v>
      </c>
      <c r="B5961" s="7" t="str">
        <f t="shared" si="93"/>
        <v>7</v>
      </c>
      <c r="C5961" s="17">
        <f>_xlfn.ISOWEEKNUM(Table3[[#This Row],[dt]])</f>
        <v>30</v>
      </c>
      <c r="D5961" s="1">
        <v>18082</v>
      </c>
      <c r="E5961" s="1" t="s">
        <v>24</v>
      </c>
      <c r="F5961" s="1" t="s">
        <v>92</v>
      </c>
      <c r="G5961" s="1" t="s">
        <v>44</v>
      </c>
      <c r="H5961" s="1" t="s">
        <v>11</v>
      </c>
      <c r="I5961" s="1" t="s">
        <v>12</v>
      </c>
      <c r="J5961" s="1" t="s">
        <v>13</v>
      </c>
      <c r="K5961" s="1" t="s">
        <v>15</v>
      </c>
      <c r="L5961" s="1" t="s">
        <v>79</v>
      </c>
      <c r="M5961" s="1">
        <v>39740</v>
      </c>
      <c r="N5961" s="17">
        <v>280.67614652980507</v>
      </c>
      <c r="O5961" s="8">
        <v>1311.4475658190129</v>
      </c>
      <c r="P5961" s="8">
        <v>817.9823314443853</v>
      </c>
      <c r="Q5961" s="8">
        <f>P5961-Table3[[#This Row],[paid]]</f>
        <v>-493.46523437462758</v>
      </c>
      <c r="R5961" s="8">
        <v>2.9143279240422504</v>
      </c>
      <c r="S5961" s="8">
        <v>600</v>
      </c>
      <c r="T5961" s="10">
        <v>0.15</v>
      </c>
      <c r="U5961" s="8">
        <v>673.37765740197983</v>
      </c>
      <c r="V5961" s="10">
        <v>0.13720297523886937</v>
      </c>
    </row>
    <row r="5962" spans="1:22" x14ac:dyDescent="0.25">
      <c r="A5962" s="6">
        <v>44767</v>
      </c>
      <c r="B5962" s="7" t="str">
        <f t="shared" si="93"/>
        <v>7</v>
      </c>
      <c r="C5962" s="17">
        <f>_xlfn.ISOWEEKNUM(Table3[[#This Row],[dt]])</f>
        <v>30</v>
      </c>
      <c r="D5962" s="1">
        <v>17833</v>
      </c>
      <c r="E5962" s="1" t="s">
        <v>10</v>
      </c>
      <c r="F5962" s="1" t="s">
        <v>92</v>
      </c>
      <c r="G5962" s="1" t="s">
        <v>50</v>
      </c>
      <c r="H5962" s="1" t="s">
        <v>11</v>
      </c>
      <c r="I5962" s="1" t="s">
        <v>12</v>
      </c>
      <c r="J5962" s="1" t="s">
        <v>13</v>
      </c>
      <c r="K5962" s="1" t="s">
        <v>15</v>
      </c>
      <c r="L5962" s="1" t="s">
        <v>81</v>
      </c>
      <c r="M5962" s="1">
        <v>37290</v>
      </c>
      <c r="N5962" s="17">
        <v>217.16306156405989</v>
      </c>
      <c r="O5962" s="8">
        <v>882.88199827617143</v>
      </c>
      <c r="P5962" s="8">
        <v>380.41539235208023</v>
      </c>
      <c r="Q5962" s="8">
        <f>P5962-Table3[[#This Row],[paid]]</f>
        <v>-502.4666059240912</v>
      </c>
      <c r="R5962" s="8">
        <v>1.7517499965797052</v>
      </c>
      <c r="S5962" s="8">
        <v>400</v>
      </c>
      <c r="T5962" s="10">
        <v>0.15</v>
      </c>
      <c r="U5962" s="8">
        <v>190.22505797026392</v>
      </c>
      <c r="V5962" s="10">
        <v>8.3340939840401154E-2</v>
      </c>
    </row>
    <row r="5963" spans="1:22" x14ac:dyDescent="0.25">
      <c r="A5963" s="6">
        <v>44767</v>
      </c>
      <c r="B5963" s="7" t="str">
        <f t="shared" si="93"/>
        <v>7</v>
      </c>
      <c r="C5963" s="17">
        <f>_xlfn.ISOWEEKNUM(Table3[[#This Row],[dt]])</f>
        <v>30</v>
      </c>
      <c r="D5963" s="1">
        <v>10601</v>
      </c>
      <c r="E5963" s="1" t="s">
        <v>10</v>
      </c>
      <c r="F5963" s="1" t="s">
        <v>90</v>
      </c>
      <c r="G5963" s="1" t="s">
        <v>70</v>
      </c>
      <c r="H5963" s="1" t="s">
        <v>11</v>
      </c>
      <c r="I5963" s="1" t="s">
        <v>21</v>
      </c>
      <c r="J5963" s="1" t="s">
        <v>16</v>
      </c>
      <c r="K5963" s="1" t="s">
        <v>14</v>
      </c>
      <c r="L5963" s="1" t="s">
        <v>79</v>
      </c>
      <c r="M5963" s="1">
        <v>37640</v>
      </c>
      <c r="N5963" s="17">
        <v>127.82018111254851</v>
      </c>
      <c r="O5963" s="8">
        <v>776.77717473324753</v>
      </c>
      <c r="P5963" s="8">
        <v>262.66613533994035</v>
      </c>
      <c r="Q5963" s="8">
        <f>P5963-Table3[[#This Row],[paid]]</f>
        <v>-514.11103939330724</v>
      </c>
      <c r="R5963" s="8">
        <v>2.0549660707228772</v>
      </c>
      <c r="S5963" s="8">
        <v>400</v>
      </c>
      <c r="T5963" s="10">
        <v>0.08</v>
      </c>
      <c r="U5963" s="8">
        <v>21.267412011021907</v>
      </c>
      <c r="V5963" s="10">
        <v>1.3494578065483393E-2</v>
      </c>
    </row>
    <row r="5964" spans="1:22" x14ac:dyDescent="0.25">
      <c r="A5964" s="6">
        <v>44767</v>
      </c>
      <c r="B5964" s="7" t="str">
        <f t="shared" si="93"/>
        <v>7</v>
      </c>
      <c r="C5964" s="17">
        <f>_xlfn.ISOWEEKNUM(Table3[[#This Row],[dt]])</f>
        <v>30</v>
      </c>
      <c r="D5964" s="1">
        <v>17282</v>
      </c>
      <c r="E5964" s="1" t="s">
        <v>10</v>
      </c>
      <c r="F5964" s="1" t="s">
        <v>91</v>
      </c>
      <c r="G5964" s="1" t="s">
        <v>65</v>
      </c>
      <c r="H5964" s="1" t="s">
        <v>17</v>
      </c>
      <c r="I5964" s="1" t="s">
        <v>18</v>
      </c>
      <c r="J5964" s="1" t="s">
        <v>13</v>
      </c>
      <c r="K5964" s="1" t="s">
        <v>14</v>
      </c>
      <c r="L5964" s="1" t="s">
        <v>80</v>
      </c>
      <c r="M5964" s="1">
        <v>28380</v>
      </c>
      <c r="N5964" s="17">
        <v>76.665701881331401</v>
      </c>
      <c r="O5964" s="8">
        <v>955.07448065524443</v>
      </c>
      <c r="P5964" s="8">
        <v>435.84199647846657</v>
      </c>
      <c r="Q5964" s="8">
        <f>P5964-Table3[[#This Row],[paid]]</f>
        <v>-519.23248417677792</v>
      </c>
      <c r="R5964" s="8">
        <v>5.6849671467574074</v>
      </c>
      <c r="S5964" s="8">
        <v>400</v>
      </c>
      <c r="T5964" s="10">
        <v>7.0000000000000007E-2</v>
      </c>
      <c r="U5964" s="8">
        <v>72.345256992579237</v>
      </c>
      <c r="V5964" s="10">
        <v>2.7664940344252164E-2</v>
      </c>
    </row>
    <row r="5965" spans="1:22" x14ac:dyDescent="0.25">
      <c r="A5965" s="6">
        <v>44767</v>
      </c>
      <c r="B5965" s="7" t="str">
        <f t="shared" si="93"/>
        <v>7</v>
      </c>
      <c r="C5965" s="17">
        <f>_xlfn.ISOWEEKNUM(Table3[[#This Row],[dt]])</f>
        <v>30</v>
      </c>
      <c r="D5965" s="1">
        <v>16966</v>
      </c>
      <c r="E5965" s="1" t="s">
        <v>10</v>
      </c>
      <c r="F5965" s="1" t="s">
        <v>95</v>
      </c>
      <c r="G5965" s="1" t="s">
        <v>65</v>
      </c>
      <c r="H5965" s="1" t="s">
        <v>11</v>
      </c>
      <c r="I5965" s="1" t="s">
        <v>12</v>
      </c>
      <c r="J5965" s="1" t="s">
        <v>16</v>
      </c>
      <c r="K5965" s="1" t="s">
        <v>15</v>
      </c>
      <c r="L5965" s="1" t="s">
        <v>76</v>
      </c>
      <c r="M5965" s="1">
        <v>66220</v>
      </c>
      <c r="N5965" s="17">
        <v>123.61116610572165</v>
      </c>
      <c r="O5965" s="8">
        <v>766.09445449702855</v>
      </c>
      <c r="P5965" s="8">
        <v>239.13593148359698</v>
      </c>
      <c r="Q5965" s="8">
        <f>P5965-Table3[[#This Row],[paid]]</f>
        <v>-526.95852301343155</v>
      </c>
      <c r="R5965" s="8">
        <v>1.934581955800577</v>
      </c>
      <c r="S5965" s="8">
        <v>200</v>
      </c>
      <c r="T5965" s="10">
        <v>0.2</v>
      </c>
      <c r="U5965" s="8">
        <v>217.56915146358563</v>
      </c>
      <c r="V5965" s="10">
        <v>0.15163562003821338</v>
      </c>
    </row>
    <row r="5966" spans="1:22" x14ac:dyDescent="0.25">
      <c r="A5966" s="6">
        <v>44767</v>
      </c>
      <c r="B5966" s="7" t="str">
        <f t="shared" si="93"/>
        <v>7</v>
      </c>
      <c r="C5966" s="17">
        <f>_xlfn.ISOWEEKNUM(Table3[[#This Row],[dt]])</f>
        <v>30</v>
      </c>
      <c r="D5966" s="1">
        <v>17268</v>
      </c>
      <c r="E5966" s="1" t="s">
        <v>10</v>
      </c>
      <c r="F5966" s="1" t="s">
        <v>94</v>
      </c>
      <c r="G5966" s="1" t="s">
        <v>61</v>
      </c>
      <c r="H5966" s="1" t="s">
        <v>11</v>
      </c>
      <c r="I5966" s="1" t="s">
        <v>18</v>
      </c>
      <c r="J5966" s="1" t="s">
        <v>16</v>
      </c>
      <c r="K5966" s="1" t="s">
        <v>14</v>
      </c>
      <c r="L5966" s="1" t="s">
        <v>80</v>
      </c>
      <c r="M5966" s="1">
        <v>71130</v>
      </c>
      <c r="N5966" s="17">
        <v>309.48783812119939</v>
      </c>
      <c r="O5966" s="8">
        <v>1443.8756413669976</v>
      </c>
      <c r="P5966" s="8">
        <v>897.31315414163112</v>
      </c>
      <c r="Q5966" s="8">
        <f>P5966-Table3[[#This Row],[paid]]</f>
        <v>-546.56248722536645</v>
      </c>
      <c r="R5966" s="8">
        <v>2.8993486774437702</v>
      </c>
      <c r="S5966" s="8">
        <v>1200</v>
      </c>
      <c r="T5966" s="10">
        <v>0.15</v>
      </c>
      <c r="U5966" s="8">
        <v>206.37520529401215</v>
      </c>
      <c r="V5966" s="10">
        <v>3.8332066559199254E-2</v>
      </c>
    </row>
    <row r="5967" spans="1:22" x14ac:dyDescent="0.25">
      <c r="A5967" s="6">
        <v>44767</v>
      </c>
      <c r="B5967" s="7" t="str">
        <f t="shared" si="93"/>
        <v>7</v>
      </c>
      <c r="C5967" s="17">
        <f>_xlfn.ISOWEEKNUM(Table3[[#This Row],[dt]])</f>
        <v>30</v>
      </c>
      <c r="D5967" s="1">
        <v>15242</v>
      </c>
      <c r="E5967" s="1" t="s">
        <v>10</v>
      </c>
      <c r="F5967" s="1" t="s">
        <v>91</v>
      </c>
      <c r="G5967" s="1" t="s">
        <v>51</v>
      </c>
      <c r="H5967" s="1" t="s">
        <v>11</v>
      </c>
      <c r="I5967" s="1" t="s">
        <v>18</v>
      </c>
      <c r="J5967" s="1" t="s">
        <v>13</v>
      </c>
      <c r="K5967" s="1" t="s">
        <v>14</v>
      </c>
      <c r="L5967" s="1" t="s">
        <v>78</v>
      </c>
      <c r="M5967" s="1">
        <v>33750</v>
      </c>
      <c r="N5967" s="17">
        <v>167.02408446057407</v>
      </c>
      <c r="O5967" s="8">
        <v>1034.1093552349105</v>
      </c>
      <c r="P5967" s="8">
        <v>479.78102302840415</v>
      </c>
      <c r="Q5967" s="8">
        <f>P5967-Table3[[#This Row],[paid]]</f>
        <v>-554.32833220650627</v>
      </c>
      <c r="R5967" s="8">
        <v>2.8725259867636406</v>
      </c>
      <c r="S5967" s="8">
        <v>600</v>
      </c>
      <c r="T5967" s="10">
        <v>0.14000000000000001</v>
      </c>
      <c r="U5967" s="8">
        <v>331.65558439961791</v>
      </c>
      <c r="V5967" s="10">
        <v>0.1152107484042719</v>
      </c>
    </row>
    <row r="5968" spans="1:22" x14ac:dyDescent="0.25">
      <c r="A5968" s="6">
        <v>44767</v>
      </c>
      <c r="B5968" s="7" t="str">
        <f t="shared" si="93"/>
        <v>7</v>
      </c>
      <c r="C5968" s="17">
        <f>_xlfn.ISOWEEKNUM(Table3[[#This Row],[dt]])</f>
        <v>30</v>
      </c>
      <c r="D5968" s="1">
        <v>15031</v>
      </c>
      <c r="E5968" s="1" t="s">
        <v>10</v>
      </c>
      <c r="F5968" s="1" t="s">
        <v>89</v>
      </c>
      <c r="G5968" s="1" t="s">
        <v>32</v>
      </c>
      <c r="H5968" s="1" t="s">
        <v>19</v>
      </c>
      <c r="I5968" s="1" t="s">
        <v>12</v>
      </c>
      <c r="J5968" s="1" t="s">
        <v>13</v>
      </c>
      <c r="K5968" s="1" t="s">
        <v>14</v>
      </c>
      <c r="L5968" s="1" t="s">
        <v>80</v>
      </c>
      <c r="M5968" s="1">
        <v>43490</v>
      </c>
      <c r="N5968" s="17">
        <v>101.96589698046181</v>
      </c>
      <c r="O5968" s="8">
        <v>1204.7129825252089</v>
      </c>
      <c r="P5968" s="8">
        <v>620.40222155146637</v>
      </c>
      <c r="Q5968" s="8">
        <f>P5968-Table3[[#This Row],[paid]]</f>
        <v>-584.3107609737425</v>
      </c>
      <c r="R5968" s="8">
        <v>6.0844090026525706</v>
      </c>
      <c r="S5968" s="8">
        <v>600</v>
      </c>
      <c r="T5968" s="10">
        <v>0.13</v>
      </c>
      <c r="U5968" s="8">
        <v>395.8483787460728</v>
      </c>
      <c r="V5968" s="10">
        <v>0.10634186580767925</v>
      </c>
    </row>
    <row r="5969" spans="1:22" x14ac:dyDescent="0.25">
      <c r="A5969" s="6">
        <v>44767</v>
      </c>
      <c r="B5969" s="7" t="str">
        <f t="shared" si="93"/>
        <v>7</v>
      </c>
      <c r="C5969" s="17">
        <f>_xlfn.ISOWEEKNUM(Table3[[#This Row],[dt]])</f>
        <v>30</v>
      </c>
      <c r="D5969" s="1">
        <v>16857</v>
      </c>
      <c r="E5969" s="1" t="s">
        <v>10</v>
      </c>
      <c r="F5969" s="1" t="s">
        <v>90</v>
      </c>
      <c r="G5969" s="1" t="s">
        <v>34</v>
      </c>
      <c r="H5969" s="1" t="s">
        <v>11</v>
      </c>
      <c r="I5969" s="1" t="s">
        <v>12</v>
      </c>
      <c r="J5969" s="1" t="s">
        <v>13</v>
      </c>
      <c r="K5969" s="1" t="s">
        <v>15</v>
      </c>
      <c r="L5969" s="1" t="s">
        <v>77</v>
      </c>
      <c r="M5969" s="1">
        <v>152990</v>
      </c>
      <c r="N5969" s="17">
        <v>392.37268946395562</v>
      </c>
      <c r="O5969" s="8">
        <v>1440.8963846235351</v>
      </c>
      <c r="P5969" s="8">
        <v>848.90148599643646</v>
      </c>
      <c r="Q5969" s="8">
        <f>P5969-Table3[[#This Row],[paid]]</f>
        <v>-591.99489862709868</v>
      </c>
      <c r="R5969" s="8">
        <v>2.163508085020323</v>
      </c>
      <c r="S5969" s="8">
        <v>600</v>
      </c>
      <c r="T5969" s="10">
        <v>0.08</v>
      </c>
      <c r="U5969" s="8">
        <v>80.034530660293427</v>
      </c>
      <c r="V5969" s="10">
        <v>1.5713352683939384E-2</v>
      </c>
    </row>
    <row r="5970" spans="1:22" x14ac:dyDescent="0.25">
      <c r="A5970" s="6">
        <v>44767</v>
      </c>
      <c r="B5970" s="7" t="str">
        <f t="shared" si="93"/>
        <v>7</v>
      </c>
      <c r="C5970" s="17">
        <f>_xlfn.ISOWEEKNUM(Table3[[#This Row],[dt]])</f>
        <v>30</v>
      </c>
      <c r="D5970" s="1">
        <v>3534</v>
      </c>
      <c r="E5970" s="1" t="s">
        <v>10</v>
      </c>
      <c r="F5970" s="1" t="s">
        <v>92</v>
      </c>
      <c r="G5970" s="1" t="s">
        <v>61</v>
      </c>
      <c r="H5970" s="1" t="s">
        <v>11</v>
      </c>
      <c r="I5970" s="1" t="s">
        <v>18</v>
      </c>
      <c r="J5970" s="1" t="s">
        <v>13</v>
      </c>
      <c r="K5970" s="1" t="s">
        <v>14</v>
      </c>
      <c r="L5970" s="1" t="s">
        <v>76</v>
      </c>
      <c r="M5970" s="1">
        <v>59080</v>
      </c>
      <c r="N5970" s="17">
        <v>142.74362416107383</v>
      </c>
      <c r="O5970" s="8">
        <v>1748.4412961570679</v>
      </c>
      <c r="P5970" s="8">
        <v>1155.4576261404873</v>
      </c>
      <c r="Q5970" s="8">
        <f>P5970-Table3[[#This Row],[paid]]</f>
        <v>-592.98367001658062</v>
      </c>
      <c r="R5970" s="8">
        <v>8.0946356303567946</v>
      </c>
      <c r="S5970" s="8">
        <v>800</v>
      </c>
      <c r="T5970" s="10">
        <v>0.08</v>
      </c>
      <c r="U5970" s="8">
        <v>43.102718387467583</v>
      </c>
      <c r="V5970" s="10">
        <v>6.2172651210991425E-3</v>
      </c>
    </row>
    <row r="5971" spans="1:22" x14ac:dyDescent="0.25">
      <c r="A5971" s="6">
        <v>44767</v>
      </c>
      <c r="B5971" s="7" t="str">
        <f t="shared" si="93"/>
        <v>7</v>
      </c>
      <c r="C5971" s="17">
        <f>_xlfn.ISOWEEKNUM(Table3[[#This Row],[dt]])</f>
        <v>30</v>
      </c>
      <c r="D5971" s="1">
        <v>9559</v>
      </c>
      <c r="E5971" s="1" t="s">
        <v>10</v>
      </c>
      <c r="F5971" s="1" t="s">
        <v>94</v>
      </c>
      <c r="G5971" s="1" t="s">
        <v>66</v>
      </c>
      <c r="H5971" s="1" t="s">
        <v>17</v>
      </c>
      <c r="I5971" s="1" t="s">
        <v>12</v>
      </c>
      <c r="J5971" s="1" t="s">
        <v>16</v>
      </c>
      <c r="K5971" s="1" t="s">
        <v>14</v>
      </c>
      <c r="L5971" s="1" t="s">
        <v>81</v>
      </c>
      <c r="M5971" s="1">
        <v>148250</v>
      </c>
      <c r="N5971" s="17">
        <v>352.647143913337</v>
      </c>
      <c r="O5971" s="8">
        <v>3040.4256213313156</v>
      </c>
      <c r="P5971" s="8">
        <v>2414.8590352329311</v>
      </c>
      <c r="Q5971" s="8">
        <f>P5971-Table3[[#This Row],[paid]]</f>
        <v>-625.56658609838451</v>
      </c>
      <c r="R5971" s="8">
        <v>6.8478054534489079</v>
      </c>
      <c r="S5971" s="8">
        <v>2000</v>
      </c>
      <c r="T5971" s="10">
        <v>7.0000000000000007E-2</v>
      </c>
      <c r="U5971" s="8">
        <v>30.301958874913776</v>
      </c>
      <c r="V5971" s="10">
        <v>2.0913545699636064E-3</v>
      </c>
    </row>
    <row r="5972" spans="1:22" x14ac:dyDescent="0.25">
      <c r="A5972" s="6">
        <v>44767</v>
      </c>
      <c r="B5972" s="7" t="str">
        <f t="shared" si="93"/>
        <v>7</v>
      </c>
      <c r="C5972" s="17">
        <f>_xlfn.ISOWEEKNUM(Table3[[#This Row],[dt]])</f>
        <v>30</v>
      </c>
      <c r="D5972" s="1">
        <v>18237</v>
      </c>
      <c r="E5972" s="1" t="s">
        <v>10</v>
      </c>
      <c r="F5972" s="1" t="s">
        <v>95</v>
      </c>
      <c r="G5972" s="1" t="s">
        <v>26</v>
      </c>
      <c r="H5972" s="1" t="s">
        <v>11</v>
      </c>
      <c r="I5972" s="1" t="s">
        <v>18</v>
      </c>
      <c r="J5972" s="1" t="s">
        <v>16</v>
      </c>
      <c r="K5972" s="1" t="s">
        <v>15</v>
      </c>
      <c r="L5972" s="1" t="s">
        <v>75</v>
      </c>
      <c r="M5972" s="1">
        <v>70890</v>
      </c>
      <c r="N5972" s="17">
        <v>389.95349302395363</v>
      </c>
      <c r="O5972" s="8">
        <v>1555.3660696271577</v>
      </c>
      <c r="P5972" s="8">
        <v>918.97035118492124</v>
      </c>
      <c r="Q5972" s="8">
        <f>P5972-Table3[[#This Row],[paid]]</f>
        <v>-636.39571844223644</v>
      </c>
      <c r="R5972" s="8">
        <v>2.3566152570108452</v>
      </c>
      <c r="S5972" s="8">
        <v>1800</v>
      </c>
      <c r="T5972" s="10">
        <v>0.06</v>
      </c>
      <c r="U5972" s="8">
        <v>45.044631150691387</v>
      </c>
      <c r="V5972" s="10">
        <v>8.169402326674775E-3</v>
      </c>
    </row>
    <row r="5973" spans="1:22" x14ac:dyDescent="0.25">
      <c r="A5973" s="6">
        <v>44767</v>
      </c>
      <c r="B5973" s="7" t="str">
        <f t="shared" si="93"/>
        <v>7</v>
      </c>
      <c r="C5973" s="17">
        <f>_xlfn.ISOWEEKNUM(Table3[[#This Row],[dt]])</f>
        <v>30</v>
      </c>
      <c r="D5973" s="1">
        <v>17870</v>
      </c>
      <c r="E5973" s="1" t="s">
        <v>10</v>
      </c>
      <c r="F5973" s="1" t="s">
        <v>91</v>
      </c>
      <c r="G5973" s="1" t="s">
        <v>58</v>
      </c>
      <c r="H5973" s="1" t="s">
        <v>11</v>
      </c>
      <c r="I5973" s="1" t="s">
        <v>12</v>
      </c>
      <c r="J5973" s="1" t="s">
        <v>13</v>
      </c>
      <c r="K5973" s="1" t="s">
        <v>14</v>
      </c>
      <c r="L5973" s="1" t="s">
        <v>78</v>
      </c>
      <c r="M5973" s="1">
        <v>66010</v>
      </c>
      <c r="N5973" s="17">
        <v>207.85011868429976</v>
      </c>
      <c r="O5973" s="8">
        <v>1441.8623844893016</v>
      </c>
      <c r="P5973" s="8">
        <v>768.43914805776615</v>
      </c>
      <c r="Q5973" s="8">
        <f>P5973-Table3[[#This Row],[paid]]</f>
        <v>-673.42323643153543</v>
      </c>
      <c r="R5973" s="8">
        <v>3.6970830371520553</v>
      </c>
      <c r="S5973" s="8">
        <v>600</v>
      </c>
      <c r="T5973" s="10">
        <v>0.12</v>
      </c>
      <c r="U5973" s="8">
        <v>337.75228735568015</v>
      </c>
      <c r="V5973" s="10">
        <v>7.3255049583160606E-2</v>
      </c>
    </row>
    <row r="5974" spans="1:22" x14ac:dyDescent="0.25">
      <c r="A5974" s="6">
        <v>44767</v>
      </c>
      <c r="B5974" s="7" t="str">
        <f t="shared" si="93"/>
        <v>7</v>
      </c>
      <c r="C5974" s="17">
        <f>_xlfn.ISOWEEKNUM(Table3[[#This Row],[dt]])</f>
        <v>30</v>
      </c>
      <c r="D5974" s="1">
        <v>15169</v>
      </c>
      <c r="E5974" s="1" t="s">
        <v>10</v>
      </c>
      <c r="F5974" s="1" t="s">
        <v>92</v>
      </c>
      <c r="G5974" s="1" t="s">
        <v>53</v>
      </c>
      <c r="H5974" s="1" t="s">
        <v>11</v>
      </c>
      <c r="I5974" s="1" t="s">
        <v>18</v>
      </c>
      <c r="J5974" s="1" t="s">
        <v>13</v>
      </c>
      <c r="K5974" s="1" t="s">
        <v>14</v>
      </c>
      <c r="L5974" s="1" t="s">
        <v>76</v>
      </c>
      <c r="M5974" s="1">
        <v>164380</v>
      </c>
      <c r="N5974" s="17">
        <v>718.6883653145494</v>
      </c>
      <c r="O5974" s="8">
        <v>4013.9932149241231</v>
      </c>
      <c r="P5974" s="8">
        <v>3338.9007199276748</v>
      </c>
      <c r="Q5974" s="8">
        <f>P5974-Table3[[#This Row],[paid]]</f>
        <v>-675.09249499644829</v>
      </c>
      <c r="R5974" s="8">
        <v>4.6458254802362537</v>
      </c>
      <c r="S5974" s="8">
        <v>3200</v>
      </c>
      <c r="T5974" s="10">
        <v>0.09</v>
      </c>
      <c r="U5974" s="8">
        <v>131.90424176144833</v>
      </c>
      <c r="V5974" s="10">
        <v>6.5842150269298594E-3</v>
      </c>
    </row>
    <row r="5975" spans="1:22" x14ac:dyDescent="0.25">
      <c r="A5975" s="6">
        <v>44767</v>
      </c>
      <c r="B5975" s="7" t="str">
        <f t="shared" si="93"/>
        <v>7</v>
      </c>
      <c r="C5975" s="17">
        <f>_xlfn.ISOWEEKNUM(Table3[[#This Row],[dt]])</f>
        <v>30</v>
      </c>
      <c r="D5975" s="1">
        <v>17933</v>
      </c>
      <c r="E5975" s="1" t="s">
        <v>10</v>
      </c>
      <c r="F5975" s="1" t="s">
        <v>92</v>
      </c>
      <c r="G5975" s="1" t="s">
        <v>69</v>
      </c>
      <c r="H5975" s="1" t="s">
        <v>11</v>
      </c>
      <c r="I5975" s="1" t="s">
        <v>12</v>
      </c>
      <c r="J5975" s="1" t="s">
        <v>16</v>
      </c>
      <c r="K5975" s="1" t="s">
        <v>15</v>
      </c>
      <c r="L5975" s="1" t="s">
        <v>81</v>
      </c>
      <c r="M5975" s="1">
        <v>32890</v>
      </c>
      <c r="N5975" s="17">
        <v>130.56002886979272</v>
      </c>
      <c r="O5975" s="8">
        <v>801.52655282113767</v>
      </c>
      <c r="P5975" s="8">
        <v>99.097850261584441</v>
      </c>
      <c r="Q5975" s="8">
        <f>P5975-Table3[[#This Row],[paid]]</f>
        <v>-702.42870255955324</v>
      </c>
      <c r="R5975" s="8">
        <v>0.75902135683819849</v>
      </c>
      <c r="S5975" s="8">
        <v>200</v>
      </c>
      <c r="T5975" s="10">
        <v>0.14000000000000001</v>
      </c>
      <c r="U5975" s="8">
        <v>41.976868311166804</v>
      </c>
      <c r="V5975" s="10">
        <v>7.0598350015266431E-2</v>
      </c>
    </row>
    <row r="5976" spans="1:22" x14ac:dyDescent="0.25">
      <c r="A5976" s="6">
        <v>44767</v>
      </c>
      <c r="B5976" s="7" t="str">
        <f t="shared" si="93"/>
        <v>7</v>
      </c>
      <c r="C5976" s="17">
        <f>_xlfn.ISOWEEKNUM(Table3[[#This Row],[dt]])</f>
        <v>30</v>
      </c>
      <c r="D5976" s="1">
        <v>18179</v>
      </c>
      <c r="E5976" s="1" t="s">
        <v>10</v>
      </c>
      <c r="F5976" s="1" t="s">
        <v>90</v>
      </c>
      <c r="G5976" s="1" t="s">
        <v>44</v>
      </c>
      <c r="H5976" s="1" t="s">
        <v>11</v>
      </c>
      <c r="I5976" s="1" t="s">
        <v>18</v>
      </c>
      <c r="J5976" s="1" t="s">
        <v>16</v>
      </c>
      <c r="K5976" s="1" t="s">
        <v>15</v>
      </c>
      <c r="L5976" s="1" t="s">
        <v>78</v>
      </c>
      <c r="M5976" s="1">
        <v>98010</v>
      </c>
      <c r="N5976" s="17">
        <v>384.01666159464395</v>
      </c>
      <c r="O5976" s="8">
        <v>1984.7363630712125</v>
      </c>
      <c r="P5976" s="8">
        <v>1233.2877545179647</v>
      </c>
      <c r="Q5976" s="8">
        <f>P5976-Table3[[#This Row],[paid]]</f>
        <v>-751.44860855324782</v>
      </c>
      <c r="R5976" s="8">
        <v>3.2115475130602142</v>
      </c>
      <c r="S5976" s="8">
        <v>1400</v>
      </c>
      <c r="T5976" s="10">
        <v>0.08</v>
      </c>
      <c r="U5976" s="8">
        <v>577.44994557253403</v>
      </c>
      <c r="V5976" s="10">
        <v>7.8036660335639801E-2</v>
      </c>
    </row>
    <row r="5977" spans="1:22" x14ac:dyDescent="0.25">
      <c r="A5977" s="6">
        <v>44767</v>
      </c>
      <c r="B5977" s="7" t="str">
        <f t="shared" si="93"/>
        <v>7</v>
      </c>
      <c r="C5977" s="17">
        <f>_xlfn.ISOWEEKNUM(Table3[[#This Row],[dt]])</f>
        <v>30</v>
      </c>
      <c r="D5977" s="1">
        <v>17473</v>
      </c>
      <c r="E5977" s="1" t="s">
        <v>10</v>
      </c>
      <c r="F5977" s="1" t="s">
        <v>89</v>
      </c>
      <c r="G5977" s="1" t="s">
        <v>53</v>
      </c>
      <c r="H5977" s="1" t="s">
        <v>17</v>
      </c>
      <c r="I5977" s="1" t="s">
        <v>12</v>
      </c>
      <c r="J5977" s="1" t="s">
        <v>16</v>
      </c>
      <c r="K5977" s="1" t="s">
        <v>15</v>
      </c>
      <c r="L5977" s="1" t="s">
        <v>80</v>
      </c>
      <c r="M5977" s="1">
        <v>51190</v>
      </c>
      <c r="N5977" s="17">
        <v>117.55655069468365</v>
      </c>
      <c r="O5977" s="8">
        <v>1502.9665298510217</v>
      </c>
      <c r="P5977" s="8">
        <v>736.18150441185173</v>
      </c>
      <c r="Q5977" s="8">
        <f>P5977-Table3[[#This Row],[paid]]</f>
        <v>-766.78502543917</v>
      </c>
      <c r="R5977" s="8">
        <v>6.2623605410459247</v>
      </c>
      <c r="S5977" s="8">
        <v>400</v>
      </c>
      <c r="T5977" s="10">
        <v>6.5000000000000002E-2</v>
      </c>
      <c r="U5977" s="8">
        <v>113.02654113238798</v>
      </c>
      <c r="V5977" s="10">
        <v>2.5588467983106704E-2</v>
      </c>
    </row>
    <row r="5978" spans="1:22" x14ac:dyDescent="0.25">
      <c r="A5978" s="6">
        <v>44767</v>
      </c>
      <c r="B5978" s="7" t="str">
        <f t="shared" si="93"/>
        <v>7</v>
      </c>
      <c r="C5978" s="17">
        <f>_xlfn.ISOWEEKNUM(Table3[[#This Row],[dt]])</f>
        <v>30</v>
      </c>
      <c r="D5978" s="1">
        <v>16537</v>
      </c>
      <c r="E5978" s="1" t="s">
        <v>10</v>
      </c>
      <c r="F5978" s="1" t="s">
        <v>94</v>
      </c>
      <c r="G5978" s="1" t="s">
        <v>58</v>
      </c>
      <c r="H5978" s="1" t="s">
        <v>17</v>
      </c>
      <c r="I5978" s="1" t="s">
        <v>12</v>
      </c>
      <c r="J5978" s="1" t="s">
        <v>16</v>
      </c>
      <c r="K5978" s="1" t="s">
        <v>15</v>
      </c>
      <c r="L5978" s="1" t="s">
        <v>78</v>
      </c>
      <c r="M5978" s="1">
        <v>48890</v>
      </c>
      <c r="N5978" s="17">
        <v>74.879802890057931</v>
      </c>
      <c r="O5978" s="8">
        <v>1706.405832121276</v>
      </c>
      <c r="P5978" s="8">
        <v>925.90820550497426</v>
      </c>
      <c r="Q5978" s="8">
        <f>P5978-Table3[[#This Row],[paid]]</f>
        <v>-780.49762661630177</v>
      </c>
      <c r="R5978" s="8">
        <v>12.365259653052727</v>
      </c>
      <c r="S5978" s="8">
        <v>400</v>
      </c>
      <c r="T5978" s="10">
        <v>7.4999999999999997E-2</v>
      </c>
      <c r="U5978" s="8">
        <v>384.29121186931792</v>
      </c>
      <c r="V5978" s="10">
        <v>6.9173741987330187E-2</v>
      </c>
    </row>
    <row r="5979" spans="1:22" x14ac:dyDescent="0.25">
      <c r="A5979" s="6">
        <v>44767</v>
      </c>
      <c r="B5979" s="7" t="str">
        <f t="shared" si="93"/>
        <v>7</v>
      </c>
      <c r="C5979" s="17">
        <f>_xlfn.ISOWEEKNUM(Table3[[#This Row],[dt]])</f>
        <v>30</v>
      </c>
      <c r="D5979" s="1">
        <v>17956</v>
      </c>
      <c r="E5979" s="1" t="s">
        <v>10</v>
      </c>
      <c r="F5979" s="1" t="s">
        <v>90</v>
      </c>
      <c r="G5979" s="1" t="s">
        <v>32</v>
      </c>
      <c r="H5979" s="1" t="s">
        <v>11</v>
      </c>
      <c r="I5979" s="1" t="s">
        <v>18</v>
      </c>
      <c r="J5979" s="1" t="s">
        <v>13</v>
      </c>
      <c r="K5979" s="1" t="s">
        <v>14</v>
      </c>
      <c r="L5979" s="1" t="s">
        <v>77</v>
      </c>
      <c r="M5979" s="1">
        <v>65270</v>
      </c>
      <c r="N5979" s="17">
        <v>110.25337837837839</v>
      </c>
      <c r="O5979" s="8">
        <v>1005.3291960077006</v>
      </c>
      <c r="P5979" s="8">
        <v>212.33896598135621</v>
      </c>
      <c r="Q5979" s="8">
        <f>P5979-Table3[[#This Row],[paid]]</f>
        <v>-792.99023002634442</v>
      </c>
      <c r="R5979" s="8">
        <v>1.925918000014752</v>
      </c>
      <c r="S5979" s="8">
        <v>200</v>
      </c>
      <c r="T5979" s="10">
        <v>0.08</v>
      </c>
      <c r="U5979" s="8">
        <v>53.152038196633008</v>
      </c>
      <c r="V5979" s="10">
        <v>4.1719488421875318E-2</v>
      </c>
    </row>
    <row r="5980" spans="1:22" x14ac:dyDescent="0.25">
      <c r="A5980" s="6">
        <v>44767</v>
      </c>
      <c r="B5980" s="7" t="str">
        <f t="shared" si="93"/>
        <v>7</v>
      </c>
      <c r="C5980" s="17">
        <f>_xlfn.ISOWEEKNUM(Table3[[#This Row],[dt]])</f>
        <v>30</v>
      </c>
      <c r="D5980" s="1">
        <v>13250</v>
      </c>
      <c r="E5980" s="1" t="s">
        <v>10</v>
      </c>
      <c r="F5980" s="1" t="s">
        <v>92</v>
      </c>
      <c r="G5980" s="1" t="s">
        <v>71</v>
      </c>
      <c r="H5980" s="1" t="s">
        <v>11</v>
      </c>
      <c r="I5980" s="1" t="s">
        <v>18</v>
      </c>
      <c r="J5980" s="1" t="s">
        <v>13</v>
      </c>
      <c r="K5980" s="1" t="s">
        <v>15</v>
      </c>
      <c r="L5980" s="1" t="s">
        <v>79</v>
      </c>
      <c r="M5980" s="1">
        <v>118750</v>
      </c>
      <c r="N5980" s="17">
        <v>369.14264880838164</v>
      </c>
      <c r="O5980" s="8">
        <v>3302.3509189658985</v>
      </c>
      <c r="P5980" s="8">
        <v>2508.3098056005451</v>
      </c>
      <c r="Q5980" s="8">
        <f>P5980-Table3[[#This Row],[paid]]</f>
        <v>-794.04111336535334</v>
      </c>
      <c r="R5980" s="8">
        <v>6.7949607386129589</v>
      </c>
      <c r="S5980" s="8">
        <v>2000</v>
      </c>
      <c r="T5980" s="10">
        <v>7.0000000000000007E-2</v>
      </c>
      <c r="U5980" s="8">
        <v>125.19420904738762</v>
      </c>
      <c r="V5980" s="10">
        <v>8.3186301234835797E-3</v>
      </c>
    </row>
    <row r="5981" spans="1:22" x14ac:dyDescent="0.25">
      <c r="A5981" s="6">
        <v>44767</v>
      </c>
      <c r="B5981" s="7" t="str">
        <f t="shared" si="93"/>
        <v>7</v>
      </c>
      <c r="C5981" s="17">
        <f>_xlfn.ISOWEEKNUM(Table3[[#This Row],[dt]])</f>
        <v>30</v>
      </c>
      <c r="D5981" s="1">
        <v>7282</v>
      </c>
      <c r="E5981" s="1" t="s">
        <v>10</v>
      </c>
      <c r="F5981" s="1" t="s">
        <v>95</v>
      </c>
      <c r="G5981" s="1" t="s">
        <v>73</v>
      </c>
      <c r="H5981" s="1" t="s">
        <v>19</v>
      </c>
      <c r="I5981" s="1" t="s">
        <v>21</v>
      </c>
      <c r="J5981" s="1" t="s">
        <v>13</v>
      </c>
      <c r="K5981" s="1" t="s">
        <v>15</v>
      </c>
      <c r="L5981" s="1" t="s">
        <v>81</v>
      </c>
      <c r="M5981" s="1">
        <v>92250</v>
      </c>
      <c r="N5981" s="17">
        <v>89.737354085603116</v>
      </c>
      <c r="O5981" s="8">
        <v>1588.584061772267</v>
      </c>
      <c r="P5981" s="8">
        <v>719.97641639395727</v>
      </c>
      <c r="Q5981" s="8">
        <f>P5981-Table3[[#This Row],[paid]]</f>
        <v>-868.60764537830971</v>
      </c>
      <c r="R5981" s="8">
        <v>8.0231518271326614</v>
      </c>
      <c r="S5981" s="8">
        <v>600</v>
      </c>
      <c r="T5981" s="10">
        <v>0.02</v>
      </c>
      <c r="U5981" s="8">
        <v>71.20101241855302</v>
      </c>
      <c r="V5981" s="10">
        <v>1.6482255714052256E-2</v>
      </c>
    </row>
    <row r="5982" spans="1:22" x14ac:dyDescent="0.25">
      <c r="A5982" s="6">
        <v>44767</v>
      </c>
      <c r="B5982" s="7" t="str">
        <f t="shared" si="93"/>
        <v>7</v>
      </c>
      <c r="C5982" s="17">
        <f>_xlfn.ISOWEEKNUM(Table3[[#This Row],[dt]])</f>
        <v>30</v>
      </c>
      <c r="D5982" s="1">
        <v>5638</v>
      </c>
      <c r="E5982" s="1" t="s">
        <v>10</v>
      </c>
      <c r="F5982" s="1" t="s">
        <v>89</v>
      </c>
      <c r="G5982" s="1" t="s">
        <v>65</v>
      </c>
      <c r="H5982" s="1" t="s">
        <v>11</v>
      </c>
      <c r="I5982" s="1" t="s">
        <v>12</v>
      </c>
      <c r="J5982" s="1" t="s">
        <v>16</v>
      </c>
      <c r="K5982" s="1" t="s">
        <v>15</v>
      </c>
      <c r="L5982" s="1" t="s">
        <v>81</v>
      </c>
      <c r="M5982" s="1">
        <v>296520</v>
      </c>
      <c r="N5982" s="17">
        <v>659.37507153485183</v>
      </c>
      <c r="O5982" s="8">
        <v>4567.6083745747601</v>
      </c>
      <c r="P5982" s="8">
        <v>3690.8910523632603</v>
      </c>
      <c r="Q5982" s="8">
        <f>P5982-Table3[[#This Row],[paid]]</f>
        <v>-876.71732221149978</v>
      </c>
      <c r="R5982" s="8">
        <v>5.597559282567107</v>
      </c>
      <c r="S5982" s="8">
        <v>2000</v>
      </c>
      <c r="T5982" s="10">
        <v>0.04</v>
      </c>
      <c r="U5982" s="8">
        <v>673.10754904649184</v>
      </c>
      <c r="V5982" s="10">
        <v>3.03949886128222E-2</v>
      </c>
    </row>
    <row r="5983" spans="1:22" x14ac:dyDescent="0.25">
      <c r="A5983" s="6">
        <v>44767</v>
      </c>
      <c r="B5983" s="7" t="str">
        <f t="shared" si="93"/>
        <v>7</v>
      </c>
      <c r="C5983" s="17">
        <f>_xlfn.ISOWEEKNUM(Table3[[#This Row],[dt]])</f>
        <v>30</v>
      </c>
      <c r="D5983" s="1">
        <v>10778</v>
      </c>
      <c r="E5983" s="1" t="s">
        <v>10</v>
      </c>
      <c r="F5983" s="1" t="s">
        <v>93</v>
      </c>
      <c r="G5983" s="1" t="s">
        <v>52</v>
      </c>
      <c r="H5983" s="1" t="s">
        <v>17</v>
      </c>
      <c r="I5983" s="1" t="s">
        <v>12</v>
      </c>
      <c r="J5983" s="1" t="s">
        <v>16</v>
      </c>
      <c r="K5983" s="1" t="s">
        <v>20</v>
      </c>
      <c r="L5983" s="1" t="s">
        <v>77</v>
      </c>
      <c r="M5983" s="1">
        <v>64730</v>
      </c>
      <c r="N5983" s="17">
        <v>160.36083584661785</v>
      </c>
      <c r="O5983" s="8">
        <v>2327.210882488951</v>
      </c>
      <c r="P5983" s="8">
        <v>1352.1502982147583</v>
      </c>
      <c r="Q5983" s="8">
        <f>P5983-Table3[[#This Row],[paid]]</f>
        <v>-975.06058427419271</v>
      </c>
      <c r="R5983" s="8">
        <v>8.4319234872788069</v>
      </c>
      <c r="S5983" s="8">
        <v>1600</v>
      </c>
      <c r="T5983" s="10">
        <v>0.09</v>
      </c>
      <c r="U5983" s="8">
        <v>552.93581256874654</v>
      </c>
      <c r="V5983" s="10">
        <v>6.8155122165879878E-2</v>
      </c>
    </row>
    <row r="5984" spans="1:22" x14ac:dyDescent="0.25">
      <c r="A5984" s="6">
        <v>44767</v>
      </c>
      <c r="B5984" s="7" t="str">
        <f t="shared" si="93"/>
        <v>7</v>
      </c>
      <c r="C5984" s="17">
        <f>_xlfn.ISOWEEKNUM(Table3[[#This Row],[dt]])</f>
        <v>30</v>
      </c>
      <c r="D5984" s="1">
        <v>16846</v>
      </c>
      <c r="E5984" s="1" t="s">
        <v>10</v>
      </c>
      <c r="F5984" s="1" t="s">
        <v>94</v>
      </c>
      <c r="G5984" s="1" t="s">
        <v>63</v>
      </c>
      <c r="H5984" s="1" t="s">
        <v>11</v>
      </c>
      <c r="I5984" s="1" t="s">
        <v>12</v>
      </c>
      <c r="J5984" s="1" t="s">
        <v>13</v>
      </c>
      <c r="K5984" s="1" t="s">
        <v>15</v>
      </c>
      <c r="L5984" s="1" t="s">
        <v>78</v>
      </c>
      <c r="M5984" s="1">
        <v>124150</v>
      </c>
      <c r="N5984" s="17">
        <v>445.71358388602312</v>
      </c>
      <c r="O5984" s="8">
        <v>1615.9730697906093</v>
      </c>
      <c r="P5984" s="8">
        <v>631.80802491199211</v>
      </c>
      <c r="Q5984" s="8">
        <f>P5984-Table3[[#This Row],[paid]]</f>
        <v>-984.16504487861721</v>
      </c>
      <c r="R5984" s="8">
        <v>1.4175202366584292</v>
      </c>
      <c r="S5984" s="8">
        <v>400</v>
      </c>
      <c r="T5984" s="10">
        <v>0.06</v>
      </c>
      <c r="U5984" s="8">
        <v>180.1519434560085</v>
      </c>
      <c r="V5984" s="10">
        <v>4.7522859358295005E-2</v>
      </c>
    </row>
    <row r="5985" spans="1:22" x14ac:dyDescent="0.25">
      <c r="A5985" s="6">
        <v>44767</v>
      </c>
      <c r="B5985" s="7" t="str">
        <f t="shared" si="93"/>
        <v>7</v>
      </c>
      <c r="C5985" s="17">
        <f>_xlfn.ISOWEEKNUM(Table3[[#This Row],[dt]])</f>
        <v>30</v>
      </c>
      <c r="D5985" s="1">
        <v>17673</v>
      </c>
      <c r="E5985" s="1" t="s">
        <v>10</v>
      </c>
      <c r="F5985" s="1" t="s">
        <v>89</v>
      </c>
      <c r="G5985" s="1" t="s">
        <v>27</v>
      </c>
      <c r="H5985" s="1" t="s">
        <v>11</v>
      </c>
      <c r="I5985" s="1" t="s">
        <v>18</v>
      </c>
      <c r="J5985" s="1" t="s">
        <v>16</v>
      </c>
      <c r="K5985" s="1" t="s">
        <v>14</v>
      </c>
      <c r="L5985" s="1" t="s">
        <v>77</v>
      </c>
      <c r="M5985" s="1">
        <v>144660</v>
      </c>
      <c r="N5985" s="17">
        <v>466.80131943780475</v>
      </c>
      <c r="O5985" s="8">
        <v>2427.5166656651854</v>
      </c>
      <c r="P5985" s="8">
        <v>1398.9728178886037</v>
      </c>
      <c r="Q5985" s="8">
        <f>P5985-Table3[[#This Row],[paid]]</f>
        <v>-1028.5438477765817</v>
      </c>
      <c r="R5985" s="8">
        <v>2.9969341551422044</v>
      </c>
      <c r="S5985" s="8">
        <v>1600</v>
      </c>
      <c r="T5985" s="10">
        <v>0.1</v>
      </c>
      <c r="U5985" s="8">
        <v>282.49545637503678</v>
      </c>
      <c r="V5985" s="10">
        <v>3.36551042739811E-2</v>
      </c>
    </row>
    <row r="5986" spans="1:22" x14ac:dyDescent="0.25">
      <c r="A5986" s="6">
        <v>44767</v>
      </c>
      <c r="B5986" s="7" t="str">
        <f t="shared" si="93"/>
        <v>7</v>
      </c>
      <c r="C5986" s="17">
        <f>_xlfn.ISOWEEKNUM(Table3[[#This Row],[dt]])</f>
        <v>30</v>
      </c>
      <c r="D5986" s="1">
        <v>2647</v>
      </c>
      <c r="E5986" s="1" t="s">
        <v>10</v>
      </c>
      <c r="F5986" s="1" t="s">
        <v>90</v>
      </c>
      <c r="G5986" s="1" t="s">
        <v>62</v>
      </c>
      <c r="H5986" s="1" t="s">
        <v>11</v>
      </c>
      <c r="I5986" s="1" t="s">
        <v>21</v>
      </c>
      <c r="J5986" s="1" t="s">
        <v>13</v>
      </c>
      <c r="K5986" s="1" t="s">
        <v>14</v>
      </c>
      <c r="L5986" s="1" t="s">
        <v>76</v>
      </c>
      <c r="M5986" s="1">
        <v>126590</v>
      </c>
      <c r="N5986" s="17">
        <v>400.51595631407628</v>
      </c>
      <c r="O5986" s="8">
        <v>2956.7907373729208</v>
      </c>
      <c r="P5986" s="8">
        <v>1897.8235092940993</v>
      </c>
      <c r="Q5986" s="8">
        <f>P5986-Table3[[#This Row],[paid]]</f>
        <v>-1058.9672280788216</v>
      </c>
      <c r="R5986" s="8">
        <v>4.7384466945078856</v>
      </c>
      <c r="S5986" s="8">
        <v>2400</v>
      </c>
      <c r="T5986" s="10">
        <v>0.08</v>
      </c>
      <c r="U5986" s="8">
        <v>893.01522900833163</v>
      </c>
      <c r="V5986" s="10">
        <v>7.8424506163246199E-2</v>
      </c>
    </row>
    <row r="5987" spans="1:22" x14ac:dyDescent="0.25">
      <c r="A5987" s="6">
        <v>44767</v>
      </c>
      <c r="B5987" s="7" t="str">
        <f t="shared" si="93"/>
        <v>7</v>
      </c>
      <c r="C5987" s="17">
        <f>_xlfn.ISOWEEKNUM(Table3[[#This Row],[dt]])</f>
        <v>30</v>
      </c>
      <c r="D5987" s="1">
        <v>17962</v>
      </c>
      <c r="E5987" s="1" t="s">
        <v>10</v>
      </c>
      <c r="F5987" s="1" t="s">
        <v>94</v>
      </c>
      <c r="G5987" s="1" t="s">
        <v>25</v>
      </c>
      <c r="H5987" s="1" t="s">
        <v>11</v>
      </c>
      <c r="I5987" s="1" t="s">
        <v>12</v>
      </c>
      <c r="J5987" s="1" t="s">
        <v>23</v>
      </c>
      <c r="K5987" s="1" t="s">
        <v>15</v>
      </c>
      <c r="L5987" s="1" t="s">
        <v>77</v>
      </c>
      <c r="M5987" s="1">
        <v>99280</v>
      </c>
      <c r="N5987" s="17">
        <v>632.02557460177479</v>
      </c>
      <c r="O5987" s="8">
        <v>2274.804342674403</v>
      </c>
      <c r="P5987" s="8">
        <v>1037.3264947946623</v>
      </c>
      <c r="Q5987" s="8">
        <f>P5987-Table3[[#This Row],[paid]]</f>
        <v>-1237.4778478797407</v>
      </c>
      <c r="R5987" s="8">
        <v>1.641272974512556</v>
      </c>
      <c r="S5987" s="8">
        <v>1000</v>
      </c>
      <c r="T5987" s="10">
        <v>0.06</v>
      </c>
      <c r="U5987" s="8">
        <v>307.81092768262948</v>
      </c>
      <c r="V5987" s="10">
        <v>4.9455809273042224E-2</v>
      </c>
    </row>
    <row r="5988" spans="1:22" x14ac:dyDescent="0.25">
      <c r="A5988" s="6">
        <v>44767</v>
      </c>
      <c r="B5988" s="7" t="str">
        <f t="shared" si="93"/>
        <v>7</v>
      </c>
      <c r="C5988" s="17">
        <f>_xlfn.ISOWEEKNUM(Table3[[#This Row],[dt]])</f>
        <v>30</v>
      </c>
      <c r="D5988" s="1">
        <v>16911</v>
      </c>
      <c r="E5988" s="1" t="s">
        <v>10</v>
      </c>
      <c r="F5988" s="1" t="s">
        <v>90</v>
      </c>
      <c r="G5988" s="1" t="s">
        <v>55</v>
      </c>
      <c r="H5988" s="1" t="s">
        <v>11</v>
      </c>
      <c r="I5988" s="1" t="s">
        <v>18</v>
      </c>
      <c r="J5988" s="1" t="s">
        <v>16</v>
      </c>
      <c r="K5988" s="1" t="s">
        <v>15</v>
      </c>
      <c r="L5988" s="1" t="s">
        <v>77</v>
      </c>
      <c r="M5988" s="1">
        <v>102290</v>
      </c>
      <c r="N5988" s="17">
        <v>469.0110170031204</v>
      </c>
      <c r="O5988" s="8">
        <v>2902.0742217594056</v>
      </c>
      <c r="P5988" s="8">
        <v>1575.3527571364793</v>
      </c>
      <c r="Q5988" s="8">
        <f>P5988-Table3[[#This Row],[paid]]</f>
        <v>-1326.7214646229263</v>
      </c>
      <c r="R5988" s="8">
        <v>3.3588822011104233</v>
      </c>
      <c r="S5988" s="8">
        <v>2400</v>
      </c>
      <c r="T5988" s="10">
        <v>0.11</v>
      </c>
      <c r="U5988" s="8">
        <v>95.517744523910366</v>
      </c>
      <c r="V5988" s="10">
        <v>1.0105434490910795E-2</v>
      </c>
    </row>
    <row r="5989" spans="1:22" x14ac:dyDescent="0.25">
      <c r="A5989" s="6">
        <v>44767</v>
      </c>
      <c r="B5989" s="7" t="str">
        <f t="shared" si="93"/>
        <v>7</v>
      </c>
      <c r="C5989" s="17">
        <f>_xlfn.ISOWEEKNUM(Table3[[#This Row],[dt]])</f>
        <v>30</v>
      </c>
      <c r="D5989" s="1">
        <v>17247</v>
      </c>
      <c r="E5989" s="1" t="s">
        <v>10</v>
      </c>
      <c r="F5989" s="1" t="s">
        <v>89</v>
      </c>
      <c r="G5989" s="1" t="s">
        <v>69</v>
      </c>
      <c r="H5989" s="1" t="s">
        <v>11</v>
      </c>
      <c r="I5989" s="1" t="s">
        <v>18</v>
      </c>
      <c r="J5989" s="1" t="s">
        <v>16</v>
      </c>
      <c r="K5989" s="1" t="s">
        <v>15</v>
      </c>
      <c r="L5989" s="1" t="s">
        <v>79</v>
      </c>
      <c r="M5989" s="1">
        <v>133600</v>
      </c>
      <c r="N5989" s="17">
        <v>368.0028664845255</v>
      </c>
      <c r="O5989" s="8">
        <v>2649.8350094352509</v>
      </c>
      <c r="P5989" s="8">
        <v>1321.3372346656124</v>
      </c>
      <c r="Q5989" s="8">
        <f>P5989-Table3[[#This Row],[paid]]</f>
        <v>-1328.4977747696385</v>
      </c>
      <c r="R5989" s="8">
        <v>3.590562343408199</v>
      </c>
      <c r="S5989" s="8">
        <v>800</v>
      </c>
      <c r="T5989" s="10">
        <v>7.0000000000000007E-2</v>
      </c>
      <c r="U5989" s="8">
        <v>369.64354886659368</v>
      </c>
      <c r="V5989" s="10">
        <v>4.6624931567922613E-2</v>
      </c>
    </row>
    <row r="5990" spans="1:22" x14ac:dyDescent="0.25">
      <c r="A5990" s="6">
        <v>44767</v>
      </c>
      <c r="B5990" s="7" t="str">
        <f t="shared" si="93"/>
        <v>7</v>
      </c>
      <c r="C5990" s="17">
        <f>_xlfn.ISOWEEKNUM(Table3[[#This Row],[dt]])</f>
        <v>30</v>
      </c>
      <c r="D5990" s="1">
        <v>16845</v>
      </c>
      <c r="E5990" s="1" t="s">
        <v>10</v>
      </c>
      <c r="F5990" s="1" t="s">
        <v>92</v>
      </c>
      <c r="G5990" s="1" t="s">
        <v>60</v>
      </c>
      <c r="H5990" s="1" t="s">
        <v>11</v>
      </c>
      <c r="I5990" s="1" t="s">
        <v>12</v>
      </c>
      <c r="J5990" s="1" t="s">
        <v>13</v>
      </c>
      <c r="K5990" s="1" t="s">
        <v>15</v>
      </c>
      <c r="L5990" s="1" t="s">
        <v>77</v>
      </c>
      <c r="M5990" s="1">
        <v>488160</v>
      </c>
      <c r="N5990" s="17">
        <v>1772.9367030188719</v>
      </c>
      <c r="O5990" s="8">
        <v>7305.4458359249957</v>
      </c>
      <c r="P5990" s="8">
        <v>5963.2104302153812</v>
      </c>
      <c r="Q5990" s="8">
        <f>P5990-Table3[[#This Row],[paid]]</f>
        <v>-1342.2354057096145</v>
      </c>
      <c r="R5990" s="8">
        <v>3.363464933667125</v>
      </c>
      <c r="S5990" s="8">
        <v>3200</v>
      </c>
      <c r="T5990" s="10">
        <v>7.0000000000000007E-2</v>
      </c>
      <c r="U5990" s="8">
        <v>1365.5012700293175</v>
      </c>
      <c r="V5990" s="10">
        <v>3.8164600707653769E-2</v>
      </c>
    </row>
    <row r="5991" spans="1:22" x14ac:dyDescent="0.25">
      <c r="A5991" s="6">
        <v>44767</v>
      </c>
      <c r="B5991" s="7" t="str">
        <f t="shared" si="93"/>
        <v>7</v>
      </c>
      <c r="C5991" s="17">
        <f>_xlfn.ISOWEEKNUM(Table3[[#This Row],[dt]])</f>
        <v>30</v>
      </c>
      <c r="D5991" s="1">
        <v>5289</v>
      </c>
      <c r="E5991" s="1" t="s">
        <v>10</v>
      </c>
      <c r="F5991" s="1" t="s">
        <v>89</v>
      </c>
      <c r="G5991" s="1" t="s">
        <v>71</v>
      </c>
      <c r="H5991" s="1" t="s">
        <v>17</v>
      </c>
      <c r="I5991" s="1" t="s">
        <v>12</v>
      </c>
      <c r="J5991" s="1" t="s">
        <v>16</v>
      </c>
      <c r="K5991" s="1" t="s">
        <v>14</v>
      </c>
      <c r="L5991" s="1" t="s">
        <v>75</v>
      </c>
      <c r="M5991" s="1">
        <v>533870</v>
      </c>
      <c r="N5991" s="17">
        <v>1718.5985654073702</v>
      </c>
      <c r="O5991" s="8">
        <v>10396.559409453897</v>
      </c>
      <c r="P5991" s="8">
        <v>8942.6987418718545</v>
      </c>
      <c r="Q5991" s="8">
        <f>P5991-Table3[[#This Row],[paid]]</f>
        <v>-1453.8606675820429</v>
      </c>
      <c r="R5991" s="8">
        <v>5.2034831879148644</v>
      </c>
      <c r="S5991" s="8">
        <v>12400</v>
      </c>
      <c r="T5991" s="10">
        <v>0.04</v>
      </c>
      <c r="U5991" s="8">
        <v>876.12205682315255</v>
      </c>
      <c r="V5991" s="10">
        <v>1.6328442567360185E-2</v>
      </c>
    </row>
    <row r="5992" spans="1:22" x14ac:dyDescent="0.25">
      <c r="A5992" s="6">
        <v>44767</v>
      </c>
      <c r="B5992" s="7" t="str">
        <f t="shared" si="93"/>
        <v>7</v>
      </c>
      <c r="C5992" s="17">
        <f>_xlfn.ISOWEEKNUM(Table3[[#This Row],[dt]])</f>
        <v>30</v>
      </c>
      <c r="D5992" s="1">
        <v>2480</v>
      </c>
      <c r="E5992" s="1" t="s">
        <v>10</v>
      </c>
      <c r="F5992" s="1" t="s">
        <v>95</v>
      </c>
      <c r="G5992" s="1" t="s">
        <v>55</v>
      </c>
      <c r="H5992" s="1" t="s">
        <v>17</v>
      </c>
      <c r="I5992" s="1" t="s">
        <v>12</v>
      </c>
      <c r="J5992" s="1" t="s">
        <v>13</v>
      </c>
      <c r="K5992" s="1" t="s">
        <v>14</v>
      </c>
      <c r="L5992" s="1" t="s">
        <v>78</v>
      </c>
      <c r="M5992" s="1">
        <v>479630</v>
      </c>
      <c r="N5992" s="17">
        <v>1245.6101317623782</v>
      </c>
      <c r="O5992" s="8">
        <v>14834.743289130238</v>
      </c>
      <c r="P5992" s="8">
        <v>13332.111502910944</v>
      </c>
      <c r="Q5992" s="8">
        <f>P5992-Table3[[#This Row],[paid]]</f>
        <v>-1502.6317862192936</v>
      </c>
      <c r="R5992" s="8">
        <v>10.703277986385451</v>
      </c>
      <c r="S5992" s="8">
        <v>50000</v>
      </c>
      <c r="T5992" s="10">
        <v>0.06</v>
      </c>
      <c r="U5992" s="8">
        <v>4013.2514268839959</v>
      </c>
      <c r="V5992" s="10">
        <v>5.0170240300492275E-2</v>
      </c>
    </row>
    <row r="5993" spans="1:22" x14ac:dyDescent="0.25">
      <c r="A5993" s="6">
        <v>44767</v>
      </c>
      <c r="B5993" s="7" t="str">
        <f t="shared" si="93"/>
        <v>7</v>
      </c>
      <c r="C5993" s="17">
        <f>_xlfn.ISOWEEKNUM(Table3[[#This Row],[dt]])</f>
        <v>30</v>
      </c>
      <c r="D5993" s="1">
        <v>5247</v>
      </c>
      <c r="E5993" s="1" t="s">
        <v>10</v>
      </c>
      <c r="F5993" s="1" t="s">
        <v>91</v>
      </c>
      <c r="G5993" s="1" t="s">
        <v>33</v>
      </c>
      <c r="H5993" s="1" t="s">
        <v>11</v>
      </c>
      <c r="I5993" s="1" t="s">
        <v>18</v>
      </c>
      <c r="J5993" s="1" t="s">
        <v>13</v>
      </c>
      <c r="K5993" s="1" t="s">
        <v>15</v>
      </c>
      <c r="L5993" s="1" t="s">
        <v>77</v>
      </c>
      <c r="M5993" s="1">
        <v>177030</v>
      </c>
      <c r="N5993" s="17">
        <v>361.6547497446374</v>
      </c>
      <c r="O5993" s="8">
        <v>3781.0604585242831</v>
      </c>
      <c r="P5993" s="8">
        <v>2150.0604935486531</v>
      </c>
      <c r="Q5993" s="8">
        <f>P5993-Table3[[#This Row],[paid]]</f>
        <v>-1630.9999649756301</v>
      </c>
      <c r="R5993" s="8">
        <v>5.9450636140318913</v>
      </c>
      <c r="S5993" s="8">
        <v>2400</v>
      </c>
      <c r="T5993" s="10">
        <v>7.0000000000000007E-2</v>
      </c>
      <c r="U5993" s="8">
        <v>311.92817057438782</v>
      </c>
      <c r="V5993" s="10">
        <v>2.4179798003384975E-2</v>
      </c>
    </row>
    <row r="5994" spans="1:22" x14ac:dyDescent="0.25">
      <c r="A5994" s="6">
        <v>44767</v>
      </c>
      <c r="B5994" s="7" t="str">
        <f t="shared" si="93"/>
        <v>7</v>
      </c>
      <c r="C5994" s="17">
        <f>_xlfn.ISOWEEKNUM(Table3[[#This Row],[dt]])</f>
        <v>30</v>
      </c>
      <c r="D5994" s="1">
        <v>10543</v>
      </c>
      <c r="E5994" s="1" t="s">
        <v>10</v>
      </c>
      <c r="F5994" s="1" t="s">
        <v>94</v>
      </c>
      <c r="G5994" s="1" t="s">
        <v>35</v>
      </c>
      <c r="H5994" s="1" t="s">
        <v>19</v>
      </c>
      <c r="I5994" s="1" t="s">
        <v>18</v>
      </c>
      <c r="J5994" s="1" t="s">
        <v>13</v>
      </c>
      <c r="K5994" s="1" t="s">
        <v>14</v>
      </c>
      <c r="L5994" s="1" t="s">
        <v>81</v>
      </c>
      <c r="M5994" s="1">
        <v>73780</v>
      </c>
      <c r="N5994" s="17">
        <v>56.387047467145166</v>
      </c>
      <c r="O5994" s="8">
        <v>2116.0015567513624</v>
      </c>
      <c r="P5994" s="8">
        <v>432.30101529381204</v>
      </c>
      <c r="Q5994" s="8">
        <f>P5994-Table3[[#This Row],[paid]]</f>
        <v>-1683.7005414575503</v>
      </c>
      <c r="R5994" s="8">
        <v>7.6666723070701526</v>
      </c>
      <c r="S5994" s="8">
        <v>600</v>
      </c>
      <c r="T5994" s="10">
        <v>8.5000000000000006E-2</v>
      </c>
      <c r="U5994" s="8">
        <v>143.79101831594269</v>
      </c>
      <c r="V5994" s="10">
        <v>5.5436302186419636E-2</v>
      </c>
    </row>
    <row r="5995" spans="1:22" x14ac:dyDescent="0.25">
      <c r="A5995" s="6">
        <v>44767</v>
      </c>
      <c r="B5995" s="7" t="str">
        <f t="shared" si="93"/>
        <v>7</v>
      </c>
      <c r="C5995" s="17">
        <f>_xlfn.ISOWEEKNUM(Table3[[#This Row],[dt]])</f>
        <v>30</v>
      </c>
      <c r="D5995" s="1">
        <v>16205</v>
      </c>
      <c r="E5995" s="1" t="s">
        <v>10</v>
      </c>
      <c r="F5995" s="1" t="s">
        <v>91</v>
      </c>
      <c r="G5995" s="1" t="s">
        <v>49</v>
      </c>
      <c r="H5995" s="1" t="s">
        <v>17</v>
      </c>
      <c r="I5995" s="1" t="s">
        <v>12</v>
      </c>
      <c r="J5995" s="1" t="s">
        <v>13</v>
      </c>
      <c r="K5995" s="1" t="s">
        <v>14</v>
      </c>
      <c r="L5995" s="1" t="s">
        <v>76</v>
      </c>
      <c r="M5995" s="1">
        <v>157180</v>
      </c>
      <c r="N5995" s="17">
        <v>994.05081234325598</v>
      </c>
      <c r="O5995" s="8">
        <v>5987.9373058750371</v>
      </c>
      <c r="P5995" s="8">
        <v>4276.0876028488274</v>
      </c>
      <c r="Q5995" s="8">
        <f>P5995-Table3[[#This Row],[paid]]</f>
        <v>-1711.8497030262097</v>
      </c>
      <c r="R5995" s="8">
        <v>4.3016790990481582</v>
      </c>
      <c r="S5995" s="8">
        <v>5200</v>
      </c>
      <c r="T5995" s="10">
        <v>0.09</v>
      </c>
      <c r="U5995" s="8">
        <v>842.0506970324675</v>
      </c>
      <c r="V5995" s="10">
        <v>3.2820137441816132E-2</v>
      </c>
    </row>
    <row r="5996" spans="1:22" x14ac:dyDescent="0.25">
      <c r="A5996" s="6">
        <v>44767</v>
      </c>
      <c r="B5996" s="7" t="str">
        <f t="shared" si="93"/>
        <v>7</v>
      </c>
      <c r="C5996" s="17">
        <f>_xlfn.ISOWEEKNUM(Table3[[#This Row],[dt]])</f>
        <v>30</v>
      </c>
      <c r="D5996" s="1">
        <v>16842</v>
      </c>
      <c r="E5996" s="1" t="s">
        <v>10</v>
      </c>
      <c r="F5996" s="1" t="s">
        <v>89</v>
      </c>
      <c r="G5996" s="1" t="s">
        <v>43</v>
      </c>
      <c r="H5996" s="1" t="s">
        <v>11</v>
      </c>
      <c r="I5996" s="1" t="s">
        <v>12</v>
      </c>
      <c r="J5996" s="1" t="s">
        <v>16</v>
      </c>
      <c r="K5996" s="1" t="s">
        <v>14</v>
      </c>
      <c r="L5996" s="1" t="s">
        <v>79</v>
      </c>
      <c r="M5996" s="1">
        <v>213310</v>
      </c>
      <c r="N5996" s="17">
        <v>914.0594738749935</v>
      </c>
      <c r="O5996" s="8">
        <v>3362.3478400774011</v>
      </c>
      <c r="P5996" s="8">
        <v>1547.5256282406192</v>
      </c>
      <c r="Q5996" s="8">
        <f>P5996-Table3[[#This Row],[paid]]</f>
        <v>-1814.8222118367819</v>
      </c>
      <c r="R5996" s="8">
        <v>1.693025095708661</v>
      </c>
      <c r="S5996" s="8">
        <v>1800</v>
      </c>
      <c r="T5996" s="10">
        <v>0.14000000000000001</v>
      </c>
      <c r="U5996" s="8">
        <v>1108.2360226533681</v>
      </c>
      <c r="V5996" s="10">
        <v>0.11935569945006563</v>
      </c>
    </row>
    <row r="5997" spans="1:22" x14ac:dyDescent="0.25">
      <c r="A5997" s="6">
        <v>44767</v>
      </c>
      <c r="B5997" s="7" t="str">
        <f t="shared" si="93"/>
        <v>7</v>
      </c>
      <c r="C5997" s="17">
        <f>_xlfn.ISOWEEKNUM(Table3[[#This Row],[dt]])</f>
        <v>30</v>
      </c>
      <c r="D5997" s="1">
        <v>2370</v>
      </c>
      <c r="E5997" s="1" t="s">
        <v>10</v>
      </c>
      <c r="F5997" s="1" t="s">
        <v>91</v>
      </c>
      <c r="G5997" s="1" t="s">
        <v>39</v>
      </c>
      <c r="H5997" s="1" t="s">
        <v>17</v>
      </c>
      <c r="I5997" s="1" t="s">
        <v>12</v>
      </c>
      <c r="J5997" s="1" t="s">
        <v>13</v>
      </c>
      <c r="K5997" s="1" t="s">
        <v>14</v>
      </c>
      <c r="L5997" s="1" t="s">
        <v>79</v>
      </c>
      <c r="M5997" s="1">
        <v>114400</v>
      </c>
      <c r="N5997" s="17">
        <v>236.68535961234824</v>
      </c>
      <c r="O5997" s="8">
        <v>4029.8849139418658</v>
      </c>
      <c r="P5997" s="8">
        <v>2091.6990352033058</v>
      </c>
      <c r="Q5997" s="8">
        <f>P5997-Table3[[#This Row],[paid]]</f>
        <v>-1938.1858787385599</v>
      </c>
      <c r="R5997" s="8">
        <v>8.8374669165391779</v>
      </c>
      <c r="S5997" s="8">
        <v>30000</v>
      </c>
      <c r="T5997" s="10">
        <v>0.08</v>
      </c>
      <c r="U5997" s="8">
        <v>454.50051849019491</v>
      </c>
      <c r="V5997" s="10">
        <v>3.6214620335028189E-2</v>
      </c>
    </row>
    <row r="5998" spans="1:22" x14ac:dyDescent="0.25">
      <c r="A5998" s="6">
        <v>44767</v>
      </c>
      <c r="B5998" s="7" t="str">
        <f t="shared" si="93"/>
        <v>7</v>
      </c>
      <c r="C5998" s="17">
        <f>_xlfn.ISOWEEKNUM(Table3[[#This Row],[dt]])</f>
        <v>30</v>
      </c>
      <c r="D5998" s="1">
        <v>14988</v>
      </c>
      <c r="E5998" s="1" t="s">
        <v>10</v>
      </c>
      <c r="F5998" s="1" t="s">
        <v>92</v>
      </c>
      <c r="G5998" s="1" t="s">
        <v>55</v>
      </c>
      <c r="H5998" s="1" t="s">
        <v>11</v>
      </c>
      <c r="I5998" s="1" t="s">
        <v>12</v>
      </c>
      <c r="J5998" s="1" t="s">
        <v>16</v>
      </c>
      <c r="K5998" s="1" t="s">
        <v>14</v>
      </c>
      <c r="L5998" s="1" t="s">
        <v>76</v>
      </c>
      <c r="M5998" s="1">
        <v>148030</v>
      </c>
      <c r="N5998" s="17">
        <v>540.11952692501256</v>
      </c>
      <c r="O5998" s="8">
        <v>4046.5214398200028</v>
      </c>
      <c r="P5998" s="8">
        <v>1794.421384045567</v>
      </c>
      <c r="Q5998" s="8">
        <f>P5998-Table3[[#This Row],[paid]]</f>
        <v>-2252.1000557744355</v>
      </c>
      <c r="R5998" s="8">
        <v>3.3222671919704458</v>
      </c>
      <c r="S5998" s="8">
        <v>1200</v>
      </c>
      <c r="T5998" s="10">
        <v>0.13</v>
      </c>
      <c r="U5998" s="8">
        <v>442.95566214394535</v>
      </c>
      <c r="V5998" s="10">
        <v>4.1141921483467361E-2</v>
      </c>
    </row>
    <row r="5999" spans="1:22" x14ac:dyDescent="0.25">
      <c r="A5999" s="6">
        <v>44767</v>
      </c>
      <c r="B5999" s="7" t="str">
        <f t="shared" si="93"/>
        <v>7</v>
      </c>
      <c r="C5999" s="17">
        <f>_xlfn.ISOWEEKNUM(Table3[[#This Row],[dt]])</f>
        <v>30</v>
      </c>
      <c r="D5999" s="1">
        <v>7581</v>
      </c>
      <c r="E5999" s="1" t="s">
        <v>10</v>
      </c>
      <c r="F5999" s="1" t="s">
        <v>94</v>
      </c>
      <c r="G5999" s="1" t="s">
        <v>56</v>
      </c>
      <c r="H5999" s="1" t="s">
        <v>11</v>
      </c>
      <c r="I5999" s="1" t="s">
        <v>12</v>
      </c>
      <c r="J5999" s="1" t="s">
        <v>13</v>
      </c>
      <c r="K5999" s="1" t="s">
        <v>14</v>
      </c>
      <c r="L5999" s="1" t="s">
        <v>77</v>
      </c>
      <c r="M5999" s="1">
        <v>144330</v>
      </c>
      <c r="N5999" s="17">
        <v>821.3926036157419</v>
      </c>
      <c r="O5999" s="8">
        <v>4454.0721897202975</v>
      </c>
      <c r="P5999" s="8">
        <v>1077.3091733235642</v>
      </c>
      <c r="Q5999" s="8">
        <f>P5999-Table3[[#This Row],[paid]]</f>
        <v>-3376.7630163967333</v>
      </c>
      <c r="R5999" s="8">
        <v>1.3115642490342454</v>
      </c>
      <c r="S5999" s="8">
        <v>1200</v>
      </c>
      <c r="T5999" s="10">
        <v>0.17</v>
      </c>
      <c r="U5999" s="8">
        <v>133.88363347236645</v>
      </c>
      <c r="V5999" s="10">
        <v>2.0712660269308968E-2</v>
      </c>
    </row>
    <row r="6000" spans="1:22" x14ac:dyDescent="0.25">
      <c r="A6000" s="6">
        <v>44767</v>
      </c>
      <c r="B6000" s="7" t="str">
        <f t="shared" si="93"/>
        <v>7</v>
      </c>
      <c r="C6000" s="17">
        <f>_xlfn.ISOWEEKNUM(Table3[[#This Row],[dt]])</f>
        <v>30</v>
      </c>
      <c r="D6000" s="1">
        <v>5351</v>
      </c>
      <c r="E6000" s="1" t="s">
        <v>10</v>
      </c>
      <c r="F6000" s="1" t="s">
        <v>92</v>
      </c>
      <c r="G6000" s="1" t="s">
        <v>43</v>
      </c>
      <c r="H6000" s="1" t="s">
        <v>17</v>
      </c>
      <c r="I6000" s="1" t="s">
        <v>12</v>
      </c>
      <c r="J6000" s="1" t="s">
        <v>13</v>
      </c>
      <c r="K6000" s="1" t="s">
        <v>14</v>
      </c>
      <c r="L6000" s="1" t="s">
        <v>80</v>
      </c>
      <c r="M6000" s="1">
        <v>282090</v>
      </c>
      <c r="N6000" s="17">
        <v>533.31221083232788</v>
      </c>
      <c r="O6000" s="8">
        <v>6533.9327212668049</v>
      </c>
      <c r="P6000" s="8">
        <v>2918.4473241277119</v>
      </c>
      <c r="Q6000" s="8">
        <f>P6000-Table3[[#This Row],[paid]]</f>
        <v>-3615.485397139093</v>
      </c>
      <c r="R6000" s="8">
        <v>5.4723054616974913</v>
      </c>
      <c r="S6000" s="8">
        <v>4000</v>
      </c>
      <c r="T6000" s="10">
        <v>0.06</v>
      </c>
      <c r="U6000" s="8">
        <v>711.69053902200517</v>
      </c>
      <c r="V6000" s="10">
        <v>4.0643217664534499E-2</v>
      </c>
    </row>
    <row r="6001" spans="1:22" x14ac:dyDescent="0.25">
      <c r="A6001" s="6">
        <v>44767</v>
      </c>
      <c r="B6001" s="7" t="str">
        <f t="shared" si="93"/>
        <v>7</v>
      </c>
      <c r="C6001" s="17">
        <f>_xlfn.ISOWEEKNUM(Table3[[#This Row],[dt]])</f>
        <v>30</v>
      </c>
      <c r="D6001" s="1">
        <v>5585</v>
      </c>
      <c r="E6001" s="1" t="s">
        <v>10</v>
      </c>
      <c r="F6001" s="1" t="s">
        <v>90</v>
      </c>
      <c r="G6001" s="1" t="s">
        <v>50</v>
      </c>
      <c r="H6001" s="1" t="s">
        <v>19</v>
      </c>
      <c r="I6001" s="1" t="s">
        <v>12</v>
      </c>
      <c r="J6001" s="1" t="s">
        <v>13</v>
      </c>
      <c r="K6001" s="1" t="s">
        <v>14</v>
      </c>
      <c r="L6001" s="1" t="s">
        <v>79</v>
      </c>
      <c r="M6001" s="1">
        <v>253050</v>
      </c>
      <c r="N6001" s="17">
        <v>175.13043015332198</v>
      </c>
      <c r="O6001" s="8">
        <v>6484.2121793580909</v>
      </c>
      <c r="P6001" s="8">
        <v>1617.6394133566835</v>
      </c>
      <c r="Q6001" s="8">
        <f>P6001-Table3[[#This Row],[paid]]</f>
        <v>-4866.5727660014072</v>
      </c>
      <c r="R6001" s="8">
        <v>9.2367694862650858</v>
      </c>
      <c r="S6001" s="8">
        <v>1200</v>
      </c>
      <c r="T6001" s="10">
        <v>7.0000000000000007E-2</v>
      </c>
      <c r="U6001" s="8">
        <v>398.03206956058119</v>
      </c>
      <c r="V6001" s="10">
        <v>4.10095585656143E-2</v>
      </c>
    </row>
    <row r="6002" spans="1:22" x14ac:dyDescent="0.25">
      <c r="A6002" s="6">
        <v>44768</v>
      </c>
      <c r="B6002" s="7" t="str">
        <f t="shared" si="93"/>
        <v>7</v>
      </c>
      <c r="C6002" s="17">
        <f>_xlfn.ISOWEEKNUM(Table3[[#This Row],[dt]])</f>
        <v>30</v>
      </c>
      <c r="D6002" s="1">
        <v>5585</v>
      </c>
      <c r="E6002" s="1" t="s">
        <v>10</v>
      </c>
      <c r="F6002" s="1" t="s">
        <v>91</v>
      </c>
      <c r="G6002" s="1" t="s">
        <v>38</v>
      </c>
      <c r="H6002" s="1" t="s">
        <v>19</v>
      </c>
      <c r="I6002" s="1" t="s">
        <v>12</v>
      </c>
      <c r="J6002" s="1" t="s">
        <v>13</v>
      </c>
      <c r="K6002" s="1" t="s">
        <v>14</v>
      </c>
      <c r="L6002" s="1" t="s">
        <v>80</v>
      </c>
      <c r="M6002" s="1">
        <v>1253370</v>
      </c>
      <c r="N6002" s="17">
        <v>846.33052102695171</v>
      </c>
      <c r="O6002" s="8">
        <v>28259.461628847483</v>
      </c>
      <c r="P6002" s="8">
        <v>42861.729183304014</v>
      </c>
      <c r="Q6002" s="8">
        <f>P6002-Table3[[#This Row],[paid]]</f>
        <v>14602.267554456532</v>
      </c>
      <c r="R6002" s="8">
        <v>50.64419646746861</v>
      </c>
      <c r="S6002" s="8">
        <v>25000</v>
      </c>
      <c r="T6002" s="10">
        <v>7.0000000000000007E-2</v>
      </c>
      <c r="U6002" s="8">
        <v>17365.489228872764</v>
      </c>
      <c r="V6002" s="10">
        <v>6.7525231948400433E-2</v>
      </c>
    </row>
    <row r="6003" spans="1:22" x14ac:dyDescent="0.25">
      <c r="A6003" s="6">
        <v>44768</v>
      </c>
      <c r="B6003" s="7" t="str">
        <f t="shared" si="93"/>
        <v>7</v>
      </c>
      <c r="C6003" s="17">
        <f>_xlfn.ISOWEEKNUM(Table3[[#This Row],[dt]])</f>
        <v>30</v>
      </c>
      <c r="D6003" s="1">
        <v>2480</v>
      </c>
      <c r="E6003" s="1" t="s">
        <v>10</v>
      </c>
      <c r="F6003" s="1" t="s">
        <v>94</v>
      </c>
      <c r="G6003" s="1" t="s">
        <v>63</v>
      </c>
      <c r="H6003" s="1" t="s">
        <v>17</v>
      </c>
      <c r="I6003" s="1" t="s">
        <v>12</v>
      </c>
      <c r="J6003" s="1" t="s">
        <v>13</v>
      </c>
      <c r="K6003" s="1" t="s">
        <v>14</v>
      </c>
      <c r="L6003" s="1" t="s">
        <v>75</v>
      </c>
      <c r="M6003" s="1">
        <v>870540</v>
      </c>
      <c r="N6003" s="17">
        <v>1772.3599924521554</v>
      </c>
      <c r="O6003" s="8">
        <v>26818.848905114832</v>
      </c>
      <c r="P6003" s="8">
        <v>38644.434831743762</v>
      </c>
      <c r="Q6003" s="8">
        <f>P6003-Table3[[#This Row],[paid]]</f>
        <v>11825.58592662893</v>
      </c>
      <c r="R6003" s="8">
        <v>21.803942199280353</v>
      </c>
      <c r="S6003" s="8">
        <v>50000</v>
      </c>
      <c r="T6003" s="10">
        <v>0.06</v>
      </c>
      <c r="U6003" s="8">
        <v>6891.8338990865741</v>
      </c>
      <c r="V6003" s="10">
        <v>2.9723270328113775E-2</v>
      </c>
    </row>
    <row r="6004" spans="1:22" x14ac:dyDescent="0.25">
      <c r="A6004" s="6">
        <v>44768</v>
      </c>
      <c r="B6004" s="7" t="str">
        <f t="shared" si="93"/>
        <v>7</v>
      </c>
      <c r="C6004" s="17">
        <f>_xlfn.ISOWEEKNUM(Table3[[#This Row],[dt]])</f>
        <v>30</v>
      </c>
      <c r="D6004" s="1">
        <v>12394</v>
      </c>
      <c r="E6004" s="1" t="s">
        <v>10</v>
      </c>
      <c r="F6004" s="1" t="s">
        <v>91</v>
      </c>
      <c r="G6004" s="1" t="s">
        <v>42</v>
      </c>
      <c r="H6004" s="1" t="s">
        <v>17</v>
      </c>
      <c r="I6004" s="1" t="s">
        <v>12</v>
      </c>
      <c r="J6004" s="1" t="s">
        <v>13</v>
      </c>
      <c r="K6004" s="1" t="s">
        <v>14</v>
      </c>
      <c r="L6004" s="1" t="s">
        <v>80</v>
      </c>
      <c r="M6004" s="1">
        <v>348960</v>
      </c>
      <c r="N6004" s="17">
        <v>1787.7898962157024</v>
      </c>
      <c r="O6004" s="8">
        <v>19329.208201525809</v>
      </c>
      <c r="P6004" s="8">
        <v>29687.769007334649</v>
      </c>
      <c r="Q6004" s="8">
        <f>P6004-Table3[[#This Row],[paid]]</f>
        <v>10358.56080580884</v>
      </c>
      <c r="R6004" s="8">
        <v>16.605848970383001</v>
      </c>
      <c r="S6004" s="8">
        <v>37000</v>
      </c>
      <c r="T6004" s="10">
        <v>7.0000000000000007E-2</v>
      </c>
      <c r="U6004" s="8">
        <v>8643.701969998745</v>
      </c>
      <c r="V6004" s="10">
        <v>4.8525606442298592E-2</v>
      </c>
    </row>
    <row r="6005" spans="1:22" x14ac:dyDescent="0.25">
      <c r="A6005" s="6">
        <v>44768</v>
      </c>
      <c r="B6005" s="7" t="str">
        <f t="shared" si="93"/>
        <v>7</v>
      </c>
      <c r="C6005" s="17">
        <f>_xlfn.ISOWEEKNUM(Table3[[#This Row],[dt]])</f>
        <v>30</v>
      </c>
      <c r="D6005" s="1">
        <v>17947</v>
      </c>
      <c r="E6005" s="1" t="s">
        <v>10</v>
      </c>
      <c r="F6005" s="1" t="s">
        <v>94</v>
      </c>
      <c r="G6005" s="1" t="s">
        <v>55</v>
      </c>
      <c r="H6005" s="1" t="s">
        <v>19</v>
      </c>
      <c r="I6005" s="1" t="s">
        <v>12</v>
      </c>
      <c r="J6005" s="1" t="s">
        <v>16</v>
      </c>
      <c r="K6005" s="1" t="s">
        <v>14</v>
      </c>
      <c r="L6005" s="1" t="s">
        <v>77</v>
      </c>
      <c r="M6005" s="1">
        <v>481740</v>
      </c>
      <c r="N6005" s="17">
        <v>666.18686868686871</v>
      </c>
      <c r="O6005" s="8">
        <v>9230.4591771205669</v>
      </c>
      <c r="P6005" s="8">
        <v>14853.165931758262</v>
      </c>
      <c r="Q6005" s="8">
        <f>P6005-Table3[[#This Row],[paid]]</f>
        <v>5622.7067546376948</v>
      </c>
      <c r="R6005" s="8">
        <v>22.295795113817793</v>
      </c>
      <c r="S6005" s="8">
        <v>18600</v>
      </c>
      <c r="T6005" s="10">
        <v>0.15</v>
      </c>
      <c r="U6005" s="8">
        <v>792.85927035844065</v>
      </c>
      <c r="V6005" s="10">
        <v>8.896636066245316E-3</v>
      </c>
    </row>
    <row r="6006" spans="1:22" x14ac:dyDescent="0.25">
      <c r="A6006" s="6">
        <v>44768</v>
      </c>
      <c r="B6006" s="7" t="str">
        <f t="shared" si="93"/>
        <v>7</v>
      </c>
      <c r="C6006" s="17">
        <f>_xlfn.ISOWEEKNUM(Table3[[#This Row],[dt]])</f>
        <v>30</v>
      </c>
      <c r="D6006" s="1">
        <v>17962</v>
      </c>
      <c r="E6006" s="1" t="s">
        <v>10</v>
      </c>
      <c r="F6006" s="1" t="s">
        <v>91</v>
      </c>
      <c r="G6006" s="1" t="s">
        <v>63</v>
      </c>
      <c r="H6006" s="1" t="s">
        <v>11</v>
      </c>
      <c r="I6006" s="1" t="s">
        <v>12</v>
      </c>
      <c r="J6006" s="1" t="s">
        <v>23</v>
      </c>
      <c r="K6006" s="1" t="s">
        <v>15</v>
      </c>
      <c r="L6006" s="1" t="s">
        <v>77</v>
      </c>
      <c r="M6006" s="1">
        <v>351780</v>
      </c>
      <c r="N6006" s="17">
        <v>1659.1990284407038</v>
      </c>
      <c r="O6006" s="8">
        <v>8459.3886852906599</v>
      </c>
      <c r="P6006" s="8">
        <v>14007.793900036473</v>
      </c>
      <c r="Q6006" s="8">
        <f>P6006-Table3[[#This Row],[paid]]</f>
        <v>5548.4052147458133</v>
      </c>
      <c r="R6006" s="8">
        <v>8.4425036779347913</v>
      </c>
      <c r="S6006" s="8">
        <v>9400</v>
      </c>
      <c r="T6006" s="10">
        <v>0.06</v>
      </c>
      <c r="U6006" s="8">
        <v>2223.2701002047111</v>
      </c>
      <c r="V6006" s="10">
        <v>2.6452774744195825E-2</v>
      </c>
    </row>
    <row r="6007" spans="1:22" x14ac:dyDescent="0.25">
      <c r="A6007" s="6">
        <v>44768</v>
      </c>
      <c r="B6007" s="7" t="str">
        <f t="shared" si="93"/>
        <v>7</v>
      </c>
      <c r="C6007" s="17">
        <f>_xlfn.ISOWEEKNUM(Table3[[#This Row],[dt]])</f>
        <v>30</v>
      </c>
      <c r="D6007" s="1">
        <v>2796</v>
      </c>
      <c r="E6007" s="1" t="s">
        <v>10</v>
      </c>
      <c r="F6007" s="1" t="s">
        <v>89</v>
      </c>
      <c r="G6007" s="1" t="s">
        <v>71</v>
      </c>
      <c r="H6007" s="1" t="s">
        <v>17</v>
      </c>
      <c r="I6007" s="1" t="s">
        <v>12</v>
      </c>
      <c r="J6007" s="1" t="s">
        <v>13</v>
      </c>
      <c r="K6007" s="1" t="s">
        <v>14</v>
      </c>
      <c r="L6007" s="1" t="s">
        <v>79</v>
      </c>
      <c r="M6007" s="1">
        <v>132990</v>
      </c>
      <c r="N6007" s="17">
        <v>277.60228221541882</v>
      </c>
      <c r="O6007" s="8">
        <v>6733.7239420934848</v>
      </c>
      <c r="P6007" s="8">
        <v>10384.984078520882</v>
      </c>
      <c r="Q6007" s="8">
        <f>P6007-Table3[[#This Row],[paid]]</f>
        <v>3651.2601364273969</v>
      </c>
      <c r="R6007" s="8">
        <v>37.409577456074928</v>
      </c>
      <c r="S6007" s="8">
        <v>8800</v>
      </c>
      <c r="T6007" s="10">
        <v>0.11</v>
      </c>
      <c r="U6007" s="8">
        <v>6808.3799136409116</v>
      </c>
      <c r="V6007" s="10">
        <v>0.10926641553103243</v>
      </c>
    </row>
    <row r="6008" spans="1:22" x14ac:dyDescent="0.25">
      <c r="A6008" s="6">
        <v>44768</v>
      </c>
      <c r="B6008" s="7" t="str">
        <f t="shared" si="93"/>
        <v>7</v>
      </c>
      <c r="C6008" s="17">
        <f>_xlfn.ISOWEEKNUM(Table3[[#This Row],[dt]])</f>
        <v>30</v>
      </c>
      <c r="D6008" s="1">
        <v>15031</v>
      </c>
      <c r="E6008" s="1" t="s">
        <v>10</v>
      </c>
      <c r="F6008" s="1" t="s">
        <v>93</v>
      </c>
      <c r="G6008" s="1" t="s">
        <v>33</v>
      </c>
      <c r="H6008" s="1" t="s">
        <v>19</v>
      </c>
      <c r="I6008" s="1" t="s">
        <v>12</v>
      </c>
      <c r="J6008" s="1" t="s">
        <v>13</v>
      </c>
      <c r="K6008" s="1" t="s">
        <v>14</v>
      </c>
      <c r="L6008" s="1" t="s">
        <v>78</v>
      </c>
      <c r="M6008" s="1">
        <v>259790</v>
      </c>
      <c r="N6008" s="17">
        <v>356.920649066132</v>
      </c>
      <c r="O6008" s="8">
        <v>5814.6558291186975</v>
      </c>
      <c r="P6008" s="8">
        <v>9348.5168136270877</v>
      </c>
      <c r="Q6008" s="8">
        <f>P6008-Table3[[#This Row],[paid]]</f>
        <v>3533.8609845083902</v>
      </c>
      <c r="R6008" s="8">
        <v>26.192143374408548</v>
      </c>
      <c r="S6008" s="8">
        <v>9600</v>
      </c>
      <c r="T6008" s="10">
        <v>0.13</v>
      </c>
      <c r="U6008" s="8">
        <v>7255.2433877735357</v>
      </c>
      <c r="V6008" s="10">
        <v>0.12934749494518313</v>
      </c>
    </row>
    <row r="6009" spans="1:22" x14ac:dyDescent="0.25">
      <c r="A6009" s="6">
        <v>44768</v>
      </c>
      <c r="B6009" s="7" t="str">
        <f t="shared" si="93"/>
        <v>7</v>
      </c>
      <c r="C6009" s="17">
        <f>_xlfn.ISOWEEKNUM(Table3[[#This Row],[dt]])</f>
        <v>30</v>
      </c>
      <c r="D6009" s="1">
        <v>15102</v>
      </c>
      <c r="E6009" s="1" t="s">
        <v>10</v>
      </c>
      <c r="F6009" s="1" t="s">
        <v>90</v>
      </c>
      <c r="G6009" s="1" t="s">
        <v>55</v>
      </c>
      <c r="H6009" s="1" t="s">
        <v>17</v>
      </c>
      <c r="I6009" s="1" t="s">
        <v>18</v>
      </c>
      <c r="J6009" s="1" t="s">
        <v>13</v>
      </c>
      <c r="K6009" s="1" t="s">
        <v>15</v>
      </c>
      <c r="L6009" s="1" t="s">
        <v>79</v>
      </c>
      <c r="M6009" s="1">
        <v>277190</v>
      </c>
      <c r="N6009" s="17">
        <v>540.77060640546256</v>
      </c>
      <c r="O6009" s="8">
        <v>12563.980222404944</v>
      </c>
      <c r="P6009" s="8">
        <v>15727.387045685553</v>
      </c>
      <c r="Q6009" s="8">
        <f>P6009-Table3[[#This Row],[paid]]</f>
        <v>3163.4068232806094</v>
      </c>
      <c r="R6009" s="8">
        <v>29.083287551863293</v>
      </c>
      <c r="S6009" s="8">
        <v>13600</v>
      </c>
      <c r="T6009" s="10">
        <v>6.5000000000000002E-2</v>
      </c>
      <c r="U6009" s="8">
        <v>1657.0780480524122</v>
      </c>
      <c r="V6009" s="10">
        <v>1.7560429706037252E-2</v>
      </c>
    </row>
    <row r="6010" spans="1:22" x14ac:dyDescent="0.25">
      <c r="A6010" s="6">
        <v>44768</v>
      </c>
      <c r="B6010" s="7" t="str">
        <f t="shared" si="93"/>
        <v>7</v>
      </c>
      <c r="C6010" s="17">
        <f>_xlfn.ISOWEEKNUM(Table3[[#This Row],[dt]])</f>
        <v>30</v>
      </c>
      <c r="D6010" s="1">
        <v>15408</v>
      </c>
      <c r="E6010" s="1" t="s">
        <v>10</v>
      </c>
      <c r="F6010" s="1" t="s">
        <v>91</v>
      </c>
      <c r="G6010" s="1" t="s">
        <v>41</v>
      </c>
      <c r="H6010" s="1" t="s">
        <v>17</v>
      </c>
      <c r="I6010" s="1" t="s">
        <v>12</v>
      </c>
      <c r="J6010" s="1" t="s">
        <v>16</v>
      </c>
      <c r="K6010" s="1" t="s">
        <v>20</v>
      </c>
      <c r="L6010" s="1" t="s">
        <v>77</v>
      </c>
      <c r="M6010" s="1">
        <v>340890</v>
      </c>
      <c r="N6010" s="17">
        <v>1204.8606085956289</v>
      </c>
      <c r="O6010" s="8">
        <v>15181.204764335518</v>
      </c>
      <c r="P6010" s="8">
        <v>18038.693897013956</v>
      </c>
      <c r="Q6010" s="8">
        <f>P6010-Table3[[#This Row],[paid]]</f>
        <v>2857.4891326784382</v>
      </c>
      <c r="R6010" s="8">
        <v>14.97160233169183</v>
      </c>
      <c r="S6010" s="8">
        <v>36600</v>
      </c>
      <c r="T6010" s="10">
        <v>0.1</v>
      </c>
      <c r="U6010" s="8">
        <v>3833.6889177639969</v>
      </c>
      <c r="V6010" s="10">
        <v>3.5420976519061322E-2</v>
      </c>
    </row>
    <row r="6011" spans="1:22" x14ac:dyDescent="0.25">
      <c r="A6011" s="6">
        <v>44768</v>
      </c>
      <c r="B6011" s="7" t="str">
        <f t="shared" si="93"/>
        <v>7</v>
      </c>
      <c r="C6011" s="17">
        <f>_xlfn.ISOWEEKNUM(Table3[[#This Row],[dt]])</f>
        <v>30</v>
      </c>
      <c r="D6011" s="1">
        <v>9121</v>
      </c>
      <c r="E6011" s="1" t="s">
        <v>10</v>
      </c>
      <c r="F6011" s="1" t="s">
        <v>92</v>
      </c>
      <c r="G6011" s="1" t="s">
        <v>31</v>
      </c>
      <c r="H6011" s="1" t="s">
        <v>11</v>
      </c>
      <c r="I6011" s="1" t="s">
        <v>18</v>
      </c>
      <c r="J6011" s="1" t="s">
        <v>13</v>
      </c>
      <c r="K6011" s="1" t="s">
        <v>14</v>
      </c>
      <c r="L6011" s="1" t="s">
        <v>80</v>
      </c>
      <c r="M6011" s="1">
        <v>217390</v>
      </c>
      <c r="N6011" s="17">
        <v>535.55906124389514</v>
      </c>
      <c r="O6011" s="8">
        <v>4838.3746173469144</v>
      </c>
      <c r="P6011" s="8">
        <v>7576.7116023760327</v>
      </c>
      <c r="Q6011" s="8">
        <f>P6011-Table3[[#This Row],[paid]]</f>
        <v>2738.3369850291183</v>
      </c>
      <c r="R6011" s="8">
        <v>14.147294202768752</v>
      </c>
      <c r="S6011" s="8">
        <v>4200</v>
      </c>
      <c r="T6011" s="10">
        <v>0.125</v>
      </c>
      <c r="U6011" s="8">
        <v>2647.7964256928872</v>
      </c>
      <c r="V6011" s="10">
        <v>5.8244186586666143E-2</v>
      </c>
    </row>
    <row r="6012" spans="1:22" x14ac:dyDescent="0.25">
      <c r="A6012" s="6">
        <v>44768</v>
      </c>
      <c r="B6012" s="7" t="str">
        <f t="shared" si="93"/>
        <v>7</v>
      </c>
      <c r="C6012" s="17">
        <f>_xlfn.ISOWEEKNUM(Table3[[#This Row],[dt]])</f>
        <v>30</v>
      </c>
      <c r="D6012" s="1">
        <v>18235</v>
      </c>
      <c r="E6012" s="1" t="s">
        <v>10</v>
      </c>
      <c r="F6012" s="1" t="s">
        <v>90</v>
      </c>
      <c r="G6012" s="1" t="s">
        <v>47</v>
      </c>
      <c r="H6012" s="1" t="s">
        <v>17</v>
      </c>
      <c r="I6012" s="1" t="s">
        <v>18</v>
      </c>
      <c r="J6012" s="1" t="s">
        <v>16</v>
      </c>
      <c r="K6012" s="1" t="s">
        <v>15</v>
      </c>
      <c r="L6012" s="1" t="s">
        <v>78</v>
      </c>
      <c r="M6012" s="1">
        <v>260910</v>
      </c>
      <c r="N6012" s="17">
        <v>716.43520782396081</v>
      </c>
      <c r="O6012" s="8">
        <v>4069.8643743410507</v>
      </c>
      <c r="P6012" s="8">
        <v>6657.0642211104232</v>
      </c>
      <c r="Q6012" s="8">
        <f>P6012-Table3[[#This Row],[paid]]</f>
        <v>2587.1998467693725</v>
      </c>
      <c r="R6012" s="8">
        <v>9.2919277952992037</v>
      </c>
      <c r="S6012" s="8">
        <v>9400</v>
      </c>
      <c r="T6012" s="10">
        <v>0.06</v>
      </c>
      <c r="U6012" s="8">
        <v>787.31490227767085</v>
      </c>
      <c r="V6012" s="10">
        <v>1.9711264007863809E-2</v>
      </c>
    </row>
    <row r="6013" spans="1:22" x14ac:dyDescent="0.25">
      <c r="A6013" s="6">
        <v>44768</v>
      </c>
      <c r="B6013" s="7" t="str">
        <f t="shared" si="93"/>
        <v>7</v>
      </c>
      <c r="C6013" s="17">
        <f>_xlfn.ISOWEEKNUM(Table3[[#This Row],[dt]])</f>
        <v>30</v>
      </c>
      <c r="D6013" s="1">
        <v>17956</v>
      </c>
      <c r="E6013" s="1" t="s">
        <v>10</v>
      </c>
      <c r="F6013" s="1" t="s">
        <v>91</v>
      </c>
      <c r="G6013" s="1" t="s">
        <v>61</v>
      </c>
      <c r="H6013" s="1" t="s">
        <v>11</v>
      </c>
      <c r="I6013" s="1" t="s">
        <v>18</v>
      </c>
      <c r="J6013" s="1" t="s">
        <v>13</v>
      </c>
      <c r="K6013" s="1" t="s">
        <v>14</v>
      </c>
      <c r="L6013" s="1" t="s">
        <v>78</v>
      </c>
      <c r="M6013" s="1">
        <v>318570</v>
      </c>
      <c r="N6013" s="17">
        <v>672.22276084290968</v>
      </c>
      <c r="O6013" s="8">
        <v>4900.5697985319512</v>
      </c>
      <c r="P6013" s="8">
        <v>7419.5372965597526</v>
      </c>
      <c r="Q6013" s="8">
        <f>P6013-Table3[[#This Row],[paid]]</f>
        <v>2518.9674980278014</v>
      </c>
      <c r="R6013" s="8">
        <v>11.037319366062954</v>
      </c>
      <c r="S6013" s="8">
        <v>4400</v>
      </c>
      <c r="T6013" s="10">
        <v>0.08</v>
      </c>
      <c r="U6013" s="8">
        <v>701.71254403510454</v>
      </c>
      <c r="V6013" s="10">
        <v>1.5762720234150596E-2</v>
      </c>
    </row>
    <row r="6014" spans="1:22" x14ac:dyDescent="0.25">
      <c r="A6014" s="6">
        <v>44768</v>
      </c>
      <c r="B6014" s="7" t="str">
        <f t="shared" si="93"/>
        <v>7</v>
      </c>
      <c r="C6014" s="17">
        <f>_xlfn.ISOWEEKNUM(Table3[[#This Row],[dt]])</f>
        <v>30</v>
      </c>
      <c r="D6014" s="1">
        <v>17833</v>
      </c>
      <c r="E6014" s="1" t="s">
        <v>10</v>
      </c>
      <c r="F6014" s="1" t="s">
        <v>92</v>
      </c>
      <c r="G6014" s="1" t="s">
        <v>74</v>
      </c>
      <c r="H6014" s="1" t="s">
        <v>11</v>
      </c>
      <c r="I6014" s="1" t="s">
        <v>12</v>
      </c>
      <c r="J6014" s="1" t="s">
        <v>13</v>
      </c>
      <c r="K6014" s="1" t="s">
        <v>15</v>
      </c>
      <c r="L6014" s="1" t="s">
        <v>75</v>
      </c>
      <c r="M6014" s="1">
        <v>159810</v>
      </c>
      <c r="N6014" s="17">
        <v>821.36540962288677</v>
      </c>
      <c r="O6014" s="8">
        <v>3842.2599772403942</v>
      </c>
      <c r="P6014" s="8">
        <v>6337.147470047551</v>
      </c>
      <c r="Q6014" s="8">
        <f>P6014-Table3[[#This Row],[paid]]</f>
        <v>2494.8874928071568</v>
      </c>
      <c r="R6014" s="8">
        <v>7.7153814804023986</v>
      </c>
      <c r="S6014" s="8">
        <v>6400</v>
      </c>
      <c r="T6014" s="10">
        <v>0.15</v>
      </c>
      <c r="U6014" s="8">
        <v>2050.1513371710062</v>
      </c>
      <c r="V6014" s="10">
        <v>5.3918879297586736E-2</v>
      </c>
    </row>
    <row r="6015" spans="1:22" x14ac:dyDescent="0.25">
      <c r="A6015" s="6">
        <v>44768</v>
      </c>
      <c r="B6015" s="7" t="str">
        <f t="shared" si="93"/>
        <v>7</v>
      </c>
      <c r="C6015" s="17">
        <f>_xlfn.ISOWEEKNUM(Table3[[#This Row],[dt]])</f>
        <v>30</v>
      </c>
      <c r="D6015" s="1">
        <v>17783</v>
      </c>
      <c r="E6015" s="1" t="s">
        <v>10</v>
      </c>
      <c r="F6015" s="1" t="s">
        <v>89</v>
      </c>
      <c r="G6015" s="1" t="s">
        <v>41</v>
      </c>
      <c r="H6015" s="1" t="s">
        <v>11</v>
      </c>
      <c r="I6015" s="1" t="s">
        <v>12</v>
      </c>
      <c r="J6015" s="1" t="s">
        <v>16</v>
      </c>
      <c r="K6015" s="1" t="s">
        <v>14</v>
      </c>
      <c r="L6015" s="1" t="s">
        <v>75</v>
      </c>
      <c r="M6015" s="1">
        <v>189750</v>
      </c>
      <c r="N6015" s="17">
        <v>668.13380281690138</v>
      </c>
      <c r="O6015" s="8">
        <v>4059.9135439135907</v>
      </c>
      <c r="P6015" s="8">
        <v>6458.4892266734059</v>
      </c>
      <c r="Q6015" s="8">
        <f>P6015-Table3[[#This Row],[paid]]</f>
        <v>2398.5756827598152</v>
      </c>
      <c r="R6015" s="8">
        <v>9.6664608188418839</v>
      </c>
      <c r="S6015" s="8">
        <v>7200</v>
      </c>
      <c r="T6015" s="10">
        <v>0.15</v>
      </c>
      <c r="U6015" s="8">
        <v>159.89674047997201</v>
      </c>
      <c r="V6015" s="10">
        <v>4.1262678950675308E-3</v>
      </c>
    </row>
    <row r="6016" spans="1:22" x14ac:dyDescent="0.25">
      <c r="A6016" s="6">
        <v>44768</v>
      </c>
      <c r="B6016" s="7" t="str">
        <f t="shared" si="93"/>
        <v>7</v>
      </c>
      <c r="C6016" s="17">
        <f>_xlfn.ISOWEEKNUM(Table3[[#This Row],[dt]])</f>
        <v>30</v>
      </c>
      <c r="D6016" s="1">
        <v>18237</v>
      </c>
      <c r="E6016" s="1" t="s">
        <v>10</v>
      </c>
      <c r="F6016" s="1" t="s">
        <v>89</v>
      </c>
      <c r="G6016" s="1" t="s">
        <v>74</v>
      </c>
      <c r="H6016" s="1" t="s">
        <v>11</v>
      </c>
      <c r="I6016" s="1" t="s">
        <v>18</v>
      </c>
      <c r="J6016" s="1" t="s">
        <v>16</v>
      </c>
      <c r="K6016" s="1" t="s">
        <v>15</v>
      </c>
      <c r="L6016" s="1" t="s">
        <v>81</v>
      </c>
      <c r="M6016" s="1">
        <v>225900</v>
      </c>
      <c r="N6016" s="17">
        <v>710.15403961018546</v>
      </c>
      <c r="O6016" s="8">
        <v>4740.3953893996786</v>
      </c>
      <c r="P6016" s="8">
        <v>7013.3561148576664</v>
      </c>
      <c r="Q6016" s="8">
        <f>P6016-Table3[[#This Row],[paid]]</f>
        <v>2272.9607254579878</v>
      </c>
      <c r="R6016" s="8">
        <v>9.8758237279159964</v>
      </c>
      <c r="S6016" s="8">
        <v>9600</v>
      </c>
      <c r="T6016" s="10">
        <v>0.06</v>
      </c>
      <c r="U6016" s="8">
        <v>87.659473193754877</v>
      </c>
      <c r="V6016" s="10">
        <v>2.0831556190349888E-3</v>
      </c>
    </row>
    <row r="6017" spans="1:22" x14ac:dyDescent="0.25">
      <c r="A6017" s="6">
        <v>44768</v>
      </c>
      <c r="B6017" s="7" t="str">
        <f t="shared" si="93"/>
        <v>7</v>
      </c>
      <c r="C6017" s="17">
        <f>_xlfn.ISOWEEKNUM(Table3[[#This Row],[dt]])</f>
        <v>30</v>
      </c>
      <c r="D6017" s="1">
        <v>17456</v>
      </c>
      <c r="E6017" s="1" t="s">
        <v>10</v>
      </c>
      <c r="F6017" s="1" t="s">
        <v>94</v>
      </c>
      <c r="G6017" s="1" t="s">
        <v>57</v>
      </c>
      <c r="H6017" s="1" t="s">
        <v>17</v>
      </c>
      <c r="I6017" s="1" t="s">
        <v>18</v>
      </c>
      <c r="J6017" s="1" t="s">
        <v>16</v>
      </c>
      <c r="K6017" s="1" t="s">
        <v>15</v>
      </c>
      <c r="L6017" s="1" t="s">
        <v>80</v>
      </c>
      <c r="M6017" s="1">
        <v>259240</v>
      </c>
      <c r="N6017" s="17">
        <v>445.09815143364045</v>
      </c>
      <c r="O6017" s="8">
        <v>8303.2610927681635</v>
      </c>
      <c r="P6017" s="8">
        <v>10266.017120172164</v>
      </c>
      <c r="Q6017" s="8">
        <f>P6017-Table3[[#This Row],[paid]]</f>
        <v>1962.7560274040006</v>
      </c>
      <c r="R6017" s="8">
        <v>23.064614146578233</v>
      </c>
      <c r="S6017" s="8">
        <v>10400</v>
      </c>
      <c r="T6017" s="10">
        <v>0.05</v>
      </c>
      <c r="U6017" s="8">
        <v>3043.2620101809744</v>
      </c>
      <c r="V6017" s="10">
        <v>4.9406729902439155E-2</v>
      </c>
    </row>
    <row r="6018" spans="1:22" x14ac:dyDescent="0.25">
      <c r="A6018" s="6">
        <v>44768</v>
      </c>
      <c r="B6018" s="7" t="str">
        <f t="shared" ref="B6018:B6081" si="94">TEXT(A6018,"M")</f>
        <v>7</v>
      </c>
      <c r="C6018" s="17">
        <f>_xlfn.ISOWEEKNUM(Table3[[#This Row],[dt]])</f>
        <v>30</v>
      </c>
      <c r="D6018" s="1">
        <v>16862</v>
      </c>
      <c r="E6018" s="1" t="s">
        <v>10</v>
      </c>
      <c r="F6018" s="1" t="s">
        <v>95</v>
      </c>
      <c r="G6018" s="1" t="s">
        <v>63</v>
      </c>
      <c r="H6018" s="1" t="s">
        <v>17</v>
      </c>
      <c r="I6018" s="1" t="s">
        <v>12</v>
      </c>
      <c r="J6018" s="1" t="s">
        <v>13</v>
      </c>
      <c r="K6018" s="1" t="s">
        <v>14</v>
      </c>
      <c r="L6018" s="1" t="s">
        <v>75</v>
      </c>
      <c r="M6018" s="1">
        <v>108720</v>
      </c>
      <c r="N6018" s="17">
        <v>525.49946294307199</v>
      </c>
      <c r="O6018" s="8">
        <v>4275.0611200875419</v>
      </c>
      <c r="P6018" s="8">
        <v>5943.2336578169607</v>
      </c>
      <c r="Q6018" s="8">
        <f>P6018-Table3[[#This Row],[paid]]</f>
        <v>1668.1725377294188</v>
      </c>
      <c r="R6018" s="8">
        <v>11.309685502877095</v>
      </c>
      <c r="S6018" s="8">
        <v>11000</v>
      </c>
      <c r="T6018" s="10">
        <v>0.09</v>
      </c>
      <c r="U6018" s="8">
        <v>3017.0220366708677</v>
      </c>
      <c r="V6018" s="10">
        <v>8.460663589264146E-2</v>
      </c>
    </row>
    <row r="6019" spans="1:22" x14ac:dyDescent="0.25">
      <c r="A6019" s="6">
        <v>44768</v>
      </c>
      <c r="B6019" s="7" t="str">
        <f t="shared" si="94"/>
        <v>7</v>
      </c>
      <c r="C6019" s="17">
        <f>_xlfn.ISOWEEKNUM(Table3[[#This Row],[dt]])</f>
        <v>30</v>
      </c>
      <c r="D6019" s="1">
        <v>17282</v>
      </c>
      <c r="E6019" s="1" t="s">
        <v>10</v>
      </c>
      <c r="F6019" s="1" t="s">
        <v>93</v>
      </c>
      <c r="G6019" s="1" t="s">
        <v>53</v>
      </c>
      <c r="H6019" s="1" t="s">
        <v>17</v>
      </c>
      <c r="I6019" s="1" t="s">
        <v>18</v>
      </c>
      <c r="J6019" s="1" t="s">
        <v>13</v>
      </c>
      <c r="K6019" s="1" t="s">
        <v>14</v>
      </c>
      <c r="L6019" s="1" t="s">
        <v>77</v>
      </c>
      <c r="M6019" s="1">
        <v>86020</v>
      </c>
      <c r="N6019" s="17">
        <v>222.49887539361225</v>
      </c>
      <c r="O6019" s="8">
        <v>2640.1079250631287</v>
      </c>
      <c r="P6019" s="8">
        <v>4256.6742336544148</v>
      </c>
      <c r="Q6019" s="8">
        <f>P6019-Table3[[#This Row],[paid]]</f>
        <v>1616.5663085912861</v>
      </c>
      <c r="R6019" s="8">
        <v>19.13121684828354</v>
      </c>
      <c r="S6019" s="8">
        <v>2000</v>
      </c>
      <c r="T6019" s="10">
        <v>7.0000000000000007E-2</v>
      </c>
      <c r="U6019" s="8">
        <v>1642.6359165783958</v>
      </c>
      <c r="V6019" s="10">
        <v>6.4316092267184904E-2</v>
      </c>
    </row>
    <row r="6020" spans="1:22" x14ac:dyDescent="0.25">
      <c r="A6020" s="6">
        <v>44768</v>
      </c>
      <c r="B6020" s="7" t="str">
        <f t="shared" si="94"/>
        <v>7</v>
      </c>
      <c r="C6020" s="17">
        <f>_xlfn.ISOWEEKNUM(Table3[[#This Row],[dt]])</f>
        <v>30</v>
      </c>
      <c r="D6020" s="1">
        <v>13250</v>
      </c>
      <c r="E6020" s="1" t="s">
        <v>10</v>
      </c>
      <c r="F6020" s="1" t="s">
        <v>94</v>
      </c>
      <c r="G6020" s="1" t="s">
        <v>44</v>
      </c>
      <c r="H6020" s="1" t="s">
        <v>11</v>
      </c>
      <c r="I6020" s="1" t="s">
        <v>18</v>
      </c>
      <c r="J6020" s="1" t="s">
        <v>13</v>
      </c>
      <c r="K6020" s="1" t="s">
        <v>15</v>
      </c>
      <c r="L6020" s="1" t="s">
        <v>75</v>
      </c>
      <c r="M6020" s="1">
        <v>251930</v>
      </c>
      <c r="N6020" s="17">
        <v>716.71779680900977</v>
      </c>
      <c r="O6020" s="8">
        <v>6884.2486044995703</v>
      </c>
      <c r="P6020" s="8">
        <v>8477.7723238873423</v>
      </c>
      <c r="Q6020" s="8">
        <f>P6020-Table3[[#This Row],[paid]]</f>
        <v>1593.523719387772</v>
      </c>
      <c r="R6020" s="8">
        <v>11.828605849655622</v>
      </c>
      <c r="S6020" s="8">
        <v>10200</v>
      </c>
      <c r="T6020" s="10">
        <v>7.0000000000000007E-2</v>
      </c>
      <c r="U6020" s="8">
        <v>1786.9905157064056</v>
      </c>
      <c r="V6020" s="10">
        <v>3.5130897745219047E-2</v>
      </c>
    </row>
    <row r="6021" spans="1:22" x14ac:dyDescent="0.25">
      <c r="A6021" s="6">
        <v>44768</v>
      </c>
      <c r="B6021" s="7" t="str">
        <f t="shared" si="94"/>
        <v>7</v>
      </c>
      <c r="C6021" s="17">
        <f>_xlfn.ISOWEEKNUM(Table3[[#This Row],[dt]])</f>
        <v>30</v>
      </c>
      <c r="D6021" s="1">
        <v>15101</v>
      </c>
      <c r="E6021" s="1" t="s">
        <v>10</v>
      </c>
      <c r="F6021" s="1" t="s">
        <v>91</v>
      </c>
      <c r="G6021" s="1" t="s">
        <v>36</v>
      </c>
      <c r="H6021" s="1" t="s">
        <v>17</v>
      </c>
      <c r="I6021" s="1" t="s">
        <v>12</v>
      </c>
      <c r="J6021" s="1" t="s">
        <v>16</v>
      </c>
      <c r="K6021" s="1" t="s">
        <v>14</v>
      </c>
      <c r="L6021" s="1" t="s">
        <v>79</v>
      </c>
      <c r="M6021" s="1">
        <v>97480</v>
      </c>
      <c r="N6021" s="17">
        <v>434.76266326855688</v>
      </c>
      <c r="O6021" s="8">
        <v>5248.0273012553826</v>
      </c>
      <c r="P6021" s="8">
        <v>6790.6140666663305</v>
      </c>
      <c r="Q6021" s="8">
        <f>P6021-Table3[[#This Row],[paid]]</f>
        <v>1542.5867654109479</v>
      </c>
      <c r="R6021" s="8">
        <v>15.619128872783875</v>
      </c>
      <c r="S6021" s="8">
        <v>4600</v>
      </c>
      <c r="T6021" s="10">
        <v>0.1</v>
      </c>
      <c r="U6021" s="8">
        <v>1632.8166720097274</v>
      </c>
      <c r="V6021" s="10">
        <v>4.0075331822710863E-2</v>
      </c>
    </row>
    <row r="6022" spans="1:22" x14ac:dyDescent="0.25">
      <c r="A6022" s="6">
        <v>44768</v>
      </c>
      <c r="B6022" s="7" t="str">
        <f t="shared" si="94"/>
        <v>7</v>
      </c>
      <c r="C6022" s="17">
        <f>_xlfn.ISOWEEKNUM(Table3[[#This Row],[dt]])</f>
        <v>30</v>
      </c>
      <c r="D6022" s="1">
        <v>12790</v>
      </c>
      <c r="E6022" s="1" t="s">
        <v>10</v>
      </c>
      <c r="F6022" s="1" t="s">
        <v>95</v>
      </c>
      <c r="G6022" s="1" t="s">
        <v>49</v>
      </c>
      <c r="H6022" s="1" t="s">
        <v>19</v>
      </c>
      <c r="I6022" s="1" t="s">
        <v>21</v>
      </c>
      <c r="J6022" s="1" t="s">
        <v>16</v>
      </c>
      <c r="K6022" s="1" t="s">
        <v>14</v>
      </c>
      <c r="L6022" s="1" t="s">
        <v>76</v>
      </c>
      <c r="M6022" s="1">
        <v>87630</v>
      </c>
      <c r="N6022" s="17">
        <v>165.59693196976434</v>
      </c>
      <c r="O6022" s="8">
        <v>2211.2590161330454</v>
      </c>
      <c r="P6022" s="8">
        <v>3589.9775378638428</v>
      </c>
      <c r="Q6022" s="8">
        <f>P6022-Table3[[#This Row],[paid]]</f>
        <v>1378.7185217307974</v>
      </c>
      <c r="R6022" s="8">
        <v>21.679009962088681</v>
      </c>
      <c r="S6022" s="8">
        <v>5200</v>
      </c>
      <c r="T6022" s="10">
        <v>0.04</v>
      </c>
      <c r="U6022" s="8">
        <v>846.45344340446991</v>
      </c>
      <c r="V6022" s="10">
        <v>3.9297063118865549E-2</v>
      </c>
    </row>
    <row r="6023" spans="1:22" x14ac:dyDescent="0.25">
      <c r="A6023" s="6">
        <v>44768</v>
      </c>
      <c r="B6023" s="7" t="str">
        <f t="shared" si="94"/>
        <v>7</v>
      </c>
      <c r="C6023" s="17">
        <f>_xlfn.ISOWEEKNUM(Table3[[#This Row],[dt]])</f>
        <v>30</v>
      </c>
      <c r="D6023" s="1">
        <v>12780</v>
      </c>
      <c r="E6023" s="1" t="s">
        <v>10</v>
      </c>
      <c r="F6023" s="1" t="s">
        <v>91</v>
      </c>
      <c r="G6023" s="1" t="s">
        <v>51</v>
      </c>
      <c r="H6023" s="1" t="s">
        <v>19</v>
      </c>
      <c r="I6023" s="1" t="s">
        <v>18</v>
      </c>
      <c r="J6023" s="1" t="s">
        <v>16</v>
      </c>
      <c r="K6023" s="1" t="s">
        <v>15</v>
      </c>
      <c r="L6023" s="1" t="s">
        <v>79</v>
      </c>
      <c r="M6023" s="1">
        <v>144780</v>
      </c>
      <c r="N6023" s="17">
        <v>113.29904974846283</v>
      </c>
      <c r="O6023" s="8">
        <v>3727.079574513642</v>
      </c>
      <c r="P6023" s="8">
        <v>5027.0782634440575</v>
      </c>
      <c r="Q6023" s="8">
        <f>P6023-Table3[[#This Row],[paid]]</f>
        <v>1299.9986889304155</v>
      </c>
      <c r="R6023" s="8">
        <v>44.369994934686218</v>
      </c>
      <c r="S6023" s="8">
        <v>2600</v>
      </c>
      <c r="T6023" s="10">
        <v>0.04</v>
      </c>
      <c r="U6023" s="8">
        <v>1151.7908036431761</v>
      </c>
      <c r="V6023" s="10">
        <v>3.8186223464325743E-2</v>
      </c>
    </row>
    <row r="6024" spans="1:22" x14ac:dyDescent="0.25">
      <c r="A6024" s="6">
        <v>44768</v>
      </c>
      <c r="B6024" s="7" t="str">
        <f t="shared" si="94"/>
        <v>7</v>
      </c>
      <c r="C6024" s="17">
        <f>_xlfn.ISOWEEKNUM(Table3[[#This Row],[dt]])</f>
        <v>30</v>
      </c>
      <c r="D6024" s="1">
        <v>10777</v>
      </c>
      <c r="E6024" s="1" t="s">
        <v>10</v>
      </c>
      <c r="F6024" s="1" t="s">
        <v>92</v>
      </c>
      <c r="G6024" s="1" t="s">
        <v>29</v>
      </c>
      <c r="H6024" s="1" t="s">
        <v>11</v>
      </c>
      <c r="I6024" s="1" t="s">
        <v>18</v>
      </c>
      <c r="J6024" s="1" t="s">
        <v>16</v>
      </c>
      <c r="K6024" s="1" t="s">
        <v>15</v>
      </c>
      <c r="L6024" s="1" t="s">
        <v>76</v>
      </c>
      <c r="M6024" s="1">
        <v>79150</v>
      </c>
      <c r="N6024" s="17">
        <v>295.97708082026537</v>
      </c>
      <c r="O6024" s="8">
        <v>1819.1299444136005</v>
      </c>
      <c r="P6024" s="8">
        <v>2894.735325700371</v>
      </c>
      <c r="Q6024" s="8">
        <f>P6024-Table3[[#This Row],[paid]]</f>
        <v>1075.6053812867706</v>
      </c>
      <c r="R6024" s="8">
        <v>9.7802685183526901</v>
      </c>
      <c r="S6024" s="8">
        <v>600</v>
      </c>
      <c r="T6024" s="10">
        <v>0.15</v>
      </c>
      <c r="U6024" s="8">
        <v>1024.3326530132865</v>
      </c>
      <c r="V6024" s="10">
        <v>5.8976759401739819E-2</v>
      </c>
    </row>
    <row r="6025" spans="1:22" x14ac:dyDescent="0.25">
      <c r="A6025" s="6">
        <v>44768</v>
      </c>
      <c r="B6025" s="7" t="str">
        <f t="shared" si="94"/>
        <v>7</v>
      </c>
      <c r="C6025" s="17">
        <f>_xlfn.ISOWEEKNUM(Table3[[#This Row],[dt]])</f>
        <v>30</v>
      </c>
      <c r="D6025" s="1">
        <v>18007</v>
      </c>
      <c r="E6025" s="1" t="s">
        <v>10</v>
      </c>
      <c r="F6025" s="1" t="s">
        <v>90</v>
      </c>
      <c r="G6025" s="1" t="s">
        <v>56</v>
      </c>
      <c r="H6025" s="1" t="s">
        <v>11</v>
      </c>
      <c r="I6025" s="1" t="s">
        <v>12</v>
      </c>
      <c r="J6025" s="1" t="s">
        <v>13</v>
      </c>
      <c r="K6025" s="1" t="s">
        <v>15</v>
      </c>
      <c r="L6025" s="1" t="s">
        <v>78</v>
      </c>
      <c r="M6025" s="1">
        <v>93650</v>
      </c>
      <c r="N6025" s="17">
        <v>541.76986350899392</v>
      </c>
      <c r="O6025" s="8">
        <v>2217.1450484126804</v>
      </c>
      <c r="P6025" s="8">
        <v>3128.0790892140099</v>
      </c>
      <c r="Q6025" s="8">
        <f>P6025-Table3[[#This Row],[paid]]</f>
        <v>910.9340408013295</v>
      </c>
      <c r="R6025" s="8">
        <v>5.7738152302413566</v>
      </c>
      <c r="S6025" s="8">
        <v>1400</v>
      </c>
      <c r="T6025" s="10">
        <v>0.15</v>
      </c>
      <c r="U6025" s="8">
        <v>2591.2636463892022</v>
      </c>
      <c r="V6025" s="10">
        <v>0.13806469148665862</v>
      </c>
    </row>
    <row r="6026" spans="1:22" x14ac:dyDescent="0.25">
      <c r="A6026" s="6">
        <v>44768</v>
      </c>
      <c r="B6026" s="7" t="str">
        <f t="shared" si="94"/>
        <v>7</v>
      </c>
      <c r="C6026" s="17">
        <f>_xlfn.ISOWEEKNUM(Table3[[#This Row],[dt]])</f>
        <v>30</v>
      </c>
      <c r="D6026" s="1">
        <v>16911</v>
      </c>
      <c r="E6026" s="1" t="s">
        <v>10</v>
      </c>
      <c r="F6026" s="1" t="s">
        <v>89</v>
      </c>
      <c r="G6026" s="1" t="s">
        <v>60</v>
      </c>
      <c r="H6026" s="1" t="s">
        <v>11</v>
      </c>
      <c r="I6026" s="1" t="s">
        <v>18</v>
      </c>
      <c r="J6026" s="1" t="s">
        <v>16</v>
      </c>
      <c r="K6026" s="1" t="s">
        <v>15</v>
      </c>
      <c r="L6026" s="1" t="s">
        <v>81</v>
      </c>
      <c r="M6026" s="1">
        <v>98940</v>
      </c>
      <c r="N6026" s="17">
        <v>361.09489051094891</v>
      </c>
      <c r="O6026" s="8">
        <v>3357.3411007611139</v>
      </c>
      <c r="P6026" s="8">
        <v>4209.4399902334835</v>
      </c>
      <c r="Q6026" s="8">
        <f>P6026-Table3[[#This Row],[paid]]</f>
        <v>852.09888947236959</v>
      </c>
      <c r="R6026" s="8">
        <v>11.657434377642758</v>
      </c>
      <c r="S6026" s="8">
        <v>2200</v>
      </c>
      <c r="T6026" s="10">
        <v>0.11</v>
      </c>
      <c r="U6026" s="8">
        <v>103.842188800465</v>
      </c>
      <c r="V6026" s="10">
        <v>4.1114807449207048E-3</v>
      </c>
    </row>
    <row r="6027" spans="1:22" x14ac:dyDescent="0.25">
      <c r="A6027" s="6">
        <v>44768</v>
      </c>
      <c r="B6027" s="7" t="str">
        <f t="shared" si="94"/>
        <v>7</v>
      </c>
      <c r="C6027" s="17">
        <f>_xlfn.ISOWEEKNUM(Table3[[#This Row],[dt]])</f>
        <v>30</v>
      </c>
      <c r="D6027" s="1">
        <v>18082</v>
      </c>
      <c r="E6027" s="1" t="s">
        <v>24</v>
      </c>
      <c r="F6027" s="1" t="s">
        <v>93</v>
      </c>
      <c r="G6027" s="1" t="s">
        <v>74</v>
      </c>
      <c r="H6027" s="1" t="s">
        <v>11</v>
      </c>
      <c r="I6027" s="1" t="s">
        <v>12</v>
      </c>
      <c r="J6027" s="1" t="s">
        <v>13</v>
      </c>
      <c r="K6027" s="1" t="s">
        <v>15</v>
      </c>
      <c r="L6027" s="1" t="s">
        <v>77</v>
      </c>
      <c r="M6027" s="1">
        <v>104140</v>
      </c>
      <c r="N6027" s="17">
        <v>968.55166931637518</v>
      </c>
      <c r="O6027" s="8">
        <v>2204.0262281748819</v>
      </c>
      <c r="P6027" s="8">
        <v>3040.9021118459482</v>
      </c>
      <c r="Q6027" s="8">
        <f>P6027-Table3[[#This Row],[paid]]</f>
        <v>836.87588367106628</v>
      </c>
      <c r="R6027" s="8">
        <v>3.1396385016736206</v>
      </c>
      <c r="S6027" s="8">
        <v>3200</v>
      </c>
      <c r="T6027" s="10">
        <v>0.15</v>
      </c>
      <c r="U6027" s="8">
        <v>2433.3882563374777</v>
      </c>
      <c r="V6027" s="10">
        <v>0.13336986672793152</v>
      </c>
    </row>
    <row r="6028" spans="1:22" x14ac:dyDescent="0.25">
      <c r="A6028" s="6">
        <v>44768</v>
      </c>
      <c r="B6028" s="7" t="str">
        <f t="shared" si="94"/>
        <v>7</v>
      </c>
      <c r="C6028" s="17">
        <f>_xlfn.ISOWEEKNUM(Table3[[#This Row],[dt]])</f>
        <v>30</v>
      </c>
      <c r="D6028" s="1">
        <v>16256</v>
      </c>
      <c r="E6028" s="1" t="s">
        <v>10</v>
      </c>
      <c r="F6028" s="1" t="s">
        <v>89</v>
      </c>
      <c r="G6028" s="1" t="s">
        <v>31</v>
      </c>
      <c r="H6028" s="1" t="s">
        <v>17</v>
      </c>
      <c r="I6028" s="1" t="s">
        <v>12</v>
      </c>
      <c r="J6028" s="1" t="s">
        <v>16</v>
      </c>
      <c r="K6028" s="1" t="s">
        <v>14</v>
      </c>
      <c r="L6028" s="1" t="s">
        <v>79</v>
      </c>
      <c r="M6028" s="1">
        <v>202040</v>
      </c>
      <c r="N6028" s="17">
        <v>768.3211267605634</v>
      </c>
      <c r="O6028" s="8">
        <v>3973.2275066328652</v>
      </c>
      <c r="P6028" s="8">
        <v>4710.9793746484984</v>
      </c>
      <c r="Q6028" s="8">
        <f>P6028-Table3[[#This Row],[paid]]</f>
        <v>737.75186801563314</v>
      </c>
      <c r="R6028" s="8">
        <v>6.1315239299889894</v>
      </c>
      <c r="S6028" s="8">
        <v>4400</v>
      </c>
      <c r="T6028" s="10">
        <v>0.1</v>
      </c>
      <c r="U6028" s="8">
        <v>1363.849938930048</v>
      </c>
      <c r="V6028" s="10">
        <v>4.8250757449339966E-2</v>
      </c>
    </row>
    <row r="6029" spans="1:22" x14ac:dyDescent="0.25">
      <c r="A6029" s="6">
        <v>44768</v>
      </c>
      <c r="B6029" s="7" t="str">
        <f t="shared" si="94"/>
        <v>7</v>
      </c>
      <c r="C6029" s="17">
        <f>_xlfn.ISOWEEKNUM(Table3[[#This Row],[dt]])</f>
        <v>30</v>
      </c>
      <c r="D6029" s="1">
        <v>15242</v>
      </c>
      <c r="E6029" s="1" t="s">
        <v>10</v>
      </c>
      <c r="F6029" s="1" t="s">
        <v>95</v>
      </c>
      <c r="G6029" s="1" t="s">
        <v>28</v>
      </c>
      <c r="H6029" s="1" t="s">
        <v>11</v>
      </c>
      <c r="I6029" s="1" t="s">
        <v>18</v>
      </c>
      <c r="J6029" s="1" t="s">
        <v>13</v>
      </c>
      <c r="K6029" s="1" t="s">
        <v>14</v>
      </c>
      <c r="L6029" s="1" t="s">
        <v>79</v>
      </c>
      <c r="M6029" s="1">
        <v>67850</v>
      </c>
      <c r="N6029" s="17">
        <v>219.12341407151098</v>
      </c>
      <c r="O6029" s="8">
        <v>2093.3372048847968</v>
      </c>
      <c r="P6029" s="8">
        <v>2730.3523520075637</v>
      </c>
      <c r="Q6029" s="8">
        <f>P6029-Table3[[#This Row],[paid]]</f>
        <v>637.01514712276685</v>
      </c>
      <c r="R6029" s="8">
        <v>12.460340505266647</v>
      </c>
      <c r="S6029" s="8">
        <v>1400</v>
      </c>
      <c r="T6029" s="10">
        <v>0.14000000000000001</v>
      </c>
      <c r="U6029" s="8">
        <v>1643.6680739718581</v>
      </c>
      <c r="V6029" s="10">
        <v>0.10033308660469577</v>
      </c>
    </row>
    <row r="6030" spans="1:22" x14ac:dyDescent="0.25">
      <c r="A6030" s="6">
        <v>44768</v>
      </c>
      <c r="B6030" s="7" t="str">
        <f t="shared" si="94"/>
        <v>7</v>
      </c>
      <c r="C6030" s="17">
        <f>_xlfn.ISOWEEKNUM(Table3[[#This Row],[dt]])</f>
        <v>30</v>
      </c>
      <c r="D6030" s="1">
        <v>16846</v>
      </c>
      <c r="E6030" s="1" t="s">
        <v>10</v>
      </c>
      <c r="F6030" s="1" t="s">
        <v>89</v>
      </c>
      <c r="G6030" s="1" t="s">
        <v>61</v>
      </c>
      <c r="H6030" s="1" t="s">
        <v>11</v>
      </c>
      <c r="I6030" s="1" t="s">
        <v>12</v>
      </c>
      <c r="J6030" s="1" t="s">
        <v>13</v>
      </c>
      <c r="K6030" s="1" t="s">
        <v>15</v>
      </c>
      <c r="L6030" s="1" t="s">
        <v>76</v>
      </c>
      <c r="M6030" s="1">
        <v>253850</v>
      </c>
      <c r="N6030" s="17">
        <v>1111.5300932851044</v>
      </c>
      <c r="O6030" s="8">
        <v>3528.6513520462363</v>
      </c>
      <c r="P6030" s="8">
        <v>4060.2506899695268</v>
      </c>
      <c r="Q6030" s="8">
        <f>P6030-Table3[[#This Row],[paid]]</f>
        <v>531.59933792329048</v>
      </c>
      <c r="R6030" s="8">
        <v>3.6528481905240544</v>
      </c>
      <c r="S6030" s="8">
        <v>1400</v>
      </c>
      <c r="T6030" s="10">
        <v>0.06</v>
      </c>
      <c r="U6030" s="8">
        <v>887.47319775252254</v>
      </c>
      <c r="V6030" s="10">
        <v>3.6429326886348132E-2</v>
      </c>
    </row>
    <row r="6031" spans="1:22" x14ac:dyDescent="0.25">
      <c r="A6031" s="6">
        <v>44768</v>
      </c>
      <c r="B6031" s="7" t="str">
        <f t="shared" si="94"/>
        <v>7</v>
      </c>
      <c r="C6031" s="17">
        <f>_xlfn.ISOWEEKNUM(Table3[[#This Row],[dt]])</f>
        <v>30</v>
      </c>
      <c r="D6031" s="1">
        <v>7282</v>
      </c>
      <c r="E6031" s="1" t="s">
        <v>10</v>
      </c>
      <c r="F6031" s="1" t="s">
        <v>92</v>
      </c>
      <c r="G6031" s="1" t="s">
        <v>34</v>
      </c>
      <c r="H6031" s="1" t="s">
        <v>19</v>
      </c>
      <c r="I6031" s="1" t="s">
        <v>21</v>
      </c>
      <c r="J6031" s="1" t="s">
        <v>13</v>
      </c>
      <c r="K6031" s="1" t="s">
        <v>15</v>
      </c>
      <c r="L6031" s="1" t="s">
        <v>77</v>
      </c>
      <c r="M6031" s="1">
        <v>241850</v>
      </c>
      <c r="N6031" s="17">
        <v>231.03874575033015</v>
      </c>
      <c r="O6031" s="8">
        <v>3946.9488900129918</v>
      </c>
      <c r="P6031" s="8">
        <v>4470.0888288689184</v>
      </c>
      <c r="Q6031" s="8">
        <f>P6031-Table3[[#This Row],[paid]]</f>
        <v>523.13993885592663</v>
      </c>
      <c r="R6031" s="8">
        <v>19.347788676534272</v>
      </c>
      <c r="S6031" s="8">
        <v>3000</v>
      </c>
      <c r="T6031" s="10">
        <v>0.02</v>
      </c>
      <c r="U6031" s="8">
        <v>455.39925419263932</v>
      </c>
      <c r="V6031" s="10">
        <v>1.6979500543388176E-2</v>
      </c>
    </row>
    <row r="6032" spans="1:22" x14ac:dyDescent="0.25">
      <c r="A6032" s="6">
        <v>44768</v>
      </c>
      <c r="B6032" s="7" t="str">
        <f t="shared" si="94"/>
        <v>7</v>
      </c>
      <c r="C6032" s="17">
        <f>_xlfn.ISOWEEKNUM(Table3[[#This Row],[dt]])</f>
        <v>30</v>
      </c>
      <c r="D6032" s="1">
        <v>18106</v>
      </c>
      <c r="E6032" s="1" t="s">
        <v>10</v>
      </c>
      <c r="F6032" s="1" t="s">
        <v>95</v>
      </c>
      <c r="G6032" s="1" t="s">
        <v>41</v>
      </c>
      <c r="H6032" s="1" t="s">
        <v>11</v>
      </c>
      <c r="I6032" s="1" t="s">
        <v>18</v>
      </c>
      <c r="J6032" s="1" t="s">
        <v>16</v>
      </c>
      <c r="K6032" s="1" t="s">
        <v>15</v>
      </c>
      <c r="L6032" s="1" t="s">
        <v>78</v>
      </c>
      <c r="M6032" s="1">
        <v>325240</v>
      </c>
      <c r="N6032" s="17">
        <v>869.37142379818727</v>
      </c>
      <c r="O6032" s="8">
        <v>3633.2907717758421</v>
      </c>
      <c r="P6032" s="8">
        <v>4112.8635043379936</v>
      </c>
      <c r="Q6032" s="8">
        <f>P6032-Table3[[#This Row],[paid]]</f>
        <v>479.57273256215149</v>
      </c>
      <c r="R6032" s="8">
        <v>4.7308473590831284</v>
      </c>
      <c r="S6032" s="8">
        <v>3000</v>
      </c>
      <c r="T6032" s="10">
        <v>0.06</v>
      </c>
      <c r="U6032" s="8">
        <v>1250.6841991452163</v>
      </c>
      <c r="V6032" s="10">
        <v>5.0681809961440581E-2</v>
      </c>
    </row>
    <row r="6033" spans="1:22" x14ac:dyDescent="0.25">
      <c r="A6033" s="6">
        <v>44768</v>
      </c>
      <c r="B6033" s="7" t="str">
        <f t="shared" si="94"/>
        <v>7</v>
      </c>
      <c r="C6033" s="17">
        <f>_xlfn.ISOWEEKNUM(Table3[[#This Row],[dt]])</f>
        <v>30</v>
      </c>
      <c r="D6033" s="1">
        <v>18272</v>
      </c>
      <c r="E6033" s="1" t="s">
        <v>10</v>
      </c>
      <c r="F6033" s="1" t="s">
        <v>94</v>
      </c>
      <c r="G6033" s="1" t="s">
        <v>33</v>
      </c>
      <c r="H6033" s="1" t="s">
        <v>11</v>
      </c>
      <c r="I6033" s="1" t="s">
        <v>12</v>
      </c>
      <c r="J6033" s="1" t="s">
        <v>16</v>
      </c>
      <c r="K6033" s="1" t="s">
        <v>14</v>
      </c>
      <c r="L6033" s="1" t="s">
        <v>80</v>
      </c>
      <c r="M6033" s="1">
        <v>116670</v>
      </c>
      <c r="N6033" s="17">
        <v>1013.5753017316774</v>
      </c>
      <c r="O6033" s="8">
        <v>3289.5761294273639</v>
      </c>
      <c r="P6033" s="8">
        <v>3729.5672460331812</v>
      </c>
      <c r="Q6033" s="8">
        <f>P6033-Table3[[#This Row],[paid]]</f>
        <v>439.9911166058173</v>
      </c>
      <c r="R6033" s="8">
        <v>3.679615357301302</v>
      </c>
      <c r="S6033" s="8">
        <v>6600</v>
      </c>
      <c r="T6033" s="10">
        <v>0.12</v>
      </c>
      <c r="U6033" s="8">
        <v>777.82148932837697</v>
      </c>
      <c r="V6033" s="10">
        <v>3.4759237824695727E-2</v>
      </c>
    </row>
    <row r="6034" spans="1:22" x14ac:dyDescent="0.25">
      <c r="A6034" s="6">
        <v>44768</v>
      </c>
      <c r="B6034" s="7" t="str">
        <f t="shared" si="94"/>
        <v>7</v>
      </c>
      <c r="C6034" s="17">
        <f>_xlfn.ISOWEEKNUM(Table3[[#This Row],[dt]])</f>
        <v>30</v>
      </c>
      <c r="D6034" s="1">
        <v>10543</v>
      </c>
      <c r="E6034" s="1" t="s">
        <v>10</v>
      </c>
      <c r="F6034" s="1" t="s">
        <v>92</v>
      </c>
      <c r="G6034" s="1" t="s">
        <v>45</v>
      </c>
      <c r="H6034" s="1" t="s">
        <v>19</v>
      </c>
      <c r="I6034" s="1" t="s">
        <v>18</v>
      </c>
      <c r="J6034" s="1" t="s">
        <v>13</v>
      </c>
      <c r="K6034" s="1" t="s">
        <v>14</v>
      </c>
      <c r="L6034" s="1" t="s">
        <v>75</v>
      </c>
      <c r="M6034" s="1">
        <v>251370</v>
      </c>
      <c r="N6034" s="17">
        <v>262.72483940042827</v>
      </c>
      <c r="O6034" s="8">
        <v>6392.1525557641044</v>
      </c>
      <c r="P6034" s="8">
        <v>6826.7368033990306</v>
      </c>
      <c r="Q6034" s="8">
        <f>P6034-Table3[[#This Row],[paid]]</f>
        <v>434.58424763492621</v>
      </c>
      <c r="R6034" s="8">
        <v>25.984359982780912</v>
      </c>
      <c r="S6034" s="8">
        <v>6000</v>
      </c>
      <c r="T6034" s="10">
        <v>8.5000000000000006E-2</v>
      </c>
      <c r="U6034" s="8">
        <v>2431.2881564621257</v>
      </c>
      <c r="V6034" s="10">
        <v>5.9357011177277458E-2</v>
      </c>
    </row>
    <row r="6035" spans="1:22" x14ac:dyDescent="0.25">
      <c r="A6035" s="6">
        <v>44768</v>
      </c>
      <c r="B6035" s="7" t="str">
        <f t="shared" si="94"/>
        <v>7</v>
      </c>
      <c r="C6035" s="17">
        <f>_xlfn.ISOWEEKNUM(Table3[[#This Row],[dt]])</f>
        <v>30</v>
      </c>
      <c r="D6035" s="1">
        <v>17957</v>
      </c>
      <c r="E6035" s="1" t="s">
        <v>10</v>
      </c>
      <c r="F6035" s="1" t="s">
        <v>92</v>
      </c>
      <c r="G6035" s="1" t="s">
        <v>42</v>
      </c>
      <c r="H6035" s="1" t="s">
        <v>17</v>
      </c>
      <c r="I6035" s="1" t="s">
        <v>12</v>
      </c>
      <c r="J6035" s="1" t="s">
        <v>16</v>
      </c>
      <c r="K6035" s="1" t="s">
        <v>15</v>
      </c>
      <c r="L6035" s="1" t="s">
        <v>75</v>
      </c>
      <c r="M6035" s="1">
        <v>241400</v>
      </c>
      <c r="N6035" s="17">
        <v>1832.5372638111598</v>
      </c>
      <c r="O6035" s="8">
        <v>2106.7164364883283</v>
      </c>
      <c r="P6035" s="8">
        <v>2348.3189623773224</v>
      </c>
      <c r="Q6035" s="8">
        <f>P6035-Table3[[#This Row],[paid]]</f>
        <v>241.60252588899402</v>
      </c>
      <c r="R6035" s="8">
        <v>1.2814576864284235</v>
      </c>
      <c r="S6035" s="8">
        <v>2400</v>
      </c>
      <c r="T6035" s="10">
        <v>0.06</v>
      </c>
      <c r="U6035" s="8">
        <v>327.5328919771211</v>
      </c>
      <c r="V6035" s="10">
        <v>2.3245911736903557E-2</v>
      </c>
    </row>
    <row r="6036" spans="1:22" x14ac:dyDescent="0.25">
      <c r="A6036" s="6">
        <v>44768</v>
      </c>
      <c r="B6036" s="7" t="str">
        <f t="shared" si="94"/>
        <v>7</v>
      </c>
      <c r="C6036" s="17">
        <f>_xlfn.ISOWEEKNUM(Table3[[#This Row],[dt]])</f>
        <v>30</v>
      </c>
      <c r="D6036" s="1">
        <v>5435</v>
      </c>
      <c r="E6036" s="1" t="s">
        <v>10</v>
      </c>
      <c r="F6036" s="1" t="s">
        <v>89</v>
      </c>
      <c r="G6036" s="1" t="s">
        <v>31</v>
      </c>
      <c r="H6036" s="1" t="s">
        <v>17</v>
      </c>
      <c r="I6036" s="1" t="s">
        <v>21</v>
      </c>
      <c r="J6036" s="1" t="s">
        <v>16</v>
      </c>
      <c r="K6036" s="1" t="s">
        <v>15</v>
      </c>
      <c r="L6036" s="1" t="s">
        <v>81</v>
      </c>
      <c r="M6036" s="1">
        <v>76770</v>
      </c>
      <c r="N6036" s="17">
        <v>242.64579934747144</v>
      </c>
      <c r="O6036" s="8">
        <v>736.86544102610844</v>
      </c>
      <c r="P6036" s="8">
        <v>961.27582768444711</v>
      </c>
      <c r="Q6036" s="8">
        <f>P6036-Table3[[#This Row],[paid]]</f>
        <v>224.41038665833867</v>
      </c>
      <c r="R6036" s="8">
        <v>3.9616421560543467</v>
      </c>
      <c r="S6036" s="8">
        <v>800</v>
      </c>
      <c r="T6036" s="10">
        <v>0.08</v>
      </c>
      <c r="U6036" s="8">
        <v>144.55389521626176</v>
      </c>
      <c r="V6036" s="10">
        <v>2.5062854152289801E-2</v>
      </c>
    </row>
    <row r="6037" spans="1:22" x14ac:dyDescent="0.25">
      <c r="A6037" s="6">
        <v>44768</v>
      </c>
      <c r="B6037" s="7" t="str">
        <f t="shared" si="94"/>
        <v>7</v>
      </c>
      <c r="C6037" s="17">
        <f>_xlfn.ISOWEEKNUM(Table3[[#This Row],[dt]])</f>
        <v>30</v>
      </c>
      <c r="D6037" s="1">
        <v>15673</v>
      </c>
      <c r="E6037" s="1" t="s">
        <v>10</v>
      </c>
      <c r="F6037" s="1" t="s">
        <v>92</v>
      </c>
      <c r="G6037" s="1" t="s">
        <v>40</v>
      </c>
      <c r="H6037" s="1" t="s">
        <v>19</v>
      </c>
      <c r="I6037" s="1" t="s">
        <v>21</v>
      </c>
      <c r="J6037" s="1" t="s">
        <v>16</v>
      </c>
      <c r="K6037" s="1" t="s">
        <v>15</v>
      </c>
      <c r="L6037" s="1" t="s">
        <v>79</v>
      </c>
      <c r="M6037" s="1">
        <v>65110</v>
      </c>
      <c r="N6037" s="17">
        <v>97.056530214424939</v>
      </c>
      <c r="O6037" s="8">
        <v>891.75295889322717</v>
      </c>
      <c r="P6037" s="8">
        <v>1109.6211281874789</v>
      </c>
      <c r="Q6037" s="8">
        <f>P6037-Table3[[#This Row],[paid]]</f>
        <v>217.86816929425174</v>
      </c>
      <c r="R6037" s="8">
        <v>11.432730242220863</v>
      </c>
      <c r="S6037" s="8">
        <v>600</v>
      </c>
      <c r="T6037" s="10">
        <v>0.06</v>
      </c>
      <c r="U6037" s="8">
        <v>326.67064581844323</v>
      </c>
      <c r="V6037" s="10">
        <v>4.9066394153237762E-2</v>
      </c>
    </row>
    <row r="6038" spans="1:22" x14ac:dyDescent="0.25">
      <c r="A6038" s="6">
        <v>44768</v>
      </c>
      <c r="B6038" s="7" t="str">
        <f t="shared" si="94"/>
        <v>7</v>
      </c>
      <c r="C6038" s="17">
        <f>_xlfn.ISOWEEKNUM(Table3[[#This Row],[dt]])</f>
        <v>30</v>
      </c>
      <c r="D6038" s="1">
        <v>16861</v>
      </c>
      <c r="E6038" s="1" t="s">
        <v>10</v>
      </c>
      <c r="F6038" s="1" t="s">
        <v>92</v>
      </c>
      <c r="G6038" s="1" t="s">
        <v>32</v>
      </c>
      <c r="H6038" s="1" t="s">
        <v>11</v>
      </c>
      <c r="I6038" s="1" t="s">
        <v>18</v>
      </c>
      <c r="J6038" s="1" t="s">
        <v>13</v>
      </c>
      <c r="K6038" s="1" t="s">
        <v>15</v>
      </c>
      <c r="L6038" s="1" t="s">
        <v>79</v>
      </c>
      <c r="M6038" s="1">
        <v>203480</v>
      </c>
      <c r="N6038" s="17">
        <v>1042.1268274513457</v>
      </c>
      <c r="O6038" s="8">
        <v>3714.3248039930631</v>
      </c>
      <c r="P6038" s="8">
        <v>3909.8964889991225</v>
      </c>
      <c r="Q6038" s="8">
        <f>P6038-Table3[[#This Row],[paid]]</f>
        <v>195.5716850060594</v>
      </c>
      <c r="R6038" s="8">
        <v>3.7518432363566285</v>
      </c>
      <c r="S6038" s="8">
        <v>1400</v>
      </c>
      <c r="T6038" s="10">
        <v>7.0000000000000007E-2</v>
      </c>
      <c r="U6038" s="8">
        <v>1354.6631886925475</v>
      </c>
      <c r="V6038" s="10">
        <v>5.7745057637886545E-2</v>
      </c>
    </row>
    <row r="6039" spans="1:22" x14ac:dyDescent="0.25">
      <c r="A6039" s="6">
        <v>44768</v>
      </c>
      <c r="B6039" s="7" t="str">
        <f t="shared" si="94"/>
        <v>7</v>
      </c>
      <c r="C6039" s="17">
        <f>_xlfn.ISOWEEKNUM(Table3[[#This Row],[dt]])</f>
        <v>30</v>
      </c>
      <c r="D6039" s="1">
        <v>2851</v>
      </c>
      <c r="E6039" s="1" t="s">
        <v>10</v>
      </c>
      <c r="F6039" s="1" t="s">
        <v>94</v>
      </c>
      <c r="G6039" s="1" t="s">
        <v>31</v>
      </c>
      <c r="H6039" s="1" t="s">
        <v>11</v>
      </c>
      <c r="I6039" s="1" t="s">
        <v>18</v>
      </c>
      <c r="J6039" s="1" t="s">
        <v>13</v>
      </c>
      <c r="K6039" s="1" t="s">
        <v>15</v>
      </c>
      <c r="L6039" s="1" t="s">
        <v>81</v>
      </c>
      <c r="M6039" s="1">
        <v>32750</v>
      </c>
      <c r="N6039" s="17">
        <v>291.95736434108528</v>
      </c>
      <c r="O6039" s="8">
        <v>1193.5851506847748</v>
      </c>
      <c r="P6039" s="8">
        <v>1262.5941112702319</v>
      </c>
      <c r="Q6039" s="8">
        <f>P6039-Table3[[#This Row],[paid]]</f>
        <v>69.008960585457089</v>
      </c>
      <c r="R6039" s="8">
        <v>4.3245838792926623</v>
      </c>
      <c r="S6039" s="8">
        <v>600</v>
      </c>
      <c r="T6039" s="10">
        <v>0.08</v>
      </c>
      <c r="U6039" s="8">
        <v>243.52601317098032</v>
      </c>
      <c r="V6039" s="10">
        <v>3.2146252306686954E-2</v>
      </c>
    </row>
    <row r="6040" spans="1:22" x14ac:dyDescent="0.25">
      <c r="A6040" s="6">
        <v>44768</v>
      </c>
      <c r="B6040" s="7" t="str">
        <f t="shared" si="94"/>
        <v>7</v>
      </c>
      <c r="C6040" s="17">
        <f>_xlfn.ISOWEEKNUM(Table3[[#This Row],[dt]])</f>
        <v>30</v>
      </c>
      <c r="D6040" s="1">
        <v>17644</v>
      </c>
      <c r="E6040" s="1" t="s">
        <v>10</v>
      </c>
      <c r="F6040" s="1" t="s">
        <v>90</v>
      </c>
      <c r="G6040" s="1" t="s">
        <v>41</v>
      </c>
      <c r="H6040" s="1" t="s">
        <v>17</v>
      </c>
      <c r="I6040" s="1" t="s">
        <v>22</v>
      </c>
      <c r="J6040" s="1" t="s">
        <v>13</v>
      </c>
      <c r="K6040" s="1" t="s">
        <v>14</v>
      </c>
      <c r="L6040" s="1" t="s">
        <v>81</v>
      </c>
      <c r="M6040" s="1">
        <v>140</v>
      </c>
      <c r="N6040" s="17">
        <v>0</v>
      </c>
      <c r="O6040" s="8">
        <v>9.6915855555554788</v>
      </c>
      <c r="P6040" s="8">
        <v>12.563166460905249</v>
      </c>
      <c r="Q6040" s="8">
        <f>P6040-Table3[[#This Row],[paid]]</f>
        <v>2.8715809053497701</v>
      </c>
      <c r="R6040" s="8">
        <v>6</v>
      </c>
      <c r="S6040" s="8">
        <v>400</v>
      </c>
      <c r="T6040" s="10">
        <v>0.1</v>
      </c>
      <c r="U6040" s="8">
        <v>5.224883440065331</v>
      </c>
      <c r="V6040" s="10">
        <v>6.9314842670229818E-2</v>
      </c>
    </row>
    <row r="6041" spans="1:22" x14ac:dyDescent="0.25">
      <c r="A6041" s="6">
        <v>44768</v>
      </c>
      <c r="B6041" s="7" t="str">
        <f t="shared" si="94"/>
        <v>7</v>
      </c>
      <c r="C6041" s="17">
        <f>_xlfn.ISOWEEKNUM(Table3[[#This Row],[dt]])</f>
        <v>30</v>
      </c>
      <c r="D6041" s="1">
        <v>15810</v>
      </c>
      <c r="E6041" s="1" t="s">
        <v>10</v>
      </c>
      <c r="F6041" s="1" t="s">
        <v>90</v>
      </c>
      <c r="G6041" s="1" t="s">
        <v>67</v>
      </c>
      <c r="H6041" s="1" t="s">
        <v>11</v>
      </c>
      <c r="I6041" s="1" t="s">
        <v>18</v>
      </c>
      <c r="J6041" s="1" t="s">
        <v>16</v>
      </c>
      <c r="K6041" s="1" t="s">
        <v>14</v>
      </c>
      <c r="L6041" s="1" t="s">
        <v>77</v>
      </c>
      <c r="M6041" s="1">
        <v>200</v>
      </c>
      <c r="N6041" s="17">
        <v>0</v>
      </c>
      <c r="O6041" s="8">
        <v>5.7134439200857665</v>
      </c>
      <c r="P6041" s="8">
        <v>7.9353387778968978</v>
      </c>
      <c r="Q6041" s="8">
        <f>P6041-Table3[[#This Row],[paid]]</f>
        <v>2.2218948578111313</v>
      </c>
      <c r="R6041" s="8">
        <v>50</v>
      </c>
      <c r="S6041" s="8">
        <v>500</v>
      </c>
      <c r="T6041" s="10">
        <v>0.15</v>
      </c>
      <c r="U6041" s="8">
        <v>5.2323795511171074</v>
      </c>
      <c r="V6041" s="10">
        <v>0.10989615981469676</v>
      </c>
    </row>
    <row r="6042" spans="1:22" x14ac:dyDescent="0.25">
      <c r="A6042" s="6">
        <v>44768</v>
      </c>
      <c r="B6042" s="7" t="str">
        <f t="shared" si="94"/>
        <v>7</v>
      </c>
      <c r="C6042" s="17">
        <f>_xlfn.ISOWEEKNUM(Table3[[#This Row],[dt]])</f>
        <v>30</v>
      </c>
      <c r="D6042" s="1">
        <v>2973</v>
      </c>
      <c r="E6042" s="1" t="s">
        <v>10</v>
      </c>
      <c r="F6042" s="1" t="s">
        <v>92</v>
      </c>
      <c r="G6042" s="1" t="s">
        <v>50</v>
      </c>
      <c r="H6042" s="1" t="s">
        <v>11</v>
      </c>
      <c r="I6042" s="1" t="s">
        <v>21</v>
      </c>
      <c r="J6042" s="1" t="s">
        <v>16</v>
      </c>
      <c r="K6042" s="1" t="s">
        <v>14</v>
      </c>
      <c r="L6042" s="1" t="s">
        <v>79</v>
      </c>
      <c r="M6042" s="1">
        <v>45630</v>
      </c>
      <c r="N6042" s="17">
        <v>240.22111081863648</v>
      </c>
      <c r="O6042" s="8">
        <v>924.18711054761513</v>
      </c>
      <c r="P6042" s="8">
        <v>925.03855958339216</v>
      </c>
      <c r="Q6042" s="8">
        <f>P6042-Table3[[#This Row],[paid]]</f>
        <v>0.8514490357770228</v>
      </c>
      <c r="R6042" s="8">
        <v>3.8507796272817303</v>
      </c>
      <c r="S6042" s="8">
        <v>800</v>
      </c>
      <c r="T6042" s="10">
        <v>0.05</v>
      </c>
      <c r="U6042" s="8">
        <v>169.84055951258847</v>
      </c>
      <c r="V6042" s="10">
        <v>3.0600626996039177E-2</v>
      </c>
    </row>
    <row r="6043" spans="1:22" x14ac:dyDescent="0.25">
      <c r="A6043" s="6">
        <v>44768</v>
      </c>
      <c r="B6043" s="7" t="str">
        <f t="shared" si="94"/>
        <v>7</v>
      </c>
      <c r="C6043" s="17">
        <f>_xlfn.ISOWEEKNUM(Table3[[#This Row],[dt]])</f>
        <v>30</v>
      </c>
      <c r="D6043" s="1">
        <v>17267</v>
      </c>
      <c r="E6043" s="1" t="s">
        <v>10</v>
      </c>
      <c r="F6043" s="1" t="s">
        <v>89</v>
      </c>
      <c r="G6043" s="1" t="s">
        <v>28</v>
      </c>
      <c r="H6043" s="1" t="s">
        <v>11</v>
      </c>
      <c r="I6043" s="1" t="s">
        <v>21</v>
      </c>
      <c r="J6043" s="1" t="s">
        <v>13</v>
      </c>
      <c r="K6043" s="1" t="s">
        <v>15</v>
      </c>
      <c r="L6043" s="1" t="s">
        <v>75</v>
      </c>
      <c r="M6043" s="1">
        <v>600</v>
      </c>
      <c r="N6043" s="17">
        <v>0</v>
      </c>
      <c r="O6043" s="8">
        <v>14.49215831117923</v>
      </c>
      <c r="P6043" s="8">
        <v>10.351541650842305</v>
      </c>
      <c r="Q6043" s="8">
        <f>P6043-Table3[[#This Row],[paid]]</f>
        <v>-4.1406166603369243</v>
      </c>
      <c r="R6043" s="8">
        <v>13</v>
      </c>
      <c r="S6043" s="8">
        <v>500</v>
      </c>
      <c r="T6043" s="10">
        <v>0.06</v>
      </c>
      <c r="U6043" s="8">
        <v>3.3763324691942604</v>
      </c>
      <c r="V6043" s="10">
        <v>5.4361185722829476E-2</v>
      </c>
    </row>
    <row r="6044" spans="1:22" x14ac:dyDescent="0.25">
      <c r="A6044" s="6">
        <v>44768</v>
      </c>
      <c r="B6044" s="7" t="str">
        <f t="shared" si="94"/>
        <v>7</v>
      </c>
      <c r="C6044" s="17">
        <f>_xlfn.ISOWEEKNUM(Table3[[#This Row],[dt]])</f>
        <v>30</v>
      </c>
      <c r="D6044" s="1">
        <v>5638</v>
      </c>
      <c r="E6044" s="1" t="s">
        <v>10</v>
      </c>
      <c r="F6044" s="1" t="s">
        <v>90</v>
      </c>
      <c r="G6044" s="1" t="s">
        <v>71</v>
      </c>
      <c r="H6044" s="1" t="s">
        <v>11</v>
      </c>
      <c r="I6044" s="1" t="s">
        <v>12</v>
      </c>
      <c r="J6044" s="1" t="s">
        <v>16</v>
      </c>
      <c r="K6044" s="1" t="s">
        <v>15</v>
      </c>
      <c r="L6044" s="1" t="s">
        <v>80</v>
      </c>
      <c r="M6044" s="1">
        <v>336880</v>
      </c>
      <c r="N6044" s="17">
        <v>814.99359612921592</v>
      </c>
      <c r="O6044" s="8">
        <v>3897.283299494637</v>
      </c>
      <c r="P6044" s="8">
        <v>3892.476631604743</v>
      </c>
      <c r="Q6044" s="8">
        <f>P6044-Table3[[#This Row],[paid]]</f>
        <v>-4.8066678898940154</v>
      </c>
      <c r="R6044" s="8">
        <v>4.7760824748708792</v>
      </c>
      <c r="S6044" s="8">
        <v>2000</v>
      </c>
      <c r="T6044" s="10">
        <v>0.04</v>
      </c>
      <c r="U6044" s="8">
        <v>99.197042771047563</v>
      </c>
      <c r="V6044" s="10">
        <v>4.2473833568077973E-3</v>
      </c>
    </row>
    <row r="6045" spans="1:22" x14ac:dyDescent="0.25">
      <c r="A6045" s="6">
        <v>44768</v>
      </c>
      <c r="B6045" s="7" t="str">
        <f t="shared" si="94"/>
        <v>7</v>
      </c>
      <c r="C6045" s="17">
        <f>_xlfn.ISOWEEKNUM(Table3[[#This Row],[dt]])</f>
        <v>30</v>
      </c>
      <c r="D6045" s="1">
        <v>15839</v>
      </c>
      <c r="E6045" s="1" t="s">
        <v>10</v>
      </c>
      <c r="F6045" s="1" t="s">
        <v>93</v>
      </c>
      <c r="G6045" s="1" t="s">
        <v>31</v>
      </c>
      <c r="H6045" s="1" t="s">
        <v>19</v>
      </c>
      <c r="I6045" s="1" t="s">
        <v>12</v>
      </c>
      <c r="J6045" s="1" t="s">
        <v>16</v>
      </c>
      <c r="K6045" s="1" t="s">
        <v>14</v>
      </c>
      <c r="L6045" s="1" t="s">
        <v>79</v>
      </c>
      <c r="M6045" s="1">
        <v>660</v>
      </c>
      <c r="N6045" s="17">
        <v>0</v>
      </c>
      <c r="O6045" s="8">
        <v>11.156246427527114</v>
      </c>
      <c r="P6045" s="8">
        <v>1.9085336034649805</v>
      </c>
      <c r="Q6045" s="8">
        <f>P6045-Table3[[#This Row],[paid]]</f>
        <v>-9.247712824062134</v>
      </c>
      <c r="R6045" s="8">
        <v>27</v>
      </c>
      <c r="S6045" s="8">
        <v>500</v>
      </c>
      <c r="T6045" s="10">
        <v>7.4999999999999997E-2</v>
      </c>
      <c r="U6045" s="8">
        <v>0.68846389355631465</v>
      </c>
      <c r="V6045" s="10">
        <v>6.0121541507608671E-2</v>
      </c>
    </row>
    <row r="6046" spans="1:22" x14ac:dyDescent="0.25">
      <c r="A6046" s="6">
        <v>44768</v>
      </c>
      <c r="B6046" s="7" t="str">
        <f t="shared" si="94"/>
        <v>7</v>
      </c>
      <c r="C6046" s="17">
        <f>_xlfn.ISOWEEKNUM(Table3[[#This Row],[dt]])</f>
        <v>30</v>
      </c>
      <c r="D6046" s="1">
        <v>17473</v>
      </c>
      <c r="E6046" s="1" t="s">
        <v>10</v>
      </c>
      <c r="F6046" s="1" t="s">
        <v>92</v>
      </c>
      <c r="G6046" s="1" t="s">
        <v>30</v>
      </c>
      <c r="H6046" s="1" t="s">
        <v>17</v>
      </c>
      <c r="I6046" s="1" t="s">
        <v>12</v>
      </c>
      <c r="J6046" s="1" t="s">
        <v>16</v>
      </c>
      <c r="K6046" s="1" t="s">
        <v>15</v>
      </c>
      <c r="L6046" s="1" t="s">
        <v>78</v>
      </c>
      <c r="M6046" s="1">
        <v>510</v>
      </c>
      <c r="N6046" s="17">
        <v>2.1009001678279002</v>
      </c>
      <c r="O6046" s="8">
        <v>12.00405397064584</v>
      </c>
      <c r="P6046" s="8">
        <v>5.1891602883837484E-2</v>
      </c>
      <c r="Q6046" s="8">
        <f>P6046-Table3[[#This Row],[paid]]</f>
        <v>-11.952162367762002</v>
      </c>
      <c r="R6046" s="8">
        <v>2.4699699528077861E-2</v>
      </c>
      <c r="S6046" s="8">
        <v>200</v>
      </c>
      <c r="T6046" s="10">
        <v>6.5000000000000002E-2</v>
      </c>
      <c r="U6046" s="8">
        <v>9.2639388520558488E-3</v>
      </c>
      <c r="V6046" s="10">
        <v>2.9754135984819935E-2</v>
      </c>
    </row>
    <row r="6047" spans="1:22" x14ac:dyDescent="0.25">
      <c r="A6047" s="6">
        <v>44768</v>
      </c>
      <c r="B6047" s="7" t="str">
        <f t="shared" si="94"/>
        <v>7</v>
      </c>
      <c r="C6047" s="17">
        <f>_xlfn.ISOWEEKNUM(Table3[[#This Row],[dt]])</f>
        <v>30</v>
      </c>
      <c r="D6047" s="1">
        <v>17628</v>
      </c>
      <c r="E6047" s="1" t="s">
        <v>10</v>
      </c>
      <c r="F6047" s="1" t="s">
        <v>93</v>
      </c>
      <c r="G6047" s="1" t="s">
        <v>62</v>
      </c>
      <c r="H6047" s="1" t="s">
        <v>11</v>
      </c>
      <c r="I6047" s="1" t="s">
        <v>21</v>
      </c>
      <c r="J6047" s="1" t="s">
        <v>13</v>
      </c>
      <c r="K6047" s="1" t="s">
        <v>15</v>
      </c>
      <c r="L6047" s="1" t="s">
        <v>79</v>
      </c>
      <c r="M6047" s="1">
        <v>5000</v>
      </c>
      <c r="N6047" s="17">
        <v>30.27681660899654</v>
      </c>
      <c r="O6047" s="8">
        <v>74.625509299176471</v>
      </c>
      <c r="P6047" s="8">
        <v>53.795782366765046</v>
      </c>
      <c r="Q6047" s="8">
        <f>P6047-Table3[[#This Row],[paid]]</f>
        <v>-20.829726932411425</v>
      </c>
      <c r="R6047" s="8">
        <v>1.7767978404565825</v>
      </c>
      <c r="S6047" s="8">
        <v>200</v>
      </c>
      <c r="T6047" s="10">
        <v>0.06</v>
      </c>
      <c r="U6047" s="8">
        <v>0.37386087092572567</v>
      </c>
      <c r="V6047" s="10">
        <v>1.1582719390429896E-3</v>
      </c>
    </row>
    <row r="6048" spans="1:22" x14ac:dyDescent="0.25">
      <c r="A6048" s="6">
        <v>44768</v>
      </c>
      <c r="B6048" s="7" t="str">
        <f t="shared" si="94"/>
        <v>7</v>
      </c>
      <c r="C6048" s="17">
        <f>_xlfn.ISOWEEKNUM(Table3[[#This Row],[dt]])</f>
        <v>30</v>
      </c>
      <c r="D6048" s="1">
        <v>18236</v>
      </c>
      <c r="E6048" s="1" t="s">
        <v>10</v>
      </c>
      <c r="F6048" s="1" t="s">
        <v>94</v>
      </c>
      <c r="G6048" s="1" t="s">
        <v>62</v>
      </c>
      <c r="H6048" s="1" t="s">
        <v>11</v>
      </c>
      <c r="I6048" s="1" t="s">
        <v>12</v>
      </c>
      <c r="J6048" s="1" t="s">
        <v>16</v>
      </c>
      <c r="K6048" s="1" t="s">
        <v>15</v>
      </c>
      <c r="L6048" s="1" t="s">
        <v>79</v>
      </c>
      <c r="M6048" s="1">
        <v>2990</v>
      </c>
      <c r="N6048" s="17">
        <v>11.628585318424889</v>
      </c>
      <c r="O6048" s="8">
        <v>29.635432655821667</v>
      </c>
      <c r="P6048" s="8">
        <v>3.5897724696526812</v>
      </c>
      <c r="Q6048" s="8">
        <f>P6048-Table3[[#This Row],[paid]]</f>
        <v>-26.045660186168988</v>
      </c>
      <c r="R6048" s="8">
        <v>0.30870242349814236</v>
      </c>
      <c r="S6048" s="8">
        <v>200</v>
      </c>
      <c r="T6048" s="10">
        <v>0.08</v>
      </c>
      <c r="U6048" s="8">
        <v>1.2742390684519056</v>
      </c>
      <c r="V6048" s="10">
        <v>5.916062365252503E-2</v>
      </c>
    </row>
    <row r="6049" spans="1:22" x14ac:dyDescent="0.25">
      <c r="A6049" s="6">
        <v>44768</v>
      </c>
      <c r="B6049" s="7" t="str">
        <f t="shared" si="94"/>
        <v>7</v>
      </c>
      <c r="C6049" s="17">
        <f>_xlfn.ISOWEEKNUM(Table3[[#This Row],[dt]])</f>
        <v>30</v>
      </c>
      <c r="D6049" s="1">
        <v>18006</v>
      </c>
      <c r="E6049" s="1" t="s">
        <v>10</v>
      </c>
      <c r="F6049" s="1" t="s">
        <v>91</v>
      </c>
      <c r="G6049" s="1" t="s">
        <v>28</v>
      </c>
      <c r="H6049" s="1" t="s">
        <v>11</v>
      </c>
      <c r="I6049" s="1" t="s">
        <v>12</v>
      </c>
      <c r="J6049" s="1" t="s">
        <v>16</v>
      </c>
      <c r="K6049" s="1" t="s">
        <v>14</v>
      </c>
      <c r="L6049" s="1" t="s">
        <v>78</v>
      </c>
      <c r="M6049" s="1">
        <v>52800</v>
      </c>
      <c r="N6049" s="17">
        <v>224.25393986811221</v>
      </c>
      <c r="O6049" s="8">
        <v>2091.7297530924734</v>
      </c>
      <c r="P6049" s="8">
        <v>2057.3624485541263</v>
      </c>
      <c r="Q6049" s="8">
        <f>P6049-Table3[[#This Row],[paid]]</f>
        <v>-34.367304538347071</v>
      </c>
      <c r="R6049" s="8">
        <v>9.1742533030371654</v>
      </c>
      <c r="S6049" s="8">
        <v>2000</v>
      </c>
      <c r="T6049" s="10">
        <v>0.08</v>
      </c>
      <c r="U6049" s="8">
        <v>263.40509589433964</v>
      </c>
      <c r="V6049" s="10">
        <v>2.133841285310516E-2</v>
      </c>
    </row>
    <row r="6050" spans="1:22" x14ac:dyDescent="0.25">
      <c r="A6050" s="6">
        <v>44768</v>
      </c>
      <c r="B6050" s="7" t="str">
        <f t="shared" si="94"/>
        <v>7</v>
      </c>
      <c r="C6050" s="17">
        <f>_xlfn.ISOWEEKNUM(Table3[[#This Row],[dt]])</f>
        <v>30</v>
      </c>
      <c r="D6050" s="1">
        <v>18181</v>
      </c>
      <c r="E6050" s="1" t="s">
        <v>10</v>
      </c>
      <c r="F6050" s="1" t="s">
        <v>91</v>
      </c>
      <c r="G6050" s="1" t="s">
        <v>65</v>
      </c>
      <c r="H6050" s="1" t="s">
        <v>17</v>
      </c>
      <c r="I6050" s="1" t="s">
        <v>12</v>
      </c>
      <c r="J6050" s="1" t="s">
        <v>13</v>
      </c>
      <c r="K6050" s="1" t="s">
        <v>15</v>
      </c>
      <c r="L6050" s="1" t="s">
        <v>76</v>
      </c>
      <c r="M6050" s="1">
        <v>2360</v>
      </c>
      <c r="N6050" s="17">
        <v>10.94596052205803</v>
      </c>
      <c r="O6050" s="8">
        <v>47.182377842709407</v>
      </c>
      <c r="P6050" s="8">
        <v>2.0017691674539639</v>
      </c>
      <c r="Q6050" s="8">
        <f>P6050-Table3[[#This Row],[paid]]</f>
        <v>-45.180608675255442</v>
      </c>
      <c r="R6050" s="8">
        <v>0.18287743349887367</v>
      </c>
      <c r="S6050" s="8">
        <v>200</v>
      </c>
      <c r="T6050" s="10">
        <v>0.15</v>
      </c>
      <c r="U6050" s="8">
        <v>1.416031773354266</v>
      </c>
      <c r="V6050" s="10">
        <v>0.11789835681164867</v>
      </c>
    </row>
    <row r="6051" spans="1:22" x14ac:dyDescent="0.25">
      <c r="A6051" s="6">
        <v>44768</v>
      </c>
      <c r="B6051" s="7" t="str">
        <f t="shared" si="94"/>
        <v>7</v>
      </c>
      <c r="C6051" s="17">
        <f>_xlfn.ISOWEEKNUM(Table3[[#This Row],[dt]])</f>
        <v>30</v>
      </c>
      <c r="D6051" s="1">
        <v>2406</v>
      </c>
      <c r="E6051" s="1" t="s">
        <v>10</v>
      </c>
      <c r="F6051" s="1" t="s">
        <v>90</v>
      </c>
      <c r="G6051" s="1" t="s">
        <v>35</v>
      </c>
      <c r="H6051" s="1" t="s">
        <v>17</v>
      </c>
      <c r="I6051" s="1" t="s">
        <v>18</v>
      </c>
      <c r="J6051" s="1" t="s">
        <v>16</v>
      </c>
      <c r="K6051" s="1" t="s">
        <v>14</v>
      </c>
      <c r="L6051" s="1" t="s">
        <v>77</v>
      </c>
      <c r="M6051" s="1">
        <v>12240</v>
      </c>
      <c r="N6051" s="17">
        <v>72</v>
      </c>
      <c r="O6051" s="8">
        <v>651.87960820699573</v>
      </c>
      <c r="P6051" s="8">
        <v>601.73502296030381</v>
      </c>
      <c r="Q6051" s="8">
        <f>P6051-Table3[[#This Row],[paid]]</f>
        <v>-50.144585246691918</v>
      </c>
      <c r="R6051" s="8">
        <v>8.3574308744486636</v>
      </c>
      <c r="S6051" s="8">
        <v>5000</v>
      </c>
      <c r="T6051" s="10">
        <v>0.05</v>
      </c>
      <c r="U6051" s="8">
        <v>167.78598506619974</v>
      </c>
      <c r="V6051" s="10">
        <v>4.6472832355332956E-2</v>
      </c>
    </row>
    <row r="6052" spans="1:22" x14ac:dyDescent="0.25">
      <c r="A6052" s="6">
        <v>44768</v>
      </c>
      <c r="B6052" s="7" t="str">
        <f t="shared" si="94"/>
        <v>7</v>
      </c>
      <c r="C6052" s="17">
        <f>_xlfn.ISOWEEKNUM(Table3[[#This Row],[dt]])</f>
        <v>30</v>
      </c>
      <c r="D6052" s="1">
        <v>17365</v>
      </c>
      <c r="E6052" s="1" t="s">
        <v>10</v>
      </c>
      <c r="F6052" s="1" t="s">
        <v>91</v>
      </c>
      <c r="G6052" s="1" t="s">
        <v>67</v>
      </c>
      <c r="H6052" s="1" t="s">
        <v>17</v>
      </c>
      <c r="I6052" s="1" t="s">
        <v>18</v>
      </c>
      <c r="J6052" s="1" t="s">
        <v>16</v>
      </c>
      <c r="K6052" s="1" t="s">
        <v>15</v>
      </c>
      <c r="L6052" s="1" t="s">
        <v>79</v>
      </c>
      <c r="M6052" s="1">
        <v>2520</v>
      </c>
      <c r="N6052" s="17">
        <v>12.404850522271582</v>
      </c>
      <c r="O6052" s="8">
        <v>59.824768760208386</v>
      </c>
      <c r="P6052" s="8">
        <v>3.0167370487798681</v>
      </c>
      <c r="Q6052" s="8">
        <f>P6052-Table3[[#This Row],[paid]]</f>
        <v>-56.808031711428519</v>
      </c>
      <c r="R6052" s="8">
        <v>0.24319011691141618</v>
      </c>
      <c r="S6052" s="8">
        <v>200</v>
      </c>
      <c r="T6052" s="10">
        <v>0.06</v>
      </c>
      <c r="U6052" s="8">
        <v>0.64582679405361909</v>
      </c>
      <c r="V6052" s="10">
        <v>3.5680205887507192E-2</v>
      </c>
    </row>
    <row r="6053" spans="1:22" x14ac:dyDescent="0.25">
      <c r="A6053" s="6">
        <v>44768</v>
      </c>
      <c r="B6053" s="7" t="str">
        <f t="shared" si="94"/>
        <v>7</v>
      </c>
      <c r="C6053" s="17">
        <f>_xlfn.ISOWEEKNUM(Table3[[#This Row],[dt]])</f>
        <v>30</v>
      </c>
      <c r="D6053" s="1">
        <v>18204</v>
      </c>
      <c r="E6053" s="1" t="s">
        <v>10</v>
      </c>
      <c r="F6053" s="1" t="s">
        <v>91</v>
      </c>
      <c r="G6053" s="1" t="s">
        <v>27</v>
      </c>
      <c r="H6053" s="1" t="s">
        <v>17</v>
      </c>
      <c r="I6053" s="1" t="s">
        <v>18</v>
      </c>
      <c r="J6053" s="1" t="s">
        <v>13</v>
      </c>
      <c r="K6053" s="1" t="s">
        <v>15</v>
      </c>
      <c r="L6053" s="1" t="s">
        <v>78</v>
      </c>
      <c r="M6053" s="1">
        <v>12150</v>
      </c>
      <c r="N6053" s="17">
        <v>53.85919165580183</v>
      </c>
      <c r="O6053" s="8">
        <v>72.516645456569705</v>
      </c>
      <c r="P6053" s="8">
        <v>12.763685966932087</v>
      </c>
      <c r="Q6053" s="8">
        <f>P6053-Table3[[#This Row],[paid]]</f>
        <v>-59.752959489637618</v>
      </c>
      <c r="R6053" s="8">
        <v>0.23698250149205785</v>
      </c>
      <c r="S6053" s="8">
        <v>200</v>
      </c>
      <c r="T6053" s="10">
        <v>0.06</v>
      </c>
      <c r="U6053" s="8">
        <v>3.7964183691568247</v>
      </c>
      <c r="V6053" s="10">
        <v>4.9573171613494102E-2</v>
      </c>
    </row>
    <row r="6054" spans="1:22" x14ac:dyDescent="0.25">
      <c r="A6054" s="6">
        <v>44768</v>
      </c>
      <c r="B6054" s="7" t="str">
        <f t="shared" si="94"/>
        <v>7</v>
      </c>
      <c r="C6054" s="17">
        <f>_xlfn.ISOWEEKNUM(Table3[[#This Row],[dt]])</f>
        <v>30</v>
      </c>
      <c r="D6054" s="1">
        <v>8767</v>
      </c>
      <c r="E6054" s="1" t="s">
        <v>10</v>
      </c>
      <c r="F6054" s="1" t="s">
        <v>91</v>
      </c>
      <c r="G6054" s="1" t="s">
        <v>43</v>
      </c>
      <c r="H6054" s="1" t="s">
        <v>17</v>
      </c>
      <c r="I6054" s="1" t="s">
        <v>18</v>
      </c>
      <c r="J6054" s="1" t="s">
        <v>13</v>
      </c>
      <c r="K6054" s="1" t="s">
        <v>14</v>
      </c>
      <c r="L6054" s="1" t="s">
        <v>79</v>
      </c>
      <c r="M6054" s="1">
        <v>2410</v>
      </c>
      <c r="N6054" s="17">
        <v>4.16208264039913</v>
      </c>
      <c r="O6054" s="8">
        <v>66.790130391988015</v>
      </c>
      <c r="P6054" s="8">
        <v>1.7159632237931337</v>
      </c>
      <c r="Q6054" s="8">
        <f>P6054-Table3[[#This Row],[paid]]</f>
        <v>-65.074167168194876</v>
      </c>
      <c r="R6054" s="8">
        <v>0.41228475550609889</v>
      </c>
      <c r="S6054" s="8">
        <v>200</v>
      </c>
      <c r="T6054" s="10">
        <v>0.12</v>
      </c>
      <c r="U6054" s="8">
        <v>1.1078805904878113</v>
      </c>
      <c r="V6054" s="10">
        <v>0.10760531608197321</v>
      </c>
    </row>
    <row r="6055" spans="1:22" x14ac:dyDescent="0.25">
      <c r="A6055" s="6">
        <v>44768</v>
      </c>
      <c r="B6055" s="7" t="str">
        <f t="shared" si="94"/>
        <v>7</v>
      </c>
      <c r="C6055" s="17">
        <f>_xlfn.ISOWEEKNUM(Table3[[#This Row],[dt]])</f>
        <v>30</v>
      </c>
      <c r="D6055" s="1">
        <v>18295</v>
      </c>
      <c r="E6055" s="1" t="s">
        <v>10</v>
      </c>
      <c r="F6055" s="1" t="s">
        <v>90</v>
      </c>
      <c r="G6055" s="1" t="s">
        <v>74</v>
      </c>
      <c r="H6055" s="1" t="s">
        <v>19</v>
      </c>
      <c r="I6055" s="1" t="s">
        <v>12</v>
      </c>
      <c r="J6055" s="1" t="s">
        <v>13</v>
      </c>
      <c r="K6055" s="1" t="s">
        <v>14</v>
      </c>
      <c r="L6055" s="1" t="s">
        <v>81</v>
      </c>
      <c r="M6055" s="1">
        <v>2560</v>
      </c>
      <c r="N6055" s="17">
        <v>12.227529309596179</v>
      </c>
      <c r="O6055" s="8">
        <v>83.814899769802764</v>
      </c>
      <c r="P6055" s="8">
        <v>15.528017326001958</v>
      </c>
      <c r="Q6055" s="8">
        <f>P6055-Table3[[#This Row],[paid]]</f>
        <v>-68.286882443800806</v>
      </c>
      <c r="R6055" s="8">
        <v>1.2699227237848902</v>
      </c>
      <c r="S6055" s="8">
        <v>200</v>
      </c>
      <c r="T6055" s="10">
        <v>0.1</v>
      </c>
      <c r="U6055" s="8">
        <v>5.6969092755534882</v>
      </c>
      <c r="V6055" s="10">
        <v>6.1146562328275124E-2</v>
      </c>
    </row>
    <row r="6056" spans="1:22" x14ac:dyDescent="0.25">
      <c r="A6056" s="6">
        <v>44768</v>
      </c>
      <c r="B6056" s="7" t="str">
        <f t="shared" si="94"/>
        <v>7</v>
      </c>
      <c r="C6056" s="17">
        <f>_xlfn.ISOWEEKNUM(Table3[[#This Row],[dt]])</f>
        <v>30</v>
      </c>
      <c r="D6056" s="1">
        <v>17247</v>
      </c>
      <c r="E6056" s="1" t="s">
        <v>10</v>
      </c>
      <c r="F6056" s="1" t="s">
        <v>89</v>
      </c>
      <c r="G6056" s="1" t="s">
        <v>31</v>
      </c>
      <c r="H6056" s="1" t="s">
        <v>11</v>
      </c>
      <c r="I6056" s="1" t="s">
        <v>18</v>
      </c>
      <c r="J6056" s="1" t="s">
        <v>16</v>
      </c>
      <c r="K6056" s="1" t="s">
        <v>15</v>
      </c>
      <c r="L6056" s="1" t="s">
        <v>75</v>
      </c>
      <c r="M6056" s="1">
        <v>203870</v>
      </c>
      <c r="N6056" s="17">
        <v>624.24807903402859</v>
      </c>
      <c r="O6056" s="8">
        <v>4610.3795919127515</v>
      </c>
      <c r="P6056" s="8">
        <v>4525.1896287251948</v>
      </c>
      <c r="Q6056" s="8">
        <f>P6056-Table3[[#This Row],[paid]]</f>
        <v>-85.189963187556714</v>
      </c>
      <c r="R6056" s="8">
        <v>7.2490245155860871</v>
      </c>
      <c r="S6056" s="8">
        <v>2200</v>
      </c>
      <c r="T6056" s="10">
        <v>7.0000000000000007E-2</v>
      </c>
      <c r="U6056" s="8">
        <v>865.32599483594402</v>
      </c>
      <c r="V6056" s="10">
        <v>3.1870708406081305E-2</v>
      </c>
    </row>
    <row r="6057" spans="1:22" x14ac:dyDescent="0.25">
      <c r="A6057" s="6">
        <v>44768</v>
      </c>
      <c r="B6057" s="7" t="str">
        <f t="shared" si="94"/>
        <v>7</v>
      </c>
      <c r="C6057" s="17">
        <f>_xlfn.ISOWEEKNUM(Table3[[#This Row],[dt]])</f>
        <v>30</v>
      </c>
      <c r="D6057" s="1">
        <v>15910</v>
      </c>
      <c r="E6057" s="1" t="s">
        <v>10</v>
      </c>
      <c r="F6057" s="1" t="s">
        <v>94</v>
      </c>
      <c r="G6057" s="1" t="s">
        <v>43</v>
      </c>
      <c r="H6057" s="1" t="s">
        <v>11</v>
      </c>
      <c r="I6057" s="1" t="s">
        <v>12</v>
      </c>
      <c r="J6057" s="1" t="s">
        <v>16</v>
      </c>
      <c r="K6057" s="1" t="s">
        <v>14</v>
      </c>
      <c r="L6057" s="1" t="s">
        <v>75</v>
      </c>
      <c r="M6057" s="1">
        <v>96380</v>
      </c>
      <c r="N6057" s="17">
        <v>343.07071665875651</v>
      </c>
      <c r="O6057" s="8">
        <v>1914.7493626479752</v>
      </c>
      <c r="P6057" s="8">
        <v>1824.7067668487171</v>
      </c>
      <c r="Q6057" s="8">
        <f>P6057-Table3[[#This Row],[paid]]</f>
        <v>-90.042595799258152</v>
      </c>
      <c r="R6057" s="8">
        <v>5.3187482295777091</v>
      </c>
      <c r="S6057" s="8">
        <v>2000</v>
      </c>
      <c r="T6057" s="10">
        <v>0.15</v>
      </c>
      <c r="U6057" s="8">
        <v>438.12804403357876</v>
      </c>
      <c r="V6057" s="10">
        <v>4.0018123459021067E-2</v>
      </c>
    </row>
    <row r="6058" spans="1:22" x14ac:dyDescent="0.25">
      <c r="A6058" s="6">
        <v>44768</v>
      </c>
      <c r="B6058" s="7" t="str">
        <f t="shared" si="94"/>
        <v>7</v>
      </c>
      <c r="C6058" s="17">
        <f>_xlfn.ISOWEEKNUM(Table3[[#This Row],[dt]])</f>
        <v>30</v>
      </c>
      <c r="D6058" s="1">
        <v>18201</v>
      </c>
      <c r="E6058" s="1" t="s">
        <v>10</v>
      </c>
      <c r="F6058" s="1" t="s">
        <v>91</v>
      </c>
      <c r="G6058" s="1" t="s">
        <v>26</v>
      </c>
      <c r="H6058" s="1" t="s">
        <v>11</v>
      </c>
      <c r="I6058" s="1" t="s">
        <v>18</v>
      </c>
      <c r="J6058" s="1" t="s">
        <v>16</v>
      </c>
      <c r="K6058" s="1" t="s">
        <v>15</v>
      </c>
      <c r="L6058" s="1" t="s">
        <v>76</v>
      </c>
      <c r="M6058" s="1">
        <v>6980</v>
      </c>
      <c r="N6058" s="17">
        <v>44.521897602369151</v>
      </c>
      <c r="O6058" s="8">
        <v>107.35272556529935</v>
      </c>
      <c r="P6058" s="8">
        <v>7.1124212127284148</v>
      </c>
      <c r="Q6058" s="8">
        <f>P6058-Table3[[#This Row],[paid]]</f>
        <v>-100.24030435257093</v>
      </c>
      <c r="R6058" s="8">
        <v>0.15975107971026689</v>
      </c>
      <c r="S6058" s="8">
        <v>200</v>
      </c>
      <c r="T6058" s="10">
        <v>0.15</v>
      </c>
      <c r="U6058" s="8">
        <v>0.85088772518072109</v>
      </c>
      <c r="V6058" s="10">
        <v>1.9939007634933312E-2</v>
      </c>
    </row>
    <row r="6059" spans="1:22" x14ac:dyDescent="0.25">
      <c r="A6059" s="6">
        <v>44768</v>
      </c>
      <c r="B6059" s="7" t="str">
        <f t="shared" si="94"/>
        <v>7</v>
      </c>
      <c r="C6059" s="17">
        <f>_xlfn.ISOWEEKNUM(Table3[[#This Row],[dt]])</f>
        <v>30</v>
      </c>
      <c r="D6059" s="1">
        <v>2917</v>
      </c>
      <c r="E6059" s="1" t="s">
        <v>10</v>
      </c>
      <c r="F6059" s="1" t="s">
        <v>89</v>
      </c>
      <c r="G6059" s="1" t="s">
        <v>53</v>
      </c>
      <c r="H6059" s="1" t="s">
        <v>17</v>
      </c>
      <c r="I6059" s="1" t="s">
        <v>18</v>
      </c>
      <c r="J6059" s="1" t="s">
        <v>13</v>
      </c>
      <c r="K6059" s="1" t="s">
        <v>15</v>
      </c>
      <c r="L6059" s="1" t="s">
        <v>79</v>
      </c>
      <c r="M6059" s="1">
        <v>23760</v>
      </c>
      <c r="N6059" s="17">
        <v>147.79183081069874</v>
      </c>
      <c r="O6059" s="8">
        <v>604.00415130851718</v>
      </c>
      <c r="P6059" s="8">
        <v>495.92710743971139</v>
      </c>
      <c r="Q6059" s="8">
        <f>P6059-Table3[[#This Row],[paid]]</f>
        <v>-108.07704386880579</v>
      </c>
      <c r="R6059" s="8">
        <v>3.3555786183806511</v>
      </c>
      <c r="S6059" s="8">
        <v>400</v>
      </c>
      <c r="T6059" s="10">
        <v>7.0000000000000007E-2</v>
      </c>
      <c r="U6059" s="8">
        <v>114.43898877642428</v>
      </c>
      <c r="V6059" s="10">
        <v>3.8459613338215008E-2</v>
      </c>
    </row>
    <row r="6060" spans="1:22" x14ac:dyDescent="0.25">
      <c r="A6060" s="6">
        <v>44768</v>
      </c>
      <c r="B6060" s="7" t="str">
        <f t="shared" si="94"/>
        <v>7</v>
      </c>
      <c r="C6060" s="17">
        <f>_xlfn.ISOWEEKNUM(Table3[[#This Row],[dt]])</f>
        <v>30</v>
      </c>
      <c r="D6060" s="1">
        <v>3534</v>
      </c>
      <c r="E6060" s="1" t="s">
        <v>10</v>
      </c>
      <c r="F6060" s="1" t="s">
        <v>92</v>
      </c>
      <c r="G6060" s="1" t="s">
        <v>61</v>
      </c>
      <c r="H6060" s="1" t="s">
        <v>11</v>
      </c>
      <c r="I6060" s="1" t="s">
        <v>18</v>
      </c>
      <c r="J6060" s="1" t="s">
        <v>13</v>
      </c>
      <c r="K6060" s="1" t="s">
        <v>14</v>
      </c>
      <c r="L6060" s="1" t="s">
        <v>77</v>
      </c>
      <c r="M6060" s="1">
        <v>80760</v>
      </c>
      <c r="N6060" s="17">
        <v>198.12153921637346</v>
      </c>
      <c r="O6060" s="8">
        <v>2065.9662400315174</v>
      </c>
      <c r="P6060" s="8">
        <v>1949.1067211624184</v>
      </c>
      <c r="Q6060" s="8">
        <f>P6060-Table3[[#This Row],[paid]]</f>
        <v>-116.85951886909902</v>
      </c>
      <c r="R6060" s="8">
        <v>9.837934476340557</v>
      </c>
      <c r="S6060" s="8">
        <v>1200</v>
      </c>
      <c r="T6060" s="10">
        <v>0.08</v>
      </c>
      <c r="U6060" s="8">
        <v>326.25872512732622</v>
      </c>
      <c r="V6060" s="10">
        <v>2.7898141029167656E-2</v>
      </c>
    </row>
    <row r="6061" spans="1:22" x14ac:dyDescent="0.25">
      <c r="A6061" s="6">
        <v>44768</v>
      </c>
      <c r="B6061" s="7" t="str">
        <f t="shared" si="94"/>
        <v>7</v>
      </c>
      <c r="C6061" s="17">
        <f>_xlfn.ISOWEEKNUM(Table3[[#This Row],[dt]])</f>
        <v>30</v>
      </c>
      <c r="D6061" s="1">
        <v>15974</v>
      </c>
      <c r="E6061" s="1" t="s">
        <v>10</v>
      </c>
      <c r="F6061" s="1" t="s">
        <v>94</v>
      </c>
      <c r="G6061" s="1" t="s">
        <v>26</v>
      </c>
      <c r="H6061" s="1" t="s">
        <v>11</v>
      </c>
      <c r="I6061" s="1" t="s">
        <v>12</v>
      </c>
      <c r="J6061" s="1" t="s">
        <v>16</v>
      </c>
      <c r="K6061" s="1" t="s">
        <v>14</v>
      </c>
      <c r="L6061" s="1" t="s">
        <v>81</v>
      </c>
      <c r="M6061" s="1">
        <v>119390</v>
      </c>
      <c r="N6061" s="17">
        <v>439.63837220281368</v>
      </c>
      <c r="O6061" s="8">
        <v>2183.3578756270508</v>
      </c>
      <c r="P6061" s="8">
        <v>2051.0425264463033</v>
      </c>
      <c r="Q6061" s="8">
        <f>P6061-Table3[[#This Row],[paid]]</f>
        <v>-132.31534918074749</v>
      </c>
      <c r="R6061" s="8">
        <v>4.6652946060407068</v>
      </c>
      <c r="S6061" s="8">
        <v>2600</v>
      </c>
      <c r="T6061" s="10">
        <v>0.09</v>
      </c>
      <c r="U6061" s="8">
        <v>121.02162901744424</v>
      </c>
      <c r="V6061" s="10">
        <v>9.834155675872298E-3</v>
      </c>
    </row>
    <row r="6062" spans="1:22" x14ac:dyDescent="0.25">
      <c r="A6062" s="6">
        <v>44768</v>
      </c>
      <c r="B6062" s="7" t="str">
        <f t="shared" si="94"/>
        <v>7</v>
      </c>
      <c r="C6062" s="17">
        <f>_xlfn.ISOWEEKNUM(Table3[[#This Row],[dt]])</f>
        <v>30</v>
      </c>
      <c r="D6062" s="1">
        <v>12446</v>
      </c>
      <c r="E6062" s="1" t="s">
        <v>10</v>
      </c>
      <c r="F6062" s="1" t="s">
        <v>94</v>
      </c>
      <c r="G6062" s="1" t="s">
        <v>38</v>
      </c>
      <c r="H6062" s="1" t="s">
        <v>11</v>
      </c>
      <c r="I6062" s="1" t="s">
        <v>12</v>
      </c>
      <c r="J6062" s="1" t="s">
        <v>13</v>
      </c>
      <c r="K6062" s="1" t="s">
        <v>15</v>
      </c>
      <c r="L6062" s="1" t="s">
        <v>76</v>
      </c>
      <c r="M6062" s="1">
        <v>31260</v>
      </c>
      <c r="N6062" s="17">
        <v>194.04390613171839</v>
      </c>
      <c r="O6062" s="8">
        <v>951.64132662649035</v>
      </c>
      <c r="P6062" s="8">
        <v>750.65122054867743</v>
      </c>
      <c r="Q6062" s="8">
        <f>P6062-Table3[[#This Row],[paid]]</f>
        <v>-200.99010607781292</v>
      </c>
      <c r="R6062" s="8">
        <v>3.8684606773434567</v>
      </c>
      <c r="S6062" s="8">
        <v>400</v>
      </c>
      <c r="T6062" s="10">
        <v>0.21</v>
      </c>
      <c r="U6062" s="8">
        <v>456.53052431766042</v>
      </c>
      <c r="V6062" s="10">
        <v>0.10136321454855474</v>
      </c>
    </row>
    <row r="6063" spans="1:22" x14ac:dyDescent="0.25">
      <c r="A6063" s="6">
        <v>44768</v>
      </c>
      <c r="B6063" s="7" t="str">
        <f t="shared" si="94"/>
        <v>7</v>
      </c>
      <c r="C6063" s="17">
        <f>_xlfn.ISOWEEKNUM(Table3[[#This Row],[dt]])</f>
        <v>30</v>
      </c>
      <c r="D6063" s="1">
        <v>18220</v>
      </c>
      <c r="E6063" s="1" t="s">
        <v>10</v>
      </c>
      <c r="F6063" s="1" t="s">
        <v>91</v>
      </c>
      <c r="G6063" s="1" t="s">
        <v>35</v>
      </c>
      <c r="H6063" s="1" t="s">
        <v>17</v>
      </c>
      <c r="I6063" s="1" t="s">
        <v>12</v>
      </c>
      <c r="J6063" s="1" t="s">
        <v>16</v>
      </c>
      <c r="K6063" s="1" t="s">
        <v>15</v>
      </c>
      <c r="L6063" s="1" t="s">
        <v>79</v>
      </c>
      <c r="M6063" s="1">
        <v>39510</v>
      </c>
      <c r="N6063" s="17">
        <v>237.06729437828858</v>
      </c>
      <c r="O6063" s="8">
        <v>548.11160636926718</v>
      </c>
      <c r="P6063" s="8">
        <v>333.17778343410174</v>
      </c>
      <c r="Q6063" s="8">
        <f>P6063-Table3[[#This Row],[paid]]</f>
        <v>-214.93382293516544</v>
      </c>
      <c r="R6063" s="8">
        <v>1.405414375305813</v>
      </c>
      <c r="S6063" s="8">
        <v>200</v>
      </c>
      <c r="T6063" s="10">
        <v>7.0000000000000007E-2</v>
      </c>
      <c r="U6063" s="8">
        <v>4.617103940660793</v>
      </c>
      <c r="V6063" s="10">
        <v>2.3096297583589213E-3</v>
      </c>
    </row>
    <row r="6064" spans="1:22" x14ac:dyDescent="0.25">
      <c r="A6064" s="6">
        <v>44768</v>
      </c>
      <c r="B6064" s="7" t="str">
        <f t="shared" si="94"/>
        <v>7</v>
      </c>
      <c r="C6064" s="17">
        <f>_xlfn.ISOWEEKNUM(Table3[[#This Row],[dt]])</f>
        <v>30</v>
      </c>
      <c r="D6064" s="1">
        <v>18200</v>
      </c>
      <c r="E6064" s="1" t="s">
        <v>10</v>
      </c>
      <c r="F6064" s="1" t="s">
        <v>89</v>
      </c>
      <c r="G6064" s="1" t="s">
        <v>41</v>
      </c>
      <c r="H6064" s="1" t="s">
        <v>17</v>
      </c>
      <c r="I6064" s="1" t="s">
        <v>12</v>
      </c>
      <c r="J6064" s="1" t="s">
        <v>16</v>
      </c>
      <c r="K6064" s="1" t="s">
        <v>15</v>
      </c>
      <c r="L6064" s="1" t="s">
        <v>76</v>
      </c>
      <c r="M6064" s="1">
        <v>14780</v>
      </c>
      <c r="N6064" s="17">
        <v>28.458489070109867</v>
      </c>
      <c r="O6064" s="8">
        <v>322.80083037830758</v>
      </c>
      <c r="P6064" s="8">
        <v>90.0629794425829</v>
      </c>
      <c r="Q6064" s="8">
        <f>P6064-Table3[[#This Row],[paid]]</f>
        <v>-232.73785093572468</v>
      </c>
      <c r="R6064" s="8">
        <v>3.164714023316741</v>
      </c>
      <c r="S6064" s="8">
        <v>200</v>
      </c>
      <c r="T6064" s="10">
        <v>0.1</v>
      </c>
      <c r="U6064" s="8">
        <v>22.781836222246984</v>
      </c>
      <c r="V6064" s="10">
        <v>4.2159083867844754E-2</v>
      </c>
    </row>
    <row r="6065" spans="1:22" x14ac:dyDescent="0.25">
      <c r="A6065" s="6">
        <v>44768</v>
      </c>
      <c r="B6065" s="7" t="str">
        <f t="shared" si="94"/>
        <v>7</v>
      </c>
      <c r="C6065" s="17">
        <f>_xlfn.ISOWEEKNUM(Table3[[#This Row],[dt]])</f>
        <v>30</v>
      </c>
      <c r="D6065" s="1">
        <v>13948</v>
      </c>
      <c r="E6065" s="1" t="s">
        <v>10</v>
      </c>
      <c r="F6065" s="1" t="s">
        <v>92</v>
      </c>
      <c r="G6065" s="1" t="s">
        <v>54</v>
      </c>
      <c r="H6065" s="1" t="s">
        <v>11</v>
      </c>
      <c r="I6065" s="1" t="s">
        <v>18</v>
      </c>
      <c r="J6065" s="1" t="s">
        <v>13</v>
      </c>
      <c r="K6065" s="1" t="s">
        <v>14</v>
      </c>
      <c r="L6065" s="1" t="s">
        <v>79</v>
      </c>
      <c r="M6065" s="1">
        <v>10820</v>
      </c>
      <c r="N6065" s="17">
        <v>43.890652557319221</v>
      </c>
      <c r="O6065" s="8">
        <v>267.34116477530057</v>
      </c>
      <c r="P6065" s="8">
        <v>28.342459365753012</v>
      </c>
      <c r="Q6065" s="8">
        <f>P6065-Table3[[#This Row],[paid]]</f>
        <v>-238.99870540954757</v>
      </c>
      <c r="R6065" s="8">
        <v>0.64575160573744106</v>
      </c>
      <c r="S6065" s="8">
        <v>200</v>
      </c>
      <c r="T6065" s="10">
        <v>0.1</v>
      </c>
      <c r="U6065" s="8">
        <v>11.621906674356289</v>
      </c>
      <c r="V6065" s="10">
        <v>6.8342144227136511E-2</v>
      </c>
    </row>
    <row r="6066" spans="1:22" x14ac:dyDescent="0.25">
      <c r="A6066" s="6">
        <v>44768</v>
      </c>
      <c r="B6066" s="7" t="str">
        <f t="shared" si="94"/>
        <v>7</v>
      </c>
      <c r="C6066" s="17">
        <f>_xlfn.ISOWEEKNUM(Table3[[#This Row],[dt]])</f>
        <v>30</v>
      </c>
      <c r="D6066" s="1">
        <v>15909</v>
      </c>
      <c r="E6066" s="1" t="s">
        <v>10</v>
      </c>
      <c r="F6066" s="1" t="s">
        <v>93</v>
      </c>
      <c r="G6066" s="1" t="s">
        <v>52</v>
      </c>
      <c r="H6066" s="1" t="s">
        <v>11</v>
      </c>
      <c r="I6066" s="1" t="s">
        <v>18</v>
      </c>
      <c r="J6066" s="1" t="s">
        <v>13</v>
      </c>
      <c r="K6066" s="1" t="s">
        <v>14</v>
      </c>
      <c r="L6066" s="1" t="s">
        <v>80</v>
      </c>
      <c r="M6066" s="1">
        <v>20630</v>
      </c>
      <c r="N6066" s="17">
        <v>34.194550916813427</v>
      </c>
      <c r="O6066" s="8">
        <v>336.33011228773711</v>
      </c>
      <c r="P6066" s="8">
        <v>59.899255986878138</v>
      </c>
      <c r="Q6066" s="8">
        <f>P6066-Table3[[#This Row],[paid]]</f>
        <v>-276.43085630085898</v>
      </c>
      <c r="R6066" s="8">
        <v>1.751719334831964</v>
      </c>
      <c r="S6066" s="8">
        <v>200</v>
      </c>
      <c r="T6066" s="10">
        <v>0.06</v>
      </c>
      <c r="U6066" s="8">
        <v>13.758120983503419</v>
      </c>
      <c r="V6066" s="10">
        <v>3.8281279560793843E-2</v>
      </c>
    </row>
    <row r="6067" spans="1:22" x14ac:dyDescent="0.25">
      <c r="A6067" s="6">
        <v>44768</v>
      </c>
      <c r="B6067" s="7" t="str">
        <f t="shared" si="94"/>
        <v>7</v>
      </c>
      <c r="C6067" s="17">
        <f>_xlfn.ISOWEEKNUM(Table3[[#This Row],[dt]])</f>
        <v>30</v>
      </c>
      <c r="D6067" s="1">
        <v>18184</v>
      </c>
      <c r="E6067" s="1" t="s">
        <v>10</v>
      </c>
      <c r="F6067" s="1" t="s">
        <v>93</v>
      </c>
      <c r="G6067" s="1" t="s">
        <v>58</v>
      </c>
      <c r="H6067" s="1" t="s">
        <v>11</v>
      </c>
      <c r="I6067" s="1" t="s">
        <v>12</v>
      </c>
      <c r="J6067" s="1" t="s">
        <v>13</v>
      </c>
      <c r="K6067" s="1" t="s">
        <v>15</v>
      </c>
      <c r="L6067" s="1" t="s">
        <v>80</v>
      </c>
      <c r="M6067" s="1">
        <v>36190</v>
      </c>
      <c r="N6067" s="17">
        <v>191.30210772833723</v>
      </c>
      <c r="O6067" s="8">
        <v>469.46958182138144</v>
      </c>
      <c r="P6067" s="8">
        <v>189.47367197631084</v>
      </c>
      <c r="Q6067" s="8">
        <f>P6067-Table3[[#This Row],[paid]]</f>
        <v>-279.99590984507063</v>
      </c>
      <c r="R6067" s="8">
        <v>0.990442155741311</v>
      </c>
      <c r="S6067" s="8">
        <v>200</v>
      </c>
      <c r="T6067" s="10">
        <v>7.0000000000000007E-2</v>
      </c>
      <c r="U6067" s="8">
        <v>63.215533359338501</v>
      </c>
      <c r="V6067" s="10">
        <v>5.5606259786181174E-2</v>
      </c>
    </row>
    <row r="6068" spans="1:22" x14ac:dyDescent="0.25">
      <c r="A6068" s="6">
        <v>44768</v>
      </c>
      <c r="B6068" s="7" t="str">
        <f t="shared" si="94"/>
        <v>7</v>
      </c>
      <c r="C6068" s="17">
        <f>_xlfn.ISOWEEKNUM(Table3[[#This Row],[dt]])</f>
        <v>30</v>
      </c>
      <c r="D6068" s="1">
        <v>9559</v>
      </c>
      <c r="E6068" s="1" t="s">
        <v>10</v>
      </c>
      <c r="F6068" s="1" t="s">
        <v>89</v>
      </c>
      <c r="G6068" s="1" t="s">
        <v>30</v>
      </c>
      <c r="H6068" s="1" t="s">
        <v>17</v>
      </c>
      <c r="I6068" s="1" t="s">
        <v>12</v>
      </c>
      <c r="J6068" s="1" t="s">
        <v>16</v>
      </c>
      <c r="K6068" s="1" t="s">
        <v>14</v>
      </c>
      <c r="L6068" s="1" t="s">
        <v>76</v>
      </c>
      <c r="M6068" s="1">
        <v>226060</v>
      </c>
      <c r="N6068" s="17">
        <v>438.12282909640072</v>
      </c>
      <c r="O6068" s="8">
        <v>5471.7646010394692</v>
      </c>
      <c r="P6068" s="8">
        <v>5188.971833673053</v>
      </c>
      <c r="Q6068" s="8">
        <f>P6068-Table3[[#This Row],[paid]]</f>
        <v>-282.79276736641623</v>
      </c>
      <c r="R6068" s="8">
        <v>11.843646322596253</v>
      </c>
      <c r="S6068" s="8">
        <v>4200</v>
      </c>
      <c r="T6068" s="10">
        <v>7.0000000000000007E-2</v>
      </c>
      <c r="U6068" s="8">
        <v>1129.2357886686952</v>
      </c>
      <c r="V6068" s="10">
        <v>3.627037702474728E-2</v>
      </c>
    </row>
    <row r="6069" spans="1:22" x14ac:dyDescent="0.25">
      <c r="A6069" s="6">
        <v>44768</v>
      </c>
      <c r="B6069" s="7" t="str">
        <f t="shared" si="94"/>
        <v>7</v>
      </c>
      <c r="C6069" s="17">
        <f>_xlfn.ISOWEEKNUM(Table3[[#This Row],[dt]])</f>
        <v>30</v>
      </c>
      <c r="D6069" s="1">
        <v>17246</v>
      </c>
      <c r="E6069" s="1" t="s">
        <v>10</v>
      </c>
      <c r="F6069" s="1" t="s">
        <v>92</v>
      </c>
      <c r="G6069" s="1" t="s">
        <v>61</v>
      </c>
      <c r="H6069" s="1" t="s">
        <v>11</v>
      </c>
      <c r="I6069" s="1" t="s">
        <v>12</v>
      </c>
      <c r="J6069" s="1" t="s">
        <v>16</v>
      </c>
      <c r="K6069" s="1" t="s">
        <v>14</v>
      </c>
      <c r="L6069" s="1" t="s">
        <v>76</v>
      </c>
      <c r="M6069" s="1">
        <v>76310</v>
      </c>
      <c r="N6069" s="17">
        <v>257.95488526295264</v>
      </c>
      <c r="O6069" s="8">
        <v>1640.0504436702224</v>
      </c>
      <c r="P6069" s="8">
        <v>1355.9584103282266</v>
      </c>
      <c r="Q6069" s="8">
        <f>P6069-Table3[[#This Row],[paid]]</f>
        <v>-284.09203334199583</v>
      </c>
      <c r="R6069" s="8">
        <v>5.2565719348404549</v>
      </c>
      <c r="S6069" s="8">
        <v>1200</v>
      </c>
      <c r="T6069" s="10">
        <v>0.15</v>
      </c>
      <c r="U6069" s="8">
        <v>739.91716371217751</v>
      </c>
      <c r="V6069" s="10">
        <v>9.0946393595886091E-2</v>
      </c>
    </row>
    <row r="6070" spans="1:22" x14ac:dyDescent="0.25">
      <c r="A6070" s="6">
        <v>44768</v>
      </c>
      <c r="B6070" s="7" t="str">
        <f t="shared" si="94"/>
        <v>7</v>
      </c>
      <c r="C6070" s="17">
        <f>_xlfn.ISOWEEKNUM(Table3[[#This Row],[dt]])</f>
        <v>30</v>
      </c>
      <c r="D6070" s="1">
        <v>2789</v>
      </c>
      <c r="E6070" s="1" t="s">
        <v>10</v>
      </c>
      <c r="F6070" s="1" t="s">
        <v>90</v>
      </c>
      <c r="G6070" s="1" t="s">
        <v>63</v>
      </c>
      <c r="H6070" s="1" t="s">
        <v>17</v>
      </c>
      <c r="I6070" s="1" t="s">
        <v>12</v>
      </c>
      <c r="J6070" s="1" t="s">
        <v>13</v>
      </c>
      <c r="K6070" s="1" t="s">
        <v>14</v>
      </c>
      <c r="L6070" s="1" t="s">
        <v>76</v>
      </c>
      <c r="M6070" s="1">
        <v>69560</v>
      </c>
      <c r="N6070" s="17">
        <v>278.46277021617294</v>
      </c>
      <c r="O6070" s="8">
        <v>4050.929004210243</v>
      </c>
      <c r="P6070" s="8">
        <v>3760.1097082047568</v>
      </c>
      <c r="Q6070" s="8">
        <f>P6070-Table3[[#This Row],[paid]]</f>
        <v>-290.81929600548619</v>
      </c>
      <c r="R6070" s="8">
        <v>13.503096680700809</v>
      </c>
      <c r="S6070" s="8">
        <v>5400</v>
      </c>
      <c r="T6070" s="10">
        <v>0.14000000000000001</v>
      </c>
      <c r="U6070" s="8">
        <v>2551.5845845959743</v>
      </c>
      <c r="V6070" s="10">
        <v>0.11309885360650881</v>
      </c>
    </row>
    <row r="6071" spans="1:22" x14ac:dyDescent="0.25">
      <c r="A6071" s="6">
        <v>44768</v>
      </c>
      <c r="B6071" s="7" t="str">
        <f t="shared" si="94"/>
        <v>7</v>
      </c>
      <c r="C6071" s="17">
        <f>_xlfn.ISOWEEKNUM(Table3[[#This Row],[dt]])</f>
        <v>30</v>
      </c>
      <c r="D6071" s="1">
        <v>18202</v>
      </c>
      <c r="E6071" s="1" t="s">
        <v>10</v>
      </c>
      <c r="F6071" s="1" t="s">
        <v>94</v>
      </c>
      <c r="G6071" s="1" t="s">
        <v>35</v>
      </c>
      <c r="H6071" s="1" t="s">
        <v>19</v>
      </c>
      <c r="I6071" s="1" t="s">
        <v>21</v>
      </c>
      <c r="J6071" s="1" t="s">
        <v>16</v>
      </c>
      <c r="K6071" s="1" t="s">
        <v>15</v>
      </c>
      <c r="L6071" s="1" t="s">
        <v>79</v>
      </c>
      <c r="M6071" s="1">
        <v>24140</v>
      </c>
      <c r="N6071" s="17">
        <v>26.511287370347773</v>
      </c>
      <c r="O6071" s="8">
        <v>573.70621982733667</v>
      </c>
      <c r="P6071" s="8">
        <v>281.66093444441543</v>
      </c>
      <c r="Q6071" s="8">
        <f>P6071-Table3[[#This Row],[paid]]</f>
        <v>-292.04528538292124</v>
      </c>
      <c r="R6071" s="8">
        <v>10.62418925606179</v>
      </c>
      <c r="S6071" s="8">
        <v>200</v>
      </c>
      <c r="T6071" s="10">
        <v>4.4999999999999998E-2</v>
      </c>
      <c r="U6071" s="8">
        <v>45.499628130212486</v>
      </c>
      <c r="V6071" s="10">
        <v>2.6923404802279883E-2</v>
      </c>
    </row>
    <row r="6072" spans="1:22" x14ac:dyDescent="0.25">
      <c r="A6072" s="6">
        <v>44768</v>
      </c>
      <c r="B6072" s="7" t="str">
        <f t="shared" si="94"/>
        <v>7</v>
      </c>
      <c r="C6072" s="17">
        <f>_xlfn.ISOWEEKNUM(Table3[[#This Row],[dt]])</f>
        <v>30</v>
      </c>
      <c r="D6072" s="1">
        <v>12891</v>
      </c>
      <c r="E6072" s="1" t="s">
        <v>10</v>
      </c>
      <c r="F6072" s="1" t="s">
        <v>89</v>
      </c>
      <c r="G6072" s="1" t="s">
        <v>37</v>
      </c>
      <c r="H6072" s="1" t="s">
        <v>19</v>
      </c>
      <c r="I6072" s="1" t="s">
        <v>12</v>
      </c>
      <c r="J6072" s="1" t="s">
        <v>16</v>
      </c>
      <c r="K6072" s="1" t="s">
        <v>14</v>
      </c>
      <c r="L6072" s="1" t="s">
        <v>80</v>
      </c>
      <c r="M6072" s="1">
        <v>86970</v>
      </c>
      <c r="N6072" s="17">
        <v>267.97184630256163</v>
      </c>
      <c r="O6072" s="8">
        <v>2489.731931820399</v>
      </c>
      <c r="P6072" s="8">
        <v>2180.3204659096596</v>
      </c>
      <c r="Q6072" s="8">
        <f>P6072-Table3[[#This Row],[paid]]</f>
        <v>-309.41146591073948</v>
      </c>
      <c r="R6072" s="8">
        <v>8.1363788621581676</v>
      </c>
      <c r="S6072" s="8">
        <v>2200</v>
      </c>
      <c r="T6072" s="10">
        <v>0.08</v>
      </c>
      <c r="U6072" s="8">
        <v>66.971785979661831</v>
      </c>
      <c r="V6072" s="10">
        <v>5.1194145560096429E-3</v>
      </c>
    </row>
    <row r="6073" spans="1:22" x14ac:dyDescent="0.25">
      <c r="A6073" s="6">
        <v>44768</v>
      </c>
      <c r="B6073" s="7" t="str">
        <f t="shared" si="94"/>
        <v>7</v>
      </c>
      <c r="C6073" s="17">
        <f>_xlfn.ISOWEEKNUM(Table3[[#This Row],[dt]])</f>
        <v>30</v>
      </c>
      <c r="D6073" s="1">
        <v>16602</v>
      </c>
      <c r="E6073" s="1" t="s">
        <v>10</v>
      </c>
      <c r="F6073" s="1" t="s">
        <v>93</v>
      </c>
      <c r="G6073" s="1" t="s">
        <v>47</v>
      </c>
      <c r="H6073" s="1" t="s">
        <v>11</v>
      </c>
      <c r="I6073" s="1" t="s">
        <v>18</v>
      </c>
      <c r="J6073" s="1" t="s">
        <v>16</v>
      </c>
      <c r="K6073" s="1" t="s">
        <v>15</v>
      </c>
      <c r="L6073" s="1" t="s">
        <v>76</v>
      </c>
      <c r="M6073" s="1">
        <v>54510</v>
      </c>
      <c r="N6073" s="17">
        <v>361.5437981245712</v>
      </c>
      <c r="O6073" s="8">
        <v>1119.5730362267936</v>
      </c>
      <c r="P6073" s="8">
        <v>775.43043638945028</v>
      </c>
      <c r="Q6073" s="8">
        <f>P6073-Table3[[#This Row],[paid]]</f>
        <v>-344.14259983734337</v>
      </c>
      <c r="R6073" s="8">
        <v>2.1447759314689532</v>
      </c>
      <c r="S6073" s="8">
        <v>800</v>
      </c>
      <c r="T6073" s="10">
        <v>7.0000000000000007E-2</v>
      </c>
      <c r="U6073" s="8">
        <v>62.272983387884686</v>
      </c>
      <c r="V6073" s="10">
        <v>1.3384605604305697E-2</v>
      </c>
    </row>
    <row r="6074" spans="1:22" x14ac:dyDescent="0.25">
      <c r="A6074" s="6">
        <v>44768</v>
      </c>
      <c r="B6074" s="7" t="str">
        <f t="shared" si="94"/>
        <v>7</v>
      </c>
      <c r="C6074" s="17">
        <f>_xlfn.ISOWEEKNUM(Table3[[#This Row],[dt]])</f>
        <v>30</v>
      </c>
      <c r="D6074" s="1">
        <v>16857</v>
      </c>
      <c r="E6074" s="1" t="s">
        <v>10</v>
      </c>
      <c r="F6074" s="1" t="s">
        <v>92</v>
      </c>
      <c r="G6074" s="1" t="s">
        <v>33</v>
      </c>
      <c r="H6074" s="1" t="s">
        <v>11</v>
      </c>
      <c r="I6074" s="1" t="s">
        <v>12</v>
      </c>
      <c r="J6074" s="1" t="s">
        <v>13</v>
      </c>
      <c r="K6074" s="1" t="s">
        <v>15</v>
      </c>
      <c r="L6074" s="1" t="s">
        <v>75</v>
      </c>
      <c r="M6074" s="1">
        <v>69000</v>
      </c>
      <c r="N6074" s="17">
        <v>172.19865235837284</v>
      </c>
      <c r="O6074" s="8">
        <v>610.34954473482173</v>
      </c>
      <c r="P6074" s="8">
        <v>250.24135493067308</v>
      </c>
      <c r="Q6074" s="8">
        <f>P6074-Table3[[#This Row],[paid]]</f>
        <v>-360.10818980414865</v>
      </c>
      <c r="R6074" s="8">
        <v>1.4532132017495756</v>
      </c>
      <c r="S6074" s="8">
        <v>200</v>
      </c>
      <c r="T6074" s="10">
        <v>0.08</v>
      </c>
      <c r="U6074" s="8">
        <v>97.058673020606363</v>
      </c>
      <c r="V6074" s="10">
        <v>6.4643374025511971E-2</v>
      </c>
    </row>
    <row r="6075" spans="1:22" x14ac:dyDescent="0.25">
      <c r="A6075" s="6">
        <v>44768</v>
      </c>
      <c r="B6075" s="7" t="str">
        <f t="shared" si="94"/>
        <v>7</v>
      </c>
      <c r="C6075" s="17">
        <f>_xlfn.ISOWEEKNUM(Table3[[#This Row],[dt]])</f>
        <v>30</v>
      </c>
      <c r="D6075" s="1">
        <v>17849</v>
      </c>
      <c r="E6075" s="1" t="s">
        <v>10</v>
      </c>
      <c r="F6075" s="1" t="s">
        <v>89</v>
      </c>
      <c r="G6075" s="1" t="s">
        <v>39</v>
      </c>
      <c r="H6075" s="1" t="s">
        <v>11</v>
      </c>
      <c r="I6075" s="1" t="s">
        <v>18</v>
      </c>
      <c r="J6075" s="1" t="s">
        <v>16</v>
      </c>
      <c r="K6075" s="1" t="s">
        <v>15</v>
      </c>
      <c r="L6075" s="1" t="s">
        <v>75</v>
      </c>
      <c r="M6075" s="1">
        <v>61180</v>
      </c>
      <c r="N6075" s="17">
        <v>102.05401018890041</v>
      </c>
      <c r="O6075" s="8">
        <v>670.72910147537857</v>
      </c>
      <c r="P6075" s="8">
        <v>308.33601151333465</v>
      </c>
      <c r="Q6075" s="8">
        <f>P6075-Table3[[#This Row],[paid]]</f>
        <v>-362.39308996204392</v>
      </c>
      <c r="R6075" s="8">
        <v>3.0213022588981016</v>
      </c>
      <c r="S6075" s="8">
        <v>200</v>
      </c>
      <c r="T6075" s="10">
        <v>0.08</v>
      </c>
      <c r="U6075" s="8">
        <v>33.243497450903419</v>
      </c>
      <c r="V6075" s="10">
        <v>1.7969302000406424E-2</v>
      </c>
    </row>
    <row r="6076" spans="1:22" x14ac:dyDescent="0.25">
      <c r="A6076" s="6">
        <v>44768</v>
      </c>
      <c r="B6076" s="7" t="str">
        <f t="shared" si="94"/>
        <v>7</v>
      </c>
      <c r="C6076" s="17">
        <f>_xlfn.ISOWEEKNUM(Table3[[#This Row],[dt]])</f>
        <v>30</v>
      </c>
      <c r="D6076" s="1">
        <v>9363</v>
      </c>
      <c r="E6076" s="1" t="s">
        <v>10</v>
      </c>
      <c r="F6076" s="1" t="s">
        <v>89</v>
      </c>
      <c r="G6076" s="1" t="s">
        <v>67</v>
      </c>
      <c r="H6076" s="1" t="s">
        <v>11</v>
      </c>
      <c r="I6076" s="1" t="s">
        <v>18</v>
      </c>
      <c r="J6076" s="1" t="s">
        <v>13</v>
      </c>
      <c r="K6076" s="1" t="s">
        <v>14</v>
      </c>
      <c r="L6076" s="1" t="s">
        <v>76</v>
      </c>
      <c r="M6076" s="1">
        <v>23210</v>
      </c>
      <c r="N6076" s="17">
        <v>89.434340320591858</v>
      </c>
      <c r="O6076" s="8">
        <v>523.45037815467731</v>
      </c>
      <c r="P6076" s="8">
        <v>156.04813086942639</v>
      </c>
      <c r="Q6076" s="8">
        <f>P6076-Table3[[#This Row],[paid]]</f>
        <v>-367.40224728525095</v>
      </c>
      <c r="R6076" s="8">
        <v>1.7448345938489245</v>
      </c>
      <c r="S6076" s="8">
        <v>200</v>
      </c>
      <c r="T6076" s="10">
        <v>0.12</v>
      </c>
      <c r="U6076" s="8">
        <v>0.51837376452938244</v>
      </c>
      <c r="V6076" s="10">
        <v>5.5364730702129E-4</v>
      </c>
    </row>
    <row r="6077" spans="1:22" x14ac:dyDescent="0.25">
      <c r="A6077" s="6">
        <v>44768</v>
      </c>
      <c r="B6077" s="7" t="str">
        <f t="shared" si="94"/>
        <v>7</v>
      </c>
      <c r="C6077" s="17">
        <f>_xlfn.ISOWEEKNUM(Table3[[#This Row],[dt]])</f>
        <v>30</v>
      </c>
      <c r="D6077" s="1">
        <v>17100</v>
      </c>
      <c r="E6077" s="1" t="s">
        <v>10</v>
      </c>
      <c r="F6077" s="1" t="s">
        <v>89</v>
      </c>
      <c r="G6077" s="1" t="s">
        <v>59</v>
      </c>
      <c r="H6077" s="1" t="s">
        <v>11</v>
      </c>
      <c r="I6077" s="1" t="s">
        <v>21</v>
      </c>
      <c r="J6077" s="1" t="s">
        <v>13</v>
      </c>
      <c r="K6077" s="1" t="s">
        <v>15</v>
      </c>
      <c r="L6077" s="1" t="s">
        <v>77</v>
      </c>
      <c r="M6077" s="1">
        <v>21510</v>
      </c>
      <c r="N6077" s="17">
        <v>132.33529864137401</v>
      </c>
      <c r="O6077" s="8">
        <v>706.34761587211904</v>
      </c>
      <c r="P6077" s="8">
        <v>324.56500934395626</v>
      </c>
      <c r="Q6077" s="8">
        <f>P6077-Table3[[#This Row],[paid]]</f>
        <v>-381.78260652816277</v>
      </c>
      <c r="R6077" s="8">
        <v>2.4525958884448578</v>
      </c>
      <c r="S6077" s="8">
        <v>400</v>
      </c>
      <c r="T6077" s="10">
        <v>7.0000000000000007E-2</v>
      </c>
      <c r="U6077" s="8">
        <v>32.401691699148415</v>
      </c>
      <c r="V6077" s="10">
        <v>1.663852169638886E-2</v>
      </c>
    </row>
    <row r="6078" spans="1:22" x14ac:dyDescent="0.25">
      <c r="A6078" s="6">
        <v>44768</v>
      </c>
      <c r="B6078" s="7" t="str">
        <f t="shared" si="94"/>
        <v>7</v>
      </c>
      <c r="C6078" s="17">
        <f>_xlfn.ISOWEEKNUM(Table3[[#This Row],[dt]])</f>
        <v>30</v>
      </c>
      <c r="D6078" s="1">
        <v>15372</v>
      </c>
      <c r="E6078" s="1" t="s">
        <v>10</v>
      </c>
      <c r="F6078" s="1" t="s">
        <v>95</v>
      </c>
      <c r="G6078" s="1" t="s">
        <v>65</v>
      </c>
      <c r="H6078" s="1" t="s">
        <v>11</v>
      </c>
      <c r="I6078" s="1" t="s">
        <v>12</v>
      </c>
      <c r="J6078" s="1" t="s">
        <v>16</v>
      </c>
      <c r="K6078" s="1" t="s">
        <v>15</v>
      </c>
      <c r="L6078" s="1" t="s">
        <v>77</v>
      </c>
      <c r="M6078" s="1">
        <v>249800</v>
      </c>
      <c r="N6078" s="17">
        <v>1621.1269029375494</v>
      </c>
      <c r="O6078" s="8">
        <v>2435.4906897328515</v>
      </c>
      <c r="P6078" s="8">
        <v>2049.9685768327381</v>
      </c>
      <c r="Q6078" s="8">
        <f>P6078-Table3[[#This Row],[paid]]</f>
        <v>-385.52211290011337</v>
      </c>
      <c r="R6078" s="8">
        <v>1.2645330683971192</v>
      </c>
      <c r="S6078" s="8">
        <v>1600</v>
      </c>
      <c r="T6078" s="10">
        <v>0.105</v>
      </c>
      <c r="U6078" s="8">
        <v>801.94903686371515</v>
      </c>
      <c r="V6078" s="10">
        <v>6.520010809976659E-2</v>
      </c>
    </row>
    <row r="6079" spans="1:22" x14ac:dyDescent="0.25">
      <c r="A6079" s="6">
        <v>44768</v>
      </c>
      <c r="B6079" s="7" t="str">
        <f t="shared" si="94"/>
        <v>7</v>
      </c>
      <c r="C6079" s="17">
        <f>_xlfn.ISOWEEKNUM(Table3[[#This Row],[dt]])</f>
        <v>30</v>
      </c>
      <c r="D6079" s="1">
        <v>16656</v>
      </c>
      <c r="E6079" s="1" t="s">
        <v>10</v>
      </c>
      <c r="F6079" s="1" t="s">
        <v>91</v>
      </c>
      <c r="G6079" s="1" t="s">
        <v>45</v>
      </c>
      <c r="H6079" s="1" t="s">
        <v>11</v>
      </c>
      <c r="I6079" s="1" t="s">
        <v>18</v>
      </c>
      <c r="J6079" s="1" t="s">
        <v>13</v>
      </c>
      <c r="K6079" s="1" t="s">
        <v>14</v>
      </c>
      <c r="L6079" s="1" t="s">
        <v>76</v>
      </c>
      <c r="M6079" s="1">
        <v>59940</v>
      </c>
      <c r="N6079" s="17">
        <v>383.07968843618931</v>
      </c>
      <c r="O6079" s="8">
        <v>1182.6441010135582</v>
      </c>
      <c r="P6079" s="8">
        <v>786.53981553328322</v>
      </c>
      <c r="Q6079" s="8">
        <f>P6079-Table3[[#This Row],[paid]]</f>
        <v>-396.10428548027494</v>
      </c>
      <c r="R6079" s="8">
        <v>2.0532015642596497</v>
      </c>
      <c r="S6079" s="8">
        <v>1000</v>
      </c>
      <c r="T6079" s="10">
        <v>0.11</v>
      </c>
      <c r="U6079" s="8">
        <v>427.91638773784683</v>
      </c>
      <c r="V6079" s="10">
        <v>9.067487309329969E-2</v>
      </c>
    </row>
    <row r="6080" spans="1:22" x14ac:dyDescent="0.25">
      <c r="A6080" s="6">
        <v>44768</v>
      </c>
      <c r="B6080" s="7" t="str">
        <f t="shared" si="94"/>
        <v>7</v>
      </c>
      <c r="C6080" s="17">
        <f>_xlfn.ISOWEEKNUM(Table3[[#This Row],[dt]])</f>
        <v>30</v>
      </c>
      <c r="D6080" s="1">
        <v>18179</v>
      </c>
      <c r="E6080" s="1" t="s">
        <v>10</v>
      </c>
      <c r="F6080" s="1" t="s">
        <v>94</v>
      </c>
      <c r="G6080" s="1" t="s">
        <v>49</v>
      </c>
      <c r="H6080" s="1" t="s">
        <v>11</v>
      </c>
      <c r="I6080" s="1" t="s">
        <v>18</v>
      </c>
      <c r="J6080" s="1" t="s">
        <v>16</v>
      </c>
      <c r="K6080" s="1" t="s">
        <v>15</v>
      </c>
      <c r="L6080" s="1" t="s">
        <v>77</v>
      </c>
      <c r="M6080" s="1">
        <v>78040</v>
      </c>
      <c r="N6080" s="17">
        <v>304.63062223257981</v>
      </c>
      <c r="O6080" s="8">
        <v>1703.1056896309208</v>
      </c>
      <c r="P6080" s="8">
        <v>1290.5924028858565</v>
      </c>
      <c r="Q6080" s="8">
        <f>P6080-Table3[[#This Row],[paid]]</f>
        <v>-412.51328674506431</v>
      </c>
      <c r="R6080" s="8">
        <v>4.2365813174898523</v>
      </c>
      <c r="S6080" s="8">
        <v>1000</v>
      </c>
      <c r="T6080" s="10">
        <v>0.08</v>
      </c>
      <c r="U6080" s="8">
        <v>306.16097493841215</v>
      </c>
      <c r="V6080" s="10">
        <v>3.9537524815970095E-2</v>
      </c>
    </row>
    <row r="6081" spans="1:22" x14ac:dyDescent="0.25">
      <c r="A6081" s="6">
        <v>44768</v>
      </c>
      <c r="B6081" s="7" t="str">
        <f t="shared" si="94"/>
        <v>7</v>
      </c>
      <c r="C6081" s="17">
        <f>_xlfn.ISOWEEKNUM(Table3[[#This Row],[dt]])</f>
        <v>30</v>
      </c>
      <c r="D6081" s="1">
        <v>16205</v>
      </c>
      <c r="E6081" s="1" t="s">
        <v>10</v>
      </c>
      <c r="F6081" s="1" t="s">
        <v>91</v>
      </c>
      <c r="G6081" s="1" t="s">
        <v>65</v>
      </c>
      <c r="H6081" s="1" t="s">
        <v>17</v>
      </c>
      <c r="I6081" s="1" t="s">
        <v>12</v>
      </c>
      <c r="J6081" s="1" t="s">
        <v>13</v>
      </c>
      <c r="K6081" s="1" t="s">
        <v>14</v>
      </c>
      <c r="L6081" s="1" t="s">
        <v>81</v>
      </c>
      <c r="M6081" s="1">
        <v>205970</v>
      </c>
      <c r="N6081" s="17">
        <v>988.94868307846025</v>
      </c>
      <c r="O6081" s="8">
        <v>9329.6673414919478</v>
      </c>
      <c r="P6081" s="8">
        <v>8888.7882764244514</v>
      </c>
      <c r="Q6081" s="8">
        <f>P6081-Table3[[#This Row],[paid]]</f>
        <v>-440.87906506749641</v>
      </c>
      <c r="R6081" s="8">
        <v>8.9881188261001412</v>
      </c>
      <c r="S6081" s="8">
        <v>8000</v>
      </c>
      <c r="T6081" s="10">
        <v>0.09</v>
      </c>
      <c r="U6081" s="8">
        <v>3559.7156133410153</v>
      </c>
      <c r="V6081" s="10">
        <v>6.6745423235065215E-2</v>
      </c>
    </row>
    <row r="6082" spans="1:22" x14ac:dyDescent="0.25">
      <c r="A6082" s="6">
        <v>44768</v>
      </c>
      <c r="B6082" s="7" t="str">
        <f t="shared" ref="B6082:B6145" si="95">TEXT(A6082,"M")</f>
        <v>7</v>
      </c>
      <c r="C6082" s="17">
        <f>_xlfn.ISOWEEKNUM(Table3[[#This Row],[dt]])</f>
        <v>30</v>
      </c>
      <c r="D6082" s="1">
        <v>16483</v>
      </c>
      <c r="E6082" s="1" t="s">
        <v>10</v>
      </c>
      <c r="F6082" s="1" t="s">
        <v>89</v>
      </c>
      <c r="G6082" s="1" t="s">
        <v>39</v>
      </c>
      <c r="H6082" s="1" t="s">
        <v>17</v>
      </c>
      <c r="I6082" s="1" t="s">
        <v>18</v>
      </c>
      <c r="J6082" s="1" t="s">
        <v>13</v>
      </c>
      <c r="K6082" s="1" t="s">
        <v>15</v>
      </c>
      <c r="L6082" s="1" t="s">
        <v>79</v>
      </c>
      <c r="M6082" s="1">
        <v>58080</v>
      </c>
      <c r="N6082" s="17">
        <v>213.88684298627385</v>
      </c>
      <c r="O6082" s="8">
        <v>963.78335355487366</v>
      </c>
      <c r="P6082" s="8">
        <v>520.5570172085246</v>
      </c>
      <c r="Q6082" s="8">
        <f>P6082-Table3[[#This Row],[paid]]</f>
        <v>-443.22633634634906</v>
      </c>
      <c r="R6082" s="8">
        <v>2.4337963473607922</v>
      </c>
      <c r="S6082" s="8">
        <v>600</v>
      </c>
      <c r="T6082" s="10">
        <v>0.06</v>
      </c>
      <c r="U6082" s="8">
        <v>37.335062714933251</v>
      </c>
      <c r="V6082" s="10">
        <v>1.1953561755553597E-2</v>
      </c>
    </row>
    <row r="6083" spans="1:22" x14ac:dyDescent="0.25">
      <c r="A6083" s="6">
        <v>44768</v>
      </c>
      <c r="B6083" s="7" t="str">
        <f t="shared" si="95"/>
        <v>7</v>
      </c>
      <c r="C6083" s="17">
        <f>_xlfn.ISOWEEKNUM(Table3[[#This Row],[dt]])</f>
        <v>30</v>
      </c>
      <c r="D6083" s="1">
        <v>17268</v>
      </c>
      <c r="E6083" s="1" t="s">
        <v>10</v>
      </c>
      <c r="F6083" s="1" t="s">
        <v>89</v>
      </c>
      <c r="G6083" s="1" t="s">
        <v>32</v>
      </c>
      <c r="H6083" s="1" t="s">
        <v>11</v>
      </c>
      <c r="I6083" s="1" t="s">
        <v>18</v>
      </c>
      <c r="J6083" s="1" t="s">
        <v>16</v>
      </c>
      <c r="K6083" s="1" t="s">
        <v>14</v>
      </c>
      <c r="L6083" s="1" t="s">
        <v>79</v>
      </c>
      <c r="M6083" s="1">
        <v>58300</v>
      </c>
      <c r="N6083" s="17">
        <v>300.82928926838258</v>
      </c>
      <c r="O6083" s="8">
        <v>1128.4793598274257</v>
      </c>
      <c r="P6083" s="8">
        <v>673.570721767706</v>
      </c>
      <c r="Q6083" s="8">
        <f>P6083-Table3[[#This Row],[paid]]</f>
        <v>-454.90863805971969</v>
      </c>
      <c r="R6083" s="8">
        <v>2.2390463488639396</v>
      </c>
      <c r="S6083" s="8">
        <v>1000</v>
      </c>
      <c r="T6083" s="10">
        <v>0.15</v>
      </c>
      <c r="U6083" s="8">
        <v>308.84513233379892</v>
      </c>
      <c r="V6083" s="10">
        <v>7.6419872566925048E-2</v>
      </c>
    </row>
    <row r="6084" spans="1:22" x14ac:dyDescent="0.25">
      <c r="A6084" s="6">
        <v>44768</v>
      </c>
      <c r="B6084" s="7" t="str">
        <f t="shared" si="95"/>
        <v>7</v>
      </c>
      <c r="C6084" s="17">
        <f>_xlfn.ISOWEEKNUM(Table3[[#This Row],[dt]])</f>
        <v>30</v>
      </c>
      <c r="D6084" s="1">
        <v>18221</v>
      </c>
      <c r="E6084" s="1" t="s">
        <v>10</v>
      </c>
      <c r="F6084" s="1" t="s">
        <v>89</v>
      </c>
      <c r="G6084" s="1" t="s">
        <v>38</v>
      </c>
      <c r="H6084" s="1" t="s">
        <v>11</v>
      </c>
      <c r="I6084" s="1" t="s">
        <v>12</v>
      </c>
      <c r="J6084" s="1" t="s">
        <v>13</v>
      </c>
      <c r="K6084" s="1" t="s">
        <v>15</v>
      </c>
      <c r="L6084" s="1" t="s">
        <v>80</v>
      </c>
      <c r="M6084" s="1">
        <v>139870</v>
      </c>
      <c r="N6084" s="17">
        <v>518.20977362824647</v>
      </c>
      <c r="O6084" s="8">
        <v>3363.2976057196606</v>
      </c>
      <c r="P6084" s="8">
        <v>2904.8228181740142</v>
      </c>
      <c r="Q6084" s="8">
        <f>P6084-Table3[[#This Row],[paid]]</f>
        <v>-458.47478754564645</v>
      </c>
      <c r="R6084" s="8">
        <v>5.6054960095327671</v>
      </c>
      <c r="S6084" s="8">
        <v>3600</v>
      </c>
      <c r="T6084" s="10">
        <v>0.13</v>
      </c>
      <c r="U6084" s="8">
        <v>923.88062968520569</v>
      </c>
      <c r="V6084" s="10">
        <v>5.3008432729238518E-2</v>
      </c>
    </row>
    <row r="6085" spans="1:22" x14ac:dyDescent="0.25">
      <c r="A6085" s="6">
        <v>44768</v>
      </c>
      <c r="B6085" s="7" t="str">
        <f t="shared" si="95"/>
        <v>7</v>
      </c>
      <c r="C6085" s="17">
        <f>_xlfn.ISOWEEKNUM(Table3[[#This Row],[dt]])</f>
        <v>30</v>
      </c>
      <c r="D6085" s="1">
        <v>16966</v>
      </c>
      <c r="E6085" s="1" t="s">
        <v>10</v>
      </c>
      <c r="F6085" s="1" t="s">
        <v>94</v>
      </c>
      <c r="G6085" s="1" t="s">
        <v>46</v>
      </c>
      <c r="H6085" s="1" t="s">
        <v>11</v>
      </c>
      <c r="I6085" s="1" t="s">
        <v>12</v>
      </c>
      <c r="J6085" s="1" t="s">
        <v>16</v>
      </c>
      <c r="K6085" s="1" t="s">
        <v>15</v>
      </c>
      <c r="L6085" s="1" t="s">
        <v>75</v>
      </c>
      <c r="M6085" s="1">
        <v>100290</v>
      </c>
      <c r="N6085" s="17">
        <v>208.34269446795415</v>
      </c>
      <c r="O6085" s="8">
        <v>1298.7228506521656</v>
      </c>
      <c r="P6085" s="8">
        <v>835.12166071597096</v>
      </c>
      <c r="Q6085" s="8">
        <f>P6085-Table3[[#This Row],[paid]]</f>
        <v>-463.6011899361946</v>
      </c>
      <c r="R6085" s="8">
        <v>4.0084038600375482</v>
      </c>
      <c r="S6085" s="8">
        <v>400</v>
      </c>
      <c r="T6085" s="10">
        <v>0.2</v>
      </c>
      <c r="U6085" s="8">
        <v>161.92337062698959</v>
      </c>
      <c r="V6085" s="10">
        <v>3.2315325667274353E-2</v>
      </c>
    </row>
    <row r="6086" spans="1:22" x14ac:dyDescent="0.25">
      <c r="A6086" s="6">
        <v>44768</v>
      </c>
      <c r="B6086" s="7" t="str">
        <f t="shared" si="95"/>
        <v>7</v>
      </c>
      <c r="C6086" s="17">
        <f>_xlfn.ISOWEEKNUM(Table3[[#This Row],[dt]])</f>
        <v>30</v>
      </c>
      <c r="D6086" s="1">
        <v>17673</v>
      </c>
      <c r="E6086" s="1" t="s">
        <v>10</v>
      </c>
      <c r="F6086" s="1" t="s">
        <v>89</v>
      </c>
      <c r="G6086" s="1" t="s">
        <v>56</v>
      </c>
      <c r="H6086" s="1" t="s">
        <v>11</v>
      </c>
      <c r="I6086" s="1" t="s">
        <v>18</v>
      </c>
      <c r="J6086" s="1" t="s">
        <v>16</v>
      </c>
      <c r="K6086" s="1" t="s">
        <v>14</v>
      </c>
      <c r="L6086" s="1" t="s">
        <v>76</v>
      </c>
      <c r="M6086" s="1">
        <v>45990</v>
      </c>
      <c r="N6086" s="17">
        <v>185.70702161070815</v>
      </c>
      <c r="O6086" s="8">
        <v>621.22867628027348</v>
      </c>
      <c r="P6086" s="8">
        <v>118.68984280984812</v>
      </c>
      <c r="Q6086" s="8">
        <f>P6086-Table3[[#This Row],[paid]]</f>
        <v>-502.53883347042535</v>
      </c>
      <c r="R6086" s="8">
        <v>0.63912415255172172</v>
      </c>
      <c r="S6086" s="8">
        <v>200</v>
      </c>
      <c r="T6086" s="10">
        <v>0.1</v>
      </c>
      <c r="U6086" s="8">
        <v>2.6538085972586272</v>
      </c>
      <c r="V6086" s="10">
        <v>3.7265314571613751E-3</v>
      </c>
    </row>
    <row r="6087" spans="1:22" x14ac:dyDescent="0.25">
      <c r="A6087" s="6">
        <v>44768</v>
      </c>
      <c r="B6087" s="7" t="str">
        <f t="shared" si="95"/>
        <v>7</v>
      </c>
      <c r="C6087" s="17">
        <f>_xlfn.ISOWEEKNUM(Table3[[#This Row],[dt]])</f>
        <v>30</v>
      </c>
      <c r="D6087" s="1">
        <v>10601</v>
      </c>
      <c r="E6087" s="1" t="s">
        <v>10</v>
      </c>
      <c r="F6087" s="1" t="s">
        <v>89</v>
      </c>
      <c r="G6087" s="1" t="s">
        <v>36</v>
      </c>
      <c r="H6087" s="1" t="s">
        <v>11</v>
      </c>
      <c r="I6087" s="1" t="s">
        <v>21</v>
      </c>
      <c r="J6087" s="1" t="s">
        <v>16</v>
      </c>
      <c r="K6087" s="1" t="s">
        <v>14</v>
      </c>
      <c r="L6087" s="1" t="s">
        <v>81</v>
      </c>
      <c r="M6087" s="1">
        <v>45570</v>
      </c>
      <c r="N6087" s="17">
        <v>166.22399351526613</v>
      </c>
      <c r="O6087" s="8">
        <v>1035.1516028210951</v>
      </c>
      <c r="P6087" s="8">
        <v>531.07109047731808</v>
      </c>
      <c r="Q6087" s="8">
        <f>P6087-Table3[[#This Row],[paid]]</f>
        <v>-504.08051234377706</v>
      </c>
      <c r="R6087" s="8">
        <v>3.194912354386096</v>
      </c>
      <c r="S6087" s="8">
        <v>600</v>
      </c>
      <c r="T6087" s="10">
        <v>0.08</v>
      </c>
      <c r="U6087" s="8">
        <v>196.80536406671291</v>
      </c>
      <c r="V6087" s="10">
        <v>6.1763659516163652E-2</v>
      </c>
    </row>
    <row r="6088" spans="1:22" x14ac:dyDescent="0.25">
      <c r="A6088" s="6">
        <v>44768</v>
      </c>
      <c r="B6088" s="7" t="str">
        <f t="shared" si="95"/>
        <v>7</v>
      </c>
      <c r="C6088" s="17">
        <f>_xlfn.ISOWEEKNUM(Table3[[#This Row],[dt]])</f>
        <v>30</v>
      </c>
      <c r="D6088" s="1">
        <v>17870</v>
      </c>
      <c r="E6088" s="1" t="s">
        <v>10</v>
      </c>
      <c r="F6088" s="1" t="s">
        <v>89</v>
      </c>
      <c r="G6088" s="1" t="s">
        <v>57</v>
      </c>
      <c r="H6088" s="1" t="s">
        <v>11</v>
      </c>
      <c r="I6088" s="1" t="s">
        <v>12</v>
      </c>
      <c r="J6088" s="1" t="s">
        <v>13</v>
      </c>
      <c r="K6088" s="1" t="s">
        <v>14</v>
      </c>
      <c r="L6088" s="1" t="s">
        <v>77</v>
      </c>
      <c r="M6088" s="1">
        <v>31770</v>
      </c>
      <c r="N6088" s="17">
        <v>96.864847815801923</v>
      </c>
      <c r="O6088" s="8">
        <v>784.9903053019699</v>
      </c>
      <c r="P6088" s="8">
        <v>218.49990362056096</v>
      </c>
      <c r="Q6088" s="8">
        <f>P6088-Table3[[#This Row],[paid]]</f>
        <v>-566.49040168140891</v>
      </c>
      <c r="R6088" s="8">
        <v>2.2557192681091092</v>
      </c>
      <c r="S6088" s="8">
        <v>200</v>
      </c>
      <c r="T6088" s="10">
        <v>0.12</v>
      </c>
      <c r="U6088" s="8">
        <v>2.0641949457408524</v>
      </c>
      <c r="V6088" s="10">
        <v>1.5745201039275658E-3</v>
      </c>
    </row>
    <row r="6089" spans="1:22" x14ac:dyDescent="0.25">
      <c r="A6089" s="6">
        <v>44768</v>
      </c>
      <c r="B6089" s="7" t="str">
        <f t="shared" si="95"/>
        <v>7</v>
      </c>
      <c r="C6089" s="17">
        <f>_xlfn.ISOWEEKNUM(Table3[[#This Row],[dt]])</f>
        <v>30</v>
      </c>
      <c r="D6089" s="1">
        <v>15169</v>
      </c>
      <c r="E6089" s="1" t="s">
        <v>10</v>
      </c>
      <c r="F6089" s="1" t="s">
        <v>89</v>
      </c>
      <c r="G6089" s="1" t="s">
        <v>69</v>
      </c>
      <c r="H6089" s="1" t="s">
        <v>11</v>
      </c>
      <c r="I6089" s="1" t="s">
        <v>18</v>
      </c>
      <c r="J6089" s="1" t="s">
        <v>13</v>
      </c>
      <c r="K6089" s="1" t="s">
        <v>14</v>
      </c>
      <c r="L6089" s="1" t="s">
        <v>81</v>
      </c>
      <c r="M6089" s="1">
        <v>112000</v>
      </c>
      <c r="N6089" s="17">
        <v>499.64561184073381</v>
      </c>
      <c r="O6089" s="8">
        <v>2560.0738451908769</v>
      </c>
      <c r="P6089" s="8">
        <v>1992.4138048876257</v>
      </c>
      <c r="Q6089" s="8">
        <f>P6089-Table3[[#This Row],[paid]]</f>
        <v>-567.66004030325121</v>
      </c>
      <c r="R6089" s="8">
        <v>3.9876539644717708</v>
      </c>
      <c r="S6089" s="8">
        <v>1600</v>
      </c>
      <c r="T6089" s="10">
        <v>0.09</v>
      </c>
      <c r="U6089" s="8">
        <v>251.44423161948652</v>
      </c>
      <c r="V6089" s="10">
        <v>2.1033467964223781E-2</v>
      </c>
    </row>
    <row r="6090" spans="1:22" x14ac:dyDescent="0.25">
      <c r="A6090" s="6">
        <v>44768</v>
      </c>
      <c r="B6090" s="7" t="str">
        <f t="shared" si="95"/>
        <v>7</v>
      </c>
      <c r="C6090" s="17">
        <f>_xlfn.ISOWEEKNUM(Table3[[#This Row],[dt]])</f>
        <v>30</v>
      </c>
      <c r="D6090" s="1">
        <v>3010</v>
      </c>
      <c r="E6090" s="1" t="s">
        <v>24</v>
      </c>
      <c r="F6090" s="1" t="s">
        <v>91</v>
      </c>
      <c r="G6090" s="1" t="s">
        <v>37</v>
      </c>
      <c r="H6090" s="1" t="s">
        <v>11</v>
      </c>
      <c r="I6090" s="1" t="s">
        <v>18</v>
      </c>
      <c r="J6090" s="1" t="s">
        <v>13</v>
      </c>
      <c r="K6090" s="1" t="s">
        <v>15</v>
      </c>
      <c r="L6090" s="1" t="s">
        <v>78</v>
      </c>
      <c r="M6090" s="1">
        <v>63110</v>
      </c>
      <c r="N6090" s="17">
        <v>265.32135162120971</v>
      </c>
      <c r="O6090" s="8">
        <v>1316.9231613094353</v>
      </c>
      <c r="P6090" s="8">
        <v>727.93298570811612</v>
      </c>
      <c r="Q6090" s="8">
        <f>P6090-Table3[[#This Row],[paid]]</f>
        <v>-588.99017560131915</v>
      </c>
      <c r="R6090" s="8">
        <v>2.7435899193946565</v>
      </c>
      <c r="S6090" s="8">
        <v>1800</v>
      </c>
      <c r="T6090" s="10">
        <v>0.06</v>
      </c>
      <c r="U6090" s="8">
        <v>157.74445638648635</v>
      </c>
      <c r="V6090" s="10">
        <v>3.6116982259714527E-2</v>
      </c>
    </row>
    <row r="6091" spans="1:22" x14ac:dyDescent="0.25">
      <c r="A6091" s="6">
        <v>44768</v>
      </c>
      <c r="B6091" s="7" t="str">
        <f t="shared" si="95"/>
        <v>7</v>
      </c>
      <c r="C6091" s="17">
        <f>_xlfn.ISOWEEKNUM(Table3[[#This Row],[dt]])</f>
        <v>30</v>
      </c>
      <c r="D6091" s="1">
        <v>2370</v>
      </c>
      <c r="E6091" s="1" t="s">
        <v>10</v>
      </c>
      <c r="F6091" s="1" t="s">
        <v>94</v>
      </c>
      <c r="G6091" s="1" t="s">
        <v>26</v>
      </c>
      <c r="H6091" s="1" t="s">
        <v>17</v>
      </c>
      <c r="I6091" s="1" t="s">
        <v>12</v>
      </c>
      <c r="J6091" s="1" t="s">
        <v>13</v>
      </c>
      <c r="K6091" s="1" t="s">
        <v>14</v>
      </c>
      <c r="L6091" s="1" t="s">
        <v>77</v>
      </c>
      <c r="M6091" s="1">
        <v>13060</v>
      </c>
      <c r="N6091" s="17">
        <v>32.62365012874217</v>
      </c>
      <c r="O6091" s="8">
        <v>642.86682543488405</v>
      </c>
      <c r="P6091" s="8">
        <v>53.776057416314934</v>
      </c>
      <c r="Q6091" s="8">
        <f>P6091-Table3[[#This Row],[paid]]</f>
        <v>-589.09076801856907</v>
      </c>
      <c r="R6091" s="8">
        <v>1.6483764754740615</v>
      </c>
      <c r="S6091" s="8">
        <v>30000</v>
      </c>
      <c r="T6091" s="10">
        <v>0.08</v>
      </c>
      <c r="U6091" s="8">
        <v>20.43371904112227</v>
      </c>
      <c r="V6091" s="10">
        <v>6.3329667584627089E-2</v>
      </c>
    </row>
    <row r="6092" spans="1:22" x14ac:dyDescent="0.25">
      <c r="A6092" s="6">
        <v>44768</v>
      </c>
      <c r="B6092" s="7" t="str">
        <f t="shared" si="95"/>
        <v>7</v>
      </c>
      <c r="C6092" s="17">
        <f>_xlfn.ISOWEEKNUM(Table3[[#This Row],[dt]])</f>
        <v>30</v>
      </c>
      <c r="D6092" s="1">
        <v>7576</v>
      </c>
      <c r="E6092" s="1" t="s">
        <v>10</v>
      </c>
      <c r="F6092" s="1" t="s">
        <v>89</v>
      </c>
      <c r="G6092" s="1" t="s">
        <v>74</v>
      </c>
      <c r="H6092" s="1" t="s">
        <v>17</v>
      </c>
      <c r="I6092" s="1" t="s">
        <v>12</v>
      </c>
      <c r="J6092" s="1" t="s">
        <v>16</v>
      </c>
      <c r="K6092" s="1" t="s">
        <v>14</v>
      </c>
      <c r="L6092" s="1" t="s">
        <v>76</v>
      </c>
      <c r="M6092" s="1">
        <v>39350</v>
      </c>
      <c r="N6092" s="17">
        <v>151.91853135833597</v>
      </c>
      <c r="O6092" s="8">
        <v>1349.4254004194988</v>
      </c>
      <c r="P6092" s="8">
        <v>697.28818030396144</v>
      </c>
      <c r="Q6092" s="8">
        <f>P6092-Table3[[#This Row],[paid]]</f>
        <v>-652.13722011553739</v>
      </c>
      <c r="R6092" s="8">
        <v>4.5898823143520362</v>
      </c>
      <c r="S6092" s="8">
        <v>800</v>
      </c>
      <c r="T6092" s="10">
        <v>0.1</v>
      </c>
      <c r="U6092" s="8">
        <v>248.4970539380746</v>
      </c>
      <c r="V6092" s="10">
        <v>5.9396067259151947E-2</v>
      </c>
    </row>
    <row r="6093" spans="1:22" x14ac:dyDescent="0.25">
      <c r="A6093" s="6">
        <v>44768</v>
      </c>
      <c r="B6093" s="7" t="str">
        <f t="shared" si="95"/>
        <v>7</v>
      </c>
      <c r="C6093" s="17">
        <f>_xlfn.ISOWEEKNUM(Table3[[#This Row],[dt]])</f>
        <v>30</v>
      </c>
      <c r="D6093" s="1">
        <v>10778</v>
      </c>
      <c r="E6093" s="1" t="s">
        <v>10</v>
      </c>
      <c r="F6093" s="1" t="s">
        <v>94</v>
      </c>
      <c r="G6093" s="1" t="s">
        <v>55</v>
      </c>
      <c r="H6093" s="1" t="s">
        <v>17</v>
      </c>
      <c r="I6093" s="1" t="s">
        <v>12</v>
      </c>
      <c r="J6093" s="1" t="s">
        <v>16</v>
      </c>
      <c r="K6093" s="1" t="s">
        <v>20</v>
      </c>
      <c r="L6093" s="1" t="s">
        <v>75</v>
      </c>
      <c r="M6093" s="1">
        <v>28590</v>
      </c>
      <c r="N6093" s="17">
        <v>85.295243456234161</v>
      </c>
      <c r="O6093" s="8">
        <v>1008.5506880772031</v>
      </c>
      <c r="P6093" s="8">
        <v>270.51753609275949</v>
      </c>
      <c r="Q6093" s="8">
        <f>P6093-Table3[[#This Row],[paid]]</f>
        <v>-738.03315198444352</v>
      </c>
      <c r="R6093" s="8">
        <v>3.1715430442679344</v>
      </c>
      <c r="S6093" s="8">
        <v>400</v>
      </c>
      <c r="T6093" s="10">
        <v>0.09</v>
      </c>
      <c r="U6093" s="8">
        <v>19.287795840678349</v>
      </c>
      <c r="V6093" s="10">
        <v>1.1883268961206167E-2</v>
      </c>
    </row>
    <row r="6094" spans="1:22" x14ac:dyDescent="0.25">
      <c r="A6094" s="6">
        <v>44768</v>
      </c>
      <c r="B6094" s="7" t="str">
        <f t="shared" si="95"/>
        <v>7</v>
      </c>
      <c r="C6094" s="17">
        <f>_xlfn.ISOWEEKNUM(Table3[[#This Row],[dt]])</f>
        <v>30</v>
      </c>
      <c r="D6094" s="1">
        <v>14315</v>
      </c>
      <c r="E6094" s="1" t="s">
        <v>10</v>
      </c>
      <c r="F6094" s="1" t="s">
        <v>93</v>
      </c>
      <c r="G6094" s="1" t="s">
        <v>44</v>
      </c>
      <c r="H6094" s="1" t="s">
        <v>11</v>
      </c>
      <c r="I6094" s="1" t="s">
        <v>12</v>
      </c>
      <c r="J6094" s="1" t="s">
        <v>16</v>
      </c>
      <c r="K6094" s="1" t="s">
        <v>14</v>
      </c>
      <c r="L6094" s="1" t="s">
        <v>77</v>
      </c>
      <c r="M6094" s="1">
        <v>67320</v>
      </c>
      <c r="N6094" s="17">
        <v>281.4105927869436</v>
      </c>
      <c r="O6094" s="8">
        <v>1499.8954820547483</v>
      </c>
      <c r="P6094" s="8">
        <v>748.38027787851991</v>
      </c>
      <c r="Q6094" s="8">
        <f>P6094-Table3[[#This Row],[paid]]</f>
        <v>-751.51520417622839</v>
      </c>
      <c r="R6094" s="8">
        <v>2.6593891525793407</v>
      </c>
      <c r="S6094" s="8">
        <v>1400</v>
      </c>
      <c r="T6094" s="10">
        <v>0.15</v>
      </c>
      <c r="U6094" s="8">
        <v>338.41008595847705</v>
      </c>
      <c r="V6094" s="10">
        <v>7.5365001804917758E-2</v>
      </c>
    </row>
    <row r="6095" spans="1:22" x14ac:dyDescent="0.25">
      <c r="A6095" s="6">
        <v>44768</v>
      </c>
      <c r="B6095" s="7" t="str">
        <f t="shared" si="95"/>
        <v>7</v>
      </c>
      <c r="C6095" s="17">
        <f>_xlfn.ISOWEEKNUM(Table3[[#This Row],[dt]])</f>
        <v>30</v>
      </c>
      <c r="D6095" s="1">
        <v>2612</v>
      </c>
      <c r="E6095" s="1" t="s">
        <v>10</v>
      </c>
      <c r="F6095" s="1" t="s">
        <v>92</v>
      </c>
      <c r="G6095" s="1" t="s">
        <v>69</v>
      </c>
      <c r="H6095" s="1" t="s">
        <v>17</v>
      </c>
      <c r="I6095" s="1" t="s">
        <v>12</v>
      </c>
      <c r="J6095" s="1" t="s">
        <v>16</v>
      </c>
      <c r="K6095" s="1" t="s">
        <v>20</v>
      </c>
      <c r="L6095" s="1" t="s">
        <v>79</v>
      </c>
      <c r="M6095" s="1">
        <v>77870</v>
      </c>
      <c r="N6095" s="17">
        <v>124.33622262773723</v>
      </c>
      <c r="O6095" s="8">
        <v>1867.6331819259865</v>
      </c>
      <c r="P6095" s="8">
        <v>1105.7831194995176</v>
      </c>
      <c r="Q6095" s="8">
        <f>P6095-Table3[[#This Row],[paid]]</f>
        <v>-761.85006242646887</v>
      </c>
      <c r="R6095" s="8">
        <v>8.8934913425046975</v>
      </c>
      <c r="S6095" s="8">
        <v>1000</v>
      </c>
      <c r="T6095" s="10">
        <v>0.08</v>
      </c>
      <c r="U6095" s="8">
        <v>469.89896638705903</v>
      </c>
      <c r="V6095" s="10">
        <v>7.0824461882986203E-2</v>
      </c>
    </row>
    <row r="6096" spans="1:22" x14ac:dyDescent="0.25">
      <c r="A6096" s="6">
        <v>44768</v>
      </c>
      <c r="B6096" s="7" t="str">
        <f t="shared" si="95"/>
        <v>7</v>
      </c>
      <c r="C6096" s="17">
        <f>_xlfn.ISOWEEKNUM(Table3[[#This Row],[dt]])</f>
        <v>30</v>
      </c>
      <c r="D6096" s="1">
        <v>16537</v>
      </c>
      <c r="E6096" s="1" t="s">
        <v>10</v>
      </c>
      <c r="F6096" s="1" t="s">
        <v>95</v>
      </c>
      <c r="G6096" s="1" t="s">
        <v>59</v>
      </c>
      <c r="H6096" s="1" t="s">
        <v>17</v>
      </c>
      <c r="I6096" s="1" t="s">
        <v>12</v>
      </c>
      <c r="J6096" s="1" t="s">
        <v>16</v>
      </c>
      <c r="K6096" s="1" t="s">
        <v>15</v>
      </c>
      <c r="L6096" s="1" t="s">
        <v>76</v>
      </c>
      <c r="M6096" s="1">
        <v>44370</v>
      </c>
      <c r="N6096" s="17">
        <v>160.70979220944272</v>
      </c>
      <c r="O6096" s="8">
        <v>1505.7059064663597</v>
      </c>
      <c r="P6096" s="8">
        <v>707.54878174485168</v>
      </c>
      <c r="Q6096" s="8">
        <f>P6096-Table3[[#This Row],[paid]]</f>
        <v>-798.15712472150801</v>
      </c>
      <c r="R6096" s="8">
        <v>4.402648849316841</v>
      </c>
      <c r="S6096" s="8">
        <v>600</v>
      </c>
      <c r="T6096" s="10">
        <v>7.4999999999999997E-2</v>
      </c>
      <c r="U6096" s="8">
        <v>247.82284411930081</v>
      </c>
      <c r="V6096" s="10">
        <v>5.8375914733906381E-2</v>
      </c>
    </row>
    <row r="6097" spans="1:22" x14ac:dyDescent="0.25">
      <c r="A6097" s="6">
        <v>44768</v>
      </c>
      <c r="B6097" s="7" t="str">
        <f t="shared" si="95"/>
        <v>7</v>
      </c>
      <c r="C6097" s="17">
        <f>_xlfn.ISOWEEKNUM(Table3[[#This Row],[dt]])</f>
        <v>30</v>
      </c>
      <c r="D6097" s="1">
        <v>16842</v>
      </c>
      <c r="E6097" s="1" t="s">
        <v>10</v>
      </c>
      <c r="F6097" s="1" t="s">
        <v>94</v>
      </c>
      <c r="G6097" s="1" t="s">
        <v>54</v>
      </c>
      <c r="H6097" s="1" t="s">
        <v>11</v>
      </c>
      <c r="I6097" s="1" t="s">
        <v>12</v>
      </c>
      <c r="J6097" s="1" t="s">
        <v>16</v>
      </c>
      <c r="K6097" s="1" t="s">
        <v>14</v>
      </c>
      <c r="L6097" s="1" t="s">
        <v>75</v>
      </c>
      <c r="M6097" s="1">
        <v>331490</v>
      </c>
      <c r="N6097" s="17">
        <v>1213.6478355465526</v>
      </c>
      <c r="O6097" s="8">
        <v>4815.7103779049839</v>
      </c>
      <c r="P6097" s="8">
        <v>3992.197046969573</v>
      </c>
      <c r="Q6097" s="8">
        <f>P6097-Table3[[#This Row],[paid]]</f>
        <v>-823.51333093541098</v>
      </c>
      <c r="R6097" s="8">
        <v>3.2894196570389234</v>
      </c>
      <c r="S6097" s="8">
        <v>3600</v>
      </c>
      <c r="T6097" s="10">
        <v>0.14000000000000001</v>
      </c>
      <c r="U6097" s="8">
        <v>3072.9815229109245</v>
      </c>
      <c r="V6097" s="10">
        <v>0.12829115926043724</v>
      </c>
    </row>
    <row r="6098" spans="1:22" x14ac:dyDescent="0.25">
      <c r="A6098" s="6">
        <v>44768</v>
      </c>
      <c r="B6098" s="7" t="str">
        <f t="shared" si="95"/>
        <v>7</v>
      </c>
      <c r="C6098" s="17">
        <f>_xlfn.ISOWEEKNUM(Table3[[#This Row],[dt]])</f>
        <v>30</v>
      </c>
      <c r="D6098" s="1">
        <v>7797</v>
      </c>
      <c r="E6098" s="1" t="s">
        <v>10</v>
      </c>
      <c r="F6098" s="1" t="s">
        <v>92</v>
      </c>
      <c r="G6098" s="1" t="s">
        <v>62</v>
      </c>
      <c r="H6098" s="1" t="s">
        <v>19</v>
      </c>
      <c r="I6098" s="1" t="s">
        <v>18</v>
      </c>
      <c r="J6098" s="1" t="s">
        <v>13</v>
      </c>
      <c r="K6098" s="1" t="s">
        <v>14</v>
      </c>
      <c r="L6098" s="1" t="s">
        <v>78</v>
      </c>
      <c r="M6098" s="1">
        <v>37230</v>
      </c>
      <c r="N6098" s="17">
        <v>75.708161582852441</v>
      </c>
      <c r="O6098" s="8">
        <v>1323.4030975171556</v>
      </c>
      <c r="P6098" s="8">
        <v>451.31718714448749</v>
      </c>
      <c r="Q6098" s="8">
        <f>P6098-Table3[[#This Row],[paid]]</f>
        <v>-872.0859103726682</v>
      </c>
      <c r="R6098" s="8">
        <v>5.9612752140412404</v>
      </c>
      <c r="S6098" s="8">
        <v>600</v>
      </c>
      <c r="T6098" s="10">
        <v>0.13500000000000001</v>
      </c>
      <c r="U6098" s="8">
        <v>54.946635834740746</v>
      </c>
      <c r="V6098" s="10">
        <v>2.0291211812838918E-2</v>
      </c>
    </row>
    <row r="6099" spans="1:22" x14ac:dyDescent="0.25">
      <c r="A6099" s="6">
        <v>44768</v>
      </c>
      <c r="B6099" s="7" t="str">
        <f t="shared" si="95"/>
        <v>7</v>
      </c>
      <c r="C6099" s="17">
        <f>_xlfn.ISOWEEKNUM(Table3[[#This Row],[dt]])</f>
        <v>30</v>
      </c>
      <c r="D6099" s="1">
        <v>16845</v>
      </c>
      <c r="E6099" s="1" t="s">
        <v>10</v>
      </c>
      <c r="F6099" s="1" t="s">
        <v>89</v>
      </c>
      <c r="G6099" s="1" t="s">
        <v>53</v>
      </c>
      <c r="H6099" s="1" t="s">
        <v>11</v>
      </c>
      <c r="I6099" s="1" t="s">
        <v>12</v>
      </c>
      <c r="J6099" s="1" t="s">
        <v>13</v>
      </c>
      <c r="K6099" s="1" t="s">
        <v>15</v>
      </c>
      <c r="L6099" s="1" t="s">
        <v>75</v>
      </c>
      <c r="M6099" s="1">
        <v>75650</v>
      </c>
      <c r="N6099" s="17">
        <v>272.91801162040025</v>
      </c>
      <c r="O6099" s="8">
        <v>1057.0080532225927</v>
      </c>
      <c r="P6099" s="8">
        <v>126.52479655800886</v>
      </c>
      <c r="Q6099" s="8">
        <f>P6099-Table3[[#This Row],[paid]]</f>
        <v>-930.48325666458391</v>
      </c>
      <c r="R6099" s="8">
        <v>0.46360002334324241</v>
      </c>
      <c r="S6099" s="8">
        <v>200</v>
      </c>
      <c r="T6099" s="10">
        <v>7.0000000000000007E-2</v>
      </c>
      <c r="U6099" s="8">
        <v>33.796232974320226</v>
      </c>
      <c r="V6099" s="10">
        <v>4.4518589627904004E-2</v>
      </c>
    </row>
    <row r="6100" spans="1:22" x14ac:dyDescent="0.25">
      <c r="A6100" s="6">
        <v>44768</v>
      </c>
      <c r="B6100" s="7" t="str">
        <f t="shared" si="95"/>
        <v>7</v>
      </c>
      <c r="C6100" s="17">
        <f>_xlfn.ISOWEEKNUM(Table3[[#This Row],[dt]])</f>
        <v>30</v>
      </c>
      <c r="D6100" s="1">
        <v>2647</v>
      </c>
      <c r="E6100" s="1" t="s">
        <v>10</v>
      </c>
      <c r="F6100" s="1" t="s">
        <v>92</v>
      </c>
      <c r="G6100" s="1" t="s">
        <v>74</v>
      </c>
      <c r="H6100" s="1" t="s">
        <v>11</v>
      </c>
      <c r="I6100" s="1" t="s">
        <v>21</v>
      </c>
      <c r="J6100" s="1" t="s">
        <v>13</v>
      </c>
      <c r="K6100" s="1" t="s">
        <v>14</v>
      </c>
      <c r="L6100" s="1" t="s">
        <v>81</v>
      </c>
      <c r="M6100" s="1">
        <v>106370</v>
      </c>
      <c r="N6100" s="17">
        <v>400.96590123115232</v>
      </c>
      <c r="O6100" s="8">
        <v>2638.3660627711279</v>
      </c>
      <c r="P6100" s="8">
        <v>1617.5761867533827</v>
      </c>
      <c r="Q6100" s="8">
        <f>P6100-Table3[[#This Row],[paid]]</f>
        <v>-1020.7898760177452</v>
      </c>
      <c r="R6100" s="8">
        <v>4.0341988727387275</v>
      </c>
      <c r="S6100" s="8">
        <v>2200</v>
      </c>
      <c r="T6100" s="10">
        <v>0.08</v>
      </c>
      <c r="U6100" s="8">
        <v>510.15428617965387</v>
      </c>
      <c r="V6100" s="10">
        <v>5.2563653606900407E-2</v>
      </c>
    </row>
    <row r="6101" spans="1:22" x14ac:dyDescent="0.25">
      <c r="A6101" s="6">
        <v>44768</v>
      </c>
      <c r="B6101" s="7" t="str">
        <f t="shared" si="95"/>
        <v>7</v>
      </c>
      <c r="C6101" s="17">
        <f>_xlfn.ISOWEEKNUM(Table3[[#This Row],[dt]])</f>
        <v>30</v>
      </c>
      <c r="D6101" s="1">
        <v>5247</v>
      </c>
      <c r="E6101" s="1" t="s">
        <v>10</v>
      </c>
      <c r="F6101" s="1" t="s">
        <v>92</v>
      </c>
      <c r="G6101" s="1" t="s">
        <v>60</v>
      </c>
      <c r="H6101" s="1" t="s">
        <v>11</v>
      </c>
      <c r="I6101" s="1" t="s">
        <v>18</v>
      </c>
      <c r="J6101" s="1" t="s">
        <v>13</v>
      </c>
      <c r="K6101" s="1" t="s">
        <v>15</v>
      </c>
      <c r="L6101" s="1" t="s">
        <v>75</v>
      </c>
      <c r="M6101" s="1">
        <v>195690</v>
      </c>
      <c r="N6101" s="17">
        <v>348.05198951088818</v>
      </c>
      <c r="O6101" s="8">
        <v>4011.1656124511574</v>
      </c>
      <c r="P6101" s="8">
        <v>2983.1072044258235</v>
      </c>
      <c r="Q6101" s="8">
        <f>P6101-Table3[[#This Row],[paid]]</f>
        <v>-1028.0584080253338</v>
      </c>
      <c r="R6101" s="8">
        <v>8.5708666932717019</v>
      </c>
      <c r="S6101" s="8">
        <v>2600</v>
      </c>
      <c r="T6101" s="10">
        <v>7.0000000000000007E-2</v>
      </c>
      <c r="U6101" s="8">
        <v>14.547100268301321</v>
      </c>
      <c r="V6101" s="10">
        <v>8.1274877006983555E-4</v>
      </c>
    </row>
    <row r="6102" spans="1:22" x14ac:dyDescent="0.25">
      <c r="A6102" s="6">
        <v>44768</v>
      </c>
      <c r="B6102" s="7" t="str">
        <f t="shared" si="95"/>
        <v>7</v>
      </c>
      <c r="C6102" s="17">
        <f>_xlfn.ISOWEEKNUM(Table3[[#This Row],[dt]])</f>
        <v>30</v>
      </c>
      <c r="D6102" s="1">
        <v>12657</v>
      </c>
      <c r="E6102" s="1" t="s">
        <v>10</v>
      </c>
      <c r="F6102" s="1" t="s">
        <v>89</v>
      </c>
      <c r="G6102" s="1" t="s">
        <v>61</v>
      </c>
      <c r="H6102" s="1" t="s">
        <v>19</v>
      </c>
      <c r="I6102" s="1" t="s">
        <v>18</v>
      </c>
      <c r="J6102" s="1" t="s">
        <v>16</v>
      </c>
      <c r="K6102" s="1" t="s">
        <v>14</v>
      </c>
      <c r="L6102" s="1" t="s">
        <v>81</v>
      </c>
      <c r="M6102" s="1">
        <v>159490</v>
      </c>
      <c r="N6102" s="17">
        <v>256.59572666459684</v>
      </c>
      <c r="O6102" s="8">
        <v>4180.2003163348163</v>
      </c>
      <c r="P6102" s="8">
        <v>3136.3202858874552</v>
      </c>
      <c r="Q6102" s="8">
        <f>P6102-Table3[[#This Row],[paid]]</f>
        <v>-1043.8800304473612</v>
      </c>
      <c r="R6102" s="8">
        <v>12.222807942499461</v>
      </c>
      <c r="S6102" s="8">
        <v>2800</v>
      </c>
      <c r="T6102" s="10">
        <v>0.08</v>
      </c>
      <c r="U6102" s="8">
        <v>375.92867720997538</v>
      </c>
      <c r="V6102" s="10">
        <v>1.9977162350709045E-2</v>
      </c>
    </row>
    <row r="6103" spans="1:22" x14ac:dyDescent="0.25">
      <c r="A6103" s="6">
        <v>44768</v>
      </c>
      <c r="B6103" s="7" t="str">
        <f t="shared" si="95"/>
        <v>7</v>
      </c>
      <c r="C6103" s="17">
        <f>_xlfn.ISOWEEKNUM(Table3[[#This Row],[dt]])</f>
        <v>30</v>
      </c>
      <c r="D6103" s="1">
        <v>3016</v>
      </c>
      <c r="E6103" s="1" t="s">
        <v>10</v>
      </c>
      <c r="F6103" s="1" t="s">
        <v>90</v>
      </c>
      <c r="G6103" s="1" t="s">
        <v>60</v>
      </c>
      <c r="H6103" s="1" t="s">
        <v>11</v>
      </c>
      <c r="I6103" s="1" t="s">
        <v>12</v>
      </c>
      <c r="J6103" s="1" t="s">
        <v>16</v>
      </c>
      <c r="K6103" s="1" t="s">
        <v>15</v>
      </c>
      <c r="L6103" s="1" t="s">
        <v>75</v>
      </c>
      <c r="M6103" s="1">
        <v>361170</v>
      </c>
      <c r="N6103" s="17">
        <v>1524.5609562419024</v>
      </c>
      <c r="O6103" s="8">
        <v>6499.1552488497509</v>
      </c>
      <c r="P6103" s="8">
        <v>5450.1421017331986</v>
      </c>
      <c r="Q6103" s="8">
        <f>P6103-Table3[[#This Row],[paid]]</f>
        <v>-1049.0131471165523</v>
      </c>
      <c r="R6103" s="8">
        <v>3.5748928761549785</v>
      </c>
      <c r="S6103" s="8">
        <v>3000</v>
      </c>
      <c r="T6103" s="10">
        <v>7.0000000000000007E-2</v>
      </c>
      <c r="U6103" s="8">
        <v>1125.9443966349484</v>
      </c>
      <c r="V6103" s="10">
        <v>3.4431652594797697E-2</v>
      </c>
    </row>
    <row r="6104" spans="1:22" x14ac:dyDescent="0.25">
      <c r="A6104" s="6">
        <v>44768</v>
      </c>
      <c r="B6104" s="7" t="str">
        <f t="shared" si="95"/>
        <v>7</v>
      </c>
      <c r="C6104" s="17">
        <f>_xlfn.ISOWEEKNUM(Table3[[#This Row],[dt]])</f>
        <v>30</v>
      </c>
      <c r="D6104" s="1">
        <v>17933</v>
      </c>
      <c r="E6104" s="1" t="s">
        <v>10</v>
      </c>
      <c r="F6104" s="1" t="s">
        <v>91</v>
      </c>
      <c r="G6104" s="1" t="s">
        <v>34</v>
      </c>
      <c r="H6104" s="1" t="s">
        <v>11</v>
      </c>
      <c r="I6104" s="1" t="s">
        <v>21</v>
      </c>
      <c r="J6104" s="1" t="s">
        <v>16</v>
      </c>
      <c r="K6104" s="1" t="s">
        <v>15</v>
      </c>
      <c r="L6104" s="1" t="s">
        <v>81</v>
      </c>
      <c r="M6104" s="1">
        <v>76050</v>
      </c>
      <c r="N6104" s="17">
        <v>409.27671755725191</v>
      </c>
      <c r="O6104" s="8">
        <v>1612.8455376886563</v>
      </c>
      <c r="P6104" s="8">
        <v>390.13009904968931</v>
      </c>
      <c r="Q6104" s="8">
        <f>P6104-Table3[[#This Row],[paid]]</f>
        <v>-1222.715438638967</v>
      </c>
      <c r="R6104" s="8">
        <v>0.95321840288927684</v>
      </c>
      <c r="S6104" s="8">
        <v>400</v>
      </c>
      <c r="T6104" s="10">
        <v>0.14000000000000001</v>
      </c>
      <c r="U6104" s="8">
        <v>102.01647143484271</v>
      </c>
      <c r="V6104" s="10">
        <v>4.3582244180997889E-2</v>
      </c>
    </row>
    <row r="6105" spans="1:22" x14ac:dyDescent="0.25">
      <c r="A6105" s="6">
        <v>44768</v>
      </c>
      <c r="B6105" s="7" t="str">
        <f t="shared" si="95"/>
        <v>7</v>
      </c>
      <c r="C6105" s="17">
        <f>_xlfn.ISOWEEKNUM(Table3[[#This Row],[dt]])</f>
        <v>30</v>
      </c>
      <c r="D6105" s="1">
        <v>17631</v>
      </c>
      <c r="E6105" s="1" t="s">
        <v>10</v>
      </c>
      <c r="F6105" s="1" t="s">
        <v>89</v>
      </c>
      <c r="G6105" s="1" t="s">
        <v>41</v>
      </c>
      <c r="H6105" s="1" t="s">
        <v>17</v>
      </c>
      <c r="I6105" s="1" t="s">
        <v>12</v>
      </c>
      <c r="J6105" s="1" t="s">
        <v>16</v>
      </c>
      <c r="K6105" s="1" t="s">
        <v>14</v>
      </c>
      <c r="L6105" s="1" t="s">
        <v>79</v>
      </c>
      <c r="M6105" s="1">
        <v>167850</v>
      </c>
      <c r="N6105" s="17">
        <v>533.81661716904796</v>
      </c>
      <c r="O6105" s="8">
        <v>4451.6754823597184</v>
      </c>
      <c r="P6105" s="8">
        <v>2912.2283660878124</v>
      </c>
      <c r="Q6105" s="8">
        <f>P6105-Table3[[#This Row],[paid]]</f>
        <v>-1539.447116271906</v>
      </c>
      <c r="R6105" s="8">
        <v>5.4554846597545579</v>
      </c>
      <c r="S6105" s="8">
        <v>6400</v>
      </c>
      <c r="T6105" s="10">
        <v>0.17</v>
      </c>
      <c r="U6105" s="8">
        <v>662.73919752857034</v>
      </c>
      <c r="V6105" s="10">
        <v>3.7928527243147457E-2</v>
      </c>
    </row>
    <row r="6106" spans="1:22" x14ac:dyDescent="0.25">
      <c r="A6106" s="6">
        <v>44768</v>
      </c>
      <c r="B6106" s="7" t="str">
        <f t="shared" si="95"/>
        <v>7</v>
      </c>
      <c r="C6106" s="17">
        <f>_xlfn.ISOWEEKNUM(Table3[[#This Row],[dt]])</f>
        <v>30</v>
      </c>
      <c r="D6106" s="1">
        <v>3015</v>
      </c>
      <c r="E6106" s="1" t="s">
        <v>10</v>
      </c>
      <c r="F6106" s="1" t="s">
        <v>95</v>
      </c>
      <c r="G6106" s="1" t="s">
        <v>38</v>
      </c>
      <c r="H6106" s="1" t="s">
        <v>11</v>
      </c>
      <c r="I6106" s="1" t="s">
        <v>12</v>
      </c>
      <c r="J6106" s="1" t="s">
        <v>16</v>
      </c>
      <c r="K6106" s="1" t="s">
        <v>15</v>
      </c>
      <c r="L6106" s="1" t="s">
        <v>80</v>
      </c>
      <c r="M6106" s="1">
        <v>182600</v>
      </c>
      <c r="N6106" s="17">
        <v>908.96369269328511</v>
      </c>
      <c r="O6106" s="8">
        <v>3589.8549138751205</v>
      </c>
      <c r="P6106" s="8">
        <v>1901.5429946090117</v>
      </c>
      <c r="Q6106" s="8">
        <f>P6106-Table3[[#This Row],[paid]]</f>
        <v>-1688.3119192661088</v>
      </c>
      <c r="R6106" s="8">
        <v>2.0919900430507692</v>
      </c>
      <c r="S6106" s="8">
        <v>600</v>
      </c>
      <c r="T6106" s="10">
        <v>0.13</v>
      </c>
      <c r="U6106" s="8">
        <v>769.61166030379502</v>
      </c>
      <c r="V6106" s="10">
        <v>6.7455014382678535E-2</v>
      </c>
    </row>
    <row r="6107" spans="1:22" x14ac:dyDescent="0.25">
      <c r="A6107" s="6">
        <v>44768</v>
      </c>
      <c r="B6107" s="7" t="str">
        <f t="shared" si="95"/>
        <v>7</v>
      </c>
      <c r="C6107" s="17">
        <f>_xlfn.ISOWEEKNUM(Table3[[#This Row],[dt]])</f>
        <v>30</v>
      </c>
      <c r="D6107" s="1">
        <v>14988</v>
      </c>
      <c r="E6107" s="1" t="s">
        <v>10</v>
      </c>
      <c r="F6107" s="1" t="s">
        <v>90</v>
      </c>
      <c r="G6107" s="1" t="s">
        <v>27</v>
      </c>
      <c r="H6107" s="1" t="s">
        <v>11</v>
      </c>
      <c r="I6107" s="1" t="s">
        <v>12</v>
      </c>
      <c r="J6107" s="1" t="s">
        <v>16</v>
      </c>
      <c r="K6107" s="1" t="s">
        <v>14</v>
      </c>
      <c r="L6107" s="1" t="s">
        <v>80</v>
      </c>
      <c r="M6107" s="1">
        <v>106870</v>
      </c>
      <c r="N6107" s="17">
        <v>345.49251171076071</v>
      </c>
      <c r="O6107" s="8">
        <v>2856.6790209152073</v>
      </c>
      <c r="P6107" s="8">
        <v>1119.0036395549112</v>
      </c>
      <c r="Q6107" s="8">
        <f>P6107-Table3[[#This Row],[paid]]</f>
        <v>-1737.6753813602961</v>
      </c>
      <c r="R6107" s="8">
        <v>3.2388651030784663</v>
      </c>
      <c r="S6107" s="8">
        <v>600</v>
      </c>
      <c r="T6107" s="10">
        <v>0.13</v>
      </c>
      <c r="U6107" s="8">
        <v>474.22975122494341</v>
      </c>
      <c r="V6107" s="10">
        <v>7.0632738873183415E-2</v>
      </c>
    </row>
    <row r="6108" spans="1:22" x14ac:dyDescent="0.25">
      <c r="A6108" s="6">
        <v>44768</v>
      </c>
      <c r="B6108" s="7" t="str">
        <f t="shared" si="95"/>
        <v>7</v>
      </c>
      <c r="C6108" s="17">
        <f>_xlfn.ISOWEEKNUM(Table3[[#This Row],[dt]])</f>
        <v>30</v>
      </c>
      <c r="D6108" s="1">
        <v>5289</v>
      </c>
      <c r="E6108" s="1" t="s">
        <v>10</v>
      </c>
      <c r="F6108" s="1" t="s">
        <v>91</v>
      </c>
      <c r="G6108" s="1" t="s">
        <v>64</v>
      </c>
      <c r="H6108" s="1" t="s">
        <v>17</v>
      </c>
      <c r="I6108" s="1" t="s">
        <v>12</v>
      </c>
      <c r="J6108" s="1" t="s">
        <v>16</v>
      </c>
      <c r="K6108" s="1" t="s">
        <v>14</v>
      </c>
      <c r="L6108" s="1" t="s">
        <v>81</v>
      </c>
      <c r="M6108" s="1">
        <v>73340</v>
      </c>
      <c r="N6108" s="17">
        <v>274.58588492087551</v>
      </c>
      <c r="O6108" s="8">
        <v>2153.1611693703726</v>
      </c>
      <c r="P6108" s="8">
        <v>398.93904525562135</v>
      </c>
      <c r="Q6108" s="8">
        <f>P6108-Table3[[#This Row],[paid]]</f>
        <v>-1754.2221241147513</v>
      </c>
      <c r="R6108" s="8">
        <v>1.4528752829759599</v>
      </c>
      <c r="S6108" s="8">
        <v>600</v>
      </c>
      <c r="T6108" s="10">
        <v>0.04</v>
      </c>
      <c r="U6108" s="8">
        <v>21.1120158114642</v>
      </c>
      <c r="V6108" s="10">
        <v>8.8200674858889844E-3</v>
      </c>
    </row>
    <row r="6109" spans="1:22" x14ac:dyDescent="0.25">
      <c r="A6109" s="6">
        <v>44768</v>
      </c>
      <c r="B6109" s="7" t="str">
        <f t="shared" si="95"/>
        <v>7</v>
      </c>
      <c r="C6109" s="17">
        <f>_xlfn.ISOWEEKNUM(Table3[[#This Row],[dt]])</f>
        <v>30</v>
      </c>
      <c r="D6109" s="1">
        <v>5351</v>
      </c>
      <c r="E6109" s="1" t="s">
        <v>10</v>
      </c>
      <c r="F6109" s="1" t="s">
        <v>92</v>
      </c>
      <c r="G6109" s="1" t="s">
        <v>73</v>
      </c>
      <c r="H6109" s="1" t="s">
        <v>17</v>
      </c>
      <c r="I6109" s="1" t="s">
        <v>12</v>
      </c>
      <c r="J6109" s="1" t="s">
        <v>13</v>
      </c>
      <c r="K6109" s="1" t="s">
        <v>14</v>
      </c>
      <c r="L6109" s="1" t="s">
        <v>77</v>
      </c>
      <c r="M6109" s="1">
        <v>63880</v>
      </c>
      <c r="N6109" s="17">
        <v>107.59682748280936</v>
      </c>
      <c r="O6109" s="8">
        <v>1979.2728682744428</v>
      </c>
      <c r="P6109" s="8">
        <v>195.02150306696933</v>
      </c>
      <c r="Q6109" s="8">
        <f>P6109-Table3[[#This Row],[paid]]</f>
        <v>-1784.2513652074736</v>
      </c>
      <c r="R6109" s="8">
        <v>1.8125209416432628</v>
      </c>
      <c r="S6109" s="8">
        <v>400</v>
      </c>
      <c r="T6109" s="10">
        <v>0.06</v>
      </c>
      <c r="U6109" s="8">
        <v>26.541267152416172</v>
      </c>
      <c r="V6109" s="10">
        <v>2.2682342489605743E-2</v>
      </c>
    </row>
    <row r="6110" spans="1:22" x14ac:dyDescent="0.25">
      <c r="A6110" s="6">
        <v>44768</v>
      </c>
      <c r="B6110" s="7" t="str">
        <f t="shared" si="95"/>
        <v>7</v>
      </c>
      <c r="C6110" s="17">
        <f>_xlfn.ISOWEEKNUM(Table3[[#This Row],[dt]])</f>
        <v>30</v>
      </c>
      <c r="D6110" s="1">
        <v>9315</v>
      </c>
      <c r="E6110" s="1" t="s">
        <v>10</v>
      </c>
      <c r="F6110" s="1" t="s">
        <v>90</v>
      </c>
      <c r="G6110" s="1" t="s">
        <v>73</v>
      </c>
      <c r="H6110" s="1" t="s">
        <v>17</v>
      </c>
      <c r="I6110" s="1" t="s">
        <v>18</v>
      </c>
      <c r="J6110" s="1" t="s">
        <v>16</v>
      </c>
      <c r="K6110" s="1" t="s">
        <v>14</v>
      </c>
      <c r="L6110" s="1" t="s">
        <v>81</v>
      </c>
      <c r="M6110" s="1">
        <v>99900</v>
      </c>
      <c r="N6110" s="17">
        <v>197.91431637454255</v>
      </c>
      <c r="O6110" s="8">
        <v>4155.5673419970535</v>
      </c>
      <c r="P6110" s="8">
        <v>1903.8108093512076</v>
      </c>
      <c r="Q6110" s="8">
        <f>P6110-Table3[[#This Row],[paid]]</f>
        <v>-2251.7565326458462</v>
      </c>
      <c r="R6110" s="8">
        <v>9.6193688472154015</v>
      </c>
      <c r="S6110" s="8">
        <v>1000</v>
      </c>
      <c r="T6110" s="10">
        <v>7.0000000000000007E-2</v>
      </c>
      <c r="U6110" s="8">
        <v>106.53842137036462</v>
      </c>
      <c r="V6110" s="10">
        <v>9.3267689596628414E-3</v>
      </c>
    </row>
    <row r="6111" spans="1:22" x14ac:dyDescent="0.25">
      <c r="A6111" s="6">
        <v>44768</v>
      </c>
      <c r="B6111" s="7" t="str">
        <f t="shared" si="95"/>
        <v>7</v>
      </c>
      <c r="C6111" s="17">
        <f>_xlfn.ISOWEEKNUM(Table3[[#This Row],[dt]])</f>
        <v>30</v>
      </c>
      <c r="D6111" s="1">
        <v>7581</v>
      </c>
      <c r="E6111" s="1" t="s">
        <v>10</v>
      </c>
      <c r="F6111" s="1" t="s">
        <v>94</v>
      </c>
      <c r="G6111" s="1" t="s">
        <v>43</v>
      </c>
      <c r="H6111" s="1" t="s">
        <v>11</v>
      </c>
      <c r="I6111" s="1" t="s">
        <v>12</v>
      </c>
      <c r="J6111" s="1" t="s">
        <v>13</v>
      </c>
      <c r="K6111" s="1" t="s">
        <v>14</v>
      </c>
      <c r="L6111" s="1" t="s">
        <v>75</v>
      </c>
      <c r="M6111" s="1">
        <v>124430</v>
      </c>
      <c r="N6111" s="17">
        <v>574.9209101388069</v>
      </c>
      <c r="O6111" s="8">
        <v>3636.0342823003944</v>
      </c>
      <c r="P6111" s="8">
        <v>730.40955236759112</v>
      </c>
      <c r="Q6111" s="8">
        <f>P6111-Table3[[#This Row],[paid]]</f>
        <v>-2905.6247299328033</v>
      </c>
      <c r="R6111" s="8">
        <v>1.2704522300141137</v>
      </c>
      <c r="S6111" s="8">
        <v>800</v>
      </c>
      <c r="T6111" s="10">
        <v>0.17</v>
      </c>
      <c r="U6111" s="8">
        <v>541.57036099074048</v>
      </c>
      <c r="V6111" s="10">
        <v>0.12357687072849824</v>
      </c>
    </row>
    <row r="6112" spans="1:22" x14ac:dyDescent="0.25">
      <c r="A6112" s="6">
        <v>44768</v>
      </c>
      <c r="B6112" s="7" t="str">
        <f t="shared" si="95"/>
        <v>7</v>
      </c>
      <c r="C6112" s="17">
        <f>_xlfn.ISOWEEKNUM(Table3[[#This Row],[dt]])</f>
        <v>30</v>
      </c>
      <c r="D6112" s="1">
        <v>10509</v>
      </c>
      <c r="E6112" s="1" t="s">
        <v>10</v>
      </c>
      <c r="F6112" s="1" t="s">
        <v>95</v>
      </c>
      <c r="G6112" s="1" t="s">
        <v>43</v>
      </c>
      <c r="H6112" s="1" t="s">
        <v>17</v>
      </c>
      <c r="I6112" s="1" t="s">
        <v>12</v>
      </c>
      <c r="J6112" s="1" t="s">
        <v>13</v>
      </c>
      <c r="K6112" s="1" t="s">
        <v>14</v>
      </c>
      <c r="L6112" s="1" t="s">
        <v>79</v>
      </c>
      <c r="M6112" s="1">
        <v>243070</v>
      </c>
      <c r="N6112" s="17">
        <v>692.36386493109705</v>
      </c>
      <c r="O6112" s="8">
        <v>9825.8783230170957</v>
      </c>
      <c r="P6112" s="8">
        <v>6334.3417989448817</v>
      </c>
      <c r="Q6112" s="8">
        <f>P6112-Table3[[#This Row],[paid]]</f>
        <v>-3491.536524072214</v>
      </c>
      <c r="R6112" s="8">
        <v>9.1488624981537203</v>
      </c>
      <c r="S6112" s="8">
        <v>7800</v>
      </c>
      <c r="T6112" s="10">
        <v>0.108</v>
      </c>
      <c r="U6112" s="8">
        <v>2894.597601870305</v>
      </c>
      <c r="V6112" s="10">
        <v>7.6161493799625751E-2</v>
      </c>
    </row>
    <row r="6113" spans="1:22" x14ac:dyDescent="0.25">
      <c r="A6113" s="6">
        <v>44768</v>
      </c>
      <c r="B6113" s="7" t="str">
        <f t="shared" si="95"/>
        <v>7</v>
      </c>
      <c r="C6113" s="17">
        <f>_xlfn.ISOWEEKNUM(Table3[[#This Row],[dt]])</f>
        <v>30</v>
      </c>
      <c r="D6113" s="1">
        <v>13549</v>
      </c>
      <c r="E6113" s="1" t="s">
        <v>10</v>
      </c>
      <c r="F6113" s="1" t="s">
        <v>90</v>
      </c>
      <c r="G6113" s="1" t="s">
        <v>33</v>
      </c>
      <c r="H6113" s="1" t="s">
        <v>19</v>
      </c>
      <c r="I6113" s="1" t="s">
        <v>12</v>
      </c>
      <c r="J6113" s="1" t="s">
        <v>13</v>
      </c>
      <c r="K6113" s="1" t="s">
        <v>14</v>
      </c>
      <c r="L6113" s="1" t="s">
        <v>78</v>
      </c>
      <c r="M6113" s="1">
        <v>543010</v>
      </c>
      <c r="N6113" s="17">
        <v>421.69100414638547</v>
      </c>
      <c r="O6113" s="8">
        <v>11160.086958420976</v>
      </c>
      <c r="P6113" s="8">
        <v>7003.137315264169</v>
      </c>
      <c r="Q6113" s="8">
        <f>P6113-Table3[[#This Row],[paid]]</f>
        <v>-4156.9496431568068</v>
      </c>
      <c r="R6113" s="8">
        <v>16.607272259555021</v>
      </c>
      <c r="S6113" s="8">
        <v>6800</v>
      </c>
      <c r="T6113" s="10">
        <v>7.0000000000000007E-2</v>
      </c>
      <c r="U6113" s="8">
        <v>2561.9796589523817</v>
      </c>
      <c r="V6113" s="10">
        <v>6.0972188692446048E-2</v>
      </c>
    </row>
    <row r="6114" spans="1:22" x14ac:dyDescent="0.25">
      <c r="A6114" s="6">
        <v>44769</v>
      </c>
      <c r="B6114" s="7" t="str">
        <f t="shared" si="95"/>
        <v>7</v>
      </c>
      <c r="C6114" s="17">
        <f>_xlfn.ISOWEEKNUM(Table3[[#This Row],[dt]])</f>
        <v>30</v>
      </c>
      <c r="D6114" s="1">
        <v>12394</v>
      </c>
      <c r="E6114" s="1" t="s">
        <v>10</v>
      </c>
      <c r="F6114" s="1" t="s">
        <v>95</v>
      </c>
      <c r="G6114" s="1" t="s">
        <v>29</v>
      </c>
      <c r="H6114" s="1" t="s">
        <v>17</v>
      </c>
      <c r="I6114" s="1" t="s">
        <v>12</v>
      </c>
      <c r="J6114" s="1" t="s">
        <v>13</v>
      </c>
      <c r="K6114" s="1" t="s">
        <v>14</v>
      </c>
      <c r="L6114" s="1" t="s">
        <v>80</v>
      </c>
      <c r="M6114" s="1">
        <v>448380</v>
      </c>
      <c r="N6114" s="17">
        <v>1906.0649087221095</v>
      </c>
      <c r="O6114" s="8">
        <v>26485.212702670429</v>
      </c>
      <c r="P6114" s="8">
        <v>42709.420078342788</v>
      </c>
      <c r="Q6114" s="8">
        <f>P6114-Table3[[#This Row],[paid]]</f>
        <v>16224.207375672358</v>
      </c>
      <c r="R6114" s="8">
        <v>22.407117345744869</v>
      </c>
      <c r="S6114" s="8">
        <v>54000</v>
      </c>
      <c r="T6114" s="10">
        <v>7.0000000000000007E-2</v>
      </c>
      <c r="U6114" s="8">
        <v>8873.6065701370517</v>
      </c>
      <c r="V6114" s="10">
        <v>3.4627827435805378E-2</v>
      </c>
    </row>
    <row r="6115" spans="1:22" x14ac:dyDescent="0.25">
      <c r="A6115" s="6">
        <v>44769</v>
      </c>
      <c r="B6115" s="7" t="str">
        <f t="shared" si="95"/>
        <v>7</v>
      </c>
      <c r="C6115" s="17">
        <f>_xlfn.ISOWEEKNUM(Table3[[#This Row],[dt]])</f>
        <v>30</v>
      </c>
      <c r="D6115" s="1">
        <v>16205</v>
      </c>
      <c r="E6115" s="1" t="s">
        <v>10</v>
      </c>
      <c r="F6115" s="1" t="s">
        <v>93</v>
      </c>
      <c r="G6115" s="1" t="s">
        <v>63</v>
      </c>
      <c r="H6115" s="1" t="s">
        <v>17</v>
      </c>
      <c r="I6115" s="1" t="s">
        <v>12</v>
      </c>
      <c r="J6115" s="1" t="s">
        <v>13</v>
      </c>
      <c r="K6115" s="1" t="s">
        <v>14</v>
      </c>
      <c r="L6115" s="1" t="s">
        <v>80</v>
      </c>
      <c r="M6115" s="1">
        <v>558880</v>
      </c>
      <c r="N6115" s="17">
        <v>1570.9710323004158</v>
      </c>
      <c r="O6115" s="8">
        <v>27549.237292310056</v>
      </c>
      <c r="P6115" s="8">
        <v>43192.668411366707</v>
      </c>
      <c r="Q6115" s="8">
        <f>P6115-Table3[[#This Row],[paid]]</f>
        <v>15643.431119056651</v>
      </c>
      <c r="R6115" s="8">
        <v>27.494248794720615</v>
      </c>
      <c r="S6115" s="8">
        <v>37600</v>
      </c>
      <c r="T6115" s="10">
        <v>0.09</v>
      </c>
      <c r="U6115" s="8">
        <v>14272.421438147512</v>
      </c>
      <c r="V6115" s="10">
        <v>5.5072700850589809E-2</v>
      </c>
    </row>
    <row r="6116" spans="1:22" x14ac:dyDescent="0.25">
      <c r="A6116" s="6">
        <v>44769</v>
      </c>
      <c r="B6116" s="7" t="str">
        <f t="shared" si="95"/>
        <v>7</v>
      </c>
      <c r="C6116" s="17">
        <f>_xlfn.ISOWEEKNUM(Table3[[#This Row],[dt]])</f>
        <v>30</v>
      </c>
      <c r="D6116" s="1">
        <v>2480</v>
      </c>
      <c r="E6116" s="1" t="s">
        <v>10</v>
      </c>
      <c r="F6116" s="1" t="s">
        <v>89</v>
      </c>
      <c r="G6116" s="1" t="s">
        <v>60</v>
      </c>
      <c r="H6116" s="1" t="s">
        <v>17</v>
      </c>
      <c r="I6116" s="1" t="s">
        <v>12</v>
      </c>
      <c r="J6116" s="1" t="s">
        <v>13</v>
      </c>
      <c r="K6116" s="1" t="s">
        <v>14</v>
      </c>
      <c r="L6116" s="1" t="s">
        <v>81</v>
      </c>
      <c r="M6116" s="1">
        <v>1091340</v>
      </c>
      <c r="N6116" s="17">
        <v>1711.5702803371887</v>
      </c>
      <c r="O6116" s="8">
        <v>31269.314790029945</v>
      </c>
      <c r="P6116" s="8">
        <v>46458.012049586243</v>
      </c>
      <c r="Q6116" s="8">
        <f>P6116-Table3[[#This Row],[paid]]</f>
        <v>15188.697259556298</v>
      </c>
      <c r="R6116" s="8">
        <v>27.143502421900994</v>
      </c>
      <c r="S6116" s="8">
        <v>50000</v>
      </c>
      <c r="T6116" s="10">
        <v>0.06</v>
      </c>
      <c r="U6116" s="8">
        <v>5904.9607787283876</v>
      </c>
      <c r="V6116" s="10">
        <v>2.1183862295649596E-2</v>
      </c>
    </row>
    <row r="6117" spans="1:22" x14ac:dyDescent="0.25">
      <c r="A6117" s="6">
        <v>44769</v>
      </c>
      <c r="B6117" s="7" t="str">
        <f t="shared" si="95"/>
        <v>7</v>
      </c>
      <c r="C6117" s="17">
        <f>_xlfn.ISOWEEKNUM(Table3[[#This Row],[dt]])</f>
        <v>30</v>
      </c>
      <c r="D6117" s="1">
        <v>3015</v>
      </c>
      <c r="E6117" s="1" t="s">
        <v>10</v>
      </c>
      <c r="F6117" s="1" t="s">
        <v>93</v>
      </c>
      <c r="G6117" s="1" t="s">
        <v>45</v>
      </c>
      <c r="H6117" s="1" t="s">
        <v>11</v>
      </c>
      <c r="I6117" s="1" t="s">
        <v>12</v>
      </c>
      <c r="J6117" s="1" t="s">
        <v>16</v>
      </c>
      <c r="K6117" s="1" t="s">
        <v>15</v>
      </c>
      <c r="L6117" s="1" t="s">
        <v>75</v>
      </c>
      <c r="M6117" s="1">
        <v>960730</v>
      </c>
      <c r="N6117" s="17">
        <v>4113.3690470034644</v>
      </c>
      <c r="O6117" s="8">
        <v>18074.579259760194</v>
      </c>
      <c r="P6117" s="8">
        <v>29930.521282088721</v>
      </c>
      <c r="Q6117" s="8">
        <f>P6117-Table3[[#This Row],[paid]]</f>
        <v>11855.942022328527</v>
      </c>
      <c r="R6117" s="8">
        <v>7.2764006681804334</v>
      </c>
      <c r="S6117" s="8">
        <v>12600</v>
      </c>
      <c r="T6117" s="10">
        <v>0.13</v>
      </c>
      <c r="U6117" s="8">
        <v>792.57234853032469</v>
      </c>
      <c r="V6117" s="10">
        <v>4.4134009620731343E-3</v>
      </c>
    </row>
    <row r="6118" spans="1:22" x14ac:dyDescent="0.25">
      <c r="A6118" s="6">
        <v>44769</v>
      </c>
      <c r="B6118" s="7" t="str">
        <f t="shared" si="95"/>
        <v>7</v>
      </c>
      <c r="C6118" s="17">
        <f>_xlfn.ISOWEEKNUM(Table3[[#This Row],[dt]])</f>
        <v>30</v>
      </c>
      <c r="D6118" s="1">
        <v>3016</v>
      </c>
      <c r="E6118" s="1" t="s">
        <v>10</v>
      </c>
      <c r="F6118" s="1" t="s">
        <v>94</v>
      </c>
      <c r="G6118" s="1" t="s">
        <v>39</v>
      </c>
      <c r="H6118" s="1" t="s">
        <v>11</v>
      </c>
      <c r="I6118" s="1" t="s">
        <v>12</v>
      </c>
      <c r="J6118" s="1" t="s">
        <v>16</v>
      </c>
      <c r="K6118" s="1" t="s">
        <v>15</v>
      </c>
      <c r="L6118" s="1" t="s">
        <v>75</v>
      </c>
      <c r="M6118" s="1">
        <v>1038140</v>
      </c>
      <c r="N6118" s="17">
        <v>3136.2561836788641</v>
      </c>
      <c r="O6118" s="8">
        <v>17574.297624804436</v>
      </c>
      <c r="P6118" s="8">
        <v>28707.031041461294</v>
      </c>
      <c r="Q6118" s="8">
        <f>P6118-Table3[[#This Row],[paid]]</f>
        <v>11132.733416656858</v>
      </c>
      <c r="R6118" s="8">
        <v>9.1532800129189766</v>
      </c>
      <c r="S6118" s="8">
        <v>18000</v>
      </c>
      <c r="T6118" s="10">
        <v>7.0000000000000007E-2</v>
      </c>
      <c r="U6118" s="8">
        <v>6367.5555711816114</v>
      </c>
      <c r="V6118" s="10">
        <v>3.6968617908652246E-2</v>
      </c>
    </row>
    <row r="6119" spans="1:22" x14ac:dyDescent="0.25">
      <c r="A6119" s="6">
        <v>44769</v>
      </c>
      <c r="B6119" s="7" t="str">
        <f t="shared" si="95"/>
        <v>7</v>
      </c>
      <c r="C6119" s="17">
        <f>_xlfn.ISOWEEKNUM(Table3[[#This Row],[dt]])</f>
        <v>30</v>
      </c>
      <c r="D6119" s="1">
        <v>16845</v>
      </c>
      <c r="E6119" s="1" t="s">
        <v>10</v>
      </c>
      <c r="F6119" s="1" t="s">
        <v>90</v>
      </c>
      <c r="G6119" s="1" t="s">
        <v>60</v>
      </c>
      <c r="H6119" s="1" t="s">
        <v>11</v>
      </c>
      <c r="I6119" s="1" t="s">
        <v>12</v>
      </c>
      <c r="J6119" s="1" t="s">
        <v>13</v>
      </c>
      <c r="K6119" s="1" t="s">
        <v>15</v>
      </c>
      <c r="L6119" s="1" t="s">
        <v>75</v>
      </c>
      <c r="M6119" s="1">
        <v>1315960</v>
      </c>
      <c r="N6119" s="17">
        <v>4338.6021100226071</v>
      </c>
      <c r="O6119" s="8">
        <v>15630.022298906983</v>
      </c>
      <c r="P6119" s="8">
        <v>24839.724441662358</v>
      </c>
      <c r="Q6119" s="8">
        <f>P6119-Table3[[#This Row],[paid]]</f>
        <v>9209.7021427553755</v>
      </c>
      <c r="R6119" s="8">
        <v>5.7252828933725217</v>
      </c>
      <c r="S6119" s="8">
        <v>16400</v>
      </c>
      <c r="T6119" s="10">
        <v>7.0000000000000007E-2</v>
      </c>
      <c r="U6119" s="8">
        <v>9921.5730605720983</v>
      </c>
      <c r="V6119" s="10">
        <v>6.6570606045929445E-2</v>
      </c>
    </row>
    <row r="6120" spans="1:22" x14ac:dyDescent="0.25">
      <c r="A6120" s="6">
        <v>44769</v>
      </c>
      <c r="B6120" s="7" t="str">
        <f t="shared" si="95"/>
        <v>7</v>
      </c>
      <c r="C6120" s="17">
        <f>_xlfn.ISOWEEKNUM(Table3[[#This Row],[dt]])</f>
        <v>30</v>
      </c>
      <c r="D6120" s="1">
        <v>2370</v>
      </c>
      <c r="E6120" s="1" t="s">
        <v>10</v>
      </c>
      <c r="F6120" s="1" t="s">
        <v>90</v>
      </c>
      <c r="G6120" s="1" t="s">
        <v>31</v>
      </c>
      <c r="H6120" s="1" t="s">
        <v>17</v>
      </c>
      <c r="I6120" s="1" t="s">
        <v>12</v>
      </c>
      <c r="J6120" s="1" t="s">
        <v>13</v>
      </c>
      <c r="K6120" s="1" t="s">
        <v>14</v>
      </c>
      <c r="L6120" s="1" t="s">
        <v>77</v>
      </c>
      <c r="M6120" s="1">
        <v>238220</v>
      </c>
      <c r="N6120" s="17">
        <v>552.51220703125</v>
      </c>
      <c r="O6120" s="8">
        <v>11631.874021762322</v>
      </c>
      <c r="P6120" s="8">
        <v>18791.673648167725</v>
      </c>
      <c r="Q6120" s="8">
        <f>P6120-Table3[[#This Row],[paid]]</f>
        <v>7159.7996264054036</v>
      </c>
      <c r="R6120" s="8">
        <v>34.011327549012634</v>
      </c>
      <c r="S6120" s="8">
        <v>30000</v>
      </c>
      <c r="T6120" s="10">
        <v>0.08</v>
      </c>
      <c r="U6120" s="8">
        <v>946.68420481580904</v>
      </c>
      <c r="V6120" s="10">
        <v>8.3963091184280532E-3</v>
      </c>
    </row>
    <row r="6121" spans="1:22" x14ac:dyDescent="0.25">
      <c r="A6121" s="6">
        <v>44769</v>
      </c>
      <c r="B6121" s="7" t="str">
        <f t="shared" si="95"/>
        <v>7</v>
      </c>
      <c r="C6121" s="17">
        <f>_xlfn.ISOWEEKNUM(Table3[[#This Row],[dt]])</f>
        <v>30</v>
      </c>
      <c r="D6121" s="1">
        <v>10543</v>
      </c>
      <c r="E6121" s="1" t="s">
        <v>10</v>
      </c>
      <c r="F6121" s="1" t="s">
        <v>90</v>
      </c>
      <c r="G6121" s="1" t="s">
        <v>71</v>
      </c>
      <c r="H6121" s="1" t="s">
        <v>19</v>
      </c>
      <c r="I6121" s="1" t="s">
        <v>18</v>
      </c>
      <c r="J6121" s="1" t="s">
        <v>13</v>
      </c>
      <c r="K6121" s="1" t="s">
        <v>14</v>
      </c>
      <c r="L6121" s="1" t="s">
        <v>81</v>
      </c>
      <c r="M6121" s="1">
        <v>584970</v>
      </c>
      <c r="N6121" s="17">
        <v>467.58754265686969</v>
      </c>
      <c r="O6121" s="8">
        <v>12431.919175782183</v>
      </c>
      <c r="P6121" s="8">
        <v>18631.444031771818</v>
      </c>
      <c r="Q6121" s="8">
        <f>P6121-Table3[[#This Row],[paid]]</f>
        <v>6199.5248559896354</v>
      </c>
      <c r="R6121" s="8">
        <v>39.84589479417366</v>
      </c>
      <c r="S6121" s="8">
        <v>20600</v>
      </c>
      <c r="T6121" s="10">
        <v>8.5000000000000006E-2</v>
      </c>
      <c r="U6121" s="8">
        <v>8348.5385084500158</v>
      </c>
      <c r="V6121" s="10">
        <v>7.4681440814190467E-2</v>
      </c>
    </row>
    <row r="6122" spans="1:22" x14ac:dyDescent="0.25">
      <c r="A6122" s="6">
        <v>44769</v>
      </c>
      <c r="B6122" s="7" t="str">
        <f t="shared" si="95"/>
        <v>7</v>
      </c>
      <c r="C6122" s="17">
        <f>_xlfn.ISOWEEKNUM(Table3[[#This Row],[dt]])</f>
        <v>30</v>
      </c>
      <c r="D6122" s="1">
        <v>10509</v>
      </c>
      <c r="E6122" s="1" t="s">
        <v>10</v>
      </c>
      <c r="F6122" s="1" t="s">
        <v>93</v>
      </c>
      <c r="G6122" s="1" t="s">
        <v>71</v>
      </c>
      <c r="H6122" s="1" t="s">
        <v>17</v>
      </c>
      <c r="I6122" s="1" t="s">
        <v>12</v>
      </c>
      <c r="J6122" s="1" t="s">
        <v>13</v>
      </c>
      <c r="K6122" s="1" t="s">
        <v>14</v>
      </c>
      <c r="L6122" s="1" t="s">
        <v>75</v>
      </c>
      <c r="M6122" s="1">
        <v>578480</v>
      </c>
      <c r="N6122" s="17">
        <v>1714.7278920408748</v>
      </c>
      <c r="O6122" s="8">
        <v>22212.732190858918</v>
      </c>
      <c r="P6122" s="8">
        <v>27842.683805628651</v>
      </c>
      <c r="Q6122" s="8">
        <f>P6122-Table3[[#This Row],[paid]]</f>
        <v>5629.9516147697323</v>
      </c>
      <c r="R6122" s="8">
        <v>16.237377332499207</v>
      </c>
      <c r="S6122" s="8">
        <v>43200</v>
      </c>
      <c r="T6122" s="10">
        <v>0.108</v>
      </c>
      <c r="U6122" s="8">
        <v>5197.7496457421385</v>
      </c>
      <c r="V6122" s="10">
        <v>3.1113796847722024E-2</v>
      </c>
    </row>
    <row r="6123" spans="1:22" x14ac:dyDescent="0.25">
      <c r="A6123" s="6">
        <v>44769</v>
      </c>
      <c r="B6123" s="7" t="str">
        <f t="shared" si="95"/>
        <v>7</v>
      </c>
      <c r="C6123" s="17">
        <f>_xlfn.ISOWEEKNUM(Table3[[#This Row],[dt]])</f>
        <v>30</v>
      </c>
      <c r="D6123" s="1">
        <v>9315</v>
      </c>
      <c r="E6123" s="1" t="s">
        <v>10</v>
      </c>
      <c r="F6123" s="1" t="s">
        <v>94</v>
      </c>
      <c r="G6123" s="1" t="s">
        <v>47</v>
      </c>
      <c r="H6123" s="1" t="s">
        <v>17</v>
      </c>
      <c r="I6123" s="1" t="s">
        <v>18</v>
      </c>
      <c r="J6123" s="1" t="s">
        <v>16</v>
      </c>
      <c r="K6123" s="1" t="s">
        <v>14</v>
      </c>
      <c r="L6123" s="1" t="s">
        <v>77</v>
      </c>
      <c r="M6123" s="1">
        <v>522620</v>
      </c>
      <c r="N6123" s="17">
        <v>1420.0727769656137</v>
      </c>
      <c r="O6123" s="8">
        <v>13676.666376210358</v>
      </c>
      <c r="P6123" s="8">
        <v>18929.689669100662</v>
      </c>
      <c r="Q6123" s="8">
        <f>P6123-Table3[[#This Row],[paid]]</f>
        <v>5253.0232928903042</v>
      </c>
      <c r="R6123" s="8">
        <v>13.33008418733953</v>
      </c>
      <c r="S6123" s="8">
        <v>21400</v>
      </c>
      <c r="T6123" s="10">
        <v>7.0000000000000007E-2</v>
      </c>
      <c r="U6123" s="8">
        <v>499.20027569173118</v>
      </c>
      <c r="V6123" s="10">
        <v>4.3952144701257878E-3</v>
      </c>
    </row>
    <row r="6124" spans="1:22" x14ac:dyDescent="0.25">
      <c r="A6124" s="6">
        <v>44769</v>
      </c>
      <c r="B6124" s="7" t="str">
        <f t="shared" si="95"/>
        <v>7</v>
      </c>
      <c r="C6124" s="17">
        <f>_xlfn.ISOWEEKNUM(Table3[[#This Row],[dt]])</f>
        <v>30</v>
      </c>
      <c r="D6124" s="1">
        <v>12657</v>
      </c>
      <c r="E6124" s="1" t="s">
        <v>10</v>
      </c>
      <c r="F6124" s="1" t="s">
        <v>95</v>
      </c>
      <c r="G6124" s="1" t="s">
        <v>66</v>
      </c>
      <c r="H6124" s="1" t="s">
        <v>19</v>
      </c>
      <c r="I6124" s="1" t="s">
        <v>18</v>
      </c>
      <c r="J6124" s="1" t="s">
        <v>16</v>
      </c>
      <c r="K6124" s="1" t="s">
        <v>14</v>
      </c>
      <c r="L6124" s="1" t="s">
        <v>81</v>
      </c>
      <c r="M6124" s="1">
        <v>422200</v>
      </c>
      <c r="N6124" s="17">
        <v>924.10892470118665</v>
      </c>
      <c r="O6124" s="8">
        <v>9776.0215672937575</v>
      </c>
      <c r="P6124" s="8">
        <v>14761.615650992555</v>
      </c>
      <c r="Q6124" s="8">
        <f>P6124-Table3[[#This Row],[paid]]</f>
        <v>4985.5940836987975</v>
      </c>
      <c r="R6124" s="8">
        <v>15.9738914498264</v>
      </c>
      <c r="S6124" s="8">
        <v>22600</v>
      </c>
      <c r="T6124" s="10">
        <v>0.08</v>
      </c>
      <c r="U6124" s="8">
        <v>5548.2098478392418</v>
      </c>
      <c r="V6124" s="10">
        <v>6.2642305772563883E-2</v>
      </c>
    </row>
    <row r="6125" spans="1:22" x14ac:dyDescent="0.25">
      <c r="A6125" s="6">
        <v>44769</v>
      </c>
      <c r="B6125" s="7" t="str">
        <f t="shared" si="95"/>
        <v>7</v>
      </c>
      <c r="C6125" s="17">
        <f>_xlfn.ISOWEEKNUM(Table3[[#This Row],[dt]])</f>
        <v>30</v>
      </c>
      <c r="D6125" s="1">
        <v>17933</v>
      </c>
      <c r="E6125" s="1" t="s">
        <v>10</v>
      </c>
      <c r="F6125" s="1" t="s">
        <v>91</v>
      </c>
      <c r="G6125" s="1" t="s">
        <v>39</v>
      </c>
      <c r="H6125" s="1" t="s">
        <v>11</v>
      </c>
      <c r="I6125" s="1" t="s">
        <v>18</v>
      </c>
      <c r="J6125" s="1" t="s">
        <v>16</v>
      </c>
      <c r="K6125" s="1" t="s">
        <v>15</v>
      </c>
      <c r="L6125" s="1" t="s">
        <v>81</v>
      </c>
      <c r="M6125" s="1">
        <v>479790</v>
      </c>
      <c r="N6125" s="17">
        <v>2103.3210072785073</v>
      </c>
      <c r="O6125" s="8">
        <v>10849.1480038887</v>
      </c>
      <c r="P6125" s="8">
        <v>14516.056557031035</v>
      </c>
      <c r="Q6125" s="8">
        <f>P6125-Table3[[#This Row],[paid]]</f>
        <v>3666.9085531423352</v>
      </c>
      <c r="R6125" s="8">
        <v>6.901493641150573</v>
      </c>
      <c r="S6125" s="8">
        <v>13800</v>
      </c>
      <c r="T6125" s="10">
        <v>0.14000000000000001</v>
      </c>
      <c r="U6125" s="8">
        <v>4441.073432076777</v>
      </c>
      <c r="V6125" s="10">
        <v>5.0990356949774662E-2</v>
      </c>
    </row>
    <row r="6126" spans="1:22" x14ac:dyDescent="0.25">
      <c r="A6126" s="6">
        <v>44769</v>
      </c>
      <c r="B6126" s="7" t="str">
        <f t="shared" si="95"/>
        <v>7</v>
      </c>
      <c r="C6126" s="17">
        <f>_xlfn.ISOWEEKNUM(Table3[[#This Row],[dt]])</f>
        <v>30</v>
      </c>
      <c r="D6126" s="1">
        <v>16537</v>
      </c>
      <c r="E6126" s="1" t="s">
        <v>10</v>
      </c>
      <c r="F6126" s="1" t="s">
        <v>94</v>
      </c>
      <c r="G6126" s="1" t="s">
        <v>53</v>
      </c>
      <c r="H6126" s="1" t="s">
        <v>17</v>
      </c>
      <c r="I6126" s="1" t="s">
        <v>12</v>
      </c>
      <c r="J6126" s="1" t="s">
        <v>16</v>
      </c>
      <c r="K6126" s="1" t="s">
        <v>15</v>
      </c>
      <c r="L6126" s="1" t="s">
        <v>80</v>
      </c>
      <c r="M6126" s="1">
        <v>253820</v>
      </c>
      <c r="N6126" s="17">
        <v>650.23696682464458</v>
      </c>
      <c r="O6126" s="8">
        <v>9710.8644174699784</v>
      </c>
      <c r="P6126" s="8">
        <v>13154.922966793849</v>
      </c>
      <c r="Q6126" s="8">
        <f>P6126-Table3[[#This Row],[paid]]</f>
        <v>3444.0585493238705</v>
      </c>
      <c r="R6126" s="8">
        <v>20.230967536395788</v>
      </c>
      <c r="S6126" s="8">
        <v>13600</v>
      </c>
      <c r="T6126" s="10">
        <v>7.4999999999999997E-2</v>
      </c>
      <c r="U6126" s="8">
        <v>5499.0972993253135</v>
      </c>
      <c r="V6126" s="10">
        <v>6.9670967961403013E-2</v>
      </c>
    </row>
    <row r="6127" spans="1:22" x14ac:dyDescent="0.25">
      <c r="A6127" s="6">
        <v>44769</v>
      </c>
      <c r="B6127" s="7" t="str">
        <f t="shared" si="95"/>
        <v>7</v>
      </c>
      <c r="C6127" s="17">
        <f>_xlfn.ISOWEEKNUM(Table3[[#This Row],[dt]])</f>
        <v>30</v>
      </c>
      <c r="D6127" s="1">
        <v>16256</v>
      </c>
      <c r="E6127" s="1" t="s">
        <v>10</v>
      </c>
      <c r="F6127" s="1" t="s">
        <v>94</v>
      </c>
      <c r="G6127" s="1" t="s">
        <v>63</v>
      </c>
      <c r="H6127" s="1" t="s">
        <v>17</v>
      </c>
      <c r="I6127" s="1" t="s">
        <v>12</v>
      </c>
      <c r="J6127" s="1" t="s">
        <v>16</v>
      </c>
      <c r="K6127" s="1" t="s">
        <v>14</v>
      </c>
      <c r="L6127" s="1" t="s">
        <v>78</v>
      </c>
      <c r="M6127" s="1">
        <v>298850</v>
      </c>
      <c r="N6127" s="17">
        <v>834.9032826212383</v>
      </c>
      <c r="O6127" s="8">
        <v>6637.9505760155362</v>
      </c>
      <c r="P6127" s="8">
        <v>10039.939720639331</v>
      </c>
      <c r="Q6127" s="8">
        <f>P6127-Table3[[#This Row],[paid]]</f>
        <v>3401.9891446237953</v>
      </c>
      <c r="R6127" s="8">
        <v>12.025272782636842</v>
      </c>
      <c r="S6127" s="8">
        <v>10000</v>
      </c>
      <c r="T6127" s="10">
        <v>0.1</v>
      </c>
      <c r="U6127" s="8">
        <v>5520.8212500953468</v>
      </c>
      <c r="V6127" s="10">
        <v>9.1647649350358643E-2</v>
      </c>
    </row>
    <row r="6128" spans="1:22" x14ac:dyDescent="0.25">
      <c r="A6128" s="6">
        <v>44769</v>
      </c>
      <c r="B6128" s="7" t="str">
        <f t="shared" si="95"/>
        <v>7</v>
      </c>
      <c r="C6128" s="17">
        <f>_xlfn.ISOWEEKNUM(Table3[[#This Row],[dt]])</f>
        <v>30</v>
      </c>
      <c r="D6128" s="1">
        <v>15408</v>
      </c>
      <c r="E6128" s="1" t="s">
        <v>10</v>
      </c>
      <c r="F6128" s="1" t="s">
        <v>95</v>
      </c>
      <c r="G6128" s="1" t="s">
        <v>69</v>
      </c>
      <c r="H6128" s="1" t="s">
        <v>17</v>
      </c>
      <c r="I6128" s="1" t="s">
        <v>12</v>
      </c>
      <c r="J6128" s="1" t="s">
        <v>16</v>
      </c>
      <c r="K6128" s="1" t="s">
        <v>20</v>
      </c>
      <c r="L6128" s="1" t="s">
        <v>75</v>
      </c>
      <c r="M6128" s="1">
        <v>200170</v>
      </c>
      <c r="N6128" s="17">
        <v>669.14927356105079</v>
      </c>
      <c r="O6128" s="8">
        <v>7840.4439458705456</v>
      </c>
      <c r="P6128" s="8">
        <v>11210.314894819263</v>
      </c>
      <c r="Q6128" s="8">
        <f>P6128-Table3[[#This Row],[paid]]</f>
        <v>3369.8709489487173</v>
      </c>
      <c r="R6128" s="8">
        <v>16.753085354424247</v>
      </c>
      <c r="S6128" s="8">
        <v>10600</v>
      </c>
      <c r="T6128" s="10">
        <v>0.1</v>
      </c>
      <c r="U6128" s="8">
        <v>5330.3665872395395</v>
      </c>
      <c r="V6128" s="10">
        <v>7.9247946158689325E-2</v>
      </c>
    </row>
    <row r="6129" spans="1:22" x14ac:dyDescent="0.25">
      <c r="A6129" s="6">
        <v>44769</v>
      </c>
      <c r="B6129" s="7" t="str">
        <f t="shared" si="95"/>
        <v>7</v>
      </c>
      <c r="C6129" s="17">
        <f>_xlfn.ISOWEEKNUM(Table3[[#This Row],[dt]])</f>
        <v>30</v>
      </c>
      <c r="D6129" s="1">
        <v>16861</v>
      </c>
      <c r="E6129" s="1" t="s">
        <v>10</v>
      </c>
      <c r="F6129" s="1" t="s">
        <v>92</v>
      </c>
      <c r="G6129" s="1" t="s">
        <v>48</v>
      </c>
      <c r="H6129" s="1" t="s">
        <v>11</v>
      </c>
      <c r="I6129" s="1" t="s">
        <v>18</v>
      </c>
      <c r="J6129" s="1" t="s">
        <v>13</v>
      </c>
      <c r="K6129" s="1" t="s">
        <v>15</v>
      </c>
      <c r="L6129" s="1" t="s">
        <v>76</v>
      </c>
      <c r="M6129" s="1">
        <v>437370</v>
      </c>
      <c r="N6129" s="17">
        <v>1932.3792923455499</v>
      </c>
      <c r="O6129" s="8">
        <v>8822.9579811159565</v>
      </c>
      <c r="P6129" s="8">
        <v>11989.663361422909</v>
      </c>
      <c r="Q6129" s="8">
        <f>P6129-Table3[[#This Row],[paid]]</f>
        <v>3166.7053803069521</v>
      </c>
      <c r="R6129" s="8">
        <v>6.2046118010660747</v>
      </c>
      <c r="S6129" s="8">
        <v>6000</v>
      </c>
      <c r="T6129" s="10">
        <v>7.0000000000000007E-2</v>
      </c>
      <c r="U6129" s="8">
        <v>2066.6674129257735</v>
      </c>
      <c r="V6129" s="10">
        <v>2.8728460377730261E-2</v>
      </c>
    </row>
    <row r="6130" spans="1:22" x14ac:dyDescent="0.25">
      <c r="A6130" s="6">
        <v>44769</v>
      </c>
      <c r="B6130" s="7" t="str">
        <f t="shared" si="95"/>
        <v>7</v>
      </c>
      <c r="C6130" s="17">
        <f>_xlfn.ISOWEEKNUM(Table3[[#This Row],[dt]])</f>
        <v>30</v>
      </c>
      <c r="D6130" s="1">
        <v>18272</v>
      </c>
      <c r="E6130" s="1" t="s">
        <v>10</v>
      </c>
      <c r="F6130" s="1" t="s">
        <v>90</v>
      </c>
      <c r="G6130" s="1" t="s">
        <v>27</v>
      </c>
      <c r="H6130" s="1" t="s">
        <v>11</v>
      </c>
      <c r="I6130" s="1" t="s">
        <v>12</v>
      </c>
      <c r="J6130" s="1" t="s">
        <v>16</v>
      </c>
      <c r="K6130" s="1" t="s">
        <v>14</v>
      </c>
      <c r="L6130" s="1" t="s">
        <v>78</v>
      </c>
      <c r="M6130" s="1">
        <v>140660</v>
      </c>
      <c r="N6130" s="17">
        <v>1194.4332620455402</v>
      </c>
      <c r="O6130" s="8">
        <v>6308.1606109671084</v>
      </c>
      <c r="P6130" s="8">
        <v>9302.070192672385</v>
      </c>
      <c r="Q6130" s="8">
        <f>P6130-Table3[[#This Row],[paid]]</f>
        <v>2993.9095817052767</v>
      </c>
      <c r="R6130" s="8">
        <v>7.7878526061322333</v>
      </c>
      <c r="S6130" s="8">
        <v>14400</v>
      </c>
      <c r="T6130" s="10">
        <v>0.12</v>
      </c>
      <c r="U6130" s="8">
        <v>856.79620188862475</v>
      </c>
      <c r="V6130" s="10">
        <v>1.5351353410977943E-2</v>
      </c>
    </row>
    <row r="6131" spans="1:22" x14ac:dyDescent="0.25">
      <c r="A6131" s="6">
        <v>44769</v>
      </c>
      <c r="B6131" s="7" t="str">
        <f t="shared" si="95"/>
        <v>7</v>
      </c>
      <c r="C6131" s="17">
        <f>_xlfn.ISOWEEKNUM(Table3[[#This Row],[dt]])</f>
        <v>30</v>
      </c>
      <c r="D6131" s="1">
        <v>12780</v>
      </c>
      <c r="E6131" s="1" t="s">
        <v>10</v>
      </c>
      <c r="F6131" s="1" t="s">
        <v>90</v>
      </c>
      <c r="G6131" s="1" t="s">
        <v>64</v>
      </c>
      <c r="H6131" s="1" t="s">
        <v>19</v>
      </c>
      <c r="I6131" s="1" t="s">
        <v>18</v>
      </c>
      <c r="J6131" s="1" t="s">
        <v>16</v>
      </c>
      <c r="K6131" s="1" t="s">
        <v>15</v>
      </c>
      <c r="L6131" s="1" t="s">
        <v>76</v>
      </c>
      <c r="M6131" s="1">
        <v>301640</v>
      </c>
      <c r="N6131" s="17">
        <v>110.76906935263877</v>
      </c>
      <c r="O6131" s="8">
        <v>7954.0015440606394</v>
      </c>
      <c r="P6131" s="8">
        <v>10488.777960298199</v>
      </c>
      <c r="Q6131" s="8">
        <f>P6131-Table3[[#This Row],[paid]]</f>
        <v>2534.7764162375597</v>
      </c>
      <c r="R6131" s="8">
        <v>94.690494572150456</v>
      </c>
      <c r="S6131" s="8">
        <v>5400</v>
      </c>
      <c r="T6131" s="10">
        <v>0.04</v>
      </c>
      <c r="U6131" s="8">
        <v>738.79990996680147</v>
      </c>
      <c r="V6131" s="10">
        <v>1.1739529504188257E-2</v>
      </c>
    </row>
    <row r="6132" spans="1:22" x14ac:dyDescent="0.25">
      <c r="A6132" s="6">
        <v>44769</v>
      </c>
      <c r="B6132" s="7" t="str">
        <f t="shared" si="95"/>
        <v>7</v>
      </c>
      <c r="C6132" s="17">
        <f>_xlfn.ISOWEEKNUM(Table3[[#This Row],[dt]])</f>
        <v>30</v>
      </c>
      <c r="D6132" s="1">
        <v>2612</v>
      </c>
      <c r="E6132" s="1" t="s">
        <v>10</v>
      </c>
      <c r="F6132" s="1" t="s">
        <v>92</v>
      </c>
      <c r="G6132" s="1" t="s">
        <v>28</v>
      </c>
      <c r="H6132" s="1" t="s">
        <v>17</v>
      </c>
      <c r="I6132" s="1" t="s">
        <v>12</v>
      </c>
      <c r="J6132" s="1" t="s">
        <v>16</v>
      </c>
      <c r="K6132" s="1" t="s">
        <v>20</v>
      </c>
      <c r="L6132" s="1" t="s">
        <v>75</v>
      </c>
      <c r="M6132" s="1">
        <v>256370</v>
      </c>
      <c r="N6132" s="17">
        <v>507.32849604221639</v>
      </c>
      <c r="O6132" s="8">
        <v>5811.9493520636388</v>
      </c>
      <c r="P6132" s="8">
        <v>8190.4653440443872</v>
      </c>
      <c r="Q6132" s="8">
        <f>P6132-Table3[[#This Row],[paid]]</f>
        <v>2378.5159919807484</v>
      </c>
      <c r="R6132" s="8">
        <v>16.144303755732327</v>
      </c>
      <c r="S6132" s="8">
        <v>11000</v>
      </c>
      <c r="T6132" s="10">
        <v>0.08</v>
      </c>
      <c r="U6132" s="8">
        <v>3760.5127552102126</v>
      </c>
      <c r="V6132" s="10">
        <v>7.6522163215562003E-2</v>
      </c>
    </row>
    <row r="6133" spans="1:22" x14ac:dyDescent="0.25">
      <c r="A6133" s="6">
        <v>44769</v>
      </c>
      <c r="B6133" s="7" t="str">
        <f t="shared" si="95"/>
        <v>7</v>
      </c>
      <c r="C6133" s="17">
        <f>_xlfn.ISOWEEKNUM(Table3[[#This Row],[dt]])</f>
        <v>30</v>
      </c>
      <c r="D6133" s="1">
        <v>17456</v>
      </c>
      <c r="E6133" s="1" t="s">
        <v>10</v>
      </c>
      <c r="F6133" s="1" t="s">
        <v>92</v>
      </c>
      <c r="G6133" s="1" t="s">
        <v>44</v>
      </c>
      <c r="H6133" s="1" t="s">
        <v>17</v>
      </c>
      <c r="I6133" s="1" t="s">
        <v>18</v>
      </c>
      <c r="J6133" s="1" t="s">
        <v>16</v>
      </c>
      <c r="K6133" s="1" t="s">
        <v>15</v>
      </c>
      <c r="L6133" s="1" t="s">
        <v>75</v>
      </c>
      <c r="M6133" s="1">
        <v>297520</v>
      </c>
      <c r="N6133" s="17">
        <v>633.8145363408521</v>
      </c>
      <c r="O6133" s="8">
        <v>8965.3647181904525</v>
      </c>
      <c r="P6133" s="8">
        <v>11141.918592130423</v>
      </c>
      <c r="Q6133" s="8">
        <f>P6133-Table3[[#This Row],[paid]]</f>
        <v>2176.5538739399708</v>
      </c>
      <c r="R6133" s="8">
        <v>17.579146506255789</v>
      </c>
      <c r="S6133" s="8">
        <v>16000</v>
      </c>
      <c r="T6133" s="10">
        <v>0.05</v>
      </c>
      <c r="U6133" s="8">
        <v>2978.7375471677933</v>
      </c>
      <c r="V6133" s="10">
        <v>4.4557519762525255E-2</v>
      </c>
    </row>
    <row r="6134" spans="1:22" x14ac:dyDescent="0.25">
      <c r="A6134" s="6">
        <v>44769</v>
      </c>
      <c r="B6134" s="7" t="str">
        <f t="shared" si="95"/>
        <v>7</v>
      </c>
      <c r="C6134" s="17">
        <f>_xlfn.ISOWEEKNUM(Table3[[#This Row],[dt]])</f>
        <v>30</v>
      </c>
      <c r="D6134" s="1">
        <v>17247</v>
      </c>
      <c r="E6134" s="1" t="s">
        <v>10</v>
      </c>
      <c r="F6134" s="1" t="s">
        <v>93</v>
      </c>
      <c r="G6134" s="1" t="s">
        <v>42</v>
      </c>
      <c r="H6134" s="1" t="s">
        <v>11</v>
      </c>
      <c r="I6134" s="1" t="s">
        <v>18</v>
      </c>
      <c r="J6134" s="1" t="s">
        <v>16</v>
      </c>
      <c r="K6134" s="1" t="s">
        <v>15</v>
      </c>
      <c r="L6134" s="1" t="s">
        <v>78</v>
      </c>
      <c r="M6134" s="1">
        <v>353420</v>
      </c>
      <c r="N6134" s="17">
        <v>1006.7851085112861</v>
      </c>
      <c r="O6134" s="8">
        <v>7199.6460321955938</v>
      </c>
      <c r="P6134" s="8">
        <v>9222.0056129349741</v>
      </c>
      <c r="Q6134" s="8">
        <f>P6134-Table3[[#This Row],[paid]]</f>
        <v>2022.3595807393804</v>
      </c>
      <c r="R6134" s="8">
        <v>9.1598550027933747</v>
      </c>
      <c r="S6134" s="8">
        <v>5000</v>
      </c>
      <c r="T6134" s="10">
        <v>7.0000000000000007E-2</v>
      </c>
      <c r="U6134" s="8">
        <v>498.80088499982531</v>
      </c>
      <c r="V6134" s="10">
        <v>9.0146855600152197E-3</v>
      </c>
    </row>
    <row r="6135" spans="1:22" x14ac:dyDescent="0.25">
      <c r="A6135" s="6">
        <v>44769</v>
      </c>
      <c r="B6135" s="7" t="str">
        <f t="shared" si="95"/>
        <v>7</v>
      </c>
      <c r="C6135" s="17">
        <f>_xlfn.ISOWEEKNUM(Table3[[#This Row],[dt]])</f>
        <v>30</v>
      </c>
      <c r="D6135" s="1">
        <v>17962</v>
      </c>
      <c r="E6135" s="1" t="s">
        <v>10</v>
      </c>
      <c r="F6135" s="1" t="s">
        <v>94</v>
      </c>
      <c r="G6135" s="1" t="s">
        <v>46</v>
      </c>
      <c r="H6135" s="1" t="s">
        <v>11</v>
      </c>
      <c r="I6135" s="1" t="s">
        <v>12</v>
      </c>
      <c r="J6135" s="1" t="s">
        <v>23</v>
      </c>
      <c r="K6135" s="1" t="s">
        <v>15</v>
      </c>
      <c r="L6135" s="1" t="s">
        <v>78</v>
      </c>
      <c r="M6135" s="1">
        <v>338430</v>
      </c>
      <c r="N6135" s="17">
        <v>1726.6448654844583</v>
      </c>
      <c r="O6135" s="8">
        <v>7513.9713752124935</v>
      </c>
      <c r="P6135" s="8">
        <v>9525.6682044110476</v>
      </c>
      <c r="Q6135" s="8">
        <f>P6135-Table3[[#This Row],[paid]]</f>
        <v>2011.696829198554</v>
      </c>
      <c r="R6135" s="8">
        <v>5.5168659142529322</v>
      </c>
      <c r="S6135" s="8">
        <v>8800</v>
      </c>
      <c r="T6135" s="10">
        <v>0.06</v>
      </c>
      <c r="U6135" s="8">
        <v>1911.8038362056939</v>
      </c>
      <c r="V6135" s="10">
        <v>3.3450038975050514E-2</v>
      </c>
    </row>
    <row r="6136" spans="1:22" x14ac:dyDescent="0.25">
      <c r="A6136" s="6">
        <v>44769</v>
      </c>
      <c r="B6136" s="7" t="str">
        <f t="shared" si="95"/>
        <v>7</v>
      </c>
      <c r="C6136" s="17">
        <f>_xlfn.ISOWEEKNUM(Table3[[#This Row],[dt]])</f>
        <v>30</v>
      </c>
      <c r="D6136" s="1">
        <v>2789</v>
      </c>
      <c r="E6136" s="1" t="s">
        <v>10</v>
      </c>
      <c r="F6136" s="1" t="s">
        <v>91</v>
      </c>
      <c r="G6136" s="1" t="s">
        <v>65</v>
      </c>
      <c r="H6136" s="1" t="s">
        <v>17</v>
      </c>
      <c r="I6136" s="1" t="s">
        <v>12</v>
      </c>
      <c r="J6136" s="1" t="s">
        <v>13</v>
      </c>
      <c r="K6136" s="1" t="s">
        <v>14</v>
      </c>
      <c r="L6136" s="1" t="s">
        <v>77</v>
      </c>
      <c r="M6136" s="1">
        <v>82300</v>
      </c>
      <c r="N6136" s="17">
        <v>301.52656218196626</v>
      </c>
      <c r="O6136" s="8">
        <v>5033.7038785706873</v>
      </c>
      <c r="P6136" s="8">
        <v>7026.8306738307811</v>
      </c>
      <c r="Q6136" s="8">
        <f>P6136-Table3[[#This Row],[paid]]</f>
        <v>1993.1267952600938</v>
      </c>
      <c r="R6136" s="8">
        <v>23.304184623012436</v>
      </c>
      <c r="S6136" s="8">
        <v>8400</v>
      </c>
      <c r="T6136" s="10">
        <v>0.14000000000000001</v>
      </c>
      <c r="U6136" s="8">
        <v>3206.0632212771056</v>
      </c>
      <c r="V6136" s="10">
        <v>7.6043367915900759E-2</v>
      </c>
    </row>
    <row r="6137" spans="1:22" x14ac:dyDescent="0.25">
      <c r="A6137" s="6">
        <v>44769</v>
      </c>
      <c r="B6137" s="7" t="str">
        <f t="shared" si="95"/>
        <v>7</v>
      </c>
      <c r="C6137" s="17">
        <f>_xlfn.ISOWEEKNUM(Table3[[#This Row],[dt]])</f>
        <v>30</v>
      </c>
      <c r="D6137" s="1">
        <v>17365</v>
      </c>
      <c r="E6137" s="1" t="s">
        <v>10</v>
      </c>
      <c r="F6137" s="1" t="s">
        <v>94</v>
      </c>
      <c r="G6137" s="1" t="s">
        <v>51</v>
      </c>
      <c r="H6137" s="1" t="s">
        <v>17</v>
      </c>
      <c r="I6137" s="1" t="s">
        <v>18</v>
      </c>
      <c r="J6137" s="1" t="s">
        <v>16</v>
      </c>
      <c r="K6137" s="1" t="s">
        <v>15</v>
      </c>
      <c r="L6137" s="1" t="s">
        <v>75</v>
      </c>
      <c r="M6137" s="1">
        <v>154010</v>
      </c>
      <c r="N6137" s="17">
        <v>426.08167438503637</v>
      </c>
      <c r="O6137" s="8">
        <v>3417.6250709352862</v>
      </c>
      <c r="P6137" s="8">
        <v>5276.0413501608173</v>
      </c>
      <c r="Q6137" s="8">
        <f>P6137-Table3[[#This Row],[paid]]</f>
        <v>1858.4162792255311</v>
      </c>
      <c r="R6137" s="8">
        <v>12.382699532374227</v>
      </c>
      <c r="S6137" s="8">
        <v>4400</v>
      </c>
      <c r="T6137" s="10">
        <v>0.06</v>
      </c>
      <c r="U6137" s="8">
        <v>1820.5854706442901</v>
      </c>
      <c r="V6137" s="10">
        <v>5.7511094329235991E-2</v>
      </c>
    </row>
    <row r="6138" spans="1:22" x14ac:dyDescent="0.25">
      <c r="A6138" s="6">
        <v>44769</v>
      </c>
      <c r="B6138" s="7" t="str">
        <f t="shared" si="95"/>
        <v>7</v>
      </c>
      <c r="C6138" s="17">
        <f>_xlfn.ISOWEEKNUM(Table3[[#This Row],[dt]])</f>
        <v>30</v>
      </c>
      <c r="D6138" s="1">
        <v>10777</v>
      </c>
      <c r="E6138" s="1" t="s">
        <v>10</v>
      </c>
      <c r="F6138" s="1" t="s">
        <v>94</v>
      </c>
      <c r="G6138" s="1" t="s">
        <v>74</v>
      </c>
      <c r="H6138" s="1" t="s">
        <v>11</v>
      </c>
      <c r="I6138" s="1" t="s">
        <v>18</v>
      </c>
      <c r="J6138" s="1" t="s">
        <v>16</v>
      </c>
      <c r="K6138" s="1" t="s">
        <v>15</v>
      </c>
      <c r="L6138" s="1" t="s">
        <v>75</v>
      </c>
      <c r="M6138" s="1">
        <v>147040</v>
      </c>
      <c r="N6138" s="17">
        <v>935.34467090743863</v>
      </c>
      <c r="O6138" s="8">
        <v>2867.4633734532522</v>
      </c>
      <c r="P6138" s="8">
        <v>4561.3377302410991</v>
      </c>
      <c r="Q6138" s="8">
        <f>P6138-Table3[[#This Row],[paid]]</f>
        <v>1693.8743567878469</v>
      </c>
      <c r="R6138" s="8">
        <v>4.8766383902266197</v>
      </c>
      <c r="S6138" s="8">
        <v>2000</v>
      </c>
      <c r="T6138" s="10">
        <v>0.15</v>
      </c>
      <c r="U6138" s="8">
        <v>2506.6109801307734</v>
      </c>
      <c r="V6138" s="10">
        <v>9.1589029665290797E-2</v>
      </c>
    </row>
    <row r="6139" spans="1:22" x14ac:dyDescent="0.25">
      <c r="A6139" s="6">
        <v>44769</v>
      </c>
      <c r="B6139" s="7" t="str">
        <f t="shared" si="95"/>
        <v>7</v>
      </c>
      <c r="C6139" s="17">
        <f>_xlfn.ISOWEEKNUM(Table3[[#This Row],[dt]])</f>
        <v>30</v>
      </c>
      <c r="D6139" s="1">
        <v>9559</v>
      </c>
      <c r="E6139" s="1" t="s">
        <v>10</v>
      </c>
      <c r="F6139" s="1" t="s">
        <v>95</v>
      </c>
      <c r="G6139" s="1" t="s">
        <v>60</v>
      </c>
      <c r="H6139" s="1" t="s">
        <v>17</v>
      </c>
      <c r="I6139" s="1" t="s">
        <v>12</v>
      </c>
      <c r="J6139" s="1" t="s">
        <v>16</v>
      </c>
      <c r="K6139" s="1" t="s">
        <v>14</v>
      </c>
      <c r="L6139" s="1" t="s">
        <v>75</v>
      </c>
      <c r="M6139" s="1">
        <v>428980</v>
      </c>
      <c r="N6139" s="17">
        <v>758.10122232585536</v>
      </c>
      <c r="O6139" s="8">
        <v>9680.738385054874</v>
      </c>
      <c r="P6139" s="8">
        <v>11325.585806677356</v>
      </c>
      <c r="Q6139" s="8">
        <f>P6139-Table3[[#This Row],[paid]]</f>
        <v>1644.8474216224822</v>
      </c>
      <c r="R6139" s="8">
        <v>14.939411088047645</v>
      </c>
      <c r="S6139" s="8">
        <v>12800</v>
      </c>
      <c r="T6139" s="10">
        <v>7.0000000000000007E-2</v>
      </c>
      <c r="U6139" s="8">
        <v>1516.7019487289117</v>
      </c>
      <c r="V6139" s="10">
        <v>2.2319698286374621E-2</v>
      </c>
    </row>
    <row r="6140" spans="1:22" x14ac:dyDescent="0.25">
      <c r="A6140" s="6">
        <v>44769</v>
      </c>
      <c r="B6140" s="7" t="str">
        <f t="shared" si="95"/>
        <v>7</v>
      </c>
      <c r="C6140" s="17">
        <f>_xlfn.ISOWEEKNUM(Table3[[#This Row],[dt]])</f>
        <v>30</v>
      </c>
      <c r="D6140" s="1">
        <v>17956</v>
      </c>
      <c r="E6140" s="1" t="s">
        <v>10</v>
      </c>
      <c r="F6140" s="1" t="s">
        <v>95</v>
      </c>
      <c r="G6140" s="1" t="s">
        <v>48</v>
      </c>
      <c r="H6140" s="1" t="s">
        <v>11</v>
      </c>
      <c r="I6140" s="1" t="s">
        <v>18</v>
      </c>
      <c r="J6140" s="1" t="s">
        <v>13</v>
      </c>
      <c r="K6140" s="1" t="s">
        <v>14</v>
      </c>
      <c r="L6140" s="1" t="s">
        <v>76</v>
      </c>
      <c r="M6140" s="1">
        <v>335610</v>
      </c>
      <c r="N6140" s="17">
        <v>439.3990970654628</v>
      </c>
      <c r="O6140" s="8">
        <v>5122.0530256270249</v>
      </c>
      <c r="P6140" s="8">
        <v>6467.3145821320004</v>
      </c>
      <c r="Q6140" s="8">
        <f>P6140-Table3[[#This Row],[paid]]</f>
        <v>1345.2615565049755</v>
      </c>
      <c r="R6140" s="8">
        <v>14.718543177089149</v>
      </c>
      <c r="S6140" s="8">
        <v>3200</v>
      </c>
      <c r="T6140" s="10">
        <v>0.08</v>
      </c>
      <c r="U6140" s="8">
        <v>716.86087473527755</v>
      </c>
      <c r="V6140" s="10">
        <v>1.8473944778559563E-2</v>
      </c>
    </row>
    <row r="6141" spans="1:22" x14ac:dyDescent="0.25">
      <c r="A6141" s="6">
        <v>44769</v>
      </c>
      <c r="B6141" s="7" t="str">
        <f t="shared" si="95"/>
        <v>7</v>
      </c>
      <c r="C6141" s="17">
        <f>_xlfn.ISOWEEKNUM(Table3[[#This Row],[dt]])</f>
        <v>30</v>
      </c>
      <c r="D6141" s="1">
        <v>15673</v>
      </c>
      <c r="E6141" s="1" t="s">
        <v>10</v>
      </c>
      <c r="F6141" s="1" t="s">
        <v>90</v>
      </c>
      <c r="G6141" s="1" t="s">
        <v>33</v>
      </c>
      <c r="H6141" s="1" t="s">
        <v>19</v>
      </c>
      <c r="I6141" s="1" t="s">
        <v>21</v>
      </c>
      <c r="J6141" s="1" t="s">
        <v>16</v>
      </c>
      <c r="K6141" s="1" t="s">
        <v>15</v>
      </c>
      <c r="L6141" s="1" t="s">
        <v>81</v>
      </c>
      <c r="M6141" s="1">
        <v>151780</v>
      </c>
      <c r="N6141" s="17">
        <v>175.08469431121364</v>
      </c>
      <c r="O6141" s="8">
        <v>2417.6001113416564</v>
      </c>
      <c r="P6141" s="8">
        <v>3713.0243549211405</v>
      </c>
      <c r="Q6141" s="8">
        <f>P6141-Table3[[#This Row],[paid]]</f>
        <v>1295.424243579484</v>
      </c>
      <c r="R6141" s="8">
        <v>21.207018520540849</v>
      </c>
      <c r="S6141" s="8">
        <v>3000</v>
      </c>
      <c r="T6141" s="10">
        <v>0.06</v>
      </c>
      <c r="U6141" s="8">
        <v>783.96633446081296</v>
      </c>
      <c r="V6141" s="10">
        <v>3.518992693120751E-2</v>
      </c>
    </row>
    <row r="6142" spans="1:22" x14ac:dyDescent="0.25">
      <c r="A6142" s="6">
        <v>44769</v>
      </c>
      <c r="B6142" s="7" t="str">
        <f t="shared" si="95"/>
        <v>7</v>
      </c>
      <c r="C6142" s="17">
        <f>_xlfn.ISOWEEKNUM(Table3[[#This Row],[dt]])</f>
        <v>30</v>
      </c>
      <c r="D6142" s="1">
        <v>17644</v>
      </c>
      <c r="E6142" s="1" t="s">
        <v>10</v>
      </c>
      <c r="F6142" s="1" t="s">
        <v>90</v>
      </c>
      <c r="G6142" s="1" t="s">
        <v>54</v>
      </c>
      <c r="H6142" s="1" t="s">
        <v>17</v>
      </c>
      <c r="I6142" s="1" t="s">
        <v>12</v>
      </c>
      <c r="J6142" s="1" t="s">
        <v>13</v>
      </c>
      <c r="K6142" s="1" t="s">
        <v>14</v>
      </c>
      <c r="L6142" s="1" t="s">
        <v>76</v>
      </c>
      <c r="M6142" s="1">
        <v>157700</v>
      </c>
      <c r="N6142" s="17">
        <v>619.88993710691818</v>
      </c>
      <c r="O6142" s="8">
        <v>7562.7773167887844</v>
      </c>
      <c r="P6142" s="8">
        <v>8681.6473245515335</v>
      </c>
      <c r="Q6142" s="8">
        <f>P6142-Table3[[#This Row],[paid]]</f>
        <v>1118.8700077627491</v>
      </c>
      <c r="R6142" s="8">
        <v>14.005143179238493</v>
      </c>
      <c r="S6142" s="8">
        <v>13200</v>
      </c>
      <c r="T6142" s="10">
        <v>0.1</v>
      </c>
      <c r="U6142" s="8">
        <v>1907.0168277626806</v>
      </c>
      <c r="V6142" s="10">
        <v>3.661011857295933E-2</v>
      </c>
    </row>
    <row r="6143" spans="1:22" x14ac:dyDescent="0.25">
      <c r="A6143" s="6">
        <v>44769</v>
      </c>
      <c r="B6143" s="7" t="str">
        <f t="shared" si="95"/>
        <v>7</v>
      </c>
      <c r="C6143" s="17">
        <f>_xlfn.ISOWEEKNUM(Table3[[#This Row],[dt]])</f>
        <v>30</v>
      </c>
      <c r="D6143" s="1">
        <v>5585</v>
      </c>
      <c r="E6143" s="1" t="s">
        <v>10</v>
      </c>
      <c r="F6143" s="1" t="s">
        <v>93</v>
      </c>
      <c r="G6143" s="1" t="s">
        <v>60</v>
      </c>
      <c r="H6143" s="1" t="s">
        <v>19</v>
      </c>
      <c r="I6143" s="1" t="s">
        <v>12</v>
      </c>
      <c r="J6143" s="1" t="s">
        <v>13</v>
      </c>
      <c r="K6143" s="1" t="s">
        <v>14</v>
      </c>
      <c r="L6143" s="1" t="s">
        <v>80</v>
      </c>
      <c r="M6143" s="1">
        <v>745250</v>
      </c>
      <c r="N6143" s="17">
        <v>549.43891503570535</v>
      </c>
      <c r="O6143" s="8">
        <v>16716.766880118656</v>
      </c>
      <c r="P6143" s="8">
        <v>17800.081894413193</v>
      </c>
      <c r="Q6143" s="8">
        <f>P6143-Table3[[#This Row],[paid]]</f>
        <v>1083.3150142945378</v>
      </c>
      <c r="R6143" s="8">
        <v>32.396835038989643</v>
      </c>
      <c r="S6143" s="8">
        <v>9800</v>
      </c>
      <c r="T6143" s="10">
        <v>7.0000000000000007E-2</v>
      </c>
      <c r="U6143" s="8">
        <v>4184.0193037559129</v>
      </c>
      <c r="V6143" s="10">
        <v>3.9176030467862874E-2</v>
      </c>
    </row>
    <row r="6144" spans="1:22" x14ac:dyDescent="0.25">
      <c r="A6144" s="6">
        <v>44769</v>
      </c>
      <c r="B6144" s="7" t="str">
        <f t="shared" si="95"/>
        <v>7</v>
      </c>
      <c r="C6144" s="17">
        <f>_xlfn.ISOWEEKNUM(Table3[[#This Row],[dt]])</f>
        <v>30</v>
      </c>
      <c r="D6144" s="1">
        <v>2796</v>
      </c>
      <c r="E6144" s="1" t="s">
        <v>10</v>
      </c>
      <c r="F6144" s="1" t="s">
        <v>92</v>
      </c>
      <c r="G6144" s="1" t="s">
        <v>30</v>
      </c>
      <c r="H6144" s="1" t="s">
        <v>17</v>
      </c>
      <c r="I6144" s="1" t="s">
        <v>12</v>
      </c>
      <c r="J6144" s="1" t="s">
        <v>13</v>
      </c>
      <c r="K6144" s="1" t="s">
        <v>14</v>
      </c>
      <c r="L6144" s="1" t="s">
        <v>77</v>
      </c>
      <c r="M6144" s="1">
        <v>107200</v>
      </c>
      <c r="N6144" s="17">
        <v>227.22395177849904</v>
      </c>
      <c r="O6144" s="8">
        <v>5606.3254465415603</v>
      </c>
      <c r="P6144" s="8">
        <v>6634.851161039227</v>
      </c>
      <c r="Q6144" s="8">
        <f>P6144-Table3[[#This Row],[paid]]</f>
        <v>1028.5257144976667</v>
      </c>
      <c r="R6144" s="8">
        <v>29.199611700737293</v>
      </c>
      <c r="S6144" s="8">
        <v>6000</v>
      </c>
      <c r="T6144" s="10">
        <v>0.11</v>
      </c>
      <c r="U6144" s="8">
        <v>804.99535927095337</v>
      </c>
      <c r="V6144" s="10">
        <v>2.0221387029699542E-2</v>
      </c>
    </row>
    <row r="6145" spans="1:22" x14ac:dyDescent="0.25">
      <c r="A6145" s="6">
        <v>44769</v>
      </c>
      <c r="B6145" s="7" t="str">
        <f t="shared" si="95"/>
        <v>7</v>
      </c>
      <c r="C6145" s="17">
        <f>_xlfn.ISOWEEKNUM(Table3[[#This Row],[dt]])</f>
        <v>30</v>
      </c>
      <c r="D6145" s="1">
        <v>18200</v>
      </c>
      <c r="E6145" s="1" t="s">
        <v>10</v>
      </c>
      <c r="F6145" s="1" t="s">
        <v>93</v>
      </c>
      <c r="G6145" s="1" t="s">
        <v>53</v>
      </c>
      <c r="H6145" s="1" t="s">
        <v>17</v>
      </c>
      <c r="I6145" s="1" t="s">
        <v>12</v>
      </c>
      <c r="J6145" s="1" t="s">
        <v>16</v>
      </c>
      <c r="K6145" s="1" t="s">
        <v>15</v>
      </c>
      <c r="L6145" s="1" t="s">
        <v>81</v>
      </c>
      <c r="M6145" s="1">
        <v>105300</v>
      </c>
      <c r="N6145" s="17">
        <v>146.20487503856833</v>
      </c>
      <c r="O6145" s="8">
        <v>2524.0364339109697</v>
      </c>
      <c r="P6145" s="8">
        <v>3416.9114019698791</v>
      </c>
      <c r="Q6145" s="8">
        <f>P6145-Table3[[#This Row],[paid]]</f>
        <v>892.87496805890942</v>
      </c>
      <c r="R6145" s="8">
        <v>23.370707721397867</v>
      </c>
      <c r="S6145" s="8">
        <v>1600</v>
      </c>
      <c r="T6145" s="10">
        <v>0.1</v>
      </c>
      <c r="U6145" s="8">
        <v>878.5054779855127</v>
      </c>
      <c r="V6145" s="10">
        <v>4.2850856355198766E-2</v>
      </c>
    </row>
    <row r="6146" spans="1:22" x14ac:dyDescent="0.25">
      <c r="A6146" s="6">
        <v>44769</v>
      </c>
      <c r="B6146" s="7" t="str">
        <f t="shared" ref="B6146:B6209" si="96">TEXT(A6146,"M")</f>
        <v>7</v>
      </c>
      <c r="C6146" s="17">
        <f>_xlfn.ISOWEEKNUM(Table3[[#This Row],[dt]])</f>
        <v>30</v>
      </c>
      <c r="D6146" s="1">
        <v>18204</v>
      </c>
      <c r="E6146" s="1" t="s">
        <v>10</v>
      </c>
      <c r="F6146" s="1" t="s">
        <v>95</v>
      </c>
      <c r="G6146" s="1" t="s">
        <v>44</v>
      </c>
      <c r="H6146" s="1" t="s">
        <v>17</v>
      </c>
      <c r="I6146" s="1" t="s">
        <v>18</v>
      </c>
      <c r="J6146" s="1" t="s">
        <v>13</v>
      </c>
      <c r="K6146" s="1" t="s">
        <v>15</v>
      </c>
      <c r="L6146" s="1" t="s">
        <v>78</v>
      </c>
      <c r="M6146" s="1">
        <v>252150</v>
      </c>
      <c r="N6146" s="17">
        <v>798.66515837104077</v>
      </c>
      <c r="O6146" s="8">
        <v>1746.3959138979758</v>
      </c>
      <c r="P6146" s="8">
        <v>2554.5523244539659</v>
      </c>
      <c r="Q6146" s="8">
        <f>P6146-Table3[[#This Row],[paid]]</f>
        <v>808.15641055599008</v>
      </c>
      <c r="R6146" s="8">
        <v>3.1985273148314577</v>
      </c>
      <c r="S6146" s="8">
        <v>800</v>
      </c>
      <c r="T6146" s="10">
        <v>0.06</v>
      </c>
      <c r="U6146" s="8">
        <v>104.25791311303352</v>
      </c>
      <c r="V6146" s="10">
        <v>6.8020994073340942E-3</v>
      </c>
    </row>
    <row r="6147" spans="1:22" x14ac:dyDescent="0.25">
      <c r="A6147" s="6">
        <v>44769</v>
      </c>
      <c r="B6147" s="7" t="str">
        <f t="shared" si="96"/>
        <v>7</v>
      </c>
      <c r="C6147" s="17">
        <f>_xlfn.ISOWEEKNUM(Table3[[#This Row],[dt]])</f>
        <v>30</v>
      </c>
      <c r="D6147" s="1">
        <v>17268</v>
      </c>
      <c r="E6147" s="1" t="s">
        <v>10</v>
      </c>
      <c r="F6147" s="1" t="s">
        <v>94</v>
      </c>
      <c r="G6147" s="1" t="s">
        <v>38</v>
      </c>
      <c r="H6147" s="1" t="s">
        <v>11</v>
      </c>
      <c r="I6147" s="1" t="s">
        <v>18</v>
      </c>
      <c r="J6147" s="1" t="s">
        <v>16</v>
      </c>
      <c r="K6147" s="1" t="s">
        <v>14</v>
      </c>
      <c r="L6147" s="1" t="s">
        <v>80</v>
      </c>
      <c r="M6147" s="1">
        <v>115270</v>
      </c>
      <c r="N6147" s="17">
        <v>461.18062122644943</v>
      </c>
      <c r="O6147" s="8">
        <v>2016.1863000604567</v>
      </c>
      <c r="P6147" s="8">
        <v>2817.6546980913267</v>
      </c>
      <c r="Q6147" s="8">
        <f>P6147-Table3[[#This Row],[paid]]</f>
        <v>801.46839803087005</v>
      </c>
      <c r="R6147" s="8">
        <v>6.1096554547286557</v>
      </c>
      <c r="S6147" s="8">
        <v>2400</v>
      </c>
      <c r="T6147" s="10">
        <v>0.15</v>
      </c>
      <c r="U6147" s="8">
        <v>714.27722598414437</v>
      </c>
      <c r="V6147" s="10">
        <v>4.2250104106557967E-2</v>
      </c>
    </row>
    <row r="6148" spans="1:22" x14ac:dyDescent="0.25">
      <c r="A6148" s="6">
        <v>44769</v>
      </c>
      <c r="B6148" s="7" t="str">
        <f t="shared" si="96"/>
        <v>7</v>
      </c>
      <c r="C6148" s="17">
        <f>_xlfn.ISOWEEKNUM(Table3[[#This Row],[dt]])</f>
        <v>30</v>
      </c>
      <c r="D6148" s="1">
        <v>17246</v>
      </c>
      <c r="E6148" s="1" t="s">
        <v>10</v>
      </c>
      <c r="F6148" s="1" t="s">
        <v>92</v>
      </c>
      <c r="G6148" s="1" t="s">
        <v>68</v>
      </c>
      <c r="H6148" s="1" t="s">
        <v>11</v>
      </c>
      <c r="I6148" s="1" t="s">
        <v>12</v>
      </c>
      <c r="J6148" s="1" t="s">
        <v>16</v>
      </c>
      <c r="K6148" s="1" t="s">
        <v>14</v>
      </c>
      <c r="L6148" s="1" t="s">
        <v>75</v>
      </c>
      <c r="M6148" s="1">
        <v>123350</v>
      </c>
      <c r="N6148" s="17">
        <v>429.98742785302017</v>
      </c>
      <c r="O6148" s="8">
        <v>3422.6892627839648</v>
      </c>
      <c r="P6148" s="8">
        <v>4021.0747334552648</v>
      </c>
      <c r="Q6148" s="8">
        <f>P6148-Table3[[#This Row],[paid]]</f>
        <v>598.38547067130003</v>
      </c>
      <c r="R6148" s="8">
        <v>9.3516100076064621</v>
      </c>
      <c r="S6148" s="8">
        <v>3800</v>
      </c>
      <c r="T6148" s="10">
        <v>0.15</v>
      </c>
      <c r="U6148" s="8">
        <v>3469.7459260948622</v>
      </c>
      <c r="V6148" s="10">
        <v>0.14381503105901194</v>
      </c>
    </row>
    <row r="6149" spans="1:22" x14ac:dyDescent="0.25">
      <c r="A6149" s="6">
        <v>44769</v>
      </c>
      <c r="B6149" s="7" t="str">
        <f t="shared" si="96"/>
        <v>7</v>
      </c>
      <c r="C6149" s="17">
        <f>_xlfn.ISOWEEKNUM(Table3[[#This Row],[dt]])</f>
        <v>30</v>
      </c>
      <c r="D6149" s="1">
        <v>2851</v>
      </c>
      <c r="E6149" s="1" t="s">
        <v>10</v>
      </c>
      <c r="F6149" s="1" t="s">
        <v>92</v>
      </c>
      <c r="G6149" s="1" t="s">
        <v>46</v>
      </c>
      <c r="H6149" s="1" t="s">
        <v>11</v>
      </c>
      <c r="I6149" s="1" t="s">
        <v>18</v>
      </c>
      <c r="J6149" s="1" t="s">
        <v>13</v>
      </c>
      <c r="K6149" s="1" t="s">
        <v>15</v>
      </c>
      <c r="L6149" s="1" t="s">
        <v>75</v>
      </c>
      <c r="M6149" s="1">
        <v>33270</v>
      </c>
      <c r="N6149" s="17">
        <v>148.97014925373136</v>
      </c>
      <c r="O6149" s="8">
        <v>1534.6446603247634</v>
      </c>
      <c r="P6149" s="8">
        <v>2116.8170750002023</v>
      </c>
      <c r="Q6149" s="8">
        <f>P6149-Table3[[#This Row],[paid]]</f>
        <v>582.17241467543886</v>
      </c>
      <c r="R6149" s="8">
        <v>14.209672780784844</v>
      </c>
      <c r="S6149" s="8">
        <v>400</v>
      </c>
      <c r="T6149" s="10">
        <v>0.08</v>
      </c>
      <c r="U6149" s="8">
        <v>258.10725654532018</v>
      </c>
      <c r="V6149" s="10">
        <v>2.0321961967773045E-2</v>
      </c>
    </row>
    <row r="6150" spans="1:22" x14ac:dyDescent="0.25">
      <c r="A6150" s="6">
        <v>44769</v>
      </c>
      <c r="B6150" s="7" t="str">
        <f t="shared" si="96"/>
        <v>7</v>
      </c>
      <c r="C6150" s="17">
        <f>_xlfn.ISOWEEKNUM(Table3[[#This Row],[dt]])</f>
        <v>30</v>
      </c>
      <c r="D6150" s="1">
        <v>10778</v>
      </c>
      <c r="E6150" s="1" t="s">
        <v>10</v>
      </c>
      <c r="F6150" s="1" t="s">
        <v>90</v>
      </c>
      <c r="G6150" s="1" t="s">
        <v>52</v>
      </c>
      <c r="H6150" s="1" t="s">
        <v>17</v>
      </c>
      <c r="I6150" s="1" t="s">
        <v>12</v>
      </c>
      <c r="J6150" s="1" t="s">
        <v>16</v>
      </c>
      <c r="K6150" s="1" t="s">
        <v>20</v>
      </c>
      <c r="L6150" s="1" t="s">
        <v>77</v>
      </c>
      <c r="M6150" s="1">
        <v>116510</v>
      </c>
      <c r="N6150" s="17">
        <v>257.465689695278</v>
      </c>
      <c r="O6150" s="8">
        <v>4406.4925000371068</v>
      </c>
      <c r="P6150" s="8">
        <v>4975.9676783294881</v>
      </c>
      <c r="Q6150" s="8">
        <f>P6150-Table3[[#This Row],[paid]]</f>
        <v>569.47517829238132</v>
      </c>
      <c r="R6150" s="8">
        <v>19.326721491390813</v>
      </c>
      <c r="S6150" s="8">
        <v>3400</v>
      </c>
      <c r="T6150" s="10">
        <v>0.09</v>
      </c>
      <c r="U6150" s="8">
        <v>483.13278774137382</v>
      </c>
      <c r="V6150" s="10">
        <v>1.6182205451395041E-2</v>
      </c>
    </row>
    <row r="6151" spans="1:22" x14ac:dyDescent="0.25">
      <c r="A6151" s="6">
        <v>44769</v>
      </c>
      <c r="B6151" s="7" t="str">
        <f t="shared" si="96"/>
        <v>7</v>
      </c>
      <c r="C6151" s="17">
        <f>_xlfn.ISOWEEKNUM(Table3[[#This Row],[dt]])</f>
        <v>30</v>
      </c>
      <c r="D6151" s="1">
        <v>16842</v>
      </c>
      <c r="E6151" s="1" t="s">
        <v>10</v>
      </c>
      <c r="F6151" s="1" t="s">
        <v>95</v>
      </c>
      <c r="G6151" s="1" t="s">
        <v>41</v>
      </c>
      <c r="H6151" s="1" t="s">
        <v>11</v>
      </c>
      <c r="I6151" s="1" t="s">
        <v>12</v>
      </c>
      <c r="J6151" s="1" t="s">
        <v>16</v>
      </c>
      <c r="K6151" s="1" t="s">
        <v>14</v>
      </c>
      <c r="L6151" s="1" t="s">
        <v>81</v>
      </c>
      <c r="M6151" s="1">
        <v>289880</v>
      </c>
      <c r="N6151" s="17">
        <v>1023.2985032476702</v>
      </c>
      <c r="O6151" s="8">
        <v>4070.4391523417294</v>
      </c>
      <c r="P6151" s="8">
        <v>4628.0825468355633</v>
      </c>
      <c r="Q6151" s="8">
        <f>P6151-Table3[[#This Row],[paid]]</f>
        <v>557.64339449383397</v>
      </c>
      <c r="R6151" s="8">
        <v>4.5227101692685885</v>
      </c>
      <c r="S6151" s="8">
        <v>2400</v>
      </c>
      <c r="T6151" s="10">
        <v>0.14000000000000001</v>
      </c>
      <c r="U6151" s="8">
        <v>3697.1216145086823</v>
      </c>
      <c r="V6151" s="10">
        <v>0.13314086979126225</v>
      </c>
    </row>
    <row r="6152" spans="1:22" x14ac:dyDescent="0.25">
      <c r="A6152" s="6">
        <v>44769</v>
      </c>
      <c r="B6152" s="7" t="str">
        <f t="shared" si="96"/>
        <v>7</v>
      </c>
      <c r="C6152" s="17">
        <f>_xlfn.ISOWEEKNUM(Table3[[#This Row],[dt]])</f>
        <v>30</v>
      </c>
      <c r="D6152" s="1">
        <v>7797</v>
      </c>
      <c r="E6152" s="1" t="s">
        <v>10</v>
      </c>
      <c r="F6152" s="1" t="s">
        <v>95</v>
      </c>
      <c r="G6152" s="1" t="s">
        <v>71</v>
      </c>
      <c r="H6152" s="1" t="s">
        <v>19</v>
      </c>
      <c r="I6152" s="1" t="s">
        <v>18</v>
      </c>
      <c r="J6152" s="1" t="s">
        <v>13</v>
      </c>
      <c r="K6152" s="1" t="s">
        <v>14</v>
      </c>
      <c r="L6152" s="1" t="s">
        <v>76</v>
      </c>
      <c r="M6152" s="1">
        <v>146450</v>
      </c>
      <c r="N6152" s="17">
        <v>400.29537539126221</v>
      </c>
      <c r="O6152" s="8">
        <v>4912.5640859395844</v>
      </c>
      <c r="P6152" s="8">
        <v>5286.2276476204797</v>
      </c>
      <c r="Q6152" s="8">
        <f>P6152-Table3[[#This Row],[paid]]</f>
        <v>373.66356168089533</v>
      </c>
      <c r="R6152" s="8">
        <v>13.20581743532146</v>
      </c>
      <c r="S6152" s="8">
        <v>8000</v>
      </c>
      <c r="T6152" s="10">
        <v>0.13500000000000001</v>
      </c>
      <c r="U6152" s="8">
        <v>3637.7383679902032</v>
      </c>
      <c r="V6152" s="10">
        <v>0.11469232284600529</v>
      </c>
    </row>
    <row r="6153" spans="1:22" x14ac:dyDescent="0.25">
      <c r="A6153" s="6">
        <v>44769</v>
      </c>
      <c r="B6153" s="7" t="str">
        <f t="shared" si="96"/>
        <v>7</v>
      </c>
      <c r="C6153" s="17">
        <f>_xlfn.ISOWEEKNUM(Table3[[#This Row],[dt]])</f>
        <v>30</v>
      </c>
      <c r="D6153" s="1">
        <v>18006</v>
      </c>
      <c r="E6153" s="1" t="s">
        <v>10</v>
      </c>
      <c r="F6153" s="1" t="s">
        <v>93</v>
      </c>
      <c r="G6153" s="1" t="s">
        <v>52</v>
      </c>
      <c r="H6153" s="1" t="s">
        <v>11</v>
      </c>
      <c r="I6153" s="1" t="s">
        <v>12</v>
      </c>
      <c r="J6153" s="1" t="s">
        <v>16</v>
      </c>
      <c r="K6153" s="1" t="s">
        <v>14</v>
      </c>
      <c r="L6153" s="1" t="s">
        <v>78</v>
      </c>
      <c r="M6153" s="1">
        <v>38840</v>
      </c>
      <c r="N6153" s="17">
        <v>173.07092461938356</v>
      </c>
      <c r="O6153" s="8">
        <v>1676.0544998792766</v>
      </c>
      <c r="P6153" s="8">
        <v>2014.4187639346176</v>
      </c>
      <c r="Q6153" s="8">
        <f>P6153-Table3[[#This Row],[paid]]</f>
        <v>338.36426405534098</v>
      </c>
      <c r="R6153" s="8">
        <v>11.639267360272756</v>
      </c>
      <c r="S6153" s="8">
        <v>1400</v>
      </c>
      <c r="T6153" s="10">
        <v>0.08</v>
      </c>
      <c r="U6153" s="8">
        <v>437.76156250174489</v>
      </c>
      <c r="V6153" s="10">
        <v>3.6219013505637485E-2</v>
      </c>
    </row>
    <row r="6154" spans="1:22" x14ac:dyDescent="0.25">
      <c r="A6154" s="6">
        <v>44769</v>
      </c>
      <c r="B6154" s="7" t="str">
        <f t="shared" si="96"/>
        <v>7</v>
      </c>
      <c r="C6154" s="17">
        <f>_xlfn.ISOWEEKNUM(Table3[[#This Row],[dt]])</f>
        <v>30</v>
      </c>
      <c r="D6154" s="1">
        <v>17631</v>
      </c>
      <c r="E6154" s="1" t="s">
        <v>10</v>
      </c>
      <c r="F6154" s="1" t="s">
        <v>94</v>
      </c>
      <c r="G6154" s="1" t="s">
        <v>48</v>
      </c>
      <c r="H6154" s="1" t="s">
        <v>17</v>
      </c>
      <c r="I6154" s="1" t="s">
        <v>12</v>
      </c>
      <c r="J6154" s="1" t="s">
        <v>16</v>
      </c>
      <c r="K6154" s="1" t="s">
        <v>14</v>
      </c>
      <c r="L6154" s="1" t="s">
        <v>76</v>
      </c>
      <c r="M6154" s="1">
        <v>239410</v>
      </c>
      <c r="N6154" s="17">
        <v>552.6778593913956</v>
      </c>
      <c r="O6154" s="8">
        <v>7137.8088946661828</v>
      </c>
      <c r="P6154" s="8">
        <v>7471.4184481988059</v>
      </c>
      <c r="Q6154" s="8">
        <f>P6154-Table3[[#This Row],[paid]]</f>
        <v>333.60955353262307</v>
      </c>
      <c r="R6154" s="8">
        <v>13.518577452019287</v>
      </c>
      <c r="S6154" s="8">
        <v>9600</v>
      </c>
      <c r="T6154" s="10">
        <v>0.17</v>
      </c>
      <c r="U6154" s="8">
        <v>6577.863450683365</v>
      </c>
      <c r="V6154" s="10">
        <v>0.14673392779629288</v>
      </c>
    </row>
    <row r="6155" spans="1:22" x14ac:dyDescent="0.25">
      <c r="A6155" s="6">
        <v>44769</v>
      </c>
      <c r="B6155" s="7" t="str">
        <f t="shared" si="96"/>
        <v>7</v>
      </c>
      <c r="C6155" s="17">
        <f>_xlfn.ISOWEEKNUM(Table3[[#This Row],[dt]])</f>
        <v>30</v>
      </c>
      <c r="D6155" s="1">
        <v>5247</v>
      </c>
      <c r="E6155" s="1" t="s">
        <v>10</v>
      </c>
      <c r="F6155" s="1" t="s">
        <v>94</v>
      </c>
      <c r="G6155" s="1" t="s">
        <v>32</v>
      </c>
      <c r="H6155" s="1" t="s">
        <v>11</v>
      </c>
      <c r="I6155" s="1" t="s">
        <v>18</v>
      </c>
      <c r="J6155" s="1" t="s">
        <v>13</v>
      </c>
      <c r="K6155" s="1" t="s">
        <v>15</v>
      </c>
      <c r="L6155" s="1" t="s">
        <v>76</v>
      </c>
      <c r="M6155" s="1">
        <v>424490</v>
      </c>
      <c r="N6155" s="17">
        <v>789.60424752837787</v>
      </c>
      <c r="O6155" s="8">
        <v>8900.6348801687345</v>
      </c>
      <c r="P6155" s="8">
        <v>9223.0696943313233</v>
      </c>
      <c r="Q6155" s="8">
        <f>P6155-Table3[[#This Row],[paid]]</f>
        <v>322.43481416258874</v>
      </c>
      <c r="R6155" s="8">
        <v>11.680623202321176</v>
      </c>
      <c r="S6155" s="8">
        <v>12800</v>
      </c>
      <c r="T6155" s="10">
        <v>7.0000000000000007E-2</v>
      </c>
      <c r="U6155" s="8">
        <v>2519.1593487748873</v>
      </c>
      <c r="V6155" s="10">
        <v>4.5522792885381233E-2</v>
      </c>
    </row>
    <row r="6156" spans="1:22" x14ac:dyDescent="0.25">
      <c r="A6156" s="6">
        <v>44769</v>
      </c>
      <c r="B6156" s="7" t="str">
        <f t="shared" si="96"/>
        <v>7</v>
      </c>
      <c r="C6156" s="17">
        <f>_xlfn.ISOWEEKNUM(Table3[[#This Row],[dt]])</f>
        <v>30</v>
      </c>
      <c r="D6156" s="1">
        <v>2973</v>
      </c>
      <c r="E6156" s="1" t="s">
        <v>10</v>
      </c>
      <c r="F6156" s="1" t="s">
        <v>90</v>
      </c>
      <c r="G6156" s="1" t="s">
        <v>45</v>
      </c>
      <c r="H6156" s="1" t="s">
        <v>11</v>
      </c>
      <c r="I6156" s="1" t="s">
        <v>21</v>
      </c>
      <c r="J6156" s="1" t="s">
        <v>16</v>
      </c>
      <c r="K6156" s="1" t="s">
        <v>14</v>
      </c>
      <c r="L6156" s="1" t="s">
        <v>80</v>
      </c>
      <c r="M6156" s="1">
        <v>43880</v>
      </c>
      <c r="N6156" s="17">
        <v>182.68109908409659</v>
      </c>
      <c r="O6156" s="8">
        <v>979.38681440534174</v>
      </c>
      <c r="P6156" s="8">
        <v>1192.7697312269331</v>
      </c>
      <c r="Q6156" s="8">
        <f>P6156-Table3[[#This Row],[paid]]</f>
        <v>213.38291682159138</v>
      </c>
      <c r="R6156" s="8">
        <v>6.5292454293689453</v>
      </c>
      <c r="S6156" s="8">
        <v>600</v>
      </c>
      <c r="T6156" s="10">
        <v>0.05</v>
      </c>
      <c r="U6156" s="8">
        <v>129.39509426909351</v>
      </c>
      <c r="V6156" s="10">
        <v>1.8080479811191538E-2</v>
      </c>
    </row>
    <row r="6157" spans="1:22" x14ac:dyDescent="0.25">
      <c r="A6157" s="6">
        <v>44769</v>
      </c>
      <c r="B6157" s="7" t="str">
        <f t="shared" si="96"/>
        <v>7</v>
      </c>
      <c r="C6157" s="17">
        <f>_xlfn.ISOWEEKNUM(Table3[[#This Row],[dt]])</f>
        <v>30</v>
      </c>
      <c r="D6157" s="1">
        <v>18007</v>
      </c>
      <c r="E6157" s="1" t="s">
        <v>10</v>
      </c>
      <c r="F6157" s="1" t="s">
        <v>89</v>
      </c>
      <c r="G6157" s="1" t="s">
        <v>55</v>
      </c>
      <c r="H6157" s="1" t="s">
        <v>11</v>
      </c>
      <c r="I6157" s="1" t="s">
        <v>12</v>
      </c>
      <c r="J6157" s="1" t="s">
        <v>13</v>
      </c>
      <c r="K6157" s="1" t="s">
        <v>15</v>
      </c>
      <c r="L6157" s="1" t="s">
        <v>76</v>
      </c>
      <c r="M6157" s="1">
        <v>188520</v>
      </c>
      <c r="N6157" s="17">
        <v>1025.0378962630989</v>
      </c>
      <c r="O6157" s="8">
        <v>3936.2876040040396</v>
      </c>
      <c r="P6157" s="8">
        <v>4075.5999643381965</v>
      </c>
      <c r="Q6157" s="8">
        <f>P6157-Table3[[#This Row],[paid]]</f>
        <v>139.31236033415689</v>
      </c>
      <c r="R6157" s="8">
        <v>3.976048084852565</v>
      </c>
      <c r="S6157" s="8">
        <v>5200</v>
      </c>
      <c r="T6157" s="10">
        <v>0.11</v>
      </c>
      <c r="U6157" s="8">
        <v>2399.3734992051909</v>
      </c>
      <c r="V6157" s="10">
        <v>9.8119439272740527E-2</v>
      </c>
    </row>
    <row r="6158" spans="1:22" x14ac:dyDescent="0.25">
      <c r="A6158" s="6">
        <v>44769</v>
      </c>
      <c r="B6158" s="7" t="str">
        <f t="shared" si="96"/>
        <v>7</v>
      </c>
      <c r="C6158" s="17">
        <f>_xlfn.ISOWEEKNUM(Table3[[#This Row],[dt]])</f>
        <v>30</v>
      </c>
      <c r="D6158" s="1">
        <v>17282</v>
      </c>
      <c r="E6158" s="1" t="s">
        <v>10</v>
      </c>
      <c r="F6158" s="1" t="s">
        <v>94</v>
      </c>
      <c r="G6158" s="1" t="s">
        <v>46</v>
      </c>
      <c r="H6158" s="1" t="s">
        <v>17</v>
      </c>
      <c r="I6158" s="1" t="s">
        <v>18</v>
      </c>
      <c r="J6158" s="1" t="s">
        <v>13</v>
      </c>
      <c r="K6158" s="1" t="s">
        <v>14</v>
      </c>
      <c r="L6158" s="1" t="s">
        <v>76</v>
      </c>
      <c r="M6158" s="1">
        <v>93820</v>
      </c>
      <c r="N6158" s="17">
        <v>250.00333089068016</v>
      </c>
      <c r="O6158" s="8">
        <v>2996.0173646712956</v>
      </c>
      <c r="P6158" s="8">
        <v>3120.8930023922562</v>
      </c>
      <c r="Q6158" s="8">
        <f>P6158-Table3[[#This Row],[paid]]</f>
        <v>124.87563772096064</v>
      </c>
      <c r="R6158" s="8">
        <v>12.483405686130398</v>
      </c>
      <c r="S6158" s="8">
        <v>2600</v>
      </c>
      <c r="T6158" s="10">
        <v>7.0000000000000007E-2</v>
      </c>
      <c r="U6158" s="8">
        <v>94.666463553803979</v>
      </c>
      <c r="V6158" s="10">
        <v>5.0555222218576197E-3</v>
      </c>
    </row>
    <row r="6159" spans="1:22" x14ac:dyDescent="0.25">
      <c r="A6159" s="6">
        <v>44769</v>
      </c>
      <c r="B6159" s="7" t="str">
        <f t="shared" si="96"/>
        <v>7</v>
      </c>
      <c r="C6159" s="17">
        <f>_xlfn.ISOWEEKNUM(Table3[[#This Row],[dt]])</f>
        <v>30</v>
      </c>
      <c r="D6159" s="1">
        <v>3010</v>
      </c>
      <c r="E6159" s="1" t="s">
        <v>24</v>
      </c>
      <c r="F6159" s="1" t="s">
        <v>94</v>
      </c>
      <c r="G6159" s="1" t="s">
        <v>27</v>
      </c>
      <c r="H6159" s="1" t="s">
        <v>11</v>
      </c>
      <c r="I6159" s="1" t="s">
        <v>18</v>
      </c>
      <c r="J6159" s="1" t="s">
        <v>13</v>
      </c>
      <c r="K6159" s="1" t="s">
        <v>15</v>
      </c>
      <c r="L6159" s="1" t="s">
        <v>80</v>
      </c>
      <c r="M6159" s="1">
        <v>70</v>
      </c>
      <c r="N6159" s="17">
        <v>0</v>
      </c>
      <c r="O6159" s="8">
        <v>0.53546710155921884</v>
      </c>
      <c r="P6159" s="8">
        <v>0.34706201026986405</v>
      </c>
      <c r="Q6159" s="8">
        <f>P6159-Table3[[#This Row],[paid]]</f>
        <v>-0.18840509128935479</v>
      </c>
      <c r="R6159" s="8">
        <v>16</v>
      </c>
      <c r="S6159" s="8">
        <v>200</v>
      </c>
      <c r="T6159" s="10">
        <v>0.06</v>
      </c>
      <c r="U6159" s="8">
        <v>7.2293409271390427E-2</v>
      </c>
      <c r="V6159" s="10">
        <v>3.471685516908897E-2</v>
      </c>
    </row>
    <row r="6160" spans="1:22" x14ac:dyDescent="0.25">
      <c r="A6160" s="6">
        <v>44769</v>
      </c>
      <c r="B6160" s="7" t="str">
        <f t="shared" si="96"/>
        <v>7</v>
      </c>
      <c r="C6160" s="17">
        <f>_xlfn.ISOWEEKNUM(Table3[[#This Row],[dt]])</f>
        <v>30</v>
      </c>
      <c r="D6160" s="1">
        <v>15974</v>
      </c>
      <c r="E6160" s="1" t="s">
        <v>10</v>
      </c>
      <c r="F6160" s="1" t="s">
        <v>89</v>
      </c>
      <c r="G6160" s="1" t="s">
        <v>43</v>
      </c>
      <c r="H6160" s="1" t="s">
        <v>11</v>
      </c>
      <c r="I6160" s="1" t="s">
        <v>12</v>
      </c>
      <c r="J6160" s="1" t="s">
        <v>16</v>
      </c>
      <c r="K6160" s="1" t="s">
        <v>14</v>
      </c>
      <c r="L6160" s="1" t="s">
        <v>77</v>
      </c>
      <c r="M6160" s="1">
        <v>560</v>
      </c>
      <c r="N6160" s="17">
        <v>1.8933132982719758</v>
      </c>
      <c r="O6160" s="8">
        <v>15.367779323547426</v>
      </c>
      <c r="P6160" s="8">
        <v>0.10776304058585724</v>
      </c>
      <c r="Q6160" s="8">
        <f>P6160-Table3[[#This Row],[paid]]</f>
        <v>-15.260016282961569</v>
      </c>
      <c r="R6160" s="8">
        <v>5.691770119832381E-2</v>
      </c>
      <c r="S6160" s="8">
        <v>200</v>
      </c>
      <c r="T6160" s="10">
        <v>0.09</v>
      </c>
      <c r="U6160" s="8">
        <v>1.332127362602936E-2</v>
      </c>
      <c r="V6160" s="10">
        <v>2.0602724820445281E-2</v>
      </c>
    </row>
    <row r="6161" spans="1:22" x14ac:dyDescent="0.25">
      <c r="A6161" s="6">
        <v>44769</v>
      </c>
      <c r="B6161" s="7" t="str">
        <f t="shared" si="96"/>
        <v>7</v>
      </c>
      <c r="C6161" s="17">
        <f>_xlfn.ISOWEEKNUM(Table3[[#This Row],[dt]])</f>
        <v>30</v>
      </c>
      <c r="D6161" s="1">
        <v>17628</v>
      </c>
      <c r="E6161" s="1" t="s">
        <v>10</v>
      </c>
      <c r="F6161" s="1" t="s">
        <v>91</v>
      </c>
      <c r="G6161" s="1" t="s">
        <v>74</v>
      </c>
      <c r="H6161" s="1" t="s">
        <v>11</v>
      </c>
      <c r="I6161" s="1" t="s">
        <v>21</v>
      </c>
      <c r="J6161" s="1" t="s">
        <v>13</v>
      </c>
      <c r="K6161" s="1" t="s">
        <v>15</v>
      </c>
      <c r="L6161" s="1" t="s">
        <v>78</v>
      </c>
      <c r="M6161" s="1">
        <v>3390</v>
      </c>
      <c r="N6161" s="17">
        <v>21.592356687898089</v>
      </c>
      <c r="O6161" s="8">
        <v>62.244069678862445</v>
      </c>
      <c r="P6161" s="8">
        <v>44.799871807079342</v>
      </c>
      <c r="Q6161" s="8">
        <f>P6161-Table3[[#This Row],[paid]]</f>
        <v>-17.444197871783103</v>
      </c>
      <c r="R6161" s="8">
        <v>2.0748023226287482</v>
      </c>
      <c r="S6161" s="8">
        <v>200</v>
      </c>
      <c r="T6161" s="10">
        <v>0.06</v>
      </c>
      <c r="U6161" s="8">
        <v>5.44491798112072</v>
      </c>
      <c r="V6161" s="10">
        <v>2.0256449261611152E-2</v>
      </c>
    </row>
    <row r="6162" spans="1:22" x14ac:dyDescent="0.25">
      <c r="A6162" s="6">
        <v>44769</v>
      </c>
      <c r="B6162" s="7" t="str">
        <f t="shared" si="96"/>
        <v>7</v>
      </c>
      <c r="C6162" s="17">
        <f>_xlfn.ISOWEEKNUM(Table3[[#This Row],[dt]])</f>
        <v>30</v>
      </c>
      <c r="D6162" s="1">
        <v>7576</v>
      </c>
      <c r="E6162" s="1" t="s">
        <v>10</v>
      </c>
      <c r="F6162" s="1" t="s">
        <v>89</v>
      </c>
      <c r="G6162" s="1" t="s">
        <v>35</v>
      </c>
      <c r="H6162" s="1" t="s">
        <v>17</v>
      </c>
      <c r="I6162" s="1" t="s">
        <v>12</v>
      </c>
      <c r="J6162" s="1" t="s">
        <v>16</v>
      </c>
      <c r="K6162" s="1" t="s">
        <v>14</v>
      </c>
      <c r="L6162" s="1" t="s">
        <v>80</v>
      </c>
      <c r="M6162" s="1">
        <v>107140</v>
      </c>
      <c r="N6162" s="17">
        <v>152.34563850150397</v>
      </c>
      <c r="O6162" s="8">
        <v>2945.7658569318182</v>
      </c>
      <c r="P6162" s="8">
        <v>2876.7601304500499</v>
      </c>
      <c r="Q6162" s="8">
        <f>P6162-Table3[[#This Row],[paid]]</f>
        <v>-69.005726481768306</v>
      </c>
      <c r="R6162" s="8">
        <v>18.883114467511653</v>
      </c>
      <c r="S6162" s="8">
        <v>1800</v>
      </c>
      <c r="T6162" s="10">
        <v>0.1</v>
      </c>
      <c r="U6162" s="8">
        <v>1207.6498984136108</v>
      </c>
      <c r="V6162" s="10">
        <v>6.9965855317053141E-2</v>
      </c>
    </row>
    <row r="6163" spans="1:22" x14ac:dyDescent="0.25">
      <c r="A6163" s="6">
        <v>44769</v>
      </c>
      <c r="B6163" s="7" t="str">
        <f t="shared" si="96"/>
        <v>7</v>
      </c>
      <c r="C6163" s="17">
        <f>_xlfn.ISOWEEKNUM(Table3[[#This Row],[dt]])</f>
        <v>30</v>
      </c>
      <c r="D6163" s="1">
        <v>12790</v>
      </c>
      <c r="E6163" s="1" t="s">
        <v>10</v>
      </c>
      <c r="F6163" s="1" t="s">
        <v>93</v>
      </c>
      <c r="G6163" s="1" t="s">
        <v>45</v>
      </c>
      <c r="H6163" s="1" t="s">
        <v>19</v>
      </c>
      <c r="I6163" s="1" t="s">
        <v>21</v>
      </c>
      <c r="J6163" s="1" t="s">
        <v>16</v>
      </c>
      <c r="K6163" s="1" t="s">
        <v>14</v>
      </c>
      <c r="L6163" s="1" t="s">
        <v>77</v>
      </c>
      <c r="M6163" s="1">
        <v>3730</v>
      </c>
      <c r="N6163" s="17">
        <v>11.92279321367101</v>
      </c>
      <c r="O6163" s="8">
        <v>91.635096758832574</v>
      </c>
      <c r="P6163" s="8">
        <v>14.007003971414044</v>
      </c>
      <c r="Q6163" s="8">
        <f>P6163-Table3[[#This Row],[paid]]</f>
        <v>-77.628092787418524</v>
      </c>
      <c r="R6163" s="8">
        <v>1.1748089328055458</v>
      </c>
      <c r="S6163" s="8">
        <v>200</v>
      </c>
      <c r="T6163" s="10">
        <v>0.04</v>
      </c>
      <c r="U6163" s="8">
        <v>1.6094112772592295</v>
      </c>
      <c r="V6163" s="10">
        <v>1.9150077591465066E-2</v>
      </c>
    </row>
    <row r="6164" spans="1:22" x14ac:dyDescent="0.25">
      <c r="A6164" s="6">
        <v>44769</v>
      </c>
      <c r="B6164" s="7" t="str">
        <f t="shared" si="96"/>
        <v>7</v>
      </c>
      <c r="C6164" s="17">
        <f>_xlfn.ISOWEEKNUM(Table3[[#This Row],[dt]])</f>
        <v>30</v>
      </c>
      <c r="D6164" s="1">
        <v>17100</v>
      </c>
      <c r="E6164" s="1" t="s">
        <v>10</v>
      </c>
      <c r="F6164" s="1" t="s">
        <v>93</v>
      </c>
      <c r="G6164" s="1" t="s">
        <v>67</v>
      </c>
      <c r="H6164" s="1" t="s">
        <v>11</v>
      </c>
      <c r="I6164" s="1" t="s">
        <v>21</v>
      </c>
      <c r="J6164" s="1" t="s">
        <v>13</v>
      </c>
      <c r="K6164" s="1" t="s">
        <v>15</v>
      </c>
      <c r="L6164" s="1" t="s">
        <v>75</v>
      </c>
      <c r="M6164" s="1">
        <v>5850</v>
      </c>
      <c r="N6164" s="17">
        <v>13.146067415730338</v>
      </c>
      <c r="O6164" s="8">
        <v>246.64150357768906</v>
      </c>
      <c r="P6164" s="8">
        <v>135.09857639789149</v>
      </c>
      <c r="Q6164" s="8">
        <f>P6164-Table3[[#This Row],[paid]]</f>
        <v>-111.54292717979757</v>
      </c>
      <c r="R6164" s="8">
        <v>10.276729315737045</v>
      </c>
      <c r="S6164" s="8">
        <v>200</v>
      </c>
      <c r="T6164" s="10">
        <v>7.0000000000000007E-2</v>
      </c>
      <c r="U6164" s="8">
        <v>40.502084007501111</v>
      </c>
      <c r="V6164" s="10">
        <v>4.9966087834282115E-2</v>
      </c>
    </row>
    <row r="6165" spans="1:22" x14ac:dyDescent="0.25">
      <c r="A6165" s="6">
        <v>44769</v>
      </c>
      <c r="B6165" s="7" t="str">
        <f t="shared" si="96"/>
        <v>7</v>
      </c>
      <c r="C6165" s="17">
        <f>_xlfn.ISOWEEKNUM(Table3[[#This Row],[dt]])</f>
        <v>30</v>
      </c>
      <c r="D6165" s="1">
        <v>5435</v>
      </c>
      <c r="E6165" s="1" t="s">
        <v>10</v>
      </c>
      <c r="F6165" s="1" t="s">
        <v>94</v>
      </c>
      <c r="G6165" s="1" t="s">
        <v>69</v>
      </c>
      <c r="H6165" s="1" t="s">
        <v>17</v>
      </c>
      <c r="I6165" s="1" t="s">
        <v>21</v>
      </c>
      <c r="J6165" s="1" t="s">
        <v>16</v>
      </c>
      <c r="K6165" s="1" t="s">
        <v>15</v>
      </c>
      <c r="L6165" s="1" t="s">
        <v>80</v>
      </c>
      <c r="M6165" s="1">
        <v>24630</v>
      </c>
      <c r="N6165" s="17">
        <v>23.800934127878886</v>
      </c>
      <c r="O6165" s="8">
        <v>242.65129589901241</v>
      </c>
      <c r="P6165" s="8">
        <v>53.475254719785575</v>
      </c>
      <c r="Q6165" s="8">
        <f>P6165-Table3[[#This Row],[paid]]</f>
        <v>-189.17604117922684</v>
      </c>
      <c r="R6165" s="8">
        <v>2.246771258324189</v>
      </c>
      <c r="S6165" s="8">
        <v>200</v>
      </c>
      <c r="T6165" s="10">
        <v>0.08</v>
      </c>
      <c r="U6165" s="8">
        <v>22.373090447566405</v>
      </c>
      <c r="V6165" s="10">
        <v>6.9730353365630229E-2</v>
      </c>
    </row>
    <row r="6166" spans="1:22" x14ac:dyDescent="0.25">
      <c r="A6166" s="6">
        <v>44769</v>
      </c>
      <c r="B6166" s="7" t="str">
        <f t="shared" si="96"/>
        <v>7</v>
      </c>
      <c r="C6166" s="17">
        <f>_xlfn.ISOWEEKNUM(Table3[[#This Row],[dt]])</f>
        <v>30</v>
      </c>
      <c r="D6166" s="1">
        <v>16656</v>
      </c>
      <c r="E6166" s="1" t="s">
        <v>10</v>
      </c>
      <c r="F6166" s="1" t="s">
        <v>89</v>
      </c>
      <c r="G6166" s="1" t="s">
        <v>49</v>
      </c>
      <c r="H6166" s="1" t="s">
        <v>11</v>
      </c>
      <c r="I6166" s="1" t="s">
        <v>18</v>
      </c>
      <c r="J6166" s="1" t="s">
        <v>13</v>
      </c>
      <c r="K6166" s="1" t="s">
        <v>14</v>
      </c>
      <c r="L6166" s="1" t="s">
        <v>79</v>
      </c>
      <c r="M6166" s="1">
        <v>60810</v>
      </c>
      <c r="N6166" s="17">
        <v>377.15632965165673</v>
      </c>
      <c r="O6166" s="8">
        <v>1392.3575834657747</v>
      </c>
      <c r="P6166" s="8">
        <v>1198.9417254397306</v>
      </c>
      <c r="Q6166" s="8">
        <f>P6166-Table3[[#This Row],[paid]]</f>
        <v>-193.41585802604413</v>
      </c>
      <c r="R6166" s="8">
        <v>3.1788985923876143</v>
      </c>
      <c r="S6166" s="8">
        <v>1200</v>
      </c>
      <c r="T6166" s="10">
        <v>0.11</v>
      </c>
      <c r="U6166" s="8">
        <v>47.939164799437329</v>
      </c>
      <c r="V6166" s="10">
        <v>6.6640943678691437E-3</v>
      </c>
    </row>
    <row r="6167" spans="1:22" x14ac:dyDescent="0.25">
      <c r="A6167" s="6">
        <v>44769</v>
      </c>
      <c r="B6167" s="7" t="str">
        <f t="shared" si="96"/>
        <v>7</v>
      </c>
      <c r="C6167" s="17">
        <f>_xlfn.ISOWEEKNUM(Table3[[#This Row],[dt]])</f>
        <v>30</v>
      </c>
      <c r="D6167" s="1">
        <v>15909</v>
      </c>
      <c r="E6167" s="1" t="s">
        <v>10</v>
      </c>
      <c r="F6167" s="1" t="s">
        <v>92</v>
      </c>
      <c r="G6167" s="1" t="s">
        <v>50</v>
      </c>
      <c r="H6167" s="1" t="s">
        <v>11</v>
      </c>
      <c r="I6167" s="1" t="s">
        <v>18</v>
      </c>
      <c r="J6167" s="1" t="s">
        <v>13</v>
      </c>
      <c r="K6167" s="1" t="s">
        <v>14</v>
      </c>
      <c r="L6167" s="1" t="s">
        <v>79</v>
      </c>
      <c r="M6167" s="1">
        <v>42110</v>
      </c>
      <c r="N6167" s="17">
        <v>96.34055997385336</v>
      </c>
      <c r="O6167" s="8">
        <v>847.84903415895906</v>
      </c>
      <c r="P6167" s="8">
        <v>648.2718311441655</v>
      </c>
      <c r="Q6167" s="8">
        <f>P6167-Table3[[#This Row],[paid]]</f>
        <v>-199.57720301479355</v>
      </c>
      <c r="R6167" s="8">
        <v>6.7289605885631678</v>
      </c>
      <c r="S6167" s="8">
        <v>200</v>
      </c>
      <c r="T6167" s="10">
        <v>0.06</v>
      </c>
      <c r="U6167" s="8">
        <v>123.07758151132974</v>
      </c>
      <c r="V6167" s="10">
        <v>3.1642482777146208E-2</v>
      </c>
    </row>
    <row r="6168" spans="1:22" x14ac:dyDescent="0.25">
      <c r="A6168" s="6">
        <v>44769</v>
      </c>
      <c r="B6168" s="7" t="str">
        <f t="shared" si="96"/>
        <v>7</v>
      </c>
      <c r="C6168" s="17">
        <f>_xlfn.ISOWEEKNUM(Table3[[#This Row],[dt]])</f>
        <v>30</v>
      </c>
      <c r="D6168" s="1">
        <v>18295</v>
      </c>
      <c r="E6168" s="1" t="s">
        <v>10</v>
      </c>
      <c r="F6168" s="1" t="s">
        <v>89</v>
      </c>
      <c r="G6168" s="1" t="s">
        <v>25</v>
      </c>
      <c r="H6168" s="1" t="s">
        <v>19</v>
      </c>
      <c r="I6168" s="1" t="s">
        <v>12</v>
      </c>
      <c r="J6168" s="1" t="s">
        <v>13</v>
      </c>
      <c r="K6168" s="1" t="s">
        <v>14</v>
      </c>
      <c r="L6168" s="1" t="s">
        <v>77</v>
      </c>
      <c r="M6168" s="1">
        <v>19810</v>
      </c>
      <c r="N6168" s="17">
        <v>131.34202103337904</v>
      </c>
      <c r="O6168" s="8">
        <v>844.92078922016867</v>
      </c>
      <c r="P6168" s="8">
        <v>637.77933373157828</v>
      </c>
      <c r="Q6168" s="8">
        <f>P6168-Table3[[#This Row],[paid]]</f>
        <v>-207.1414554885904</v>
      </c>
      <c r="R6168" s="8">
        <v>4.8558666047136132</v>
      </c>
      <c r="S6168" s="8">
        <v>600</v>
      </c>
      <c r="T6168" s="10">
        <v>0.1</v>
      </c>
      <c r="U6168" s="8">
        <v>68.58425832540162</v>
      </c>
      <c r="V6168" s="10">
        <v>1.792267186523655E-2</v>
      </c>
    </row>
    <row r="6169" spans="1:22" x14ac:dyDescent="0.25">
      <c r="A6169" s="6">
        <v>44769</v>
      </c>
      <c r="B6169" s="7" t="str">
        <f t="shared" si="96"/>
        <v>7</v>
      </c>
      <c r="C6169" s="17">
        <f>_xlfn.ISOWEEKNUM(Table3[[#This Row],[dt]])</f>
        <v>30</v>
      </c>
      <c r="D6169" s="1">
        <v>10601</v>
      </c>
      <c r="E6169" s="1" t="s">
        <v>10</v>
      </c>
      <c r="F6169" s="1" t="s">
        <v>94</v>
      </c>
      <c r="G6169" s="1" t="s">
        <v>43</v>
      </c>
      <c r="H6169" s="1" t="s">
        <v>11</v>
      </c>
      <c r="I6169" s="1" t="s">
        <v>21</v>
      </c>
      <c r="J6169" s="1" t="s">
        <v>16</v>
      </c>
      <c r="K6169" s="1" t="s">
        <v>14</v>
      </c>
      <c r="L6169" s="1" t="s">
        <v>78</v>
      </c>
      <c r="M6169" s="1">
        <v>56460</v>
      </c>
      <c r="N6169" s="17">
        <v>219.6507305264978</v>
      </c>
      <c r="O6169" s="8">
        <v>1142.5755353181837</v>
      </c>
      <c r="P6169" s="8">
        <v>929.50944820127154</v>
      </c>
      <c r="Q6169" s="8">
        <f>P6169-Table3[[#This Row],[paid]]</f>
        <v>-213.06608711691217</v>
      </c>
      <c r="R6169" s="8">
        <v>4.231761241919199</v>
      </c>
      <c r="S6169" s="8">
        <v>800</v>
      </c>
      <c r="T6169" s="10">
        <v>0.08</v>
      </c>
      <c r="U6169" s="8">
        <v>259.06111810880839</v>
      </c>
      <c r="V6169" s="10">
        <v>4.6451225538038231E-2</v>
      </c>
    </row>
    <row r="6170" spans="1:22" x14ac:dyDescent="0.25">
      <c r="A6170" s="6">
        <v>44769</v>
      </c>
      <c r="B6170" s="7" t="str">
        <f t="shared" si="96"/>
        <v>7</v>
      </c>
      <c r="C6170" s="17">
        <f>_xlfn.ISOWEEKNUM(Table3[[#This Row],[dt]])</f>
        <v>30</v>
      </c>
      <c r="D6170" s="1">
        <v>18220</v>
      </c>
      <c r="E6170" s="1" t="s">
        <v>10</v>
      </c>
      <c r="F6170" s="1" t="s">
        <v>91</v>
      </c>
      <c r="G6170" s="1" t="s">
        <v>72</v>
      </c>
      <c r="H6170" s="1" t="s">
        <v>17</v>
      </c>
      <c r="I6170" s="1" t="s">
        <v>12</v>
      </c>
      <c r="J6170" s="1" t="s">
        <v>16</v>
      </c>
      <c r="K6170" s="1" t="s">
        <v>15</v>
      </c>
      <c r="L6170" s="1" t="s">
        <v>79</v>
      </c>
      <c r="M6170" s="1">
        <v>14830</v>
      </c>
      <c r="N6170" s="17">
        <v>55.18298296762314</v>
      </c>
      <c r="O6170" s="8">
        <v>266.50703444305179</v>
      </c>
      <c r="P6170" s="8">
        <v>25.269163474953057</v>
      </c>
      <c r="Q6170" s="8">
        <f>P6170-Table3[[#This Row],[paid]]</f>
        <v>-241.23787096809875</v>
      </c>
      <c r="R6170" s="8">
        <v>0.45791586674063878</v>
      </c>
      <c r="S6170" s="8">
        <v>200</v>
      </c>
      <c r="T6170" s="10">
        <v>7.0000000000000007E-2</v>
      </c>
      <c r="U6170" s="8">
        <v>8.1682267491756839</v>
      </c>
      <c r="V6170" s="10">
        <v>5.3874799860787359E-2</v>
      </c>
    </row>
    <row r="6171" spans="1:22" x14ac:dyDescent="0.25">
      <c r="A6171" s="6">
        <v>44769</v>
      </c>
      <c r="B6171" s="7" t="str">
        <f t="shared" si="96"/>
        <v>7</v>
      </c>
      <c r="C6171" s="17">
        <f>_xlfn.ISOWEEKNUM(Table3[[#This Row],[dt]])</f>
        <v>30</v>
      </c>
      <c r="D6171" s="1">
        <v>3534</v>
      </c>
      <c r="E6171" s="1" t="s">
        <v>10</v>
      </c>
      <c r="F6171" s="1" t="s">
        <v>95</v>
      </c>
      <c r="G6171" s="1" t="s">
        <v>28</v>
      </c>
      <c r="H6171" s="1" t="s">
        <v>11</v>
      </c>
      <c r="I6171" s="1" t="s">
        <v>18</v>
      </c>
      <c r="J6171" s="1" t="s">
        <v>13</v>
      </c>
      <c r="K6171" s="1" t="s">
        <v>14</v>
      </c>
      <c r="L6171" s="1" t="s">
        <v>81</v>
      </c>
      <c r="M6171" s="1">
        <v>9690</v>
      </c>
      <c r="N6171" s="17">
        <v>29.849296241884268</v>
      </c>
      <c r="O6171" s="8">
        <v>263.00236972335205</v>
      </c>
      <c r="P6171" s="8">
        <v>20.129322169717717</v>
      </c>
      <c r="Q6171" s="8">
        <f>P6171-Table3[[#This Row],[paid]]</f>
        <v>-242.87304755363434</v>
      </c>
      <c r="R6171" s="8">
        <v>0.67436505057269758</v>
      </c>
      <c r="S6171" s="8">
        <v>200</v>
      </c>
      <c r="T6171" s="10">
        <v>0.08</v>
      </c>
      <c r="U6171" s="8">
        <v>1.8486990281811049</v>
      </c>
      <c r="V6171" s="10">
        <v>1.5306849485492222E-2</v>
      </c>
    </row>
    <row r="6172" spans="1:22" x14ac:dyDescent="0.25">
      <c r="A6172" s="6">
        <v>44769</v>
      </c>
      <c r="B6172" s="7" t="str">
        <f t="shared" si="96"/>
        <v>7</v>
      </c>
      <c r="C6172" s="17">
        <f>_xlfn.ISOWEEKNUM(Table3[[#This Row],[dt]])</f>
        <v>30</v>
      </c>
      <c r="D6172" s="1">
        <v>18236</v>
      </c>
      <c r="E6172" s="1" t="s">
        <v>10</v>
      </c>
      <c r="F6172" s="1" t="s">
        <v>95</v>
      </c>
      <c r="G6172" s="1" t="s">
        <v>45</v>
      </c>
      <c r="H6172" s="1" t="s">
        <v>11</v>
      </c>
      <c r="I6172" s="1" t="s">
        <v>12</v>
      </c>
      <c r="J6172" s="1" t="s">
        <v>16</v>
      </c>
      <c r="K6172" s="1" t="s">
        <v>15</v>
      </c>
      <c r="L6172" s="1" t="s">
        <v>81</v>
      </c>
      <c r="M6172" s="1">
        <v>23850</v>
      </c>
      <c r="N6172" s="17">
        <v>82.691424036091732</v>
      </c>
      <c r="O6172" s="8">
        <v>318.24189760117491</v>
      </c>
      <c r="P6172" s="8">
        <v>52.84312389676554</v>
      </c>
      <c r="Q6172" s="8">
        <f>P6172-Table3[[#This Row],[paid]]</f>
        <v>-265.39877370440939</v>
      </c>
      <c r="R6172" s="8">
        <v>0.6390399550224396</v>
      </c>
      <c r="S6172" s="8">
        <v>200</v>
      </c>
      <c r="T6172" s="10">
        <v>7.0000000000000007E-2</v>
      </c>
      <c r="U6172" s="8">
        <v>17.963815742432917</v>
      </c>
      <c r="V6172" s="10">
        <v>5.6657689205780341E-2</v>
      </c>
    </row>
    <row r="6173" spans="1:22" x14ac:dyDescent="0.25">
      <c r="A6173" s="6">
        <v>44769</v>
      </c>
      <c r="B6173" s="7" t="str">
        <f t="shared" si="96"/>
        <v>7</v>
      </c>
      <c r="C6173" s="17">
        <f>_xlfn.ISOWEEKNUM(Table3[[#This Row],[dt]])</f>
        <v>30</v>
      </c>
      <c r="D6173" s="1">
        <v>14315</v>
      </c>
      <c r="E6173" s="1" t="s">
        <v>10</v>
      </c>
      <c r="F6173" s="1" t="s">
        <v>95</v>
      </c>
      <c r="G6173" s="1" t="s">
        <v>42</v>
      </c>
      <c r="H6173" s="1" t="s">
        <v>11</v>
      </c>
      <c r="I6173" s="1" t="s">
        <v>12</v>
      </c>
      <c r="J6173" s="1" t="s">
        <v>16</v>
      </c>
      <c r="K6173" s="1" t="s">
        <v>14</v>
      </c>
      <c r="L6173" s="1" t="s">
        <v>75</v>
      </c>
      <c r="M6173" s="1">
        <v>111140</v>
      </c>
      <c r="N6173" s="17">
        <v>468.71782442193035</v>
      </c>
      <c r="O6173" s="8">
        <v>2674.3911753514471</v>
      </c>
      <c r="P6173" s="8">
        <v>2401.4076884366655</v>
      </c>
      <c r="Q6173" s="8">
        <f>P6173-Table3[[#This Row],[paid]]</f>
        <v>-272.98348691478168</v>
      </c>
      <c r="R6173" s="8">
        <v>5.1233547420525802</v>
      </c>
      <c r="S6173" s="8">
        <v>4200</v>
      </c>
      <c r="T6173" s="10">
        <v>0.15</v>
      </c>
      <c r="U6173" s="8">
        <v>199.66260570514831</v>
      </c>
      <c r="V6173" s="10">
        <v>1.3857330894331272E-2</v>
      </c>
    </row>
    <row r="6174" spans="1:22" x14ac:dyDescent="0.25">
      <c r="A6174" s="6">
        <v>44769</v>
      </c>
      <c r="B6174" s="7" t="str">
        <f t="shared" si="96"/>
        <v>7</v>
      </c>
      <c r="C6174" s="17">
        <f>_xlfn.ISOWEEKNUM(Table3[[#This Row],[dt]])</f>
        <v>30</v>
      </c>
      <c r="D6174" s="1">
        <v>17473</v>
      </c>
      <c r="E6174" s="1" t="s">
        <v>10</v>
      </c>
      <c r="F6174" s="1" t="s">
        <v>95</v>
      </c>
      <c r="G6174" s="1" t="s">
        <v>37</v>
      </c>
      <c r="H6174" s="1" t="s">
        <v>17</v>
      </c>
      <c r="I6174" s="1" t="s">
        <v>12</v>
      </c>
      <c r="J6174" s="1" t="s">
        <v>16</v>
      </c>
      <c r="K6174" s="1" t="s">
        <v>15</v>
      </c>
      <c r="L6174" s="1" t="s">
        <v>76</v>
      </c>
      <c r="M6174" s="1">
        <v>12620</v>
      </c>
      <c r="N6174" s="17">
        <v>26.568421052631578</v>
      </c>
      <c r="O6174" s="8">
        <v>307.30907358289852</v>
      </c>
      <c r="P6174" s="8">
        <v>28.952896667534002</v>
      </c>
      <c r="Q6174" s="8">
        <f>P6174-Table3[[#This Row],[paid]]</f>
        <v>-278.35617691536453</v>
      </c>
      <c r="R6174" s="8">
        <v>1.0897484878826189</v>
      </c>
      <c r="S6174" s="8">
        <v>200</v>
      </c>
      <c r="T6174" s="10">
        <v>6.5000000000000002E-2</v>
      </c>
      <c r="U6174" s="8">
        <v>4.7029682444904504</v>
      </c>
      <c r="V6174" s="10">
        <v>2.7072525756199898E-2</v>
      </c>
    </row>
    <row r="6175" spans="1:22" x14ac:dyDescent="0.25">
      <c r="A6175" s="6">
        <v>44769</v>
      </c>
      <c r="B6175" s="7" t="str">
        <f t="shared" si="96"/>
        <v>7</v>
      </c>
      <c r="C6175" s="17">
        <f>_xlfn.ISOWEEKNUM(Table3[[#This Row],[dt]])</f>
        <v>30</v>
      </c>
      <c r="D6175" s="1">
        <v>12446</v>
      </c>
      <c r="E6175" s="1" t="s">
        <v>10</v>
      </c>
      <c r="F6175" s="1" t="s">
        <v>91</v>
      </c>
      <c r="G6175" s="1" t="s">
        <v>28</v>
      </c>
      <c r="H6175" s="1" t="s">
        <v>11</v>
      </c>
      <c r="I6175" s="1" t="s">
        <v>12</v>
      </c>
      <c r="J6175" s="1" t="s">
        <v>13</v>
      </c>
      <c r="K6175" s="1" t="s">
        <v>15</v>
      </c>
      <c r="L6175" s="1" t="s">
        <v>80</v>
      </c>
      <c r="M6175" s="1">
        <v>43330</v>
      </c>
      <c r="N6175" s="17">
        <v>189.96811478676764</v>
      </c>
      <c r="O6175" s="8">
        <v>1045.751246788242</v>
      </c>
      <c r="P6175" s="8">
        <v>752.49770033437164</v>
      </c>
      <c r="Q6175" s="8">
        <f>P6175-Table3[[#This Row],[paid]]</f>
        <v>-293.2535464538704</v>
      </c>
      <c r="R6175" s="8">
        <v>3.9611789651069769</v>
      </c>
      <c r="S6175" s="8">
        <v>400</v>
      </c>
      <c r="T6175" s="10">
        <v>0.21</v>
      </c>
      <c r="U6175" s="8">
        <v>762.85022330871857</v>
      </c>
      <c r="V6175" s="10">
        <v>0.16895959127621404</v>
      </c>
    </row>
    <row r="6176" spans="1:22" x14ac:dyDescent="0.25">
      <c r="A6176" s="6">
        <v>44769</v>
      </c>
      <c r="B6176" s="7" t="str">
        <f t="shared" si="96"/>
        <v>7</v>
      </c>
      <c r="C6176" s="17">
        <f>_xlfn.ISOWEEKNUM(Table3[[#This Row],[dt]])</f>
        <v>30</v>
      </c>
      <c r="D6176" s="1">
        <v>16857</v>
      </c>
      <c r="E6176" s="1" t="s">
        <v>10</v>
      </c>
      <c r="F6176" s="1" t="s">
        <v>93</v>
      </c>
      <c r="G6176" s="1" t="s">
        <v>46</v>
      </c>
      <c r="H6176" s="1" t="s">
        <v>11</v>
      </c>
      <c r="I6176" s="1" t="s">
        <v>12</v>
      </c>
      <c r="J6176" s="1" t="s">
        <v>13</v>
      </c>
      <c r="K6176" s="1" t="s">
        <v>15</v>
      </c>
      <c r="L6176" s="1" t="s">
        <v>80</v>
      </c>
      <c r="M6176" s="1">
        <v>186110</v>
      </c>
      <c r="N6176" s="17">
        <v>338.62628100500359</v>
      </c>
      <c r="O6176" s="8">
        <v>1751.9448113160715</v>
      </c>
      <c r="P6176" s="8">
        <v>1454.0552842695442</v>
      </c>
      <c r="Q6176" s="8">
        <f>P6176-Table3[[#This Row],[paid]]</f>
        <v>-297.88952704652729</v>
      </c>
      <c r="R6176" s="8">
        <v>4.2939823806766464</v>
      </c>
      <c r="S6176" s="8">
        <v>600</v>
      </c>
      <c r="T6176" s="10">
        <v>0.08</v>
      </c>
      <c r="U6176" s="8">
        <v>591.87974202598036</v>
      </c>
      <c r="V6176" s="10">
        <v>6.7842416129695243E-2</v>
      </c>
    </row>
    <row r="6177" spans="1:22" x14ac:dyDescent="0.25">
      <c r="A6177" s="6">
        <v>44769</v>
      </c>
      <c r="B6177" s="7" t="str">
        <f t="shared" si="96"/>
        <v>7</v>
      </c>
      <c r="C6177" s="17">
        <f>_xlfn.ISOWEEKNUM(Table3[[#This Row],[dt]])</f>
        <v>30</v>
      </c>
      <c r="D6177" s="1">
        <v>17783</v>
      </c>
      <c r="E6177" s="1" t="s">
        <v>10</v>
      </c>
      <c r="F6177" s="1" t="s">
        <v>92</v>
      </c>
      <c r="G6177" s="1" t="s">
        <v>74</v>
      </c>
      <c r="H6177" s="1" t="s">
        <v>11</v>
      </c>
      <c r="I6177" s="1" t="s">
        <v>12</v>
      </c>
      <c r="J6177" s="1" t="s">
        <v>16</v>
      </c>
      <c r="K6177" s="1" t="s">
        <v>14</v>
      </c>
      <c r="L6177" s="1" t="s">
        <v>78</v>
      </c>
      <c r="M6177" s="1">
        <v>22850</v>
      </c>
      <c r="N6177" s="17">
        <v>79.752710530224263</v>
      </c>
      <c r="O6177" s="8">
        <v>448.93621205603438</v>
      </c>
      <c r="P6177" s="8">
        <v>126.96411264766061</v>
      </c>
      <c r="Q6177" s="8">
        <f>P6177-Table3[[#This Row],[paid]]</f>
        <v>-321.97209940837377</v>
      </c>
      <c r="R6177" s="8">
        <v>1.5919723831774273</v>
      </c>
      <c r="S6177" s="8">
        <v>200</v>
      </c>
      <c r="T6177" s="10">
        <v>0.15</v>
      </c>
      <c r="U6177" s="8">
        <v>73.456383042271014</v>
      </c>
      <c r="V6177" s="10">
        <v>9.6426700834905163E-2</v>
      </c>
    </row>
    <row r="6178" spans="1:22" x14ac:dyDescent="0.25">
      <c r="A6178" s="6">
        <v>44769</v>
      </c>
      <c r="B6178" s="7" t="str">
        <f t="shared" si="96"/>
        <v>7</v>
      </c>
      <c r="C6178" s="17">
        <f>_xlfn.ISOWEEKNUM(Table3[[#This Row],[dt]])</f>
        <v>30</v>
      </c>
      <c r="D6178" s="1">
        <v>16602</v>
      </c>
      <c r="E6178" s="1" t="s">
        <v>10</v>
      </c>
      <c r="F6178" s="1" t="s">
        <v>90</v>
      </c>
      <c r="G6178" s="1" t="s">
        <v>46</v>
      </c>
      <c r="H6178" s="1" t="s">
        <v>11</v>
      </c>
      <c r="I6178" s="1" t="s">
        <v>18</v>
      </c>
      <c r="J6178" s="1" t="s">
        <v>16</v>
      </c>
      <c r="K6178" s="1" t="s">
        <v>15</v>
      </c>
      <c r="L6178" s="1" t="s">
        <v>81</v>
      </c>
      <c r="M6178" s="1">
        <v>55030</v>
      </c>
      <c r="N6178" s="17">
        <v>325.32720256178669</v>
      </c>
      <c r="O6178" s="8">
        <v>1308.8790301520951</v>
      </c>
      <c r="P6178" s="8">
        <v>985.68044761843873</v>
      </c>
      <c r="Q6178" s="8">
        <f>P6178-Table3[[#This Row],[paid]]</f>
        <v>-323.19858253365635</v>
      </c>
      <c r="R6178" s="8">
        <v>3.0298125697965164</v>
      </c>
      <c r="S6178" s="8">
        <v>1000</v>
      </c>
      <c r="T6178" s="10">
        <v>7.0000000000000007E-2</v>
      </c>
      <c r="U6178" s="8">
        <v>296.65677009181786</v>
      </c>
      <c r="V6178" s="10">
        <v>5.016107921666161E-2</v>
      </c>
    </row>
    <row r="6179" spans="1:22" x14ac:dyDescent="0.25">
      <c r="A6179" s="6">
        <v>44769</v>
      </c>
      <c r="B6179" s="7" t="str">
        <f t="shared" si="96"/>
        <v>7</v>
      </c>
      <c r="C6179" s="17">
        <f>_xlfn.ISOWEEKNUM(Table3[[#This Row],[dt]])</f>
        <v>30</v>
      </c>
      <c r="D6179" s="1">
        <v>18181</v>
      </c>
      <c r="E6179" s="1" t="s">
        <v>10</v>
      </c>
      <c r="F6179" s="1" t="s">
        <v>95</v>
      </c>
      <c r="G6179" s="1" t="s">
        <v>43</v>
      </c>
      <c r="H6179" s="1" t="s">
        <v>17</v>
      </c>
      <c r="I6179" s="1" t="s">
        <v>12</v>
      </c>
      <c r="J6179" s="1" t="s">
        <v>13</v>
      </c>
      <c r="K6179" s="1" t="s">
        <v>15</v>
      </c>
      <c r="L6179" s="1" t="s">
        <v>78</v>
      </c>
      <c r="M6179" s="1">
        <v>11050</v>
      </c>
      <c r="N6179" s="17">
        <v>39.944134078212294</v>
      </c>
      <c r="O6179" s="8">
        <v>381.22887296616773</v>
      </c>
      <c r="P6179" s="8">
        <v>57.681277334266532</v>
      </c>
      <c r="Q6179" s="8">
        <f>P6179-Table3[[#This Row],[paid]]</f>
        <v>-323.54759563190117</v>
      </c>
      <c r="R6179" s="8">
        <v>1.4440487612354838</v>
      </c>
      <c r="S6179" s="8">
        <v>200</v>
      </c>
      <c r="T6179" s="10">
        <v>0.06</v>
      </c>
      <c r="U6179" s="8">
        <v>12.707430737060859</v>
      </c>
      <c r="V6179" s="10">
        <v>3.6717375563132669E-2</v>
      </c>
    </row>
    <row r="6180" spans="1:22" x14ac:dyDescent="0.25">
      <c r="A6180" s="6">
        <v>44769</v>
      </c>
      <c r="B6180" s="7" t="str">
        <f t="shared" si="96"/>
        <v>7</v>
      </c>
      <c r="C6180" s="17">
        <f>_xlfn.ISOWEEKNUM(Table3[[#This Row],[dt]])</f>
        <v>30</v>
      </c>
      <c r="D6180" s="1">
        <v>9363</v>
      </c>
      <c r="E6180" s="1" t="s">
        <v>10</v>
      </c>
      <c r="F6180" s="1" t="s">
        <v>90</v>
      </c>
      <c r="G6180" s="1" t="s">
        <v>64</v>
      </c>
      <c r="H6180" s="1" t="s">
        <v>11</v>
      </c>
      <c r="I6180" s="1" t="s">
        <v>18</v>
      </c>
      <c r="J6180" s="1" t="s">
        <v>13</v>
      </c>
      <c r="K6180" s="1" t="s">
        <v>14</v>
      </c>
      <c r="L6180" s="1" t="s">
        <v>75</v>
      </c>
      <c r="M6180" s="1">
        <v>47730</v>
      </c>
      <c r="N6180" s="17">
        <v>170.53510594100541</v>
      </c>
      <c r="O6180" s="8">
        <v>957.38960924669482</v>
      </c>
      <c r="P6180" s="8">
        <v>632.82379240194905</v>
      </c>
      <c r="Q6180" s="8">
        <f>P6180-Table3[[#This Row],[paid]]</f>
        <v>-324.56581684474577</v>
      </c>
      <c r="R6180" s="8">
        <v>3.7108124389406769</v>
      </c>
      <c r="S6180" s="8">
        <v>400</v>
      </c>
      <c r="T6180" s="10">
        <v>0.12</v>
      </c>
      <c r="U6180" s="8">
        <v>184.44177819459298</v>
      </c>
      <c r="V6180" s="10">
        <v>4.8576391619359761E-2</v>
      </c>
    </row>
    <row r="6181" spans="1:22" x14ac:dyDescent="0.25">
      <c r="A6181" s="6">
        <v>44769</v>
      </c>
      <c r="B6181" s="7" t="str">
        <f t="shared" si="96"/>
        <v>7</v>
      </c>
      <c r="C6181" s="17">
        <f>_xlfn.ISOWEEKNUM(Table3[[#This Row],[dt]])</f>
        <v>30</v>
      </c>
      <c r="D6181" s="1">
        <v>18184</v>
      </c>
      <c r="E6181" s="1" t="s">
        <v>10</v>
      </c>
      <c r="F6181" s="1" t="s">
        <v>95</v>
      </c>
      <c r="G6181" s="1" t="s">
        <v>45</v>
      </c>
      <c r="H6181" s="1" t="s">
        <v>11</v>
      </c>
      <c r="I6181" s="1" t="s">
        <v>12</v>
      </c>
      <c r="J6181" s="1" t="s">
        <v>13</v>
      </c>
      <c r="K6181" s="1" t="s">
        <v>15</v>
      </c>
      <c r="L6181" s="1" t="s">
        <v>80</v>
      </c>
      <c r="M6181" s="1">
        <v>66530</v>
      </c>
      <c r="N6181" s="17">
        <v>308.65879375790803</v>
      </c>
      <c r="O6181" s="8">
        <v>988.37526948449863</v>
      </c>
      <c r="P6181" s="8">
        <v>660.32623043123942</v>
      </c>
      <c r="Q6181" s="8">
        <f>P6181-Table3[[#This Row],[paid]]</f>
        <v>-328.04903905325921</v>
      </c>
      <c r="R6181" s="8">
        <v>2.1393404101396074</v>
      </c>
      <c r="S6181" s="8">
        <v>600</v>
      </c>
      <c r="T6181" s="10">
        <v>7.0000000000000007E-2</v>
      </c>
      <c r="U6181" s="8">
        <v>218.27007523118218</v>
      </c>
      <c r="V6181" s="10">
        <v>5.5091474782254339E-2</v>
      </c>
    </row>
    <row r="6182" spans="1:22" x14ac:dyDescent="0.25">
      <c r="A6182" s="6">
        <v>44769</v>
      </c>
      <c r="B6182" s="7" t="str">
        <f t="shared" si="96"/>
        <v>7</v>
      </c>
      <c r="C6182" s="17">
        <f>_xlfn.ISOWEEKNUM(Table3[[#This Row],[dt]])</f>
        <v>30</v>
      </c>
      <c r="D6182" s="1">
        <v>15031</v>
      </c>
      <c r="E6182" s="1" t="s">
        <v>10</v>
      </c>
      <c r="F6182" s="1" t="s">
        <v>89</v>
      </c>
      <c r="G6182" s="1" t="s">
        <v>31</v>
      </c>
      <c r="H6182" s="1" t="s">
        <v>19</v>
      </c>
      <c r="I6182" s="1" t="s">
        <v>12</v>
      </c>
      <c r="J6182" s="1" t="s">
        <v>13</v>
      </c>
      <c r="K6182" s="1" t="s">
        <v>14</v>
      </c>
      <c r="L6182" s="1" t="s">
        <v>80</v>
      </c>
      <c r="M6182" s="1">
        <v>8270</v>
      </c>
      <c r="N6182" s="17">
        <v>11.443199114431991</v>
      </c>
      <c r="O6182" s="8">
        <v>432.00059022160599</v>
      </c>
      <c r="P6182" s="8">
        <v>82.391146190966325</v>
      </c>
      <c r="Q6182" s="8">
        <f>P6182-Table3[[#This Row],[paid]]</f>
        <v>-349.60944403063968</v>
      </c>
      <c r="R6182" s="8">
        <v>7.2000098370267676</v>
      </c>
      <c r="S6182" s="8">
        <v>200</v>
      </c>
      <c r="T6182" s="10">
        <v>0.13</v>
      </c>
      <c r="U6182" s="8">
        <v>31.149989346559874</v>
      </c>
      <c r="V6182" s="10">
        <v>6.3012412511655846E-2</v>
      </c>
    </row>
    <row r="6183" spans="1:22" x14ac:dyDescent="0.25">
      <c r="A6183" s="6">
        <v>44769</v>
      </c>
      <c r="B6183" s="7" t="str">
        <f t="shared" si="96"/>
        <v>7</v>
      </c>
      <c r="C6183" s="17">
        <f>_xlfn.ISOWEEKNUM(Table3[[#This Row],[dt]])</f>
        <v>30</v>
      </c>
      <c r="D6183" s="1">
        <v>15242</v>
      </c>
      <c r="E6183" s="1" t="s">
        <v>10</v>
      </c>
      <c r="F6183" s="1" t="s">
        <v>90</v>
      </c>
      <c r="G6183" s="1" t="s">
        <v>51</v>
      </c>
      <c r="H6183" s="1" t="s">
        <v>11</v>
      </c>
      <c r="I6183" s="1" t="s">
        <v>18</v>
      </c>
      <c r="J6183" s="1" t="s">
        <v>13</v>
      </c>
      <c r="K6183" s="1" t="s">
        <v>14</v>
      </c>
      <c r="L6183" s="1" t="s">
        <v>80</v>
      </c>
      <c r="M6183" s="1">
        <v>13430</v>
      </c>
      <c r="N6183" s="17">
        <v>43.779032539728739</v>
      </c>
      <c r="O6183" s="8">
        <v>407.3136483790484</v>
      </c>
      <c r="P6183" s="8">
        <v>53.070825792446392</v>
      </c>
      <c r="Q6183" s="8">
        <f>P6183-Table3[[#This Row],[paid]]</f>
        <v>-354.24282258660202</v>
      </c>
      <c r="R6183" s="8">
        <v>1.21224300112812</v>
      </c>
      <c r="S6183" s="8">
        <v>200</v>
      </c>
      <c r="T6183" s="10">
        <v>0.14000000000000001</v>
      </c>
      <c r="U6183" s="8">
        <v>25.644262511246865</v>
      </c>
      <c r="V6183" s="10">
        <v>8.0534713527725149E-2</v>
      </c>
    </row>
    <row r="6184" spans="1:22" x14ac:dyDescent="0.25">
      <c r="A6184" s="6">
        <v>44769</v>
      </c>
      <c r="B6184" s="7" t="str">
        <f t="shared" si="96"/>
        <v>7</v>
      </c>
      <c r="C6184" s="17">
        <f>_xlfn.ISOWEEKNUM(Table3[[#This Row],[dt]])</f>
        <v>30</v>
      </c>
      <c r="D6184" s="1">
        <v>15910</v>
      </c>
      <c r="E6184" s="1" t="s">
        <v>10</v>
      </c>
      <c r="F6184" s="1" t="s">
        <v>93</v>
      </c>
      <c r="G6184" s="1" t="s">
        <v>55</v>
      </c>
      <c r="H6184" s="1" t="s">
        <v>11</v>
      </c>
      <c r="I6184" s="1" t="s">
        <v>12</v>
      </c>
      <c r="J6184" s="1" t="s">
        <v>16</v>
      </c>
      <c r="K6184" s="1" t="s">
        <v>14</v>
      </c>
      <c r="L6184" s="1" t="s">
        <v>79</v>
      </c>
      <c r="M6184" s="1">
        <v>95400</v>
      </c>
      <c r="N6184" s="17">
        <v>336.31578947368422</v>
      </c>
      <c r="O6184" s="8">
        <v>1898.3455906261217</v>
      </c>
      <c r="P6184" s="8">
        <v>1498.6938873364118</v>
      </c>
      <c r="Q6184" s="8">
        <f>P6184-Table3[[#This Row],[paid]]</f>
        <v>-399.65170328970999</v>
      </c>
      <c r="R6184" s="8">
        <v>4.4562103066340883</v>
      </c>
      <c r="S6184" s="8">
        <v>1800</v>
      </c>
      <c r="T6184" s="10">
        <v>0.15</v>
      </c>
      <c r="U6184" s="8">
        <v>57.972094371202793</v>
      </c>
      <c r="V6184" s="10">
        <v>6.4469574542042329E-3</v>
      </c>
    </row>
    <row r="6185" spans="1:22" x14ac:dyDescent="0.25">
      <c r="A6185" s="6">
        <v>44769</v>
      </c>
      <c r="B6185" s="7" t="str">
        <f t="shared" si="96"/>
        <v>7</v>
      </c>
      <c r="C6185" s="17">
        <f>_xlfn.ISOWEEKNUM(Table3[[#This Row],[dt]])</f>
        <v>30</v>
      </c>
      <c r="D6185" s="1">
        <v>8767</v>
      </c>
      <c r="E6185" s="1" t="s">
        <v>10</v>
      </c>
      <c r="F6185" s="1" t="s">
        <v>90</v>
      </c>
      <c r="G6185" s="1" t="s">
        <v>59</v>
      </c>
      <c r="H6185" s="1" t="s">
        <v>17</v>
      </c>
      <c r="I6185" s="1" t="s">
        <v>18</v>
      </c>
      <c r="J6185" s="1" t="s">
        <v>13</v>
      </c>
      <c r="K6185" s="1" t="s">
        <v>14</v>
      </c>
      <c r="L6185" s="1" t="s">
        <v>78</v>
      </c>
      <c r="M6185" s="1">
        <v>18500</v>
      </c>
      <c r="N6185" s="17">
        <v>42.035900931606449</v>
      </c>
      <c r="O6185" s="8">
        <v>486.54849725872054</v>
      </c>
      <c r="P6185" s="8">
        <v>85.218768454956532</v>
      </c>
      <c r="Q6185" s="8">
        <f>P6185-Table3[[#This Row],[paid]]</f>
        <v>-401.329728803764</v>
      </c>
      <c r="R6185" s="8">
        <v>2.0272854052446689</v>
      </c>
      <c r="S6185" s="8">
        <v>200</v>
      </c>
      <c r="T6185" s="10">
        <v>0.12</v>
      </c>
      <c r="U6185" s="8">
        <v>3.3657925645856706</v>
      </c>
      <c r="V6185" s="10">
        <v>6.5826511882467595E-3</v>
      </c>
    </row>
    <row r="6186" spans="1:22" x14ac:dyDescent="0.25">
      <c r="A6186" s="6">
        <v>44769</v>
      </c>
      <c r="B6186" s="7" t="str">
        <f t="shared" si="96"/>
        <v>7</v>
      </c>
      <c r="C6186" s="17">
        <f>_xlfn.ISOWEEKNUM(Table3[[#This Row],[dt]])</f>
        <v>30</v>
      </c>
      <c r="D6186" s="1">
        <v>13948</v>
      </c>
      <c r="E6186" s="1" t="s">
        <v>10</v>
      </c>
      <c r="F6186" s="1" t="s">
        <v>90</v>
      </c>
      <c r="G6186" s="1" t="s">
        <v>47</v>
      </c>
      <c r="H6186" s="1" t="s">
        <v>11</v>
      </c>
      <c r="I6186" s="1" t="s">
        <v>18</v>
      </c>
      <c r="J6186" s="1" t="s">
        <v>13</v>
      </c>
      <c r="K6186" s="1" t="s">
        <v>14</v>
      </c>
      <c r="L6186" s="1" t="s">
        <v>81</v>
      </c>
      <c r="M6186" s="1">
        <v>27000</v>
      </c>
      <c r="N6186" s="17">
        <v>145.04490057729313</v>
      </c>
      <c r="O6186" s="8">
        <v>661.85186820963816</v>
      </c>
      <c r="P6186" s="8">
        <v>238.80158811284252</v>
      </c>
      <c r="Q6186" s="8">
        <f>P6186-Table3[[#This Row],[paid]]</f>
        <v>-423.05028009679563</v>
      </c>
      <c r="R6186" s="8">
        <v>1.646397682113528</v>
      </c>
      <c r="S6186" s="8">
        <v>400</v>
      </c>
      <c r="T6186" s="10">
        <v>0.1</v>
      </c>
      <c r="U6186" s="8">
        <v>83.858296961661708</v>
      </c>
      <c r="V6186" s="10">
        <v>5.85271770485013E-2</v>
      </c>
    </row>
    <row r="6187" spans="1:22" x14ac:dyDescent="0.25">
      <c r="A6187" s="6">
        <v>44769</v>
      </c>
      <c r="B6187" s="7" t="str">
        <f t="shared" si="96"/>
        <v>7</v>
      </c>
      <c r="C6187" s="17">
        <f>_xlfn.ISOWEEKNUM(Table3[[#This Row],[dt]])</f>
        <v>30</v>
      </c>
      <c r="D6187" s="1">
        <v>18082</v>
      </c>
      <c r="E6187" s="1" t="s">
        <v>24</v>
      </c>
      <c r="F6187" s="1" t="s">
        <v>95</v>
      </c>
      <c r="G6187" s="1" t="s">
        <v>73</v>
      </c>
      <c r="H6187" s="1" t="s">
        <v>11</v>
      </c>
      <c r="I6187" s="1" t="s">
        <v>12</v>
      </c>
      <c r="J6187" s="1" t="s">
        <v>13</v>
      </c>
      <c r="K6187" s="1" t="s">
        <v>15</v>
      </c>
      <c r="L6187" s="1" t="s">
        <v>79</v>
      </c>
      <c r="M6187" s="1">
        <v>18420</v>
      </c>
      <c r="N6187" s="17">
        <v>117.89090192989367</v>
      </c>
      <c r="O6187" s="8">
        <v>615.68841710690401</v>
      </c>
      <c r="P6187" s="8">
        <v>186.11298153979865</v>
      </c>
      <c r="Q6187" s="8">
        <f>P6187-Table3[[#This Row],[paid]]</f>
        <v>-429.57543556710539</v>
      </c>
      <c r="R6187" s="8">
        <v>1.5786882489920613</v>
      </c>
      <c r="S6187" s="8">
        <v>200</v>
      </c>
      <c r="T6187" s="10">
        <v>0.15</v>
      </c>
      <c r="U6187" s="8">
        <v>19.725686967658476</v>
      </c>
      <c r="V6187" s="10">
        <v>1.7664616768856167E-2</v>
      </c>
    </row>
    <row r="6188" spans="1:22" x14ac:dyDescent="0.25">
      <c r="A6188" s="6">
        <v>44769</v>
      </c>
      <c r="B6188" s="7" t="str">
        <f t="shared" si="96"/>
        <v>7</v>
      </c>
      <c r="C6188" s="17">
        <f>_xlfn.ISOWEEKNUM(Table3[[#This Row],[dt]])</f>
        <v>30</v>
      </c>
      <c r="D6188" s="1">
        <v>16483</v>
      </c>
      <c r="E6188" s="1" t="s">
        <v>10</v>
      </c>
      <c r="F6188" s="1" t="s">
        <v>94</v>
      </c>
      <c r="G6188" s="1" t="s">
        <v>61</v>
      </c>
      <c r="H6188" s="1" t="s">
        <v>17</v>
      </c>
      <c r="I6188" s="1" t="s">
        <v>18</v>
      </c>
      <c r="J6188" s="1" t="s">
        <v>13</v>
      </c>
      <c r="K6188" s="1" t="s">
        <v>15</v>
      </c>
      <c r="L6188" s="1" t="s">
        <v>78</v>
      </c>
      <c r="M6188" s="1">
        <v>211900</v>
      </c>
      <c r="N6188" s="17">
        <v>520.67758749069242</v>
      </c>
      <c r="O6188" s="8">
        <v>3849.4338557441088</v>
      </c>
      <c r="P6188" s="8">
        <v>3374.2658808313754</v>
      </c>
      <c r="Q6188" s="8">
        <f>P6188-Table3[[#This Row],[paid]]</f>
        <v>-475.16797491273337</v>
      </c>
      <c r="R6188" s="8">
        <v>6.4805283766735853</v>
      </c>
      <c r="S6188" s="8">
        <v>6200</v>
      </c>
      <c r="T6188" s="10">
        <v>0.06</v>
      </c>
      <c r="U6188" s="8">
        <v>1145.2798641506497</v>
      </c>
      <c r="V6188" s="10">
        <v>5.6569335108652218E-2</v>
      </c>
    </row>
    <row r="6189" spans="1:22" x14ac:dyDescent="0.25">
      <c r="A6189" s="6">
        <v>44769</v>
      </c>
      <c r="B6189" s="7" t="str">
        <f t="shared" si="96"/>
        <v>7</v>
      </c>
      <c r="C6189" s="17">
        <f>_xlfn.ISOWEEKNUM(Table3[[#This Row],[dt]])</f>
        <v>30</v>
      </c>
      <c r="D6189" s="1">
        <v>17833</v>
      </c>
      <c r="E6189" s="1" t="s">
        <v>10</v>
      </c>
      <c r="F6189" s="1" t="s">
        <v>91</v>
      </c>
      <c r="G6189" s="1" t="s">
        <v>46</v>
      </c>
      <c r="H6189" s="1" t="s">
        <v>11</v>
      </c>
      <c r="I6189" s="1" t="s">
        <v>12</v>
      </c>
      <c r="J6189" s="1" t="s">
        <v>13</v>
      </c>
      <c r="K6189" s="1" t="s">
        <v>15</v>
      </c>
      <c r="L6189" s="1" t="s">
        <v>78</v>
      </c>
      <c r="M6189" s="1">
        <v>26440</v>
      </c>
      <c r="N6189" s="17">
        <v>127.3924515314902</v>
      </c>
      <c r="O6189" s="8">
        <v>649.55208654120111</v>
      </c>
      <c r="P6189" s="8">
        <v>164.18260456721882</v>
      </c>
      <c r="Q6189" s="8">
        <f>P6189-Table3[[#This Row],[paid]]</f>
        <v>-485.36948197398226</v>
      </c>
      <c r="R6189" s="8">
        <v>1.2887938225023832</v>
      </c>
      <c r="S6189" s="8">
        <v>200</v>
      </c>
      <c r="T6189" s="10">
        <v>0.15</v>
      </c>
      <c r="U6189" s="8">
        <v>67.32158442201991</v>
      </c>
      <c r="V6189" s="10">
        <v>6.8340151503339733E-2</v>
      </c>
    </row>
    <row r="6190" spans="1:22" x14ac:dyDescent="0.25">
      <c r="A6190" s="6">
        <v>44769</v>
      </c>
      <c r="B6190" s="7" t="str">
        <f t="shared" si="96"/>
        <v>7</v>
      </c>
      <c r="C6190" s="17">
        <f>_xlfn.ISOWEEKNUM(Table3[[#This Row],[dt]])</f>
        <v>30</v>
      </c>
      <c r="D6190" s="1">
        <v>16966</v>
      </c>
      <c r="E6190" s="1" t="s">
        <v>10</v>
      </c>
      <c r="F6190" s="1" t="s">
        <v>89</v>
      </c>
      <c r="G6190" s="1" t="s">
        <v>37</v>
      </c>
      <c r="H6190" s="1" t="s">
        <v>11</v>
      </c>
      <c r="I6190" s="1" t="s">
        <v>12</v>
      </c>
      <c r="J6190" s="1" t="s">
        <v>16</v>
      </c>
      <c r="K6190" s="1" t="s">
        <v>15</v>
      </c>
      <c r="L6190" s="1" t="s">
        <v>80</v>
      </c>
      <c r="M6190" s="1">
        <v>131400</v>
      </c>
      <c r="N6190" s="17">
        <v>362.86776420605418</v>
      </c>
      <c r="O6190" s="8">
        <v>1244.0553884001883</v>
      </c>
      <c r="P6190" s="8">
        <v>723.44166239947219</v>
      </c>
      <c r="Q6190" s="8">
        <f>P6190-Table3[[#This Row],[paid]]</f>
        <v>-520.61372600071616</v>
      </c>
      <c r="R6190" s="8">
        <v>1.9936785070515837</v>
      </c>
      <c r="S6190" s="8">
        <v>600</v>
      </c>
      <c r="T6190" s="10">
        <v>0.2</v>
      </c>
      <c r="U6190" s="8">
        <v>536.28097150783708</v>
      </c>
      <c r="V6190" s="10">
        <v>0.12354854104133504</v>
      </c>
    </row>
    <row r="6191" spans="1:22" x14ac:dyDescent="0.25">
      <c r="A6191" s="6">
        <v>44769</v>
      </c>
      <c r="B6191" s="7" t="str">
        <f t="shared" si="96"/>
        <v>7</v>
      </c>
      <c r="C6191" s="17">
        <f>_xlfn.ISOWEEKNUM(Table3[[#This Row],[dt]])</f>
        <v>30</v>
      </c>
      <c r="D6191" s="1">
        <v>2917</v>
      </c>
      <c r="E6191" s="1" t="s">
        <v>10</v>
      </c>
      <c r="F6191" s="1" t="s">
        <v>91</v>
      </c>
      <c r="G6191" s="1" t="s">
        <v>28</v>
      </c>
      <c r="H6191" s="1" t="s">
        <v>17</v>
      </c>
      <c r="I6191" s="1" t="s">
        <v>18</v>
      </c>
      <c r="J6191" s="1" t="s">
        <v>13</v>
      </c>
      <c r="K6191" s="1" t="s">
        <v>15</v>
      </c>
      <c r="L6191" s="1" t="s">
        <v>78</v>
      </c>
      <c r="M6191" s="1">
        <v>33430</v>
      </c>
      <c r="N6191" s="17">
        <v>120.21720368239356</v>
      </c>
      <c r="O6191" s="8">
        <v>876.39633901245713</v>
      </c>
      <c r="P6191" s="8">
        <v>351.193057311882</v>
      </c>
      <c r="Q6191" s="8">
        <f>P6191-Table3[[#This Row],[paid]]</f>
        <v>-525.20328170057519</v>
      </c>
      <c r="R6191" s="8">
        <v>2.9213211300415241</v>
      </c>
      <c r="S6191" s="8">
        <v>400</v>
      </c>
      <c r="T6191" s="10">
        <v>7.0000000000000007E-2</v>
      </c>
      <c r="U6191" s="8">
        <v>93.12253606883678</v>
      </c>
      <c r="V6191" s="10">
        <v>4.4193421125510265E-2</v>
      </c>
    </row>
    <row r="6192" spans="1:22" x14ac:dyDescent="0.25">
      <c r="A6192" s="6">
        <v>44769</v>
      </c>
      <c r="B6192" s="7" t="str">
        <f t="shared" si="96"/>
        <v>7</v>
      </c>
      <c r="C6192" s="17">
        <f>_xlfn.ISOWEEKNUM(Table3[[#This Row],[dt]])</f>
        <v>30</v>
      </c>
      <c r="D6192" s="1">
        <v>18179</v>
      </c>
      <c r="E6192" s="1" t="s">
        <v>10</v>
      </c>
      <c r="F6192" s="1" t="s">
        <v>93</v>
      </c>
      <c r="G6192" s="1" t="s">
        <v>59</v>
      </c>
      <c r="H6192" s="1" t="s">
        <v>11</v>
      </c>
      <c r="I6192" s="1" t="s">
        <v>18</v>
      </c>
      <c r="J6192" s="1" t="s">
        <v>16</v>
      </c>
      <c r="K6192" s="1" t="s">
        <v>15</v>
      </c>
      <c r="L6192" s="1" t="s">
        <v>78</v>
      </c>
      <c r="M6192" s="1">
        <v>89440</v>
      </c>
      <c r="N6192" s="17">
        <v>395.6380421194346</v>
      </c>
      <c r="O6192" s="8">
        <v>1890.7654995413614</v>
      </c>
      <c r="P6192" s="8">
        <v>1355.1789136694181</v>
      </c>
      <c r="Q6192" s="8">
        <f>P6192-Table3[[#This Row],[paid]]</f>
        <v>-535.58658587194327</v>
      </c>
      <c r="R6192" s="8">
        <v>3.4252998180097118</v>
      </c>
      <c r="S6192" s="8">
        <v>1400</v>
      </c>
      <c r="T6192" s="10">
        <v>0.08</v>
      </c>
      <c r="U6192" s="8">
        <v>284.8608227495269</v>
      </c>
      <c r="V6192" s="10">
        <v>3.5033605756921694E-2</v>
      </c>
    </row>
    <row r="6193" spans="1:22" x14ac:dyDescent="0.25">
      <c r="A6193" s="6">
        <v>44769</v>
      </c>
      <c r="B6193" s="7" t="str">
        <f t="shared" si="96"/>
        <v>7</v>
      </c>
      <c r="C6193" s="17">
        <f>_xlfn.ISOWEEKNUM(Table3[[#This Row],[dt]])</f>
        <v>30</v>
      </c>
      <c r="D6193" s="1">
        <v>18235</v>
      </c>
      <c r="E6193" s="1" t="s">
        <v>10</v>
      </c>
      <c r="F6193" s="1" t="s">
        <v>91</v>
      </c>
      <c r="G6193" s="1" t="s">
        <v>27</v>
      </c>
      <c r="H6193" s="1" t="s">
        <v>17</v>
      </c>
      <c r="I6193" s="1" t="s">
        <v>18</v>
      </c>
      <c r="J6193" s="1" t="s">
        <v>16</v>
      </c>
      <c r="K6193" s="1" t="s">
        <v>15</v>
      </c>
      <c r="L6193" s="1" t="s">
        <v>78</v>
      </c>
      <c r="M6193" s="1">
        <v>53430</v>
      </c>
      <c r="N6193" s="17">
        <v>103.4727878563495</v>
      </c>
      <c r="O6193" s="8">
        <v>748.28665795278425</v>
      </c>
      <c r="P6193" s="8">
        <v>189.77281032864025</v>
      </c>
      <c r="Q6193" s="8">
        <f>P6193-Table3[[#This Row],[paid]]</f>
        <v>-558.51384762414398</v>
      </c>
      <c r="R6193" s="8">
        <v>1.8340359263548638</v>
      </c>
      <c r="S6193" s="8">
        <v>400</v>
      </c>
      <c r="T6193" s="10">
        <v>0.06</v>
      </c>
      <c r="U6193" s="8">
        <v>37.045944585237997</v>
      </c>
      <c r="V6193" s="10">
        <v>3.2535346274565058E-2</v>
      </c>
    </row>
    <row r="6194" spans="1:22" x14ac:dyDescent="0.25">
      <c r="A6194" s="6">
        <v>44769</v>
      </c>
      <c r="B6194" s="7" t="str">
        <f t="shared" si="96"/>
        <v>7</v>
      </c>
      <c r="C6194" s="17">
        <f>_xlfn.ISOWEEKNUM(Table3[[#This Row],[dt]])</f>
        <v>30</v>
      </c>
      <c r="D6194" s="1">
        <v>15372</v>
      </c>
      <c r="E6194" s="1" t="s">
        <v>10</v>
      </c>
      <c r="F6194" s="1" t="s">
        <v>94</v>
      </c>
      <c r="G6194" s="1" t="s">
        <v>72</v>
      </c>
      <c r="H6194" s="1" t="s">
        <v>11</v>
      </c>
      <c r="I6194" s="1" t="s">
        <v>12</v>
      </c>
      <c r="J6194" s="1" t="s">
        <v>16</v>
      </c>
      <c r="K6194" s="1" t="s">
        <v>15</v>
      </c>
      <c r="L6194" s="1" t="s">
        <v>79</v>
      </c>
      <c r="M6194" s="1">
        <v>380880</v>
      </c>
      <c r="N6194" s="17">
        <v>1301.6985115591681</v>
      </c>
      <c r="O6194" s="8">
        <v>3554.5365333796672</v>
      </c>
      <c r="P6194" s="8">
        <v>2977.4355950984541</v>
      </c>
      <c r="Q6194" s="8">
        <f>P6194-Table3[[#This Row],[paid]]</f>
        <v>-577.10093828121308</v>
      </c>
      <c r="R6194" s="8">
        <v>2.2873465465763623</v>
      </c>
      <c r="S6194" s="8">
        <v>2000</v>
      </c>
      <c r="T6194" s="10">
        <v>0.105</v>
      </c>
      <c r="U6194" s="8">
        <v>720.72851150451106</v>
      </c>
      <c r="V6194" s="10">
        <v>4.0343918364458574E-2</v>
      </c>
    </row>
    <row r="6195" spans="1:22" x14ac:dyDescent="0.25">
      <c r="A6195" s="6">
        <v>44769</v>
      </c>
      <c r="B6195" s="7" t="str">
        <f t="shared" si="96"/>
        <v>7</v>
      </c>
      <c r="C6195" s="17">
        <f>_xlfn.ISOWEEKNUM(Table3[[#This Row],[dt]])</f>
        <v>30</v>
      </c>
      <c r="D6195" s="1">
        <v>17673</v>
      </c>
      <c r="E6195" s="1" t="s">
        <v>10</v>
      </c>
      <c r="F6195" s="1" t="s">
        <v>89</v>
      </c>
      <c r="G6195" s="1" t="s">
        <v>32</v>
      </c>
      <c r="H6195" s="1" t="s">
        <v>11</v>
      </c>
      <c r="I6195" s="1" t="s">
        <v>18</v>
      </c>
      <c r="J6195" s="1" t="s">
        <v>16</v>
      </c>
      <c r="K6195" s="1" t="s">
        <v>14</v>
      </c>
      <c r="L6195" s="1" t="s">
        <v>80</v>
      </c>
      <c r="M6195" s="1">
        <v>105410</v>
      </c>
      <c r="N6195" s="17">
        <v>271.22888055305822</v>
      </c>
      <c r="O6195" s="8">
        <v>1317.9377385986995</v>
      </c>
      <c r="P6195" s="8">
        <v>717.79674192520952</v>
      </c>
      <c r="Q6195" s="8">
        <f>P6195-Table3[[#This Row],[paid]]</f>
        <v>-600.14099667349001</v>
      </c>
      <c r="R6195" s="8">
        <v>2.6464613224873483</v>
      </c>
      <c r="S6195" s="8">
        <v>600</v>
      </c>
      <c r="T6195" s="10">
        <v>0.1</v>
      </c>
      <c r="U6195" s="8">
        <v>234.24289234764208</v>
      </c>
      <c r="V6195" s="10">
        <v>5.4389327476228849E-2</v>
      </c>
    </row>
    <row r="6196" spans="1:22" x14ac:dyDescent="0.25">
      <c r="A6196" s="6">
        <v>44769</v>
      </c>
      <c r="B6196" s="7" t="str">
        <f t="shared" si="96"/>
        <v>7</v>
      </c>
      <c r="C6196" s="17">
        <f>_xlfn.ISOWEEKNUM(Table3[[#This Row],[dt]])</f>
        <v>30</v>
      </c>
      <c r="D6196" s="1">
        <v>7282</v>
      </c>
      <c r="E6196" s="1" t="s">
        <v>10</v>
      </c>
      <c r="F6196" s="1" t="s">
        <v>94</v>
      </c>
      <c r="G6196" s="1" t="s">
        <v>61</v>
      </c>
      <c r="H6196" s="1" t="s">
        <v>19</v>
      </c>
      <c r="I6196" s="1" t="s">
        <v>21</v>
      </c>
      <c r="J6196" s="1" t="s">
        <v>13</v>
      </c>
      <c r="K6196" s="1" t="s">
        <v>15</v>
      </c>
      <c r="L6196" s="1" t="s">
        <v>79</v>
      </c>
      <c r="M6196" s="1">
        <v>40830</v>
      </c>
      <c r="N6196" s="17">
        <v>49.37807295796987</v>
      </c>
      <c r="O6196" s="8">
        <v>708.6736825565207</v>
      </c>
      <c r="P6196" s="8">
        <v>95.609127870680481</v>
      </c>
      <c r="Q6196" s="8">
        <f>P6196-Table3[[#This Row],[paid]]</f>
        <v>-613.06455468584022</v>
      </c>
      <c r="R6196" s="8">
        <v>1.9362668922309307</v>
      </c>
      <c r="S6196" s="8">
        <v>200</v>
      </c>
      <c r="T6196" s="10">
        <v>0.02</v>
      </c>
      <c r="U6196" s="8">
        <v>9.1861324910173732</v>
      </c>
      <c r="V6196" s="10">
        <v>1.6013346381603514E-2</v>
      </c>
    </row>
    <row r="6197" spans="1:22" x14ac:dyDescent="0.25">
      <c r="A6197" s="6">
        <v>44769</v>
      </c>
      <c r="B6197" s="7" t="str">
        <f t="shared" si="96"/>
        <v>7</v>
      </c>
      <c r="C6197" s="17">
        <f>_xlfn.ISOWEEKNUM(Table3[[#This Row],[dt]])</f>
        <v>30</v>
      </c>
      <c r="D6197" s="1">
        <v>12891</v>
      </c>
      <c r="E6197" s="1" t="s">
        <v>10</v>
      </c>
      <c r="F6197" s="1" t="s">
        <v>95</v>
      </c>
      <c r="G6197" s="1" t="s">
        <v>46</v>
      </c>
      <c r="H6197" s="1" t="s">
        <v>19</v>
      </c>
      <c r="I6197" s="1" t="s">
        <v>12</v>
      </c>
      <c r="J6197" s="1" t="s">
        <v>16</v>
      </c>
      <c r="K6197" s="1" t="s">
        <v>14</v>
      </c>
      <c r="L6197" s="1" t="s">
        <v>81</v>
      </c>
      <c r="M6197" s="1">
        <v>29130</v>
      </c>
      <c r="N6197" s="17">
        <v>85.31881228117426</v>
      </c>
      <c r="O6197" s="8">
        <v>757.8071920712033</v>
      </c>
      <c r="P6197" s="8">
        <v>123.86055472346122</v>
      </c>
      <c r="Q6197" s="8">
        <f>P6197-Table3[[#This Row],[paid]]</f>
        <v>-633.94663734774213</v>
      </c>
      <c r="R6197" s="8">
        <v>1.4517379158452171</v>
      </c>
      <c r="S6197" s="8">
        <v>200</v>
      </c>
      <c r="T6197" s="10">
        <v>0.08</v>
      </c>
      <c r="U6197" s="8">
        <v>16.787354814400878</v>
      </c>
      <c r="V6197" s="10">
        <v>2.2589051658242303E-2</v>
      </c>
    </row>
    <row r="6198" spans="1:22" x14ac:dyDescent="0.25">
      <c r="A6198" s="6">
        <v>44769</v>
      </c>
      <c r="B6198" s="7" t="str">
        <f t="shared" si="96"/>
        <v>7</v>
      </c>
      <c r="C6198" s="17">
        <f>_xlfn.ISOWEEKNUM(Table3[[#This Row],[dt]])</f>
        <v>30</v>
      </c>
      <c r="D6198" s="1">
        <v>18202</v>
      </c>
      <c r="E6198" s="1" t="s">
        <v>10</v>
      </c>
      <c r="F6198" s="1" t="s">
        <v>90</v>
      </c>
      <c r="G6198" s="1" t="s">
        <v>36</v>
      </c>
      <c r="H6198" s="1" t="s">
        <v>19</v>
      </c>
      <c r="I6198" s="1" t="s">
        <v>18</v>
      </c>
      <c r="J6198" s="1" t="s">
        <v>16</v>
      </c>
      <c r="K6198" s="1" t="s">
        <v>15</v>
      </c>
      <c r="L6198" s="1" t="s">
        <v>80</v>
      </c>
      <c r="M6198" s="1">
        <v>44310</v>
      </c>
      <c r="N6198" s="17">
        <v>43.207082371054661</v>
      </c>
      <c r="O6198" s="8">
        <v>1042.9340613816819</v>
      </c>
      <c r="P6198" s="8">
        <v>395.28191138330618</v>
      </c>
      <c r="Q6198" s="8">
        <f>P6198-Table3[[#This Row],[paid]]</f>
        <v>-647.65214999837576</v>
      </c>
      <c r="R6198" s="8">
        <v>9.1485443980849279</v>
      </c>
      <c r="S6198" s="8">
        <v>200</v>
      </c>
      <c r="T6198" s="10">
        <v>4.4999999999999998E-2</v>
      </c>
      <c r="U6198" s="8">
        <v>98.587636035788464</v>
      </c>
      <c r="V6198" s="10">
        <v>4.1568491244968579E-2</v>
      </c>
    </row>
    <row r="6199" spans="1:22" x14ac:dyDescent="0.25">
      <c r="A6199" s="6">
        <v>44769</v>
      </c>
      <c r="B6199" s="7" t="str">
        <f t="shared" si="96"/>
        <v>7</v>
      </c>
      <c r="C6199" s="17">
        <f>_xlfn.ISOWEEKNUM(Table3[[#This Row],[dt]])</f>
        <v>30</v>
      </c>
      <c r="D6199" s="1">
        <v>16846</v>
      </c>
      <c r="E6199" s="1" t="s">
        <v>10</v>
      </c>
      <c r="F6199" s="1" t="s">
        <v>89</v>
      </c>
      <c r="G6199" s="1" t="s">
        <v>26</v>
      </c>
      <c r="H6199" s="1" t="s">
        <v>11</v>
      </c>
      <c r="I6199" s="1" t="s">
        <v>12</v>
      </c>
      <c r="J6199" s="1" t="s">
        <v>13</v>
      </c>
      <c r="K6199" s="1" t="s">
        <v>15</v>
      </c>
      <c r="L6199" s="1" t="s">
        <v>78</v>
      </c>
      <c r="M6199" s="1">
        <v>119930</v>
      </c>
      <c r="N6199" s="17">
        <v>554.91858223342729</v>
      </c>
      <c r="O6199" s="8">
        <v>1689.5988400215497</v>
      </c>
      <c r="P6199" s="8">
        <v>1001.6984966324803</v>
      </c>
      <c r="Q6199" s="8">
        <f>P6199-Table3[[#This Row],[paid]]</f>
        <v>-687.90034338906935</v>
      </c>
      <c r="R6199" s="8">
        <v>1.8051269658349889</v>
      </c>
      <c r="S6199" s="8">
        <v>400</v>
      </c>
      <c r="T6199" s="10">
        <v>0.06</v>
      </c>
      <c r="U6199" s="8">
        <v>143.81930610462371</v>
      </c>
      <c r="V6199" s="10">
        <v>2.3929240616166247E-2</v>
      </c>
    </row>
    <row r="6200" spans="1:22" x14ac:dyDescent="0.25">
      <c r="A6200" s="6">
        <v>44769</v>
      </c>
      <c r="B6200" s="7" t="str">
        <f t="shared" si="96"/>
        <v>7</v>
      </c>
      <c r="C6200" s="17">
        <f>_xlfn.ISOWEEKNUM(Table3[[#This Row],[dt]])</f>
        <v>30</v>
      </c>
      <c r="D6200" s="1">
        <v>17870</v>
      </c>
      <c r="E6200" s="1" t="s">
        <v>10</v>
      </c>
      <c r="F6200" s="1" t="s">
        <v>93</v>
      </c>
      <c r="G6200" s="1" t="s">
        <v>45</v>
      </c>
      <c r="H6200" s="1" t="s">
        <v>11</v>
      </c>
      <c r="I6200" s="1" t="s">
        <v>12</v>
      </c>
      <c r="J6200" s="1" t="s">
        <v>13</v>
      </c>
      <c r="K6200" s="1" t="s">
        <v>14</v>
      </c>
      <c r="L6200" s="1" t="s">
        <v>79</v>
      </c>
      <c r="M6200" s="1">
        <v>109250</v>
      </c>
      <c r="N6200" s="17">
        <v>270.92916283348666</v>
      </c>
      <c r="O6200" s="8">
        <v>2592.2745560116941</v>
      </c>
      <c r="P6200" s="8">
        <v>1887.9644497171955</v>
      </c>
      <c r="Q6200" s="8">
        <f>P6200-Table3[[#This Row],[paid]]</f>
        <v>-704.31010629449861</v>
      </c>
      <c r="R6200" s="8">
        <v>6.968479989278749</v>
      </c>
      <c r="S6200" s="8">
        <v>1600</v>
      </c>
      <c r="T6200" s="10">
        <v>0.12</v>
      </c>
      <c r="U6200" s="8">
        <v>828.47851681490636</v>
      </c>
      <c r="V6200" s="10">
        <v>7.313683942680585E-2</v>
      </c>
    </row>
    <row r="6201" spans="1:22" x14ac:dyDescent="0.25">
      <c r="A6201" s="6">
        <v>44769</v>
      </c>
      <c r="B6201" s="7" t="str">
        <f t="shared" si="96"/>
        <v>7</v>
      </c>
      <c r="C6201" s="17">
        <f>_xlfn.ISOWEEKNUM(Table3[[#This Row],[dt]])</f>
        <v>30</v>
      </c>
      <c r="D6201" s="1">
        <v>16862</v>
      </c>
      <c r="E6201" s="1" t="s">
        <v>10</v>
      </c>
      <c r="F6201" s="1" t="s">
        <v>92</v>
      </c>
      <c r="G6201" s="1" t="s">
        <v>28</v>
      </c>
      <c r="H6201" s="1" t="s">
        <v>17</v>
      </c>
      <c r="I6201" s="1" t="s">
        <v>12</v>
      </c>
      <c r="J6201" s="1" t="s">
        <v>13</v>
      </c>
      <c r="K6201" s="1" t="s">
        <v>14</v>
      </c>
      <c r="L6201" s="1" t="s">
        <v>79</v>
      </c>
      <c r="M6201" s="1">
        <v>36000</v>
      </c>
      <c r="N6201" s="17">
        <v>138.08975834292289</v>
      </c>
      <c r="O6201" s="8">
        <v>1676.9052664654453</v>
      </c>
      <c r="P6201" s="8">
        <v>964.84767920911702</v>
      </c>
      <c r="Q6201" s="8">
        <f>P6201-Table3[[#This Row],[paid]]</f>
        <v>-712.05758725632825</v>
      </c>
      <c r="R6201" s="8">
        <v>6.9871052769393565</v>
      </c>
      <c r="S6201" s="8">
        <v>1000</v>
      </c>
      <c r="T6201" s="10">
        <v>0.09</v>
      </c>
      <c r="U6201" s="8">
        <v>380.00128113892453</v>
      </c>
      <c r="V6201" s="10">
        <v>6.5640979629449647E-2</v>
      </c>
    </row>
    <row r="6202" spans="1:22" x14ac:dyDescent="0.25">
      <c r="A6202" s="6">
        <v>44769</v>
      </c>
      <c r="B6202" s="7" t="str">
        <f t="shared" si="96"/>
        <v>7</v>
      </c>
      <c r="C6202" s="17">
        <f>_xlfn.ISOWEEKNUM(Table3[[#This Row],[dt]])</f>
        <v>30</v>
      </c>
      <c r="D6202" s="1">
        <v>9121</v>
      </c>
      <c r="E6202" s="1" t="s">
        <v>10</v>
      </c>
      <c r="F6202" s="1" t="s">
        <v>95</v>
      </c>
      <c r="G6202" s="1" t="s">
        <v>57</v>
      </c>
      <c r="H6202" s="1" t="s">
        <v>11</v>
      </c>
      <c r="I6202" s="1" t="s">
        <v>18</v>
      </c>
      <c r="J6202" s="1" t="s">
        <v>13</v>
      </c>
      <c r="K6202" s="1" t="s">
        <v>14</v>
      </c>
      <c r="L6202" s="1" t="s">
        <v>81</v>
      </c>
      <c r="M6202" s="1">
        <v>151080</v>
      </c>
      <c r="N6202" s="17">
        <v>365.23291492329145</v>
      </c>
      <c r="O6202" s="8">
        <v>3356.5047722376835</v>
      </c>
      <c r="P6202" s="8">
        <v>2619.457311791256</v>
      </c>
      <c r="Q6202" s="8">
        <f>P6202-Table3[[#This Row],[paid]]</f>
        <v>-737.04746044642752</v>
      </c>
      <c r="R6202" s="8">
        <v>7.1720187440976151</v>
      </c>
      <c r="S6202" s="8">
        <v>2000</v>
      </c>
      <c r="T6202" s="10">
        <v>0.125</v>
      </c>
      <c r="U6202" s="8">
        <v>881.83433573251602</v>
      </c>
      <c r="V6202" s="10">
        <v>5.6107953592971119E-2</v>
      </c>
    </row>
    <row r="6203" spans="1:22" x14ac:dyDescent="0.25">
      <c r="A6203" s="6">
        <v>44769</v>
      </c>
      <c r="B6203" s="7" t="str">
        <f t="shared" si="96"/>
        <v>7</v>
      </c>
      <c r="C6203" s="17">
        <f>_xlfn.ISOWEEKNUM(Table3[[#This Row],[dt]])</f>
        <v>30</v>
      </c>
      <c r="D6203" s="1">
        <v>13250</v>
      </c>
      <c r="E6203" s="1" t="s">
        <v>10</v>
      </c>
      <c r="F6203" s="1" t="s">
        <v>95</v>
      </c>
      <c r="G6203" s="1" t="s">
        <v>27</v>
      </c>
      <c r="H6203" s="1" t="s">
        <v>11</v>
      </c>
      <c r="I6203" s="1" t="s">
        <v>18</v>
      </c>
      <c r="J6203" s="1" t="s">
        <v>13</v>
      </c>
      <c r="K6203" s="1" t="s">
        <v>15</v>
      </c>
      <c r="L6203" s="1" t="s">
        <v>78</v>
      </c>
      <c r="M6203" s="1">
        <v>67450</v>
      </c>
      <c r="N6203" s="17">
        <v>166.92239160562266</v>
      </c>
      <c r="O6203" s="8">
        <v>1718.4492167644846</v>
      </c>
      <c r="P6203" s="8">
        <v>956.15884371712275</v>
      </c>
      <c r="Q6203" s="8">
        <f>P6203-Table3[[#This Row],[paid]]</f>
        <v>-762.29037304736187</v>
      </c>
      <c r="R6203" s="8">
        <v>5.7281640558816145</v>
      </c>
      <c r="S6203" s="8">
        <v>800</v>
      </c>
      <c r="T6203" s="10">
        <v>7.0000000000000007E-2</v>
      </c>
      <c r="U6203" s="8">
        <v>122.9302239394722</v>
      </c>
      <c r="V6203" s="10">
        <v>2.1427789735154228E-2</v>
      </c>
    </row>
    <row r="6204" spans="1:22" x14ac:dyDescent="0.25">
      <c r="A6204" s="6">
        <v>44769</v>
      </c>
      <c r="B6204" s="7" t="str">
        <f t="shared" si="96"/>
        <v>7</v>
      </c>
      <c r="C6204" s="17">
        <f>_xlfn.ISOWEEKNUM(Table3[[#This Row],[dt]])</f>
        <v>30</v>
      </c>
      <c r="D6204" s="1">
        <v>18201</v>
      </c>
      <c r="E6204" s="1" t="s">
        <v>10</v>
      </c>
      <c r="F6204" s="1" t="s">
        <v>95</v>
      </c>
      <c r="G6204" s="1" t="s">
        <v>35</v>
      </c>
      <c r="H6204" s="1" t="s">
        <v>11</v>
      </c>
      <c r="I6204" s="1" t="s">
        <v>18</v>
      </c>
      <c r="J6204" s="1" t="s">
        <v>16</v>
      </c>
      <c r="K6204" s="1" t="s">
        <v>15</v>
      </c>
      <c r="L6204" s="1" t="s">
        <v>76</v>
      </c>
      <c r="M6204" s="1">
        <v>61070</v>
      </c>
      <c r="N6204" s="17">
        <v>264.289984121548</v>
      </c>
      <c r="O6204" s="8">
        <v>1141.6213789214082</v>
      </c>
      <c r="P6204" s="8">
        <v>361.7734965323246</v>
      </c>
      <c r="Q6204" s="8">
        <f>P6204-Table3[[#This Row],[paid]]</f>
        <v>-779.84788238908368</v>
      </c>
      <c r="R6204" s="8">
        <v>1.3688505742462929</v>
      </c>
      <c r="S6204" s="8">
        <v>600</v>
      </c>
      <c r="T6204" s="10">
        <v>0.15</v>
      </c>
      <c r="U6204" s="8">
        <v>188.10866268215071</v>
      </c>
      <c r="V6204" s="10">
        <v>8.6660421730360745E-2</v>
      </c>
    </row>
    <row r="6205" spans="1:22" x14ac:dyDescent="0.25">
      <c r="A6205" s="6">
        <v>44769</v>
      </c>
      <c r="B6205" s="7" t="str">
        <f t="shared" si="96"/>
        <v>7</v>
      </c>
      <c r="C6205" s="17">
        <f>_xlfn.ISOWEEKNUM(Table3[[#This Row],[dt]])</f>
        <v>30</v>
      </c>
      <c r="D6205" s="1">
        <v>17957</v>
      </c>
      <c r="E6205" s="1" t="s">
        <v>10</v>
      </c>
      <c r="F6205" s="1" t="s">
        <v>92</v>
      </c>
      <c r="G6205" s="1" t="s">
        <v>50</v>
      </c>
      <c r="H6205" s="1" t="s">
        <v>17</v>
      </c>
      <c r="I6205" s="1" t="s">
        <v>12</v>
      </c>
      <c r="J6205" s="1" t="s">
        <v>16</v>
      </c>
      <c r="K6205" s="1" t="s">
        <v>15</v>
      </c>
      <c r="L6205" s="1" t="s">
        <v>75</v>
      </c>
      <c r="M6205" s="1">
        <v>208200</v>
      </c>
      <c r="N6205" s="17">
        <v>882.23784417106037</v>
      </c>
      <c r="O6205" s="8">
        <v>2531.5002820103227</v>
      </c>
      <c r="P6205" s="8">
        <v>1715.3497321960203</v>
      </c>
      <c r="Q6205" s="8">
        <f>P6205-Table3[[#This Row],[paid]]</f>
        <v>-816.15054981430239</v>
      </c>
      <c r="R6205" s="8">
        <v>1.9443166528497102</v>
      </c>
      <c r="S6205" s="8">
        <v>1400</v>
      </c>
      <c r="T6205" s="10">
        <v>0.06</v>
      </c>
      <c r="U6205" s="8">
        <v>163.2495667596753</v>
      </c>
      <c r="V6205" s="10">
        <v>1.5861640699812316E-2</v>
      </c>
    </row>
    <row r="6206" spans="1:22" x14ac:dyDescent="0.25">
      <c r="A6206" s="6">
        <v>44769</v>
      </c>
      <c r="B6206" s="7" t="str">
        <f t="shared" si="96"/>
        <v>7</v>
      </c>
      <c r="C6206" s="17">
        <f>_xlfn.ISOWEEKNUM(Table3[[#This Row],[dt]])</f>
        <v>30</v>
      </c>
      <c r="D6206" s="1">
        <v>2647</v>
      </c>
      <c r="E6206" s="1" t="s">
        <v>10</v>
      </c>
      <c r="F6206" s="1" t="s">
        <v>91</v>
      </c>
      <c r="G6206" s="1" t="s">
        <v>43</v>
      </c>
      <c r="H6206" s="1" t="s">
        <v>11</v>
      </c>
      <c r="I6206" s="1" t="s">
        <v>21</v>
      </c>
      <c r="J6206" s="1" t="s">
        <v>13</v>
      </c>
      <c r="K6206" s="1" t="s">
        <v>14</v>
      </c>
      <c r="L6206" s="1" t="s">
        <v>76</v>
      </c>
      <c r="M6206" s="1">
        <v>95040</v>
      </c>
      <c r="N6206" s="17">
        <v>318.52947273858058</v>
      </c>
      <c r="O6206" s="8">
        <v>2023.8896991580414</v>
      </c>
      <c r="P6206" s="8">
        <v>1107.6778672746657</v>
      </c>
      <c r="Q6206" s="8">
        <f>P6206-Table3[[#This Row],[paid]]</f>
        <v>-916.21183188337568</v>
      </c>
      <c r="R6206" s="8">
        <v>3.477473709893542</v>
      </c>
      <c r="S6206" s="8">
        <v>1400</v>
      </c>
      <c r="T6206" s="10">
        <v>0.08</v>
      </c>
      <c r="U6206" s="8">
        <v>69.676272051331182</v>
      </c>
      <c r="V6206" s="10">
        <v>1.0483835013447684E-2</v>
      </c>
    </row>
    <row r="6207" spans="1:22" x14ac:dyDescent="0.25">
      <c r="A6207" s="6">
        <v>44769</v>
      </c>
      <c r="B6207" s="7" t="str">
        <f t="shared" si="96"/>
        <v>7</v>
      </c>
      <c r="C6207" s="17">
        <f>_xlfn.ISOWEEKNUM(Table3[[#This Row],[dt]])</f>
        <v>30</v>
      </c>
      <c r="D6207" s="1">
        <v>5638</v>
      </c>
      <c r="E6207" s="1" t="s">
        <v>10</v>
      </c>
      <c r="F6207" s="1" t="s">
        <v>89</v>
      </c>
      <c r="G6207" s="1" t="s">
        <v>51</v>
      </c>
      <c r="H6207" s="1" t="s">
        <v>11</v>
      </c>
      <c r="I6207" s="1" t="s">
        <v>12</v>
      </c>
      <c r="J6207" s="1" t="s">
        <v>16</v>
      </c>
      <c r="K6207" s="1" t="s">
        <v>15</v>
      </c>
      <c r="L6207" s="1" t="s">
        <v>80</v>
      </c>
      <c r="M6207" s="1">
        <v>306660</v>
      </c>
      <c r="N6207" s="17">
        <v>522.8960406009586</v>
      </c>
      <c r="O6207" s="8">
        <v>3227.1655590292471</v>
      </c>
      <c r="P6207" s="8">
        <v>2214.5303060107253</v>
      </c>
      <c r="Q6207" s="8">
        <f>P6207-Table3[[#This Row],[paid]]</f>
        <v>-1012.6352530185218</v>
      </c>
      <c r="R6207" s="8">
        <v>4.2351254055501935</v>
      </c>
      <c r="S6207" s="8">
        <v>1200</v>
      </c>
      <c r="T6207" s="10">
        <v>0.04</v>
      </c>
      <c r="U6207" s="8">
        <v>262.64595621004929</v>
      </c>
      <c r="V6207" s="10">
        <v>1.9766867003894691E-2</v>
      </c>
    </row>
    <row r="6208" spans="1:22" x14ac:dyDescent="0.25">
      <c r="A6208" s="6">
        <v>44769</v>
      </c>
      <c r="B6208" s="7" t="str">
        <f t="shared" si="96"/>
        <v>7</v>
      </c>
      <c r="C6208" s="17">
        <f>_xlfn.ISOWEEKNUM(Table3[[#This Row],[dt]])</f>
        <v>30</v>
      </c>
      <c r="D6208" s="1">
        <v>16911</v>
      </c>
      <c r="E6208" s="1" t="s">
        <v>10</v>
      </c>
      <c r="F6208" s="1" t="s">
        <v>90</v>
      </c>
      <c r="G6208" s="1" t="s">
        <v>30</v>
      </c>
      <c r="H6208" s="1" t="s">
        <v>11</v>
      </c>
      <c r="I6208" s="1" t="s">
        <v>18</v>
      </c>
      <c r="J6208" s="1" t="s">
        <v>16</v>
      </c>
      <c r="K6208" s="1" t="s">
        <v>15</v>
      </c>
      <c r="L6208" s="1" t="s">
        <v>77</v>
      </c>
      <c r="M6208" s="1">
        <v>91740</v>
      </c>
      <c r="N6208" s="17">
        <v>305.4803113021257</v>
      </c>
      <c r="O6208" s="8">
        <v>2802.7592817198829</v>
      </c>
      <c r="P6208" s="8">
        <v>1659.2786393114573</v>
      </c>
      <c r="Q6208" s="8">
        <f>P6208-Table3[[#This Row],[paid]]</f>
        <v>-1143.4806424084256</v>
      </c>
      <c r="R6208" s="8">
        <v>5.431704034340858</v>
      </c>
      <c r="S6208" s="8">
        <v>1600</v>
      </c>
      <c r="T6208" s="10">
        <v>0.11</v>
      </c>
      <c r="U6208" s="8">
        <v>535.95388240844886</v>
      </c>
      <c r="V6208" s="10">
        <v>5.3834024588625962E-2</v>
      </c>
    </row>
    <row r="6209" spans="1:22" x14ac:dyDescent="0.25">
      <c r="A6209" s="6">
        <v>44769</v>
      </c>
      <c r="B6209" s="7" t="str">
        <f t="shared" si="96"/>
        <v>7</v>
      </c>
      <c r="C6209" s="17">
        <f>_xlfn.ISOWEEKNUM(Table3[[#This Row],[dt]])</f>
        <v>30</v>
      </c>
      <c r="D6209" s="1">
        <v>15169</v>
      </c>
      <c r="E6209" s="1" t="s">
        <v>10</v>
      </c>
      <c r="F6209" s="1" t="s">
        <v>93</v>
      </c>
      <c r="G6209" s="1" t="s">
        <v>27</v>
      </c>
      <c r="H6209" s="1" t="s">
        <v>11</v>
      </c>
      <c r="I6209" s="1" t="s">
        <v>18</v>
      </c>
      <c r="J6209" s="1" t="s">
        <v>13</v>
      </c>
      <c r="K6209" s="1" t="s">
        <v>14</v>
      </c>
      <c r="L6209" s="1" t="s">
        <v>76</v>
      </c>
      <c r="M6209" s="1">
        <v>73480</v>
      </c>
      <c r="N6209" s="17">
        <v>323.09421056917193</v>
      </c>
      <c r="O6209" s="8">
        <v>1714.5865048791804</v>
      </c>
      <c r="P6209" s="8">
        <v>569.93104243466507</v>
      </c>
      <c r="Q6209" s="8">
        <f>P6209-Table3[[#This Row],[paid]]</f>
        <v>-1144.6554624445153</v>
      </c>
      <c r="R6209" s="8">
        <v>1.7639778856781692</v>
      </c>
      <c r="S6209" s="8">
        <v>800</v>
      </c>
      <c r="T6209" s="10">
        <v>0.09</v>
      </c>
      <c r="U6209" s="8">
        <v>161.65932603285336</v>
      </c>
      <c r="V6209" s="10">
        <v>4.727452796811684E-2</v>
      </c>
    </row>
    <row r="6210" spans="1:22" x14ac:dyDescent="0.25">
      <c r="A6210" s="6">
        <v>44769</v>
      </c>
      <c r="B6210" s="7" t="str">
        <f t="shared" ref="B6210:B6273" si="97">TEXT(A6210,"M")</f>
        <v>7</v>
      </c>
      <c r="C6210" s="17">
        <f>_xlfn.ISOWEEKNUM(Table3[[#This Row],[dt]])</f>
        <v>30</v>
      </c>
      <c r="D6210" s="1">
        <v>18221</v>
      </c>
      <c r="E6210" s="1" t="s">
        <v>10</v>
      </c>
      <c r="F6210" s="1" t="s">
        <v>94</v>
      </c>
      <c r="G6210" s="1" t="s">
        <v>45</v>
      </c>
      <c r="H6210" s="1" t="s">
        <v>11</v>
      </c>
      <c r="I6210" s="1" t="s">
        <v>12</v>
      </c>
      <c r="J6210" s="1" t="s">
        <v>13</v>
      </c>
      <c r="K6210" s="1" t="s">
        <v>15</v>
      </c>
      <c r="L6210" s="1" t="s">
        <v>77</v>
      </c>
      <c r="M6210" s="1">
        <v>83400</v>
      </c>
      <c r="N6210" s="17">
        <v>201.96347928529354</v>
      </c>
      <c r="O6210" s="8">
        <v>2103.5998384342251</v>
      </c>
      <c r="P6210" s="8">
        <v>956.87014052738175</v>
      </c>
      <c r="Q6210" s="8">
        <f>P6210-Table3[[#This Row],[paid]]</f>
        <v>-1146.7296979068433</v>
      </c>
      <c r="R6210" s="8">
        <v>4.7378374739509574</v>
      </c>
      <c r="S6210" s="8">
        <v>1000</v>
      </c>
      <c r="T6210" s="10">
        <v>0.13</v>
      </c>
      <c r="U6210" s="8">
        <v>419.23918284569214</v>
      </c>
      <c r="V6210" s="10">
        <v>7.3022653943865229E-2</v>
      </c>
    </row>
    <row r="6211" spans="1:22" x14ac:dyDescent="0.25">
      <c r="A6211" s="6">
        <v>44769</v>
      </c>
      <c r="B6211" s="7" t="str">
        <f t="shared" si="97"/>
        <v>7</v>
      </c>
      <c r="C6211" s="17">
        <f>_xlfn.ISOWEEKNUM(Table3[[#This Row],[dt]])</f>
        <v>30</v>
      </c>
      <c r="D6211" s="1">
        <v>18106</v>
      </c>
      <c r="E6211" s="1" t="s">
        <v>10</v>
      </c>
      <c r="F6211" s="1" t="s">
        <v>90</v>
      </c>
      <c r="G6211" s="1" t="s">
        <v>30</v>
      </c>
      <c r="H6211" s="1" t="s">
        <v>11</v>
      </c>
      <c r="I6211" s="1" t="s">
        <v>18</v>
      </c>
      <c r="J6211" s="1" t="s">
        <v>16</v>
      </c>
      <c r="K6211" s="1" t="s">
        <v>15</v>
      </c>
      <c r="L6211" s="1" t="s">
        <v>81</v>
      </c>
      <c r="M6211" s="1">
        <v>136780</v>
      </c>
      <c r="N6211" s="17">
        <v>308.48823509610531</v>
      </c>
      <c r="O6211" s="8">
        <v>1581.0539817377482</v>
      </c>
      <c r="P6211" s="8">
        <v>404.42500200493191</v>
      </c>
      <c r="Q6211" s="8">
        <f>P6211-Table3[[#This Row],[paid]]</f>
        <v>-1176.6289797328163</v>
      </c>
      <c r="R6211" s="8">
        <v>1.3109900346084149</v>
      </c>
      <c r="S6211" s="8">
        <v>400</v>
      </c>
      <c r="T6211" s="10">
        <v>0.06</v>
      </c>
      <c r="U6211" s="8">
        <v>62.230331795814458</v>
      </c>
      <c r="V6211" s="10">
        <v>2.5645600332698013E-2</v>
      </c>
    </row>
    <row r="6212" spans="1:22" x14ac:dyDescent="0.25">
      <c r="A6212" s="6">
        <v>44769</v>
      </c>
      <c r="B6212" s="7" t="str">
        <f t="shared" si="97"/>
        <v>7</v>
      </c>
      <c r="C6212" s="17">
        <f>_xlfn.ISOWEEKNUM(Table3[[#This Row],[dt]])</f>
        <v>30</v>
      </c>
      <c r="D6212" s="1">
        <v>17849</v>
      </c>
      <c r="E6212" s="1" t="s">
        <v>10</v>
      </c>
      <c r="F6212" s="1" t="s">
        <v>92</v>
      </c>
      <c r="G6212" s="1" t="s">
        <v>36</v>
      </c>
      <c r="H6212" s="1" t="s">
        <v>11</v>
      </c>
      <c r="I6212" s="1" t="s">
        <v>18</v>
      </c>
      <c r="J6212" s="1" t="s">
        <v>16</v>
      </c>
      <c r="K6212" s="1" t="s">
        <v>15</v>
      </c>
      <c r="L6212" s="1" t="s">
        <v>78</v>
      </c>
      <c r="M6212" s="1">
        <v>170450</v>
      </c>
      <c r="N6212" s="17">
        <v>214.61172841449212</v>
      </c>
      <c r="O6212" s="8">
        <v>2257.4844107596355</v>
      </c>
      <c r="P6212" s="8">
        <v>1009.3388151289513</v>
      </c>
      <c r="Q6212" s="8">
        <f>P6212-Table3[[#This Row],[paid]]</f>
        <v>-1248.1455956306841</v>
      </c>
      <c r="R6212" s="8">
        <v>4.7030925224159068</v>
      </c>
      <c r="S6212" s="8">
        <v>800</v>
      </c>
      <c r="T6212" s="10">
        <v>0.08</v>
      </c>
      <c r="U6212" s="8">
        <v>117.42890776108115</v>
      </c>
      <c r="V6212" s="10">
        <v>1.9390401254257165E-2</v>
      </c>
    </row>
    <row r="6213" spans="1:22" x14ac:dyDescent="0.25">
      <c r="A6213" s="6">
        <v>44769</v>
      </c>
      <c r="B6213" s="7" t="str">
        <f t="shared" si="97"/>
        <v>7</v>
      </c>
      <c r="C6213" s="17">
        <f>_xlfn.ISOWEEKNUM(Table3[[#This Row],[dt]])</f>
        <v>30</v>
      </c>
      <c r="D6213" s="1">
        <v>18237</v>
      </c>
      <c r="E6213" s="1" t="s">
        <v>10</v>
      </c>
      <c r="F6213" s="1" t="s">
        <v>92</v>
      </c>
      <c r="G6213" s="1" t="s">
        <v>74</v>
      </c>
      <c r="H6213" s="1" t="s">
        <v>11</v>
      </c>
      <c r="I6213" s="1" t="s">
        <v>18</v>
      </c>
      <c r="J6213" s="1" t="s">
        <v>16</v>
      </c>
      <c r="K6213" s="1" t="s">
        <v>15</v>
      </c>
      <c r="L6213" s="1" t="s">
        <v>81</v>
      </c>
      <c r="M6213" s="1">
        <v>110130</v>
      </c>
      <c r="N6213" s="17">
        <v>227.30392379224315</v>
      </c>
      <c r="O6213" s="8">
        <v>2192.1765235107778</v>
      </c>
      <c r="P6213" s="8">
        <v>912.61964366160862</v>
      </c>
      <c r="Q6213" s="8">
        <f>P6213-Table3[[#This Row],[paid]]</f>
        <v>-1279.556879849169</v>
      </c>
      <c r="R6213" s="8">
        <v>4.0149753177853071</v>
      </c>
      <c r="S6213" s="8">
        <v>1000</v>
      </c>
      <c r="T6213" s="10">
        <v>0.06</v>
      </c>
      <c r="U6213" s="8">
        <v>43.930601754026668</v>
      </c>
      <c r="V6213" s="10">
        <v>8.022802281165111E-3</v>
      </c>
    </row>
    <row r="6214" spans="1:22" x14ac:dyDescent="0.25">
      <c r="A6214" s="6">
        <v>44769</v>
      </c>
      <c r="B6214" s="7" t="str">
        <f t="shared" si="97"/>
        <v>7</v>
      </c>
      <c r="C6214" s="17">
        <f>_xlfn.ISOWEEKNUM(Table3[[#This Row],[dt]])</f>
        <v>30</v>
      </c>
      <c r="D6214" s="1">
        <v>17947</v>
      </c>
      <c r="E6214" s="1" t="s">
        <v>10</v>
      </c>
      <c r="F6214" s="1" t="s">
        <v>94</v>
      </c>
      <c r="G6214" s="1" t="s">
        <v>28</v>
      </c>
      <c r="H6214" s="1" t="s">
        <v>19</v>
      </c>
      <c r="I6214" s="1" t="s">
        <v>12</v>
      </c>
      <c r="J6214" s="1" t="s">
        <v>16</v>
      </c>
      <c r="K6214" s="1" t="s">
        <v>14</v>
      </c>
      <c r="L6214" s="1" t="s">
        <v>76</v>
      </c>
      <c r="M6214" s="1">
        <v>92790</v>
      </c>
      <c r="N6214" s="17">
        <v>119.09072958831078</v>
      </c>
      <c r="O6214" s="8">
        <v>1877.1700279366919</v>
      </c>
      <c r="P6214" s="8">
        <v>573.2142261238215</v>
      </c>
      <c r="Q6214" s="8">
        <f>P6214-Table3[[#This Row],[paid]]</f>
        <v>-1303.9558018128705</v>
      </c>
      <c r="R6214" s="8">
        <v>4.8132564818889536</v>
      </c>
      <c r="S6214" s="8">
        <v>800</v>
      </c>
      <c r="T6214" s="10">
        <v>0.15</v>
      </c>
      <c r="U6214" s="8">
        <v>128.43885168272814</v>
      </c>
      <c r="V6214" s="10">
        <v>3.7344633655045791E-2</v>
      </c>
    </row>
    <row r="6215" spans="1:22" x14ac:dyDescent="0.25">
      <c r="A6215" s="6">
        <v>44769</v>
      </c>
      <c r="B6215" s="7" t="str">
        <f t="shared" si="97"/>
        <v>7</v>
      </c>
      <c r="C6215" s="17">
        <f>_xlfn.ISOWEEKNUM(Table3[[#This Row],[dt]])</f>
        <v>30</v>
      </c>
      <c r="D6215" s="1">
        <v>15101</v>
      </c>
      <c r="E6215" s="1" t="s">
        <v>10</v>
      </c>
      <c r="F6215" s="1" t="s">
        <v>91</v>
      </c>
      <c r="G6215" s="1" t="s">
        <v>32</v>
      </c>
      <c r="H6215" s="1" t="s">
        <v>17</v>
      </c>
      <c r="I6215" s="1" t="s">
        <v>12</v>
      </c>
      <c r="J6215" s="1" t="s">
        <v>16</v>
      </c>
      <c r="K6215" s="1" t="s">
        <v>14</v>
      </c>
      <c r="L6215" s="1" t="s">
        <v>79</v>
      </c>
      <c r="M6215" s="1">
        <v>49850</v>
      </c>
      <c r="N6215" s="17">
        <v>152.57284958235033</v>
      </c>
      <c r="O6215" s="8">
        <v>2806.5667236094318</v>
      </c>
      <c r="P6215" s="8">
        <v>1486.8259811253181</v>
      </c>
      <c r="Q6215" s="8">
        <f>P6215-Table3[[#This Row],[paid]]</f>
        <v>-1319.7407424841138</v>
      </c>
      <c r="R6215" s="8">
        <v>9.7450233458660822</v>
      </c>
      <c r="S6215" s="8">
        <v>1000</v>
      </c>
      <c r="T6215" s="10">
        <v>0.1</v>
      </c>
      <c r="U6215" s="8">
        <v>507.54137048530782</v>
      </c>
      <c r="V6215" s="10">
        <v>5.6893159985134958E-2</v>
      </c>
    </row>
    <row r="6216" spans="1:22" x14ac:dyDescent="0.25">
      <c r="A6216" s="6">
        <v>44769</v>
      </c>
      <c r="B6216" s="7" t="str">
        <f t="shared" si="97"/>
        <v>7</v>
      </c>
      <c r="C6216" s="17">
        <f>_xlfn.ISOWEEKNUM(Table3[[#This Row],[dt]])</f>
        <v>30</v>
      </c>
      <c r="D6216" s="1">
        <v>15102</v>
      </c>
      <c r="E6216" s="1" t="s">
        <v>10</v>
      </c>
      <c r="F6216" s="1" t="s">
        <v>89</v>
      </c>
      <c r="G6216" s="1" t="s">
        <v>39</v>
      </c>
      <c r="H6216" s="1" t="s">
        <v>17</v>
      </c>
      <c r="I6216" s="1" t="s">
        <v>18</v>
      </c>
      <c r="J6216" s="1" t="s">
        <v>13</v>
      </c>
      <c r="K6216" s="1" t="s">
        <v>15</v>
      </c>
      <c r="L6216" s="1" t="s">
        <v>81</v>
      </c>
      <c r="M6216" s="1">
        <v>199890</v>
      </c>
      <c r="N6216" s="17">
        <v>345.10723665013131</v>
      </c>
      <c r="O6216" s="8">
        <v>7914.2050907770772</v>
      </c>
      <c r="P6216" s="8">
        <v>6411.383683475302</v>
      </c>
      <c r="Q6216" s="8">
        <f>P6216-Table3[[#This Row],[paid]]</f>
        <v>-1502.8214073017753</v>
      </c>
      <c r="R6216" s="8">
        <v>18.577946222481401</v>
      </c>
      <c r="S6216" s="8">
        <v>5600</v>
      </c>
      <c r="T6216" s="10">
        <v>6.5000000000000002E-2</v>
      </c>
      <c r="U6216" s="8">
        <v>1622.3195152773621</v>
      </c>
      <c r="V6216" s="10">
        <v>4.2172891099382284E-2</v>
      </c>
    </row>
    <row r="6217" spans="1:22" x14ac:dyDescent="0.25">
      <c r="A6217" s="6">
        <v>44769</v>
      </c>
      <c r="B6217" s="7" t="str">
        <f t="shared" si="97"/>
        <v>7</v>
      </c>
      <c r="C6217" s="17">
        <f>_xlfn.ISOWEEKNUM(Table3[[#This Row],[dt]])</f>
        <v>30</v>
      </c>
      <c r="D6217" s="1">
        <v>14988</v>
      </c>
      <c r="E6217" s="1" t="s">
        <v>10</v>
      </c>
      <c r="F6217" s="1" t="s">
        <v>91</v>
      </c>
      <c r="G6217" s="1" t="s">
        <v>25</v>
      </c>
      <c r="H6217" s="1" t="s">
        <v>11</v>
      </c>
      <c r="I6217" s="1" t="s">
        <v>12</v>
      </c>
      <c r="J6217" s="1" t="s">
        <v>16</v>
      </c>
      <c r="K6217" s="1" t="s">
        <v>14</v>
      </c>
      <c r="L6217" s="1" t="s">
        <v>75</v>
      </c>
      <c r="M6217" s="1">
        <v>255830</v>
      </c>
      <c r="N6217" s="17">
        <v>590.39231792224041</v>
      </c>
      <c r="O6217" s="8">
        <v>6903.8598225229416</v>
      </c>
      <c r="P6217" s="8">
        <v>3838.0280633046586</v>
      </c>
      <c r="Q6217" s="8">
        <f>P6217-Table3[[#This Row],[paid]]</f>
        <v>-3065.831759218283</v>
      </c>
      <c r="R6217" s="8">
        <v>6.5008096257278183</v>
      </c>
      <c r="S6217" s="8">
        <v>2600</v>
      </c>
      <c r="T6217" s="10">
        <v>0.13</v>
      </c>
      <c r="U6217" s="8">
        <v>2089.7643663373965</v>
      </c>
      <c r="V6217" s="10">
        <v>9.0748179875563759E-2</v>
      </c>
    </row>
    <row r="6218" spans="1:22" x14ac:dyDescent="0.25">
      <c r="A6218" s="6">
        <v>44769</v>
      </c>
      <c r="B6218" s="7" t="str">
        <f t="shared" si="97"/>
        <v>7</v>
      </c>
      <c r="C6218" s="17">
        <f>_xlfn.ISOWEEKNUM(Table3[[#This Row],[dt]])</f>
        <v>30</v>
      </c>
      <c r="D6218" s="1">
        <v>5289</v>
      </c>
      <c r="E6218" s="1" t="s">
        <v>10</v>
      </c>
      <c r="F6218" s="1" t="s">
        <v>94</v>
      </c>
      <c r="G6218" s="1" t="s">
        <v>26</v>
      </c>
      <c r="H6218" s="1" t="s">
        <v>17</v>
      </c>
      <c r="I6218" s="1" t="s">
        <v>12</v>
      </c>
      <c r="J6218" s="1" t="s">
        <v>16</v>
      </c>
      <c r="K6218" s="1" t="s">
        <v>14</v>
      </c>
      <c r="L6218" s="1" t="s">
        <v>77</v>
      </c>
      <c r="M6218" s="1">
        <v>309330</v>
      </c>
      <c r="N6218" s="17">
        <v>906.92636629119738</v>
      </c>
      <c r="O6218" s="8">
        <v>7815.1156088092175</v>
      </c>
      <c r="P6218" s="8">
        <v>4669.1267465368664</v>
      </c>
      <c r="Q6218" s="8">
        <f>P6218-Table3[[#This Row],[paid]]</f>
        <v>-3145.9888622723511</v>
      </c>
      <c r="R6218" s="8">
        <v>5.1482975025093669</v>
      </c>
      <c r="S6218" s="8">
        <v>5400</v>
      </c>
      <c r="T6218" s="10">
        <v>0.04</v>
      </c>
      <c r="U6218" s="8">
        <v>1015.9940985587953</v>
      </c>
      <c r="V6218" s="10">
        <v>3.6266385333273414E-2</v>
      </c>
    </row>
    <row r="6219" spans="1:22" x14ac:dyDescent="0.25">
      <c r="A6219" s="6">
        <v>44769</v>
      </c>
      <c r="B6219" s="7" t="str">
        <f t="shared" si="97"/>
        <v>7</v>
      </c>
      <c r="C6219" s="17">
        <f>_xlfn.ISOWEEKNUM(Table3[[#This Row],[dt]])</f>
        <v>30</v>
      </c>
      <c r="D6219" s="1">
        <v>13549</v>
      </c>
      <c r="E6219" s="1" t="s">
        <v>10</v>
      </c>
      <c r="F6219" s="1" t="s">
        <v>95</v>
      </c>
      <c r="G6219" s="1" t="s">
        <v>63</v>
      </c>
      <c r="H6219" s="1" t="s">
        <v>19</v>
      </c>
      <c r="I6219" s="1" t="s">
        <v>12</v>
      </c>
      <c r="J6219" s="1" t="s">
        <v>13</v>
      </c>
      <c r="K6219" s="1" t="s">
        <v>14</v>
      </c>
      <c r="L6219" s="1" t="s">
        <v>76</v>
      </c>
      <c r="M6219" s="1">
        <v>214080</v>
      </c>
      <c r="N6219" s="17">
        <v>156.18477133970742</v>
      </c>
      <c r="O6219" s="8">
        <v>4131.6424998840221</v>
      </c>
      <c r="P6219" s="8">
        <v>707.56539375197701</v>
      </c>
      <c r="Q6219" s="8">
        <f>P6219-Table3[[#This Row],[paid]]</f>
        <v>-3424.0771061320452</v>
      </c>
      <c r="R6219" s="8">
        <v>4.5303097586447603</v>
      </c>
      <c r="S6219" s="8">
        <v>1000</v>
      </c>
      <c r="T6219" s="10">
        <v>7.0000000000000007E-2</v>
      </c>
      <c r="U6219" s="8">
        <v>103.16000555987249</v>
      </c>
      <c r="V6219" s="10">
        <v>2.4299286556127883E-2</v>
      </c>
    </row>
    <row r="6220" spans="1:22" x14ac:dyDescent="0.25">
      <c r="A6220" s="6">
        <v>44769</v>
      </c>
      <c r="B6220" s="7" t="str">
        <f t="shared" si="97"/>
        <v>7</v>
      </c>
      <c r="C6220" s="17">
        <f>_xlfn.ISOWEEKNUM(Table3[[#This Row],[dt]])</f>
        <v>30</v>
      </c>
      <c r="D6220" s="1">
        <v>5351</v>
      </c>
      <c r="E6220" s="1" t="s">
        <v>10</v>
      </c>
      <c r="F6220" s="1" t="s">
        <v>95</v>
      </c>
      <c r="G6220" s="1" t="s">
        <v>69</v>
      </c>
      <c r="H6220" s="1" t="s">
        <v>17</v>
      </c>
      <c r="I6220" s="1" t="s">
        <v>12</v>
      </c>
      <c r="J6220" s="1" t="s">
        <v>13</v>
      </c>
      <c r="K6220" s="1" t="s">
        <v>14</v>
      </c>
      <c r="L6220" s="1" t="s">
        <v>77</v>
      </c>
      <c r="M6220" s="1">
        <v>245530</v>
      </c>
      <c r="N6220" s="17">
        <v>503.10049499251755</v>
      </c>
      <c r="O6220" s="8">
        <v>8772.7779089102769</v>
      </c>
      <c r="P6220" s="8">
        <v>4132.5738842997971</v>
      </c>
      <c r="Q6220" s="8">
        <f>P6220-Table3[[#This Row],[paid]]</f>
        <v>-4640.2040246104798</v>
      </c>
      <c r="R6220" s="8">
        <v>8.2142115251968875</v>
      </c>
      <c r="S6220" s="8">
        <v>5200</v>
      </c>
      <c r="T6220" s="10">
        <v>0.06</v>
      </c>
      <c r="U6220" s="8">
        <v>943.53323238486621</v>
      </c>
      <c r="V6220" s="10">
        <v>3.8052686566172701E-2</v>
      </c>
    </row>
    <row r="6221" spans="1:22" x14ac:dyDescent="0.25">
      <c r="A6221" s="6">
        <v>44769</v>
      </c>
      <c r="B6221" s="7" t="str">
        <f t="shared" si="97"/>
        <v>7</v>
      </c>
      <c r="C6221" s="17">
        <f>_xlfn.ISOWEEKNUM(Table3[[#This Row],[dt]])</f>
        <v>30</v>
      </c>
      <c r="D6221" s="1">
        <v>7581</v>
      </c>
      <c r="E6221" s="1" t="s">
        <v>10</v>
      </c>
      <c r="F6221" s="1" t="s">
        <v>91</v>
      </c>
      <c r="G6221" s="1" t="s">
        <v>48</v>
      </c>
      <c r="H6221" s="1" t="s">
        <v>11</v>
      </c>
      <c r="I6221" s="1" t="s">
        <v>12</v>
      </c>
      <c r="J6221" s="1" t="s">
        <v>13</v>
      </c>
      <c r="K6221" s="1" t="s">
        <v>14</v>
      </c>
      <c r="L6221" s="1" t="s">
        <v>79</v>
      </c>
      <c r="M6221" s="1">
        <v>517150</v>
      </c>
      <c r="N6221" s="17">
        <v>1553.2150170648465</v>
      </c>
      <c r="O6221" s="8">
        <v>14577.092432464424</v>
      </c>
      <c r="P6221" s="8">
        <v>5717.5148664762819</v>
      </c>
      <c r="Q6221" s="8">
        <f>P6221-Table3[[#This Row],[paid]]</f>
        <v>-8859.5775659881419</v>
      </c>
      <c r="R6221" s="8">
        <v>3.6810839475920263</v>
      </c>
      <c r="S6221" s="8">
        <v>6600</v>
      </c>
      <c r="T6221" s="10">
        <v>0.17</v>
      </c>
      <c r="U6221" s="8">
        <v>1131.3799066227191</v>
      </c>
      <c r="V6221" s="10">
        <v>3.2979943589838918E-2</v>
      </c>
    </row>
    <row r="6222" spans="1:22" x14ac:dyDescent="0.25">
      <c r="A6222" s="6">
        <v>44770</v>
      </c>
      <c r="B6222" s="7" t="str">
        <f t="shared" si="97"/>
        <v>7</v>
      </c>
      <c r="C6222" s="17">
        <f>_xlfn.ISOWEEKNUM(Table3[[#This Row],[dt]])</f>
        <v>30</v>
      </c>
      <c r="D6222" s="1">
        <v>16205</v>
      </c>
      <c r="E6222" s="1" t="s">
        <v>10</v>
      </c>
      <c r="F6222" s="1" t="s">
        <v>90</v>
      </c>
      <c r="G6222" s="1" t="s">
        <v>71</v>
      </c>
      <c r="H6222" s="1" t="s">
        <v>17</v>
      </c>
      <c r="I6222" s="1" t="s">
        <v>12</v>
      </c>
      <c r="J6222" s="1" t="s">
        <v>13</v>
      </c>
      <c r="K6222" s="1" t="s">
        <v>14</v>
      </c>
      <c r="L6222" s="1" t="s">
        <v>80</v>
      </c>
      <c r="M6222" s="1">
        <v>669190</v>
      </c>
      <c r="N6222" s="17">
        <v>2190.7627552138902</v>
      </c>
      <c r="O6222" s="8">
        <v>30818.838213705887</v>
      </c>
      <c r="P6222" s="8">
        <v>50235.68669460524</v>
      </c>
      <c r="Q6222" s="8">
        <f>P6222-Table3[[#This Row],[paid]]</f>
        <v>19416.848480899353</v>
      </c>
      <c r="R6222" s="8">
        <v>22.930683194721645</v>
      </c>
      <c r="S6222" s="8">
        <v>55600</v>
      </c>
      <c r="T6222" s="10">
        <v>0.09</v>
      </c>
      <c r="U6222" s="8">
        <v>23967.663109690111</v>
      </c>
      <c r="V6222" s="10">
        <v>7.9517386565567991E-2</v>
      </c>
    </row>
    <row r="6223" spans="1:22" x14ac:dyDescent="0.25">
      <c r="A6223" s="6">
        <v>44770</v>
      </c>
      <c r="B6223" s="7" t="str">
        <f t="shared" si="97"/>
        <v>7</v>
      </c>
      <c r="C6223" s="17">
        <f>_xlfn.ISOWEEKNUM(Table3[[#This Row],[dt]])</f>
        <v>30</v>
      </c>
      <c r="D6223" s="1">
        <v>5289</v>
      </c>
      <c r="E6223" s="1" t="s">
        <v>10</v>
      </c>
      <c r="F6223" s="1" t="s">
        <v>90</v>
      </c>
      <c r="G6223" s="1" t="s">
        <v>31</v>
      </c>
      <c r="H6223" s="1" t="s">
        <v>17</v>
      </c>
      <c r="I6223" s="1" t="s">
        <v>12</v>
      </c>
      <c r="J6223" s="1" t="s">
        <v>16</v>
      </c>
      <c r="K6223" s="1" t="s">
        <v>14</v>
      </c>
      <c r="L6223" s="1" t="s">
        <v>78</v>
      </c>
      <c r="M6223" s="1">
        <v>674200</v>
      </c>
      <c r="N6223" s="17">
        <v>2715.378908320085</v>
      </c>
      <c r="O6223" s="8">
        <v>18009.297346085725</v>
      </c>
      <c r="P6223" s="8">
        <v>26810.343293435337</v>
      </c>
      <c r="Q6223" s="8">
        <f>P6223-Table3[[#This Row],[paid]]</f>
        <v>8801.0459473496121</v>
      </c>
      <c r="R6223" s="8">
        <v>9.8735182818452429</v>
      </c>
      <c r="S6223" s="8">
        <v>38800</v>
      </c>
      <c r="T6223" s="10">
        <v>0.04</v>
      </c>
      <c r="U6223" s="8">
        <v>1101.1359226796578</v>
      </c>
      <c r="V6223" s="10">
        <v>6.8452183461925132E-3</v>
      </c>
    </row>
    <row r="6224" spans="1:22" x14ac:dyDescent="0.25">
      <c r="A6224" s="6">
        <v>44770</v>
      </c>
      <c r="B6224" s="7" t="str">
        <f t="shared" si="97"/>
        <v>7</v>
      </c>
      <c r="C6224" s="17">
        <f>_xlfn.ISOWEEKNUM(Table3[[#This Row],[dt]])</f>
        <v>30</v>
      </c>
      <c r="D6224" s="1">
        <v>15408</v>
      </c>
      <c r="E6224" s="1" t="s">
        <v>10</v>
      </c>
      <c r="F6224" s="1" t="s">
        <v>93</v>
      </c>
      <c r="G6224" s="1" t="s">
        <v>50</v>
      </c>
      <c r="H6224" s="1" t="s">
        <v>17</v>
      </c>
      <c r="I6224" s="1" t="s">
        <v>12</v>
      </c>
      <c r="J6224" s="1" t="s">
        <v>16</v>
      </c>
      <c r="K6224" s="1" t="s">
        <v>20</v>
      </c>
      <c r="L6224" s="1" t="s">
        <v>80</v>
      </c>
      <c r="M6224" s="1">
        <v>315040</v>
      </c>
      <c r="N6224" s="17">
        <v>910.60162698530951</v>
      </c>
      <c r="O6224" s="8">
        <v>13441.834735983526</v>
      </c>
      <c r="P6224" s="8">
        <v>21031.196873289085</v>
      </c>
      <c r="Q6224" s="8">
        <f>P6224-Table3[[#This Row],[paid]]</f>
        <v>7589.3621373055594</v>
      </c>
      <c r="R6224" s="8">
        <v>23.095935972480287</v>
      </c>
      <c r="S6224" s="8">
        <v>24600</v>
      </c>
      <c r="T6224" s="10">
        <v>0.1</v>
      </c>
      <c r="U6224" s="8">
        <v>5187.3915900169814</v>
      </c>
      <c r="V6224" s="10">
        <v>4.110870485459063E-2</v>
      </c>
    </row>
    <row r="6225" spans="1:22" x14ac:dyDescent="0.25">
      <c r="A6225" s="6">
        <v>44770</v>
      </c>
      <c r="B6225" s="7" t="str">
        <f t="shared" si="97"/>
        <v>7</v>
      </c>
      <c r="C6225" s="17">
        <f>_xlfn.ISOWEEKNUM(Table3[[#This Row],[dt]])</f>
        <v>30</v>
      </c>
      <c r="D6225" s="1">
        <v>9559</v>
      </c>
      <c r="E6225" s="1" t="s">
        <v>10</v>
      </c>
      <c r="F6225" s="1" t="s">
        <v>91</v>
      </c>
      <c r="G6225" s="1" t="s">
        <v>63</v>
      </c>
      <c r="H6225" s="1" t="s">
        <v>17</v>
      </c>
      <c r="I6225" s="1" t="s">
        <v>12</v>
      </c>
      <c r="J6225" s="1" t="s">
        <v>16</v>
      </c>
      <c r="K6225" s="1" t="s">
        <v>14</v>
      </c>
      <c r="L6225" s="1" t="s">
        <v>75</v>
      </c>
      <c r="M6225" s="1">
        <v>456300</v>
      </c>
      <c r="N6225" s="17">
        <v>930.31101536804442</v>
      </c>
      <c r="O6225" s="8">
        <v>11123.490231827749</v>
      </c>
      <c r="P6225" s="8">
        <v>16270.920584918547</v>
      </c>
      <c r="Q6225" s="8">
        <f>P6225-Table3[[#This Row],[paid]]</f>
        <v>5147.4303530907982</v>
      </c>
      <c r="R6225" s="8">
        <v>17.489764515452435</v>
      </c>
      <c r="S6225" s="8">
        <v>18000</v>
      </c>
      <c r="T6225" s="10">
        <v>7.0000000000000007E-2</v>
      </c>
      <c r="U6225" s="8">
        <v>249.49316927477128</v>
      </c>
      <c r="V6225" s="10">
        <v>2.5556141499252917E-3</v>
      </c>
    </row>
    <row r="6226" spans="1:22" x14ac:dyDescent="0.25">
      <c r="A6226" s="6">
        <v>44770</v>
      </c>
      <c r="B6226" s="7" t="str">
        <f t="shared" si="97"/>
        <v>7</v>
      </c>
      <c r="C6226" s="17">
        <f>_xlfn.ISOWEEKNUM(Table3[[#This Row],[dt]])</f>
        <v>30</v>
      </c>
      <c r="D6226" s="1">
        <v>15101</v>
      </c>
      <c r="E6226" s="1" t="s">
        <v>10</v>
      </c>
      <c r="F6226" s="1" t="s">
        <v>89</v>
      </c>
      <c r="G6226" s="1" t="s">
        <v>36</v>
      </c>
      <c r="H6226" s="1" t="s">
        <v>17</v>
      </c>
      <c r="I6226" s="1" t="s">
        <v>12</v>
      </c>
      <c r="J6226" s="1" t="s">
        <v>16</v>
      </c>
      <c r="K6226" s="1" t="s">
        <v>14</v>
      </c>
      <c r="L6226" s="1" t="s">
        <v>81</v>
      </c>
      <c r="M6226" s="1">
        <v>183990</v>
      </c>
      <c r="N6226" s="17">
        <v>733.36939641784852</v>
      </c>
      <c r="O6226" s="8">
        <v>8438.5509864335163</v>
      </c>
      <c r="P6226" s="8">
        <v>13395.184076974003</v>
      </c>
      <c r="Q6226" s="8">
        <f>P6226-Table3[[#This Row],[paid]]</f>
        <v>4956.6330905404866</v>
      </c>
      <c r="R6226" s="8">
        <v>18.265261875397226</v>
      </c>
      <c r="S6226" s="8">
        <v>12400</v>
      </c>
      <c r="T6226" s="10">
        <v>0.1</v>
      </c>
      <c r="U6226" s="8">
        <v>7084.6132233357312</v>
      </c>
      <c r="V6226" s="10">
        <v>8.81487603134673E-2</v>
      </c>
    </row>
    <row r="6227" spans="1:22" x14ac:dyDescent="0.25">
      <c r="A6227" s="6">
        <v>44770</v>
      </c>
      <c r="B6227" s="7" t="str">
        <f t="shared" si="97"/>
        <v>7</v>
      </c>
      <c r="C6227" s="17">
        <f>_xlfn.ISOWEEKNUM(Table3[[#This Row],[dt]])</f>
        <v>30</v>
      </c>
      <c r="D6227" s="1">
        <v>10509</v>
      </c>
      <c r="E6227" s="1" t="s">
        <v>10</v>
      </c>
      <c r="F6227" s="1" t="s">
        <v>90</v>
      </c>
      <c r="G6227" s="1" t="s">
        <v>58</v>
      </c>
      <c r="H6227" s="1" t="s">
        <v>17</v>
      </c>
      <c r="I6227" s="1" t="s">
        <v>12</v>
      </c>
      <c r="J6227" s="1" t="s">
        <v>13</v>
      </c>
      <c r="K6227" s="1" t="s">
        <v>14</v>
      </c>
      <c r="L6227" s="1" t="s">
        <v>81</v>
      </c>
      <c r="M6227" s="1">
        <v>393320</v>
      </c>
      <c r="N6227" s="17">
        <v>1279.4665855004089</v>
      </c>
      <c r="O6227" s="8">
        <v>17486.921979584036</v>
      </c>
      <c r="P6227" s="8">
        <v>21806.951614162223</v>
      </c>
      <c r="Q6227" s="8">
        <f>P6227-Table3[[#This Row],[paid]]</f>
        <v>4320.0296345781862</v>
      </c>
      <c r="R6227" s="8">
        <v>17.043783605832395</v>
      </c>
      <c r="S6227" s="8">
        <v>25400</v>
      </c>
      <c r="T6227" s="10">
        <v>0.108</v>
      </c>
      <c r="U6227" s="8">
        <v>6119.7940944668781</v>
      </c>
      <c r="V6227" s="10">
        <v>4.6772501744294412E-2</v>
      </c>
    </row>
    <row r="6228" spans="1:22" x14ac:dyDescent="0.25">
      <c r="A6228" s="6">
        <v>44770</v>
      </c>
      <c r="B6228" s="7" t="str">
        <f t="shared" si="97"/>
        <v>7</v>
      </c>
      <c r="C6228" s="17">
        <f>_xlfn.ISOWEEKNUM(Table3[[#This Row],[dt]])</f>
        <v>30</v>
      </c>
      <c r="D6228" s="1">
        <v>5247</v>
      </c>
      <c r="E6228" s="1" t="s">
        <v>10</v>
      </c>
      <c r="F6228" s="1" t="s">
        <v>92</v>
      </c>
      <c r="G6228" s="1" t="s">
        <v>66</v>
      </c>
      <c r="H6228" s="1" t="s">
        <v>11</v>
      </c>
      <c r="I6228" s="1" t="s">
        <v>18</v>
      </c>
      <c r="J6228" s="1" t="s">
        <v>13</v>
      </c>
      <c r="K6228" s="1" t="s">
        <v>15</v>
      </c>
      <c r="L6228" s="1" t="s">
        <v>77</v>
      </c>
      <c r="M6228" s="1">
        <v>284330</v>
      </c>
      <c r="N6228" s="17">
        <v>630.20329004328994</v>
      </c>
      <c r="O6228" s="8">
        <v>6291.5554158456625</v>
      </c>
      <c r="P6228" s="8">
        <v>10325.413860821918</v>
      </c>
      <c r="Q6228" s="8">
        <f>P6228-Table3[[#This Row],[paid]]</f>
        <v>4033.8584449762557</v>
      </c>
      <c r="R6228" s="8">
        <v>16.384258895431415</v>
      </c>
      <c r="S6228" s="8">
        <v>6600</v>
      </c>
      <c r="T6228" s="10">
        <v>7.0000000000000007E-2</v>
      </c>
      <c r="U6228" s="8">
        <v>195.72807954080565</v>
      </c>
      <c r="V6228" s="10">
        <v>3.1593258178164267E-3</v>
      </c>
    </row>
    <row r="6229" spans="1:22" x14ac:dyDescent="0.25">
      <c r="A6229" s="6">
        <v>44770</v>
      </c>
      <c r="B6229" s="7" t="str">
        <f t="shared" si="97"/>
        <v>7</v>
      </c>
      <c r="C6229" s="17">
        <f>_xlfn.ISOWEEKNUM(Table3[[#This Row],[dt]])</f>
        <v>30</v>
      </c>
      <c r="D6229" s="1">
        <v>3016</v>
      </c>
      <c r="E6229" s="1" t="s">
        <v>10</v>
      </c>
      <c r="F6229" s="1" t="s">
        <v>91</v>
      </c>
      <c r="G6229" s="1" t="s">
        <v>34</v>
      </c>
      <c r="H6229" s="1" t="s">
        <v>11</v>
      </c>
      <c r="I6229" s="1" t="s">
        <v>12</v>
      </c>
      <c r="J6229" s="1" t="s">
        <v>16</v>
      </c>
      <c r="K6229" s="1" t="s">
        <v>15</v>
      </c>
      <c r="L6229" s="1" t="s">
        <v>77</v>
      </c>
      <c r="M6229" s="1">
        <v>687810</v>
      </c>
      <c r="N6229" s="17">
        <v>2729.2454922098382</v>
      </c>
      <c r="O6229" s="8">
        <v>11088.25933665875</v>
      </c>
      <c r="P6229" s="8">
        <v>14834.598926975266</v>
      </c>
      <c r="Q6229" s="8">
        <f>P6229-Table3[[#This Row],[paid]]</f>
        <v>3746.3395903165165</v>
      </c>
      <c r="R6229" s="8">
        <v>5.4354212434601719</v>
      </c>
      <c r="S6229" s="8">
        <v>10400</v>
      </c>
      <c r="T6229" s="10">
        <v>7.0000000000000007E-2</v>
      </c>
      <c r="U6229" s="8">
        <v>4567.32739499736</v>
      </c>
      <c r="V6229" s="10">
        <v>5.1313907187295352E-2</v>
      </c>
    </row>
    <row r="6230" spans="1:22" x14ac:dyDescent="0.25">
      <c r="A6230" s="6">
        <v>44770</v>
      </c>
      <c r="B6230" s="7" t="str">
        <f t="shared" si="97"/>
        <v>7</v>
      </c>
      <c r="C6230" s="17">
        <f>_xlfn.ISOWEEKNUM(Table3[[#This Row],[dt]])</f>
        <v>30</v>
      </c>
      <c r="D6230" s="1">
        <v>17247</v>
      </c>
      <c r="E6230" s="1" t="s">
        <v>10</v>
      </c>
      <c r="F6230" s="1" t="s">
        <v>89</v>
      </c>
      <c r="G6230" s="1" t="s">
        <v>67</v>
      </c>
      <c r="H6230" s="1" t="s">
        <v>11</v>
      </c>
      <c r="I6230" s="1" t="s">
        <v>18</v>
      </c>
      <c r="J6230" s="1" t="s">
        <v>16</v>
      </c>
      <c r="K6230" s="1" t="s">
        <v>15</v>
      </c>
      <c r="L6230" s="1" t="s">
        <v>76</v>
      </c>
      <c r="M6230" s="1">
        <v>400870</v>
      </c>
      <c r="N6230" s="17">
        <v>1642.6336471379338</v>
      </c>
      <c r="O6230" s="8">
        <v>6632.5781685884222</v>
      </c>
      <c r="P6230" s="8">
        <v>9311.8769803383238</v>
      </c>
      <c r="Q6230" s="8">
        <f>P6230-Table3[[#This Row],[paid]]</f>
        <v>2679.2988117499017</v>
      </c>
      <c r="R6230" s="8">
        <v>5.6688702295627547</v>
      </c>
      <c r="S6230" s="8">
        <v>7400</v>
      </c>
      <c r="T6230" s="10">
        <v>7.0000000000000007E-2</v>
      </c>
      <c r="U6230" s="8">
        <v>2893.4996290120503</v>
      </c>
      <c r="V6230" s="10">
        <v>5.1788692997870089E-2</v>
      </c>
    </row>
    <row r="6231" spans="1:22" x14ac:dyDescent="0.25">
      <c r="A6231" s="6">
        <v>44770</v>
      </c>
      <c r="B6231" s="7" t="str">
        <f t="shared" si="97"/>
        <v>7</v>
      </c>
      <c r="C6231" s="17">
        <f>_xlfn.ISOWEEKNUM(Table3[[#This Row],[dt]])</f>
        <v>30</v>
      </c>
      <c r="D6231" s="1">
        <v>18179</v>
      </c>
      <c r="E6231" s="1" t="s">
        <v>10</v>
      </c>
      <c r="F6231" s="1" t="s">
        <v>91</v>
      </c>
      <c r="G6231" s="1" t="s">
        <v>39</v>
      </c>
      <c r="H6231" s="1" t="s">
        <v>11</v>
      </c>
      <c r="I6231" s="1" t="s">
        <v>18</v>
      </c>
      <c r="J6231" s="1" t="s">
        <v>16</v>
      </c>
      <c r="K6231" s="1" t="s">
        <v>15</v>
      </c>
      <c r="L6231" s="1" t="s">
        <v>75</v>
      </c>
      <c r="M6231" s="1">
        <v>327260</v>
      </c>
      <c r="N6231" s="17">
        <v>1452.1013619225937</v>
      </c>
      <c r="O6231" s="8">
        <v>5625.1935118173051</v>
      </c>
      <c r="P6231" s="8">
        <v>7869.3171094297168</v>
      </c>
      <c r="Q6231" s="8">
        <f>P6231-Table3[[#This Row],[paid]]</f>
        <v>2244.1235976124117</v>
      </c>
      <c r="R6231" s="8">
        <v>5.4192615720783284</v>
      </c>
      <c r="S6231" s="8">
        <v>14200</v>
      </c>
      <c r="T6231" s="10">
        <v>0.08</v>
      </c>
      <c r="U6231" s="8">
        <v>439.91770392215608</v>
      </c>
      <c r="V6231" s="10">
        <v>9.3171511963218833E-3</v>
      </c>
    </row>
    <row r="6232" spans="1:22" x14ac:dyDescent="0.25">
      <c r="A6232" s="6">
        <v>44770</v>
      </c>
      <c r="B6232" s="7" t="str">
        <f t="shared" si="97"/>
        <v>7</v>
      </c>
      <c r="C6232" s="17">
        <f>_xlfn.ISOWEEKNUM(Table3[[#This Row],[dt]])</f>
        <v>30</v>
      </c>
      <c r="D6232" s="1">
        <v>16537</v>
      </c>
      <c r="E6232" s="1" t="s">
        <v>10</v>
      </c>
      <c r="F6232" s="1" t="s">
        <v>92</v>
      </c>
      <c r="G6232" s="1" t="s">
        <v>52</v>
      </c>
      <c r="H6232" s="1" t="s">
        <v>17</v>
      </c>
      <c r="I6232" s="1" t="s">
        <v>12</v>
      </c>
      <c r="J6232" s="1" t="s">
        <v>16</v>
      </c>
      <c r="K6232" s="1" t="s">
        <v>15</v>
      </c>
      <c r="L6232" s="1" t="s">
        <v>77</v>
      </c>
      <c r="M6232" s="1">
        <v>216250</v>
      </c>
      <c r="N6232" s="17">
        <v>523.58937469296086</v>
      </c>
      <c r="O6232" s="8">
        <v>8472.1027535333887</v>
      </c>
      <c r="P6232" s="8">
        <v>10714.741504968742</v>
      </c>
      <c r="Q6232" s="8">
        <f>P6232-Table3[[#This Row],[paid]]</f>
        <v>2242.6387514353537</v>
      </c>
      <c r="R6232" s="8">
        <v>20.464016312882585</v>
      </c>
      <c r="S6232" s="8">
        <v>10000</v>
      </c>
      <c r="T6232" s="10">
        <v>7.4999999999999997E-2</v>
      </c>
      <c r="U6232" s="8">
        <v>4266.2110459090418</v>
      </c>
      <c r="V6232" s="10">
        <v>6.6360459931622762E-2</v>
      </c>
    </row>
    <row r="6233" spans="1:22" x14ac:dyDescent="0.25">
      <c r="A6233" s="6">
        <v>44770</v>
      </c>
      <c r="B6233" s="7" t="str">
        <f t="shared" si="97"/>
        <v>7</v>
      </c>
      <c r="C6233" s="17">
        <f>_xlfn.ISOWEEKNUM(Table3[[#This Row],[dt]])</f>
        <v>30</v>
      </c>
      <c r="D6233" s="1">
        <v>5638</v>
      </c>
      <c r="E6233" s="1" t="s">
        <v>10</v>
      </c>
      <c r="F6233" s="1" t="s">
        <v>91</v>
      </c>
      <c r="G6233" s="1" t="s">
        <v>46</v>
      </c>
      <c r="H6233" s="1" t="s">
        <v>11</v>
      </c>
      <c r="I6233" s="1" t="s">
        <v>12</v>
      </c>
      <c r="J6233" s="1" t="s">
        <v>16</v>
      </c>
      <c r="K6233" s="1" t="s">
        <v>15</v>
      </c>
      <c r="L6233" s="1" t="s">
        <v>77</v>
      </c>
      <c r="M6233" s="1">
        <v>568330</v>
      </c>
      <c r="N6233" s="17">
        <v>942.32748925862904</v>
      </c>
      <c r="O6233" s="8">
        <v>5886.503291069992</v>
      </c>
      <c r="P6233" s="8">
        <v>8039.1505315748445</v>
      </c>
      <c r="Q6233" s="8">
        <f>P6233-Table3[[#This Row],[paid]]</f>
        <v>2152.6472405048526</v>
      </c>
      <c r="R6233" s="8">
        <v>8.5311641899565114</v>
      </c>
      <c r="S6233" s="8">
        <v>3400</v>
      </c>
      <c r="T6233" s="10">
        <v>0.04</v>
      </c>
      <c r="U6233" s="8">
        <v>773.06242443884742</v>
      </c>
      <c r="V6233" s="10">
        <v>1.6027033814135394E-2</v>
      </c>
    </row>
    <row r="6234" spans="1:22" x14ac:dyDescent="0.25">
      <c r="A6234" s="6">
        <v>44770</v>
      </c>
      <c r="B6234" s="7" t="str">
        <f t="shared" si="97"/>
        <v>7</v>
      </c>
      <c r="C6234" s="17">
        <f>_xlfn.ISOWEEKNUM(Table3[[#This Row],[dt]])</f>
        <v>30</v>
      </c>
      <c r="D6234" s="1">
        <v>16602</v>
      </c>
      <c r="E6234" s="1" t="s">
        <v>10</v>
      </c>
      <c r="F6234" s="1" t="s">
        <v>94</v>
      </c>
      <c r="G6234" s="1" t="s">
        <v>47</v>
      </c>
      <c r="H6234" s="1" t="s">
        <v>11</v>
      </c>
      <c r="I6234" s="1" t="s">
        <v>18</v>
      </c>
      <c r="J6234" s="1" t="s">
        <v>16</v>
      </c>
      <c r="K6234" s="1" t="s">
        <v>15</v>
      </c>
      <c r="L6234" s="1" t="s">
        <v>75</v>
      </c>
      <c r="M6234" s="1">
        <v>178700</v>
      </c>
      <c r="N6234" s="17">
        <v>719.95690059027459</v>
      </c>
      <c r="O6234" s="8">
        <v>4383.2081634001552</v>
      </c>
      <c r="P6234" s="8">
        <v>6115.7383022549702</v>
      </c>
      <c r="Q6234" s="8">
        <f>P6234-Table3[[#This Row],[paid]]</f>
        <v>1732.530138854815</v>
      </c>
      <c r="R6234" s="8">
        <v>8.4945894639537869</v>
      </c>
      <c r="S6234" s="8">
        <v>7000</v>
      </c>
      <c r="T6234" s="10">
        <v>7.0000000000000007E-2</v>
      </c>
      <c r="U6234" s="8">
        <v>1831.5687544010045</v>
      </c>
      <c r="V6234" s="10">
        <v>4.9914081339006822E-2</v>
      </c>
    </row>
    <row r="6235" spans="1:22" x14ac:dyDescent="0.25">
      <c r="A6235" s="6">
        <v>44770</v>
      </c>
      <c r="B6235" s="7" t="str">
        <f t="shared" si="97"/>
        <v>7</v>
      </c>
      <c r="C6235" s="17">
        <f>_xlfn.ISOWEEKNUM(Table3[[#This Row],[dt]])</f>
        <v>30</v>
      </c>
      <c r="D6235" s="1">
        <v>16256</v>
      </c>
      <c r="E6235" s="1" t="s">
        <v>10</v>
      </c>
      <c r="F6235" s="1" t="s">
        <v>91</v>
      </c>
      <c r="G6235" s="1" t="s">
        <v>67</v>
      </c>
      <c r="H6235" s="1" t="s">
        <v>17</v>
      </c>
      <c r="I6235" s="1" t="s">
        <v>12</v>
      </c>
      <c r="J6235" s="1" t="s">
        <v>16</v>
      </c>
      <c r="K6235" s="1" t="s">
        <v>14</v>
      </c>
      <c r="L6235" s="1" t="s">
        <v>80</v>
      </c>
      <c r="M6235" s="1">
        <v>233970</v>
      </c>
      <c r="N6235" s="17">
        <v>755.47052361772251</v>
      </c>
      <c r="O6235" s="8">
        <v>4776.1647647526515</v>
      </c>
      <c r="P6235" s="8">
        <v>6199.7451816360854</v>
      </c>
      <c r="Q6235" s="8">
        <f>P6235-Table3[[#This Row],[paid]]</f>
        <v>1423.5804168834338</v>
      </c>
      <c r="R6235" s="8">
        <v>8.2064686679598822</v>
      </c>
      <c r="S6235" s="8">
        <v>6600</v>
      </c>
      <c r="T6235" s="10">
        <v>0.1</v>
      </c>
      <c r="U6235" s="8">
        <v>2578.7491650607599</v>
      </c>
      <c r="V6235" s="10">
        <v>6.9324063315245252E-2</v>
      </c>
    </row>
    <row r="6236" spans="1:22" x14ac:dyDescent="0.25">
      <c r="A6236" s="6">
        <v>44770</v>
      </c>
      <c r="B6236" s="7" t="str">
        <f t="shared" si="97"/>
        <v>7</v>
      </c>
      <c r="C6236" s="17">
        <f>_xlfn.ISOWEEKNUM(Table3[[#This Row],[dt]])</f>
        <v>30</v>
      </c>
      <c r="D6236" s="1">
        <v>18184</v>
      </c>
      <c r="E6236" s="1" t="s">
        <v>10</v>
      </c>
      <c r="F6236" s="1" t="s">
        <v>90</v>
      </c>
      <c r="G6236" s="1" t="s">
        <v>69</v>
      </c>
      <c r="H6236" s="1" t="s">
        <v>11</v>
      </c>
      <c r="I6236" s="1" t="s">
        <v>12</v>
      </c>
      <c r="J6236" s="1" t="s">
        <v>13</v>
      </c>
      <c r="K6236" s="1" t="s">
        <v>15</v>
      </c>
      <c r="L6236" s="1" t="s">
        <v>75</v>
      </c>
      <c r="M6236" s="1">
        <v>224240</v>
      </c>
      <c r="N6236" s="17">
        <v>679.91137026239062</v>
      </c>
      <c r="O6236" s="8">
        <v>2719.4742833912569</v>
      </c>
      <c r="P6236" s="8">
        <v>3950.8578769527398</v>
      </c>
      <c r="Q6236" s="8">
        <f>P6236-Table3[[#This Row],[paid]]</f>
        <v>1231.3835935614829</v>
      </c>
      <c r="R6236" s="8">
        <v>5.8108424858787542</v>
      </c>
      <c r="S6236" s="8">
        <v>3000</v>
      </c>
      <c r="T6236" s="10">
        <v>7.0000000000000007E-2</v>
      </c>
      <c r="U6236" s="8">
        <v>1242.4226299718964</v>
      </c>
      <c r="V6236" s="10">
        <v>5.241151283537461E-2</v>
      </c>
    </row>
    <row r="6237" spans="1:22" x14ac:dyDescent="0.25">
      <c r="A6237" s="6">
        <v>44770</v>
      </c>
      <c r="B6237" s="7" t="str">
        <f t="shared" si="97"/>
        <v>7</v>
      </c>
      <c r="C6237" s="17">
        <f>_xlfn.ISOWEEKNUM(Table3[[#This Row],[dt]])</f>
        <v>30</v>
      </c>
      <c r="D6237" s="1">
        <v>17473</v>
      </c>
      <c r="E6237" s="1" t="s">
        <v>10</v>
      </c>
      <c r="F6237" s="1" t="s">
        <v>93</v>
      </c>
      <c r="G6237" s="1" t="s">
        <v>35</v>
      </c>
      <c r="H6237" s="1" t="s">
        <v>17</v>
      </c>
      <c r="I6237" s="1" t="s">
        <v>12</v>
      </c>
      <c r="J6237" s="1" t="s">
        <v>16</v>
      </c>
      <c r="K6237" s="1" t="s">
        <v>15</v>
      </c>
      <c r="L6237" s="1" t="s">
        <v>76</v>
      </c>
      <c r="M6237" s="1">
        <v>167120</v>
      </c>
      <c r="N6237" s="17">
        <v>608.46529634067656</v>
      </c>
      <c r="O6237" s="8">
        <v>3958.0725986683392</v>
      </c>
      <c r="P6237" s="8">
        <v>5080.9067862587399</v>
      </c>
      <c r="Q6237" s="8">
        <f>P6237-Table3[[#This Row],[paid]]</f>
        <v>1122.8341875904007</v>
      </c>
      <c r="R6237" s="8">
        <v>8.3503641322116859</v>
      </c>
      <c r="S6237" s="8">
        <v>4000</v>
      </c>
      <c r="T6237" s="10">
        <v>6.5000000000000002E-2</v>
      </c>
      <c r="U6237" s="8">
        <v>227.43758785493151</v>
      </c>
      <c r="V6237" s="10">
        <v>7.460531404552764E-3</v>
      </c>
    </row>
    <row r="6238" spans="1:22" x14ac:dyDescent="0.25">
      <c r="A6238" s="6">
        <v>44770</v>
      </c>
      <c r="B6238" s="7" t="str">
        <f t="shared" si="97"/>
        <v>7</v>
      </c>
      <c r="C6238" s="17">
        <f>_xlfn.ISOWEEKNUM(Table3[[#This Row],[dt]])</f>
        <v>30</v>
      </c>
      <c r="D6238" s="1">
        <v>17456</v>
      </c>
      <c r="E6238" s="1" t="s">
        <v>10</v>
      </c>
      <c r="F6238" s="1" t="s">
        <v>95</v>
      </c>
      <c r="G6238" s="1" t="s">
        <v>40</v>
      </c>
      <c r="H6238" s="1" t="s">
        <v>17</v>
      </c>
      <c r="I6238" s="1" t="s">
        <v>18</v>
      </c>
      <c r="J6238" s="1" t="s">
        <v>16</v>
      </c>
      <c r="K6238" s="1" t="s">
        <v>15</v>
      </c>
      <c r="L6238" s="1" t="s">
        <v>78</v>
      </c>
      <c r="M6238" s="1">
        <v>188310</v>
      </c>
      <c r="N6238" s="17">
        <v>487.75682779110957</v>
      </c>
      <c r="O6238" s="8">
        <v>5581.1168409429283</v>
      </c>
      <c r="P6238" s="8">
        <v>6672.1270732104449</v>
      </c>
      <c r="Q6238" s="8">
        <f>P6238-Table3[[#This Row],[paid]]</f>
        <v>1091.0102322675166</v>
      </c>
      <c r="R6238" s="8">
        <v>13.679207943487571</v>
      </c>
      <c r="S6238" s="8">
        <v>7800</v>
      </c>
      <c r="T6238" s="10">
        <v>7.0000000000000007E-2</v>
      </c>
      <c r="U6238" s="8">
        <v>550.8642677410503</v>
      </c>
      <c r="V6238" s="10">
        <v>1.3760336139101477E-2</v>
      </c>
    </row>
    <row r="6239" spans="1:22" x14ac:dyDescent="0.25">
      <c r="A6239" s="6">
        <v>44770</v>
      </c>
      <c r="B6239" s="7" t="str">
        <f t="shared" si="97"/>
        <v>7</v>
      </c>
      <c r="C6239" s="17">
        <f>_xlfn.ISOWEEKNUM(Table3[[#This Row],[dt]])</f>
        <v>30</v>
      </c>
      <c r="D6239" s="1">
        <v>16966</v>
      </c>
      <c r="E6239" s="1" t="s">
        <v>10</v>
      </c>
      <c r="F6239" s="1" t="s">
        <v>93</v>
      </c>
      <c r="G6239" s="1" t="s">
        <v>48</v>
      </c>
      <c r="H6239" s="1" t="s">
        <v>11</v>
      </c>
      <c r="I6239" s="1" t="s">
        <v>12</v>
      </c>
      <c r="J6239" s="1" t="s">
        <v>16</v>
      </c>
      <c r="K6239" s="1" t="s">
        <v>15</v>
      </c>
      <c r="L6239" s="1" t="s">
        <v>77</v>
      </c>
      <c r="M6239" s="1">
        <v>359970</v>
      </c>
      <c r="N6239" s="17">
        <v>998.41173941087936</v>
      </c>
      <c r="O6239" s="8">
        <v>3584.3525149729653</v>
      </c>
      <c r="P6239" s="8">
        <v>4623.5912521135897</v>
      </c>
      <c r="Q6239" s="8">
        <f>P6239-Table3[[#This Row],[paid]]</f>
        <v>1039.2387371406244</v>
      </c>
      <c r="R6239" s="8">
        <v>4.6309464017738575</v>
      </c>
      <c r="S6239" s="8">
        <v>3400</v>
      </c>
      <c r="T6239" s="10">
        <v>0.2</v>
      </c>
      <c r="U6239" s="8">
        <v>2592.4257766129317</v>
      </c>
      <c r="V6239" s="10">
        <v>9.3449212789151442E-2</v>
      </c>
    </row>
    <row r="6240" spans="1:22" x14ac:dyDescent="0.25">
      <c r="A6240" s="6">
        <v>44770</v>
      </c>
      <c r="B6240" s="7" t="str">
        <f t="shared" si="97"/>
        <v>7</v>
      </c>
      <c r="C6240" s="17">
        <f>_xlfn.ISOWEEKNUM(Table3[[#This Row],[dt]])</f>
        <v>30</v>
      </c>
      <c r="D6240" s="1">
        <v>18365</v>
      </c>
      <c r="E6240" s="1" t="s">
        <v>10</v>
      </c>
      <c r="F6240" s="1" t="s">
        <v>95</v>
      </c>
      <c r="G6240" s="1" t="s">
        <v>63</v>
      </c>
      <c r="H6240" s="1" t="s">
        <v>11</v>
      </c>
      <c r="I6240" s="1" t="s">
        <v>12</v>
      </c>
      <c r="J6240" s="1" t="s">
        <v>16</v>
      </c>
      <c r="K6240" s="1" t="s">
        <v>14</v>
      </c>
      <c r="L6240" s="1" t="s">
        <v>76</v>
      </c>
      <c r="M6240" s="1">
        <v>105210</v>
      </c>
      <c r="N6240" s="17">
        <v>157.63484589041096</v>
      </c>
      <c r="O6240" s="8">
        <v>3964.1034042145534</v>
      </c>
      <c r="P6240" s="8">
        <v>4959.3716604524971</v>
      </c>
      <c r="Q6240" s="8">
        <f>P6240-Table3[[#This Row],[paid]]</f>
        <v>995.26825623794366</v>
      </c>
      <c r="R6240" s="8">
        <v>31.461138128686933</v>
      </c>
      <c r="S6240" s="8">
        <v>1400</v>
      </c>
      <c r="T6240" s="10">
        <v>0.1</v>
      </c>
      <c r="U6240" s="8">
        <v>664.64339053900244</v>
      </c>
      <c r="V6240" s="10">
        <v>2.23362768526729E-2</v>
      </c>
    </row>
    <row r="6241" spans="1:22" x14ac:dyDescent="0.25">
      <c r="A6241" s="6">
        <v>44770</v>
      </c>
      <c r="B6241" s="7" t="str">
        <f t="shared" si="97"/>
        <v>7</v>
      </c>
      <c r="C6241" s="17">
        <f>_xlfn.ISOWEEKNUM(Table3[[#This Row],[dt]])</f>
        <v>30</v>
      </c>
      <c r="D6241" s="1">
        <v>10778</v>
      </c>
      <c r="E6241" s="1" t="s">
        <v>10</v>
      </c>
      <c r="F6241" s="1" t="s">
        <v>93</v>
      </c>
      <c r="G6241" s="1" t="s">
        <v>73</v>
      </c>
      <c r="H6241" s="1" t="s">
        <v>17</v>
      </c>
      <c r="I6241" s="1" t="s">
        <v>12</v>
      </c>
      <c r="J6241" s="1" t="s">
        <v>16</v>
      </c>
      <c r="K6241" s="1" t="s">
        <v>20</v>
      </c>
      <c r="L6241" s="1" t="s">
        <v>75</v>
      </c>
      <c r="M6241" s="1">
        <v>93920</v>
      </c>
      <c r="N6241" s="17">
        <v>313.35816263190566</v>
      </c>
      <c r="O6241" s="8">
        <v>3137.018202970828</v>
      </c>
      <c r="P6241" s="8">
        <v>3810.1172876968262</v>
      </c>
      <c r="Q6241" s="8">
        <f>P6241-Table3[[#This Row],[paid]]</f>
        <v>673.09908472599818</v>
      </c>
      <c r="R6241" s="8">
        <v>12.158985282832667</v>
      </c>
      <c r="S6241" s="8">
        <v>3000</v>
      </c>
      <c r="T6241" s="10">
        <v>0.09</v>
      </c>
      <c r="U6241" s="8">
        <v>668.04252301225256</v>
      </c>
      <c r="V6241" s="10">
        <v>2.9222307896286874E-2</v>
      </c>
    </row>
    <row r="6242" spans="1:22" x14ac:dyDescent="0.25">
      <c r="A6242" s="6">
        <v>44770</v>
      </c>
      <c r="B6242" s="7" t="str">
        <f t="shared" si="97"/>
        <v>7</v>
      </c>
      <c r="C6242" s="17">
        <f>_xlfn.ISOWEEKNUM(Table3[[#This Row],[dt]])</f>
        <v>30</v>
      </c>
      <c r="D6242" s="1">
        <v>12891</v>
      </c>
      <c r="E6242" s="1" t="s">
        <v>10</v>
      </c>
      <c r="F6242" s="1" t="s">
        <v>92</v>
      </c>
      <c r="G6242" s="1" t="s">
        <v>62</v>
      </c>
      <c r="H6242" s="1" t="s">
        <v>19</v>
      </c>
      <c r="I6242" s="1" t="s">
        <v>12</v>
      </c>
      <c r="J6242" s="1" t="s">
        <v>16</v>
      </c>
      <c r="K6242" s="1" t="s">
        <v>14</v>
      </c>
      <c r="L6242" s="1" t="s">
        <v>81</v>
      </c>
      <c r="M6242" s="1">
        <v>69500</v>
      </c>
      <c r="N6242" s="17">
        <v>264.99133448873482</v>
      </c>
      <c r="O6242" s="8">
        <v>1883.5604608552221</v>
      </c>
      <c r="P6242" s="8">
        <v>2520.8444450113216</v>
      </c>
      <c r="Q6242" s="8">
        <f>P6242-Table3[[#This Row],[paid]]</f>
        <v>637.28398415609945</v>
      </c>
      <c r="R6242" s="8">
        <v>9.51293162048092</v>
      </c>
      <c r="S6242" s="8">
        <v>1600</v>
      </c>
      <c r="T6242" s="10">
        <v>0.08</v>
      </c>
      <c r="U6242" s="8">
        <v>514.6759397382117</v>
      </c>
      <c r="V6242" s="10">
        <v>3.4028011311628831E-2</v>
      </c>
    </row>
    <row r="6243" spans="1:22" x14ac:dyDescent="0.25">
      <c r="A6243" s="6">
        <v>44770</v>
      </c>
      <c r="B6243" s="7" t="str">
        <f t="shared" si="97"/>
        <v>7</v>
      </c>
      <c r="C6243" s="17">
        <f>_xlfn.ISOWEEKNUM(Table3[[#This Row],[dt]])</f>
        <v>30</v>
      </c>
      <c r="D6243" s="1">
        <v>2851</v>
      </c>
      <c r="E6243" s="1" t="s">
        <v>10</v>
      </c>
      <c r="F6243" s="1" t="s">
        <v>92</v>
      </c>
      <c r="G6243" s="1" t="s">
        <v>25</v>
      </c>
      <c r="H6243" s="1" t="s">
        <v>11</v>
      </c>
      <c r="I6243" s="1" t="s">
        <v>18</v>
      </c>
      <c r="J6243" s="1" t="s">
        <v>13</v>
      </c>
      <c r="K6243" s="1" t="s">
        <v>15</v>
      </c>
      <c r="L6243" s="1" t="s">
        <v>80</v>
      </c>
      <c r="M6243" s="1">
        <v>49070</v>
      </c>
      <c r="N6243" s="17">
        <v>319.31023263380513</v>
      </c>
      <c r="O6243" s="8">
        <v>1914.2349559254124</v>
      </c>
      <c r="P6243" s="8">
        <v>2546.8117045512713</v>
      </c>
      <c r="Q6243" s="8">
        <f>P6243-Table3[[#This Row],[paid]]</f>
        <v>632.57674862585895</v>
      </c>
      <c r="R6243" s="8">
        <v>7.9759789830225509</v>
      </c>
      <c r="S6243" s="8">
        <v>1400</v>
      </c>
      <c r="T6243" s="10">
        <v>0.08</v>
      </c>
      <c r="U6243" s="8">
        <v>347.83830038936856</v>
      </c>
      <c r="V6243" s="10">
        <v>2.2762990275760949E-2</v>
      </c>
    </row>
    <row r="6244" spans="1:22" x14ac:dyDescent="0.25">
      <c r="A6244" s="6">
        <v>44770</v>
      </c>
      <c r="B6244" s="7" t="str">
        <f t="shared" si="97"/>
        <v>7</v>
      </c>
      <c r="C6244" s="17">
        <f>_xlfn.ISOWEEKNUM(Table3[[#This Row],[dt]])</f>
        <v>30</v>
      </c>
      <c r="D6244" s="1">
        <v>16911</v>
      </c>
      <c r="E6244" s="1" t="s">
        <v>10</v>
      </c>
      <c r="F6244" s="1" t="s">
        <v>93</v>
      </c>
      <c r="G6244" s="1" t="s">
        <v>58</v>
      </c>
      <c r="H6244" s="1" t="s">
        <v>11</v>
      </c>
      <c r="I6244" s="1" t="s">
        <v>18</v>
      </c>
      <c r="J6244" s="1" t="s">
        <v>16</v>
      </c>
      <c r="K6244" s="1" t="s">
        <v>15</v>
      </c>
      <c r="L6244" s="1" t="s">
        <v>81</v>
      </c>
      <c r="M6244" s="1">
        <v>230110</v>
      </c>
      <c r="N6244" s="17">
        <v>853.1165397327203</v>
      </c>
      <c r="O6244" s="8">
        <v>6059.4466278084701</v>
      </c>
      <c r="P6244" s="8">
        <v>6678.8296379987878</v>
      </c>
      <c r="Q6244" s="8">
        <f>P6244-Table3[[#This Row],[paid]]</f>
        <v>619.38301019031769</v>
      </c>
      <c r="R6244" s="8">
        <v>7.8287424131892367</v>
      </c>
      <c r="S6244" s="8">
        <v>8800</v>
      </c>
      <c r="T6244" s="10">
        <v>0.11</v>
      </c>
      <c r="U6244" s="8">
        <v>94.03679798151596</v>
      </c>
      <c r="V6244" s="10">
        <v>2.3466386347716626E-3</v>
      </c>
    </row>
    <row r="6245" spans="1:22" x14ac:dyDescent="0.25">
      <c r="A6245" s="6">
        <v>44770</v>
      </c>
      <c r="B6245" s="7" t="str">
        <f t="shared" si="97"/>
        <v>7</v>
      </c>
      <c r="C6245" s="17">
        <f>_xlfn.ISOWEEKNUM(Table3[[#This Row],[dt]])</f>
        <v>30</v>
      </c>
      <c r="D6245" s="1">
        <v>2917</v>
      </c>
      <c r="E6245" s="1" t="s">
        <v>10</v>
      </c>
      <c r="F6245" s="1" t="s">
        <v>89</v>
      </c>
      <c r="G6245" s="1" t="s">
        <v>70</v>
      </c>
      <c r="H6245" s="1" t="s">
        <v>17</v>
      </c>
      <c r="I6245" s="1" t="s">
        <v>18</v>
      </c>
      <c r="J6245" s="1" t="s">
        <v>13</v>
      </c>
      <c r="K6245" s="1" t="s">
        <v>15</v>
      </c>
      <c r="L6245" s="1" t="s">
        <v>77</v>
      </c>
      <c r="M6245" s="1">
        <v>113570</v>
      </c>
      <c r="N6245" s="17">
        <v>420.30755487493622</v>
      </c>
      <c r="O6245" s="8">
        <v>2957.9141117016916</v>
      </c>
      <c r="P6245" s="8">
        <v>3572.5104822396747</v>
      </c>
      <c r="Q6245" s="8">
        <f>P6245-Table3[[#This Row],[paid]]</f>
        <v>614.59637053798315</v>
      </c>
      <c r="R6245" s="8">
        <v>8.4997531945450895</v>
      </c>
      <c r="S6245" s="8">
        <v>3200</v>
      </c>
      <c r="T6245" s="10">
        <v>7.0000000000000007E-2</v>
      </c>
      <c r="U6245" s="8">
        <v>208.36119587141062</v>
      </c>
      <c r="V6245" s="10">
        <v>9.7205777705087395E-3</v>
      </c>
    </row>
    <row r="6246" spans="1:22" x14ac:dyDescent="0.25">
      <c r="A6246" s="6">
        <v>44770</v>
      </c>
      <c r="B6246" s="7" t="str">
        <f t="shared" si="97"/>
        <v>7</v>
      </c>
      <c r="C6246" s="17">
        <f>_xlfn.ISOWEEKNUM(Table3[[#This Row],[dt]])</f>
        <v>30</v>
      </c>
      <c r="D6246" s="1">
        <v>15031</v>
      </c>
      <c r="E6246" s="1" t="s">
        <v>10</v>
      </c>
      <c r="F6246" s="1" t="s">
        <v>89</v>
      </c>
      <c r="G6246" s="1" t="s">
        <v>46</v>
      </c>
      <c r="H6246" s="1" t="s">
        <v>19</v>
      </c>
      <c r="I6246" s="1" t="s">
        <v>12</v>
      </c>
      <c r="J6246" s="1" t="s">
        <v>13</v>
      </c>
      <c r="K6246" s="1" t="s">
        <v>14</v>
      </c>
      <c r="L6246" s="1" t="s">
        <v>77</v>
      </c>
      <c r="M6246" s="1">
        <v>36480</v>
      </c>
      <c r="N6246" s="17">
        <v>128.83955600403633</v>
      </c>
      <c r="O6246" s="8">
        <v>1140.9674021158962</v>
      </c>
      <c r="P6246" s="8">
        <v>1750.0206369487005</v>
      </c>
      <c r="Q6246" s="8">
        <f>P6246-Table3[[#This Row],[paid]]</f>
        <v>609.05323483280426</v>
      </c>
      <c r="R6246" s="8">
        <v>13.582945263284479</v>
      </c>
      <c r="S6246" s="8">
        <v>800</v>
      </c>
      <c r="T6246" s="10">
        <v>0.13</v>
      </c>
      <c r="U6246" s="8">
        <v>704.77337165418578</v>
      </c>
      <c r="V6246" s="10">
        <v>6.7120481969764459E-2</v>
      </c>
    </row>
    <row r="6247" spans="1:22" x14ac:dyDescent="0.25">
      <c r="A6247" s="6">
        <v>44770</v>
      </c>
      <c r="B6247" s="7" t="str">
        <f t="shared" si="97"/>
        <v>7</v>
      </c>
      <c r="C6247" s="17">
        <f>_xlfn.ISOWEEKNUM(Table3[[#This Row],[dt]])</f>
        <v>30</v>
      </c>
      <c r="D6247" s="1">
        <v>17246</v>
      </c>
      <c r="E6247" s="1" t="s">
        <v>10</v>
      </c>
      <c r="F6247" s="1" t="s">
        <v>92</v>
      </c>
      <c r="G6247" s="1" t="s">
        <v>53</v>
      </c>
      <c r="H6247" s="1" t="s">
        <v>11</v>
      </c>
      <c r="I6247" s="1" t="s">
        <v>12</v>
      </c>
      <c r="J6247" s="1" t="s">
        <v>16</v>
      </c>
      <c r="K6247" s="1" t="s">
        <v>14</v>
      </c>
      <c r="L6247" s="1" t="s">
        <v>80</v>
      </c>
      <c r="M6247" s="1">
        <v>146420</v>
      </c>
      <c r="N6247" s="17">
        <v>582.38455568490485</v>
      </c>
      <c r="O6247" s="8">
        <v>3252.0912341231597</v>
      </c>
      <c r="P6247" s="8">
        <v>3849.5278626658342</v>
      </c>
      <c r="Q6247" s="8">
        <f>P6247-Table3[[#This Row],[paid]]</f>
        <v>597.4366285426745</v>
      </c>
      <c r="R6247" s="8">
        <v>6.6099415327706508</v>
      </c>
      <c r="S6247" s="8">
        <v>4800</v>
      </c>
      <c r="T6247" s="10">
        <v>0.15</v>
      </c>
      <c r="U6247" s="8">
        <v>1007.4773320746322</v>
      </c>
      <c r="V6247" s="10">
        <v>4.3619086461897723E-2</v>
      </c>
    </row>
    <row r="6248" spans="1:22" x14ac:dyDescent="0.25">
      <c r="A6248" s="6">
        <v>44770</v>
      </c>
      <c r="B6248" s="7" t="str">
        <f t="shared" si="97"/>
        <v>7</v>
      </c>
      <c r="C6248" s="17">
        <f>_xlfn.ISOWEEKNUM(Table3[[#This Row],[dt]])</f>
        <v>30</v>
      </c>
      <c r="D6248" s="1">
        <v>13948</v>
      </c>
      <c r="E6248" s="1" t="s">
        <v>10</v>
      </c>
      <c r="F6248" s="1" t="s">
        <v>89</v>
      </c>
      <c r="G6248" s="1" t="s">
        <v>71</v>
      </c>
      <c r="H6248" s="1" t="s">
        <v>11</v>
      </c>
      <c r="I6248" s="1" t="s">
        <v>18</v>
      </c>
      <c r="J6248" s="1" t="s">
        <v>13</v>
      </c>
      <c r="K6248" s="1" t="s">
        <v>14</v>
      </c>
      <c r="L6248" s="1" t="s">
        <v>80</v>
      </c>
      <c r="M6248" s="1">
        <v>104070</v>
      </c>
      <c r="N6248" s="17">
        <v>526.27054361567639</v>
      </c>
      <c r="O6248" s="8">
        <v>1957.1651525227508</v>
      </c>
      <c r="P6248" s="8">
        <v>2524.5058057936426</v>
      </c>
      <c r="Q6248" s="8">
        <f>P6248-Table3[[#This Row],[paid]]</f>
        <v>567.34065327089183</v>
      </c>
      <c r="R6248" s="8">
        <v>4.7969734130459578</v>
      </c>
      <c r="S6248" s="8">
        <v>2600</v>
      </c>
      <c r="T6248" s="10">
        <v>0.1</v>
      </c>
      <c r="U6248" s="8">
        <v>478.65119139565712</v>
      </c>
      <c r="V6248" s="10">
        <v>3.1600322876208835E-2</v>
      </c>
    </row>
    <row r="6249" spans="1:22" x14ac:dyDescent="0.25">
      <c r="A6249" s="6">
        <v>44770</v>
      </c>
      <c r="B6249" s="7" t="str">
        <f t="shared" si="97"/>
        <v>7</v>
      </c>
      <c r="C6249" s="17">
        <f>_xlfn.ISOWEEKNUM(Table3[[#This Row],[dt]])</f>
        <v>30</v>
      </c>
      <c r="D6249" s="1">
        <v>18006</v>
      </c>
      <c r="E6249" s="1" t="s">
        <v>10</v>
      </c>
      <c r="F6249" s="1" t="s">
        <v>95</v>
      </c>
      <c r="G6249" s="1" t="s">
        <v>51</v>
      </c>
      <c r="H6249" s="1" t="s">
        <v>11</v>
      </c>
      <c r="I6249" s="1" t="s">
        <v>12</v>
      </c>
      <c r="J6249" s="1" t="s">
        <v>16</v>
      </c>
      <c r="K6249" s="1" t="s">
        <v>14</v>
      </c>
      <c r="L6249" s="1" t="s">
        <v>78</v>
      </c>
      <c r="M6249" s="1">
        <v>65550</v>
      </c>
      <c r="N6249" s="17">
        <v>288.37331098774484</v>
      </c>
      <c r="O6249" s="8">
        <v>1901.431523430886</v>
      </c>
      <c r="P6249" s="8">
        <v>2175.8813651914138</v>
      </c>
      <c r="Q6249" s="8">
        <f>P6249-Table3[[#This Row],[paid]]</f>
        <v>274.44984176052776</v>
      </c>
      <c r="R6249" s="8">
        <v>7.5453631882178005</v>
      </c>
      <c r="S6249" s="8">
        <v>2600</v>
      </c>
      <c r="T6249" s="10">
        <v>0.08</v>
      </c>
      <c r="U6249" s="8">
        <v>856.66369731096768</v>
      </c>
      <c r="V6249" s="10">
        <v>6.5618137628841292E-2</v>
      </c>
    </row>
    <row r="6250" spans="1:22" x14ac:dyDescent="0.25">
      <c r="A6250" s="6">
        <v>44770</v>
      </c>
      <c r="B6250" s="7" t="str">
        <f t="shared" si="97"/>
        <v>7</v>
      </c>
      <c r="C6250" s="17">
        <f>_xlfn.ISOWEEKNUM(Table3[[#This Row],[dt]])</f>
        <v>30</v>
      </c>
      <c r="D6250" s="1">
        <v>2973</v>
      </c>
      <c r="E6250" s="1" t="s">
        <v>10</v>
      </c>
      <c r="F6250" s="1" t="s">
        <v>93</v>
      </c>
      <c r="G6250" s="1" t="s">
        <v>53</v>
      </c>
      <c r="H6250" s="1" t="s">
        <v>11</v>
      </c>
      <c r="I6250" s="1" t="s">
        <v>21</v>
      </c>
      <c r="J6250" s="1" t="s">
        <v>16</v>
      </c>
      <c r="K6250" s="1" t="s">
        <v>14</v>
      </c>
      <c r="L6250" s="1" t="s">
        <v>76</v>
      </c>
      <c r="M6250" s="1">
        <v>76440</v>
      </c>
      <c r="N6250" s="17">
        <v>248.57311785573512</v>
      </c>
      <c r="O6250" s="8">
        <v>965.01130606819868</v>
      </c>
      <c r="P6250" s="8">
        <v>1211.4942884616528</v>
      </c>
      <c r="Q6250" s="8">
        <f>P6250-Table3[[#This Row],[paid]]</f>
        <v>246.48298239345411</v>
      </c>
      <c r="R6250" s="8">
        <v>4.8737944750919127</v>
      </c>
      <c r="S6250" s="8">
        <v>800</v>
      </c>
      <c r="T6250" s="10">
        <v>0.05</v>
      </c>
      <c r="U6250" s="8">
        <v>353.77279069641617</v>
      </c>
      <c r="V6250" s="10">
        <v>4.8668930876765208E-2</v>
      </c>
    </row>
    <row r="6251" spans="1:22" x14ac:dyDescent="0.25">
      <c r="A6251" s="6">
        <v>44770</v>
      </c>
      <c r="B6251" s="7" t="str">
        <f t="shared" si="97"/>
        <v>7</v>
      </c>
      <c r="C6251" s="17">
        <f>_xlfn.ISOWEEKNUM(Table3[[#This Row],[dt]])</f>
        <v>30</v>
      </c>
      <c r="D6251" s="1">
        <v>18007</v>
      </c>
      <c r="E6251" s="1" t="s">
        <v>10</v>
      </c>
      <c r="F6251" s="1" t="s">
        <v>91</v>
      </c>
      <c r="G6251" s="1" t="s">
        <v>65</v>
      </c>
      <c r="H6251" s="1" t="s">
        <v>11</v>
      </c>
      <c r="I6251" s="1" t="s">
        <v>12</v>
      </c>
      <c r="J6251" s="1" t="s">
        <v>13</v>
      </c>
      <c r="K6251" s="1" t="s">
        <v>15</v>
      </c>
      <c r="L6251" s="1" t="s">
        <v>75</v>
      </c>
      <c r="M6251" s="1">
        <v>77150</v>
      </c>
      <c r="N6251" s="17">
        <v>558.80801216131636</v>
      </c>
      <c r="O6251" s="8">
        <v>1547.7432266529615</v>
      </c>
      <c r="P6251" s="8">
        <v>1779.6117609507883</v>
      </c>
      <c r="Q6251" s="8">
        <f>P6251-Table3[[#This Row],[paid]]</f>
        <v>231.86853429782673</v>
      </c>
      <c r="R6251" s="8">
        <v>3.1846568449649411</v>
      </c>
      <c r="S6251" s="8">
        <v>1400</v>
      </c>
      <c r="T6251" s="10">
        <v>0.11</v>
      </c>
      <c r="U6251" s="8">
        <v>1067.486666382375</v>
      </c>
      <c r="V6251" s="10">
        <v>9.9973740509564091E-2</v>
      </c>
    </row>
    <row r="6252" spans="1:22" x14ac:dyDescent="0.25">
      <c r="A6252" s="6">
        <v>44770</v>
      </c>
      <c r="B6252" s="7" t="str">
        <f t="shared" si="97"/>
        <v>7</v>
      </c>
      <c r="C6252" s="17">
        <f>_xlfn.ISOWEEKNUM(Table3[[#This Row],[dt]])</f>
        <v>30</v>
      </c>
      <c r="D6252" s="1">
        <v>17947</v>
      </c>
      <c r="E6252" s="1" t="s">
        <v>10</v>
      </c>
      <c r="F6252" s="1" t="s">
        <v>90</v>
      </c>
      <c r="G6252" s="1" t="s">
        <v>69</v>
      </c>
      <c r="H6252" s="1" t="s">
        <v>19</v>
      </c>
      <c r="I6252" s="1" t="s">
        <v>12</v>
      </c>
      <c r="J6252" s="1" t="s">
        <v>16</v>
      </c>
      <c r="K6252" s="1" t="s">
        <v>14</v>
      </c>
      <c r="L6252" s="1" t="s">
        <v>80</v>
      </c>
      <c r="M6252" s="1">
        <v>136680</v>
      </c>
      <c r="N6252" s="17">
        <v>204.58206651386874</v>
      </c>
      <c r="O6252" s="8">
        <v>2945.7124664386897</v>
      </c>
      <c r="P6252" s="8">
        <v>3138.749706977565</v>
      </c>
      <c r="Q6252" s="8">
        <f>P6252-Table3[[#This Row],[paid]]</f>
        <v>193.03724053887527</v>
      </c>
      <c r="R6252" s="8">
        <v>15.342252429368179</v>
      </c>
      <c r="S6252" s="8">
        <v>2000</v>
      </c>
      <c r="T6252" s="10">
        <v>0.15</v>
      </c>
      <c r="U6252" s="8">
        <v>549.05958008169694</v>
      </c>
      <c r="V6252" s="10">
        <v>2.9154898783482468E-2</v>
      </c>
    </row>
    <row r="6253" spans="1:22" x14ac:dyDescent="0.25">
      <c r="A6253" s="6">
        <v>44770</v>
      </c>
      <c r="B6253" s="7" t="str">
        <f t="shared" si="97"/>
        <v>7</v>
      </c>
      <c r="C6253" s="17">
        <f>_xlfn.ISOWEEKNUM(Table3[[#This Row],[dt]])</f>
        <v>30</v>
      </c>
      <c r="D6253" s="1">
        <v>15909</v>
      </c>
      <c r="E6253" s="1" t="s">
        <v>10</v>
      </c>
      <c r="F6253" s="1" t="s">
        <v>93</v>
      </c>
      <c r="G6253" s="1" t="s">
        <v>29</v>
      </c>
      <c r="H6253" s="1" t="s">
        <v>11</v>
      </c>
      <c r="I6253" s="1" t="s">
        <v>18</v>
      </c>
      <c r="J6253" s="1" t="s">
        <v>13</v>
      </c>
      <c r="K6253" s="1" t="s">
        <v>14</v>
      </c>
      <c r="L6253" s="1" t="s">
        <v>76</v>
      </c>
      <c r="M6253" s="1">
        <v>49660</v>
      </c>
      <c r="N6253" s="17">
        <v>108.53162136320174</v>
      </c>
      <c r="O6253" s="8">
        <v>1240.2392457279627</v>
      </c>
      <c r="P6253" s="8">
        <v>1402.1372522617728</v>
      </c>
      <c r="Q6253" s="8">
        <f>P6253-Table3[[#This Row],[paid]]</f>
        <v>161.89800653381008</v>
      </c>
      <c r="R6253" s="8">
        <v>12.91915880966628</v>
      </c>
      <c r="S6253" s="8">
        <v>400</v>
      </c>
      <c r="T6253" s="10">
        <v>0.06</v>
      </c>
      <c r="U6253" s="8">
        <v>9.6053338581957206</v>
      </c>
      <c r="V6253" s="10">
        <v>1.1417491217664865E-3</v>
      </c>
    </row>
    <row r="6254" spans="1:22" x14ac:dyDescent="0.25">
      <c r="A6254" s="6">
        <v>44770</v>
      </c>
      <c r="B6254" s="7" t="str">
        <f t="shared" si="97"/>
        <v>7</v>
      </c>
      <c r="C6254" s="17">
        <f>_xlfn.ISOWEEKNUM(Table3[[#This Row],[dt]])</f>
        <v>30</v>
      </c>
      <c r="D6254" s="1">
        <v>10601</v>
      </c>
      <c r="E6254" s="1" t="s">
        <v>10</v>
      </c>
      <c r="F6254" s="1" t="s">
        <v>92</v>
      </c>
      <c r="G6254" s="1" t="s">
        <v>32</v>
      </c>
      <c r="H6254" s="1" t="s">
        <v>11</v>
      </c>
      <c r="I6254" s="1" t="s">
        <v>21</v>
      </c>
      <c r="J6254" s="1" t="s">
        <v>16</v>
      </c>
      <c r="K6254" s="1" t="s">
        <v>14</v>
      </c>
      <c r="L6254" s="1" t="s">
        <v>76</v>
      </c>
      <c r="M6254" s="1">
        <v>98140</v>
      </c>
      <c r="N6254" s="17">
        <v>323.33948339483396</v>
      </c>
      <c r="O6254" s="8">
        <v>1841.1020784132029</v>
      </c>
      <c r="P6254" s="8">
        <v>1984.3366497042668</v>
      </c>
      <c r="Q6254" s="8">
        <f>P6254-Table3[[#This Row],[paid]]</f>
        <v>143.23457129106396</v>
      </c>
      <c r="R6254" s="8">
        <v>6.1370069280440092</v>
      </c>
      <c r="S6254" s="8">
        <v>1800</v>
      </c>
      <c r="T6254" s="10">
        <v>0.08</v>
      </c>
      <c r="U6254" s="8">
        <v>306.26564500062995</v>
      </c>
      <c r="V6254" s="10">
        <v>2.5723595930347294E-2</v>
      </c>
    </row>
    <row r="6255" spans="1:22" x14ac:dyDescent="0.25">
      <c r="A6255" s="6">
        <v>44770</v>
      </c>
      <c r="B6255" s="7" t="str">
        <f t="shared" si="97"/>
        <v>7</v>
      </c>
      <c r="C6255" s="17">
        <f>_xlfn.ISOWEEKNUM(Table3[[#This Row],[dt]])</f>
        <v>30</v>
      </c>
      <c r="D6255" s="1">
        <v>15372</v>
      </c>
      <c r="E6255" s="1" t="s">
        <v>10</v>
      </c>
      <c r="F6255" s="1" t="s">
        <v>91</v>
      </c>
      <c r="G6255" s="1" t="s">
        <v>67</v>
      </c>
      <c r="H6255" s="1" t="s">
        <v>11</v>
      </c>
      <c r="I6255" s="1" t="s">
        <v>12</v>
      </c>
      <c r="J6255" s="1" t="s">
        <v>16</v>
      </c>
      <c r="K6255" s="1" t="s">
        <v>15</v>
      </c>
      <c r="L6255" s="1" t="s">
        <v>78</v>
      </c>
      <c r="M6255" s="1">
        <v>232540</v>
      </c>
      <c r="N6255" s="17">
        <v>1228.6189055271154</v>
      </c>
      <c r="O6255" s="8">
        <v>2075.4080803246152</v>
      </c>
      <c r="P6255" s="8">
        <v>2201.9737514426256</v>
      </c>
      <c r="Q6255" s="8">
        <f>P6255-Table3[[#This Row],[paid]]</f>
        <v>126.56567111801041</v>
      </c>
      <c r="R6255" s="8">
        <v>1.7922349571024312</v>
      </c>
      <c r="S6255" s="8">
        <v>1200</v>
      </c>
      <c r="T6255" s="10">
        <v>0.105</v>
      </c>
      <c r="U6255" s="8">
        <v>91.962577574966815</v>
      </c>
      <c r="V6255" s="10">
        <v>6.9606171519769056E-3</v>
      </c>
    </row>
    <row r="6256" spans="1:22" x14ac:dyDescent="0.25">
      <c r="A6256" s="6">
        <v>44770</v>
      </c>
      <c r="B6256" s="7" t="str">
        <f t="shared" si="97"/>
        <v>7</v>
      </c>
      <c r="C6256" s="17">
        <f>_xlfn.ISOWEEKNUM(Table3[[#This Row],[dt]])</f>
        <v>30</v>
      </c>
      <c r="D6256" s="1">
        <v>18200</v>
      </c>
      <c r="E6256" s="1" t="s">
        <v>10</v>
      </c>
      <c r="F6256" s="1" t="s">
        <v>90</v>
      </c>
      <c r="G6256" s="1" t="s">
        <v>40</v>
      </c>
      <c r="H6256" s="1" t="s">
        <v>17</v>
      </c>
      <c r="I6256" s="1" t="s">
        <v>12</v>
      </c>
      <c r="J6256" s="1" t="s">
        <v>16</v>
      </c>
      <c r="K6256" s="1" t="s">
        <v>15</v>
      </c>
      <c r="L6256" s="1" t="s">
        <v>76</v>
      </c>
      <c r="M6256" s="1">
        <v>12560</v>
      </c>
      <c r="N6256" s="17">
        <v>15.79874213836478</v>
      </c>
      <c r="O6256" s="8">
        <v>373.6572147115258</v>
      </c>
      <c r="P6256" s="8">
        <v>491.94283194724994</v>
      </c>
      <c r="Q6256" s="8">
        <f>P6256-Table3[[#This Row],[paid]]</f>
        <v>118.28561723572415</v>
      </c>
      <c r="R6256" s="8">
        <v>31.138101225960487</v>
      </c>
      <c r="S6256" s="8">
        <v>200</v>
      </c>
      <c r="T6256" s="10">
        <v>0.1</v>
      </c>
      <c r="U6256" s="8">
        <v>179.10819948921869</v>
      </c>
      <c r="V6256" s="10">
        <v>6.0680560103653164E-2</v>
      </c>
    </row>
    <row r="6257" spans="1:22" x14ac:dyDescent="0.25">
      <c r="A6257" s="6">
        <v>44770</v>
      </c>
      <c r="B6257" s="7" t="str">
        <f t="shared" si="97"/>
        <v>7</v>
      </c>
      <c r="C6257" s="17">
        <f>_xlfn.ISOWEEKNUM(Table3[[#This Row],[dt]])</f>
        <v>30</v>
      </c>
      <c r="D6257" s="1">
        <v>2612</v>
      </c>
      <c r="E6257" s="1" t="s">
        <v>10</v>
      </c>
      <c r="F6257" s="1" t="s">
        <v>93</v>
      </c>
      <c r="G6257" s="1" t="s">
        <v>72</v>
      </c>
      <c r="H6257" s="1" t="s">
        <v>17</v>
      </c>
      <c r="I6257" s="1" t="s">
        <v>12</v>
      </c>
      <c r="J6257" s="1" t="s">
        <v>16</v>
      </c>
      <c r="K6257" s="1" t="s">
        <v>20</v>
      </c>
      <c r="L6257" s="1" t="s">
        <v>78</v>
      </c>
      <c r="M6257" s="1">
        <v>103290</v>
      </c>
      <c r="N6257" s="17">
        <v>241.28840970350404</v>
      </c>
      <c r="O6257" s="8">
        <v>2563.342787300835</v>
      </c>
      <c r="P6257" s="8">
        <v>2643.1833533024183</v>
      </c>
      <c r="Q6257" s="8">
        <f>P6257-Table3[[#This Row],[paid]]</f>
        <v>79.840566001583284</v>
      </c>
      <c r="R6257" s="8">
        <v>10.954456355986474</v>
      </c>
      <c r="S6257" s="8">
        <v>2400</v>
      </c>
      <c r="T6257" s="10">
        <v>0.08</v>
      </c>
      <c r="U6257" s="8">
        <v>130.52980206216284</v>
      </c>
      <c r="V6257" s="10">
        <v>8.2305932288729098E-3</v>
      </c>
    </row>
    <row r="6258" spans="1:22" x14ac:dyDescent="0.25">
      <c r="A6258" s="6">
        <v>44770</v>
      </c>
      <c r="B6258" s="7" t="str">
        <f t="shared" si="97"/>
        <v>7</v>
      </c>
      <c r="C6258" s="17">
        <f>_xlfn.ISOWEEKNUM(Table3[[#This Row],[dt]])</f>
        <v>30</v>
      </c>
      <c r="D6258" s="1">
        <v>17956</v>
      </c>
      <c r="E6258" s="1" t="s">
        <v>10</v>
      </c>
      <c r="F6258" s="1" t="s">
        <v>92</v>
      </c>
      <c r="G6258" s="1" t="s">
        <v>26</v>
      </c>
      <c r="H6258" s="1" t="s">
        <v>11</v>
      </c>
      <c r="I6258" s="1" t="s">
        <v>18</v>
      </c>
      <c r="J6258" s="1" t="s">
        <v>13</v>
      </c>
      <c r="K6258" s="1" t="s">
        <v>14</v>
      </c>
      <c r="L6258" s="1" t="s">
        <v>81</v>
      </c>
      <c r="M6258" s="1">
        <v>304240</v>
      </c>
      <c r="N6258" s="17">
        <v>596.74005283804343</v>
      </c>
      <c r="O6258" s="8">
        <v>3763.7130461431789</v>
      </c>
      <c r="P6258" s="8">
        <v>3819.6570102427108</v>
      </c>
      <c r="Q6258" s="8">
        <f>P6258-Table3[[#This Row],[paid]]</f>
        <v>55.943964099531968</v>
      </c>
      <c r="R6258" s="8">
        <v>6.4008725274543856</v>
      </c>
      <c r="S6258" s="8">
        <v>3000</v>
      </c>
      <c r="T6258" s="10">
        <v>0.08</v>
      </c>
      <c r="U6258" s="8">
        <v>198.89880775807316</v>
      </c>
      <c r="V6258" s="10">
        <v>8.6787376992537267E-3</v>
      </c>
    </row>
    <row r="6259" spans="1:22" x14ac:dyDescent="0.25">
      <c r="A6259" s="6">
        <v>44770</v>
      </c>
      <c r="B6259" s="7" t="str">
        <f t="shared" si="97"/>
        <v>7</v>
      </c>
      <c r="C6259" s="17">
        <f>_xlfn.ISOWEEKNUM(Table3[[#This Row],[dt]])</f>
        <v>30</v>
      </c>
      <c r="D6259" s="1">
        <v>17628</v>
      </c>
      <c r="E6259" s="1" t="s">
        <v>10</v>
      </c>
      <c r="F6259" s="1" t="s">
        <v>93</v>
      </c>
      <c r="G6259" s="1" t="s">
        <v>48</v>
      </c>
      <c r="H6259" s="1" t="s">
        <v>11</v>
      </c>
      <c r="I6259" s="1" t="s">
        <v>22</v>
      </c>
      <c r="J6259" s="1" t="s">
        <v>13</v>
      </c>
      <c r="K6259" s="1" t="s">
        <v>15</v>
      </c>
      <c r="L6259" s="1" t="s">
        <v>79</v>
      </c>
      <c r="M6259" s="1">
        <v>12270</v>
      </c>
      <c r="N6259" s="17">
        <v>54.602670057215519</v>
      </c>
      <c r="O6259" s="8">
        <v>182.06360314788395</v>
      </c>
      <c r="P6259" s="8">
        <v>236.69425838361261</v>
      </c>
      <c r="Q6259" s="8">
        <f>P6259-Table3[[#This Row],[paid]]</f>
        <v>54.630655235728653</v>
      </c>
      <c r="R6259" s="8">
        <v>4.3348476939972356</v>
      </c>
      <c r="S6259" s="8">
        <v>200</v>
      </c>
      <c r="T6259" s="10">
        <v>0.06</v>
      </c>
      <c r="U6259" s="8">
        <v>82.35222046943386</v>
      </c>
      <c r="V6259" s="10">
        <v>5.7987760970501193E-2</v>
      </c>
    </row>
    <row r="6260" spans="1:22" x14ac:dyDescent="0.25">
      <c r="A6260" s="6">
        <v>44770</v>
      </c>
      <c r="B6260" s="7" t="str">
        <f t="shared" si="97"/>
        <v>7</v>
      </c>
      <c r="C6260" s="17">
        <f>_xlfn.ISOWEEKNUM(Table3[[#This Row],[dt]])</f>
        <v>30</v>
      </c>
      <c r="D6260" s="1">
        <v>3010</v>
      </c>
      <c r="E6260" s="1" t="s">
        <v>24</v>
      </c>
      <c r="F6260" s="1" t="s">
        <v>94</v>
      </c>
      <c r="G6260" s="1" t="s">
        <v>49</v>
      </c>
      <c r="H6260" s="1" t="s">
        <v>11</v>
      </c>
      <c r="I6260" s="1" t="s">
        <v>18</v>
      </c>
      <c r="J6260" s="1" t="s">
        <v>13</v>
      </c>
      <c r="K6260" s="1" t="s">
        <v>15</v>
      </c>
      <c r="L6260" s="1" t="s">
        <v>79</v>
      </c>
      <c r="M6260" s="1">
        <v>10</v>
      </c>
      <c r="N6260" s="17">
        <v>0</v>
      </c>
      <c r="O6260" s="8">
        <v>1.5585152453401401E-2</v>
      </c>
      <c r="P6260" s="8">
        <v>1.2987627044501168E-2</v>
      </c>
      <c r="Q6260" s="8">
        <f>P6260-Table3[[#This Row],[paid]]</f>
        <v>-2.597525408900233E-3</v>
      </c>
      <c r="R6260" s="8">
        <v>22</v>
      </c>
      <c r="S6260" s="8">
        <v>500</v>
      </c>
      <c r="T6260" s="10">
        <v>0.06</v>
      </c>
      <c r="U6260" s="8">
        <v>4.6556784337443537E-3</v>
      </c>
      <c r="V6260" s="10">
        <v>5.9745048342190188E-2</v>
      </c>
    </row>
    <row r="6261" spans="1:22" x14ac:dyDescent="0.25">
      <c r="A6261" s="6">
        <v>44770</v>
      </c>
      <c r="B6261" s="7" t="str">
        <f t="shared" si="97"/>
        <v>7</v>
      </c>
      <c r="C6261" s="17">
        <f>_xlfn.ISOWEEKNUM(Table3[[#This Row],[dt]])</f>
        <v>30</v>
      </c>
      <c r="D6261" s="1">
        <v>18237</v>
      </c>
      <c r="E6261" s="1" t="s">
        <v>10</v>
      </c>
      <c r="F6261" s="1" t="s">
        <v>94</v>
      </c>
      <c r="G6261" s="1" t="s">
        <v>69</v>
      </c>
      <c r="H6261" s="1" t="s">
        <v>11</v>
      </c>
      <c r="I6261" s="1" t="s">
        <v>18</v>
      </c>
      <c r="J6261" s="1" t="s">
        <v>16</v>
      </c>
      <c r="K6261" s="1" t="s">
        <v>15</v>
      </c>
      <c r="L6261" s="1" t="s">
        <v>79</v>
      </c>
      <c r="M6261" s="1">
        <v>292560</v>
      </c>
      <c r="N6261" s="17">
        <v>679.63727507998283</v>
      </c>
      <c r="O6261" s="8">
        <v>5761.1734272414442</v>
      </c>
      <c r="P6261" s="8">
        <v>5724.4272066572821</v>
      </c>
      <c r="Q6261" s="8">
        <f>P6261-Table3[[#This Row],[paid]]</f>
        <v>-36.746220584162074</v>
      </c>
      <c r="R6261" s="8">
        <v>8.4227681684816442</v>
      </c>
      <c r="S6261" s="8">
        <v>7400</v>
      </c>
      <c r="T6261" s="10">
        <v>0.06</v>
      </c>
      <c r="U6261" s="8">
        <v>366.57867381342572</v>
      </c>
      <c r="V6261" s="10">
        <v>1.0672936073764412E-2</v>
      </c>
    </row>
    <row r="6262" spans="1:22" x14ac:dyDescent="0.25">
      <c r="A6262" s="6">
        <v>44770</v>
      </c>
      <c r="B6262" s="7" t="str">
        <f t="shared" si="97"/>
        <v>7</v>
      </c>
      <c r="C6262" s="17">
        <f>_xlfn.ISOWEEKNUM(Table3[[#This Row],[dt]])</f>
        <v>30</v>
      </c>
      <c r="D6262" s="1">
        <v>12790</v>
      </c>
      <c r="E6262" s="1" t="s">
        <v>10</v>
      </c>
      <c r="F6262" s="1" t="s">
        <v>90</v>
      </c>
      <c r="G6262" s="1" t="s">
        <v>68</v>
      </c>
      <c r="H6262" s="1" t="s">
        <v>19</v>
      </c>
      <c r="I6262" s="1" t="s">
        <v>21</v>
      </c>
      <c r="J6262" s="1" t="s">
        <v>16</v>
      </c>
      <c r="K6262" s="1" t="s">
        <v>14</v>
      </c>
      <c r="L6262" s="1" t="s">
        <v>75</v>
      </c>
      <c r="M6262" s="1">
        <v>26660</v>
      </c>
      <c r="N6262" s="17">
        <v>51.029349213100808</v>
      </c>
      <c r="O6262" s="8">
        <v>707.62699307368166</v>
      </c>
      <c r="P6262" s="8">
        <v>668.69898041061788</v>
      </c>
      <c r="Q6262" s="8">
        <f>P6262-Table3[[#This Row],[paid]]</f>
        <v>-38.928012663063782</v>
      </c>
      <c r="R6262" s="8">
        <v>13.104203575438548</v>
      </c>
      <c r="S6262" s="8">
        <v>600</v>
      </c>
      <c r="T6262" s="10">
        <v>0.04</v>
      </c>
      <c r="U6262" s="8">
        <v>88.79203830576418</v>
      </c>
      <c r="V6262" s="10">
        <v>2.2130545259503011E-2</v>
      </c>
    </row>
    <row r="6263" spans="1:22" x14ac:dyDescent="0.25">
      <c r="A6263" s="6">
        <v>44770</v>
      </c>
      <c r="B6263" s="7" t="str">
        <f t="shared" si="97"/>
        <v>7</v>
      </c>
      <c r="C6263" s="17">
        <f>_xlfn.ISOWEEKNUM(Table3[[#This Row],[dt]])</f>
        <v>30</v>
      </c>
      <c r="D6263" s="1">
        <v>16857</v>
      </c>
      <c r="E6263" s="1" t="s">
        <v>10</v>
      </c>
      <c r="F6263" s="1" t="s">
        <v>93</v>
      </c>
      <c r="G6263" s="1" t="s">
        <v>36</v>
      </c>
      <c r="H6263" s="1" t="s">
        <v>11</v>
      </c>
      <c r="I6263" s="1" t="s">
        <v>12</v>
      </c>
      <c r="J6263" s="1" t="s">
        <v>13</v>
      </c>
      <c r="K6263" s="1" t="s">
        <v>15</v>
      </c>
      <c r="L6263" s="1" t="s">
        <v>75</v>
      </c>
      <c r="M6263" s="1">
        <v>6320</v>
      </c>
      <c r="N6263" s="17">
        <v>19.51822112415071</v>
      </c>
      <c r="O6263" s="8">
        <v>56.423482675510925</v>
      </c>
      <c r="P6263" s="8">
        <v>2.0394185397320537</v>
      </c>
      <c r="Q6263" s="8">
        <f>P6263-Table3[[#This Row],[paid]]</f>
        <v>-54.384064135778871</v>
      </c>
      <c r="R6263" s="8">
        <v>0.10448793088057579</v>
      </c>
      <c r="S6263" s="8">
        <v>200</v>
      </c>
      <c r="T6263" s="10">
        <v>0.08</v>
      </c>
      <c r="U6263" s="8">
        <v>0.6964556160365587</v>
      </c>
      <c r="V6263" s="10">
        <v>5.6916191426475707E-2</v>
      </c>
    </row>
    <row r="6264" spans="1:22" x14ac:dyDescent="0.25">
      <c r="A6264" s="6">
        <v>44770</v>
      </c>
      <c r="B6264" s="7" t="str">
        <f t="shared" si="97"/>
        <v>7</v>
      </c>
      <c r="C6264" s="17">
        <f>_xlfn.ISOWEEKNUM(Table3[[#This Row],[dt]])</f>
        <v>30</v>
      </c>
      <c r="D6264" s="1">
        <v>17365</v>
      </c>
      <c r="E6264" s="1" t="s">
        <v>10</v>
      </c>
      <c r="F6264" s="1" t="s">
        <v>93</v>
      </c>
      <c r="G6264" s="1" t="s">
        <v>69</v>
      </c>
      <c r="H6264" s="1" t="s">
        <v>17</v>
      </c>
      <c r="I6264" s="1" t="s">
        <v>18</v>
      </c>
      <c r="J6264" s="1" t="s">
        <v>16</v>
      </c>
      <c r="K6264" s="1" t="s">
        <v>15</v>
      </c>
      <c r="L6264" s="1" t="s">
        <v>75</v>
      </c>
      <c r="M6264" s="1">
        <v>26860</v>
      </c>
      <c r="N6264" s="17">
        <v>82.917229403820187</v>
      </c>
      <c r="O6264" s="8">
        <v>499.13083110298442</v>
      </c>
      <c r="P6264" s="8">
        <v>431.10985026130817</v>
      </c>
      <c r="Q6264" s="8">
        <f>P6264-Table3[[#This Row],[paid]]</f>
        <v>-68.020980841676248</v>
      </c>
      <c r="R6264" s="8">
        <v>5.1992794906560871</v>
      </c>
      <c r="S6264" s="8">
        <v>200</v>
      </c>
      <c r="T6264" s="10">
        <v>0.06</v>
      </c>
      <c r="U6264" s="8">
        <v>113.87227603127036</v>
      </c>
      <c r="V6264" s="10">
        <v>4.4022915877182683E-2</v>
      </c>
    </row>
    <row r="6265" spans="1:22" x14ac:dyDescent="0.25">
      <c r="A6265" s="6">
        <v>44770</v>
      </c>
      <c r="B6265" s="7" t="str">
        <f t="shared" si="97"/>
        <v>7</v>
      </c>
      <c r="C6265" s="17">
        <f>_xlfn.ISOWEEKNUM(Table3[[#This Row],[dt]])</f>
        <v>30</v>
      </c>
      <c r="D6265" s="1">
        <v>18202</v>
      </c>
      <c r="E6265" s="1" t="s">
        <v>10</v>
      </c>
      <c r="F6265" s="1" t="s">
        <v>94</v>
      </c>
      <c r="G6265" s="1" t="s">
        <v>42</v>
      </c>
      <c r="H6265" s="1" t="s">
        <v>19</v>
      </c>
      <c r="I6265" s="1" t="s">
        <v>18</v>
      </c>
      <c r="J6265" s="1" t="s">
        <v>16</v>
      </c>
      <c r="K6265" s="1" t="s">
        <v>15</v>
      </c>
      <c r="L6265" s="1" t="s">
        <v>76</v>
      </c>
      <c r="M6265" s="1">
        <v>38580</v>
      </c>
      <c r="N6265" s="17">
        <v>54.437702836178914</v>
      </c>
      <c r="O6265" s="8">
        <v>967.53566750079881</v>
      </c>
      <c r="P6265" s="8">
        <v>877.84031918020821</v>
      </c>
      <c r="Q6265" s="8">
        <f>P6265-Table3[[#This Row],[paid]]</f>
        <v>-89.695348320590597</v>
      </c>
      <c r="R6265" s="8">
        <v>16.125594458346647</v>
      </c>
      <c r="S6265" s="8">
        <v>400</v>
      </c>
      <c r="T6265" s="10">
        <v>4.4999999999999998E-2</v>
      </c>
      <c r="U6265" s="8">
        <v>82.640288973205983</v>
      </c>
      <c r="V6265" s="10">
        <v>1.56900761956308E-2</v>
      </c>
    </row>
    <row r="6266" spans="1:22" x14ac:dyDescent="0.25">
      <c r="A6266" s="6">
        <v>44770</v>
      </c>
      <c r="B6266" s="7" t="str">
        <f t="shared" si="97"/>
        <v>7</v>
      </c>
      <c r="C6266" s="17">
        <f>_xlfn.ISOWEEKNUM(Table3[[#This Row],[dt]])</f>
        <v>30</v>
      </c>
      <c r="D6266" s="1">
        <v>2789</v>
      </c>
      <c r="E6266" s="1" t="s">
        <v>10</v>
      </c>
      <c r="F6266" s="1" t="s">
        <v>89</v>
      </c>
      <c r="G6266" s="1" t="s">
        <v>61</v>
      </c>
      <c r="H6266" s="1" t="s">
        <v>17</v>
      </c>
      <c r="I6266" s="1" t="s">
        <v>12</v>
      </c>
      <c r="J6266" s="1" t="s">
        <v>13</v>
      </c>
      <c r="K6266" s="1" t="s">
        <v>14</v>
      </c>
      <c r="L6266" s="1" t="s">
        <v>79</v>
      </c>
      <c r="M6266" s="1">
        <v>53110</v>
      </c>
      <c r="N6266" s="17">
        <v>204.31413497471971</v>
      </c>
      <c r="O6266" s="8">
        <v>3446.53319031717</v>
      </c>
      <c r="P6266" s="8">
        <v>3353.2164163872076</v>
      </c>
      <c r="Q6266" s="8">
        <f>P6266-Table3[[#This Row],[paid]]</f>
        <v>-93.316773929962437</v>
      </c>
      <c r="R6266" s="8">
        <v>16.412062811034144</v>
      </c>
      <c r="S6266" s="8">
        <v>4200</v>
      </c>
      <c r="T6266" s="10">
        <v>0.14000000000000001</v>
      </c>
      <c r="U6266" s="8">
        <v>1548.6776646681321</v>
      </c>
      <c r="V6266" s="10">
        <v>7.6974734720358165E-2</v>
      </c>
    </row>
    <row r="6267" spans="1:22" x14ac:dyDescent="0.25">
      <c r="A6267" s="6">
        <v>44770</v>
      </c>
      <c r="B6267" s="7" t="str">
        <f t="shared" si="97"/>
        <v>7</v>
      </c>
      <c r="C6267" s="17">
        <f>_xlfn.ISOWEEKNUM(Table3[[#This Row],[dt]])</f>
        <v>30</v>
      </c>
      <c r="D6267" s="1">
        <v>18295</v>
      </c>
      <c r="E6267" s="1" t="s">
        <v>10</v>
      </c>
      <c r="F6267" s="1" t="s">
        <v>89</v>
      </c>
      <c r="G6267" s="1" t="s">
        <v>64</v>
      </c>
      <c r="H6267" s="1" t="s">
        <v>19</v>
      </c>
      <c r="I6267" s="1" t="s">
        <v>12</v>
      </c>
      <c r="J6267" s="1" t="s">
        <v>13</v>
      </c>
      <c r="K6267" s="1" t="s">
        <v>14</v>
      </c>
      <c r="L6267" s="1" t="s">
        <v>75</v>
      </c>
      <c r="M6267" s="1">
        <v>6990</v>
      </c>
      <c r="N6267" s="17">
        <v>64.226646248085757</v>
      </c>
      <c r="O6267" s="8">
        <v>338.93589237322357</v>
      </c>
      <c r="P6267" s="8">
        <v>201.56218203920648</v>
      </c>
      <c r="Q6267" s="8">
        <f>P6267-Table3[[#This Row],[paid]]</f>
        <v>-137.37371033401709</v>
      </c>
      <c r="R6267" s="8">
        <v>3.1382952997520706</v>
      </c>
      <c r="S6267" s="8">
        <v>200</v>
      </c>
      <c r="T6267" s="10">
        <v>0.1</v>
      </c>
      <c r="U6267" s="8">
        <v>25.160713594431719</v>
      </c>
      <c r="V6267" s="10">
        <v>2.0804757238254836E-2</v>
      </c>
    </row>
    <row r="6268" spans="1:22" x14ac:dyDescent="0.25">
      <c r="A6268" s="6">
        <v>44770</v>
      </c>
      <c r="B6268" s="7" t="str">
        <f t="shared" si="97"/>
        <v>7</v>
      </c>
      <c r="C6268" s="17">
        <f>_xlfn.ISOWEEKNUM(Table3[[#This Row],[dt]])</f>
        <v>30</v>
      </c>
      <c r="D6268" s="1">
        <v>18235</v>
      </c>
      <c r="E6268" s="1" t="s">
        <v>10</v>
      </c>
      <c r="F6268" s="1" t="s">
        <v>92</v>
      </c>
      <c r="G6268" s="1" t="s">
        <v>74</v>
      </c>
      <c r="H6268" s="1" t="s">
        <v>17</v>
      </c>
      <c r="I6268" s="1" t="s">
        <v>18</v>
      </c>
      <c r="J6268" s="1" t="s">
        <v>16</v>
      </c>
      <c r="K6268" s="1" t="s">
        <v>15</v>
      </c>
      <c r="L6268" s="1" t="s">
        <v>78</v>
      </c>
      <c r="M6268" s="1">
        <v>149380</v>
      </c>
      <c r="N6268" s="17">
        <v>337.50564844103025</v>
      </c>
      <c r="O6268" s="8">
        <v>2256.9955017727884</v>
      </c>
      <c r="P6268" s="8">
        <v>2115.9686954286485</v>
      </c>
      <c r="Q6268" s="8">
        <f>P6268-Table3[[#This Row],[paid]]</f>
        <v>-141.02680634413991</v>
      </c>
      <c r="R6268" s="8">
        <v>6.2694319493688573</v>
      </c>
      <c r="S6268" s="8">
        <v>2600</v>
      </c>
      <c r="T6268" s="10">
        <v>0.06</v>
      </c>
      <c r="U6268" s="8">
        <v>471.04803028047047</v>
      </c>
      <c r="V6268" s="10">
        <v>3.7102630684638316E-2</v>
      </c>
    </row>
    <row r="6269" spans="1:22" x14ac:dyDescent="0.25">
      <c r="A6269" s="6">
        <v>44770</v>
      </c>
      <c r="B6269" s="7" t="str">
        <f t="shared" si="97"/>
        <v>7</v>
      </c>
      <c r="C6269" s="17">
        <f>_xlfn.ISOWEEKNUM(Table3[[#This Row],[dt]])</f>
        <v>30</v>
      </c>
      <c r="D6269" s="1">
        <v>16846</v>
      </c>
      <c r="E6269" s="1" t="s">
        <v>10</v>
      </c>
      <c r="F6269" s="1" t="s">
        <v>94</v>
      </c>
      <c r="G6269" s="1" t="s">
        <v>49</v>
      </c>
      <c r="H6269" s="1" t="s">
        <v>11</v>
      </c>
      <c r="I6269" s="1" t="s">
        <v>12</v>
      </c>
      <c r="J6269" s="1" t="s">
        <v>13</v>
      </c>
      <c r="K6269" s="1" t="s">
        <v>15</v>
      </c>
      <c r="L6269" s="1" t="s">
        <v>78</v>
      </c>
      <c r="M6269" s="1">
        <v>185170</v>
      </c>
      <c r="N6269" s="17">
        <v>943.28650818153756</v>
      </c>
      <c r="O6269" s="8">
        <v>3147.9814382986383</v>
      </c>
      <c r="P6269" s="8">
        <v>2999.4428472252694</v>
      </c>
      <c r="Q6269" s="8">
        <f>P6269-Table3[[#This Row],[paid]]</f>
        <v>-148.53859107336893</v>
      </c>
      <c r="R6269" s="8">
        <v>3.179779230604685</v>
      </c>
      <c r="S6269" s="8">
        <v>1000</v>
      </c>
      <c r="T6269" s="10">
        <v>0.06</v>
      </c>
      <c r="U6269" s="8">
        <v>13.534541287442748</v>
      </c>
      <c r="V6269" s="10">
        <v>7.5205863093114717E-4</v>
      </c>
    </row>
    <row r="6270" spans="1:22" x14ac:dyDescent="0.25">
      <c r="A6270" s="6">
        <v>44770</v>
      </c>
      <c r="B6270" s="7" t="str">
        <f t="shared" si="97"/>
        <v>7</v>
      </c>
      <c r="C6270" s="17">
        <f>_xlfn.ISOWEEKNUM(Table3[[#This Row],[dt]])</f>
        <v>30</v>
      </c>
      <c r="D6270" s="1">
        <v>18236</v>
      </c>
      <c r="E6270" s="1" t="s">
        <v>10</v>
      </c>
      <c r="F6270" s="1" t="s">
        <v>94</v>
      </c>
      <c r="G6270" s="1" t="s">
        <v>37</v>
      </c>
      <c r="H6270" s="1" t="s">
        <v>11</v>
      </c>
      <c r="I6270" s="1" t="s">
        <v>12</v>
      </c>
      <c r="J6270" s="1" t="s">
        <v>16</v>
      </c>
      <c r="K6270" s="1" t="s">
        <v>15</v>
      </c>
      <c r="L6270" s="1" t="s">
        <v>76</v>
      </c>
      <c r="M6270" s="1">
        <v>17500</v>
      </c>
      <c r="N6270" s="17">
        <v>66.675738195672878</v>
      </c>
      <c r="O6270" s="8">
        <v>189.2171185631108</v>
      </c>
      <c r="P6270" s="8">
        <v>37.548187676945155</v>
      </c>
      <c r="Q6270" s="8">
        <f>P6270-Table3[[#This Row],[paid]]</f>
        <v>-151.66893088616564</v>
      </c>
      <c r="R6270" s="8">
        <v>0.56314618619973456</v>
      </c>
      <c r="S6270" s="8">
        <v>200</v>
      </c>
      <c r="T6270" s="10">
        <v>7.0000000000000007E-2</v>
      </c>
      <c r="U6270" s="8">
        <v>1.9529448336579069</v>
      </c>
      <c r="V6270" s="10">
        <v>8.6686156043026489E-3</v>
      </c>
    </row>
    <row r="6271" spans="1:22" x14ac:dyDescent="0.25">
      <c r="A6271" s="6">
        <v>44770</v>
      </c>
      <c r="B6271" s="7" t="str">
        <f t="shared" si="97"/>
        <v>7</v>
      </c>
      <c r="C6271" s="17">
        <f>_xlfn.ISOWEEKNUM(Table3[[#This Row],[dt]])</f>
        <v>30</v>
      </c>
      <c r="D6271" s="1">
        <v>3534</v>
      </c>
      <c r="E6271" s="1" t="s">
        <v>10</v>
      </c>
      <c r="F6271" s="1" t="s">
        <v>92</v>
      </c>
      <c r="G6271" s="1" t="s">
        <v>38</v>
      </c>
      <c r="H6271" s="1" t="s">
        <v>11</v>
      </c>
      <c r="I6271" s="1" t="s">
        <v>18</v>
      </c>
      <c r="J6271" s="1" t="s">
        <v>13</v>
      </c>
      <c r="K6271" s="1" t="s">
        <v>14</v>
      </c>
      <c r="L6271" s="1" t="s">
        <v>75</v>
      </c>
      <c r="M6271" s="1">
        <v>64290</v>
      </c>
      <c r="N6271" s="17">
        <v>229.39257497238978</v>
      </c>
      <c r="O6271" s="8">
        <v>1858.9782667423979</v>
      </c>
      <c r="P6271" s="8">
        <v>1692.205600895828</v>
      </c>
      <c r="Q6271" s="8">
        <f>P6271-Table3[[#This Row],[paid]]</f>
        <v>-166.77266584656991</v>
      </c>
      <c r="R6271" s="8">
        <v>7.376897883898403</v>
      </c>
      <c r="S6271" s="8">
        <v>1200</v>
      </c>
      <c r="T6271" s="10">
        <v>0.08</v>
      </c>
      <c r="U6271" s="8">
        <v>299.12832056242945</v>
      </c>
      <c r="V6271" s="10">
        <v>2.9461384637508532E-2</v>
      </c>
    </row>
    <row r="6272" spans="1:22" x14ac:dyDescent="0.25">
      <c r="A6272" s="6">
        <v>44770</v>
      </c>
      <c r="B6272" s="7" t="str">
        <f t="shared" si="97"/>
        <v>7</v>
      </c>
      <c r="C6272" s="17">
        <f>_xlfn.ISOWEEKNUM(Table3[[#This Row],[dt]])</f>
        <v>30</v>
      </c>
      <c r="D6272" s="1">
        <v>18204</v>
      </c>
      <c r="E6272" s="1" t="s">
        <v>10</v>
      </c>
      <c r="F6272" s="1" t="s">
        <v>89</v>
      </c>
      <c r="G6272" s="1" t="s">
        <v>56</v>
      </c>
      <c r="H6272" s="1" t="s">
        <v>17</v>
      </c>
      <c r="I6272" s="1" t="s">
        <v>18</v>
      </c>
      <c r="J6272" s="1" t="s">
        <v>13</v>
      </c>
      <c r="K6272" s="1" t="s">
        <v>15</v>
      </c>
      <c r="L6272" s="1" t="s">
        <v>80</v>
      </c>
      <c r="M6272" s="1">
        <v>27460</v>
      </c>
      <c r="N6272" s="17">
        <v>71.965114280804258</v>
      </c>
      <c r="O6272" s="8">
        <v>208.94609671492699</v>
      </c>
      <c r="P6272" s="8">
        <v>41.084234231195907</v>
      </c>
      <c r="Q6272" s="8">
        <f>P6272-Table3[[#This Row],[paid]]</f>
        <v>-167.8618624837311</v>
      </c>
      <c r="R6272" s="8">
        <v>0.57089097463094818</v>
      </c>
      <c r="S6272" s="8">
        <v>200</v>
      </c>
      <c r="T6272" s="10">
        <v>0.06</v>
      </c>
      <c r="U6272" s="8">
        <v>5.0445086041498275</v>
      </c>
      <c r="V6272" s="10">
        <v>2.0464089200099424E-2</v>
      </c>
    </row>
    <row r="6273" spans="1:22" x14ac:dyDescent="0.25">
      <c r="A6273" s="6">
        <v>44770</v>
      </c>
      <c r="B6273" s="7" t="str">
        <f t="shared" si="97"/>
        <v>7</v>
      </c>
      <c r="C6273" s="17">
        <f>_xlfn.ISOWEEKNUM(Table3[[#This Row],[dt]])</f>
        <v>30</v>
      </c>
      <c r="D6273" s="1">
        <v>17849</v>
      </c>
      <c r="E6273" s="1" t="s">
        <v>10</v>
      </c>
      <c r="F6273" s="1" t="s">
        <v>90</v>
      </c>
      <c r="G6273" s="1" t="s">
        <v>29</v>
      </c>
      <c r="H6273" s="1" t="s">
        <v>11</v>
      </c>
      <c r="I6273" s="1" t="s">
        <v>18</v>
      </c>
      <c r="J6273" s="1" t="s">
        <v>16</v>
      </c>
      <c r="K6273" s="1" t="s">
        <v>15</v>
      </c>
      <c r="L6273" s="1" t="s">
        <v>77</v>
      </c>
      <c r="M6273" s="1">
        <v>139700</v>
      </c>
      <c r="N6273" s="17">
        <v>196.78760393046107</v>
      </c>
      <c r="O6273" s="8">
        <v>889.69701051780805</v>
      </c>
      <c r="P6273" s="8">
        <v>711.71277611338894</v>
      </c>
      <c r="Q6273" s="8">
        <f>P6273-Table3[[#This Row],[paid]]</f>
        <v>-177.98423440441911</v>
      </c>
      <c r="R6273" s="8">
        <v>3.6166545143000328</v>
      </c>
      <c r="S6273" s="8">
        <v>400</v>
      </c>
      <c r="T6273" s="10">
        <v>0.08</v>
      </c>
      <c r="U6273" s="8">
        <v>173.28134718042261</v>
      </c>
      <c r="V6273" s="10">
        <v>4.0578482639841332E-2</v>
      </c>
    </row>
    <row r="6274" spans="1:22" x14ac:dyDescent="0.25">
      <c r="A6274" s="6">
        <v>44770</v>
      </c>
      <c r="B6274" s="7" t="str">
        <f t="shared" ref="B6274:B6337" si="98">TEXT(A6274,"M")</f>
        <v>7</v>
      </c>
      <c r="C6274" s="17">
        <f>_xlfn.ISOWEEKNUM(Table3[[#This Row],[dt]])</f>
        <v>30</v>
      </c>
      <c r="D6274" s="1">
        <v>10543</v>
      </c>
      <c r="E6274" s="1" t="s">
        <v>10</v>
      </c>
      <c r="F6274" s="1" t="s">
        <v>90</v>
      </c>
      <c r="G6274" s="1" t="s">
        <v>49</v>
      </c>
      <c r="H6274" s="1" t="s">
        <v>19</v>
      </c>
      <c r="I6274" s="1" t="s">
        <v>18</v>
      </c>
      <c r="J6274" s="1" t="s">
        <v>13</v>
      </c>
      <c r="K6274" s="1" t="s">
        <v>14</v>
      </c>
      <c r="L6274" s="1" t="s">
        <v>78</v>
      </c>
      <c r="M6274" s="1">
        <v>238000</v>
      </c>
      <c r="N6274" s="17">
        <v>231.36559165917322</v>
      </c>
      <c r="O6274" s="8">
        <v>5090.5164479648702</v>
      </c>
      <c r="P6274" s="8">
        <v>4907.3764576422709</v>
      </c>
      <c r="Q6274" s="8">
        <f>P6274-Table3[[#This Row],[paid]]</f>
        <v>-183.13999032259926</v>
      </c>
      <c r="R6274" s="8">
        <v>21.210485199853625</v>
      </c>
      <c r="S6274" s="8">
        <v>4400</v>
      </c>
      <c r="T6274" s="10">
        <v>8.5000000000000006E-2</v>
      </c>
      <c r="U6274" s="8">
        <v>1245.4357948466038</v>
      </c>
      <c r="V6274" s="10">
        <v>4.2298086210847047E-2</v>
      </c>
    </row>
    <row r="6275" spans="1:22" x14ac:dyDescent="0.25">
      <c r="A6275" s="6">
        <v>44770</v>
      </c>
      <c r="B6275" s="7" t="str">
        <f t="shared" si="98"/>
        <v>7</v>
      </c>
      <c r="C6275" s="17">
        <f>_xlfn.ISOWEEKNUM(Table3[[#This Row],[dt]])</f>
        <v>30</v>
      </c>
      <c r="D6275" s="1">
        <v>17268</v>
      </c>
      <c r="E6275" s="1" t="s">
        <v>10</v>
      </c>
      <c r="F6275" s="1" t="s">
        <v>91</v>
      </c>
      <c r="G6275" s="1" t="s">
        <v>34</v>
      </c>
      <c r="H6275" s="1" t="s">
        <v>11</v>
      </c>
      <c r="I6275" s="1" t="s">
        <v>18</v>
      </c>
      <c r="J6275" s="1" t="s">
        <v>16</v>
      </c>
      <c r="K6275" s="1" t="s">
        <v>14</v>
      </c>
      <c r="L6275" s="1" t="s">
        <v>81</v>
      </c>
      <c r="M6275" s="1">
        <v>116600</v>
      </c>
      <c r="N6275" s="17">
        <v>451.13742308409473</v>
      </c>
      <c r="O6275" s="8">
        <v>1984.9714893329108</v>
      </c>
      <c r="P6275" s="8">
        <v>1798.1825754880463</v>
      </c>
      <c r="Q6275" s="8">
        <f>P6275-Table3[[#This Row],[paid]]</f>
        <v>-186.78891384486451</v>
      </c>
      <c r="R6275" s="8">
        <v>3.9858865247648811</v>
      </c>
      <c r="S6275" s="8">
        <v>2200</v>
      </c>
      <c r="T6275" s="10">
        <v>0.15</v>
      </c>
      <c r="U6275" s="8">
        <v>630.52680857700511</v>
      </c>
      <c r="V6275" s="10">
        <v>5.8441118750680192E-2</v>
      </c>
    </row>
    <row r="6276" spans="1:22" x14ac:dyDescent="0.25">
      <c r="A6276" s="6">
        <v>44770</v>
      </c>
      <c r="B6276" s="7" t="str">
        <f t="shared" si="98"/>
        <v>7</v>
      </c>
      <c r="C6276" s="17">
        <f>_xlfn.ISOWEEKNUM(Table3[[#This Row],[dt]])</f>
        <v>30</v>
      </c>
      <c r="D6276" s="1">
        <v>14315</v>
      </c>
      <c r="E6276" s="1" t="s">
        <v>10</v>
      </c>
      <c r="F6276" s="1" t="s">
        <v>93</v>
      </c>
      <c r="G6276" s="1" t="s">
        <v>74</v>
      </c>
      <c r="H6276" s="1" t="s">
        <v>11</v>
      </c>
      <c r="I6276" s="1" t="s">
        <v>12</v>
      </c>
      <c r="J6276" s="1" t="s">
        <v>16</v>
      </c>
      <c r="K6276" s="1" t="s">
        <v>14</v>
      </c>
      <c r="L6276" s="1" t="s">
        <v>80</v>
      </c>
      <c r="M6276" s="1">
        <v>131890</v>
      </c>
      <c r="N6276" s="17">
        <v>490.95361579321593</v>
      </c>
      <c r="O6276" s="8">
        <v>2495.7655633211934</v>
      </c>
      <c r="P6276" s="8">
        <v>2294.5788904208471</v>
      </c>
      <c r="Q6276" s="8">
        <f>P6276-Table3[[#This Row],[paid]]</f>
        <v>-201.18667290034637</v>
      </c>
      <c r="R6276" s="8">
        <v>4.6737182833730211</v>
      </c>
      <c r="S6276" s="8">
        <v>4000</v>
      </c>
      <c r="T6276" s="10">
        <v>0.15</v>
      </c>
      <c r="U6276" s="8">
        <v>738.37777390553265</v>
      </c>
      <c r="V6276" s="10">
        <v>5.3632046747809956E-2</v>
      </c>
    </row>
    <row r="6277" spans="1:22" x14ac:dyDescent="0.25">
      <c r="A6277" s="6">
        <v>44770</v>
      </c>
      <c r="B6277" s="7" t="str">
        <f t="shared" si="98"/>
        <v>7</v>
      </c>
      <c r="C6277" s="17">
        <f>_xlfn.ISOWEEKNUM(Table3[[#This Row],[dt]])</f>
        <v>30</v>
      </c>
      <c r="D6277" s="1">
        <v>12446</v>
      </c>
      <c r="E6277" s="1" t="s">
        <v>10</v>
      </c>
      <c r="F6277" s="1" t="s">
        <v>93</v>
      </c>
      <c r="G6277" s="1" t="s">
        <v>54</v>
      </c>
      <c r="H6277" s="1" t="s">
        <v>11</v>
      </c>
      <c r="I6277" s="1" t="s">
        <v>12</v>
      </c>
      <c r="J6277" s="1" t="s">
        <v>13</v>
      </c>
      <c r="K6277" s="1" t="s">
        <v>15</v>
      </c>
      <c r="L6277" s="1" t="s">
        <v>77</v>
      </c>
      <c r="M6277" s="1">
        <v>12080</v>
      </c>
      <c r="N6277" s="17">
        <v>46.591456947256773</v>
      </c>
      <c r="O6277" s="8">
        <v>276.80146103545133</v>
      </c>
      <c r="P6277" s="8">
        <v>53.73576397821251</v>
      </c>
      <c r="Q6277" s="8">
        <f>P6277-Table3[[#This Row],[paid]]</f>
        <v>-223.06569705723882</v>
      </c>
      <c r="R6277" s="8">
        <v>1.153339420981047</v>
      </c>
      <c r="S6277" s="8">
        <v>200</v>
      </c>
      <c r="T6277" s="10">
        <v>0.21</v>
      </c>
      <c r="U6277" s="8">
        <v>19.719523788208932</v>
      </c>
      <c r="V6277" s="10">
        <v>6.1162009334553957E-2</v>
      </c>
    </row>
    <row r="6278" spans="1:22" x14ac:dyDescent="0.25">
      <c r="A6278" s="6">
        <v>44770</v>
      </c>
      <c r="B6278" s="7" t="str">
        <f t="shared" si="98"/>
        <v>7</v>
      </c>
      <c r="C6278" s="17">
        <f>_xlfn.ISOWEEKNUM(Table3[[#This Row],[dt]])</f>
        <v>30</v>
      </c>
      <c r="D6278" s="1">
        <v>16842</v>
      </c>
      <c r="E6278" s="1" t="s">
        <v>10</v>
      </c>
      <c r="F6278" s="1" t="s">
        <v>95</v>
      </c>
      <c r="G6278" s="1" t="s">
        <v>27</v>
      </c>
      <c r="H6278" s="1" t="s">
        <v>11</v>
      </c>
      <c r="I6278" s="1" t="s">
        <v>12</v>
      </c>
      <c r="J6278" s="1" t="s">
        <v>16</v>
      </c>
      <c r="K6278" s="1" t="s">
        <v>14</v>
      </c>
      <c r="L6278" s="1" t="s">
        <v>80</v>
      </c>
      <c r="M6278" s="1">
        <v>20830</v>
      </c>
      <c r="N6278" s="17">
        <v>90.785796692731694</v>
      </c>
      <c r="O6278" s="8">
        <v>257.88476990077362</v>
      </c>
      <c r="P6278" s="8">
        <v>22.953210088591693</v>
      </c>
      <c r="Q6278" s="8">
        <f>P6278-Table3[[#This Row],[paid]]</f>
        <v>-234.93155981218192</v>
      </c>
      <c r="R6278" s="8">
        <v>0.25282820578507215</v>
      </c>
      <c r="S6278" s="8">
        <v>200</v>
      </c>
      <c r="T6278" s="10">
        <v>0.14000000000000001</v>
      </c>
      <c r="U6278" s="8">
        <v>8.9334071147306009</v>
      </c>
      <c r="V6278" s="10">
        <v>6.4866795539350458E-2</v>
      </c>
    </row>
    <row r="6279" spans="1:22" x14ac:dyDescent="0.25">
      <c r="A6279" s="6">
        <v>44770</v>
      </c>
      <c r="B6279" s="7" t="str">
        <f t="shared" si="98"/>
        <v>7</v>
      </c>
      <c r="C6279" s="17">
        <f>_xlfn.ISOWEEKNUM(Table3[[#This Row],[dt]])</f>
        <v>30</v>
      </c>
      <c r="D6279" s="1">
        <v>2647</v>
      </c>
      <c r="E6279" s="1" t="s">
        <v>10</v>
      </c>
      <c r="F6279" s="1" t="s">
        <v>91</v>
      </c>
      <c r="G6279" s="1" t="s">
        <v>72</v>
      </c>
      <c r="H6279" s="1" t="s">
        <v>11</v>
      </c>
      <c r="I6279" s="1" t="s">
        <v>21</v>
      </c>
      <c r="J6279" s="1" t="s">
        <v>13</v>
      </c>
      <c r="K6279" s="1" t="s">
        <v>14</v>
      </c>
      <c r="L6279" s="1" t="s">
        <v>79</v>
      </c>
      <c r="M6279" s="1">
        <v>12230</v>
      </c>
      <c r="N6279" s="17">
        <v>52.27346739395913</v>
      </c>
      <c r="O6279" s="8">
        <v>265.39367887263529</v>
      </c>
      <c r="P6279" s="8">
        <v>22.020710823986605</v>
      </c>
      <c r="Q6279" s="8">
        <f>P6279-Table3[[#This Row],[paid]]</f>
        <v>-243.37296804864869</v>
      </c>
      <c r="R6279" s="8">
        <v>0.42125980773434174</v>
      </c>
      <c r="S6279" s="8">
        <v>200</v>
      </c>
      <c r="T6279" s="10">
        <v>0.08</v>
      </c>
      <c r="U6279" s="8">
        <v>3.9300533492632468</v>
      </c>
      <c r="V6279" s="10">
        <v>2.9745129336623856E-2</v>
      </c>
    </row>
    <row r="6280" spans="1:22" x14ac:dyDescent="0.25">
      <c r="A6280" s="6">
        <v>44770</v>
      </c>
      <c r="B6280" s="7" t="str">
        <f t="shared" si="98"/>
        <v>7</v>
      </c>
      <c r="C6280" s="17">
        <f>_xlfn.ISOWEEKNUM(Table3[[#This Row],[dt]])</f>
        <v>30</v>
      </c>
      <c r="D6280" s="1">
        <v>15673</v>
      </c>
      <c r="E6280" s="1" t="s">
        <v>10</v>
      </c>
      <c r="F6280" s="1" t="s">
        <v>92</v>
      </c>
      <c r="G6280" s="1" t="s">
        <v>52</v>
      </c>
      <c r="H6280" s="1" t="s">
        <v>19</v>
      </c>
      <c r="I6280" s="1" t="s">
        <v>21</v>
      </c>
      <c r="J6280" s="1" t="s">
        <v>16</v>
      </c>
      <c r="K6280" s="1" t="s">
        <v>15</v>
      </c>
      <c r="L6280" s="1" t="s">
        <v>81</v>
      </c>
      <c r="M6280" s="1">
        <v>26020</v>
      </c>
      <c r="N6280" s="17">
        <v>64.355636552980997</v>
      </c>
      <c r="O6280" s="8">
        <v>570.95481896532226</v>
      </c>
      <c r="P6280" s="8">
        <v>322.31720015355563</v>
      </c>
      <c r="Q6280" s="8">
        <f>P6280-Table3[[#This Row],[paid]]</f>
        <v>-248.63761881176663</v>
      </c>
      <c r="R6280" s="8">
        <v>5.0083756049589674</v>
      </c>
      <c r="S6280" s="8">
        <v>400</v>
      </c>
      <c r="T6280" s="10">
        <v>0.06</v>
      </c>
      <c r="U6280" s="8">
        <v>21.291635192874988</v>
      </c>
      <c r="V6280" s="10">
        <v>1.1009669554676475E-2</v>
      </c>
    </row>
    <row r="6281" spans="1:22" x14ac:dyDescent="0.25">
      <c r="A6281" s="6">
        <v>44770</v>
      </c>
      <c r="B6281" s="7" t="str">
        <f t="shared" si="98"/>
        <v>7</v>
      </c>
      <c r="C6281" s="17">
        <f>_xlfn.ISOWEEKNUM(Table3[[#This Row],[dt]])</f>
        <v>30</v>
      </c>
      <c r="D6281" s="1">
        <v>16656</v>
      </c>
      <c r="E6281" s="1" t="s">
        <v>10</v>
      </c>
      <c r="F6281" s="1" t="s">
        <v>89</v>
      </c>
      <c r="G6281" s="1" t="s">
        <v>43</v>
      </c>
      <c r="H6281" s="1" t="s">
        <v>11</v>
      </c>
      <c r="I6281" s="1" t="s">
        <v>18</v>
      </c>
      <c r="J6281" s="1" t="s">
        <v>13</v>
      </c>
      <c r="K6281" s="1" t="s">
        <v>14</v>
      </c>
      <c r="L6281" s="1" t="s">
        <v>78</v>
      </c>
      <c r="M6281" s="1">
        <v>73190</v>
      </c>
      <c r="N6281" s="17">
        <v>404.87301986421926</v>
      </c>
      <c r="O6281" s="8">
        <v>1342.9731941040868</v>
      </c>
      <c r="P6281" s="8">
        <v>1029.7985088894279</v>
      </c>
      <c r="Q6281" s="8">
        <f>P6281-Table3[[#This Row],[paid]]</f>
        <v>-313.17468521465889</v>
      </c>
      <c r="R6281" s="8">
        <v>2.5435098373183465</v>
      </c>
      <c r="S6281" s="8">
        <v>1200</v>
      </c>
      <c r="T6281" s="10">
        <v>0.11</v>
      </c>
      <c r="U6281" s="8">
        <v>276.09170944501244</v>
      </c>
      <c r="V6281" s="10">
        <v>4.46837750397664E-2</v>
      </c>
    </row>
    <row r="6282" spans="1:22" x14ac:dyDescent="0.25">
      <c r="A6282" s="6">
        <v>44770</v>
      </c>
      <c r="B6282" s="7" t="str">
        <f t="shared" si="98"/>
        <v>7</v>
      </c>
      <c r="C6282" s="17">
        <f>_xlfn.ISOWEEKNUM(Table3[[#This Row],[dt]])</f>
        <v>30</v>
      </c>
      <c r="D6282" s="1">
        <v>18201</v>
      </c>
      <c r="E6282" s="1" t="s">
        <v>10</v>
      </c>
      <c r="F6282" s="1" t="s">
        <v>91</v>
      </c>
      <c r="G6282" s="1" t="s">
        <v>64</v>
      </c>
      <c r="H6282" s="1" t="s">
        <v>11</v>
      </c>
      <c r="I6282" s="1" t="s">
        <v>18</v>
      </c>
      <c r="J6282" s="1" t="s">
        <v>16</v>
      </c>
      <c r="K6282" s="1" t="s">
        <v>15</v>
      </c>
      <c r="L6282" s="1" t="s">
        <v>78</v>
      </c>
      <c r="M6282" s="1">
        <v>45770</v>
      </c>
      <c r="N6282" s="17">
        <v>266.30146442483112</v>
      </c>
      <c r="O6282" s="8">
        <v>516.39509517180966</v>
      </c>
      <c r="P6282" s="8">
        <v>194.23272608199568</v>
      </c>
      <c r="Q6282" s="8">
        <f>P6282-Table3[[#This Row],[paid]]</f>
        <v>-322.16236908981398</v>
      </c>
      <c r="R6282" s="8">
        <v>0.72937160335001361</v>
      </c>
      <c r="S6282" s="8">
        <v>400</v>
      </c>
      <c r="T6282" s="10">
        <v>0.15</v>
      </c>
      <c r="U6282" s="8">
        <v>143.51005902192011</v>
      </c>
      <c r="V6282" s="10">
        <v>0.12314270438763676</v>
      </c>
    </row>
    <row r="6283" spans="1:22" x14ac:dyDescent="0.25">
      <c r="A6283" s="6">
        <v>44770</v>
      </c>
      <c r="B6283" s="7" t="str">
        <f t="shared" si="98"/>
        <v>7</v>
      </c>
      <c r="C6283" s="17">
        <f>_xlfn.ISOWEEKNUM(Table3[[#This Row],[dt]])</f>
        <v>30</v>
      </c>
      <c r="D6283" s="1">
        <v>17783</v>
      </c>
      <c r="E6283" s="1" t="s">
        <v>10</v>
      </c>
      <c r="F6283" s="1" t="s">
        <v>91</v>
      </c>
      <c r="G6283" s="1" t="s">
        <v>26</v>
      </c>
      <c r="H6283" s="1" t="s">
        <v>11</v>
      </c>
      <c r="I6283" s="1" t="s">
        <v>12</v>
      </c>
      <c r="J6283" s="1" t="s">
        <v>16</v>
      </c>
      <c r="K6283" s="1" t="s">
        <v>14</v>
      </c>
      <c r="L6283" s="1" t="s">
        <v>77</v>
      </c>
      <c r="M6283" s="1">
        <v>20100</v>
      </c>
      <c r="N6283" s="17">
        <v>72.079918032786892</v>
      </c>
      <c r="O6283" s="8">
        <v>392.96886615212554</v>
      </c>
      <c r="P6283" s="8">
        <v>67.440865861148595</v>
      </c>
      <c r="Q6283" s="8">
        <f>P6283-Table3[[#This Row],[paid]]</f>
        <v>-325.52800029097693</v>
      </c>
      <c r="R6283" s="8">
        <v>0.93564015750506069</v>
      </c>
      <c r="S6283" s="8">
        <v>200</v>
      </c>
      <c r="T6283" s="10">
        <v>0.15</v>
      </c>
      <c r="U6283" s="8">
        <v>49.5135992315547</v>
      </c>
      <c r="V6283" s="10">
        <v>0.12236299806088972</v>
      </c>
    </row>
    <row r="6284" spans="1:22" x14ac:dyDescent="0.25">
      <c r="A6284" s="6">
        <v>44770</v>
      </c>
      <c r="B6284" s="7" t="str">
        <f t="shared" si="98"/>
        <v>7</v>
      </c>
      <c r="C6284" s="17">
        <f>_xlfn.ISOWEEKNUM(Table3[[#This Row],[dt]])</f>
        <v>30</v>
      </c>
      <c r="D6284" s="1">
        <v>16483</v>
      </c>
      <c r="E6284" s="1" t="s">
        <v>10</v>
      </c>
      <c r="F6284" s="1" t="s">
        <v>94</v>
      </c>
      <c r="G6284" s="1" t="s">
        <v>41</v>
      </c>
      <c r="H6284" s="1" t="s">
        <v>17</v>
      </c>
      <c r="I6284" s="1" t="s">
        <v>18</v>
      </c>
      <c r="J6284" s="1" t="s">
        <v>13</v>
      </c>
      <c r="K6284" s="1" t="s">
        <v>15</v>
      </c>
      <c r="L6284" s="1" t="s">
        <v>75</v>
      </c>
      <c r="M6284" s="1">
        <v>27810</v>
      </c>
      <c r="N6284" s="17">
        <v>55.973899493572262</v>
      </c>
      <c r="O6284" s="8">
        <v>540.19018989273786</v>
      </c>
      <c r="P6284" s="8">
        <v>162.56210428209582</v>
      </c>
      <c r="Q6284" s="8">
        <f>P6284-Table3[[#This Row],[paid]]</f>
        <v>-377.62808561064207</v>
      </c>
      <c r="R6284" s="8">
        <v>2.9042483327566551</v>
      </c>
      <c r="S6284" s="8">
        <v>200</v>
      </c>
      <c r="T6284" s="10">
        <v>0.06</v>
      </c>
      <c r="U6284" s="8">
        <v>55.777192880193788</v>
      </c>
      <c r="V6284" s="10">
        <v>5.7185522138873367E-2</v>
      </c>
    </row>
    <row r="6285" spans="1:22" x14ac:dyDescent="0.25">
      <c r="A6285" s="6">
        <v>44770</v>
      </c>
      <c r="B6285" s="7" t="str">
        <f t="shared" si="98"/>
        <v>7</v>
      </c>
      <c r="C6285" s="17">
        <f>_xlfn.ISOWEEKNUM(Table3[[#This Row],[dt]])</f>
        <v>30</v>
      </c>
      <c r="D6285" s="1">
        <v>15910</v>
      </c>
      <c r="E6285" s="1" t="s">
        <v>10</v>
      </c>
      <c r="F6285" s="1" t="s">
        <v>90</v>
      </c>
      <c r="G6285" s="1" t="s">
        <v>58</v>
      </c>
      <c r="H6285" s="1" t="s">
        <v>11</v>
      </c>
      <c r="I6285" s="1" t="s">
        <v>12</v>
      </c>
      <c r="J6285" s="1" t="s">
        <v>16</v>
      </c>
      <c r="K6285" s="1" t="s">
        <v>14</v>
      </c>
      <c r="L6285" s="1" t="s">
        <v>79</v>
      </c>
      <c r="M6285" s="1">
        <v>116990</v>
      </c>
      <c r="N6285" s="17">
        <v>419.98612980867296</v>
      </c>
      <c r="O6285" s="8">
        <v>2186.0006303289915</v>
      </c>
      <c r="P6285" s="8">
        <v>1738.8067130515012</v>
      </c>
      <c r="Q6285" s="8">
        <f>P6285-Table3[[#This Row],[paid]]</f>
        <v>-447.1939172774903</v>
      </c>
      <c r="R6285" s="8">
        <v>4.140152708956423</v>
      </c>
      <c r="S6285" s="8">
        <v>2600</v>
      </c>
      <c r="T6285" s="10">
        <v>0.15</v>
      </c>
      <c r="U6285" s="8">
        <v>461.28324291515327</v>
      </c>
      <c r="V6285" s="10">
        <v>4.4214540873803131E-2</v>
      </c>
    </row>
    <row r="6286" spans="1:22" x14ac:dyDescent="0.25">
      <c r="A6286" s="6">
        <v>44770</v>
      </c>
      <c r="B6286" s="7" t="str">
        <f t="shared" si="98"/>
        <v>7</v>
      </c>
      <c r="C6286" s="17">
        <f>_xlfn.ISOWEEKNUM(Table3[[#This Row],[dt]])</f>
        <v>30</v>
      </c>
      <c r="D6286" s="1">
        <v>15974</v>
      </c>
      <c r="E6286" s="1" t="s">
        <v>10</v>
      </c>
      <c r="F6286" s="1" t="s">
        <v>92</v>
      </c>
      <c r="G6286" s="1" t="s">
        <v>40</v>
      </c>
      <c r="H6286" s="1" t="s">
        <v>11</v>
      </c>
      <c r="I6286" s="1" t="s">
        <v>12</v>
      </c>
      <c r="J6286" s="1" t="s">
        <v>16</v>
      </c>
      <c r="K6286" s="1" t="s">
        <v>14</v>
      </c>
      <c r="L6286" s="1" t="s">
        <v>76</v>
      </c>
      <c r="M6286" s="1">
        <v>32290</v>
      </c>
      <c r="N6286" s="17">
        <v>95.060267733155584</v>
      </c>
      <c r="O6286" s="8">
        <v>696.19413933700957</v>
      </c>
      <c r="P6286" s="8">
        <v>208.11446943279859</v>
      </c>
      <c r="Q6286" s="8">
        <f>P6286-Table3[[#This Row],[paid]]</f>
        <v>-488.07966990421096</v>
      </c>
      <c r="R6286" s="8">
        <v>2.1892897463427974</v>
      </c>
      <c r="S6286" s="8">
        <v>200</v>
      </c>
      <c r="T6286" s="10">
        <v>0.09</v>
      </c>
      <c r="U6286" s="8">
        <v>13.317866977865409</v>
      </c>
      <c r="V6286" s="10">
        <v>1.0665498186456651E-2</v>
      </c>
    </row>
    <row r="6287" spans="1:22" x14ac:dyDescent="0.25">
      <c r="A6287" s="6">
        <v>44770</v>
      </c>
      <c r="B6287" s="7" t="str">
        <f t="shared" si="98"/>
        <v>7</v>
      </c>
      <c r="C6287" s="17">
        <f>_xlfn.ISOWEEKNUM(Table3[[#This Row],[dt]])</f>
        <v>30</v>
      </c>
      <c r="D6287" s="1">
        <v>3015</v>
      </c>
      <c r="E6287" s="1" t="s">
        <v>10</v>
      </c>
      <c r="F6287" s="1" t="s">
        <v>89</v>
      </c>
      <c r="G6287" s="1" t="s">
        <v>44</v>
      </c>
      <c r="H6287" s="1" t="s">
        <v>11</v>
      </c>
      <c r="I6287" s="1" t="s">
        <v>12</v>
      </c>
      <c r="J6287" s="1" t="s">
        <v>16</v>
      </c>
      <c r="K6287" s="1" t="s">
        <v>15</v>
      </c>
      <c r="L6287" s="1" t="s">
        <v>76</v>
      </c>
      <c r="M6287" s="1">
        <v>35080</v>
      </c>
      <c r="N6287" s="17">
        <v>207.05332796410286</v>
      </c>
      <c r="O6287" s="8">
        <v>543.76585500494127</v>
      </c>
      <c r="P6287" s="8">
        <v>36.578469756991197</v>
      </c>
      <c r="Q6287" s="8">
        <f>P6287-Table3[[#This Row],[paid]]</f>
        <v>-507.18738524795009</v>
      </c>
      <c r="R6287" s="8">
        <v>0.17666207115170282</v>
      </c>
      <c r="S6287" s="8">
        <v>200</v>
      </c>
      <c r="T6287" s="10">
        <v>0.13</v>
      </c>
      <c r="U6287" s="8">
        <v>18.983059514440647</v>
      </c>
      <c r="V6287" s="10">
        <v>8.6494685902000407E-2</v>
      </c>
    </row>
    <row r="6288" spans="1:22" x14ac:dyDescent="0.25">
      <c r="A6288" s="6">
        <v>44770</v>
      </c>
      <c r="B6288" s="7" t="str">
        <f t="shared" si="98"/>
        <v>7</v>
      </c>
      <c r="C6288" s="17">
        <f>_xlfn.ISOWEEKNUM(Table3[[#This Row],[dt]])</f>
        <v>30</v>
      </c>
      <c r="D6288" s="1">
        <v>5435</v>
      </c>
      <c r="E6288" s="1" t="s">
        <v>10</v>
      </c>
      <c r="F6288" s="1" t="s">
        <v>92</v>
      </c>
      <c r="G6288" s="1" t="s">
        <v>53</v>
      </c>
      <c r="H6288" s="1" t="s">
        <v>17</v>
      </c>
      <c r="I6288" s="1" t="s">
        <v>21</v>
      </c>
      <c r="J6288" s="1" t="s">
        <v>16</v>
      </c>
      <c r="K6288" s="1" t="s">
        <v>15</v>
      </c>
      <c r="L6288" s="1" t="s">
        <v>77</v>
      </c>
      <c r="M6288" s="1">
        <v>58950</v>
      </c>
      <c r="N6288" s="17">
        <v>80.548506734335348</v>
      </c>
      <c r="O6288" s="8">
        <v>990.27997997321495</v>
      </c>
      <c r="P6288" s="8">
        <v>474.79508116517849</v>
      </c>
      <c r="Q6288" s="8">
        <f>P6288-Table3[[#This Row],[paid]]</f>
        <v>-515.48489880803641</v>
      </c>
      <c r="R6288" s="8">
        <v>5.8945236903167562</v>
      </c>
      <c r="S6288" s="8">
        <v>400</v>
      </c>
      <c r="T6288" s="10">
        <v>0.08</v>
      </c>
      <c r="U6288" s="8">
        <v>79.200147813443721</v>
      </c>
      <c r="V6288" s="10">
        <v>2.7801519348473917E-2</v>
      </c>
    </row>
    <row r="6289" spans="1:22" x14ac:dyDescent="0.25">
      <c r="A6289" s="6">
        <v>44770</v>
      </c>
      <c r="B6289" s="7" t="str">
        <f t="shared" si="98"/>
        <v>7</v>
      </c>
      <c r="C6289" s="17">
        <f>_xlfn.ISOWEEKNUM(Table3[[#This Row],[dt]])</f>
        <v>30</v>
      </c>
      <c r="D6289" s="1">
        <v>8767</v>
      </c>
      <c r="E6289" s="1" t="s">
        <v>10</v>
      </c>
      <c r="F6289" s="1" t="s">
        <v>90</v>
      </c>
      <c r="G6289" s="1" t="s">
        <v>60</v>
      </c>
      <c r="H6289" s="1" t="s">
        <v>17</v>
      </c>
      <c r="I6289" s="1" t="s">
        <v>18</v>
      </c>
      <c r="J6289" s="1" t="s">
        <v>13</v>
      </c>
      <c r="K6289" s="1" t="s">
        <v>14</v>
      </c>
      <c r="L6289" s="1" t="s">
        <v>78</v>
      </c>
      <c r="M6289" s="1">
        <v>23790</v>
      </c>
      <c r="N6289" s="17">
        <v>34.582509594138848</v>
      </c>
      <c r="O6289" s="8">
        <v>702.46756501559037</v>
      </c>
      <c r="P6289" s="8">
        <v>161.95394204482008</v>
      </c>
      <c r="Q6289" s="8">
        <f>P6289-Table3[[#This Row],[paid]]</f>
        <v>-540.51362297077026</v>
      </c>
      <c r="R6289" s="8">
        <v>4.683117100103936</v>
      </c>
      <c r="S6289" s="8">
        <v>200</v>
      </c>
      <c r="T6289" s="10">
        <v>0.12</v>
      </c>
      <c r="U6289" s="8">
        <v>53.202925667803264</v>
      </c>
      <c r="V6289" s="10">
        <v>5.4751086426246189E-2</v>
      </c>
    </row>
    <row r="6290" spans="1:22" x14ac:dyDescent="0.25">
      <c r="A6290" s="6">
        <v>44770</v>
      </c>
      <c r="B6290" s="7" t="str">
        <f t="shared" si="98"/>
        <v>7</v>
      </c>
      <c r="C6290" s="17">
        <f>_xlfn.ISOWEEKNUM(Table3[[#This Row],[dt]])</f>
        <v>30</v>
      </c>
      <c r="D6290" s="1">
        <v>7576</v>
      </c>
      <c r="E6290" s="1" t="s">
        <v>10</v>
      </c>
      <c r="F6290" s="1" t="s">
        <v>92</v>
      </c>
      <c r="G6290" s="1" t="s">
        <v>51</v>
      </c>
      <c r="H6290" s="1" t="s">
        <v>17</v>
      </c>
      <c r="I6290" s="1" t="s">
        <v>12</v>
      </c>
      <c r="J6290" s="1" t="s">
        <v>16</v>
      </c>
      <c r="K6290" s="1" t="s">
        <v>14</v>
      </c>
      <c r="L6290" s="1" t="s">
        <v>75</v>
      </c>
      <c r="M6290" s="1">
        <v>17620</v>
      </c>
      <c r="N6290" s="17">
        <v>26.340770639458832</v>
      </c>
      <c r="O6290" s="8">
        <v>615.72334800376075</v>
      </c>
      <c r="P6290" s="8">
        <v>67.577614529694813</v>
      </c>
      <c r="Q6290" s="8">
        <f>P6290-Table3[[#This Row],[paid]]</f>
        <v>-548.14573347406599</v>
      </c>
      <c r="R6290" s="8">
        <v>2.5655139500156698</v>
      </c>
      <c r="S6290" s="8">
        <v>200</v>
      </c>
      <c r="T6290" s="10">
        <v>0.1</v>
      </c>
      <c r="U6290" s="8">
        <v>7.2495155766409534</v>
      </c>
      <c r="V6290" s="10">
        <v>1.7879479832421396E-2</v>
      </c>
    </row>
    <row r="6291" spans="1:22" x14ac:dyDescent="0.25">
      <c r="A6291" s="6">
        <v>44770</v>
      </c>
      <c r="B6291" s="7" t="str">
        <f t="shared" si="98"/>
        <v>7</v>
      </c>
      <c r="C6291" s="17">
        <f>_xlfn.ISOWEEKNUM(Table3[[#This Row],[dt]])</f>
        <v>30</v>
      </c>
      <c r="D6291" s="1">
        <v>15169</v>
      </c>
      <c r="E6291" s="1" t="s">
        <v>10</v>
      </c>
      <c r="F6291" s="1" t="s">
        <v>93</v>
      </c>
      <c r="G6291" s="1" t="s">
        <v>39</v>
      </c>
      <c r="H6291" s="1" t="s">
        <v>11</v>
      </c>
      <c r="I6291" s="1" t="s">
        <v>18</v>
      </c>
      <c r="J6291" s="1" t="s">
        <v>13</v>
      </c>
      <c r="K6291" s="1" t="s">
        <v>14</v>
      </c>
      <c r="L6291" s="1" t="s">
        <v>80</v>
      </c>
      <c r="M6291" s="1">
        <v>29260</v>
      </c>
      <c r="N6291" s="17">
        <v>114.32821497120922</v>
      </c>
      <c r="O6291" s="8">
        <v>850.52533965253429</v>
      </c>
      <c r="P6291" s="8">
        <v>284.32468967911018</v>
      </c>
      <c r="Q6291" s="8">
        <f>P6291-Table3[[#This Row],[paid]]</f>
        <v>-566.20064997342411</v>
      </c>
      <c r="R6291" s="8">
        <v>2.4869161978144279</v>
      </c>
      <c r="S6291" s="8">
        <v>200</v>
      </c>
      <c r="T6291" s="10">
        <v>0.09</v>
      </c>
      <c r="U6291" s="8">
        <v>121.27073350568131</v>
      </c>
      <c r="V6291" s="10">
        <v>7.1086998953290501E-2</v>
      </c>
    </row>
    <row r="6292" spans="1:22" x14ac:dyDescent="0.25">
      <c r="A6292" s="6">
        <v>44770</v>
      </c>
      <c r="B6292" s="7" t="str">
        <f t="shared" si="98"/>
        <v>7</v>
      </c>
      <c r="C6292" s="17">
        <f>_xlfn.ISOWEEKNUM(Table3[[#This Row],[dt]])</f>
        <v>30</v>
      </c>
      <c r="D6292" s="1">
        <v>17833</v>
      </c>
      <c r="E6292" s="1" t="s">
        <v>10</v>
      </c>
      <c r="F6292" s="1" t="s">
        <v>90</v>
      </c>
      <c r="G6292" s="1" t="s">
        <v>53</v>
      </c>
      <c r="H6292" s="1" t="s">
        <v>11</v>
      </c>
      <c r="I6292" s="1" t="s">
        <v>12</v>
      </c>
      <c r="J6292" s="1" t="s">
        <v>13</v>
      </c>
      <c r="K6292" s="1" t="s">
        <v>15</v>
      </c>
      <c r="L6292" s="1" t="s">
        <v>78</v>
      </c>
      <c r="M6292" s="1">
        <v>32030</v>
      </c>
      <c r="N6292" s="17">
        <v>175.22343791194305</v>
      </c>
      <c r="O6292" s="8">
        <v>887.15925274121571</v>
      </c>
      <c r="P6292" s="8">
        <v>312.15079164800443</v>
      </c>
      <c r="Q6292" s="8">
        <f>P6292-Table3[[#This Row],[paid]]</f>
        <v>-575.00846109321128</v>
      </c>
      <c r="R6292" s="8">
        <v>1.7814442826128829</v>
      </c>
      <c r="S6292" s="8">
        <v>400</v>
      </c>
      <c r="T6292" s="10">
        <v>0.15</v>
      </c>
      <c r="U6292" s="8">
        <v>49.106862138472941</v>
      </c>
      <c r="V6292" s="10">
        <v>2.6219626033522975E-2</v>
      </c>
    </row>
    <row r="6293" spans="1:22" x14ac:dyDescent="0.25">
      <c r="A6293" s="6">
        <v>44770</v>
      </c>
      <c r="B6293" s="7" t="str">
        <f t="shared" si="98"/>
        <v>7</v>
      </c>
      <c r="C6293" s="17">
        <f>_xlfn.ISOWEEKNUM(Table3[[#This Row],[dt]])</f>
        <v>30</v>
      </c>
      <c r="D6293" s="1">
        <v>15242</v>
      </c>
      <c r="E6293" s="1" t="s">
        <v>10</v>
      </c>
      <c r="F6293" s="1" t="s">
        <v>89</v>
      </c>
      <c r="G6293" s="1" t="s">
        <v>39</v>
      </c>
      <c r="H6293" s="1" t="s">
        <v>11</v>
      </c>
      <c r="I6293" s="1" t="s">
        <v>18</v>
      </c>
      <c r="J6293" s="1" t="s">
        <v>13</v>
      </c>
      <c r="K6293" s="1" t="s">
        <v>14</v>
      </c>
      <c r="L6293" s="1" t="s">
        <v>76</v>
      </c>
      <c r="M6293" s="1">
        <v>38910</v>
      </c>
      <c r="N6293" s="17">
        <v>148.80679210647085</v>
      </c>
      <c r="O6293" s="8">
        <v>1144.8506054821978</v>
      </c>
      <c r="P6293" s="8">
        <v>567.87182014318898</v>
      </c>
      <c r="Q6293" s="8">
        <f>P6293-Table3[[#This Row],[paid]]</f>
        <v>-576.97878533900882</v>
      </c>
      <c r="R6293" s="8">
        <v>3.8161686849406595</v>
      </c>
      <c r="S6293" s="8">
        <v>600</v>
      </c>
      <c r="T6293" s="10">
        <v>0.14000000000000001</v>
      </c>
      <c r="U6293" s="8">
        <v>299.31212274205205</v>
      </c>
      <c r="V6293" s="10">
        <v>8.7846151227865835E-2</v>
      </c>
    </row>
    <row r="6294" spans="1:22" x14ac:dyDescent="0.25">
      <c r="A6294" s="6">
        <v>44770</v>
      </c>
      <c r="B6294" s="7" t="str">
        <f t="shared" si="98"/>
        <v>7</v>
      </c>
      <c r="C6294" s="17">
        <f>_xlfn.ISOWEEKNUM(Table3[[#This Row],[dt]])</f>
        <v>30</v>
      </c>
      <c r="D6294" s="1">
        <v>18082</v>
      </c>
      <c r="E6294" s="1" t="s">
        <v>24</v>
      </c>
      <c r="F6294" s="1" t="s">
        <v>91</v>
      </c>
      <c r="G6294" s="1" t="s">
        <v>36</v>
      </c>
      <c r="H6294" s="1" t="s">
        <v>11</v>
      </c>
      <c r="I6294" s="1" t="s">
        <v>12</v>
      </c>
      <c r="J6294" s="1" t="s">
        <v>13</v>
      </c>
      <c r="K6294" s="1" t="s">
        <v>15</v>
      </c>
      <c r="L6294" s="1" t="s">
        <v>76</v>
      </c>
      <c r="M6294" s="1">
        <v>42340</v>
      </c>
      <c r="N6294" s="17">
        <v>335.32875074716083</v>
      </c>
      <c r="O6294" s="8">
        <v>1227.939071951552</v>
      </c>
      <c r="P6294" s="8">
        <v>647.4265330049401</v>
      </c>
      <c r="Q6294" s="8">
        <f>P6294-Table3[[#This Row],[paid]]</f>
        <v>-580.51253894661193</v>
      </c>
      <c r="R6294" s="8">
        <v>1.9307218112445783</v>
      </c>
      <c r="S6294" s="8">
        <v>1000</v>
      </c>
      <c r="T6294" s="10">
        <v>0.15</v>
      </c>
      <c r="U6294" s="8">
        <v>578.78854637893392</v>
      </c>
      <c r="V6294" s="10">
        <v>0.14899722642211552</v>
      </c>
    </row>
    <row r="6295" spans="1:22" x14ac:dyDescent="0.25">
      <c r="A6295" s="6">
        <v>44770</v>
      </c>
      <c r="B6295" s="7" t="str">
        <f t="shared" si="98"/>
        <v>7</v>
      </c>
      <c r="C6295" s="17">
        <f>_xlfn.ISOWEEKNUM(Table3[[#This Row],[dt]])</f>
        <v>30</v>
      </c>
      <c r="D6295" s="1">
        <v>9363</v>
      </c>
      <c r="E6295" s="1" t="s">
        <v>10</v>
      </c>
      <c r="F6295" s="1" t="s">
        <v>94</v>
      </c>
      <c r="G6295" s="1" t="s">
        <v>45</v>
      </c>
      <c r="H6295" s="1" t="s">
        <v>11</v>
      </c>
      <c r="I6295" s="1" t="s">
        <v>18</v>
      </c>
      <c r="J6295" s="1" t="s">
        <v>13</v>
      </c>
      <c r="K6295" s="1" t="s">
        <v>14</v>
      </c>
      <c r="L6295" s="1" t="s">
        <v>76</v>
      </c>
      <c r="M6295" s="1">
        <v>59340</v>
      </c>
      <c r="N6295" s="17">
        <v>183.31895546747495</v>
      </c>
      <c r="O6295" s="8">
        <v>1377.3546953701859</v>
      </c>
      <c r="P6295" s="8">
        <v>794.01013856441705</v>
      </c>
      <c r="Q6295" s="8">
        <f>P6295-Table3[[#This Row],[paid]]</f>
        <v>-583.34455680576889</v>
      </c>
      <c r="R6295" s="8">
        <v>4.3313040734911503</v>
      </c>
      <c r="S6295" s="8">
        <v>600</v>
      </c>
      <c r="T6295" s="10">
        <v>0.12</v>
      </c>
      <c r="U6295" s="8">
        <v>269.60731102936285</v>
      </c>
      <c r="V6295" s="10">
        <v>5.659191193637593E-2</v>
      </c>
    </row>
    <row r="6296" spans="1:22" x14ac:dyDescent="0.25">
      <c r="A6296" s="6">
        <v>44770</v>
      </c>
      <c r="B6296" s="7" t="str">
        <f t="shared" si="98"/>
        <v>7</v>
      </c>
      <c r="C6296" s="17">
        <f>_xlfn.ISOWEEKNUM(Table3[[#This Row],[dt]])</f>
        <v>30</v>
      </c>
      <c r="D6296" s="1">
        <v>18106</v>
      </c>
      <c r="E6296" s="1" t="s">
        <v>10</v>
      </c>
      <c r="F6296" s="1" t="s">
        <v>94</v>
      </c>
      <c r="G6296" s="1" t="s">
        <v>59</v>
      </c>
      <c r="H6296" s="1" t="s">
        <v>11</v>
      </c>
      <c r="I6296" s="1" t="s">
        <v>18</v>
      </c>
      <c r="J6296" s="1" t="s">
        <v>16</v>
      </c>
      <c r="K6296" s="1" t="s">
        <v>15</v>
      </c>
      <c r="L6296" s="1" t="s">
        <v>80</v>
      </c>
      <c r="M6296" s="1">
        <v>251960</v>
      </c>
      <c r="N6296" s="17">
        <v>969.57193938361991</v>
      </c>
      <c r="O6296" s="8">
        <v>2060.3803603016681</v>
      </c>
      <c r="P6296" s="8">
        <v>1473.2204880572344</v>
      </c>
      <c r="Q6296" s="8">
        <f>P6296-Table3[[#This Row],[paid]]</f>
        <v>-587.1598722444337</v>
      </c>
      <c r="R6296" s="8">
        <v>1.5194545429953306</v>
      </c>
      <c r="S6296" s="8">
        <v>1600</v>
      </c>
      <c r="T6296" s="10">
        <v>0.06</v>
      </c>
      <c r="U6296" s="8">
        <v>168.81032536176104</v>
      </c>
      <c r="V6296" s="10">
        <v>1.9097653375743123E-2</v>
      </c>
    </row>
    <row r="6297" spans="1:22" x14ac:dyDescent="0.25">
      <c r="A6297" s="6">
        <v>44770</v>
      </c>
      <c r="B6297" s="7" t="str">
        <f t="shared" si="98"/>
        <v>7</v>
      </c>
      <c r="C6297" s="17">
        <f>_xlfn.ISOWEEKNUM(Table3[[#This Row],[dt]])</f>
        <v>30</v>
      </c>
      <c r="D6297" s="1">
        <v>18220</v>
      </c>
      <c r="E6297" s="1" t="s">
        <v>10</v>
      </c>
      <c r="F6297" s="1" t="s">
        <v>90</v>
      </c>
      <c r="G6297" s="1" t="s">
        <v>44</v>
      </c>
      <c r="H6297" s="1" t="s">
        <v>17</v>
      </c>
      <c r="I6297" s="1" t="s">
        <v>12</v>
      </c>
      <c r="J6297" s="1" t="s">
        <v>16</v>
      </c>
      <c r="K6297" s="1" t="s">
        <v>15</v>
      </c>
      <c r="L6297" s="1" t="s">
        <v>75</v>
      </c>
      <c r="M6297" s="1">
        <v>47560</v>
      </c>
      <c r="N6297" s="17">
        <v>250.07205452775071</v>
      </c>
      <c r="O6297" s="8">
        <v>804.62547093941896</v>
      </c>
      <c r="P6297" s="8">
        <v>207.01064263701593</v>
      </c>
      <c r="Q6297" s="8">
        <f>P6297-Table3[[#This Row],[paid]]</f>
        <v>-597.614828302403</v>
      </c>
      <c r="R6297" s="8">
        <v>0.82780398244796194</v>
      </c>
      <c r="S6297" s="8">
        <v>200</v>
      </c>
      <c r="T6297" s="10">
        <v>7.0000000000000007E-2</v>
      </c>
      <c r="U6297" s="8">
        <v>35.525399863389666</v>
      </c>
      <c r="V6297" s="10">
        <v>2.8601911002293971E-2</v>
      </c>
    </row>
    <row r="6298" spans="1:22" x14ac:dyDescent="0.25">
      <c r="A6298" s="6">
        <v>44770</v>
      </c>
      <c r="B6298" s="7" t="str">
        <f t="shared" si="98"/>
        <v>7</v>
      </c>
      <c r="C6298" s="17">
        <f>_xlfn.ISOWEEKNUM(Table3[[#This Row],[dt]])</f>
        <v>30</v>
      </c>
      <c r="D6298" s="1">
        <v>13250</v>
      </c>
      <c r="E6298" s="1" t="s">
        <v>10</v>
      </c>
      <c r="F6298" s="1" t="s">
        <v>89</v>
      </c>
      <c r="G6298" s="1" t="s">
        <v>71</v>
      </c>
      <c r="H6298" s="1" t="s">
        <v>11</v>
      </c>
      <c r="I6298" s="1" t="s">
        <v>18</v>
      </c>
      <c r="J6298" s="1" t="s">
        <v>13</v>
      </c>
      <c r="K6298" s="1" t="s">
        <v>15</v>
      </c>
      <c r="L6298" s="1" t="s">
        <v>80</v>
      </c>
      <c r="M6298" s="1">
        <v>33730</v>
      </c>
      <c r="N6298" s="17">
        <v>78.242841609278727</v>
      </c>
      <c r="O6298" s="8">
        <v>767.02191382195758</v>
      </c>
      <c r="P6298" s="8">
        <v>156.28639092191995</v>
      </c>
      <c r="Q6298" s="8">
        <f>P6298-Table3[[#This Row],[paid]]</f>
        <v>-610.73552290003761</v>
      </c>
      <c r="R6298" s="8">
        <v>1.9974529005780144</v>
      </c>
      <c r="S6298" s="8">
        <v>200</v>
      </c>
      <c r="T6298" s="10">
        <v>7.0000000000000007E-2</v>
      </c>
      <c r="U6298" s="8">
        <v>1.6226294370813732</v>
      </c>
      <c r="V6298" s="10">
        <v>1.7304017190381729E-3</v>
      </c>
    </row>
    <row r="6299" spans="1:22" x14ac:dyDescent="0.25">
      <c r="A6299" s="6">
        <v>44770</v>
      </c>
      <c r="B6299" s="7" t="str">
        <f t="shared" si="98"/>
        <v>7</v>
      </c>
      <c r="C6299" s="17">
        <f>_xlfn.ISOWEEKNUM(Table3[[#This Row],[dt]])</f>
        <v>30</v>
      </c>
      <c r="D6299" s="1">
        <v>7797</v>
      </c>
      <c r="E6299" s="1" t="s">
        <v>10</v>
      </c>
      <c r="F6299" s="1" t="s">
        <v>93</v>
      </c>
      <c r="G6299" s="1" t="s">
        <v>51</v>
      </c>
      <c r="H6299" s="1" t="s">
        <v>19</v>
      </c>
      <c r="I6299" s="1" t="s">
        <v>18</v>
      </c>
      <c r="J6299" s="1" t="s">
        <v>13</v>
      </c>
      <c r="K6299" s="1" t="s">
        <v>14</v>
      </c>
      <c r="L6299" s="1" t="s">
        <v>77</v>
      </c>
      <c r="M6299" s="1">
        <v>26430</v>
      </c>
      <c r="N6299" s="17">
        <v>55.900252439107597</v>
      </c>
      <c r="O6299" s="8">
        <v>876.89966768877014</v>
      </c>
      <c r="P6299" s="8">
        <v>263.54254186866564</v>
      </c>
      <c r="Q6299" s="8">
        <f>P6299-Table3[[#This Row],[paid]]</f>
        <v>-613.35712582010456</v>
      </c>
      <c r="R6299" s="8">
        <v>4.714514342412742</v>
      </c>
      <c r="S6299" s="8">
        <v>400</v>
      </c>
      <c r="T6299" s="10">
        <v>0.13500000000000001</v>
      </c>
      <c r="U6299" s="8">
        <v>191.37721615905184</v>
      </c>
      <c r="V6299" s="10">
        <v>0.12102866758062358</v>
      </c>
    </row>
    <row r="6300" spans="1:22" x14ac:dyDescent="0.25">
      <c r="A6300" s="6">
        <v>44770</v>
      </c>
      <c r="B6300" s="7" t="str">
        <f t="shared" si="98"/>
        <v>7</v>
      </c>
      <c r="C6300" s="17">
        <f>_xlfn.ISOWEEKNUM(Table3[[#This Row],[dt]])</f>
        <v>30</v>
      </c>
      <c r="D6300" s="1">
        <v>17957</v>
      </c>
      <c r="E6300" s="1" t="s">
        <v>10</v>
      </c>
      <c r="F6300" s="1" t="s">
        <v>92</v>
      </c>
      <c r="G6300" s="1" t="s">
        <v>37</v>
      </c>
      <c r="H6300" s="1" t="s">
        <v>17</v>
      </c>
      <c r="I6300" s="1" t="s">
        <v>12</v>
      </c>
      <c r="J6300" s="1" t="s">
        <v>16</v>
      </c>
      <c r="K6300" s="1" t="s">
        <v>15</v>
      </c>
      <c r="L6300" s="1" t="s">
        <v>75</v>
      </c>
      <c r="M6300" s="1">
        <v>107020</v>
      </c>
      <c r="N6300" s="17">
        <v>507.06945261918781</v>
      </c>
      <c r="O6300" s="8">
        <v>1295.5899312023962</v>
      </c>
      <c r="P6300" s="8">
        <v>680.07668450696713</v>
      </c>
      <c r="Q6300" s="8">
        <f>P6300-Table3[[#This Row],[paid]]</f>
        <v>-615.51324669542907</v>
      </c>
      <c r="R6300" s="8">
        <v>1.3411904049714247</v>
      </c>
      <c r="S6300" s="8">
        <v>400</v>
      </c>
      <c r="T6300" s="10">
        <v>0.06</v>
      </c>
      <c r="U6300" s="8">
        <v>139.02136888715901</v>
      </c>
      <c r="V6300" s="10">
        <v>3.4070022801410221E-2</v>
      </c>
    </row>
    <row r="6301" spans="1:22" x14ac:dyDescent="0.25">
      <c r="A6301" s="6">
        <v>44770</v>
      </c>
      <c r="B6301" s="7" t="str">
        <f t="shared" si="98"/>
        <v>7</v>
      </c>
      <c r="C6301" s="17">
        <f>_xlfn.ISOWEEKNUM(Table3[[#This Row],[dt]])</f>
        <v>30</v>
      </c>
      <c r="D6301" s="1">
        <v>10777</v>
      </c>
      <c r="E6301" s="1" t="s">
        <v>10</v>
      </c>
      <c r="F6301" s="1" t="s">
        <v>95</v>
      </c>
      <c r="G6301" s="1" t="s">
        <v>35</v>
      </c>
      <c r="H6301" s="1" t="s">
        <v>11</v>
      </c>
      <c r="I6301" s="1" t="s">
        <v>18</v>
      </c>
      <c r="J6301" s="1" t="s">
        <v>16</v>
      </c>
      <c r="K6301" s="1" t="s">
        <v>15</v>
      </c>
      <c r="L6301" s="1" t="s">
        <v>77</v>
      </c>
      <c r="M6301" s="1">
        <v>95800</v>
      </c>
      <c r="N6301" s="17">
        <v>564.79387566544949</v>
      </c>
      <c r="O6301" s="8">
        <v>2078.3372545045063</v>
      </c>
      <c r="P6301" s="8">
        <v>1459.990239939664</v>
      </c>
      <c r="Q6301" s="8">
        <f>P6301-Table3[[#This Row],[paid]]</f>
        <v>-618.34701456484231</v>
      </c>
      <c r="R6301" s="8">
        <v>2.58499658520461</v>
      </c>
      <c r="S6301" s="8">
        <v>1000</v>
      </c>
      <c r="T6301" s="10">
        <v>0.15</v>
      </c>
      <c r="U6301" s="8">
        <v>958.78551229237598</v>
      </c>
      <c r="V6301" s="10">
        <v>0.10945113262446639</v>
      </c>
    </row>
    <row r="6302" spans="1:22" x14ac:dyDescent="0.25">
      <c r="A6302" s="6">
        <v>44770</v>
      </c>
      <c r="B6302" s="7" t="str">
        <f t="shared" si="98"/>
        <v>7</v>
      </c>
      <c r="C6302" s="17">
        <f>_xlfn.ISOWEEKNUM(Table3[[#This Row],[dt]])</f>
        <v>30</v>
      </c>
      <c r="D6302" s="1">
        <v>17644</v>
      </c>
      <c r="E6302" s="1" t="s">
        <v>10</v>
      </c>
      <c r="F6302" s="1" t="s">
        <v>90</v>
      </c>
      <c r="G6302" s="1" t="s">
        <v>37</v>
      </c>
      <c r="H6302" s="1" t="s">
        <v>17</v>
      </c>
      <c r="I6302" s="1" t="s">
        <v>21</v>
      </c>
      <c r="J6302" s="1" t="s">
        <v>13</v>
      </c>
      <c r="K6302" s="1" t="s">
        <v>14</v>
      </c>
      <c r="L6302" s="1" t="s">
        <v>79</v>
      </c>
      <c r="M6302" s="1">
        <v>16720</v>
      </c>
      <c r="N6302" s="17">
        <v>53.671933516424723</v>
      </c>
      <c r="O6302" s="8">
        <v>706.47749972876488</v>
      </c>
      <c r="P6302" s="8">
        <v>70.218543326467099</v>
      </c>
      <c r="Q6302" s="8">
        <f>P6302-Table3[[#This Row],[paid]]</f>
        <v>-636.25895640229783</v>
      </c>
      <c r="R6302" s="8">
        <v>1.3082916661643793</v>
      </c>
      <c r="S6302" s="8">
        <v>200</v>
      </c>
      <c r="T6302" s="10">
        <v>0.1</v>
      </c>
      <c r="U6302" s="8">
        <v>35.792808336730793</v>
      </c>
      <c r="V6302" s="10">
        <v>8.4955736384142097E-2</v>
      </c>
    </row>
    <row r="6303" spans="1:22" x14ac:dyDescent="0.25">
      <c r="A6303" s="6">
        <v>44770</v>
      </c>
      <c r="B6303" s="7" t="str">
        <f t="shared" si="98"/>
        <v>7</v>
      </c>
      <c r="C6303" s="17">
        <f>_xlfn.ISOWEEKNUM(Table3[[#This Row],[dt]])</f>
        <v>30</v>
      </c>
      <c r="D6303" s="1">
        <v>7282</v>
      </c>
      <c r="E6303" s="1" t="s">
        <v>10</v>
      </c>
      <c r="F6303" s="1" t="s">
        <v>90</v>
      </c>
      <c r="G6303" s="1" t="s">
        <v>39</v>
      </c>
      <c r="H6303" s="1" t="s">
        <v>19</v>
      </c>
      <c r="I6303" s="1" t="s">
        <v>21</v>
      </c>
      <c r="J6303" s="1" t="s">
        <v>13</v>
      </c>
      <c r="K6303" s="1" t="s">
        <v>15</v>
      </c>
      <c r="L6303" s="1" t="s">
        <v>79</v>
      </c>
      <c r="M6303" s="1">
        <v>62310</v>
      </c>
      <c r="N6303" s="17">
        <v>100.69489334195215</v>
      </c>
      <c r="O6303" s="8">
        <v>1098.3767016381667</v>
      </c>
      <c r="P6303" s="8">
        <v>460.83718675308506</v>
      </c>
      <c r="Q6303" s="8">
        <f>P6303-Table3[[#This Row],[paid]]</f>
        <v>-637.53951488508164</v>
      </c>
      <c r="R6303" s="8">
        <v>4.5765695901590284</v>
      </c>
      <c r="S6303" s="8">
        <v>400</v>
      </c>
      <c r="T6303" s="10">
        <v>0.02</v>
      </c>
      <c r="U6303" s="8">
        <v>12.562916052034828</v>
      </c>
      <c r="V6303" s="10">
        <v>4.543512117062865E-3</v>
      </c>
    </row>
    <row r="6304" spans="1:22" x14ac:dyDescent="0.25">
      <c r="A6304" s="6">
        <v>44770</v>
      </c>
      <c r="B6304" s="7" t="str">
        <f t="shared" si="98"/>
        <v>7</v>
      </c>
      <c r="C6304" s="17">
        <f>_xlfn.ISOWEEKNUM(Table3[[#This Row],[dt]])</f>
        <v>30</v>
      </c>
      <c r="D6304" s="1">
        <v>12780</v>
      </c>
      <c r="E6304" s="1" t="s">
        <v>10</v>
      </c>
      <c r="F6304" s="1" t="s">
        <v>93</v>
      </c>
      <c r="G6304" s="1" t="s">
        <v>58</v>
      </c>
      <c r="H6304" s="1" t="s">
        <v>19</v>
      </c>
      <c r="I6304" s="1" t="s">
        <v>18</v>
      </c>
      <c r="J6304" s="1" t="s">
        <v>16</v>
      </c>
      <c r="K6304" s="1" t="s">
        <v>15</v>
      </c>
      <c r="L6304" s="1" t="s">
        <v>75</v>
      </c>
      <c r="M6304" s="1">
        <v>45880</v>
      </c>
      <c r="N6304" s="17">
        <v>43.052862058179542</v>
      </c>
      <c r="O6304" s="8">
        <v>1083.7460362719034</v>
      </c>
      <c r="P6304" s="8">
        <v>432.0219315343806</v>
      </c>
      <c r="Q6304" s="8">
        <f>P6304-Table3[[#This Row],[paid]]</f>
        <v>-651.72410473752279</v>
      </c>
      <c r="R6304" s="8">
        <v>10.034685521036144</v>
      </c>
      <c r="S6304" s="8">
        <v>400</v>
      </c>
      <c r="T6304" s="10">
        <v>0.04</v>
      </c>
      <c r="U6304" s="8">
        <v>51.878853435797531</v>
      </c>
      <c r="V6304" s="10">
        <v>2.0013973693242537E-2</v>
      </c>
    </row>
    <row r="6305" spans="1:22" x14ac:dyDescent="0.25">
      <c r="A6305" s="6">
        <v>44770</v>
      </c>
      <c r="B6305" s="7" t="str">
        <f t="shared" si="98"/>
        <v>7</v>
      </c>
      <c r="C6305" s="17">
        <f>_xlfn.ISOWEEKNUM(Table3[[#This Row],[dt]])</f>
        <v>30</v>
      </c>
      <c r="D6305" s="1">
        <v>17870</v>
      </c>
      <c r="E6305" s="1" t="s">
        <v>10</v>
      </c>
      <c r="F6305" s="1" t="s">
        <v>94</v>
      </c>
      <c r="G6305" s="1" t="s">
        <v>55</v>
      </c>
      <c r="H6305" s="1" t="s">
        <v>11</v>
      </c>
      <c r="I6305" s="1" t="s">
        <v>12</v>
      </c>
      <c r="J6305" s="1" t="s">
        <v>13</v>
      </c>
      <c r="K6305" s="1" t="s">
        <v>14</v>
      </c>
      <c r="L6305" s="1" t="s">
        <v>81</v>
      </c>
      <c r="M6305" s="1">
        <v>47740</v>
      </c>
      <c r="N6305" s="17">
        <v>118.59621052631579</v>
      </c>
      <c r="O6305" s="8">
        <v>1007.6037300744758</v>
      </c>
      <c r="P6305" s="8">
        <v>337.56492683337177</v>
      </c>
      <c r="Q6305" s="8">
        <f>P6305-Table3[[#This Row],[paid]]</f>
        <v>-670.03880324110401</v>
      </c>
      <c r="R6305" s="8">
        <v>2.846338220549367</v>
      </c>
      <c r="S6305" s="8">
        <v>400</v>
      </c>
      <c r="T6305" s="10">
        <v>0.12</v>
      </c>
      <c r="U6305" s="8">
        <v>42.821263375866735</v>
      </c>
      <c r="V6305" s="10">
        <v>2.1142235647111571E-2</v>
      </c>
    </row>
    <row r="6306" spans="1:22" x14ac:dyDescent="0.25">
      <c r="A6306" s="6">
        <v>44770</v>
      </c>
      <c r="B6306" s="7" t="str">
        <f t="shared" si="98"/>
        <v>7</v>
      </c>
      <c r="C6306" s="17">
        <f>_xlfn.ISOWEEKNUM(Table3[[#This Row],[dt]])</f>
        <v>30</v>
      </c>
      <c r="D6306" s="1">
        <v>17933</v>
      </c>
      <c r="E6306" s="1" t="s">
        <v>10</v>
      </c>
      <c r="F6306" s="1" t="s">
        <v>95</v>
      </c>
      <c r="G6306" s="1" t="s">
        <v>58</v>
      </c>
      <c r="H6306" s="1" t="s">
        <v>11</v>
      </c>
      <c r="I6306" s="1" t="s">
        <v>21</v>
      </c>
      <c r="J6306" s="1" t="s">
        <v>16</v>
      </c>
      <c r="K6306" s="1" t="s">
        <v>15</v>
      </c>
      <c r="L6306" s="1" t="s">
        <v>79</v>
      </c>
      <c r="M6306" s="1">
        <v>300910</v>
      </c>
      <c r="N6306" s="17">
        <v>1847.9957645813113</v>
      </c>
      <c r="O6306" s="8">
        <v>6347.2084180225183</v>
      </c>
      <c r="P6306" s="8">
        <v>5617.6313570021348</v>
      </c>
      <c r="Q6306" s="8">
        <f>P6306-Table3[[#This Row],[paid]]</f>
        <v>-729.57706102038355</v>
      </c>
      <c r="R6306" s="8">
        <v>3.0398507749149988</v>
      </c>
      <c r="S6306" s="8">
        <v>7200</v>
      </c>
      <c r="T6306" s="10">
        <v>0.14000000000000001</v>
      </c>
      <c r="U6306" s="8">
        <v>1620.562350599726</v>
      </c>
      <c r="V6306" s="10">
        <v>4.8079645661208106E-2</v>
      </c>
    </row>
    <row r="6307" spans="1:22" x14ac:dyDescent="0.25">
      <c r="A6307" s="6">
        <v>44770</v>
      </c>
      <c r="B6307" s="7" t="str">
        <f t="shared" si="98"/>
        <v>7</v>
      </c>
      <c r="C6307" s="17">
        <f>_xlfn.ISOWEEKNUM(Table3[[#This Row],[dt]])</f>
        <v>30</v>
      </c>
      <c r="D6307" s="1">
        <v>16862</v>
      </c>
      <c r="E6307" s="1" t="s">
        <v>10</v>
      </c>
      <c r="F6307" s="1" t="s">
        <v>94</v>
      </c>
      <c r="G6307" s="1" t="s">
        <v>53</v>
      </c>
      <c r="H6307" s="1" t="s">
        <v>17</v>
      </c>
      <c r="I6307" s="1" t="s">
        <v>12</v>
      </c>
      <c r="J6307" s="1" t="s">
        <v>13</v>
      </c>
      <c r="K6307" s="1" t="s">
        <v>14</v>
      </c>
      <c r="L6307" s="1" t="s">
        <v>75</v>
      </c>
      <c r="M6307" s="1">
        <v>55990</v>
      </c>
      <c r="N6307" s="17">
        <v>202.05553100603919</v>
      </c>
      <c r="O6307" s="8">
        <v>2337.4981791055861</v>
      </c>
      <c r="P6307" s="8">
        <v>1606.4776728055404</v>
      </c>
      <c r="Q6307" s="8">
        <f>P6307-Table3[[#This Row],[paid]]</f>
        <v>-731.02050630004578</v>
      </c>
      <c r="R6307" s="8">
        <v>7.9506740785904286</v>
      </c>
      <c r="S6307" s="8">
        <v>1800</v>
      </c>
      <c r="T6307" s="10">
        <v>0.09</v>
      </c>
      <c r="U6307" s="8">
        <v>432.32242588465425</v>
      </c>
      <c r="V6307" s="10">
        <v>4.4852000664041769E-2</v>
      </c>
    </row>
    <row r="6308" spans="1:22" x14ac:dyDescent="0.25">
      <c r="A6308" s="6">
        <v>44770</v>
      </c>
      <c r="B6308" s="7" t="str">
        <f t="shared" si="98"/>
        <v>7</v>
      </c>
      <c r="C6308" s="17">
        <f>_xlfn.ISOWEEKNUM(Table3[[#This Row],[dt]])</f>
        <v>30</v>
      </c>
      <c r="D6308" s="1">
        <v>17673</v>
      </c>
      <c r="E6308" s="1" t="s">
        <v>10</v>
      </c>
      <c r="F6308" s="1" t="s">
        <v>94</v>
      </c>
      <c r="G6308" s="1" t="s">
        <v>72</v>
      </c>
      <c r="H6308" s="1" t="s">
        <v>11</v>
      </c>
      <c r="I6308" s="1" t="s">
        <v>18</v>
      </c>
      <c r="J6308" s="1" t="s">
        <v>16</v>
      </c>
      <c r="K6308" s="1" t="s">
        <v>14</v>
      </c>
      <c r="L6308" s="1" t="s">
        <v>77</v>
      </c>
      <c r="M6308" s="1">
        <v>117660</v>
      </c>
      <c r="N6308" s="17">
        <v>248.30545568235109</v>
      </c>
      <c r="O6308" s="8">
        <v>1544.0921047625823</v>
      </c>
      <c r="P6308" s="8">
        <v>788.90225038805272</v>
      </c>
      <c r="Q6308" s="8">
        <f>P6308-Table3[[#This Row],[paid]]</f>
        <v>-755.18985437452955</v>
      </c>
      <c r="R6308" s="8">
        <v>3.17714424848268</v>
      </c>
      <c r="S6308" s="8">
        <v>600</v>
      </c>
      <c r="T6308" s="10">
        <v>0.1</v>
      </c>
      <c r="U6308" s="8">
        <v>78.627073093329372</v>
      </c>
      <c r="V6308" s="10">
        <v>1.6611072126839023E-2</v>
      </c>
    </row>
    <row r="6309" spans="1:22" x14ac:dyDescent="0.25">
      <c r="A6309" s="6">
        <v>44770</v>
      </c>
      <c r="B6309" s="7" t="str">
        <f t="shared" si="98"/>
        <v>7</v>
      </c>
      <c r="C6309" s="17">
        <f>_xlfn.ISOWEEKNUM(Table3[[#This Row],[dt]])</f>
        <v>30</v>
      </c>
      <c r="D6309" s="1">
        <v>17282</v>
      </c>
      <c r="E6309" s="1" t="s">
        <v>10</v>
      </c>
      <c r="F6309" s="1" t="s">
        <v>91</v>
      </c>
      <c r="G6309" s="1" t="s">
        <v>51</v>
      </c>
      <c r="H6309" s="1" t="s">
        <v>17</v>
      </c>
      <c r="I6309" s="1" t="s">
        <v>18</v>
      </c>
      <c r="J6309" s="1" t="s">
        <v>13</v>
      </c>
      <c r="K6309" s="1" t="s">
        <v>14</v>
      </c>
      <c r="L6309" s="1" t="s">
        <v>79</v>
      </c>
      <c r="M6309" s="1">
        <v>33990</v>
      </c>
      <c r="N6309" s="17">
        <v>83.209465821354584</v>
      </c>
      <c r="O6309" s="8">
        <v>1214.7979342842582</v>
      </c>
      <c r="P6309" s="8">
        <v>431.97729569520578</v>
      </c>
      <c r="Q6309" s="8">
        <f>P6309-Table3[[#This Row],[paid]]</f>
        <v>-782.82063858905235</v>
      </c>
      <c r="R6309" s="8">
        <v>5.191444163607942</v>
      </c>
      <c r="S6309" s="8">
        <v>400</v>
      </c>
      <c r="T6309" s="10">
        <v>7.0000000000000007E-2</v>
      </c>
      <c r="U6309" s="8">
        <v>68.795240796547034</v>
      </c>
      <c r="V6309" s="10">
        <v>2.6542768752784766E-2</v>
      </c>
    </row>
    <row r="6310" spans="1:22" x14ac:dyDescent="0.25">
      <c r="A6310" s="6">
        <v>44770</v>
      </c>
      <c r="B6310" s="7" t="str">
        <f t="shared" si="98"/>
        <v>7</v>
      </c>
      <c r="C6310" s="17">
        <f>_xlfn.ISOWEEKNUM(Table3[[#This Row],[dt]])</f>
        <v>30</v>
      </c>
      <c r="D6310" s="1">
        <v>18272</v>
      </c>
      <c r="E6310" s="1" t="s">
        <v>10</v>
      </c>
      <c r="F6310" s="1" t="s">
        <v>90</v>
      </c>
      <c r="G6310" s="1" t="s">
        <v>43</v>
      </c>
      <c r="H6310" s="1" t="s">
        <v>11</v>
      </c>
      <c r="I6310" s="1" t="s">
        <v>12</v>
      </c>
      <c r="J6310" s="1" t="s">
        <v>16</v>
      </c>
      <c r="K6310" s="1" t="s">
        <v>14</v>
      </c>
      <c r="L6310" s="1" t="s">
        <v>78</v>
      </c>
      <c r="M6310" s="1">
        <v>39500</v>
      </c>
      <c r="N6310" s="17">
        <v>284.80197764845241</v>
      </c>
      <c r="O6310" s="8">
        <v>1313.7170732619122</v>
      </c>
      <c r="P6310" s="8">
        <v>445.41573873277315</v>
      </c>
      <c r="Q6310" s="8">
        <f>P6310-Table3[[#This Row],[paid]]</f>
        <v>-868.30133452913901</v>
      </c>
      <c r="R6310" s="8">
        <v>1.5639488967403716</v>
      </c>
      <c r="S6310" s="8">
        <v>800</v>
      </c>
      <c r="T6310" s="10">
        <v>0.12</v>
      </c>
      <c r="U6310" s="8">
        <v>64.994403253351734</v>
      </c>
      <c r="V6310" s="10">
        <v>2.4319752537357419E-2</v>
      </c>
    </row>
    <row r="6311" spans="1:22" x14ac:dyDescent="0.25">
      <c r="A6311" s="6">
        <v>44770</v>
      </c>
      <c r="B6311" s="7" t="str">
        <f t="shared" si="98"/>
        <v>7</v>
      </c>
      <c r="C6311" s="17">
        <f>_xlfn.ISOWEEKNUM(Table3[[#This Row],[dt]])</f>
        <v>30</v>
      </c>
      <c r="D6311" s="1">
        <v>12657</v>
      </c>
      <c r="E6311" s="1" t="s">
        <v>10</v>
      </c>
      <c r="F6311" s="1" t="s">
        <v>89</v>
      </c>
      <c r="G6311" s="1" t="s">
        <v>49</v>
      </c>
      <c r="H6311" s="1" t="s">
        <v>19</v>
      </c>
      <c r="I6311" s="1" t="s">
        <v>18</v>
      </c>
      <c r="J6311" s="1" t="s">
        <v>16</v>
      </c>
      <c r="K6311" s="1" t="s">
        <v>14</v>
      </c>
      <c r="L6311" s="1" t="s">
        <v>75</v>
      </c>
      <c r="M6311" s="1">
        <v>50110</v>
      </c>
      <c r="N6311" s="17">
        <v>121.1528482132327</v>
      </c>
      <c r="O6311" s="8">
        <v>1714.8131339767606</v>
      </c>
      <c r="P6311" s="8">
        <v>844.53046884042408</v>
      </c>
      <c r="Q6311" s="8">
        <f>P6311-Table3[[#This Row],[paid]]</f>
        <v>-870.2826651363365</v>
      </c>
      <c r="R6311" s="8">
        <v>6.9707850974665053</v>
      </c>
      <c r="S6311" s="8">
        <v>600</v>
      </c>
      <c r="T6311" s="10">
        <v>0.08</v>
      </c>
      <c r="U6311" s="8">
        <v>340.45077508452937</v>
      </c>
      <c r="V6311" s="10">
        <v>6.7187387478548216E-2</v>
      </c>
    </row>
    <row r="6312" spans="1:22" x14ac:dyDescent="0.25">
      <c r="A6312" s="6">
        <v>44770</v>
      </c>
      <c r="B6312" s="7" t="str">
        <f t="shared" si="98"/>
        <v>7</v>
      </c>
      <c r="C6312" s="17">
        <f>_xlfn.ISOWEEKNUM(Table3[[#This Row],[dt]])</f>
        <v>30</v>
      </c>
      <c r="D6312" s="1">
        <v>2796</v>
      </c>
      <c r="E6312" s="1" t="s">
        <v>10</v>
      </c>
      <c r="F6312" s="1" t="s">
        <v>93</v>
      </c>
      <c r="G6312" s="1" t="s">
        <v>43</v>
      </c>
      <c r="H6312" s="1" t="s">
        <v>17</v>
      </c>
      <c r="I6312" s="1" t="s">
        <v>12</v>
      </c>
      <c r="J6312" s="1" t="s">
        <v>13</v>
      </c>
      <c r="K6312" s="1" t="s">
        <v>14</v>
      </c>
      <c r="L6312" s="1" t="s">
        <v>76</v>
      </c>
      <c r="M6312" s="1">
        <v>24930</v>
      </c>
      <c r="N6312" s="17">
        <v>73.30812854442344</v>
      </c>
      <c r="O6312" s="8">
        <v>1232.5718741533697</v>
      </c>
      <c r="P6312" s="8">
        <v>358.56165631220688</v>
      </c>
      <c r="Q6312" s="8">
        <f>P6312-Table3[[#This Row],[paid]]</f>
        <v>-874.01021784116278</v>
      </c>
      <c r="R6312" s="8">
        <v>4.8911582307673402</v>
      </c>
      <c r="S6312" s="8">
        <v>600</v>
      </c>
      <c r="T6312" s="10">
        <v>0.11</v>
      </c>
      <c r="U6312" s="8">
        <v>173.76965211316914</v>
      </c>
      <c r="V6312" s="10">
        <v>8.0771627907449017E-2</v>
      </c>
    </row>
    <row r="6313" spans="1:22" x14ac:dyDescent="0.25">
      <c r="A6313" s="6">
        <v>44770</v>
      </c>
      <c r="B6313" s="7" t="str">
        <f t="shared" si="98"/>
        <v>7</v>
      </c>
      <c r="C6313" s="17">
        <f>_xlfn.ISOWEEKNUM(Table3[[#This Row],[dt]])</f>
        <v>30</v>
      </c>
      <c r="D6313" s="1">
        <v>9121</v>
      </c>
      <c r="E6313" s="1" t="s">
        <v>10</v>
      </c>
      <c r="F6313" s="1" t="s">
        <v>93</v>
      </c>
      <c r="G6313" s="1" t="s">
        <v>29</v>
      </c>
      <c r="H6313" s="1" t="s">
        <v>11</v>
      </c>
      <c r="I6313" s="1" t="s">
        <v>18</v>
      </c>
      <c r="J6313" s="1" t="s">
        <v>13</v>
      </c>
      <c r="K6313" s="1" t="s">
        <v>14</v>
      </c>
      <c r="L6313" s="1" t="s">
        <v>79</v>
      </c>
      <c r="M6313" s="1">
        <v>103220</v>
      </c>
      <c r="N6313" s="17">
        <v>241.75846732808759</v>
      </c>
      <c r="O6313" s="8">
        <v>1687.4515068438604</v>
      </c>
      <c r="P6313" s="8">
        <v>763.96196626412666</v>
      </c>
      <c r="Q6313" s="8">
        <f>P6313-Table3[[#This Row],[paid]]</f>
        <v>-923.48954057973378</v>
      </c>
      <c r="R6313" s="8">
        <v>3.1600215483967427</v>
      </c>
      <c r="S6313" s="8">
        <v>800</v>
      </c>
      <c r="T6313" s="10">
        <v>0.125</v>
      </c>
      <c r="U6313" s="8">
        <v>307.71160057478545</v>
      </c>
      <c r="V6313" s="10">
        <v>6.7130654439848447E-2</v>
      </c>
    </row>
    <row r="6314" spans="1:22" x14ac:dyDescent="0.25">
      <c r="A6314" s="6">
        <v>44770</v>
      </c>
      <c r="B6314" s="7" t="str">
        <f t="shared" si="98"/>
        <v>7</v>
      </c>
      <c r="C6314" s="17">
        <f>_xlfn.ISOWEEKNUM(Table3[[#This Row],[dt]])</f>
        <v>30</v>
      </c>
      <c r="D6314" s="1">
        <v>18221</v>
      </c>
      <c r="E6314" s="1" t="s">
        <v>10</v>
      </c>
      <c r="F6314" s="1" t="s">
        <v>92</v>
      </c>
      <c r="G6314" s="1" t="s">
        <v>47</v>
      </c>
      <c r="H6314" s="1" t="s">
        <v>11</v>
      </c>
      <c r="I6314" s="1" t="s">
        <v>12</v>
      </c>
      <c r="J6314" s="1" t="s">
        <v>13</v>
      </c>
      <c r="K6314" s="1" t="s">
        <v>15</v>
      </c>
      <c r="L6314" s="1" t="s">
        <v>80</v>
      </c>
      <c r="M6314" s="1">
        <v>133470</v>
      </c>
      <c r="N6314" s="17">
        <v>435.99570951463886</v>
      </c>
      <c r="O6314" s="8">
        <v>2765.9040210896724</v>
      </c>
      <c r="P6314" s="8">
        <v>1499.9033409507267</v>
      </c>
      <c r="Q6314" s="8">
        <f>P6314-Table3[[#This Row],[paid]]</f>
        <v>-1266.0006801389457</v>
      </c>
      <c r="R6314" s="8">
        <v>3.4401791307085476</v>
      </c>
      <c r="S6314" s="8">
        <v>2000</v>
      </c>
      <c r="T6314" s="10">
        <v>0.13</v>
      </c>
      <c r="U6314" s="8">
        <v>840.659006806977</v>
      </c>
      <c r="V6314" s="10">
        <v>9.3412575759061686E-2</v>
      </c>
    </row>
    <row r="6315" spans="1:22" x14ac:dyDescent="0.25">
      <c r="A6315" s="6">
        <v>44770</v>
      </c>
      <c r="B6315" s="7" t="str">
        <f t="shared" si="98"/>
        <v>7</v>
      </c>
      <c r="C6315" s="17">
        <f>_xlfn.ISOWEEKNUM(Table3[[#This Row],[dt]])</f>
        <v>30</v>
      </c>
      <c r="D6315" s="1">
        <v>2370</v>
      </c>
      <c r="E6315" s="1" t="s">
        <v>10</v>
      </c>
      <c r="F6315" s="1" t="s">
        <v>91</v>
      </c>
      <c r="G6315" s="1" t="s">
        <v>72</v>
      </c>
      <c r="H6315" s="1" t="s">
        <v>17</v>
      </c>
      <c r="I6315" s="1" t="s">
        <v>12</v>
      </c>
      <c r="J6315" s="1" t="s">
        <v>13</v>
      </c>
      <c r="K6315" s="1" t="s">
        <v>14</v>
      </c>
      <c r="L6315" s="1" t="s">
        <v>77</v>
      </c>
      <c r="M6315" s="1">
        <v>145840</v>
      </c>
      <c r="N6315" s="17">
        <v>235.85464866827289</v>
      </c>
      <c r="O6315" s="8">
        <v>6639.0079999074451</v>
      </c>
      <c r="P6315" s="8">
        <v>5325.9894534830737</v>
      </c>
      <c r="Q6315" s="8">
        <f>P6315-Table3[[#This Row],[paid]]</f>
        <v>-1313.0185464243714</v>
      </c>
      <c r="R6315" s="8">
        <v>22.581659863630769</v>
      </c>
      <c r="S6315" s="8">
        <v>30000</v>
      </c>
      <c r="T6315" s="10">
        <v>0.08</v>
      </c>
      <c r="U6315" s="8">
        <v>1458.0701770549545</v>
      </c>
      <c r="V6315" s="10">
        <v>4.5627521101623991E-2</v>
      </c>
    </row>
    <row r="6316" spans="1:22" x14ac:dyDescent="0.25">
      <c r="A6316" s="6">
        <v>44770</v>
      </c>
      <c r="B6316" s="7" t="str">
        <f t="shared" si="98"/>
        <v>7</v>
      </c>
      <c r="C6316" s="17">
        <f>_xlfn.ISOWEEKNUM(Table3[[#This Row],[dt]])</f>
        <v>30</v>
      </c>
      <c r="D6316" s="1">
        <v>17962</v>
      </c>
      <c r="E6316" s="1" t="s">
        <v>10</v>
      </c>
      <c r="F6316" s="1" t="s">
        <v>92</v>
      </c>
      <c r="G6316" s="1" t="s">
        <v>73</v>
      </c>
      <c r="H6316" s="1" t="s">
        <v>11</v>
      </c>
      <c r="I6316" s="1" t="s">
        <v>12</v>
      </c>
      <c r="J6316" s="1" t="s">
        <v>23</v>
      </c>
      <c r="K6316" s="1" t="s">
        <v>15</v>
      </c>
      <c r="L6316" s="1" t="s">
        <v>75</v>
      </c>
      <c r="M6316" s="1">
        <v>164260</v>
      </c>
      <c r="N6316" s="17">
        <v>1057.9766796224319</v>
      </c>
      <c r="O6316" s="8">
        <v>3417.5030090457749</v>
      </c>
      <c r="P6316" s="8">
        <v>2077.953152936735</v>
      </c>
      <c r="Q6316" s="8">
        <f>P6316-Table3[[#This Row],[paid]]</f>
        <v>-1339.5498561090399</v>
      </c>
      <c r="R6316" s="8">
        <v>1.9640821891067672</v>
      </c>
      <c r="S6316" s="8">
        <v>2600</v>
      </c>
      <c r="T6316" s="10">
        <v>0.06</v>
      </c>
      <c r="U6316" s="8">
        <v>129.17395525535909</v>
      </c>
      <c r="V6316" s="10">
        <v>1.0360672718792192E-2</v>
      </c>
    </row>
    <row r="6317" spans="1:22" x14ac:dyDescent="0.25">
      <c r="A6317" s="6">
        <v>44770</v>
      </c>
      <c r="B6317" s="7" t="str">
        <f t="shared" si="98"/>
        <v>7</v>
      </c>
      <c r="C6317" s="17">
        <f>_xlfn.ISOWEEKNUM(Table3[[#This Row],[dt]])</f>
        <v>30</v>
      </c>
      <c r="D6317" s="1">
        <v>15102</v>
      </c>
      <c r="E6317" s="1" t="s">
        <v>10</v>
      </c>
      <c r="F6317" s="1" t="s">
        <v>93</v>
      </c>
      <c r="G6317" s="1" t="s">
        <v>41</v>
      </c>
      <c r="H6317" s="1" t="s">
        <v>17</v>
      </c>
      <c r="I6317" s="1" t="s">
        <v>18</v>
      </c>
      <c r="J6317" s="1" t="s">
        <v>13</v>
      </c>
      <c r="K6317" s="1" t="s">
        <v>15</v>
      </c>
      <c r="L6317" s="1" t="s">
        <v>81</v>
      </c>
      <c r="M6317" s="1">
        <v>47820</v>
      </c>
      <c r="N6317" s="17">
        <v>74.919142834382214</v>
      </c>
      <c r="O6317" s="8">
        <v>1818.1203557788551</v>
      </c>
      <c r="P6317" s="8">
        <v>384.77971362907874</v>
      </c>
      <c r="Q6317" s="8">
        <f>P6317-Table3[[#This Row],[paid]]</f>
        <v>-1433.3406421497764</v>
      </c>
      <c r="R6317" s="8">
        <v>5.1359332084148459</v>
      </c>
      <c r="S6317" s="8">
        <v>400</v>
      </c>
      <c r="T6317" s="10">
        <v>6.5000000000000002E-2</v>
      </c>
      <c r="U6317" s="8">
        <v>146.32072480922338</v>
      </c>
      <c r="V6317" s="10">
        <v>6.337856857940373E-2</v>
      </c>
    </row>
    <row r="6318" spans="1:22" x14ac:dyDescent="0.25">
      <c r="A6318" s="6">
        <v>44770</v>
      </c>
      <c r="B6318" s="7" t="str">
        <f t="shared" si="98"/>
        <v>7</v>
      </c>
      <c r="C6318" s="17">
        <f>_xlfn.ISOWEEKNUM(Table3[[#This Row],[dt]])</f>
        <v>30</v>
      </c>
      <c r="D6318" s="1">
        <v>17631</v>
      </c>
      <c r="E6318" s="1" t="s">
        <v>10</v>
      </c>
      <c r="F6318" s="1" t="s">
        <v>95</v>
      </c>
      <c r="G6318" s="1" t="s">
        <v>63</v>
      </c>
      <c r="H6318" s="1" t="s">
        <v>17</v>
      </c>
      <c r="I6318" s="1" t="s">
        <v>12</v>
      </c>
      <c r="J6318" s="1" t="s">
        <v>16</v>
      </c>
      <c r="K6318" s="1" t="s">
        <v>14</v>
      </c>
      <c r="L6318" s="1" t="s">
        <v>76</v>
      </c>
      <c r="M6318" s="1">
        <v>70340</v>
      </c>
      <c r="N6318" s="17">
        <v>143.80739765944446</v>
      </c>
      <c r="O6318" s="8">
        <v>2048.1950609835458</v>
      </c>
      <c r="P6318" s="8">
        <v>564.26360463404387</v>
      </c>
      <c r="Q6318" s="8">
        <f>P6318-Table3[[#This Row],[paid]]</f>
        <v>-1483.9314563495018</v>
      </c>
      <c r="R6318" s="8">
        <v>3.9237453275546859</v>
      </c>
      <c r="S6318" s="8">
        <v>800</v>
      </c>
      <c r="T6318" s="10">
        <v>0.17</v>
      </c>
      <c r="U6318" s="8">
        <v>3.0268095736885861</v>
      </c>
      <c r="V6318" s="10">
        <v>8.9402941841093325E-4</v>
      </c>
    </row>
    <row r="6319" spans="1:22" x14ac:dyDescent="0.25">
      <c r="A6319" s="6">
        <v>44770</v>
      </c>
      <c r="B6319" s="7" t="str">
        <f t="shared" si="98"/>
        <v>7</v>
      </c>
      <c r="C6319" s="17">
        <f>_xlfn.ISOWEEKNUM(Table3[[#This Row],[dt]])</f>
        <v>30</v>
      </c>
      <c r="D6319" s="1">
        <v>9315</v>
      </c>
      <c r="E6319" s="1" t="s">
        <v>10</v>
      </c>
      <c r="F6319" s="1" t="s">
        <v>90</v>
      </c>
      <c r="G6319" s="1" t="s">
        <v>66</v>
      </c>
      <c r="H6319" s="1" t="s">
        <v>17</v>
      </c>
      <c r="I6319" s="1" t="s">
        <v>18</v>
      </c>
      <c r="J6319" s="1" t="s">
        <v>16</v>
      </c>
      <c r="K6319" s="1" t="s">
        <v>14</v>
      </c>
      <c r="L6319" s="1" t="s">
        <v>79</v>
      </c>
      <c r="M6319" s="1">
        <v>114230</v>
      </c>
      <c r="N6319" s="17">
        <v>403.48544152744631</v>
      </c>
      <c r="O6319" s="8">
        <v>3795.0766124297802</v>
      </c>
      <c r="P6319" s="8">
        <v>2299.1864303253983</v>
      </c>
      <c r="Q6319" s="8">
        <f>P6319-Table3[[#This Row],[paid]]</f>
        <v>-1495.8901821043819</v>
      </c>
      <c r="R6319" s="8">
        <v>5.698313231876547</v>
      </c>
      <c r="S6319" s="8">
        <v>1800</v>
      </c>
      <c r="T6319" s="10">
        <v>7.0000000000000007E-2</v>
      </c>
      <c r="U6319" s="8">
        <v>157.8539337254654</v>
      </c>
      <c r="V6319" s="10">
        <v>1.1442738443146076E-2</v>
      </c>
    </row>
    <row r="6320" spans="1:22" x14ac:dyDescent="0.25">
      <c r="A6320" s="6">
        <v>44770</v>
      </c>
      <c r="B6320" s="7" t="str">
        <f t="shared" si="98"/>
        <v>7</v>
      </c>
      <c r="C6320" s="17">
        <f>_xlfn.ISOWEEKNUM(Table3[[#This Row],[dt]])</f>
        <v>30</v>
      </c>
      <c r="D6320" s="1">
        <v>16861</v>
      </c>
      <c r="E6320" s="1" t="s">
        <v>10</v>
      </c>
      <c r="F6320" s="1" t="s">
        <v>92</v>
      </c>
      <c r="G6320" s="1" t="s">
        <v>51</v>
      </c>
      <c r="H6320" s="1" t="s">
        <v>11</v>
      </c>
      <c r="I6320" s="1" t="s">
        <v>18</v>
      </c>
      <c r="J6320" s="1" t="s">
        <v>13</v>
      </c>
      <c r="K6320" s="1" t="s">
        <v>15</v>
      </c>
      <c r="L6320" s="1" t="s">
        <v>78</v>
      </c>
      <c r="M6320" s="1">
        <v>147410</v>
      </c>
      <c r="N6320" s="17">
        <v>741.790768066591</v>
      </c>
      <c r="O6320" s="8">
        <v>3013.8934370414904</v>
      </c>
      <c r="P6320" s="8">
        <v>1400.800957101419</v>
      </c>
      <c r="Q6320" s="8">
        <f>P6320-Table3[[#This Row],[paid]]</f>
        <v>-1613.0924799400714</v>
      </c>
      <c r="R6320" s="8">
        <v>1.8884044091738661</v>
      </c>
      <c r="S6320" s="8">
        <v>800</v>
      </c>
      <c r="T6320" s="10">
        <v>7.0000000000000007E-2</v>
      </c>
      <c r="U6320" s="8">
        <v>559.93522831933956</v>
      </c>
      <c r="V6320" s="10">
        <v>6.6620841155283869E-2</v>
      </c>
    </row>
    <row r="6321" spans="1:22" x14ac:dyDescent="0.25">
      <c r="A6321" s="6">
        <v>44770</v>
      </c>
      <c r="B6321" s="7" t="str">
        <f t="shared" si="98"/>
        <v>7</v>
      </c>
      <c r="C6321" s="17">
        <f>_xlfn.ISOWEEKNUM(Table3[[#This Row],[dt]])</f>
        <v>30</v>
      </c>
      <c r="D6321" s="1">
        <v>12394</v>
      </c>
      <c r="E6321" s="1" t="s">
        <v>10</v>
      </c>
      <c r="F6321" s="1" t="s">
        <v>90</v>
      </c>
      <c r="G6321" s="1" t="s">
        <v>28</v>
      </c>
      <c r="H6321" s="1" t="s">
        <v>17</v>
      </c>
      <c r="I6321" s="1" t="s">
        <v>12</v>
      </c>
      <c r="J6321" s="1" t="s">
        <v>13</v>
      </c>
      <c r="K6321" s="1" t="s">
        <v>14</v>
      </c>
      <c r="L6321" s="1" t="s">
        <v>80</v>
      </c>
      <c r="M6321" s="1">
        <v>203320</v>
      </c>
      <c r="N6321" s="17">
        <v>942.15933589394137</v>
      </c>
      <c r="O6321" s="8">
        <v>12345.188825828014</v>
      </c>
      <c r="P6321" s="8">
        <v>10366.430397172395</v>
      </c>
      <c r="Q6321" s="8">
        <f>P6321-Table3[[#This Row],[paid]]</f>
        <v>-1978.7584286556194</v>
      </c>
      <c r="R6321" s="8">
        <v>11.002842090755806</v>
      </c>
      <c r="S6321" s="8">
        <v>12600</v>
      </c>
      <c r="T6321" s="10">
        <v>7.0000000000000007E-2</v>
      </c>
      <c r="U6321" s="8">
        <v>3268.0309811416414</v>
      </c>
      <c r="V6321" s="10">
        <v>5.2541888511482344E-2</v>
      </c>
    </row>
    <row r="6322" spans="1:22" x14ac:dyDescent="0.25">
      <c r="A6322" s="6">
        <v>44770</v>
      </c>
      <c r="B6322" s="7" t="str">
        <f t="shared" si="98"/>
        <v>7</v>
      </c>
      <c r="C6322" s="17">
        <f>_xlfn.ISOWEEKNUM(Table3[[#This Row],[dt]])</f>
        <v>30</v>
      </c>
      <c r="D6322" s="1">
        <v>16845</v>
      </c>
      <c r="E6322" s="1" t="s">
        <v>10</v>
      </c>
      <c r="F6322" s="1" t="s">
        <v>94</v>
      </c>
      <c r="G6322" s="1" t="s">
        <v>28</v>
      </c>
      <c r="H6322" s="1" t="s">
        <v>11</v>
      </c>
      <c r="I6322" s="1" t="s">
        <v>12</v>
      </c>
      <c r="J6322" s="1" t="s">
        <v>13</v>
      </c>
      <c r="K6322" s="1" t="s">
        <v>15</v>
      </c>
      <c r="L6322" s="1" t="s">
        <v>81</v>
      </c>
      <c r="M6322" s="1">
        <v>331370</v>
      </c>
      <c r="N6322" s="17">
        <v>1087.4820760961784</v>
      </c>
      <c r="O6322" s="8">
        <v>4192.1295109705588</v>
      </c>
      <c r="P6322" s="8">
        <v>2158.5538370522349</v>
      </c>
      <c r="Q6322" s="8">
        <f>P6322-Table3[[#This Row],[paid]]</f>
        <v>-2033.5756739183239</v>
      </c>
      <c r="R6322" s="8">
        <v>1.9849098063307569</v>
      </c>
      <c r="S6322" s="8">
        <v>1200</v>
      </c>
      <c r="T6322" s="10">
        <v>7.0000000000000007E-2</v>
      </c>
      <c r="U6322" s="8">
        <v>490.07839450323337</v>
      </c>
      <c r="V6322" s="10">
        <v>3.7840025583401278E-2</v>
      </c>
    </row>
    <row r="6323" spans="1:22" x14ac:dyDescent="0.25">
      <c r="A6323" s="6">
        <v>44770</v>
      </c>
      <c r="B6323" s="7" t="str">
        <f t="shared" si="98"/>
        <v>7</v>
      </c>
      <c r="C6323" s="17">
        <f>_xlfn.ISOWEEKNUM(Table3[[#This Row],[dt]])</f>
        <v>30</v>
      </c>
      <c r="D6323" s="1">
        <v>14988</v>
      </c>
      <c r="E6323" s="1" t="s">
        <v>10</v>
      </c>
      <c r="F6323" s="1" t="s">
        <v>94</v>
      </c>
      <c r="G6323" s="1" t="s">
        <v>34</v>
      </c>
      <c r="H6323" s="1" t="s">
        <v>11</v>
      </c>
      <c r="I6323" s="1" t="s">
        <v>12</v>
      </c>
      <c r="J6323" s="1" t="s">
        <v>16</v>
      </c>
      <c r="K6323" s="1" t="s">
        <v>14</v>
      </c>
      <c r="L6323" s="1" t="s">
        <v>81</v>
      </c>
      <c r="M6323" s="1">
        <v>164200</v>
      </c>
      <c r="N6323" s="17">
        <v>421.59584673551154</v>
      </c>
      <c r="O6323" s="8">
        <v>3744.040896014852</v>
      </c>
      <c r="P6323" s="8">
        <v>1445.4872635235943</v>
      </c>
      <c r="Q6323" s="8">
        <f>P6323-Table3[[#This Row],[paid]]</f>
        <v>-2298.5536324912578</v>
      </c>
      <c r="R6323" s="8">
        <v>3.42860887913448</v>
      </c>
      <c r="S6323" s="8">
        <v>1000</v>
      </c>
      <c r="T6323" s="10">
        <v>0.13</v>
      </c>
      <c r="U6323" s="8">
        <v>905.36648976940512</v>
      </c>
      <c r="V6323" s="10">
        <v>0.10438999966955054</v>
      </c>
    </row>
    <row r="6324" spans="1:22" x14ac:dyDescent="0.25">
      <c r="A6324" s="6">
        <v>44770</v>
      </c>
      <c r="B6324" s="7" t="str">
        <f t="shared" si="98"/>
        <v>7</v>
      </c>
      <c r="C6324" s="17">
        <f>_xlfn.ISOWEEKNUM(Table3[[#This Row],[dt]])</f>
        <v>30</v>
      </c>
      <c r="D6324" s="1">
        <v>13549</v>
      </c>
      <c r="E6324" s="1" t="s">
        <v>10</v>
      </c>
      <c r="F6324" s="1" t="s">
        <v>90</v>
      </c>
      <c r="G6324" s="1" t="s">
        <v>38</v>
      </c>
      <c r="H6324" s="1" t="s">
        <v>19</v>
      </c>
      <c r="I6324" s="1" t="s">
        <v>12</v>
      </c>
      <c r="J6324" s="1" t="s">
        <v>13</v>
      </c>
      <c r="K6324" s="1" t="s">
        <v>14</v>
      </c>
      <c r="L6324" s="1" t="s">
        <v>81</v>
      </c>
      <c r="M6324" s="1">
        <v>562450</v>
      </c>
      <c r="N6324" s="17">
        <v>553.60591856328006</v>
      </c>
      <c r="O6324" s="8">
        <v>10352.133341141724</v>
      </c>
      <c r="P6324" s="8">
        <v>7829.2380975578153</v>
      </c>
      <c r="Q6324" s="8">
        <f>P6324-Table3[[#This Row],[paid]]</f>
        <v>-2522.8952435839083</v>
      </c>
      <c r="R6324" s="8">
        <v>14.142258662761916</v>
      </c>
      <c r="S6324" s="8">
        <v>8200</v>
      </c>
      <c r="T6324" s="10">
        <v>7.0000000000000007E-2</v>
      </c>
      <c r="U6324" s="8">
        <v>3001.2346661354418</v>
      </c>
      <c r="V6324" s="10">
        <v>6.3889457882915862E-2</v>
      </c>
    </row>
    <row r="6325" spans="1:22" x14ac:dyDescent="0.25">
      <c r="A6325" s="6">
        <v>44770</v>
      </c>
      <c r="B6325" s="7" t="str">
        <f t="shared" si="98"/>
        <v>7</v>
      </c>
      <c r="C6325" s="17">
        <f>_xlfn.ISOWEEKNUM(Table3[[#This Row],[dt]])</f>
        <v>30</v>
      </c>
      <c r="D6325" s="1">
        <v>5585</v>
      </c>
      <c r="E6325" s="1" t="s">
        <v>10</v>
      </c>
      <c r="F6325" s="1" t="s">
        <v>94</v>
      </c>
      <c r="G6325" s="1" t="s">
        <v>34</v>
      </c>
      <c r="H6325" s="1" t="s">
        <v>19</v>
      </c>
      <c r="I6325" s="1" t="s">
        <v>12</v>
      </c>
      <c r="J6325" s="1" t="s">
        <v>13</v>
      </c>
      <c r="K6325" s="1" t="s">
        <v>14</v>
      </c>
      <c r="L6325" s="1" t="s">
        <v>79</v>
      </c>
      <c r="M6325" s="1">
        <v>368470</v>
      </c>
      <c r="N6325" s="17">
        <v>307.57745139475912</v>
      </c>
      <c r="O6325" s="8">
        <v>8490.1908242949412</v>
      </c>
      <c r="P6325" s="8">
        <v>5509.2642523033901</v>
      </c>
      <c r="Q6325" s="8">
        <f>P6325-Table3[[#This Row],[paid]]</f>
        <v>-2980.9265719915511</v>
      </c>
      <c r="R6325" s="8">
        <v>17.911794987964008</v>
      </c>
      <c r="S6325" s="8">
        <v>3000</v>
      </c>
      <c r="T6325" s="10">
        <v>7.0000000000000007E-2</v>
      </c>
      <c r="U6325" s="8">
        <v>1865.125539775398</v>
      </c>
      <c r="V6325" s="10">
        <v>5.6423914772152507E-2</v>
      </c>
    </row>
    <row r="6326" spans="1:22" x14ac:dyDescent="0.25">
      <c r="A6326" s="6">
        <v>44770</v>
      </c>
      <c r="B6326" s="7" t="str">
        <f t="shared" si="98"/>
        <v>7</v>
      </c>
      <c r="C6326" s="17">
        <f>_xlfn.ISOWEEKNUM(Table3[[#This Row],[dt]])</f>
        <v>30</v>
      </c>
      <c r="D6326" s="1">
        <v>5351</v>
      </c>
      <c r="E6326" s="1" t="s">
        <v>10</v>
      </c>
      <c r="F6326" s="1" t="s">
        <v>89</v>
      </c>
      <c r="G6326" s="1" t="s">
        <v>35</v>
      </c>
      <c r="H6326" s="1" t="s">
        <v>17</v>
      </c>
      <c r="I6326" s="1" t="s">
        <v>12</v>
      </c>
      <c r="J6326" s="1" t="s">
        <v>13</v>
      </c>
      <c r="K6326" s="1" t="s">
        <v>14</v>
      </c>
      <c r="L6326" s="1" t="s">
        <v>79</v>
      </c>
      <c r="M6326" s="1">
        <v>357430</v>
      </c>
      <c r="N6326" s="17">
        <v>816.81872402405804</v>
      </c>
      <c r="O6326" s="8">
        <v>14025.011445479193</v>
      </c>
      <c r="P6326" s="8">
        <v>10490.743546995533</v>
      </c>
      <c r="Q6326" s="8">
        <f>P6326-Table3[[#This Row],[paid]]</f>
        <v>-3534.2678984836602</v>
      </c>
      <c r="R6326" s="8">
        <v>12.843417074614642</v>
      </c>
      <c r="S6326" s="8">
        <v>13000</v>
      </c>
      <c r="T6326" s="10">
        <v>0.06</v>
      </c>
      <c r="U6326" s="8">
        <v>3482.1835709513539</v>
      </c>
      <c r="V6326" s="10">
        <v>5.5321524722440098E-2</v>
      </c>
    </row>
    <row r="6327" spans="1:22" x14ac:dyDescent="0.25">
      <c r="A6327" s="6">
        <v>44770</v>
      </c>
      <c r="B6327" s="7" t="str">
        <f t="shared" si="98"/>
        <v>7</v>
      </c>
      <c r="C6327" s="17">
        <f>_xlfn.ISOWEEKNUM(Table3[[#This Row],[dt]])</f>
        <v>30</v>
      </c>
      <c r="D6327" s="1">
        <v>2480</v>
      </c>
      <c r="E6327" s="1" t="s">
        <v>10</v>
      </c>
      <c r="F6327" s="1" t="s">
        <v>94</v>
      </c>
      <c r="G6327" s="1" t="s">
        <v>43</v>
      </c>
      <c r="H6327" s="1" t="s">
        <v>17</v>
      </c>
      <c r="I6327" s="1" t="s">
        <v>12</v>
      </c>
      <c r="J6327" s="1" t="s">
        <v>13</v>
      </c>
      <c r="K6327" s="1" t="s">
        <v>14</v>
      </c>
      <c r="L6327" s="1" t="s">
        <v>79</v>
      </c>
      <c r="M6327" s="1">
        <v>353990</v>
      </c>
      <c r="N6327" s="17">
        <v>666.40767898853039</v>
      </c>
      <c r="O6327" s="8">
        <v>11698.13451920017</v>
      </c>
      <c r="P6327" s="8">
        <v>8020.2949315183041</v>
      </c>
      <c r="Q6327" s="8">
        <f>P6327-Table3[[#This Row],[paid]]</f>
        <v>-3677.8395876818659</v>
      </c>
      <c r="R6327" s="8">
        <v>12.035117818107167</v>
      </c>
      <c r="S6327" s="8">
        <v>50000</v>
      </c>
      <c r="T6327" s="10">
        <v>0.06</v>
      </c>
      <c r="U6327" s="8">
        <v>1477.4078101514194</v>
      </c>
      <c r="V6327" s="10">
        <v>3.0701443915432475E-2</v>
      </c>
    </row>
    <row r="6328" spans="1:22" x14ac:dyDescent="0.25">
      <c r="A6328" s="6">
        <v>44770</v>
      </c>
      <c r="B6328" s="7" t="str">
        <f t="shared" si="98"/>
        <v>7</v>
      </c>
      <c r="C6328" s="17">
        <f>_xlfn.ISOWEEKNUM(Table3[[#This Row],[dt]])</f>
        <v>30</v>
      </c>
      <c r="D6328" s="1">
        <v>7581</v>
      </c>
      <c r="E6328" s="1" t="s">
        <v>10</v>
      </c>
      <c r="F6328" s="1" t="s">
        <v>91</v>
      </c>
      <c r="G6328" s="1" t="s">
        <v>43</v>
      </c>
      <c r="H6328" s="1" t="s">
        <v>11</v>
      </c>
      <c r="I6328" s="1" t="s">
        <v>12</v>
      </c>
      <c r="J6328" s="1" t="s">
        <v>13</v>
      </c>
      <c r="K6328" s="1" t="s">
        <v>14</v>
      </c>
      <c r="L6328" s="1" t="s">
        <v>75</v>
      </c>
      <c r="M6328" s="1">
        <v>411900</v>
      </c>
      <c r="N6328" s="17">
        <v>1601.5349661542305</v>
      </c>
      <c r="O6328" s="8">
        <v>9201.6652264461172</v>
      </c>
      <c r="P6328" s="8">
        <v>4931.9908323289628</v>
      </c>
      <c r="Q6328" s="8">
        <f>P6328-Table3[[#This Row],[paid]]</f>
        <v>-4269.6743941171544</v>
      </c>
      <c r="R6328" s="8">
        <v>3.0795399017557283</v>
      </c>
      <c r="S6328" s="8">
        <v>4400</v>
      </c>
      <c r="T6328" s="10">
        <v>0.17</v>
      </c>
      <c r="U6328" s="8">
        <v>457.05969924909363</v>
      </c>
      <c r="V6328" s="10">
        <v>1.5445409193014216E-2</v>
      </c>
    </row>
    <row r="6329" spans="1:22" x14ac:dyDescent="0.25">
      <c r="A6329" s="6">
        <v>44771</v>
      </c>
      <c r="B6329" s="7" t="str">
        <f t="shared" si="98"/>
        <v>7</v>
      </c>
      <c r="C6329" s="17">
        <f>_xlfn.ISOWEEKNUM(Table3[[#This Row],[dt]])</f>
        <v>30</v>
      </c>
      <c r="D6329" s="1">
        <v>14988</v>
      </c>
      <c r="E6329" s="1" t="s">
        <v>10</v>
      </c>
      <c r="F6329" s="1" t="s">
        <v>93</v>
      </c>
      <c r="G6329" s="1" t="s">
        <v>28</v>
      </c>
      <c r="H6329" s="1" t="s">
        <v>11</v>
      </c>
      <c r="I6329" s="1" t="s">
        <v>12</v>
      </c>
      <c r="J6329" s="1" t="s">
        <v>16</v>
      </c>
      <c r="K6329" s="1" t="s">
        <v>14</v>
      </c>
      <c r="L6329" s="1" t="s">
        <v>77</v>
      </c>
      <c r="M6329" s="1">
        <v>598200</v>
      </c>
      <c r="N6329" s="17">
        <v>1269.9800865658378</v>
      </c>
      <c r="O6329" s="8">
        <v>16039.023581165831</v>
      </c>
      <c r="P6329" s="8">
        <v>26316.848263618213</v>
      </c>
      <c r="Q6329" s="8">
        <f>P6329-Table3[[#This Row],[paid]]</f>
        <v>10277.824682452381</v>
      </c>
      <c r="R6329" s="8">
        <v>20.722252688844744</v>
      </c>
      <c r="S6329" s="8">
        <v>12400</v>
      </c>
      <c r="T6329" s="10">
        <v>0.13</v>
      </c>
      <c r="U6329" s="8">
        <v>19666.822407570991</v>
      </c>
      <c r="V6329" s="10">
        <v>0.12455153070615119</v>
      </c>
    </row>
    <row r="6330" spans="1:22" x14ac:dyDescent="0.25">
      <c r="A6330" s="6">
        <v>44771</v>
      </c>
      <c r="B6330" s="7" t="str">
        <f t="shared" si="98"/>
        <v>7</v>
      </c>
      <c r="C6330" s="17">
        <f>_xlfn.ISOWEEKNUM(Table3[[#This Row],[dt]])</f>
        <v>30</v>
      </c>
      <c r="D6330" s="1">
        <v>12657</v>
      </c>
      <c r="E6330" s="1" t="s">
        <v>10</v>
      </c>
      <c r="F6330" s="1" t="s">
        <v>94</v>
      </c>
      <c r="G6330" s="1" t="s">
        <v>67</v>
      </c>
      <c r="H6330" s="1" t="s">
        <v>19</v>
      </c>
      <c r="I6330" s="1" t="s">
        <v>18</v>
      </c>
      <c r="J6330" s="1" t="s">
        <v>16</v>
      </c>
      <c r="K6330" s="1" t="s">
        <v>14</v>
      </c>
      <c r="L6330" s="1" t="s">
        <v>76</v>
      </c>
      <c r="M6330" s="1">
        <v>574620</v>
      </c>
      <c r="N6330" s="17">
        <v>1211.1451445666401</v>
      </c>
      <c r="O6330" s="8">
        <v>14373.513388834412</v>
      </c>
      <c r="P6330" s="8">
        <v>23398.401816196758</v>
      </c>
      <c r="Q6330" s="8">
        <f>P6330-Table3[[#This Row],[paid]]</f>
        <v>9024.8884273623462</v>
      </c>
      <c r="R6330" s="8">
        <v>19.319238425852703</v>
      </c>
      <c r="S6330" s="8">
        <v>43600</v>
      </c>
      <c r="T6330" s="10">
        <v>0.08</v>
      </c>
      <c r="U6330" s="8">
        <v>7301.7275861009957</v>
      </c>
      <c r="V6330" s="10">
        <v>5.2010158952014544E-2</v>
      </c>
    </row>
    <row r="6331" spans="1:22" x14ac:dyDescent="0.25">
      <c r="A6331" s="6">
        <v>44771</v>
      </c>
      <c r="B6331" s="7" t="str">
        <f t="shared" si="98"/>
        <v>7</v>
      </c>
      <c r="C6331" s="17">
        <f>_xlfn.ISOWEEKNUM(Table3[[#This Row],[dt]])</f>
        <v>30</v>
      </c>
      <c r="D6331" s="1">
        <v>15102</v>
      </c>
      <c r="E6331" s="1" t="s">
        <v>10</v>
      </c>
      <c r="F6331" s="1" t="s">
        <v>93</v>
      </c>
      <c r="G6331" s="1" t="s">
        <v>72</v>
      </c>
      <c r="H6331" s="1" t="s">
        <v>17</v>
      </c>
      <c r="I6331" s="1" t="s">
        <v>18</v>
      </c>
      <c r="J6331" s="1" t="s">
        <v>13</v>
      </c>
      <c r="K6331" s="1" t="s">
        <v>15</v>
      </c>
      <c r="L6331" s="1" t="s">
        <v>77</v>
      </c>
      <c r="M6331" s="1">
        <v>456430</v>
      </c>
      <c r="N6331" s="17">
        <v>568.16199510666604</v>
      </c>
      <c r="O6331" s="8">
        <v>11843.946180339328</v>
      </c>
      <c r="P6331" s="8">
        <v>19337.011757924054</v>
      </c>
      <c r="Q6331" s="8">
        <f>P6331-Table3[[#This Row],[paid]]</f>
        <v>7493.0655775847263</v>
      </c>
      <c r="R6331" s="8">
        <v>34.034328104423366</v>
      </c>
      <c r="S6331" s="8">
        <v>14800</v>
      </c>
      <c r="T6331" s="10">
        <v>6.5000000000000002E-2</v>
      </c>
      <c r="U6331" s="8">
        <v>3497.4841872908564</v>
      </c>
      <c r="V6331" s="10">
        <v>3.0144990265948007E-2</v>
      </c>
    </row>
    <row r="6332" spans="1:22" x14ac:dyDescent="0.25">
      <c r="A6332" s="6">
        <v>44771</v>
      </c>
      <c r="B6332" s="7" t="str">
        <f t="shared" si="98"/>
        <v>7</v>
      </c>
      <c r="C6332" s="17">
        <f>_xlfn.ISOWEEKNUM(Table3[[#This Row],[dt]])</f>
        <v>30</v>
      </c>
      <c r="D6332" s="1">
        <v>15101</v>
      </c>
      <c r="E6332" s="1" t="s">
        <v>10</v>
      </c>
      <c r="F6332" s="1" t="s">
        <v>89</v>
      </c>
      <c r="G6332" s="1" t="s">
        <v>33</v>
      </c>
      <c r="H6332" s="1" t="s">
        <v>17</v>
      </c>
      <c r="I6332" s="1" t="s">
        <v>12</v>
      </c>
      <c r="J6332" s="1" t="s">
        <v>16</v>
      </c>
      <c r="K6332" s="1" t="s">
        <v>14</v>
      </c>
      <c r="L6332" s="1" t="s">
        <v>80</v>
      </c>
      <c r="M6332" s="1">
        <v>199620</v>
      </c>
      <c r="N6332" s="17">
        <v>768.6409636175149</v>
      </c>
      <c r="O6332" s="8">
        <v>10810.029993994196</v>
      </c>
      <c r="P6332" s="8">
        <v>17754.34160538021</v>
      </c>
      <c r="Q6332" s="8">
        <f>P6332-Table3[[#This Row],[paid]]</f>
        <v>6944.3116113860142</v>
      </c>
      <c r="R6332" s="8">
        <v>23.098354688021789</v>
      </c>
      <c r="S6332" s="8">
        <v>16800</v>
      </c>
      <c r="T6332" s="10">
        <v>0.1</v>
      </c>
      <c r="U6332" s="8">
        <v>7630.885266417532</v>
      </c>
      <c r="V6332" s="10">
        <v>7.163398335673471E-2</v>
      </c>
    </row>
    <row r="6333" spans="1:22" x14ac:dyDescent="0.25">
      <c r="A6333" s="6">
        <v>44771</v>
      </c>
      <c r="B6333" s="7" t="str">
        <f t="shared" si="98"/>
        <v>7</v>
      </c>
      <c r="C6333" s="17">
        <f>_xlfn.ISOWEEKNUM(Table3[[#This Row],[dt]])</f>
        <v>30</v>
      </c>
      <c r="D6333" s="1">
        <v>13549</v>
      </c>
      <c r="E6333" s="1" t="s">
        <v>10</v>
      </c>
      <c r="F6333" s="1" t="s">
        <v>92</v>
      </c>
      <c r="G6333" s="1" t="s">
        <v>60</v>
      </c>
      <c r="H6333" s="1" t="s">
        <v>19</v>
      </c>
      <c r="I6333" s="1" t="s">
        <v>12</v>
      </c>
      <c r="J6333" s="1" t="s">
        <v>13</v>
      </c>
      <c r="K6333" s="1" t="s">
        <v>14</v>
      </c>
      <c r="L6333" s="1" t="s">
        <v>81</v>
      </c>
      <c r="M6333" s="1">
        <v>963040</v>
      </c>
      <c r="N6333" s="17">
        <v>590.07327452346374</v>
      </c>
      <c r="O6333" s="8">
        <v>19839.924025972832</v>
      </c>
      <c r="P6333" s="8">
        <v>26728.330904800299</v>
      </c>
      <c r="Q6333" s="8">
        <f>P6333-Table3[[#This Row],[paid]]</f>
        <v>6888.4068788274672</v>
      </c>
      <c r="R6333" s="8">
        <v>45.296630196285008</v>
      </c>
      <c r="S6333" s="8">
        <v>16800</v>
      </c>
      <c r="T6333" s="10">
        <v>7.0000000000000007E-2</v>
      </c>
      <c r="U6333" s="8">
        <v>9977.7782866246289</v>
      </c>
      <c r="V6333" s="10">
        <v>6.2217242584051896E-2</v>
      </c>
    </row>
    <row r="6334" spans="1:22" x14ac:dyDescent="0.25">
      <c r="A6334" s="6">
        <v>44771</v>
      </c>
      <c r="B6334" s="7" t="str">
        <f t="shared" si="98"/>
        <v>7</v>
      </c>
      <c r="C6334" s="17">
        <f>_xlfn.ISOWEEKNUM(Table3[[#This Row],[dt]])</f>
        <v>30</v>
      </c>
      <c r="D6334" s="1">
        <v>12394</v>
      </c>
      <c r="E6334" s="1" t="s">
        <v>10</v>
      </c>
      <c r="F6334" s="1" t="s">
        <v>89</v>
      </c>
      <c r="G6334" s="1" t="s">
        <v>50</v>
      </c>
      <c r="H6334" s="1" t="s">
        <v>17</v>
      </c>
      <c r="I6334" s="1" t="s">
        <v>12</v>
      </c>
      <c r="J6334" s="1" t="s">
        <v>13</v>
      </c>
      <c r="K6334" s="1" t="s">
        <v>14</v>
      </c>
      <c r="L6334" s="1" t="s">
        <v>75</v>
      </c>
      <c r="M6334" s="1">
        <v>264910</v>
      </c>
      <c r="N6334" s="17">
        <v>1125.1365874062872</v>
      </c>
      <c r="O6334" s="8">
        <v>13321.055682592829</v>
      </c>
      <c r="P6334" s="8">
        <v>18924.251428486899</v>
      </c>
      <c r="Q6334" s="8">
        <f>P6334-Table3[[#This Row],[paid]]</f>
        <v>5603.1957458940706</v>
      </c>
      <c r="R6334" s="8">
        <v>16.819514750748521</v>
      </c>
      <c r="S6334" s="8">
        <v>16000</v>
      </c>
      <c r="T6334" s="10">
        <v>7.0000000000000007E-2</v>
      </c>
      <c r="U6334" s="8">
        <v>3492.4329800665141</v>
      </c>
      <c r="V6334" s="10">
        <v>3.075800200309212E-2</v>
      </c>
    </row>
    <row r="6335" spans="1:22" x14ac:dyDescent="0.25">
      <c r="A6335" s="6">
        <v>44771</v>
      </c>
      <c r="B6335" s="7" t="str">
        <f t="shared" si="98"/>
        <v>7</v>
      </c>
      <c r="C6335" s="17">
        <f>_xlfn.ISOWEEKNUM(Table3[[#This Row],[dt]])</f>
        <v>30</v>
      </c>
      <c r="D6335" s="1">
        <v>7797</v>
      </c>
      <c r="E6335" s="1" t="s">
        <v>10</v>
      </c>
      <c r="F6335" s="1" t="s">
        <v>89</v>
      </c>
      <c r="G6335" s="1" t="s">
        <v>50</v>
      </c>
      <c r="H6335" s="1" t="s">
        <v>19</v>
      </c>
      <c r="I6335" s="1" t="s">
        <v>18</v>
      </c>
      <c r="J6335" s="1" t="s">
        <v>13</v>
      </c>
      <c r="K6335" s="1" t="s">
        <v>14</v>
      </c>
      <c r="L6335" s="1" t="s">
        <v>81</v>
      </c>
      <c r="M6335" s="1">
        <v>233880</v>
      </c>
      <c r="N6335" s="17">
        <v>561.04574100426919</v>
      </c>
      <c r="O6335" s="8">
        <v>8723.9760442545885</v>
      </c>
      <c r="P6335" s="8">
        <v>13826.411311447198</v>
      </c>
      <c r="Q6335" s="8">
        <f>P6335-Table3[[#This Row],[paid]]</f>
        <v>5102.4352671926099</v>
      </c>
      <c r="R6335" s="8">
        <v>24.644000125012958</v>
      </c>
      <c r="S6335" s="8">
        <v>20400</v>
      </c>
      <c r="T6335" s="10">
        <v>0.13500000000000001</v>
      </c>
      <c r="U6335" s="8">
        <v>3758.3524965838519</v>
      </c>
      <c r="V6335" s="10">
        <v>4.5304024931282869E-2</v>
      </c>
    </row>
    <row r="6336" spans="1:22" x14ac:dyDescent="0.25">
      <c r="A6336" s="6">
        <v>44771</v>
      </c>
      <c r="B6336" s="7" t="str">
        <f t="shared" si="98"/>
        <v>7</v>
      </c>
      <c r="C6336" s="17">
        <f>_xlfn.ISOWEEKNUM(Table3[[#This Row],[dt]])</f>
        <v>30</v>
      </c>
      <c r="D6336" s="1">
        <v>10543</v>
      </c>
      <c r="E6336" s="1" t="s">
        <v>10</v>
      </c>
      <c r="F6336" s="1" t="s">
        <v>90</v>
      </c>
      <c r="G6336" s="1" t="s">
        <v>29</v>
      </c>
      <c r="H6336" s="1" t="s">
        <v>19</v>
      </c>
      <c r="I6336" s="1" t="s">
        <v>18</v>
      </c>
      <c r="J6336" s="1" t="s">
        <v>13</v>
      </c>
      <c r="K6336" s="1" t="s">
        <v>14</v>
      </c>
      <c r="L6336" s="1" t="s">
        <v>76</v>
      </c>
      <c r="M6336" s="1">
        <v>365770</v>
      </c>
      <c r="N6336" s="17">
        <v>403.28379464798439</v>
      </c>
      <c r="O6336" s="8">
        <v>8482.3832710644529</v>
      </c>
      <c r="P6336" s="8">
        <v>11877.804559768942</v>
      </c>
      <c r="Q6336" s="8">
        <f>P6336-Table3[[#This Row],[paid]]</f>
        <v>3395.4212887044887</v>
      </c>
      <c r="R6336" s="8">
        <v>29.45271969119602</v>
      </c>
      <c r="S6336" s="8">
        <v>12800</v>
      </c>
      <c r="T6336" s="10">
        <v>8.5000000000000006E-2</v>
      </c>
      <c r="U6336" s="8">
        <v>3992.6047358253541</v>
      </c>
      <c r="V6336" s="10">
        <v>5.6023326473263982E-2</v>
      </c>
    </row>
    <row r="6337" spans="1:22" x14ac:dyDescent="0.25">
      <c r="A6337" s="6">
        <v>44771</v>
      </c>
      <c r="B6337" s="7" t="str">
        <f t="shared" si="98"/>
        <v>7</v>
      </c>
      <c r="C6337" s="17">
        <f>_xlfn.ISOWEEKNUM(Table3[[#This Row],[dt]])</f>
        <v>30</v>
      </c>
      <c r="D6337" s="1">
        <v>5351</v>
      </c>
      <c r="E6337" s="1" t="s">
        <v>10</v>
      </c>
      <c r="F6337" s="1" t="s">
        <v>93</v>
      </c>
      <c r="G6337" s="1" t="s">
        <v>58</v>
      </c>
      <c r="H6337" s="1" t="s">
        <v>17</v>
      </c>
      <c r="I6337" s="1" t="s">
        <v>12</v>
      </c>
      <c r="J6337" s="1" t="s">
        <v>13</v>
      </c>
      <c r="K6337" s="1" t="s">
        <v>14</v>
      </c>
      <c r="L6337" s="1" t="s">
        <v>78</v>
      </c>
      <c r="M6337" s="1">
        <v>402240</v>
      </c>
      <c r="N6337" s="17">
        <v>682.83102637764432</v>
      </c>
      <c r="O6337" s="8">
        <v>13327.855860798369</v>
      </c>
      <c r="P6337" s="8">
        <v>16667.900177366762</v>
      </c>
      <c r="Q6337" s="8">
        <f>P6337-Table3[[#This Row],[paid]]</f>
        <v>3340.0443165683937</v>
      </c>
      <c r="R6337" s="8">
        <v>24.409992419044631</v>
      </c>
      <c r="S6337" s="8">
        <v>10400</v>
      </c>
      <c r="T6337" s="10">
        <v>0.06</v>
      </c>
      <c r="U6337" s="8">
        <v>3232.6678920352829</v>
      </c>
      <c r="V6337" s="10">
        <v>3.2324286579150728E-2</v>
      </c>
    </row>
    <row r="6338" spans="1:22" x14ac:dyDescent="0.25">
      <c r="A6338" s="6">
        <v>44771</v>
      </c>
      <c r="B6338" s="7" t="str">
        <f t="shared" ref="B6338:B6401" si="99">TEXT(A6338,"M")</f>
        <v>7</v>
      </c>
      <c r="C6338" s="17">
        <f>_xlfn.ISOWEEKNUM(Table3[[#This Row],[dt]])</f>
        <v>30</v>
      </c>
      <c r="D6338" s="1">
        <v>17870</v>
      </c>
      <c r="E6338" s="1" t="s">
        <v>10</v>
      </c>
      <c r="F6338" s="1" t="s">
        <v>91</v>
      </c>
      <c r="G6338" s="1" t="s">
        <v>55</v>
      </c>
      <c r="H6338" s="1" t="s">
        <v>11</v>
      </c>
      <c r="I6338" s="1" t="s">
        <v>12</v>
      </c>
      <c r="J6338" s="1" t="s">
        <v>13</v>
      </c>
      <c r="K6338" s="1" t="s">
        <v>14</v>
      </c>
      <c r="L6338" s="1" t="s">
        <v>75</v>
      </c>
      <c r="M6338" s="1">
        <v>283380</v>
      </c>
      <c r="N6338" s="17">
        <v>628.985244466675</v>
      </c>
      <c r="O6338" s="8">
        <v>6011.8333013094807</v>
      </c>
      <c r="P6338" s="8">
        <v>8876.418870227797</v>
      </c>
      <c r="Q6338" s="8">
        <f>P6338-Table3[[#This Row],[paid]]</f>
        <v>2864.5855689183163</v>
      </c>
      <c r="R6338" s="8">
        <v>14.112284744857936</v>
      </c>
      <c r="S6338" s="8">
        <v>7600</v>
      </c>
      <c r="T6338" s="10">
        <v>0.12</v>
      </c>
      <c r="U6338" s="8">
        <v>1770.6611036265294</v>
      </c>
      <c r="V6338" s="10">
        <v>3.3246536497683492E-2</v>
      </c>
    </row>
    <row r="6339" spans="1:22" x14ac:dyDescent="0.25">
      <c r="A6339" s="6">
        <v>44771</v>
      </c>
      <c r="B6339" s="7" t="str">
        <f t="shared" si="99"/>
        <v>7</v>
      </c>
      <c r="C6339" s="17">
        <f>_xlfn.ISOWEEKNUM(Table3[[#This Row],[dt]])</f>
        <v>30</v>
      </c>
      <c r="D6339" s="1">
        <v>13250</v>
      </c>
      <c r="E6339" s="1" t="s">
        <v>10</v>
      </c>
      <c r="F6339" s="1" t="s">
        <v>89</v>
      </c>
      <c r="G6339" s="1" t="s">
        <v>65</v>
      </c>
      <c r="H6339" s="1" t="s">
        <v>11</v>
      </c>
      <c r="I6339" s="1" t="s">
        <v>18</v>
      </c>
      <c r="J6339" s="1" t="s">
        <v>13</v>
      </c>
      <c r="K6339" s="1" t="s">
        <v>15</v>
      </c>
      <c r="L6339" s="1" t="s">
        <v>76</v>
      </c>
      <c r="M6339" s="1">
        <v>158050</v>
      </c>
      <c r="N6339" s="17">
        <v>206.17778606038016</v>
      </c>
      <c r="O6339" s="8">
        <v>4014.5564792261662</v>
      </c>
      <c r="P6339" s="8">
        <v>6569.145769057187</v>
      </c>
      <c r="Q6339" s="8">
        <f>P6339-Table3[[#This Row],[paid]]</f>
        <v>2554.5892898310208</v>
      </c>
      <c r="R6339" s="8">
        <v>31.861559358937829</v>
      </c>
      <c r="S6339" s="8">
        <v>2400</v>
      </c>
      <c r="T6339" s="10">
        <v>7.0000000000000007E-2</v>
      </c>
      <c r="U6339" s="8">
        <v>1242.313148408756</v>
      </c>
      <c r="V6339" s="10">
        <v>3.151889129584283E-2</v>
      </c>
    </row>
    <row r="6340" spans="1:22" x14ac:dyDescent="0.25">
      <c r="A6340" s="6">
        <v>44771</v>
      </c>
      <c r="B6340" s="7" t="str">
        <f t="shared" si="99"/>
        <v>7</v>
      </c>
      <c r="C6340" s="17">
        <f>_xlfn.ISOWEEKNUM(Table3[[#This Row],[dt]])</f>
        <v>30</v>
      </c>
      <c r="D6340" s="1">
        <v>16845</v>
      </c>
      <c r="E6340" s="1" t="s">
        <v>10</v>
      </c>
      <c r="F6340" s="1" t="s">
        <v>94</v>
      </c>
      <c r="G6340" s="1" t="s">
        <v>26</v>
      </c>
      <c r="H6340" s="1" t="s">
        <v>11</v>
      </c>
      <c r="I6340" s="1" t="s">
        <v>12</v>
      </c>
      <c r="J6340" s="1" t="s">
        <v>13</v>
      </c>
      <c r="K6340" s="1" t="s">
        <v>15</v>
      </c>
      <c r="L6340" s="1" t="s">
        <v>77</v>
      </c>
      <c r="M6340" s="1">
        <v>708670</v>
      </c>
      <c r="N6340" s="17">
        <v>1861.4479024253712</v>
      </c>
      <c r="O6340" s="8">
        <v>8957.8308632496919</v>
      </c>
      <c r="P6340" s="8">
        <v>11389.710020954502</v>
      </c>
      <c r="Q6340" s="8">
        <f>P6340-Table3[[#This Row],[paid]]</f>
        <v>2431.8791577048105</v>
      </c>
      <c r="R6340" s="8">
        <v>6.118736928449243</v>
      </c>
      <c r="S6340" s="8">
        <v>4200</v>
      </c>
      <c r="T6340" s="10">
        <v>7.0000000000000007E-2</v>
      </c>
      <c r="U6340" s="8">
        <v>1046.2526239121946</v>
      </c>
      <c r="V6340" s="10">
        <v>1.5309910173120084E-2</v>
      </c>
    </row>
    <row r="6341" spans="1:22" x14ac:dyDescent="0.25">
      <c r="A6341" s="6">
        <v>44771</v>
      </c>
      <c r="B6341" s="7" t="str">
        <f t="shared" si="99"/>
        <v>7</v>
      </c>
      <c r="C6341" s="17">
        <f>_xlfn.ISOWEEKNUM(Table3[[#This Row],[dt]])</f>
        <v>30</v>
      </c>
      <c r="D6341" s="1">
        <v>12891</v>
      </c>
      <c r="E6341" s="1" t="s">
        <v>10</v>
      </c>
      <c r="F6341" s="1" t="s">
        <v>94</v>
      </c>
      <c r="G6341" s="1" t="s">
        <v>70</v>
      </c>
      <c r="H6341" s="1" t="s">
        <v>19</v>
      </c>
      <c r="I6341" s="1" t="s">
        <v>12</v>
      </c>
      <c r="J6341" s="1" t="s">
        <v>16</v>
      </c>
      <c r="K6341" s="1" t="s">
        <v>14</v>
      </c>
      <c r="L6341" s="1" t="s">
        <v>76</v>
      </c>
      <c r="M6341" s="1">
        <v>167630</v>
      </c>
      <c r="N6341" s="17">
        <v>396.2467825812891</v>
      </c>
      <c r="O6341" s="8">
        <v>4225.8222698008349</v>
      </c>
      <c r="P6341" s="8">
        <v>6201.7351043294111</v>
      </c>
      <c r="Q6341" s="8">
        <f>P6341-Table3[[#This Row],[paid]]</f>
        <v>1975.9128345285762</v>
      </c>
      <c r="R6341" s="8">
        <v>15.651193591854945</v>
      </c>
      <c r="S6341" s="8">
        <v>5200</v>
      </c>
      <c r="T6341" s="10">
        <v>0.08</v>
      </c>
      <c r="U6341" s="8">
        <v>253.84974350530814</v>
      </c>
      <c r="V6341" s="10">
        <v>6.8220086592674272E-3</v>
      </c>
    </row>
    <row r="6342" spans="1:22" x14ac:dyDescent="0.25">
      <c r="A6342" s="6">
        <v>44771</v>
      </c>
      <c r="B6342" s="7" t="str">
        <f t="shared" si="99"/>
        <v>7</v>
      </c>
      <c r="C6342" s="17">
        <f>_xlfn.ISOWEEKNUM(Table3[[#This Row],[dt]])</f>
        <v>30</v>
      </c>
      <c r="D6342" s="1">
        <v>7576</v>
      </c>
      <c r="E6342" s="1" t="s">
        <v>10</v>
      </c>
      <c r="F6342" s="1" t="s">
        <v>95</v>
      </c>
      <c r="G6342" s="1" t="s">
        <v>26</v>
      </c>
      <c r="H6342" s="1" t="s">
        <v>17</v>
      </c>
      <c r="I6342" s="1" t="s">
        <v>12</v>
      </c>
      <c r="J6342" s="1" t="s">
        <v>16</v>
      </c>
      <c r="K6342" s="1" t="s">
        <v>14</v>
      </c>
      <c r="L6342" s="1" t="s">
        <v>77</v>
      </c>
      <c r="M6342" s="1">
        <v>181070</v>
      </c>
      <c r="N6342" s="17">
        <v>170.55259026687597</v>
      </c>
      <c r="O6342" s="8">
        <v>5326.7823987387619</v>
      </c>
      <c r="P6342" s="8">
        <v>7210.2899674039591</v>
      </c>
      <c r="Q6342" s="8">
        <f>P6342-Table3[[#This Row],[paid]]</f>
        <v>1883.5075686651971</v>
      </c>
      <c r="R6342" s="8">
        <v>42.276050783640969</v>
      </c>
      <c r="S6342" s="8">
        <v>3400</v>
      </c>
      <c r="T6342" s="10">
        <v>0.1</v>
      </c>
      <c r="U6342" s="8">
        <v>3211.9790187803037</v>
      </c>
      <c r="V6342" s="10">
        <v>7.4245257664183467E-2</v>
      </c>
    </row>
    <row r="6343" spans="1:22" x14ac:dyDescent="0.25">
      <c r="A6343" s="6">
        <v>44771</v>
      </c>
      <c r="B6343" s="7" t="str">
        <f t="shared" si="99"/>
        <v>7</v>
      </c>
      <c r="C6343" s="17">
        <f>_xlfn.ISOWEEKNUM(Table3[[#This Row],[dt]])</f>
        <v>30</v>
      </c>
      <c r="D6343" s="1">
        <v>7581</v>
      </c>
      <c r="E6343" s="1" t="s">
        <v>10</v>
      </c>
      <c r="F6343" s="1" t="s">
        <v>90</v>
      </c>
      <c r="G6343" s="1" t="s">
        <v>33</v>
      </c>
      <c r="H6343" s="1" t="s">
        <v>11</v>
      </c>
      <c r="I6343" s="1" t="s">
        <v>12</v>
      </c>
      <c r="J6343" s="1" t="s">
        <v>13</v>
      </c>
      <c r="K6343" s="1" t="s">
        <v>14</v>
      </c>
      <c r="L6343" s="1" t="s">
        <v>79</v>
      </c>
      <c r="M6343" s="1">
        <v>972450</v>
      </c>
      <c r="N6343" s="17">
        <v>3740.9003326302127</v>
      </c>
      <c r="O6343" s="8">
        <v>19334.106652361061</v>
      </c>
      <c r="P6343" s="8">
        <v>21185.403048308584</v>
      </c>
      <c r="Q6343" s="8">
        <f>P6343-Table3[[#This Row],[paid]]</f>
        <v>1851.2963959475237</v>
      </c>
      <c r="R6343" s="8">
        <v>5.6631829678854899</v>
      </c>
      <c r="S6343" s="8">
        <v>21000</v>
      </c>
      <c r="T6343" s="10">
        <v>0.17</v>
      </c>
      <c r="U6343" s="8">
        <v>5940.0912233778718</v>
      </c>
      <c r="V6343" s="10">
        <v>4.6731006327271812E-2</v>
      </c>
    </row>
    <row r="6344" spans="1:22" x14ac:dyDescent="0.25">
      <c r="A6344" s="6">
        <v>44771</v>
      </c>
      <c r="B6344" s="7" t="str">
        <f t="shared" si="99"/>
        <v>7</v>
      </c>
      <c r="C6344" s="17">
        <f>_xlfn.ISOWEEKNUM(Table3[[#This Row],[dt]])</f>
        <v>30</v>
      </c>
      <c r="D6344" s="1">
        <v>2370</v>
      </c>
      <c r="E6344" s="1" t="s">
        <v>10</v>
      </c>
      <c r="F6344" s="1" t="s">
        <v>92</v>
      </c>
      <c r="G6344" s="1" t="s">
        <v>51</v>
      </c>
      <c r="H6344" s="1" t="s">
        <v>17</v>
      </c>
      <c r="I6344" s="1" t="s">
        <v>12</v>
      </c>
      <c r="J6344" s="1" t="s">
        <v>13</v>
      </c>
      <c r="K6344" s="1" t="s">
        <v>14</v>
      </c>
      <c r="L6344" s="1" t="s">
        <v>75</v>
      </c>
      <c r="M6344" s="1">
        <v>166820</v>
      </c>
      <c r="N6344" s="17">
        <v>251.48000354704263</v>
      </c>
      <c r="O6344" s="8">
        <v>7501.0478283264174</v>
      </c>
      <c r="P6344" s="8">
        <v>9246.8800709512943</v>
      </c>
      <c r="Q6344" s="8">
        <f>P6344-Table3[[#This Row],[paid]]</f>
        <v>1745.8322426248769</v>
      </c>
      <c r="R6344" s="8">
        <v>36.769842295717737</v>
      </c>
      <c r="S6344" s="8">
        <v>30000</v>
      </c>
      <c r="T6344" s="10">
        <v>0.08</v>
      </c>
      <c r="U6344" s="8">
        <v>4135.8012764203568</v>
      </c>
      <c r="V6344" s="10">
        <v>7.4544084864054339E-2</v>
      </c>
    </row>
    <row r="6345" spans="1:22" x14ac:dyDescent="0.25">
      <c r="A6345" s="6">
        <v>44771</v>
      </c>
      <c r="B6345" s="7" t="str">
        <f t="shared" si="99"/>
        <v>7</v>
      </c>
      <c r="C6345" s="17">
        <f>_xlfn.ISOWEEKNUM(Table3[[#This Row],[dt]])</f>
        <v>30</v>
      </c>
      <c r="D6345" s="1">
        <v>3016</v>
      </c>
      <c r="E6345" s="1" t="s">
        <v>10</v>
      </c>
      <c r="F6345" s="1" t="s">
        <v>92</v>
      </c>
      <c r="G6345" s="1" t="s">
        <v>56</v>
      </c>
      <c r="H6345" s="1" t="s">
        <v>11</v>
      </c>
      <c r="I6345" s="1" t="s">
        <v>12</v>
      </c>
      <c r="J6345" s="1" t="s">
        <v>16</v>
      </c>
      <c r="K6345" s="1" t="s">
        <v>15</v>
      </c>
      <c r="L6345" s="1" t="s">
        <v>77</v>
      </c>
      <c r="M6345" s="1">
        <v>685410</v>
      </c>
      <c r="N6345" s="17">
        <v>2421.8205078739757</v>
      </c>
      <c r="O6345" s="8">
        <v>10738.19854788207</v>
      </c>
      <c r="P6345" s="8">
        <v>12454.975795442215</v>
      </c>
      <c r="Q6345" s="8">
        <f>P6345-Table3[[#This Row],[paid]]</f>
        <v>1716.777247560145</v>
      </c>
      <c r="R6345" s="8">
        <v>5.1428153964952443</v>
      </c>
      <c r="S6345" s="8">
        <v>8400</v>
      </c>
      <c r="T6345" s="10">
        <v>7.0000000000000007E-2</v>
      </c>
      <c r="U6345" s="8">
        <v>4254.2943224743576</v>
      </c>
      <c r="V6345" s="10">
        <v>5.69289788588105E-2</v>
      </c>
    </row>
    <row r="6346" spans="1:22" x14ac:dyDescent="0.25">
      <c r="A6346" s="6">
        <v>44771</v>
      </c>
      <c r="B6346" s="7" t="str">
        <f t="shared" si="99"/>
        <v>7</v>
      </c>
      <c r="C6346" s="17">
        <f>_xlfn.ISOWEEKNUM(Table3[[#This Row],[dt]])</f>
        <v>30</v>
      </c>
      <c r="D6346" s="1">
        <v>15408</v>
      </c>
      <c r="E6346" s="1" t="s">
        <v>143</v>
      </c>
      <c r="F6346" s="1" t="s">
        <v>92</v>
      </c>
      <c r="G6346" s="1" t="s">
        <v>39</v>
      </c>
      <c r="H6346" s="1" t="s">
        <v>17</v>
      </c>
      <c r="I6346" s="1" t="s">
        <v>12</v>
      </c>
      <c r="J6346" s="1" t="s">
        <v>16</v>
      </c>
      <c r="K6346" s="1" t="s">
        <v>20</v>
      </c>
      <c r="L6346" s="1" t="s">
        <v>78</v>
      </c>
      <c r="M6346" s="1">
        <v>206680</v>
      </c>
      <c r="N6346" s="17">
        <v>520.80495572743496</v>
      </c>
      <c r="O6346" s="8">
        <v>7623.7000164668334</v>
      </c>
      <c r="P6346" s="8">
        <v>9190.8813647112365</v>
      </c>
      <c r="Q6346" s="8">
        <f>P6346-Table3[[#This Row],[paid]]</f>
        <v>1567.1813482444031</v>
      </c>
      <c r="R6346" s="8">
        <v>17.647453741821373</v>
      </c>
      <c r="S6346" s="8">
        <v>8000</v>
      </c>
      <c r="T6346" s="10">
        <v>0.1</v>
      </c>
      <c r="U6346" s="8">
        <v>2064.9527859908972</v>
      </c>
      <c r="V6346" s="10">
        <v>3.7445679473849074E-2</v>
      </c>
    </row>
    <row r="6347" spans="1:22" x14ac:dyDescent="0.25">
      <c r="A6347" s="6">
        <v>44771</v>
      </c>
      <c r="B6347" s="7" t="str">
        <f t="shared" si="99"/>
        <v>7</v>
      </c>
      <c r="C6347" s="17">
        <f>_xlfn.ISOWEEKNUM(Table3[[#This Row],[dt]])</f>
        <v>30</v>
      </c>
      <c r="D6347" s="1">
        <v>5247</v>
      </c>
      <c r="E6347" s="1" t="s">
        <v>10</v>
      </c>
      <c r="F6347" s="1" t="s">
        <v>95</v>
      </c>
      <c r="G6347" s="1" t="s">
        <v>73</v>
      </c>
      <c r="H6347" s="1" t="s">
        <v>11</v>
      </c>
      <c r="I6347" s="1" t="s">
        <v>18</v>
      </c>
      <c r="J6347" s="1" t="s">
        <v>13</v>
      </c>
      <c r="K6347" s="1" t="s">
        <v>15</v>
      </c>
      <c r="L6347" s="1" t="s">
        <v>76</v>
      </c>
      <c r="M6347" s="1">
        <v>286590</v>
      </c>
      <c r="N6347" s="17">
        <v>380.34010773114051</v>
      </c>
      <c r="O6347" s="8">
        <v>6440.6555241460501</v>
      </c>
      <c r="P6347" s="8">
        <v>8005.3582219374975</v>
      </c>
      <c r="Q6347" s="8">
        <f>P6347-Table3[[#This Row],[paid]]</f>
        <v>1564.7026977914475</v>
      </c>
      <c r="R6347" s="8">
        <v>21.047893869758337</v>
      </c>
      <c r="S6347" s="8">
        <v>4200</v>
      </c>
      <c r="T6347" s="10">
        <v>7.0000000000000007E-2</v>
      </c>
      <c r="U6347" s="8">
        <v>190.22417043715183</v>
      </c>
      <c r="V6347" s="10">
        <v>3.9603509958257435E-3</v>
      </c>
    </row>
    <row r="6348" spans="1:22" x14ac:dyDescent="0.25">
      <c r="A6348" s="6">
        <v>44771</v>
      </c>
      <c r="B6348" s="7" t="str">
        <f t="shared" si="99"/>
        <v>7</v>
      </c>
      <c r="C6348" s="17">
        <f>_xlfn.ISOWEEKNUM(Table3[[#This Row],[dt]])</f>
        <v>30</v>
      </c>
      <c r="D6348" s="1">
        <v>5638</v>
      </c>
      <c r="E6348" s="1" t="s">
        <v>10</v>
      </c>
      <c r="F6348" s="1" t="s">
        <v>90</v>
      </c>
      <c r="G6348" s="1" t="s">
        <v>59</v>
      </c>
      <c r="H6348" s="1" t="s">
        <v>11</v>
      </c>
      <c r="I6348" s="1" t="s">
        <v>12</v>
      </c>
      <c r="J6348" s="1" t="s">
        <v>16</v>
      </c>
      <c r="K6348" s="1" t="s">
        <v>15</v>
      </c>
      <c r="L6348" s="1" t="s">
        <v>80</v>
      </c>
      <c r="M6348" s="1">
        <v>508630</v>
      </c>
      <c r="N6348" s="17">
        <v>590.49712737772757</v>
      </c>
      <c r="O6348" s="8">
        <v>5562.3300497981427</v>
      </c>
      <c r="P6348" s="8">
        <v>7018.2476836166998</v>
      </c>
      <c r="Q6348" s="8">
        <f>P6348-Table3[[#This Row],[paid]]</f>
        <v>1455.9176338185571</v>
      </c>
      <c r="R6348" s="8">
        <v>11.8853206192268</v>
      </c>
      <c r="S6348" s="8">
        <v>2000</v>
      </c>
      <c r="T6348" s="10">
        <v>0.04</v>
      </c>
      <c r="U6348" s="8">
        <v>1122.8632148272309</v>
      </c>
      <c r="V6348" s="10">
        <v>2.6665326955436167E-2</v>
      </c>
    </row>
    <row r="6349" spans="1:22" x14ac:dyDescent="0.25">
      <c r="A6349" s="6">
        <v>44771</v>
      </c>
      <c r="B6349" s="7" t="str">
        <f t="shared" si="99"/>
        <v>7</v>
      </c>
      <c r="C6349" s="17">
        <f>_xlfn.ISOWEEKNUM(Table3[[#This Row],[dt]])</f>
        <v>30</v>
      </c>
      <c r="D6349" s="1">
        <v>14315</v>
      </c>
      <c r="E6349" s="1" t="s">
        <v>10</v>
      </c>
      <c r="F6349" s="1" t="s">
        <v>90</v>
      </c>
      <c r="G6349" s="1" t="s">
        <v>69</v>
      </c>
      <c r="H6349" s="1" t="s">
        <v>11</v>
      </c>
      <c r="I6349" s="1" t="s">
        <v>12</v>
      </c>
      <c r="J6349" s="1" t="s">
        <v>16</v>
      </c>
      <c r="K6349" s="1" t="s">
        <v>14</v>
      </c>
      <c r="L6349" s="1" t="s">
        <v>79</v>
      </c>
      <c r="M6349" s="1">
        <v>143580</v>
      </c>
      <c r="N6349" s="17">
        <v>472.4389539918028</v>
      </c>
      <c r="O6349" s="8">
        <v>3543.3861482739558</v>
      </c>
      <c r="P6349" s="8">
        <v>4894.8352207005582</v>
      </c>
      <c r="Q6349" s="8">
        <f>P6349-Table3[[#This Row],[paid]]</f>
        <v>1351.4490724266025</v>
      </c>
      <c r="R6349" s="8">
        <v>10.360778211327357</v>
      </c>
      <c r="S6349" s="8">
        <v>5400</v>
      </c>
      <c r="T6349" s="10">
        <v>0.15</v>
      </c>
      <c r="U6349" s="8">
        <v>1466.5262829061369</v>
      </c>
      <c r="V6349" s="10">
        <v>4.9934479125538535E-2</v>
      </c>
    </row>
    <row r="6350" spans="1:22" x14ac:dyDescent="0.25">
      <c r="A6350" s="6">
        <v>44771</v>
      </c>
      <c r="B6350" s="7" t="str">
        <f t="shared" si="99"/>
        <v>7</v>
      </c>
      <c r="C6350" s="17">
        <f>_xlfn.ISOWEEKNUM(Table3[[#This Row],[dt]])</f>
        <v>30</v>
      </c>
      <c r="D6350" s="1">
        <v>9363</v>
      </c>
      <c r="E6350" s="1" t="s">
        <v>10</v>
      </c>
      <c r="F6350" s="1" t="s">
        <v>91</v>
      </c>
      <c r="G6350" s="1" t="s">
        <v>25</v>
      </c>
      <c r="H6350" s="1" t="s">
        <v>11</v>
      </c>
      <c r="I6350" s="1" t="s">
        <v>18</v>
      </c>
      <c r="J6350" s="1" t="s">
        <v>13</v>
      </c>
      <c r="K6350" s="1" t="s">
        <v>14</v>
      </c>
      <c r="L6350" s="1" t="s">
        <v>75</v>
      </c>
      <c r="M6350" s="1">
        <v>137680</v>
      </c>
      <c r="N6350" s="17">
        <v>412.16620763980364</v>
      </c>
      <c r="O6350" s="8">
        <v>3601.5472804330275</v>
      </c>
      <c r="P6350" s="8">
        <v>4948.1202807050977</v>
      </c>
      <c r="Q6350" s="8">
        <f>P6350-Table3[[#This Row],[paid]]</f>
        <v>1346.5730002720702</v>
      </c>
      <c r="R6350" s="8">
        <v>12.005157601443425</v>
      </c>
      <c r="S6350" s="8">
        <v>2400</v>
      </c>
      <c r="T6350" s="10">
        <v>0.12</v>
      </c>
      <c r="U6350" s="8">
        <v>512.40345483678141</v>
      </c>
      <c r="V6350" s="10">
        <v>1.7259195605883858E-2</v>
      </c>
    </row>
    <row r="6351" spans="1:22" x14ac:dyDescent="0.25">
      <c r="A6351" s="6">
        <v>44771</v>
      </c>
      <c r="B6351" s="7" t="str">
        <f t="shared" si="99"/>
        <v>7</v>
      </c>
      <c r="C6351" s="17">
        <f>_xlfn.ISOWEEKNUM(Table3[[#This Row],[dt]])</f>
        <v>30</v>
      </c>
      <c r="D6351" s="1">
        <v>16966</v>
      </c>
      <c r="E6351" s="1" t="s">
        <v>10</v>
      </c>
      <c r="F6351" s="1" t="s">
        <v>92</v>
      </c>
      <c r="G6351" s="1" t="s">
        <v>34</v>
      </c>
      <c r="H6351" s="1" t="s">
        <v>11</v>
      </c>
      <c r="I6351" s="1" t="s">
        <v>12</v>
      </c>
      <c r="J6351" s="1" t="s">
        <v>16</v>
      </c>
      <c r="K6351" s="1" t="s">
        <v>15</v>
      </c>
      <c r="L6351" s="1" t="s">
        <v>77</v>
      </c>
      <c r="M6351" s="1">
        <v>254230</v>
      </c>
      <c r="N6351" s="17">
        <v>546.44191660328693</v>
      </c>
      <c r="O6351" s="8">
        <v>3325.6871205288339</v>
      </c>
      <c r="P6351" s="8">
        <v>4659.7303696529298</v>
      </c>
      <c r="Q6351" s="8">
        <f>P6351-Table3[[#This Row],[paid]]</f>
        <v>1334.0432491240958</v>
      </c>
      <c r="R6351" s="8">
        <v>8.5274028731508569</v>
      </c>
      <c r="S6351" s="8">
        <v>1800</v>
      </c>
      <c r="T6351" s="10">
        <v>0.2</v>
      </c>
      <c r="U6351" s="8">
        <v>813.0857938264412</v>
      </c>
      <c r="V6351" s="10">
        <v>2.9082004369529013E-2</v>
      </c>
    </row>
    <row r="6352" spans="1:22" x14ac:dyDescent="0.25">
      <c r="A6352" s="6">
        <v>44771</v>
      </c>
      <c r="B6352" s="7" t="str">
        <f t="shared" si="99"/>
        <v>7</v>
      </c>
      <c r="C6352" s="17">
        <f>_xlfn.ISOWEEKNUM(Table3[[#This Row],[dt]])</f>
        <v>30</v>
      </c>
      <c r="D6352" s="1">
        <v>10778</v>
      </c>
      <c r="E6352" s="1" t="s">
        <v>10</v>
      </c>
      <c r="F6352" s="1" t="s">
        <v>93</v>
      </c>
      <c r="G6352" s="1" t="s">
        <v>49</v>
      </c>
      <c r="H6352" s="1" t="s">
        <v>17</v>
      </c>
      <c r="I6352" s="1" t="s">
        <v>12</v>
      </c>
      <c r="J6352" s="1" t="s">
        <v>16</v>
      </c>
      <c r="K6352" s="1" t="s">
        <v>20</v>
      </c>
      <c r="L6352" s="1" t="s">
        <v>76</v>
      </c>
      <c r="M6352" s="1">
        <v>190250</v>
      </c>
      <c r="N6352" s="17">
        <v>356.81887774630638</v>
      </c>
      <c r="O6352" s="8">
        <v>5494.0724310551959</v>
      </c>
      <c r="P6352" s="8">
        <v>6667.9889765511434</v>
      </c>
      <c r="Q6352" s="8">
        <f>P6352-Table3[[#This Row],[paid]]</f>
        <v>1173.9165454959475</v>
      </c>
      <c r="R6352" s="8">
        <v>18.687321194065291</v>
      </c>
      <c r="S6352" s="8">
        <v>5800</v>
      </c>
      <c r="T6352" s="10">
        <v>0.09</v>
      </c>
      <c r="U6352" s="8">
        <v>2773.7507369133928</v>
      </c>
      <c r="V6352" s="10">
        <v>6.933001705780785E-2</v>
      </c>
    </row>
    <row r="6353" spans="1:22" x14ac:dyDescent="0.25">
      <c r="A6353" s="6">
        <v>44771</v>
      </c>
      <c r="B6353" s="7" t="str">
        <f t="shared" si="99"/>
        <v>7</v>
      </c>
      <c r="C6353" s="17">
        <f>_xlfn.ISOWEEKNUM(Table3[[#This Row],[dt]])</f>
        <v>30</v>
      </c>
      <c r="D6353" s="1">
        <v>18235</v>
      </c>
      <c r="E6353" s="1" t="s">
        <v>10</v>
      </c>
      <c r="F6353" s="1" t="s">
        <v>94</v>
      </c>
      <c r="G6353" s="1" t="s">
        <v>47</v>
      </c>
      <c r="H6353" s="1" t="s">
        <v>17</v>
      </c>
      <c r="I6353" s="1" t="s">
        <v>18</v>
      </c>
      <c r="J6353" s="1" t="s">
        <v>16</v>
      </c>
      <c r="K6353" s="1" t="s">
        <v>15</v>
      </c>
      <c r="L6353" s="1" t="s">
        <v>76</v>
      </c>
      <c r="M6353" s="1">
        <v>174970</v>
      </c>
      <c r="N6353" s="17">
        <v>317.16052673668497</v>
      </c>
      <c r="O6353" s="8">
        <v>2100.8165832321843</v>
      </c>
      <c r="P6353" s="8">
        <v>3266.1573240935409</v>
      </c>
      <c r="Q6353" s="8">
        <f>P6353-Table3[[#This Row],[paid]]</f>
        <v>1165.3407408613566</v>
      </c>
      <c r="R6353" s="8">
        <v>10.298120506040119</v>
      </c>
      <c r="S6353" s="8">
        <v>2200</v>
      </c>
      <c r="T6353" s="10">
        <v>0.06</v>
      </c>
      <c r="U6353" s="8">
        <v>824.27014015860971</v>
      </c>
      <c r="V6353" s="10">
        <v>4.2061157213615953E-2</v>
      </c>
    </row>
    <row r="6354" spans="1:22" x14ac:dyDescent="0.25">
      <c r="A6354" s="6">
        <v>44771</v>
      </c>
      <c r="B6354" s="7" t="str">
        <f t="shared" si="99"/>
        <v>7</v>
      </c>
      <c r="C6354" s="17">
        <f>_xlfn.ISOWEEKNUM(Table3[[#This Row],[dt]])</f>
        <v>30</v>
      </c>
      <c r="D6354" s="1">
        <v>18106</v>
      </c>
      <c r="E6354" s="1" t="s">
        <v>10</v>
      </c>
      <c r="F6354" s="1" t="s">
        <v>93</v>
      </c>
      <c r="G6354" s="1" t="s">
        <v>35</v>
      </c>
      <c r="H6354" s="1" t="s">
        <v>11</v>
      </c>
      <c r="I6354" s="1" t="s">
        <v>18</v>
      </c>
      <c r="J6354" s="1" t="s">
        <v>16</v>
      </c>
      <c r="K6354" s="1" t="s">
        <v>15</v>
      </c>
      <c r="L6354" s="1" t="s">
        <v>81</v>
      </c>
      <c r="M6354" s="1">
        <v>404430</v>
      </c>
      <c r="N6354" s="17">
        <v>1281.3977821169362</v>
      </c>
      <c r="O6354" s="8">
        <v>3633.1888695232806</v>
      </c>
      <c r="P6354" s="8">
        <v>4511.2017048634407</v>
      </c>
      <c r="Q6354" s="8">
        <f>P6354-Table3[[#This Row],[paid]]</f>
        <v>878.01283534016011</v>
      </c>
      <c r="R6354" s="8">
        <v>3.5205318503132563</v>
      </c>
      <c r="S6354" s="8">
        <v>3800</v>
      </c>
      <c r="T6354" s="10">
        <v>0.06</v>
      </c>
      <c r="U6354" s="8">
        <v>1001.7606795070509</v>
      </c>
      <c r="V6354" s="10">
        <v>3.7010119292865719E-2</v>
      </c>
    </row>
    <row r="6355" spans="1:22" x14ac:dyDescent="0.25">
      <c r="A6355" s="6">
        <v>44771</v>
      </c>
      <c r="B6355" s="7" t="str">
        <f t="shared" si="99"/>
        <v>7</v>
      </c>
      <c r="C6355" s="17">
        <f>_xlfn.ISOWEEKNUM(Table3[[#This Row],[dt]])</f>
        <v>30</v>
      </c>
      <c r="D6355" s="1">
        <v>16911</v>
      </c>
      <c r="E6355" s="1" t="s">
        <v>10</v>
      </c>
      <c r="F6355" s="1" t="s">
        <v>90</v>
      </c>
      <c r="G6355" s="1" t="s">
        <v>38</v>
      </c>
      <c r="H6355" s="1" t="s">
        <v>11</v>
      </c>
      <c r="I6355" s="1" t="s">
        <v>18</v>
      </c>
      <c r="J6355" s="1" t="s">
        <v>16</v>
      </c>
      <c r="K6355" s="1" t="s">
        <v>15</v>
      </c>
      <c r="L6355" s="1" t="s">
        <v>81</v>
      </c>
      <c r="M6355" s="1">
        <v>164010</v>
      </c>
      <c r="N6355" s="17">
        <v>623.52946377260071</v>
      </c>
      <c r="O6355" s="8">
        <v>4182.1015121658029</v>
      </c>
      <c r="P6355" s="8">
        <v>5053.6114599289258</v>
      </c>
      <c r="Q6355" s="8">
        <f>P6355-Table3[[#This Row],[paid]]</f>
        <v>871.50994776312291</v>
      </c>
      <c r="R6355" s="8">
        <v>8.1048478917941917</v>
      </c>
      <c r="S6355" s="8">
        <v>4400</v>
      </c>
      <c r="T6355" s="10">
        <v>0.11</v>
      </c>
      <c r="U6355" s="8">
        <v>545.721725354922</v>
      </c>
      <c r="V6355" s="10">
        <v>1.7997747079227612E-2</v>
      </c>
    </row>
    <row r="6356" spans="1:22" x14ac:dyDescent="0.25">
      <c r="A6356" s="6">
        <v>44771</v>
      </c>
      <c r="B6356" s="7" t="str">
        <f t="shared" si="99"/>
        <v>7</v>
      </c>
      <c r="C6356" s="17">
        <f>_xlfn.ISOWEEKNUM(Table3[[#This Row],[dt]])</f>
        <v>30</v>
      </c>
      <c r="D6356" s="1">
        <v>15031</v>
      </c>
      <c r="E6356" s="1" t="s">
        <v>10</v>
      </c>
      <c r="F6356" s="1" t="s">
        <v>94</v>
      </c>
      <c r="G6356" s="1" t="s">
        <v>30</v>
      </c>
      <c r="H6356" s="1" t="s">
        <v>19</v>
      </c>
      <c r="I6356" s="1" t="s">
        <v>12</v>
      </c>
      <c r="J6356" s="1" t="s">
        <v>13</v>
      </c>
      <c r="K6356" s="1" t="s">
        <v>14</v>
      </c>
      <c r="L6356" s="1" t="s">
        <v>80</v>
      </c>
      <c r="M6356" s="1">
        <v>27420</v>
      </c>
      <c r="N6356" s="17">
        <v>19.564752051373528</v>
      </c>
      <c r="O6356" s="8">
        <v>1218.2858353893614</v>
      </c>
      <c r="P6356" s="8">
        <v>1986.2883580911102</v>
      </c>
      <c r="Q6356" s="8">
        <f>P6356-Table3[[#This Row],[paid]]</f>
        <v>768.00252270174883</v>
      </c>
      <c r="R6356" s="8">
        <v>101.52381961578013</v>
      </c>
      <c r="S6356" s="8">
        <v>200</v>
      </c>
      <c r="T6356" s="10">
        <v>0.13</v>
      </c>
      <c r="U6356" s="8">
        <v>654.43820289487633</v>
      </c>
      <c r="V6356" s="10">
        <v>5.4912990539115664E-2</v>
      </c>
    </row>
    <row r="6357" spans="1:22" x14ac:dyDescent="0.25">
      <c r="A6357" s="6">
        <v>44771</v>
      </c>
      <c r="B6357" s="7" t="str">
        <f t="shared" si="99"/>
        <v>7</v>
      </c>
      <c r="C6357" s="17">
        <f>_xlfn.ISOWEEKNUM(Table3[[#This Row],[dt]])</f>
        <v>30</v>
      </c>
      <c r="D6357" s="1">
        <v>2973</v>
      </c>
      <c r="E6357" s="1" t="s">
        <v>10</v>
      </c>
      <c r="F6357" s="1" t="s">
        <v>90</v>
      </c>
      <c r="G6357" s="1" t="s">
        <v>70</v>
      </c>
      <c r="H6357" s="1" t="s">
        <v>11</v>
      </c>
      <c r="I6357" s="1" t="s">
        <v>21</v>
      </c>
      <c r="J6357" s="1" t="s">
        <v>16</v>
      </c>
      <c r="K6357" s="1" t="s">
        <v>14</v>
      </c>
      <c r="L6357" s="1" t="s">
        <v>76</v>
      </c>
      <c r="M6357" s="1">
        <v>60170</v>
      </c>
      <c r="N6357" s="17">
        <v>99.668709623985421</v>
      </c>
      <c r="O6357" s="8">
        <v>1126.4885625600136</v>
      </c>
      <c r="P6357" s="8">
        <v>1871.2610239422456</v>
      </c>
      <c r="Q6357" s="8">
        <f>P6357-Table3[[#This Row],[paid]]</f>
        <v>744.772461382232</v>
      </c>
      <c r="R6357" s="8">
        <v>18.774809376000228</v>
      </c>
      <c r="S6357" s="8">
        <v>400</v>
      </c>
      <c r="T6357" s="10">
        <v>0.05</v>
      </c>
      <c r="U6357" s="8">
        <v>79.475047551992134</v>
      </c>
      <c r="V6357" s="10">
        <v>7.0785641816874471E-3</v>
      </c>
    </row>
    <row r="6358" spans="1:22" x14ac:dyDescent="0.25">
      <c r="A6358" s="6">
        <v>44771</v>
      </c>
      <c r="B6358" s="7" t="str">
        <f t="shared" si="99"/>
        <v>7</v>
      </c>
      <c r="C6358" s="17">
        <f>_xlfn.ISOWEEKNUM(Table3[[#This Row],[dt]])</f>
        <v>30</v>
      </c>
      <c r="D6358" s="1">
        <v>17783</v>
      </c>
      <c r="E6358" s="1" t="s">
        <v>10</v>
      </c>
      <c r="F6358" s="1" t="s">
        <v>94</v>
      </c>
      <c r="G6358" s="1" t="s">
        <v>59</v>
      </c>
      <c r="H6358" s="1" t="s">
        <v>11</v>
      </c>
      <c r="I6358" s="1" t="s">
        <v>12</v>
      </c>
      <c r="J6358" s="1" t="s">
        <v>16</v>
      </c>
      <c r="K6358" s="1" t="s">
        <v>14</v>
      </c>
      <c r="L6358" s="1" t="s">
        <v>75</v>
      </c>
      <c r="M6358" s="1">
        <v>113730</v>
      </c>
      <c r="N6358" s="17">
        <v>362.27269579668996</v>
      </c>
      <c r="O6358" s="8">
        <v>2363.3798896554276</v>
      </c>
      <c r="P6358" s="8">
        <v>3102.1304486128824</v>
      </c>
      <c r="Q6358" s="8">
        <f>P6358-Table3[[#This Row],[paid]]</f>
        <v>738.75055895745481</v>
      </c>
      <c r="R6358" s="8">
        <v>8.5629706146935796</v>
      </c>
      <c r="S6358" s="8">
        <v>2400</v>
      </c>
      <c r="T6358" s="10">
        <v>0.15</v>
      </c>
      <c r="U6358" s="8">
        <v>410.15068416309464</v>
      </c>
      <c r="V6358" s="10">
        <v>2.2035968020326886E-2</v>
      </c>
    </row>
    <row r="6359" spans="1:22" x14ac:dyDescent="0.25">
      <c r="A6359" s="6">
        <v>44771</v>
      </c>
      <c r="B6359" s="7" t="str">
        <f t="shared" si="99"/>
        <v>7</v>
      </c>
      <c r="C6359" s="17">
        <f>_xlfn.ISOWEEKNUM(Table3[[#This Row],[dt]])</f>
        <v>30</v>
      </c>
      <c r="D6359" s="1">
        <v>5585</v>
      </c>
      <c r="E6359" s="1" t="s">
        <v>10</v>
      </c>
      <c r="F6359" s="1" t="s">
        <v>95</v>
      </c>
      <c r="G6359" s="1" t="s">
        <v>68</v>
      </c>
      <c r="H6359" s="1" t="s">
        <v>19</v>
      </c>
      <c r="I6359" s="1" t="s">
        <v>12</v>
      </c>
      <c r="J6359" s="1" t="s">
        <v>13</v>
      </c>
      <c r="K6359" s="1" t="s">
        <v>14</v>
      </c>
      <c r="L6359" s="1" t="s">
        <v>80</v>
      </c>
      <c r="M6359" s="1">
        <v>1026760</v>
      </c>
      <c r="N6359" s="17">
        <v>527.73756613756609</v>
      </c>
      <c r="O6359" s="8">
        <v>19439.63451171113</v>
      </c>
      <c r="P6359" s="8">
        <v>20115.736085910325</v>
      </c>
      <c r="Q6359" s="8">
        <f>P6359-Table3[[#This Row],[paid]]</f>
        <v>676.10157419919415</v>
      </c>
      <c r="R6359" s="8">
        <v>38.116930415119867</v>
      </c>
      <c r="S6359" s="8">
        <v>11200</v>
      </c>
      <c r="T6359" s="10">
        <v>7.0000000000000007E-2</v>
      </c>
      <c r="U6359" s="8">
        <v>7714.9043986770348</v>
      </c>
      <c r="V6359" s="10">
        <v>6.3920971834589321E-2</v>
      </c>
    </row>
    <row r="6360" spans="1:22" x14ac:dyDescent="0.25">
      <c r="A6360" s="6">
        <v>44771</v>
      </c>
      <c r="B6360" s="7" t="str">
        <f t="shared" si="99"/>
        <v>7</v>
      </c>
      <c r="C6360" s="17">
        <f>_xlfn.ISOWEEKNUM(Table3[[#This Row],[dt]])</f>
        <v>30</v>
      </c>
      <c r="D6360" s="1">
        <v>2917</v>
      </c>
      <c r="E6360" s="1" t="s">
        <v>10</v>
      </c>
      <c r="F6360" s="1" t="s">
        <v>93</v>
      </c>
      <c r="G6360" s="1" t="s">
        <v>48</v>
      </c>
      <c r="H6360" s="1" t="s">
        <v>17</v>
      </c>
      <c r="I6360" s="1" t="s">
        <v>18</v>
      </c>
      <c r="J6360" s="1" t="s">
        <v>13</v>
      </c>
      <c r="K6360" s="1" t="s">
        <v>15</v>
      </c>
      <c r="L6360" s="1" t="s">
        <v>81</v>
      </c>
      <c r="M6360" s="1">
        <v>132730</v>
      </c>
      <c r="N6360" s="17">
        <v>312.12228101116989</v>
      </c>
      <c r="O6360" s="8">
        <v>3438.4765357677916</v>
      </c>
      <c r="P6360" s="8">
        <v>4065.2467407091995</v>
      </c>
      <c r="Q6360" s="8">
        <f>P6360-Table3[[#This Row],[paid]]</f>
        <v>626.77020494140788</v>
      </c>
      <c r="R6360" s="8">
        <v>13.024532332453756</v>
      </c>
      <c r="S6360" s="8">
        <v>2600</v>
      </c>
      <c r="T6360" s="10">
        <v>7.0000000000000007E-2</v>
      </c>
      <c r="U6360" s="8">
        <v>310.63365170805668</v>
      </c>
      <c r="V6360" s="10">
        <v>1.2735334061332823E-2</v>
      </c>
    </row>
    <row r="6361" spans="1:22" x14ac:dyDescent="0.25">
      <c r="A6361" s="6">
        <v>44771</v>
      </c>
      <c r="B6361" s="7" t="str">
        <f t="shared" si="99"/>
        <v>7</v>
      </c>
      <c r="C6361" s="17">
        <f>_xlfn.ISOWEEKNUM(Table3[[#This Row],[dt]])</f>
        <v>30</v>
      </c>
      <c r="D6361" s="1">
        <v>16846</v>
      </c>
      <c r="E6361" s="1" t="s">
        <v>10</v>
      </c>
      <c r="F6361" s="1" t="s">
        <v>94</v>
      </c>
      <c r="G6361" s="1" t="s">
        <v>58</v>
      </c>
      <c r="H6361" s="1" t="s">
        <v>11</v>
      </c>
      <c r="I6361" s="1" t="s">
        <v>12</v>
      </c>
      <c r="J6361" s="1" t="s">
        <v>13</v>
      </c>
      <c r="K6361" s="1" t="s">
        <v>15</v>
      </c>
      <c r="L6361" s="1" t="s">
        <v>77</v>
      </c>
      <c r="M6361" s="1">
        <v>163170</v>
      </c>
      <c r="N6361" s="17">
        <v>678.97211155378488</v>
      </c>
      <c r="O6361" s="8">
        <v>2834.6226993088831</v>
      </c>
      <c r="P6361" s="8">
        <v>3412.4641127802156</v>
      </c>
      <c r="Q6361" s="8">
        <f>P6361-Table3[[#This Row],[paid]]</f>
        <v>577.84141347133254</v>
      </c>
      <c r="R6361" s="8">
        <v>5.0259267718242606</v>
      </c>
      <c r="S6361" s="8">
        <v>800</v>
      </c>
      <c r="T6361" s="10">
        <v>0.06</v>
      </c>
      <c r="U6361" s="8">
        <v>790.13554096147709</v>
      </c>
      <c r="V6361" s="10">
        <v>3.8590664245732528E-2</v>
      </c>
    </row>
    <row r="6362" spans="1:22" x14ac:dyDescent="0.25">
      <c r="A6362" s="6">
        <v>44771</v>
      </c>
      <c r="B6362" s="7" t="str">
        <f t="shared" si="99"/>
        <v>7</v>
      </c>
      <c r="C6362" s="17">
        <f>_xlfn.ISOWEEKNUM(Table3[[#This Row],[dt]])</f>
        <v>30</v>
      </c>
      <c r="D6362" s="1">
        <v>9121</v>
      </c>
      <c r="E6362" s="1" t="s">
        <v>10</v>
      </c>
      <c r="F6362" s="1" t="s">
        <v>89</v>
      </c>
      <c r="G6362" s="1" t="s">
        <v>44</v>
      </c>
      <c r="H6362" s="1" t="s">
        <v>11</v>
      </c>
      <c r="I6362" s="1" t="s">
        <v>18</v>
      </c>
      <c r="J6362" s="1" t="s">
        <v>13</v>
      </c>
      <c r="K6362" s="1" t="s">
        <v>14</v>
      </c>
      <c r="L6362" s="1" t="s">
        <v>77</v>
      </c>
      <c r="M6362" s="1">
        <v>283700</v>
      </c>
      <c r="N6362" s="17">
        <v>592.86630254096417</v>
      </c>
      <c r="O6362" s="8">
        <v>4673.264158871345</v>
      </c>
      <c r="P6362" s="8">
        <v>5247.3879595970893</v>
      </c>
      <c r="Q6362" s="8">
        <f>P6362-Table3[[#This Row],[paid]]</f>
        <v>574.12380072574433</v>
      </c>
      <c r="R6362" s="8">
        <v>8.850879088771487</v>
      </c>
      <c r="S6362" s="8">
        <v>4600</v>
      </c>
      <c r="T6362" s="10">
        <v>0.125</v>
      </c>
      <c r="U6362" s="8">
        <v>2779.937028732506</v>
      </c>
      <c r="V6362" s="10">
        <v>8.8295899157732505E-2</v>
      </c>
    </row>
    <row r="6363" spans="1:22" x14ac:dyDescent="0.25">
      <c r="A6363" s="6">
        <v>44771</v>
      </c>
      <c r="B6363" s="7" t="str">
        <f t="shared" si="99"/>
        <v>7</v>
      </c>
      <c r="C6363" s="17">
        <f>_xlfn.ISOWEEKNUM(Table3[[#This Row],[dt]])</f>
        <v>30</v>
      </c>
      <c r="D6363" s="1">
        <v>2612</v>
      </c>
      <c r="E6363" s="1" t="s">
        <v>10</v>
      </c>
      <c r="F6363" s="1" t="s">
        <v>93</v>
      </c>
      <c r="G6363" s="1" t="s">
        <v>57</v>
      </c>
      <c r="H6363" s="1" t="s">
        <v>17</v>
      </c>
      <c r="I6363" s="1" t="s">
        <v>12</v>
      </c>
      <c r="J6363" s="1" t="s">
        <v>16</v>
      </c>
      <c r="K6363" s="1" t="s">
        <v>20</v>
      </c>
      <c r="L6363" s="1" t="s">
        <v>75</v>
      </c>
      <c r="M6363" s="1">
        <v>125500</v>
      </c>
      <c r="N6363" s="17">
        <v>280.28652358644734</v>
      </c>
      <c r="O6363" s="8">
        <v>2984.8854633585188</v>
      </c>
      <c r="P6363" s="8">
        <v>3400.9071944247203</v>
      </c>
      <c r="Q6363" s="8">
        <f>P6363-Table3[[#This Row],[paid]]</f>
        <v>416.02173106620148</v>
      </c>
      <c r="R6363" s="8">
        <v>12.133680745359831</v>
      </c>
      <c r="S6363" s="8">
        <v>3200</v>
      </c>
      <c r="T6363" s="10">
        <v>0.08</v>
      </c>
      <c r="U6363" s="8">
        <v>346.379042658218</v>
      </c>
      <c r="V6363" s="10">
        <v>1.6974835578482058E-2</v>
      </c>
    </row>
    <row r="6364" spans="1:22" x14ac:dyDescent="0.25">
      <c r="A6364" s="6">
        <v>44771</v>
      </c>
      <c r="B6364" s="7" t="str">
        <f t="shared" si="99"/>
        <v>7</v>
      </c>
      <c r="C6364" s="17">
        <f>_xlfn.ISOWEEKNUM(Table3[[#This Row],[dt]])</f>
        <v>30</v>
      </c>
      <c r="D6364" s="1">
        <v>17833</v>
      </c>
      <c r="E6364" s="1" t="s">
        <v>10</v>
      </c>
      <c r="F6364" s="1" t="s">
        <v>93</v>
      </c>
      <c r="G6364" s="1" t="s">
        <v>41</v>
      </c>
      <c r="H6364" s="1" t="s">
        <v>11</v>
      </c>
      <c r="I6364" s="1" t="s">
        <v>12</v>
      </c>
      <c r="J6364" s="1" t="s">
        <v>13</v>
      </c>
      <c r="K6364" s="1" t="s">
        <v>15</v>
      </c>
      <c r="L6364" s="1" t="s">
        <v>78</v>
      </c>
      <c r="M6364" s="1">
        <v>97570</v>
      </c>
      <c r="N6364" s="17">
        <v>528.18405511811022</v>
      </c>
      <c r="O6364" s="8">
        <v>2112.832076880658</v>
      </c>
      <c r="P6364" s="8">
        <v>2415.506957035595</v>
      </c>
      <c r="Q6364" s="8">
        <f>P6364-Table3[[#This Row],[paid]]</f>
        <v>302.674880154937</v>
      </c>
      <c r="R6364" s="8">
        <v>4.5732296036377882</v>
      </c>
      <c r="S6364" s="8">
        <v>2400</v>
      </c>
      <c r="T6364" s="10">
        <v>0.15</v>
      </c>
      <c r="U6364" s="8">
        <v>1223.1539610894008</v>
      </c>
      <c r="V6364" s="10">
        <v>8.4395945505817929E-2</v>
      </c>
    </row>
    <row r="6365" spans="1:22" x14ac:dyDescent="0.25">
      <c r="A6365" s="6">
        <v>44771</v>
      </c>
      <c r="B6365" s="7" t="str">
        <f t="shared" si="99"/>
        <v>7</v>
      </c>
      <c r="C6365" s="17">
        <f>_xlfn.ISOWEEKNUM(Table3[[#This Row],[dt]])</f>
        <v>30</v>
      </c>
      <c r="D6365" s="1">
        <v>18365</v>
      </c>
      <c r="E6365" s="1" t="s">
        <v>10</v>
      </c>
      <c r="F6365" s="1" t="s">
        <v>89</v>
      </c>
      <c r="G6365" s="1" t="s">
        <v>28</v>
      </c>
      <c r="H6365" s="1" t="s">
        <v>11</v>
      </c>
      <c r="I6365" s="1" t="s">
        <v>12</v>
      </c>
      <c r="J6365" s="1" t="s">
        <v>16</v>
      </c>
      <c r="K6365" s="1" t="s">
        <v>14</v>
      </c>
      <c r="L6365" s="1" t="s">
        <v>81</v>
      </c>
      <c r="M6365" s="1">
        <v>124400</v>
      </c>
      <c r="N6365" s="17">
        <v>215.55263848779208</v>
      </c>
      <c r="O6365" s="8">
        <v>3283.9808614221211</v>
      </c>
      <c r="P6365" s="8">
        <v>3575.1047445603563</v>
      </c>
      <c r="Q6365" s="8">
        <f>P6365-Table3[[#This Row],[paid]]</f>
        <v>291.12388313823521</v>
      </c>
      <c r="R6365" s="8">
        <v>16.585761926374349</v>
      </c>
      <c r="S6365" s="8">
        <v>2600</v>
      </c>
      <c r="T6365" s="10">
        <v>0.1</v>
      </c>
      <c r="U6365" s="8">
        <v>1198.7961327484813</v>
      </c>
      <c r="V6365" s="10">
        <v>5.588629417420056E-2</v>
      </c>
    </row>
    <row r="6366" spans="1:22" x14ac:dyDescent="0.25">
      <c r="A6366" s="6">
        <v>44771</v>
      </c>
      <c r="B6366" s="7" t="str">
        <f t="shared" si="99"/>
        <v>7</v>
      </c>
      <c r="C6366" s="17">
        <f>_xlfn.ISOWEEKNUM(Table3[[#This Row],[dt]])</f>
        <v>30</v>
      </c>
      <c r="D6366" s="1">
        <v>18202</v>
      </c>
      <c r="E6366" s="1" t="s">
        <v>10</v>
      </c>
      <c r="F6366" s="1" t="s">
        <v>89</v>
      </c>
      <c r="G6366" s="1" t="s">
        <v>72</v>
      </c>
      <c r="H6366" s="1" t="s">
        <v>19</v>
      </c>
      <c r="I6366" s="1" t="s">
        <v>22</v>
      </c>
      <c r="J6366" s="1" t="s">
        <v>16</v>
      </c>
      <c r="K6366" s="1" t="s">
        <v>15</v>
      </c>
      <c r="L6366" s="1" t="s">
        <v>79</v>
      </c>
      <c r="M6366" s="1">
        <v>59020</v>
      </c>
      <c r="N6366" s="17">
        <v>100.70444850700792</v>
      </c>
      <c r="O6366" s="8">
        <v>1351.6563494859986</v>
      </c>
      <c r="P6366" s="8">
        <v>1620.4500862617031</v>
      </c>
      <c r="Q6366" s="8">
        <f>P6366-Table3[[#This Row],[paid]]</f>
        <v>268.79373677570447</v>
      </c>
      <c r="R6366" s="8">
        <v>16.09114701769046</v>
      </c>
      <c r="S6366" s="8">
        <v>600</v>
      </c>
      <c r="T6366" s="10">
        <v>4.4999999999999998E-2</v>
      </c>
      <c r="U6366" s="8">
        <v>211.19993125432404</v>
      </c>
      <c r="V6366" s="10">
        <v>2.1722352845555366E-2</v>
      </c>
    </row>
    <row r="6367" spans="1:22" x14ac:dyDescent="0.25">
      <c r="A6367" s="6">
        <v>44771</v>
      </c>
      <c r="B6367" s="7" t="str">
        <f t="shared" si="99"/>
        <v>7</v>
      </c>
      <c r="C6367" s="17">
        <f>_xlfn.ISOWEEKNUM(Table3[[#This Row],[dt]])</f>
        <v>30</v>
      </c>
      <c r="D6367" s="1">
        <v>17933</v>
      </c>
      <c r="E6367" s="1" t="s">
        <v>10</v>
      </c>
      <c r="F6367" s="1" t="s">
        <v>92</v>
      </c>
      <c r="G6367" s="1" t="s">
        <v>59</v>
      </c>
      <c r="H6367" s="1" t="s">
        <v>11</v>
      </c>
      <c r="I6367" s="1" t="s">
        <v>22</v>
      </c>
      <c r="J6367" s="1" t="s">
        <v>16</v>
      </c>
      <c r="K6367" s="1" t="s">
        <v>15</v>
      </c>
      <c r="L6367" s="1" t="s">
        <v>78</v>
      </c>
      <c r="M6367" s="1">
        <v>304760</v>
      </c>
      <c r="N6367" s="17">
        <v>1335.0325998370008</v>
      </c>
      <c r="O6367" s="8">
        <v>7086.7297095963104</v>
      </c>
      <c r="P6367" s="8">
        <v>7334.1203011972684</v>
      </c>
      <c r="Q6367" s="8">
        <f>P6367-Table3[[#This Row],[paid]]</f>
        <v>247.39059160095803</v>
      </c>
      <c r="R6367" s="8">
        <v>5.4935889221676826</v>
      </c>
      <c r="S6367" s="8">
        <v>5800</v>
      </c>
      <c r="T6367" s="10">
        <v>0.14000000000000001</v>
      </c>
      <c r="U6367" s="8">
        <v>1942.156573004009</v>
      </c>
      <c r="V6367" s="10">
        <v>4.4135185799242097E-2</v>
      </c>
    </row>
    <row r="6368" spans="1:22" x14ac:dyDescent="0.25">
      <c r="A6368" s="6">
        <v>44771</v>
      </c>
      <c r="B6368" s="7" t="str">
        <f t="shared" si="99"/>
        <v>7</v>
      </c>
      <c r="C6368" s="17">
        <f>_xlfn.ISOWEEKNUM(Table3[[#This Row],[dt]])</f>
        <v>30</v>
      </c>
      <c r="D6368" s="1">
        <v>5435</v>
      </c>
      <c r="E6368" s="1" t="s">
        <v>10</v>
      </c>
      <c r="F6368" s="1" t="s">
        <v>93</v>
      </c>
      <c r="G6368" s="1" t="s">
        <v>56</v>
      </c>
      <c r="H6368" s="1" t="s">
        <v>17</v>
      </c>
      <c r="I6368" s="1" t="s">
        <v>21</v>
      </c>
      <c r="J6368" s="1" t="s">
        <v>16</v>
      </c>
      <c r="K6368" s="1" t="s">
        <v>15</v>
      </c>
      <c r="L6368" s="1" t="s">
        <v>81</v>
      </c>
      <c r="M6368" s="1">
        <v>99470</v>
      </c>
      <c r="N6368" s="17">
        <v>150.62518027112779</v>
      </c>
      <c r="O6368" s="8">
        <v>929.91292129401461</v>
      </c>
      <c r="P6368" s="8">
        <v>1111.6531857647776</v>
      </c>
      <c r="Q6368" s="8">
        <f>P6368-Table3[[#This Row],[paid]]</f>
        <v>181.74026447076301</v>
      </c>
      <c r="R6368" s="8">
        <v>7.3802612801112248</v>
      </c>
      <c r="S6368" s="8">
        <v>600</v>
      </c>
      <c r="T6368" s="10">
        <v>0.08</v>
      </c>
      <c r="U6368" s="8">
        <v>330.94725160765864</v>
      </c>
      <c r="V6368" s="10">
        <v>4.9617880805150984E-2</v>
      </c>
    </row>
    <row r="6369" spans="1:22" x14ac:dyDescent="0.25">
      <c r="A6369" s="6">
        <v>44771</v>
      </c>
      <c r="B6369" s="7" t="str">
        <f t="shared" si="99"/>
        <v>7</v>
      </c>
      <c r="C6369" s="17">
        <f>_xlfn.ISOWEEKNUM(Table3[[#This Row],[dt]])</f>
        <v>30</v>
      </c>
      <c r="D6369" s="1">
        <v>17957</v>
      </c>
      <c r="E6369" s="1" t="s">
        <v>10</v>
      </c>
      <c r="F6369" s="1" t="s">
        <v>90</v>
      </c>
      <c r="G6369" s="1" t="s">
        <v>51</v>
      </c>
      <c r="H6369" s="1" t="s">
        <v>17</v>
      </c>
      <c r="I6369" s="1" t="s">
        <v>12</v>
      </c>
      <c r="J6369" s="1" t="s">
        <v>16</v>
      </c>
      <c r="K6369" s="1" t="s">
        <v>15</v>
      </c>
      <c r="L6369" s="1" t="s">
        <v>79</v>
      </c>
      <c r="M6369" s="1">
        <v>198540</v>
      </c>
      <c r="N6369" s="17">
        <v>1028.5360175743467</v>
      </c>
      <c r="O6369" s="8">
        <v>1880.0189192230862</v>
      </c>
      <c r="P6369" s="8">
        <v>2039.7333039474054</v>
      </c>
      <c r="Q6369" s="8">
        <f>P6369-Table3[[#This Row],[paid]]</f>
        <v>159.71438472431919</v>
      </c>
      <c r="R6369" s="8">
        <v>1.983142319855576</v>
      </c>
      <c r="S6369" s="8">
        <v>1200</v>
      </c>
      <c r="T6369" s="10">
        <v>0.06</v>
      </c>
      <c r="U6369" s="8">
        <v>309.50518386137946</v>
      </c>
      <c r="V6369" s="10">
        <v>2.5289677434986869E-2</v>
      </c>
    </row>
    <row r="6370" spans="1:22" x14ac:dyDescent="0.25">
      <c r="A6370" s="6">
        <v>44771</v>
      </c>
      <c r="B6370" s="7" t="str">
        <f t="shared" si="99"/>
        <v>7</v>
      </c>
      <c r="C6370" s="17">
        <f>_xlfn.ISOWEEKNUM(Table3[[#This Row],[dt]])</f>
        <v>30</v>
      </c>
      <c r="D6370" s="1">
        <v>10601</v>
      </c>
      <c r="E6370" s="1" t="s">
        <v>10</v>
      </c>
      <c r="F6370" s="1" t="s">
        <v>95</v>
      </c>
      <c r="G6370" s="1" t="s">
        <v>53</v>
      </c>
      <c r="H6370" s="1" t="s">
        <v>11</v>
      </c>
      <c r="I6370" s="1" t="s">
        <v>21</v>
      </c>
      <c r="J6370" s="1" t="s">
        <v>16</v>
      </c>
      <c r="K6370" s="1" t="s">
        <v>14</v>
      </c>
      <c r="L6370" s="1" t="s">
        <v>79</v>
      </c>
      <c r="M6370" s="1">
        <v>117710</v>
      </c>
      <c r="N6370" s="17">
        <v>445.89534065696199</v>
      </c>
      <c r="O6370" s="8">
        <v>1947.4943087271602</v>
      </c>
      <c r="P6370" s="8">
        <v>2067.5681862318847</v>
      </c>
      <c r="Q6370" s="8">
        <f>P6370-Table3[[#This Row],[paid]]</f>
        <v>120.07387750472458</v>
      </c>
      <c r="R6370" s="8">
        <v>4.6368912112551426</v>
      </c>
      <c r="S6370" s="8">
        <v>2400</v>
      </c>
      <c r="T6370" s="10">
        <v>0.08</v>
      </c>
      <c r="U6370" s="8">
        <v>642.67063168531922</v>
      </c>
      <c r="V6370" s="10">
        <v>5.1805678120228266E-2</v>
      </c>
    </row>
    <row r="6371" spans="1:22" x14ac:dyDescent="0.25">
      <c r="A6371" s="6">
        <v>44771</v>
      </c>
      <c r="B6371" s="7" t="str">
        <f t="shared" si="99"/>
        <v>7</v>
      </c>
      <c r="C6371" s="17">
        <f>_xlfn.ISOWEEKNUM(Table3[[#This Row],[dt]])</f>
        <v>30</v>
      </c>
      <c r="D6371" s="1">
        <v>18366</v>
      </c>
      <c r="E6371" s="1" t="s">
        <v>10</v>
      </c>
      <c r="F6371" s="1" t="s">
        <v>93</v>
      </c>
      <c r="G6371" s="1" t="s">
        <v>39</v>
      </c>
      <c r="H6371" s="1" t="s">
        <v>11</v>
      </c>
      <c r="I6371" s="1" t="s">
        <v>18</v>
      </c>
      <c r="J6371" s="1" t="s">
        <v>16</v>
      </c>
      <c r="K6371" s="1" t="s">
        <v>15</v>
      </c>
      <c r="L6371" s="1" t="s">
        <v>79</v>
      </c>
      <c r="M6371" s="1">
        <v>61110</v>
      </c>
      <c r="N6371" s="17">
        <v>489.68837445942506</v>
      </c>
      <c r="O6371" s="8">
        <v>360.45445039952176</v>
      </c>
      <c r="P6371" s="8">
        <v>466.95860815557484</v>
      </c>
      <c r="Q6371" s="8">
        <f>P6371-Table3[[#This Row],[paid]]</f>
        <v>106.50415775605308</v>
      </c>
      <c r="R6371" s="8">
        <v>0.95358320211513703</v>
      </c>
      <c r="S6371" s="8">
        <v>400</v>
      </c>
      <c r="T6371" s="10">
        <v>0.15</v>
      </c>
      <c r="U6371" s="8">
        <v>167.70529264079235</v>
      </c>
      <c r="V6371" s="10">
        <v>5.9857301308141722E-2</v>
      </c>
    </row>
    <row r="6372" spans="1:22" x14ac:dyDescent="0.25">
      <c r="A6372" s="6">
        <v>44771</v>
      </c>
      <c r="B6372" s="7" t="str">
        <f t="shared" si="99"/>
        <v>7</v>
      </c>
      <c r="C6372" s="17">
        <f>_xlfn.ISOWEEKNUM(Table3[[#This Row],[dt]])</f>
        <v>30</v>
      </c>
      <c r="D6372" s="1">
        <v>9559</v>
      </c>
      <c r="E6372" s="1" t="s">
        <v>10</v>
      </c>
      <c r="F6372" s="1" t="s">
        <v>92</v>
      </c>
      <c r="G6372" s="1" t="s">
        <v>34</v>
      </c>
      <c r="H6372" s="1" t="s">
        <v>17</v>
      </c>
      <c r="I6372" s="1" t="s">
        <v>12</v>
      </c>
      <c r="J6372" s="1" t="s">
        <v>16</v>
      </c>
      <c r="K6372" s="1" t="s">
        <v>14</v>
      </c>
      <c r="L6372" s="1" t="s">
        <v>75</v>
      </c>
      <c r="M6372" s="1">
        <v>149680</v>
      </c>
      <c r="N6372" s="17">
        <v>259.94707244459147</v>
      </c>
      <c r="O6372" s="8">
        <v>2619.9128973357433</v>
      </c>
      <c r="P6372" s="8">
        <v>2702.5344750883096</v>
      </c>
      <c r="Q6372" s="8">
        <f>P6372-Table3[[#This Row],[paid]]</f>
        <v>82.621577752566282</v>
      </c>
      <c r="R6372" s="8">
        <v>10.396479751332315</v>
      </c>
      <c r="S6372" s="8">
        <v>2400</v>
      </c>
      <c r="T6372" s="10">
        <v>7.0000000000000007E-2</v>
      </c>
      <c r="U6372" s="8">
        <v>673.44493187052512</v>
      </c>
      <c r="V6372" s="10">
        <v>4.1531689239506633E-2</v>
      </c>
    </row>
    <row r="6373" spans="1:22" x14ac:dyDescent="0.25">
      <c r="A6373" s="6">
        <v>44771</v>
      </c>
      <c r="B6373" s="7" t="str">
        <f t="shared" si="99"/>
        <v>7</v>
      </c>
      <c r="C6373" s="17">
        <f>_xlfn.ISOWEEKNUM(Table3[[#This Row],[dt]])</f>
        <v>30</v>
      </c>
      <c r="D6373" s="1">
        <v>18295</v>
      </c>
      <c r="E6373" s="1" t="s">
        <v>10</v>
      </c>
      <c r="F6373" s="1" t="s">
        <v>94</v>
      </c>
      <c r="G6373" s="1" t="s">
        <v>34</v>
      </c>
      <c r="H6373" s="1" t="s">
        <v>19</v>
      </c>
      <c r="I6373" s="1" t="s">
        <v>12</v>
      </c>
      <c r="J6373" s="1" t="s">
        <v>13</v>
      </c>
      <c r="K6373" s="1" t="s">
        <v>14</v>
      </c>
      <c r="L6373" s="1" t="s">
        <v>80</v>
      </c>
      <c r="M6373" s="1">
        <v>28460</v>
      </c>
      <c r="N6373" s="17">
        <v>172.17566659197848</v>
      </c>
      <c r="O6373" s="8">
        <v>1270.5672005680972</v>
      </c>
      <c r="P6373" s="8">
        <v>1350.3750290599762</v>
      </c>
      <c r="Q6373" s="8">
        <f>P6373-Table3[[#This Row],[paid]]</f>
        <v>79.807828491879036</v>
      </c>
      <c r="R6373" s="8">
        <v>7.8430074109141801</v>
      </c>
      <c r="S6373" s="8">
        <v>1200</v>
      </c>
      <c r="T6373" s="10">
        <v>0.1</v>
      </c>
      <c r="U6373" s="8">
        <v>451.04316746383478</v>
      </c>
      <c r="V6373" s="10">
        <v>5.5668876886965639E-2</v>
      </c>
    </row>
    <row r="6374" spans="1:22" x14ac:dyDescent="0.25">
      <c r="A6374" s="6">
        <v>44771</v>
      </c>
      <c r="B6374" s="7" t="str">
        <f t="shared" si="99"/>
        <v>7</v>
      </c>
      <c r="C6374" s="17">
        <f>_xlfn.ISOWEEKNUM(Table3[[#This Row],[dt]])</f>
        <v>30</v>
      </c>
      <c r="D6374" s="1">
        <v>17246</v>
      </c>
      <c r="E6374" s="1" t="s">
        <v>10</v>
      </c>
      <c r="F6374" s="1" t="s">
        <v>93</v>
      </c>
      <c r="G6374" s="1" t="s">
        <v>32</v>
      </c>
      <c r="H6374" s="1" t="s">
        <v>11</v>
      </c>
      <c r="I6374" s="1" t="s">
        <v>12</v>
      </c>
      <c r="J6374" s="1" t="s">
        <v>16</v>
      </c>
      <c r="K6374" s="1" t="s">
        <v>14</v>
      </c>
      <c r="L6374" s="1" t="s">
        <v>77</v>
      </c>
      <c r="M6374" s="1">
        <v>108680</v>
      </c>
      <c r="N6374" s="17">
        <v>272.50236808380231</v>
      </c>
      <c r="O6374" s="8">
        <v>2955.7269432023077</v>
      </c>
      <c r="P6374" s="8">
        <v>2983.1207090063963</v>
      </c>
      <c r="Q6374" s="8">
        <f>P6374-Table3[[#This Row],[paid]]</f>
        <v>27.393765804088616</v>
      </c>
      <c r="R6374" s="8">
        <v>10.947136826675212</v>
      </c>
      <c r="S6374" s="8">
        <v>2200</v>
      </c>
      <c r="T6374" s="10">
        <v>0.15</v>
      </c>
      <c r="U6374" s="8">
        <v>997.43618228716389</v>
      </c>
      <c r="V6374" s="10">
        <v>5.572666342754113E-2</v>
      </c>
    </row>
    <row r="6375" spans="1:22" x14ac:dyDescent="0.25">
      <c r="A6375" s="6">
        <v>44771</v>
      </c>
      <c r="B6375" s="7" t="str">
        <f t="shared" si="99"/>
        <v>7</v>
      </c>
      <c r="C6375" s="17">
        <f>_xlfn.ISOWEEKNUM(Table3[[#This Row],[dt]])</f>
        <v>30</v>
      </c>
      <c r="D6375" s="1">
        <v>10777</v>
      </c>
      <c r="E6375" s="1" t="s">
        <v>10</v>
      </c>
      <c r="F6375" s="1" t="s">
        <v>94</v>
      </c>
      <c r="G6375" s="1" t="s">
        <v>37</v>
      </c>
      <c r="H6375" s="1" t="s">
        <v>11</v>
      </c>
      <c r="I6375" s="1" t="s">
        <v>18</v>
      </c>
      <c r="J6375" s="1" t="s">
        <v>16</v>
      </c>
      <c r="K6375" s="1" t="s">
        <v>15</v>
      </c>
      <c r="L6375" s="1" t="s">
        <v>75</v>
      </c>
      <c r="M6375" s="1">
        <v>3080</v>
      </c>
      <c r="N6375" s="17">
        <v>0</v>
      </c>
      <c r="O6375" s="8">
        <v>91.258069856968334</v>
      </c>
      <c r="P6375" s="8">
        <v>111.80384055666764</v>
      </c>
      <c r="Q6375" s="8">
        <f>P6375-Table3[[#This Row],[paid]]</f>
        <v>20.545770699699304</v>
      </c>
      <c r="R6375" s="8">
        <v>3</v>
      </c>
      <c r="S6375" s="8">
        <v>100</v>
      </c>
      <c r="T6375" s="10">
        <v>0.15</v>
      </c>
      <c r="U6375" s="8">
        <v>42.307682324811147</v>
      </c>
      <c r="V6375" s="10">
        <v>6.306831994643862E-2</v>
      </c>
    </row>
    <row r="6376" spans="1:22" x14ac:dyDescent="0.25">
      <c r="A6376" s="6">
        <v>44771</v>
      </c>
      <c r="B6376" s="7" t="str">
        <f t="shared" si="99"/>
        <v>7</v>
      </c>
      <c r="C6376" s="17">
        <f>_xlfn.ISOWEEKNUM(Table3[[#This Row],[dt]])</f>
        <v>30</v>
      </c>
      <c r="D6376" s="1">
        <v>16656</v>
      </c>
      <c r="E6376" s="1" t="s">
        <v>10</v>
      </c>
      <c r="F6376" s="1" t="s">
        <v>93</v>
      </c>
      <c r="G6376" s="1" t="s">
        <v>41</v>
      </c>
      <c r="H6376" s="1" t="s">
        <v>11</v>
      </c>
      <c r="I6376" s="1" t="s">
        <v>18</v>
      </c>
      <c r="J6376" s="1" t="s">
        <v>13</v>
      </c>
      <c r="K6376" s="1" t="s">
        <v>14</v>
      </c>
      <c r="L6376" s="1" t="s">
        <v>77</v>
      </c>
      <c r="M6376" s="1">
        <v>99670</v>
      </c>
      <c r="N6376" s="17">
        <v>359.55988455988455</v>
      </c>
      <c r="O6376" s="8">
        <v>1922.4608114033038</v>
      </c>
      <c r="P6376" s="8">
        <v>1920.1105206085385</v>
      </c>
      <c r="Q6376" s="8">
        <f>P6376-Table3[[#This Row],[paid]]</f>
        <v>-2.3502907947652147</v>
      </c>
      <c r="R6376" s="8">
        <v>5.3401689205647322</v>
      </c>
      <c r="S6376" s="8">
        <v>1400</v>
      </c>
      <c r="T6376" s="10">
        <v>0.11</v>
      </c>
      <c r="U6376" s="8">
        <v>828.47223328971597</v>
      </c>
      <c r="V6376" s="10">
        <v>7.1911853024233655E-2</v>
      </c>
    </row>
    <row r="6377" spans="1:22" x14ac:dyDescent="0.25">
      <c r="A6377" s="6">
        <v>44771</v>
      </c>
      <c r="B6377" s="7" t="str">
        <f t="shared" si="99"/>
        <v>7</v>
      </c>
      <c r="C6377" s="17">
        <f>_xlfn.ISOWEEKNUM(Table3[[#This Row],[dt]])</f>
        <v>30</v>
      </c>
      <c r="D6377" s="1">
        <v>17628</v>
      </c>
      <c r="E6377" s="1" t="s">
        <v>10</v>
      </c>
      <c r="F6377" s="1" t="s">
        <v>91</v>
      </c>
      <c r="G6377" s="1" t="s">
        <v>73</v>
      </c>
      <c r="H6377" s="1" t="s">
        <v>11</v>
      </c>
      <c r="I6377" s="1" t="s">
        <v>12</v>
      </c>
      <c r="J6377" s="1" t="s">
        <v>13</v>
      </c>
      <c r="K6377" s="1" t="s">
        <v>15</v>
      </c>
      <c r="L6377" s="1" t="s">
        <v>75</v>
      </c>
      <c r="M6377" s="1">
        <v>15010</v>
      </c>
      <c r="N6377" s="17">
        <v>216.34476794465263</v>
      </c>
      <c r="O6377" s="8">
        <v>87.327392598264623</v>
      </c>
      <c r="P6377" s="8">
        <v>62.976081622943781</v>
      </c>
      <c r="Q6377" s="8">
        <f>P6377-Table3[[#This Row],[paid]]</f>
        <v>-24.351310975320843</v>
      </c>
      <c r="R6377" s="8">
        <v>0.29109130866088206</v>
      </c>
      <c r="S6377" s="8">
        <v>200</v>
      </c>
      <c r="T6377" s="10">
        <v>0.06</v>
      </c>
      <c r="U6377" s="8">
        <v>18.890490295100239</v>
      </c>
      <c r="V6377" s="10">
        <v>4.9993822544150253E-2</v>
      </c>
    </row>
    <row r="6378" spans="1:22" x14ac:dyDescent="0.25">
      <c r="A6378" s="6">
        <v>44771</v>
      </c>
      <c r="B6378" s="7" t="str">
        <f t="shared" si="99"/>
        <v>7</v>
      </c>
      <c r="C6378" s="17">
        <f>_xlfn.ISOWEEKNUM(Table3[[#This Row],[dt]])</f>
        <v>30</v>
      </c>
      <c r="D6378" s="1">
        <v>18193</v>
      </c>
      <c r="E6378" s="1" t="s">
        <v>10</v>
      </c>
      <c r="F6378" s="1" t="s">
        <v>89</v>
      </c>
      <c r="G6378" s="1" t="s">
        <v>52</v>
      </c>
      <c r="H6378" s="1" t="s">
        <v>17</v>
      </c>
      <c r="I6378" s="1" t="s">
        <v>12</v>
      </c>
      <c r="J6378" s="1" t="s">
        <v>13</v>
      </c>
      <c r="K6378" s="1" t="s">
        <v>15</v>
      </c>
      <c r="L6378" s="1" t="s">
        <v>79</v>
      </c>
      <c r="M6378" s="1">
        <v>16490</v>
      </c>
      <c r="N6378" s="17">
        <v>9.2071468453377996</v>
      </c>
      <c r="O6378" s="8">
        <v>117.00492097210257</v>
      </c>
      <c r="P6378" s="8">
        <v>89.773457418107725</v>
      </c>
      <c r="Q6378" s="8">
        <f>P6378-Table3[[#This Row],[paid]]</f>
        <v>-27.231463553994843</v>
      </c>
      <c r="R6378" s="8">
        <v>9.7504100810085479</v>
      </c>
      <c r="S6378" s="8">
        <v>200</v>
      </c>
      <c r="T6378" s="10">
        <v>0.09</v>
      </c>
      <c r="U6378" s="8">
        <v>15.19762557505398</v>
      </c>
      <c r="V6378" s="10">
        <v>2.8214771589396587E-2</v>
      </c>
    </row>
    <row r="6379" spans="1:22" x14ac:dyDescent="0.25">
      <c r="A6379" s="6">
        <v>44771</v>
      </c>
      <c r="B6379" s="7" t="str">
        <f t="shared" si="99"/>
        <v>7</v>
      </c>
      <c r="C6379" s="17">
        <f>_xlfn.ISOWEEKNUM(Table3[[#This Row],[dt]])</f>
        <v>30</v>
      </c>
      <c r="D6379" s="1">
        <v>2851</v>
      </c>
      <c r="E6379" s="1" t="s">
        <v>10</v>
      </c>
      <c r="F6379" s="1" t="s">
        <v>93</v>
      </c>
      <c r="G6379" s="1" t="s">
        <v>51</v>
      </c>
      <c r="H6379" s="1" t="s">
        <v>11</v>
      </c>
      <c r="I6379" s="1" t="s">
        <v>18</v>
      </c>
      <c r="J6379" s="1" t="s">
        <v>13</v>
      </c>
      <c r="K6379" s="1" t="s">
        <v>15</v>
      </c>
      <c r="L6379" s="1" t="s">
        <v>76</v>
      </c>
      <c r="M6379" s="1">
        <v>35060</v>
      </c>
      <c r="N6379" s="17">
        <v>181.93170405088719</v>
      </c>
      <c r="O6379" s="8">
        <v>1383.3396348432661</v>
      </c>
      <c r="P6379" s="8">
        <v>1353.082457248212</v>
      </c>
      <c r="Q6379" s="8">
        <f>P6379-Table3[[#This Row],[paid]]</f>
        <v>-30.257177595054145</v>
      </c>
      <c r="R6379" s="8">
        <v>7.4373098647487419</v>
      </c>
      <c r="S6379" s="8">
        <v>600</v>
      </c>
      <c r="T6379" s="10">
        <v>0.08</v>
      </c>
      <c r="U6379" s="8">
        <v>14.448404159362889</v>
      </c>
      <c r="V6379" s="10">
        <v>1.7796900307104303E-3</v>
      </c>
    </row>
    <row r="6380" spans="1:22" x14ac:dyDescent="0.25">
      <c r="A6380" s="6">
        <v>44771</v>
      </c>
      <c r="B6380" s="7" t="str">
        <f t="shared" si="99"/>
        <v>7</v>
      </c>
      <c r="C6380" s="17">
        <f>_xlfn.ISOWEEKNUM(Table3[[#This Row],[dt]])</f>
        <v>30</v>
      </c>
      <c r="D6380" s="1">
        <v>12446</v>
      </c>
      <c r="E6380" s="1" t="s">
        <v>10</v>
      </c>
      <c r="F6380" s="1" t="s">
        <v>93</v>
      </c>
      <c r="G6380" s="1" t="s">
        <v>57</v>
      </c>
      <c r="H6380" s="1" t="s">
        <v>11</v>
      </c>
      <c r="I6380" s="1" t="s">
        <v>12</v>
      </c>
      <c r="J6380" s="1" t="s">
        <v>13</v>
      </c>
      <c r="K6380" s="1" t="s">
        <v>15</v>
      </c>
      <c r="L6380" s="1" t="s">
        <v>78</v>
      </c>
      <c r="M6380" s="1">
        <v>1560</v>
      </c>
      <c r="N6380" s="17">
        <v>4.3500643500643505</v>
      </c>
      <c r="O6380" s="8">
        <v>41.493922771859332</v>
      </c>
      <c r="P6380" s="8">
        <v>2.314118387104982</v>
      </c>
      <c r="Q6380" s="8">
        <f>P6380-Table3[[#This Row],[paid]]</f>
        <v>-39.179804384754348</v>
      </c>
      <c r="R6380" s="8">
        <v>0.53197336886999136</v>
      </c>
      <c r="S6380" s="8">
        <v>200</v>
      </c>
      <c r="T6380" s="10">
        <v>0.21</v>
      </c>
      <c r="U6380" s="8">
        <v>2.1841692107960076</v>
      </c>
      <c r="V6380" s="10">
        <v>0.15730751020683201</v>
      </c>
    </row>
    <row r="6381" spans="1:22" x14ac:dyDescent="0.25">
      <c r="A6381" s="6">
        <v>44771</v>
      </c>
      <c r="B6381" s="7" t="str">
        <f t="shared" si="99"/>
        <v>7</v>
      </c>
      <c r="C6381" s="17">
        <f>_xlfn.ISOWEEKNUM(Table3[[#This Row],[dt]])</f>
        <v>30</v>
      </c>
      <c r="D6381" s="1">
        <v>8767</v>
      </c>
      <c r="E6381" s="1" t="s">
        <v>10</v>
      </c>
      <c r="F6381" s="1" t="s">
        <v>94</v>
      </c>
      <c r="G6381" s="1" t="s">
        <v>71</v>
      </c>
      <c r="H6381" s="1" t="s">
        <v>17</v>
      </c>
      <c r="I6381" s="1" t="s">
        <v>18</v>
      </c>
      <c r="J6381" s="1" t="s">
        <v>13</v>
      </c>
      <c r="K6381" s="1" t="s">
        <v>14</v>
      </c>
      <c r="L6381" s="1" t="s">
        <v>76</v>
      </c>
      <c r="M6381" s="1">
        <v>1410</v>
      </c>
      <c r="N6381" s="17">
        <v>1.8221762729387438</v>
      </c>
      <c r="O6381" s="8">
        <v>41.365447246746903</v>
      </c>
      <c r="P6381" s="8">
        <v>0.8375015165835723</v>
      </c>
      <c r="Q6381" s="8">
        <f>P6381-Table3[[#This Row],[paid]]</f>
        <v>-40.527945730163331</v>
      </c>
      <c r="R6381" s="8">
        <v>0.45961608051941011</v>
      </c>
      <c r="S6381" s="8">
        <v>200</v>
      </c>
      <c r="T6381" s="10">
        <v>0.12</v>
      </c>
      <c r="U6381" s="8">
        <v>0.22414008139627209</v>
      </c>
      <c r="V6381" s="10">
        <v>4.4604910550014844E-2</v>
      </c>
    </row>
    <row r="6382" spans="1:22" x14ac:dyDescent="0.25">
      <c r="A6382" s="6">
        <v>44771</v>
      </c>
      <c r="B6382" s="7" t="str">
        <f t="shared" si="99"/>
        <v>7</v>
      </c>
      <c r="C6382" s="17">
        <f>_xlfn.ISOWEEKNUM(Table3[[#This Row],[dt]])</f>
        <v>30</v>
      </c>
      <c r="D6382" s="1">
        <v>17456</v>
      </c>
      <c r="E6382" s="1" t="s">
        <v>10</v>
      </c>
      <c r="F6382" s="1" t="s">
        <v>90</v>
      </c>
      <c r="G6382" s="1" t="s">
        <v>74</v>
      </c>
      <c r="H6382" s="1" t="s">
        <v>17</v>
      </c>
      <c r="I6382" s="1" t="s">
        <v>18</v>
      </c>
      <c r="J6382" s="1" t="s">
        <v>16</v>
      </c>
      <c r="K6382" s="1" t="s">
        <v>15</v>
      </c>
      <c r="L6382" s="1" t="s">
        <v>80</v>
      </c>
      <c r="M6382" s="1">
        <v>2070</v>
      </c>
      <c r="N6382" s="17">
        <v>2.9728816423080171</v>
      </c>
      <c r="O6382" s="8">
        <v>46.344662835423577</v>
      </c>
      <c r="P6382" s="8">
        <v>0.67537841844306568</v>
      </c>
      <c r="Q6382" s="8">
        <f>P6382-Table3[[#This Row],[paid]]</f>
        <v>-45.66928441698051</v>
      </c>
      <c r="R6382" s="8">
        <v>0.22717971978148818</v>
      </c>
      <c r="S6382" s="8">
        <v>200</v>
      </c>
      <c r="T6382" s="10">
        <v>7.0000000000000007E-2</v>
      </c>
      <c r="U6382" s="8">
        <v>0.22614770594620659</v>
      </c>
      <c r="V6382" s="10">
        <v>5.5807652858165968E-2</v>
      </c>
    </row>
    <row r="6383" spans="1:22" x14ac:dyDescent="0.25">
      <c r="A6383" s="6">
        <v>44771</v>
      </c>
      <c r="B6383" s="7" t="str">
        <f t="shared" si="99"/>
        <v>7</v>
      </c>
      <c r="C6383" s="17">
        <f>_xlfn.ISOWEEKNUM(Table3[[#This Row],[dt]])</f>
        <v>30</v>
      </c>
      <c r="D6383" s="1">
        <v>2789</v>
      </c>
      <c r="E6383" s="1" t="s">
        <v>10</v>
      </c>
      <c r="F6383" s="1" t="s">
        <v>89</v>
      </c>
      <c r="G6383" s="1" t="s">
        <v>26</v>
      </c>
      <c r="H6383" s="1" t="s">
        <v>17</v>
      </c>
      <c r="I6383" s="1" t="s">
        <v>12</v>
      </c>
      <c r="J6383" s="1" t="s">
        <v>13</v>
      </c>
      <c r="K6383" s="1" t="s">
        <v>14</v>
      </c>
      <c r="L6383" s="1" t="s">
        <v>79</v>
      </c>
      <c r="M6383" s="1">
        <v>1070</v>
      </c>
      <c r="N6383" s="17">
        <v>4.6585396193556408</v>
      </c>
      <c r="O6383" s="8">
        <v>51.915541139500014</v>
      </c>
      <c r="P6383" s="8">
        <v>1.1516695488507074</v>
      </c>
      <c r="Q6383" s="8">
        <f>P6383-Table3[[#This Row],[paid]]</f>
        <v>-50.763871590649309</v>
      </c>
      <c r="R6383" s="8">
        <v>0.24721686256904774</v>
      </c>
      <c r="S6383" s="8">
        <v>200</v>
      </c>
      <c r="T6383" s="10">
        <v>0.14000000000000001</v>
      </c>
      <c r="U6383" s="8">
        <v>0.11286559470802959</v>
      </c>
      <c r="V6383" s="10">
        <v>1.6333619717661525E-2</v>
      </c>
    </row>
    <row r="6384" spans="1:22" x14ac:dyDescent="0.25">
      <c r="A6384" s="6">
        <v>44771</v>
      </c>
      <c r="B6384" s="7" t="str">
        <f t="shared" si="99"/>
        <v>7</v>
      </c>
      <c r="C6384" s="17">
        <f>_xlfn.ISOWEEKNUM(Table3[[#This Row],[dt]])</f>
        <v>30</v>
      </c>
      <c r="D6384" s="1">
        <v>17673</v>
      </c>
      <c r="E6384" s="1" t="s">
        <v>10</v>
      </c>
      <c r="F6384" s="1" t="s">
        <v>91</v>
      </c>
      <c r="G6384" s="1" t="s">
        <v>61</v>
      </c>
      <c r="H6384" s="1" t="s">
        <v>11</v>
      </c>
      <c r="I6384" s="1" t="s">
        <v>18</v>
      </c>
      <c r="J6384" s="1" t="s">
        <v>16</v>
      </c>
      <c r="K6384" s="1" t="s">
        <v>14</v>
      </c>
      <c r="L6384" s="1" t="s">
        <v>76</v>
      </c>
      <c r="M6384" s="1">
        <v>6630</v>
      </c>
      <c r="N6384" s="17">
        <v>16.371493243706698</v>
      </c>
      <c r="O6384" s="8">
        <v>95.767983893590198</v>
      </c>
      <c r="P6384" s="8">
        <v>3.6293169011049176</v>
      </c>
      <c r="Q6384" s="8">
        <f>P6384-Table3[[#This Row],[paid]]</f>
        <v>-92.138666992485284</v>
      </c>
      <c r="R6384" s="8">
        <v>0.22168514790182925</v>
      </c>
      <c r="S6384" s="8">
        <v>200</v>
      </c>
      <c r="T6384" s="10">
        <v>0.1</v>
      </c>
      <c r="U6384" s="8">
        <v>2.1043532886517244</v>
      </c>
      <c r="V6384" s="10">
        <v>9.6636793552485056E-2</v>
      </c>
    </row>
    <row r="6385" spans="1:22" x14ac:dyDescent="0.25">
      <c r="A6385" s="6">
        <v>44771</v>
      </c>
      <c r="B6385" s="7" t="str">
        <f t="shared" si="99"/>
        <v>7</v>
      </c>
      <c r="C6385" s="17">
        <f>_xlfn.ISOWEEKNUM(Table3[[#This Row],[dt]])</f>
        <v>30</v>
      </c>
      <c r="D6385" s="1">
        <v>15673</v>
      </c>
      <c r="E6385" s="1" t="s">
        <v>10</v>
      </c>
      <c r="F6385" s="1" t="s">
        <v>95</v>
      </c>
      <c r="G6385" s="1" t="s">
        <v>60</v>
      </c>
      <c r="H6385" s="1" t="s">
        <v>19</v>
      </c>
      <c r="I6385" s="1" t="s">
        <v>21</v>
      </c>
      <c r="J6385" s="1" t="s">
        <v>16</v>
      </c>
      <c r="K6385" s="1" t="s">
        <v>15</v>
      </c>
      <c r="L6385" s="1" t="s">
        <v>78</v>
      </c>
      <c r="M6385" s="1">
        <v>8810</v>
      </c>
      <c r="N6385" s="17">
        <v>19.091303091592028</v>
      </c>
      <c r="O6385" s="8">
        <v>139.6670487113584</v>
      </c>
      <c r="P6385" s="8">
        <v>29.626955098407674</v>
      </c>
      <c r="Q6385" s="8">
        <f>P6385-Table3[[#This Row],[paid]]</f>
        <v>-110.04009361295073</v>
      </c>
      <c r="R6385" s="8">
        <v>1.551856096792871</v>
      </c>
      <c r="S6385" s="8">
        <v>200</v>
      </c>
      <c r="T6385" s="10">
        <v>0.06</v>
      </c>
      <c r="U6385" s="8">
        <v>1.1551906294393632</v>
      </c>
      <c r="V6385" s="10">
        <v>6.4985338835436045E-3</v>
      </c>
    </row>
    <row r="6386" spans="1:22" x14ac:dyDescent="0.25">
      <c r="A6386" s="6">
        <v>44771</v>
      </c>
      <c r="B6386" s="7" t="str">
        <f t="shared" si="99"/>
        <v>7</v>
      </c>
      <c r="C6386" s="17">
        <f>_xlfn.ISOWEEKNUM(Table3[[#This Row],[dt]])</f>
        <v>30</v>
      </c>
      <c r="D6386" s="1">
        <v>18007</v>
      </c>
      <c r="E6386" s="1" t="s">
        <v>10</v>
      </c>
      <c r="F6386" s="1" t="s">
        <v>91</v>
      </c>
      <c r="G6386" s="1" t="s">
        <v>69</v>
      </c>
      <c r="H6386" s="1" t="s">
        <v>11</v>
      </c>
      <c r="I6386" s="1" t="s">
        <v>12</v>
      </c>
      <c r="J6386" s="1" t="s">
        <v>13</v>
      </c>
      <c r="K6386" s="1" t="s">
        <v>15</v>
      </c>
      <c r="L6386" s="1" t="s">
        <v>80</v>
      </c>
      <c r="M6386" s="1">
        <v>6270</v>
      </c>
      <c r="N6386" s="17">
        <v>35.42197333861936</v>
      </c>
      <c r="O6386" s="8">
        <v>140.49957898221234</v>
      </c>
      <c r="P6386" s="8">
        <v>7.275982954378903</v>
      </c>
      <c r="Q6386" s="8">
        <f>P6386-Table3[[#This Row],[paid]]</f>
        <v>-133.22359602783345</v>
      </c>
      <c r="R6386" s="8">
        <v>0.20540874120206479</v>
      </c>
      <c r="S6386" s="8">
        <v>200</v>
      </c>
      <c r="T6386" s="10">
        <v>0.11</v>
      </c>
      <c r="U6386" s="8">
        <v>4.662368804695971</v>
      </c>
      <c r="V6386" s="10">
        <v>0.10679814292056165</v>
      </c>
    </row>
    <row r="6387" spans="1:22" x14ac:dyDescent="0.25">
      <c r="A6387" s="6">
        <v>44771</v>
      </c>
      <c r="B6387" s="7" t="str">
        <f t="shared" si="99"/>
        <v>7</v>
      </c>
      <c r="C6387" s="17">
        <f>_xlfn.ISOWEEKNUM(Table3[[#This Row],[dt]])</f>
        <v>30</v>
      </c>
      <c r="D6387" s="1">
        <v>17962</v>
      </c>
      <c r="E6387" s="1" t="s">
        <v>10</v>
      </c>
      <c r="F6387" s="1" t="s">
        <v>89</v>
      </c>
      <c r="G6387" s="1" t="s">
        <v>37</v>
      </c>
      <c r="H6387" s="1" t="s">
        <v>11</v>
      </c>
      <c r="I6387" s="1" t="s">
        <v>12</v>
      </c>
      <c r="J6387" s="1" t="s">
        <v>23</v>
      </c>
      <c r="K6387" s="1" t="s">
        <v>15</v>
      </c>
      <c r="L6387" s="1" t="s">
        <v>81</v>
      </c>
      <c r="M6387" s="1">
        <v>7010</v>
      </c>
      <c r="N6387" s="17">
        <v>29.889677726491833</v>
      </c>
      <c r="O6387" s="8">
        <v>138.71473183050082</v>
      </c>
      <c r="P6387" s="8">
        <v>3.3544810925003308</v>
      </c>
      <c r="Q6387" s="8">
        <f>P6387-Table3[[#This Row],[paid]]</f>
        <v>-135.3602507380005</v>
      </c>
      <c r="R6387" s="8">
        <v>0.1122287474356803</v>
      </c>
      <c r="S6387" s="8">
        <v>200</v>
      </c>
      <c r="T6387" s="10">
        <v>0.06</v>
      </c>
      <c r="U6387" s="8">
        <v>0.68207880516387287</v>
      </c>
      <c r="V6387" s="10">
        <v>3.3888937730130991E-2</v>
      </c>
    </row>
    <row r="6388" spans="1:22" x14ac:dyDescent="0.25">
      <c r="A6388" s="6">
        <v>44771</v>
      </c>
      <c r="B6388" s="7" t="str">
        <f t="shared" si="99"/>
        <v>7</v>
      </c>
      <c r="C6388" s="17">
        <f>_xlfn.ISOWEEKNUM(Table3[[#This Row],[dt]])</f>
        <v>30</v>
      </c>
      <c r="D6388" s="1">
        <v>17473</v>
      </c>
      <c r="E6388" s="1" t="s">
        <v>10</v>
      </c>
      <c r="F6388" s="1" t="s">
        <v>93</v>
      </c>
      <c r="G6388" s="1" t="s">
        <v>43</v>
      </c>
      <c r="H6388" s="1" t="s">
        <v>17</v>
      </c>
      <c r="I6388" s="1" t="s">
        <v>12</v>
      </c>
      <c r="J6388" s="1" t="s">
        <v>16</v>
      </c>
      <c r="K6388" s="1" t="s">
        <v>15</v>
      </c>
      <c r="L6388" s="1" t="s">
        <v>79</v>
      </c>
      <c r="M6388" s="1">
        <v>41700</v>
      </c>
      <c r="N6388" s="17">
        <v>126.54770575382375</v>
      </c>
      <c r="O6388" s="8">
        <v>878.20401608011503</v>
      </c>
      <c r="P6388" s="8">
        <v>740.89802279155128</v>
      </c>
      <c r="Q6388" s="8">
        <f>P6388-Table3[[#This Row],[paid]]</f>
        <v>-137.30599328856374</v>
      </c>
      <c r="R6388" s="8">
        <v>5.8546934405341</v>
      </c>
      <c r="S6388" s="8">
        <v>400</v>
      </c>
      <c r="T6388" s="10">
        <v>6.5000000000000002E-2</v>
      </c>
      <c r="U6388" s="8">
        <v>11.781854383447323</v>
      </c>
      <c r="V6388" s="10">
        <v>2.6503544844709128E-3</v>
      </c>
    </row>
    <row r="6389" spans="1:22" x14ac:dyDescent="0.25">
      <c r="A6389" s="6">
        <v>44771</v>
      </c>
      <c r="B6389" s="7" t="str">
        <f t="shared" si="99"/>
        <v>7</v>
      </c>
      <c r="C6389" s="17">
        <f>_xlfn.ISOWEEKNUM(Table3[[#This Row],[dt]])</f>
        <v>30</v>
      </c>
      <c r="D6389" s="1">
        <v>18204</v>
      </c>
      <c r="E6389" s="1" t="s">
        <v>10</v>
      </c>
      <c r="F6389" s="1" t="s">
        <v>94</v>
      </c>
      <c r="G6389" s="1" t="s">
        <v>26</v>
      </c>
      <c r="H6389" s="1" t="s">
        <v>17</v>
      </c>
      <c r="I6389" s="1" t="s">
        <v>18</v>
      </c>
      <c r="J6389" s="1" t="s">
        <v>13</v>
      </c>
      <c r="K6389" s="1" t="s">
        <v>15</v>
      </c>
      <c r="L6389" s="1" t="s">
        <v>77</v>
      </c>
      <c r="M6389" s="1">
        <v>59320</v>
      </c>
      <c r="N6389" s="17">
        <v>208.81139586143371</v>
      </c>
      <c r="O6389" s="8">
        <v>214.11332625234081</v>
      </c>
      <c r="P6389" s="8">
        <v>69.640658142189778</v>
      </c>
      <c r="Q6389" s="8">
        <f>P6389-Table3[[#This Row],[paid]]</f>
        <v>-144.47266811015103</v>
      </c>
      <c r="R6389" s="8">
        <v>0.33350985397560867</v>
      </c>
      <c r="S6389" s="8">
        <v>200</v>
      </c>
      <c r="T6389" s="10">
        <v>0.06</v>
      </c>
      <c r="U6389" s="8">
        <v>16.623138252801034</v>
      </c>
      <c r="V6389" s="10">
        <v>3.9783125490812449E-2</v>
      </c>
    </row>
    <row r="6390" spans="1:22" x14ac:dyDescent="0.25">
      <c r="A6390" s="6">
        <v>44771</v>
      </c>
      <c r="B6390" s="7" t="str">
        <f t="shared" si="99"/>
        <v>7</v>
      </c>
      <c r="C6390" s="17">
        <f>_xlfn.ISOWEEKNUM(Table3[[#This Row],[dt]])</f>
        <v>30</v>
      </c>
      <c r="D6390" s="1">
        <v>18221</v>
      </c>
      <c r="E6390" s="1" t="s">
        <v>10</v>
      </c>
      <c r="F6390" s="1" t="s">
        <v>93</v>
      </c>
      <c r="G6390" s="1" t="s">
        <v>55</v>
      </c>
      <c r="H6390" s="1" t="s">
        <v>11</v>
      </c>
      <c r="I6390" s="1" t="s">
        <v>12</v>
      </c>
      <c r="J6390" s="1" t="s">
        <v>13</v>
      </c>
      <c r="K6390" s="1" t="s">
        <v>15</v>
      </c>
      <c r="L6390" s="1" t="s">
        <v>77</v>
      </c>
      <c r="M6390" s="1">
        <v>206240</v>
      </c>
      <c r="N6390" s="17">
        <v>497.2703824156107</v>
      </c>
      <c r="O6390" s="8">
        <v>4708.129307235914</v>
      </c>
      <c r="P6390" s="8">
        <v>4537.2350020762533</v>
      </c>
      <c r="Q6390" s="8">
        <f>P6390-Table3[[#This Row],[paid]]</f>
        <v>-170.89430515966069</v>
      </c>
      <c r="R6390" s="8">
        <v>9.124281603170374</v>
      </c>
      <c r="S6390" s="8">
        <v>3800</v>
      </c>
      <c r="T6390" s="10">
        <v>0.13</v>
      </c>
      <c r="U6390" s="8">
        <v>773.43786881515564</v>
      </c>
      <c r="V6390" s="10">
        <v>2.8410763694233308E-2</v>
      </c>
    </row>
    <row r="6391" spans="1:22" x14ac:dyDescent="0.25">
      <c r="A6391" s="6">
        <v>44771</v>
      </c>
      <c r="B6391" s="7" t="str">
        <f t="shared" si="99"/>
        <v>7</v>
      </c>
      <c r="C6391" s="17">
        <f>_xlfn.ISOWEEKNUM(Table3[[#This Row],[dt]])</f>
        <v>30</v>
      </c>
      <c r="D6391" s="1">
        <v>12790</v>
      </c>
      <c r="E6391" s="1" t="s">
        <v>10</v>
      </c>
      <c r="F6391" s="1" t="s">
        <v>95</v>
      </c>
      <c r="G6391" s="1" t="s">
        <v>73</v>
      </c>
      <c r="H6391" s="1" t="s">
        <v>19</v>
      </c>
      <c r="I6391" s="1" t="s">
        <v>21</v>
      </c>
      <c r="J6391" s="1" t="s">
        <v>16</v>
      </c>
      <c r="K6391" s="1" t="s">
        <v>14</v>
      </c>
      <c r="L6391" s="1" t="s">
        <v>80</v>
      </c>
      <c r="M6391" s="1">
        <v>6650</v>
      </c>
      <c r="N6391" s="17">
        <v>7.4609476137050148</v>
      </c>
      <c r="O6391" s="8">
        <v>239.88486637633639</v>
      </c>
      <c r="P6391" s="8">
        <v>22.945748991724017</v>
      </c>
      <c r="Q6391" s="8">
        <f>P6391-Table3[[#This Row],[paid]]</f>
        <v>-216.93911738461236</v>
      </c>
      <c r="R6391" s="8">
        <v>3.0754470048248255</v>
      </c>
      <c r="S6391" s="8">
        <v>200</v>
      </c>
      <c r="T6391" s="10">
        <v>0.04</v>
      </c>
      <c r="U6391" s="8">
        <v>4.3334691373797618</v>
      </c>
      <c r="V6391" s="10">
        <v>3.1476194413634383E-2</v>
      </c>
    </row>
    <row r="6392" spans="1:22" x14ac:dyDescent="0.25">
      <c r="A6392" s="6">
        <v>44771</v>
      </c>
      <c r="B6392" s="7" t="str">
        <f t="shared" si="99"/>
        <v>7</v>
      </c>
      <c r="C6392" s="17">
        <f>_xlfn.ISOWEEKNUM(Table3[[#This Row],[dt]])</f>
        <v>30</v>
      </c>
      <c r="D6392" s="1">
        <v>16857</v>
      </c>
      <c r="E6392" s="1" t="s">
        <v>10</v>
      </c>
      <c r="F6392" s="1" t="s">
        <v>94</v>
      </c>
      <c r="G6392" s="1" t="s">
        <v>30</v>
      </c>
      <c r="H6392" s="1" t="s">
        <v>11</v>
      </c>
      <c r="I6392" s="1" t="s">
        <v>12</v>
      </c>
      <c r="J6392" s="1" t="s">
        <v>13</v>
      </c>
      <c r="K6392" s="1" t="s">
        <v>15</v>
      </c>
      <c r="L6392" s="1" t="s">
        <v>77</v>
      </c>
      <c r="M6392" s="1">
        <v>54220</v>
      </c>
      <c r="N6392" s="17">
        <v>118.82012622720897</v>
      </c>
      <c r="O6392" s="8">
        <v>420.27212940536157</v>
      </c>
      <c r="P6392" s="8">
        <v>166.45595821907656</v>
      </c>
      <c r="Q6392" s="8">
        <f>P6392-Table3[[#This Row],[paid]]</f>
        <v>-253.816171186285</v>
      </c>
      <c r="R6392" s="8">
        <v>1.4009070980178719</v>
      </c>
      <c r="S6392" s="8">
        <v>200</v>
      </c>
      <c r="T6392" s="10">
        <v>0.08</v>
      </c>
      <c r="U6392" s="8">
        <v>76.054619274493447</v>
      </c>
      <c r="V6392" s="10">
        <v>7.6150893093291178E-2</v>
      </c>
    </row>
    <row r="6393" spans="1:22" x14ac:dyDescent="0.25">
      <c r="A6393" s="6">
        <v>44771</v>
      </c>
      <c r="B6393" s="7" t="str">
        <f t="shared" si="99"/>
        <v>7</v>
      </c>
      <c r="C6393" s="17">
        <f>_xlfn.ISOWEEKNUM(Table3[[#This Row],[dt]])</f>
        <v>30</v>
      </c>
      <c r="D6393" s="1">
        <v>15909</v>
      </c>
      <c r="E6393" s="1" t="s">
        <v>10</v>
      </c>
      <c r="F6393" s="1" t="s">
        <v>90</v>
      </c>
      <c r="G6393" s="1" t="s">
        <v>52</v>
      </c>
      <c r="H6393" s="1" t="s">
        <v>11</v>
      </c>
      <c r="I6393" s="1" t="s">
        <v>18</v>
      </c>
      <c r="J6393" s="1" t="s">
        <v>13</v>
      </c>
      <c r="K6393" s="1" t="s">
        <v>14</v>
      </c>
      <c r="L6393" s="1" t="s">
        <v>77</v>
      </c>
      <c r="M6393" s="1">
        <v>16180</v>
      </c>
      <c r="N6393" s="17">
        <v>46.906548431105044</v>
      </c>
      <c r="O6393" s="8">
        <v>501.35224075588724</v>
      </c>
      <c r="P6393" s="8">
        <v>230.55591335352025</v>
      </c>
      <c r="Q6393" s="8">
        <f>P6393-Table3[[#This Row],[paid]]</f>
        <v>-270.79632740236696</v>
      </c>
      <c r="R6393" s="8">
        <v>4.9152180466263466</v>
      </c>
      <c r="S6393" s="8">
        <v>200</v>
      </c>
      <c r="T6393" s="10">
        <v>0.06</v>
      </c>
      <c r="U6393" s="8">
        <v>28.075239918414905</v>
      </c>
      <c r="V6393" s="10">
        <v>2.0295322661684861E-2</v>
      </c>
    </row>
    <row r="6394" spans="1:22" x14ac:dyDescent="0.25">
      <c r="A6394" s="6">
        <v>44771</v>
      </c>
      <c r="B6394" s="7" t="str">
        <f t="shared" si="99"/>
        <v>7</v>
      </c>
      <c r="C6394" s="17">
        <f>_xlfn.ISOWEEKNUM(Table3[[#This Row],[dt]])</f>
        <v>30</v>
      </c>
      <c r="D6394" s="1">
        <v>13948</v>
      </c>
      <c r="E6394" s="1" t="s">
        <v>10</v>
      </c>
      <c r="F6394" s="1" t="s">
        <v>93</v>
      </c>
      <c r="G6394" s="1" t="s">
        <v>37</v>
      </c>
      <c r="H6394" s="1" t="s">
        <v>11</v>
      </c>
      <c r="I6394" s="1" t="s">
        <v>18</v>
      </c>
      <c r="J6394" s="1" t="s">
        <v>13</v>
      </c>
      <c r="K6394" s="1" t="s">
        <v>14</v>
      </c>
      <c r="L6394" s="1" t="s">
        <v>81</v>
      </c>
      <c r="M6394" s="1">
        <v>19140</v>
      </c>
      <c r="N6394" s="17">
        <v>84.700394689630429</v>
      </c>
      <c r="O6394" s="8">
        <v>450.06083241476904</v>
      </c>
      <c r="P6394" s="8">
        <v>171.71319882826376</v>
      </c>
      <c r="Q6394" s="8">
        <f>P6394-Table3[[#This Row],[paid]]</f>
        <v>-278.34763358650525</v>
      </c>
      <c r="R6394" s="8">
        <v>2.0273010469133741</v>
      </c>
      <c r="S6394" s="8">
        <v>200</v>
      </c>
      <c r="T6394" s="10">
        <v>0.1</v>
      </c>
      <c r="U6394" s="8">
        <v>101.9206609328243</v>
      </c>
      <c r="V6394" s="10">
        <v>9.8925283193439559E-2</v>
      </c>
    </row>
    <row r="6395" spans="1:22" x14ac:dyDescent="0.25">
      <c r="A6395" s="6">
        <v>44771</v>
      </c>
      <c r="B6395" s="7" t="str">
        <f t="shared" si="99"/>
        <v>7</v>
      </c>
      <c r="C6395" s="17">
        <f>_xlfn.ISOWEEKNUM(Table3[[#This Row],[dt]])</f>
        <v>30</v>
      </c>
      <c r="D6395" s="1">
        <v>18236</v>
      </c>
      <c r="E6395" s="1" t="s">
        <v>10</v>
      </c>
      <c r="F6395" s="1" t="s">
        <v>92</v>
      </c>
      <c r="G6395" s="1" t="s">
        <v>74</v>
      </c>
      <c r="H6395" s="1" t="s">
        <v>11</v>
      </c>
      <c r="I6395" s="1" t="s">
        <v>12</v>
      </c>
      <c r="J6395" s="1" t="s">
        <v>16</v>
      </c>
      <c r="K6395" s="1" t="s">
        <v>15</v>
      </c>
      <c r="L6395" s="1" t="s">
        <v>75</v>
      </c>
      <c r="M6395" s="1">
        <v>36170</v>
      </c>
      <c r="N6395" s="17">
        <v>59.639604271356781</v>
      </c>
      <c r="O6395" s="8">
        <v>530.85492885135614</v>
      </c>
      <c r="P6395" s="8">
        <v>251.26966573169952</v>
      </c>
      <c r="Q6395" s="8">
        <f>P6395-Table3[[#This Row],[paid]]</f>
        <v>-279.58526311965659</v>
      </c>
      <c r="R6395" s="8">
        <v>4.2131343559631436</v>
      </c>
      <c r="S6395" s="8">
        <v>200</v>
      </c>
      <c r="T6395" s="10">
        <v>7.0000000000000007E-2</v>
      </c>
      <c r="U6395" s="8">
        <v>68.013186005366691</v>
      </c>
      <c r="V6395" s="10">
        <v>4.5113010231001345E-2</v>
      </c>
    </row>
    <row r="6396" spans="1:22" x14ac:dyDescent="0.25">
      <c r="A6396" s="6">
        <v>44771</v>
      </c>
      <c r="B6396" s="7" t="str">
        <f t="shared" si="99"/>
        <v>7</v>
      </c>
      <c r="C6396" s="17">
        <f>_xlfn.ISOWEEKNUM(Table3[[#This Row],[dt]])</f>
        <v>30</v>
      </c>
      <c r="D6396" s="1">
        <v>18220</v>
      </c>
      <c r="E6396" s="1" t="s">
        <v>10</v>
      </c>
      <c r="F6396" s="1" t="s">
        <v>90</v>
      </c>
      <c r="G6396" s="1" t="s">
        <v>68</v>
      </c>
      <c r="H6396" s="1" t="s">
        <v>17</v>
      </c>
      <c r="I6396" s="1" t="s">
        <v>12</v>
      </c>
      <c r="J6396" s="1" t="s">
        <v>16</v>
      </c>
      <c r="K6396" s="1" t="s">
        <v>15</v>
      </c>
      <c r="L6396" s="1" t="s">
        <v>77</v>
      </c>
      <c r="M6396" s="1">
        <v>28720</v>
      </c>
      <c r="N6396" s="17">
        <v>119.83624626043142</v>
      </c>
      <c r="O6396" s="8">
        <v>461.75605692821813</v>
      </c>
      <c r="P6396" s="8">
        <v>174.00978789401177</v>
      </c>
      <c r="Q6396" s="8">
        <f>P6396-Table3[[#This Row],[paid]]</f>
        <v>-287.74626903420636</v>
      </c>
      <c r="R6396" s="8">
        <v>1.452063072101315</v>
      </c>
      <c r="S6396" s="8">
        <v>200</v>
      </c>
      <c r="T6396" s="10">
        <v>7.0000000000000007E-2</v>
      </c>
      <c r="U6396" s="8">
        <v>2.900059621238714</v>
      </c>
      <c r="V6396" s="10">
        <v>2.7776786355308562E-3</v>
      </c>
    </row>
    <row r="6397" spans="1:22" x14ac:dyDescent="0.25">
      <c r="A6397" s="6">
        <v>44771</v>
      </c>
      <c r="B6397" s="7" t="str">
        <f t="shared" si="99"/>
        <v>7</v>
      </c>
      <c r="C6397" s="17">
        <f>_xlfn.ISOWEEKNUM(Table3[[#This Row],[dt]])</f>
        <v>30</v>
      </c>
      <c r="D6397" s="1">
        <v>15910</v>
      </c>
      <c r="E6397" s="1" t="s">
        <v>10</v>
      </c>
      <c r="F6397" s="1" t="s">
        <v>91</v>
      </c>
      <c r="G6397" s="1" t="s">
        <v>48</v>
      </c>
      <c r="H6397" s="1" t="s">
        <v>11</v>
      </c>
      <c r="I6397" s="1" t="s">
        <v>12</v>
      </c>
      <c r="J6397" s="1" t="s">
        <v>16</v>
      </c>
      <c r="K6397" s="1" t="s">
        <v>14</v>
      </c>
      <c r="L6397" s="1" t="s">
        <v>79</v>
      </c>
      <c r="M6397" s="1">
        <v>16540</v>
      </c>
      <c r="N6397" s="17">
        <v>69.71392700206259</v>
      </c>
      <c r="O6397" s="8">
        <v>386.42008646479587</v>
      </c>
      <c r="P6397" s="8">
        <v>95.527878368572672</v>
      </c>
      <c r="Q6397" s="8">
        <f>P6397-Table3[[#This Row],[paid]]</f>
        <v>-290.89220809622321</v>
      </c>
      <c r="R6397" s="8">
        <v>1.3702839945560137</v>
      </c>
      <c r="S6397" s="8">
        <v>200</v>
      </c>
      <c r="T6397" s="10">
        <v>0.15</v>
      </c>
      <c r="U6397" s="8">
        <v>60.393777532793955</v>
      </c>
      <c r="V6397" s="10">
        <v>0.10536850352692897</v>
      </c>
    </row>
    <row r="6398" spans="1:22" x14ac:dyDescent="0.25">
      <c r="A6398" s="6">
        <v>44771</v>
      </c>
      <c r="B6398" s="7" t="str">
        <f t="shared" si="99"/>
        <v>7</v>
      </c>
      <c r="C6398" s="17">
        <f>_xlfn.ISOWEEKNUM(Table3[[#This Row],[dt]])</f>
        <v>30</v>
      </c>
      <c r="D6398" s="1">
        <v>18201</v>
      </c>
      <c r="E6398" s="1" t="s">
        <v>10</v>
      </c>
      <c r="F6398" s="1" t="s">
        <v>92</v>
      </c>
      <c r="G6398" s="1" t="s">
        <v>69</v>
      </c>
      <c r="H6398" s="1" t="s">
        <v>11</v>
      </c>
      <c r="I6398" s="1" t="s">
        <v>18</v>
      </c>
      <c r="J6398" s="1" t="s">
        <v>16</v>
      </c>
      <c r="K6398" s="1" t="s">
        <v>15</v>
      </c>
      <c r="L6398" s="1" t="s">
        <v>81</v>
      </c>
      <c r="M6398" s="1">
        <v>31090</v>
      </c>
      <c r="N6398" s="17">
        <v>132.75096739758931</v>
      </c>
      <c r="O6398" s="8">
        <v>383.95707105124728</v>
      </c>
      <c r="P6398" s="8">
        <v>88.490751078468762</v>
      </c>
      <c r="Q6398" s="8">
        <f>P6398-Table3[[#This Row],[paid]]</f>
        <v>-295.46631997277854</v>
      </c>
      <c r="R6398" s="8">
        <v>0.66659213724174871</v>
      </c>
      <c r="S6398" s="8">
        <v>200</v>
      </c>
      <c r="T6398" s="10">
        <v>0.15</v>
      </c>
      <c r="U6398" s="8">
        <v>66.681748245186867</v>
      </c>
      <c r="V6398" s="10">
        <v>0.1255908055032349</v>
      </c>
    </row>
    <row r="6399" spans="1:22" x14ac:dyDescent="0.25">
      <c r="A6399" s="6">
        <v>44771</v>
      </c>
      <c r="B6399" s="7" t="str">
        <f t="shared" si="99"/>
        <v>7</v>
      </c>
      <c r="C6399" s="17">
        <f>_xlfn.ISOWEEKNUM(Table3[[#This Row],[dt]])</f>
        <v>30</v>
      </c>
      <c r="D6399" s="1">
        <v>17849</v>
      </c>
      <c r="E6399" s="1" t="s">
        <v>10</v>
      </c>
      <c r="F6399" s="1" t="s">
        <v>91</v>
      </c>
      <c r="G6399" s="1" t="s">
        <v>31</v>
      </c>
      <c r="H6399" s="1" t="s">
        <v>11</v>
      </c>
      <c r="I6399" s="1" t="s">
        <v>18</v>
      </c>
      <c r="J6399" s="1" t="s">
        <v>16</v>
      </c>
      <c r="K6399" s="1" t="s">
        <v>15</v>
      </c>
      <c r="L6399" s="1" t="s">
        <v>76</v>
      </c>
      <c r="M6399" s="1">
        <v>85020</v>
      </c>
      <c r="N6399" s="17">
        <v>101.03815627520054</v>
      </c>
      <c r="O6399" s="8">
        <v>761.2124381019554</v>
      </c>
      <c r="P6399" s="8">
        <v>457.80655523554634</v>
      </c>
      <c r="Q6399" s="8">
        <f>P6399-Table3[[#This Row],[paid]]</f>
        <v>-303.40588286640906</v>
      </c>
      <c r="R6399" s="8">
        <v>4.5310264172735444</v>
      </c>
      <c r="S6399" s="8">
        <v>200</v>
      </c>
      <c r="T6399" s="10">
        <v>0.08</v>
      </c>
      <c r="U6399" s="8">
        <v>150.6317300079964</v>
      </c>
      <c r="V6399" s="10">
        <v>5.4838201960103271E-2</v>
      </c>
    </row>
    <row r="6400" spans="1:22" x14ac:dyDescent="0.25">
      <c r="A6400" s="6">
        <v>44771</v>
      </c>
      <c r="B6400" s="7" t="str">
        <f t="shared" si="99"/>
        <v>7</v>
      </c>
      <c r="C6400" s="17">
        <f>_xlfn.ISOWEEKNUM(Table3[[#This Row],[dt]])</f>
        <v>30</v>
      </c>
      <c r="D6400" s="1">
        <v>16483</v>
      </c>
      <c r="E6400" s="1" t="s">
        <v>10</v>
      </c>
      <c r="F6400" s="1" t="s">
        <v>95</v>
      </c>
      <c r="G6400" s="1" t="s">
        <v>30</v>
      </c>
      <c r="H6400" s="1" t="s">
        <v>17</v>
      </c>
      <c r="I6400" s="1" t="s">
        <v>18</v>
      </c>
      <c r="J6400" s="1" t="s">
        <v>13</v>
      </c>
      <c r="K6400" s="1" t="s">
        <v>15</v>
      </c>
      <c r="L6400" s="1" t="s">
        <v>75</v>
      </c>
      <c r="M6400" s="1">
        <v>55250</v>
      </c>
      <c r="N6400" s="17">
        <v>138.38447088290545</v>
      </c>
      <c r="O6400" s="8">
        <v>1118.6647443043976</v>
      </c>
      <c r="P6400" s="8">
        <v>806.28035799960833</v>
      </c>
      <c r="Q6400" s="8">
        <f>P6400-Table3[[#This Row],[paid]]</f>
        <v>-312.38438630478925</v>
      </c>
      <c r="R6400" s="8">
        <v>5.8263788765854052</v>
      </c>
      <c r="S6400" s="8">
        <v>600</v>
      </c>
      <c r="T6400" s="10">
        <v>0.06</v>
      </c>
      <c r="U6400" s="8">
        <v>173.51851167903581</v>
      </c>
      <c r="V6400" s="10">
        <v>3.5868109224756806E-2</v>
      </c>
    </row>
    <row r="6401" spans="1:22" x14ac:dyDescent="0.25">
      <c r="A6401" s="6">
        <v>44771</v>
      </c>
      <c r="B6401" s="7" t="str">
        <f t="shared" si="99"/>
        <v>7</v>
      </c>
      <c r="C6401" s="17">
        <f>_xlfn.ISOWEEKNUM(Table3[[#This Row],[dt]])</f>
        <v>30</v>
      </c>
      <c r="D6401" s="1">
        <v>18367</v>
      </c>
      <c r="E6401" s="1" t="s">
        <v>10</v>
      </c>
      <c r="F6401" s="1" t="s">
        <v>93</v>
      </c>
      <c r="G6401" s="1" t="s">
        <v>70</v>
      </c>
      <c r="H6401" s="1" t="s">
        <v>11</v>
      </c>
      <c r="I6401" s="1" t="s">
        <v>21</v>
      </c>
      <c r="J6401" s="1" t="s">
        <v>13</v>
      </c>
      <c r="K6401" s="1" t="s">
        <v>15</v>
      </c>
      <c r="L6401" s="1" t="s">
        <v>78</v>
      </c>
      <c r="M6401" s="1">
        <v>21080</v>
      </c>
      <c r="N6401" s="17">
        <v>32.604049493813271</v>
      </c>
      <c r="O6401" s="8">
        <v>627.03543318385596</v>
      </c>
      <c r="P6401" s="8">
        <v>309.75597421062247</v>
      </c>
      <c r="Q6401" s="8">
        <f>P6401-Table3[[#This Row],[paid]]</f>
        <v>-317.27945897323349</v>
      </c>
      <c r="R6401" s="8">
        <v>9.5005368664220597</v>
      </c>
      <c r="S6401" s="8">
        <v>200</v>
      </c>
      <c r="T6401" s="10">
        <v>7.0000000000000007E-2</v>
      </c>
      <c r="U6401" s="8">
        <v>107.52617055922018</v>
      </c>
      <c r="V6401" s="10">
        <v>5.7855311660110438E-2</v>
      </c>
    </row>
    <row r="6402" spans="1:22" x14ac:dyDescent="0.25">
      <c r="A6402" s="6">
        <v>44771</v>
      </c>
      <c r="B6402" s="7" t="str">
        <f t="shared" ref="B6402:B6436" si="100">TEXT(A6402,"M")</f>
        <v>7</v>
      </c>
      <c r="C6402" s="17">
        <f>_xlfn.ISOWEEKNUM(Table3[[#This Row],[dt]])</f>
        <v>30</v>
      </c>
      <c r="D6402" s="1">
        <v>18006</v>
      </c>
      <c r="E6402" s="1" t="s">
        <v>10</v>
      </c>
      <c r="F6402" s="1" t="s">
        <v>90</v>
      </c>
      <c r="G6402" s="1" t="s">
        <v>69</v>
      </c>
      <c r="H6402" s="1" t="s">
        <v>11</v>
      </c>
      <c r="I6402" s="1" t="s">
        <v>12</v>
      </c>
      <c r="J6402" s="1" t="s">
        <v>16</v>
      </c>
      <c r="K6402" s="1" t="s">
        <v>14</v>
      </c>
      <c r="L6402" s="1" t="s">
        <v>79</v>
      </c>
      <c r="M6402" s="1">
        <v>14620</v>
      </c>
      <c r="N6402" s="17">
        <v>53.624044829342843</v>
      </c>
      <c r="O6402" s="8">
        <v>473.85452218564478</v>
      </c>
      <c r="P6402" s="8">
        <v>117.63887101976781</v>
      </c>
      <c r="Q6402" s="8">
        <f>P6402-Table3[[#This Row],[paid]]</f>
        <v>-356.21565116587698</v>
      </c>
      <c r="R6402" s="8">
        <v>2.1937709360446513</v>
      </c>
      <c r="S6402" s="8">
        <v>200</v>
      </c>
      <c r="T6402" s="10">
        <v>0.08</v>
      </c>
      <c r="U6402" s="8">
        <v>22.121848784566474</v>
      </c>
      <c r="V6402" s="10">
        <v>3.134146702927975E-2</v>
      </c>
    </row>
    <row r="6403" spans="1:22" x14ac:dyDescent="0.25">
      <c r="A6403" s="6">
        <v>44771</v>
      </c>
      <c r="B6403" s="7" t="str">
        <f t="shared" si="100"/>
        <v>7</v>
      </c>
      <c r="C6403" s="17">
        <f>_xlfn.ISOWEEKNUM(Table3[[#This Row],[dt]])</f>
        <v>30</v>
      </c>
      <c r="D6403" s="1">
        <v>12780</v>
      </c>
      <c r="E6403" s="1" t="s">
        <v>10</v>
      </c>
      <c r="F6403" s="1" t="s">
        <v>94</v>
      </c>
      <c r="G6403" s="1" t="s">
        <v>59</v>
      </c>
      <c r="H6403" s="1" t="s">
        <v>19</v>
      </c>
      <c r="I6403" s="1" t="s">
        <v>18</v>
      </c>
      <c r="J6403" s="1" t="s">
        <v>16</v>
      </c>
      <c r="K6403" s="1" t="s">
        <v>15</v>
      </c>
      <c r="L6403" s="1" t="s">
        <v>79</v>
      </c>
      <c r="M6403" s="1">
        <v>26390</v>
      </c>
      <c r="N6403" s="17">
        <v>9.8684948582112799</v>
      </c>
      <c r="O6403" s="8">
        <v>523.82653787940058</v>
      </c>
      <c r="P6403" s="8">
        <v>143.59387487937448</v>
      </c>
      <c r="Q6403" s="8">
        <f>P6403-Table3[[#This Row],[paid]]</f>
        <v>-380.23266300002609</v>
      </c>
      <c r="R6403" s="8">
        <v>14.550737163316684</v>
      </c>
      <c r="S6403" s="8">
        <v>200</v>
      </c>
      <c r="T6403" s="10">
        <v>0.04</v>
      </c>
      <c r="U6403" s="8">
        <v>22.280030675141212</v>
      </c>
      <c r="V6403" s="10">
        <v>2.5860005860112386E-2</v>
      </c>
    </row>
    <row r="6404" spans="1:22" x14ac:dyDescent="0.25">
      <c r="A6404" s="6">
        <v>44771</v>
      </c>
      <c r="B6404" s="7" t="str">
        <f t="shared" si="100"/>
        <v>7</v>
      </c>
      <c r="C6404" s="17">
        <f>_xlfn.ISOWEEKNUM(Table3[[#This Row],[dt]])</f>
        <v>30</v>
      </c>
      <c r="D6404" s="1">
        <v>2796</v>
      </c>
      <c r="E6404" s="1" t="s">
        <v>10</v>
      </c>
      <c r="F6404" s="1" t="s">
        <v>89</v>
      </c>
      <c r="G6404" s="1" t="s">
        <v>60</v>
      </c>
      <c r="H6404" s="1" t="s">
        <v>17</v>
      </c>
      <c r="I6404" s="1" t="s">
        <v>12</v>
      </c>
      <c r="J6404" s="1" t="s">
        <v>13</v>
      </c>
      <c r="K6404" s="1" t="s">
        <v>14</v>
      </c>
      <c r="L6404" s="1" t="s">
        <v>79</v>
      </c>
      <c r="M6404" s="1">
        <v>12320</v>
      </c>
      <c r="N6404" s="17">
        <v>18.06617175327651</v>
      </c>
      <c r="O6404" s="8">
        <v>511.69344925447535</v>
      </c>
      <c r="P6404" s="8">
        <v>96.295226450602399</v>
      </c>
      <c r="Q6404" s="8">
        <f>P6404-Table3[[#This Row],[paid]]</f>
        <v>-415.39822280387295</v>
      </c>
      <c r="R6404" s="8">
        <v>5.3301400964007852</v>
      </c>
      <c r="S6404" s="8">
        <v>200</v>
      </c>
      <c r="T6404" s="10">
        <v>0.11</v>
      </c>
      <c r="U6404" s="8">
        <v>5.2593607650745522</v>
      </c>
      <c r="V6404" s="10">
        <v>9.1028409176864434E-3</v>
      </c>
    </row>
    <row r="6405" spans="1:22" x14ac:dyDescent="0.25">
      <c r="A6405" s="6">
        <v>44771</v>
      </c>
      <c r="B6405" s="7" t="str">
        <f t="shared" si="100"/>
        <v>7</v>
      </c>
      <c r="C6405" s="17">
        <f>_xlfn.ISOWEEKNUM(Table3[[#This Row],[dt]])</f>
        <v>30</v>
      </c>
      <c r="D6405" s="1">
        <v>3010</v>
      </c>
      <c r="E6405" s="1" t="s">
        <v>24</v>
      </c>
      <c r="F6405" s="1" t="s">
        <v>94</v>
      </c>
      <c r="G6405" s="1" t="s">
        <v>60</v>
      </c>
      <c r="H6405" s="1" t="s">
        <v>11</v>
      </c>
      <c r="I6405" s="1" t="s">
        <v>18</v>
      </c>
      <c r="J6405" s="1" t="s">
        <v>13</v>
      </c>
      <c r="K6405" s="1" t="s">
        <v>15</v>
      </c>
      <c r="L6405" s="1" t="s">
        <v>77</v>
      </c>
      <c r="M6405" s="1">
        <v>16700</v>
      </c>
      <c r="N6405" s="17">
        <v>45.868163362789588</v>
      </c>
      <c r="O6405" s="8">
        <v>509.03045790708296</v>
      </c>
      <c r="P6405" s="8">
        <v>84.595261593904596</v>
      </c>
      <c r="Q6405" s="8">
        <f>P6405-Table3[[#This Row],[paid]]</f>
        <v>-424.43519631317838</v>
      </c>
      <c r="R6405" s="8">
        <v>1.8443132532865323</v>
      </c>
      <c r="S6405" s="8">
        <v>200</v>
      </c>
      <c r="T6405" s="10">
        <v>0.06</v>
      </c>
      <c r="U6405" s="8">
        <v>19.26326392516318</v>
      </c>
      <c r="V6405" s="10">
        <v>3.7951818187397492E-2</v>
      </c>
    </row>
    <row r="6406" spans="1:22" x14ac:dyDescent="0.25">
      <c r="A6406" s="6">
        <v>44771</v>
      </c>
      <c r="B6406" s="7" t="str">
        <f t="shared" si="100"/>
        <v>7</v>
      </c>
      <c r="C6406" s="17">
        <f>_xlfn.ISOWEEKNUM(Table3[[#This Row],[dt]])</f>
        <v>30</v>
      </c>
      <c r="D6406" s="1">
        <v>17956</v>
      </c>
      <c r="E6406" s="1" t="s">
        <v>10</v>
      </c>
      <c r="F6406" s="1" t="s">
        <v>95</v>
      </c>
      <c r="G6406" s="1" t="s">
        <v>69</v>
      </c>
      <c r="H6406" s="1" t="s">
        <v>11</v>
      </c>
      <c r="I6406" s="1" t="s">
        <v>18</v>
      </c>
      <c r="J6406" s="1" t="s">
        <v>13</v>
      </c>
      <c r="K6406" s="1" t="s">
        <v>14</v>
      </c>
      <c r="L6406" s="1" t="s">
        <v>81</v>
      </c>
      <c r="M6406" s="1">
        <v>375350</v>
      </c>
      <c r="N6406" s="17">
        <v>572.2805371488887</v>
      </c>
      <c r="O6406" s="8">
        <v>5131.1596014221959</v>
      </c>
      <c r="P6406" s="8">
        <v>4705.8698283630965</v>
      </c>
      <c r="Q6406" s="8">
        <f>P6406-Table3[[#This Row],[paid]]</f>
        <v>-425.28977305909939</v>
      </c>
      <c r="R6406" s="8">
        <v>8.2230121817663413</v>
      </c>
      <c r="S6406" s="8">
        <v>4000</v>
      </c>
      <c r="T6406" s="10">
        <v>0.08</v>
      </c>
      <c r="U6406" s="8">
        <v>406.4223242940987</v>
      </c>
      <c r="V6406" s="10">
        <v>1.4394162295088027E-2</v>
      </c>
    </row>
    <row r="6407" spans="1:22" x14ac:dyDescent="0.25">
      <c r="A6407" s="6">
        <v>44771</v>
      </c>
      <c r="B6407" s="7" t="str">
        <f t="shared" si="100"/>
        <v>7</v>
      </c>
      <c r="C6407" s="17">
        <f>_xlfn.ISOWEEKNUM(Table3[[#This Row],[dt]])</f>
        <v>30</v>
      </c>
      <c r="D6407" s="1">
        <v>18179</v>
      </c>
      <c r="E6407" s="1" t="s">
        <v>10</v>
      </c>
      <c r="F6407" s="1" t="s">
        <v>94</v>
      </c>
      <c r="G6407" s="1" t="s">
        <v>56</v>
      </c>
      <c r="H6407" s="1" t="s">
        <v>11</v>
      </c>
      <c r="I6407" s="1" t="s">
        <v>18</v>
      </c>
      <c r="J6407" s="1" t="s">
        <v>16</v>
      </c>
      <c r="K6407" s="1" t="s">
        <v>15</v>
      </c>
      <c r="L6407" s="1" t="s">
        <v>78</v>
      </c>
      <c r="M6407" s="1">
        <v>27560</v>
      </c>
      <c r="N6407" s="17">
        <v>65.159705159705155</v>
      </c>
      <c r="O6407" s="8">
        <v>563.11817968601929</v>
      </c>
      <c r="P6407" s="8">
        <v>119.91050509284604</v>
      </c>
      <c r="Q6407" s="8">
        <f>P6407-Table3[[#This Row],[paid]]</f>
        <v>-443.20767459317324</v>
      </c>
      <c r="R6407" s="8">
        <v>1.8402554891699978</v>
      </c>
      <c r="S6407" s="8">
        <v>200</v>
      </c>
      <c r="T6407" s="10">
        <v>0.08</v>
      </c>
      <c r="U6407" s="8">
        <v>48.624761378823628</v>
      </c>
      <c r="V6407" s="10">
        <v>6.758479492848124E-2</v>
      </c>
    </row>
    <row r="6408" spans="1:22" x14ac:dyDescent="0.25">
      <c r="A6408" s="6">
        <v>44771</v>
      </c>
      <c r="B6408" s="7" t="str">
        <f t="shared" si="100"/>
        <v>7</v>
      </c>
      <c r="C6408" s="17">
        <f>_xlfn.ISOWEEKNUM(Table3[[#This Row],[dt]])</f>
        <v>30</v>
      </c>
      <c r="D6408" s="1">
        <v>3534</v>
      </c>
      <c r="E6408" s="1" t="s">
        <v>10</v>
      </c>
      <c r="F6408" s="1" t="s">
        <v>92</v>
      </c>
      <c r="G6408" s="1" t="s">
        <v>60</v>
      </c>
      <c r="H6408" s="1" t="s">
        <v>11</v>
      </c>
      <c r="I6408" s="1" t="s">
        <v>18</v>
      </c>
      <c r="J6408" s="1" t="s">
        <v>13</v>
      </c>
      <c r="K6408" s="1" t="s">
        <v>14</v>
      </c>
      <c r="L6408" s="1" t="s">
        <v>78</v>
      </c>
      <c r="M6408" s="1">
        <v>41160</v>
      </c>
      <c r="N6408" s="17">
        <v>78.464052287581694</v>
      </c>
      <c r="O6408" s="8">
        <v>1218.1205185150184</v>
      </c>
      <c r="P6408" s="8">
        <v>758.56088934395655</v>
      </c>
      <c r="Q6408" s="8">
        <f>P6408-Table3[[#This Row],[paid]]</f>
        <v>-459.55962917106183</v>
      </c>
      <c r="R6408" s="8">
        <v>9.6676231628176055</v>
      </c>
      <c r="S6408" s="8">
        <v>400</v>
      </c>
      <c r="T6408" s="10">
        <v>0.08</v>
      </c>
      <c r="U6408" s="8">
        <v>25.680687784488779</v>
      </c>
      <c r="V6408" s="10">
        <v>5.6424140644132058E-3</v>
      </c>
    </row>
    <row r="6409" spans="1:22" x14ac:dyDescent="0.25">
      <c r="A6409" s="6">
        <v>44771</v>
      </c>
      <c r="B6409" s="7" t="str">
        <f t="shared" si="100"/>
        <v>7</v>
      </c>
      <c r="C6409" s="17">
        <f>_xlfn.ISOWEEKNUM(Table3[[#This Row],[dt]])</f>
        <v>30</v>
      </c>
      <c r="D6409" s="1">
        <v>17268</v>
      </c>
      <c r="E6409" s="1" t="s">
        <v>10</v>
      </c>
      <c r="F6409" s="1" t="s">
        <v>95</v>
      </c>
      <c r="G6409" s="1" t="s">
        <v>48</v>
      </c>
      <c r="H6409" s="1" t="s">
        <v>11</v>
      </c>
      <c r="I6409" s="1" t="s">
        <v>18</v>
      </c>
      <c r="J6409" s="1" t="s">
        <v>16</v>
      </c>
      <c r="K6409" s="1" t="s">
        <v>14</v>
      </c>
      <c r="L6409" s="1" t="s">
        <v>78</v>
      </c>
      <c r="M6409" s="1">
        <v>53510</v>
      </c>
      <c r="N6409" s="17">
        <v>201.99950491985891</v>
      </c>
      <c r="O6409" s="8">
        <v>1034.6944639048545</v>
      </c>
      <c r="P6409" s="8">
        <v>571.05947937732083</v>
      </c>
      <c r="Q6409" s="8">
        <f>P6409-Table3[[#This Row],[paid]]</f>
        <v>-463.63498452753367</v>
      </c>
      <c r="R6409" s="8">
        <v>2.8270340543848484</v>
      </c>
      <c r="S6409" s="8">
        <v>600</v>
      </c>
      <c r="T6409" s="10">
        <v>0.15</v>
      </c>
      <c r="U6409" s="8">
        <v>507.91672888156461</v>
      </c>
      <c r="V6409" s="10">
        <v>0.14823812790785337</v>
      </c>
    </row>
    <row r="6410" spans="1:22" x14ac:dyDescent="0.25">
      <c r="A6410" s="6">
        <v>44771</v>
      </c>
      <c r="B6410" s="7" t="str">
        <f t="shared" si="100"/>
        <v>7</v>
      </c>
      <c r="C6410" s="17">
        <f>_xlfn.ISOWEEKNUM(Table3[[#This Row],[dt]])</f>
        <v>30</v>
      </c>
      <c r="D6410" s="1">
        <v>2647</v>
      </c>
      <c r="E6410" s="1" t="s">
        <v>10</v>
      </c>
      <c r="F6410" s="1" t="s">
        <v>90</v>
      </c>
      <c r="G6410" s="1" t="s">
        <v>48</v>
      </c>
      <c r="H6410" s="1" t="s">
        <v>11</v>
      </c>
      <c r="I6410" s="1" t="s">
        <v>21</v>
      </c>
      <c r="J6410" s="1" t="s">
        <v>13</v>
      </c>
      <c r="K6410" s="1" t="s">
        <v>14</v>
      </c>
      <c r="L6410" s="1" t="s">
        <v>77</v>
      </c>
      <c r="M6410" s="1">
        <v>88280</v>
      </c>
      <c r="N6410" s="17">
        <v>332.9943677982742</v>
      </c>
      <c r="O6410" s="8">
        <v>1993.1149856954025</v>
      </c>
      <c r="P6410" s="8">
        <v>1515.2878187463627</v>
      </c>
      <c r="Q6410" s="8">
        <f>P6410-Table3[[#This Row],[paid]]</f>
        <v>-477.82716694903979</v>
      </c>
      <c r="R6410" s="8">
        <v>4.5504908349210105</v>
      </c>
      <c r="S6410" s="8">
        <v>1400</v>
      </c>
      <c r="T6410" s="10">
        <v>0.08</v>
      </c>
      <c r="U6410" s="8">
        <v>558.25220182097235</v>
      </c>
      <c r="V6410" s="10">
        <v>6.1402218433858222E-2</v>
      </c>
    </row>
    <row r="6411" spans="1:22" x14ac:dyDescent="0.25">
      <c r="A6411" s="6">
        <v>44771</v>
      </c>
      <c r="B6411" s="7" t="str">
        <f t="shared" si="100"/>
        <v>7</v>
      </c>
      <c r="C6411" s="17">
        <f>_xlfn.ISOWEEKNUM(Table3[[#This Row],[dt]])</f>
        <v>30</v>
      </c>
      <c r="D6411" s="1">
        <v>15974</v>
      </c>
      <c r="E6411" s="1" t="s">
        <v>10</v>
      </c>
      <c r="F6411" s="1" t="s">
        <v>91</v>
      </c>
      <c r="G6411" s="1" t="s">
        <v>47</v>
      </c>
      <c r="H6411" s="1" t="s">
        <v>11</v>
      </c>
      <c r="I6411" s="1" t="s">
        <v>12</v>
      </c>
      <c r="J6411" s="1" t="s">
        <v>16</v>
      </c>
      <c r="K6411" s="1" t="s">
        <v>14</v>
      </c>
      <c r="L6411" s="1" t="s">
        <v>81</v>
      </c>
      <c r="M6411" s="1">
        <v>73050</v>
      </c>
      <c r="N6411" s="17">
        <v>183.8156239277136</v>
      </c>
      <c r="O6411" s="8">
        <v>1587.0219589221674</v>
      </c>
      <c r="P6411" s="8">
        <v>1104.9978468418958</v>
      </c>
      <c r="Q6411" s="8">
        <f>P6411-Table3[[#This Row],[paid]]</f>
        <v>-482.02411208027161</v>
      </c>
      <c r="R6411" s="8">
        <v>6.0114468140991191</v>
      </c>
      <c r="S6411" s="8">
        <v>1000</v>
      </c>
      <c r="T6411" s="10">
        <v>0.09</v>
      </c>
      <c r="U6411" s="8">
        <v>450.74389682325568</v>
      </c>
      <c r="V6411" s="10">
        <v>6.798563727393829E-2</v>
      </c>
    </row>
    <row r="6412" spans="1:22" x14ac:dyDescent="0.25">
      <c r="A6412" s="6">
        <v>44771</v>
      </c>
      <c r="B6412" s="7" t="str">
        <f t="shared" si="100"/>
        <v>7</v>
      </c>
      <c r="C6412" s="17">
        <f>_xlfn.ISOWEEKNUM(Table3[[#This Row],[dt]])</f>
        <v>30</v>
      </c>
      <c r="D6412" s="1">
        <v>15372</v>
      </c>
      <c r="E6412" s="1" t="s">
        <v>10</v>
      </c>
      <c r="F6412" s="1" t="s">
        <v>90</v>
      </c>
      <c r="G6412" s="1" t="s">
        <v>30</v>
      </c>
      <c r="H6412" s="1" t="s">
        <v>11</v>
      </c>
      <c r="I6412" s="1" t="s">
        <v>12</v>
      </c>
      <c r="J6412" s="1" t="s">
        <v>16</v>
      </c>
      <c r="K6412" s="1" t="s">
        <v>15</v>
      </c>
      <c r="L6412" s="1" t="s">
        <v>75</v>
      </c>
      <c r="M6412" s="1">
        <v>81160</v>
      </c>
      <c r="N6412" s="17">
        <v>364.9943507831365</v>
      </c>
      <c r="O6412" s="8">
        <v>745.23714271936262</v>
      </c>
      <c r="P6412" s="8">
        <v>223.3229450626711</v>
      </c>
      <c r="Q6412" s="8">
        <f>P6412-Table3[[#This Row],[paid]]</f>
        <v>-521.9141976566915</v>
      </c>
      <c r="R6412" s="8">
        <v>0.61185315494200543</v>
      </c>
      <c r="S6412" s="8">
        <v>200</v>
      </c>
      <c r="T6412" s="10">
        <v>0.105</v>
      </c>
      <c r="U6412" s="8">
        <v>31.804622390192225</v>
      </c>
      <c r="V6412" s="10">
        <v>2.3735896895313718E-2</v>
      </c>
    </row>
    <row r="6413" spans="1:22" x14ac:dyDescent="0.25">
      <c r="A6413" s="6">
        <v>44771</v>
      </c>
      <c r="B6413" s="7" t="str">
        <f t="shared" si="100"/>
        <v>7</v>
      </c>
      <c r="C6413" s="17">
        <f>_xlfn.ISOWEEKNUM(Table3[[#This Row],[dt]])</f>
        <v>30</v>
      </c>
      <c r="D6413" s="1">
        <v>18082</v>
      </c>
      <c r="E6413" s="1" t="s">
        <v>24</v>
      </c>
      <c r="F6413" s="1" t="s">
        <v>94</v>
      </c>
      <c r="G6413" s="1" t="s">
        <v>31</v>
      </c>
      <c r="H6413" s="1" t="s">
        <v>11</v>
      </c>
      <c r="I6413" s="1" t="s">
        <v>12</v>
      </c>
      <c r="J6413" s="1" t="s">
        <v>13</v>
      </c>
      <c r="K6413" s="1" t="s">
        <v>15</v>
      </c>
      <c r="L6413" s="1" t="s">
        <v>79</v>
      </c>
      <c r="M6413" s="1">
        <v>36950</v>
      </c>
      <c r="N6413" s="17">
        <v>200.81521739130434</v>
      </c>
      <c r="O6413" s="8">
        <v>1271.7410949910234</v>
      </c>
      <c r="P6413" s="8">
        <v>733.86484039102822</v>
      </c>
      <c r="Q6413" s="8">
        <f>P6413-Table3[[#This Row],[paid]]</f>
        <v>-537.87625459999515</v>
      </c>
      <c r="R6413" s="8">
        <v>3.6544284338822517</v>
      </c>
      <c r="S6413" s="8">
        <v>600</v>
      </c>
      <c r="T6413" s="10">
        <v>0.15</v>
      </c>
      <c r="U6413" s="8">
        <v>105.78677982090609</v>
      </c>
      <c r="V6413" s="10">
        <v>2.4025037036461031E-2</v>
      </c>
    </row>
    <row r="6414" spans="1:22" x14ac:dyDescent="0.25">
      <c r="A6414" s="6">
        <v>44771</v>
      </c>
      <c r="B6414" s="7" t="str">
        <f t="shared" si="100"/>
        <v>7</v>
      </c>
      <c r="C6414" s="17">
        <f>_xlfn.ISOWEEKNUM(Table3[[#This Row],[dt]])</f>
        <v>30</v>
      </c>
      <c r="D6414" s="1">
        <v>16537</v>
      </c>
      <c r="E6414" s="1" t="s">
        <v>10</v>
      </c>
      <c r="F6414" s="1" t="s">
        <v>94</v>
      </c>
      <c r="G6414" s="1" t="s">
        <v>48</v>
      </c>
      <c r="H6414" s="1" t="s">
        <v>17</v>
      </c>
      <c r="I6414" s="1" t="s">
        <v>12</v>
      </c>
      <c r="J6414" s="1" t="s">
        <v>16</v>
      </c>
      <c r="K6414" s="1" t="s">
        <v>15</v>
      </c>
      <c r="L6414" s="1" t="s">
        <v>79</v>
      </c>
      <c r="M6414" s="1">
        <v>25780</v>
      </c>
      <c r="N6414" s="17">
        <v>63.279332351497295</v>
      </c>
      <c r="O6414" s="8">
        <v>742.90287411610427</v>
      </c>
      <c r="P6414" s="8">
        <v>195.87665781698135</v>
      </c>
      <c r="Q6414" s="8">
        <f>P6414-Table3[[#This Row],[paid]]</f>
        <v>-547.02621629912289</v>
      </c>
      <c r="R6414" s="8">
        <v>3.0954286421504347</v>
      </c>
      <c r="S6414" s="8">
        <v>200</v>
      </c>
      <c r="T6414" s="10">
        <v>7.4999999999999997E-2</v>
      </c>
      <c r="U6414" s="8">
        <v>69.706547824985265</v>
      </c>
      <c r="V6414" s="10">
        <v>5.9311599964534861E-2</v>
      </c>
    </row>
    <row r="6415" spans="1:22" x14ac:dyDescent="0.25">
      <c r="A6415" s="6">
        <v>44771</v>
      </c>
      <c r="B6415" s="7" t="str">
        <f t="shared" si="100"/>
        <v>7</v>
      </c>
      <c r="C6415" s="17">
        <f>_xlfn.ISOWEEKNUM(Table3[[#This Row],[dt]])</f>
        <v>30</v>
      </c>
      <c r="D6415" s="1">
        <v>18184</v>
      </c>
      <c r="E6415" s="1" t="s">
        <v>10</v>
      </c>
      <c r="F6415" s="1" t="s">
        <v>90</v>
      </c>
      <c r="G6415" s="1" t="s">
        <v>62</v>
      </c>
      <c r="H6415" s="1" t="s">
        <v>11</v>
      </c>
      <c r="I6415" s="1" t="s">
        <v>12</v>
      </c>
      <c r="J6415" s="1" t="s">
        <v>13</v>
      </c>
      <c r="K6415" s="1" t="s">
        <v>15</v>
      </c>
      <c r="L6415" s="1" t="s">
        <v>76</v>
      </c>
      <c r="M6415" s="1">
        <v>73740</v>
      </c>
      <c r="N6415" s="17">
        <v>275.40208080149392</v>
      </c>
      <c r="O6415" s="8">
        <v>886.28150194830232</v>
      </c>
      <c r="P6415" s="8">
        <v>322.86212938152875</v>
      </c>
      <c r="Q6415" s="8">
        <f>P6415-Table3[[#This Row],[paid]]</f>
        <v>-563.41937256677352</v>
      </c>
      <c r="R6415" s="8">
        <v>1.1723300290321459</v>
      </c>
      <c r="S6415" s="8">
        <v>400</v>
      </c>
      <c r="T6415" s="10">
        <v>7.0000000000000007E-2</v>
      </c>
      <c r="U6415" s="8">
        <v>60.234409077204326</v>
      </c>
      <c r="V6415" s="10">
        <v>3.1093978717060392E-2</v>
      </c>
    </row>
    <row r="6416" spans="1:22" x14ac:dyDescent="0.25">
      <c r="A6416" s="6">
        <v>44771</v>
      </c>
      <c r="B6416" s="7" t="str">
        <f t="shared" si="100"/>
        <v>7</v>
      </c>
      <c r="C6416" s="17">
        <f>_xlfn.ISOWEEKNUM(Table3[[#This Row],[dt]])</f>
        <v>30</v>
      </c>
      <c r="D6416" s="1">
        <v>15242</v>
      </c>
      <c r="E6416" s="1" t="s">
        <v>143</v>
      </c>
      <c r="F6416" s="1" t="s">
        <v>89</v>
      </c>
      <c r="G6416" s="1" t="s">
        <v>57</v>
      </c>
      <c r="H6416" s="1" t="s">
        <v>11</v>
      </c>
      <c r="I6416" s="1" t="s">
        <v>18</v>
      </c>
      <c r="J6416" s="1" t="s">
        <v>13</v>
      </c>
      <c r="K6416" s="1" t="s">
        <v>14</v>
      </c>
      <c r="L6416" s="1" t="s">
        <v>75</v>
      </c>
      <c r="M6416" s="1">
        <v>64200</v>
      </c>
      <c r="N6416" s="17">
        <v>191.2654885232582</v>
      </c>
      <c r="O6416" s="8">
        <v>2064.2534028952409</v>
      </c>
      <c r="P6416" s="8">
        <v>1495.5319528051377</v>
      </c>
      <c r="Q6416" s="8">
        <f>P6416-Table3[[#This Row],[paid]]</f>
        <v>-568.72145009010319</v>
      </c>
      <c r="R6416" s="8">
        <v>7.8191416776334881</v>
      </c>
      <c r="S6416" s="8">
        <v>1200</v>
      </c>
      <c r="T6416" s="10">
        <v>0.14000000000000001</v>
      </c>
      <c r="U6416" s="8">
        <v>174.22949299694733</v>
      </c>
      <c r="V6416" s="10">
        <v>1.9416668950708892E-2</v>
      </c>
    </row>
    <row r="6417" spans="1:22" x14ac:dyDescent="0.25">
      <c r="A6417" s="6">
        <v>44771</v>
      </c>
      <c r="B6417" s="7" t="str">
        <f t="shared" si="100"/>
        <v>7</v>
      </c>
      <c r="C6417" s="17">
        <f>_xlfn.ISOWEEKNUM(Table3[[#This Row],[dt]])</f>
        <v>30</v>
      </c>
      <c r="D6417" s="1">
        <v>17282</v>
      </c>
      <c r="E6417" s="1" t="s">
        <v>10</v>
      </c>
      <c r="F6417" s="1" t="s">
        <v>91</v>
      </c>
      <c r="G6417" s="1" t="s">
        <v>32</v>
      </c>
      <c r="H6417" s="1" t="s">
        <v>17</v>
      </c>
      <c r="I6417" s="1" t="s">
        <v>18</v>
      </c>
      <c r="J6417" s="1" t="s">
        <v>13</v>
      </c>
      <c r="K6417" s="1" t="s">
        <v>14</v>
      </c>
      <c r="L6417" s="1" t="s">
        <v>76</v>
      </c>
      <c r="M6417" s="1">
        <v>46750</v>
      </c>
      <c r="N6417" s="17">
        <v>82.231056075423908</v>
      </c>
      <c r="O6417" s="8">
        <v>1299.1560145600081</v>
      </c>
      <c r="P6417" s="8">
        <v>712.20647389338853</v>
      </c>
      <c r="Q6417" s="8">
        <f>P6417-Table3[[#This Row],[paid]]</f>
        <v>-586.94954066661955</v>
      </c>
      <c r="R6417" s="8">
        <v>8.6610400970667225</v>
      </c>
      <c r="S6417" s="8">
        <v>400</v>
      </c>
      <c r="T6417" s="10">
        <v>7.0000000000000007E-2</v>
      </c>
      <c r="U6417" s="8">
        <v>121.0146706875309</v>
      </c>
      <c r="V6417" s="10">
        <v>2.831919186440069E-2</v>
      </c>
    </row>
    <row r="6418" spans="1:22" x14ac:dyDescent="0.25">
      <c r="A6418" s="6">
        <v>44771</v>
      </c>
      <c r="B6418" s="7" t="str">
        <f t="shared" si="100"/>
        <v>7</v>
      </c>
      <c r="C6418" s="17">
        <f>_xlfn.ISOWEEKNUM(Table3[[#This Row],[dt]])</f>
        <v>30</v>
      </c>
      <c r="D6418" s="1">
        <v>16256</v>
      </c>
      <c r="E6418" s="1" t="s">
        <v>10</v>
      </c>
      <c r="F6418" s="1" t="s">
        <v>94</v>
      </c>
      <c r="G6418" s="1" t="s">
        <v>54</v>
      </c>
      <c r="H6418" s="1" t="s">
        <v>17</v>
      </c>
      <c r="I6418" s="1" t="s">
        <v>12</v>
      </c>
      <c r="J6418" s="1" t="s">
        <v>16</v>
      </c>
      <c r="K6418" s="1" t="s">
        <v>14</v>
      </c>
      <c r="L6418" s="1" t="s">
        <v>76</v>
      </c>
      <c r="M6418" s="1">
        <v>49860</v>
      </c>
      <c r="N6418" s="17">
        <v>135.9833075937305</v>
      </c>
      <c r="O6418" s="8">
        <v>878.27997223757711</v>
      </c>
      <c r="P6418" s="8">
        <v>239.82211971525203</v>
      </c>
      <c r="Q6418" s="8">
        <f>P6418-Table3[[#This Row],[paid]]</f>
        <v>-638.45785252232508</v>
      </c>
      <c r="R6418" s="8">
        <v>1.7636144020834879</v>
      </c>
      <c r="S6418" s="8">
        <v>400</v>
      </c>
      <c r="T6418" s="10">
        <v>0.1</v>
      </c>
      <c r="U6418" s="8">
        <v>33.954829323051008</v>
      </c>
      <c r="V6418" s="10">
        <v>2.3597232095303657E-2</v>
      </c>
    </row>
    <row r="6419" spans="1:22" x14ac:dyDescent="0.25">
      <c r="A6419" s="6">
        <v>44771</v>
      </c>
      <c r="B6419" s="7" t="str">
        <f t="shared" si="100"/>
        <v>7</v>
      </c>
      <c r="C6419" s="17">
        <f>_xlfn.ISOWEEKNUM(Table3[[#This Row],[dt]])</f>
        <v>30</v>
      </c>
      <c r="D6419" s="1">
        <v>9315</v>
      </c>
      <c r="E6419" s="1" t="s">
        <v>10</v>
      </c>
      <c r="F6419" s="1" t="s">
        <v>95</v>
      </c>
      <c r="G6419" s="1" t="s">
        <v>32</v>
      </c>
      <c r="H6419" s="1" t="s">
        <v>17</v>
      </c>
      <c r="I6419" s="1" t="s">
        <v>18</v>
      </c>
      <c r="J6419" s="1" t="s">
        <v>16</v>
      </c>
      <c r="K6419" s="1" t="s">
        <v>14</v>
      </c>
      <c r="L6419" s="1" t="s">
        <v>81</v>
      </c>
      <c r="M6419" s="1">
        <v>43300</v>
      </c>
      <c r="N6419" s="17">
        <v>154.56399796022438</v>
      </c>
      <c r="O6419" s="8">
        <v>894.61022288848721</v>
      </c>
      <c r="P6419" s="8">
        <v>219.48338518370159</v>
      </c>
      <c r="Q6419" s="8">
        <f>P6419-Table3[[#This Row],[paid]]</f>
        <v>-675.12683770478566</v>
      </c>
      <c r="R6419" s="8">
        <v>1.4200162268071224</v>
      </c>
      <c r="S6419" s="8">
        <v>200</v>
      </c>
      <c r="T6419" s="10">
        <v>7.0000000000000007E-2</v>
      </c>
      <c r="U6419" s="8">
        <v>6.1595291001756758</v>
      </c>
      <c r="V6419" s="10">
        <v>4.677293374636929E-3</v>
      </c>
    </row>
    <row r="6420" spans="1:22" x14ac:dyDescent="0.25">
      <c r="A6420" s="6">
        <v>44771</v>
      </c>
      <c r="B6420" s="7" t="str">
        <f t="shared" si="100"/>
        <v>7</v>
      </c>
      <c r="C6420" s="17">
        <f>_xlfn.ISOWEEKNUM(Table3[[#This Row],[dt]])</f>
        <v>30</v>
      </c>
      <c r="D6420" s="1">
        <v>16861</v>
      </c>
      <c r="E6420" s="1" t="s">
        <v>10</v>
      </c>
      <c r="F6420" s="1" t="s">
        <v>90</v>
      </c>
      <c r="G6420" s="1" t="s">
        <v>70</v>
      </c>
      <c r="H6420" s="1" t="s">
        <v>11</v>
      </c>
      <c r="I6420" s="1" t="s">
        <v>18</v>
      </c>
      <c r="J6420" s="1" t="s">
        <v>13</v>
      </c>
      <c r="K6420" s="1" t="s">
        <v>15</v>
      </c>
      <c r="L6420" s="1" t="s">
        <v>76</v>
      </c>
      <c r="M6420" s="1">
        <v>48130</v>
      </c>
      <c r="N6420" s="17">
        <v>181.03213056228483</v>
      </c>
      <c r="O6420" s="8">
        <v>827.06443352949987</v>
      </c>
      <c r="P6420" s="8">
        <v>140.98421517338471</v>
      </c>
      <c r="Q6420" s="8">
        <f>P6420-Table3[[#This Row],[paid]]</f>
        <v>-686.08021835611521</v>
      </c>
      <c r="R6420" s="8">
        <v>0.7787800692368172</v>
      </c>
      <c r="S6420" s="8">
        <v>200</v>
      </c>
      <c r="T6420" s="10">
        <v>7.0000000000000007E-2</v>
      </c>
      <c r="U6420" s="8">
        <v>55.88938282805794</v>
      </c>
      <c r="V6420" s="10">
        <v>6.6070496803872988E-2</v>
      </c>
    </row>
    <row r="6421" spans="1:22" x14ac:dyDescent="0.25">
      <c r="A6421" s="6">
        <v>44771</v>
      </c>
      <c r="B6421" s="7" t="str">
        <f t="shared" si="100"/>
        <v>7</v>
      </c>
      <c r="C6421" s="17">
        <f>_xlfn.ISOWEEKNUM(Table3[[#This Row],[dt]])</f>
        <v>30</v>
      </c>
      <c r="D6421" s="1">
        <v>16862</v>
      </c>
      <c r="E6421" s="1" t="s">
        <v>10</v>
      </c>
      <c r="F6421" s="1" t="s">
        <v>94</v>
      </c>
      <c r="G6421" s="1" t="s">
        <v>27</v>
      </c>
      <c r="H6421" s="1" t="s">
        <v>17</v>
      </c>
      <c r="I6421" s="1" t="s">
        <v>12</v>
      </c>
      <c r="J6421" s="1" t="s">
        <v>13</v>
      </c>
      <c r="K6421" s="1" t="s">
        <v>14</v>
      </c>
      <c r="L6421" s="1" t="s">
        <v>79</v>
      </c>
      <c r="M6421" s="1">
        <v>32690</v>
      </c>
      <c r="N6421" s="17">
        <v>83.161424606845515</v>
      </c>
      <c r="O6421" s="8">
        <v>1241.1181474050964</v>
      </c>
      <c r="P6421" s="8">
        <v>521.27855173543787</v>
      </c>
      <c r="Q6421" s="8">
        <f>P6421-Table3[[#This Row],[paid]]</f>
        <v>-719.83959566965848</v>
      </c>
      <c r="R6421" s="8">
        <v>6.2682734717429112</v>
      </c>
      <c r="S6421" s="8">
        <v>400</v>
      </c>
      <c r="T6421" s="10">
        <v>0.09</v>
      </c>
      <c r="U6421" s="8">
        <v>110.4601040203902</v>
      </c>
      <c r="V6421" s="10">
        <v>3.5317043594909413E-2</v>
      </c>
    </row>
    <row r="6422" spans="1:22" x14ac:dyDescent="0.25">
      <c r="A6422" s="6">
        <v>44771</v>
      </c>
      <c r="B6422" s="7" t="str">
        <f t="shared" si="100"/>
        <v>7</v>
      </c>
      <c r="C6422" s="17">
        <f>_xlfn.ISOWEEKNUM(Table3[[#This Row],[dt]])</f>
        <v>30</v>
      </c>
      <c r="D6422" s="1">
        <v>3015</v>
      </c>
      <c r="E6422" s="1" t="s">
        <v>10</v>
      </c>
      <c r="F6422" s="1" t="s">
        <v>93</v>
      </c>
      <c r="G6422" s="1" t="s">
        <v>45</v>
      </c>
      <c r="H6422" s="1" t="s">
        <v>11</v>
      </c>
      <c r="I6422" s="1" t="s">
        <v>12</v>
      </c>
      <c r="J6422" s="1" t="s">
        <v>16</v>
      </c>
      <c r="K6422" s="1" t="s">
        <v>15</v>
      </c>
      <c r="L6422" s="1" t="s">
        <v>77</v>
      </c>
      <c r="M6422" s="1">
        <v>50220</v>
      </c>
      <c r="N6422" s="17">
        <v>273.5812411179536</v>
      </c>
      <c r="O6422" s="8">
        <v>818.9306757271172</v>
      </c>
      <c r="P6422" s="8">
        <v>95.50045637467565</v>
      </c>
      <c r="Q6422" s="8">
        <f>P6422-Table3[[#This Row],[paid]]</f>
        <v>-723.43021935244155</v>
      </c>
      <c r="R6422" s="8">
        <v>0.3490753093465972</v>
      </c>
      <c r="S6422" s="8">
        <v>200</v>
      </c>
      <c r="T6422" s="10">
        <v>0.13</v>
      </c>
      <c r="U6422" s="8">
        <v>28.253285468242311</v>
      </c>
      <c r="V6422" s="10">
        <v>4.9307417892323256E-2</v>
      </c>
    </row>
    <row r="6423" spans="1:22" x14ac:dyDescent="0.25">
      <c r="A6423" s="6">
        <v>44771</v>
      </c>
      <c r="B6423" s="7" t="str">
        <f t="shared" si="100"/>
        <v>7</v>
      </c>
      <c r="C6423" s="17">
        <f>_xlfn.ISOWEEKNUM(Table3[[#This Row],[dt]])</f>
        <v>30</v>
      </c>
      <c r="D6423" s="1">
        <v>16602</v>
      </c>
      <c r="E6423" s="1" t="s">
        <v>10</v>
      </c>
      <c r="F6423" s="1" t="s">
        <v>89</v>
      </c>
      <c r="G6423" s="1" t="s">
        <v>64</v>
      </c>
      <c r="H6423" s="1" t="s">
        <v>11</v>
      </c>
      <c r="I6423" s="1" t="s">
        <v>18</v>
      </c>
      <c r="J6423" s="1" t="s">
        <v>16</v>
      </c>
      <c r="K6423" s="1" t="s">
        <v>15</v>
      </c>
      <c r="L6423" s="1" t="s">
        <v>75</v>
      </c>
      <c r="M6423" s="1">
        <v>58760</v>
      </c>
      <c r="N6423" s="17">
        <v>220.90225563909775</v>
      </c>
      <c r="O6423" s="8">
        <v>2097.4796271463297</v>
      </c>
      <c r="P6423" s="8">
        <v>1354.7894175253741</v>
      </c>
      <c r="Q6423" s="8">
        <f>P6423-Table3[[#This Row],[paid]]</f>
        <v>-742.69020962095556</v>
      </c>
      <c r="R6423" s="8">
        <v>6.132981365924941</v>
      </c>
      <c r="S6423" s="8">
        <v>1200</v>
      </c>
      <c r="T6423" s="10">
        <v>7.0000000000000007E-2</v>
      </c>
      <c r="U6423" s="8">
        <v>44.107503870413787</v>
      </c>
      <c r="V6423" s="10">
        <v>5.4261205099288288E-3</v>
      </c>
    </row>
    <row r="6424" spans="1:22" x14ac:dyDescent="0.25">
      <c r="A6424" s="6">
        <v>44771</v>
      </c>
      <c r="B6424" s="7" t="str">
        <f t="shared" si="100"/>
        <v>7</v>
      </c>
      <c r="C6424" s="17">
        <f>_xlfn.ISOWEEKNUM(Table3[[#This Row],[dt]])</f>
        <v>30</v>
      </c>
      <c r="D6424" s="1">
        <v>16842</v>
      </c>
      <c r="E6424" s="1" t="s">
        <v>143</v>
      </c>
      <c r="F6424" s="1" t="s">
        <v>90</v>
      </c>
      <c r="G6424" s="1" t="s">
        <v>37</v>
      </c>
      <c r="H6424" s="1" t="s">
        <v>11</v>
      </c>
      <c r="I6424" s="1" t="s">
        <v>12</v>
      </c>
      <c r="J6424" s="1" t="s">
        <v>16</v>
      </c>
      <c r="K6424" s="1" t="s">
        <v>14</v>
      </c>
      <c r="L6424" s="1" t="s">
        <v>79</v>
      </c>
      <c r="M6424" s="1">
        <v>66780</v>
      </c>
      <c r="N6424" s="17">
        <v>207.74444953828018</v>
      </c>
      <c r="O6424" s="8">
        <v>931.3091940692558</v>
      </c>
      <c r="P6424" s="8">
        <v>169.71431216829552</v>
      </c>
      <c r="Q6424" s="8">
        <f>P6424-Table3[[#This Row],[paid]]</f>
        <v>-761.59488190096022</v>
      </c>
      <c r="R6424" s="8">
        <v>0.81693788953443491</v>
      </c>
      <c r="S6424" s="8">
        <v>200</v>
      </c>
      <c r="T6424" s="10">
        <v>0.14000000000000001</v>
      </c>
      <c r="U6424" s="8">
        <v>123.30781924550773</v>
      </c>
      <c r="V6424" s="10">
        <v>0.1210935185431216</v>
      </c>
    </row>
    <row r="6425" spans="1:22" x14ac:dyDescent="0.25">
      <c r="A6425" s="6">
        <v>44771</v>
      </c>
      <c r="B6425" s="7" t="str">
        <f t="shared" si="100"/>
        <v>7</v>
      </c>
      <c r="C6425" s="17">
        <f>_xlfn.ISOWEEKNUM(Table3[[#This Row],[dt]])</f>
        <v>30</v>
      </c>
      <c r="D6425" s="1">
        <v>18237</v>
      </c>
      <c r="E6425" s="1" t="s">
        <v>10</v>
      </c>
      <c r="F6425" s="1" t="s">
        <v>91</v>
      </c>
      <c r="G6425" s="1" t="s">
        <v>47</v>
      </c>
      <c r="H6425" s="1" t="s">
        <v>11</v>
      </c>
      <c r="I6425" s="1" t="s">
        <v>18</v>
      </c>
      <c r="J6425" s="1" t="s">
        <v>16</v>
      </c>
      <c r="K6425" s="1" t="s">
        <v>15</v>
      </c>
      <c r="L6425" s="1" t="s">
        <v>80</v>
      </c>
      <c r="M6425" s="1">
        <v>43770</v>
      </c>
      <c r="N6425" s="17">
        <v>76.982934829110604</v>
      </c>
      <c r="O6425" s="8">
        <v>925.62089226802891</v>
      </c>
      <c r="P6425" s="8">
        <v>160.48876762597499</v>
      </c>
      <c r="Q6425" s="8">
        <f>P6425-Table3[[#This Row],[paid]]</f>
        <v>-765.1321246420539</v>
      </c>
      <c r="R6425" s="8">
        <v>2.0847317393424079</v>
      </c>
      <c r="S6425" s="8">
        <v>200</v>
      </c>
      <c r="T6425" s="10">
        <v>0.06</v>
      </c>
      <c r="U6425" s="8">
        <v>44.299771662507744</v>
      </c>
      <c r="V6425" s="10">
        <v>4.6005059334069204E-2</v>
      </c>
    </row>
    <row r="6426" spans="1:22" x14ac:dyDescent="0.25">
      <c r="A6426" s="6">
        <v>44771</v>
      </c>
      <c r="B6426" s="7" t="str">
        <f t="shared" si="100"/>
        <v>7</v>
      </c>
      <c r="C6426" s="17">
        <f>_xlfn.ISOWEEKNUM(Table3[[#This Row],[dt]])</f>
        <v>30</v>
      </c>
      <c r="D6426" s="1">
        <v>15169</v>
      </c>
      <c r="E6426" s="1" t="s">
        <v>10</v>
      </c>
      <c r="F6426" s="1" t="s">
        <v>89</v>
      </c>
      <c r="G6426" s="1" t="s">
        <v>30</v>
      </c>
      <c r="H6426" s="1" t="s">
        <v>11</v>
      </c>
      <c r="I6426" s="1" t="s">
        <v>18</v>
      </c>
      <c r="J6426" s="1" t="s">
        <v>13</v>
      </c>
      <c r="K6426" s="1" t="s">
        <v>14</v>
      </c>
      <c r="L6426" s="1" t="s">
        <v>75</v>
      </c>
      <c r="M6426" s="1">
        <v>46450</v>
      </c>
      <c r="N6426" s="17">
        <v>154.98257581374656</v>
      </c>
      <c r="O6426" s="8">
        <v>1125.0048309474942</v>
      </c>
      <c r="P6426" s="8">
        <v>322.88175278361325</v>
      </c>
      <c r="Q6426" s="8">
        <f>P6426-Table3[[#This Row],[paid]]</f>
        <v>-802.1230781638809</v>
      </c>
      <c r="R6426" s="8">
        <v>2.0833422795323968</v>
      </c>
      <c r="S6426" s="8">
        <v>200</v>
      </c>
      <c r="T6426" s="10">
        <v>0.09</v>
      </c>
      <c r="U6426" s="8">
        <v>131.57349188950204</v>
      </c>
      <c r="V6426" s="10">
        <v>6.7916242171830565E-2</v>
      </c>
    </row>
    <row r="6427" spans="1:22" x14ac:dyDescent="0.25">
      <c r="A6427" s="6">
        <v>44771</v>
      </c>
      <c r="B6427" s="7" t="str">
        <f t="shared" si="100"/>
        <v>7</v>
      </c>
      <c r="C6427" s="17">
        <f>_xlfn.ISOWEEKNUM(Table3[[#This Row],[dt]])</f>
        <v>30</v>
      </c>
      <c r="D6427" s="1">
        <v>7282</v>
      </c>
      <c r="E6427" s="1" t="s">
        <v>10</v>
      </c>
      <c r="F6427" s="1" t="s">
        <v>91</v>
      </c>
      <c r="G6427" s="1" t="s">
        <v>38</v>
      </c>
      <c r="H6427" s="1" t="s">
        <v>19</v>
      </c>
      <c r="I6427" s="1" t="s">
        <v>21</v>
      </c>
      <c r="J6427" s="1" t="s">
        <v>13</v>
      </c>
      <c r="K6427" s="1" t="s">
        <v>15</v>
      </c>
      <c r="L6427" s="1" t="s">
        <v>78</v>
      </c>
      <c r="M6427" s="1">
        <v>120090</v>
      </c>
      <c r="N6427" s="17">
        <v>216.46569814366424</v>
      </c>
      <c r="O6427" s="8">
        <v>1882.0085759744072</v>
      </c>
      <c r="P6427" s="8">
        <v>1013.4087072404564</v>
      </c>
      <c r="Q6427" s="8">
        <f>P6427-Table3[[#This Row],[paid]]</f>
        <v>-868.59986873395087</v>
      </c>
      <c r="R6427" s="8">
        <v>4.6816133730706655</v>
      </c>
      <c r="S6427" s="8">
        <v>1400</v>
      </c>
      <c r="T6427" s="10">
        <v>0.02</v>
      </c>
      <c r="U6427" s="8">
        <v>8.2009776096918845</v>
      </c>
      <c r="V6427" s="10">
        <v>1.3487446790715208E-3</v>
      </c>
    </row>
    <row r="6428" spans="1:22" x14ac:dyDescent="0.25">
      <c r="A6428" s="6">
        <v>44771</v>
      </c>
      <c r="B6428" s="7" t="str">
        <f t="shared" si="100"/>
        <v>7</v>
      </c>
      <c r="C6428" s="17">
        <f>_xlfn.ISOWEEKNUM(Table3[[#This Row],[dt]])</f>
        <v>30</v>
      </c>
      <c r="D6428" s="1">
        <v>18272</v>
      </c>
      <c r="E6428" s="1" t="s">
        <v>10</v>
      </c>
      <c r="F6428" s="1" t="s">
        <v>93</v>
      </c>
      <c r="G6428" s="1" t="s">
        <v>62</v>
      </c>
      <c r="H6428" s="1" t="s">
        <v>11</v>
      </c>
      <c r="I6428" s="1" t="s">
        <v>12</v>
      </c>
      <c r="J6428" s="1" t="s">
        <v>16</v>
      </c>
      <c r="K6428" s="1" t="s">
        <v>14</v>
      </c>
      <c r="L6428" s="1" t="s">
        <v>77</v>
      </c>
      <c r="M6428" s="1">
        <v>94300</v>
      </c>
      <c r="N6428" s="17">
        <v>466.38767357808638</v>
      </c>
      <c r="O6428" s="8">
        <v>3756.9189137688613</v>
      </c>
      <c r="P6428" s="8">
        <v>2807.9818461765553</v>
      </c>
      <c r="Q6428" s="8">
        <f>P6428-Table3[[#This Row],[paid]]</f>
        <v>-948.93706759230599</v>
      </c>
      <c r="R6428" s="8">
        <v>6.0207033874500979</v>
      </c>
      <c r="S6428" s="8">
        <v>3600</v>
      </c>
      <c r="T6428" s="10">
        <v>0.12</v>
      </c>
      <c r="U6428" s="8">
        <v>314.63554252560147</v>
      </c>
      <c r="V6428" s="10">
        <v>1.8675069840285236E-2</v>
      </c>
    </row>
    <row r="6429" spans="1:22" x14ac:dyDescent="0.25">
      <c r="A6429" s="6">
        <v>44771</v>
      </c>
      <c r="B6429" s="7" t="str">
        <f t="shared" si="100"/>
        <v>7</v>
      </c>
      <c r="C6429" s="17">
        <f>_xlfn.ISOWEEKNUM(Table3[[#This Row],[dt]])</f>
        <v>30</v>
      </c>
      <c r="D6429" s="1">
        <v>17644</v>
      </c>
      <c r="E6429" s="1" t="s">
        <v>10</v>
      </c>
      <c r="F6429" s="1" t="s">
        <v>94</v>
      </c>
      <c r="G6429" s="1" t="s">
        <v>36</v>
      </c>
      <c r="H6429" s="1" t="s">
        <v>17</v>
      </c>
      <c r="I6429" s="1" t="s">
        <v>12</v>
      </c>
      <c r="J6429" s="1" t="s">
        <v>13</v>
      </c>
      <c r="K6429" s="1" t="s">
        <v>14</v>
      </c>
      <c r="L6429" s="1" t="s">
        <v>77</v>
      </c>
      <c r="M6429" s="1">
        <v>158360</v>
      </c>
      <c r="N6429" s="17">
        <v>299.3943902061057</v>
      </c>
      <c r="O6429" s="8">
        <v>5259.6553485749173</v>
      </c>
      <c r="P6429" s="8">
        <v>4302.4899065051086</v>
      </c>
      <c r="Q6429" s="8">
        <f>P6429-Table3[[#This Row],[paid]]</f>
        <v>-957.16544206980871</v>
      </c>
      <c r="R6429" s="8">
        <v>14.370643028893218</v>
      </c>
      <c r="S6429" s="8">
        <v>4600</v>
      </c>
      <c r="T6429" s="10">
        <v>0.1</v>
      </c>
      <c r="U6429" s="8">
        <v>359.11125935322116</v>
      </c>
      <c r="V6429" s="10">
        <v>1.3910985931280796E-2</v>
      </c>
    </row>
    <row r="6430" spans="1:22" x14ac:dyDescent="0.25">
      <c r="A6430" s="6">
        <v>44771</v>
      </c>
      <c r="B6430" s="7" t="str">
        <f t="shared" si="100"/>
        <v>7</v>
      </c>
      <c r="C6430" s="17">
        <f>_xlfn.ISOWEEKNUM(Table3[[#This Row],[dt]])</f>
        <v>30</v>
      </c>
      <c r="D6430" s="1">
        <v>17247</v>
      </c>
      <c r="E6430" s="1" t="s">
        <v>10</v>
      </c>
      <c r="F6430" s="1" t="s">
        <v>94</v>
      </c>
      <c r="G6430" s="1" t="s">
        <v>26</v>
      </c>
      <c r="H6430" s="1" t="s">
        <v>11</v>
      </c>
      <c r="I6430" s="1" t="s">
        <v>18</v>
      </c>
      <c r="J6430" s="1" t="s">
        <v>16</v>
      </c>
      <c r="K6430" s="1" t="s">
        <v>15</v>
      </c>
      <c r="L6430" s="1" t="s">
        <v>78</v>
      </c>
      <c r="M6430" s="1">
        <v>184820</v>
      </c>
      <c r="N6430" s="17">
        <v>589.03689573349459</v>
      </c>
      <c r="O6430" s="8">
        <v>4070.0102652601477</v>
      </c>
      <c r="P6430" s="8">
        <v>2916.52823874975</v>
      </c>
      <c r="Q6430" s="8">
        <f>P6430-Table3[[#This Row],[paid]]</f>
        <v>-1153.4820265103976</v>
      </c>
      <c r="R6430" s="8">
        <v>4.951350687664414</v>
      </c>
      <c r="S6430" s="8">
        <v>1800</v>
      </c>
      <c r="T6430" s="10">
        <v>7.0000000000000007E-2</v>
      </c>
      <c r="U6430" s="8">
        <v>310.66823790489292</v>
      </c>
      <c r="V6430" s="10">
        <v>1.7753313327427807E-2</v>
      </c>
    </row>
    <row r="6431" spans="1:22" x14ac:dyDescent="0.25">
      <c r="A6431" s="6">
        <v>44771</v>
      </c>
      <c r="B6431" s="7" t="str">
        <f t="shared" si="100"/>
        <v>7</v>
      </c>
      <c r="C6431" s="17">
        <f>_xlfn.ISOWEEKNUM(Table3[[#This Row],[dt]])</f>
        <v>30</v>
      </c>
      <c r="D6431" s="1">
        <v>17631</v>
      </c>
      <c r="E6431" s="1" t="s">
        <v>10</v>
      </c>
      <c r="F6431" s="1" t="s">
        <v>92</v>
      </c>
      <c r="G6431" s="1" t="s">
        <v>65</v>
      </c>
      <c r="H6431" s="1" t="s">
        <v>17</v>
      </c>
      <c r="I6431" s="1" t="s">
        <v>12</v>
      </c>
      <c r="J6431" s="1" t="s">
        <v>16</v>
      </c>
      <c r="K6431" s="1" t="s">
        <v>14</v>
      </c>
      <c r="L6431" s="1" t="s">
        <v>77</v>
      </c>
      <c r="M6431" s="1">
        <v>80060</v>
      </c>
      <c r="N6431" s="17">
        <v>141.14663502288525</v>
      </c>
      <c r="O6431" s="8">
        <v>2505.1843284575211</v>
      </c>
      <c r="P6431" s="8">
        <v>1133.328006646941</v>
      </c>
      <c r="Q6431" s="8">
        <f>P6431-Table3[[#This Row],[paid]]</f>
        <v>-1371.8563218105801</v>
      </c>
      <c r="R6431" s="8">
        <v>8.0294369501843619</v>
      </c>
      <c r="S6431" s="8">
        <v>1000</v>
      </c>
      <c r="T6431" s="10">
        <v>0.17</v>
      </c>
      <c r="U6431" s="8">
        <v>1141.1565566736992</v>
      </c>
      <c r="V6431" s="10">
        <v>0.16781792943449791</v>
      </c>
    </row>
    <row r="6432" spans="1:22" x14ac:dyDescent="0.25">
      <c r="A6432" s="6">
        <v>44771</v>
      </c>
      <c r="B6432" s="7" t="str">
        <f t="shared" si="100"/>
        <v>7</v>
      </c>
      <c r="C6432" s="17">
        <f>_xlfn.ISOWEEKNUM(Table3[[#This Row],[dt]])</f>
        <v>30</v>
      </c>
      <c r="D6432" s="1">
        <v>17947</v>
      </c>
      <c r="E6432" s="1" t="s">
        <v>10</v>
      </c>
      <c r="F6432" s="1" t="s">
        <v>91</v>
      </c>
      <c r="G6432" s="1" t="s">
        <v>29</v>
      </c>
      <c r="H6432" s="1" t="s">
        <v>19</v>
      </c>
      <c r="I6432" s="1" t="s">
        <v>12</v>
      </c>
      <c r="J6432" s="1" t="s">
        <v>16</v>
      </c>
      <c r="K6432" s="1" t="s">
        <v>14</v>
      </c>
      <c r="L6432" s="1" t="s">
        <v>78</v>
      </c>
      <c r="M6432" s="1">
        <v>142020</v>
      </c>
      <c r="N6432" s="17">
        <v>182.76522158771013</v>
      </c>
      <c r="O6432" s="8">
        <v>3919.410346771464</v>
      </c>
      <c r="P6432" s="8">
        <v>2487.2635434751751</v>
      </c>
      <c r="Q6432" s="8">
        <f>P6432-Table3[[#This Row],[paid]]</f>
        <v>-1432.1468032962889</v>
      </c>
      <c r="R6432" s="8">
        <v>13.609063704067584</v>
      </c>
      <c r="S6432" s="8">
        <v>2200</v>
      </c>
      <c r="T6432" s="10">
        <v>0.15</v>
      </c>
      <c r="U6432" s="8">
        <v>165.25290500865722</v>
      </c>
      <c r="V6432" s="10">
        <v>1.1073274043286396E-2</v>
      </c>
    </row>
    <row r="6433" spans="1:22" x14ac:dyDescent="0.25">
      <c r="A6433" s="6">
        <v>44771</v>
      </c>
      <c r="B6433" s="7" t="str">
        <f t="shared" si="100"/>
        <v>7</v>
      </c>
      <c r="C6433" s="17">
        <f>_xlfn.ISOWEEKNUM(Table3[[#This Row],[dt]])</f>
        <v>30</v>
      </c>
      <c r="D6433" s="1">
        <v>16205</v>
      </c>
      <c r="E6433" s="1" t="s">
        <v>10</v>
      </c>
      <c r="F6433" s="1" t="s">
        <v>94</v>
      </c>
      <c r="G6433" s="1" t="s">
        <v>59</v>
      </c>
      <c r="H6433" s="1" t="s">
        <v>17</v>
      </c>
      <c r="I6433" s="1" t="s">
        <v>12</v>
      </c>
      <c r="J6433" s="1" t="s">
        <v>13</v>
      </c>
      <c r="K6433" s="1" t="s">
        <v>14</v>
      </c>
      <c r="L6433" s="1" t="s">
        <v>80</v>
      </c>
      <c r="M6433" s="1">
        <v>154390</v>
      </c>
      <c r="N6433" s="17">
        <v>396.62393962910431</v>
      </c>
      <c r="O6433" s="8">
        <v>6113.6587876836456</v>
      </c>
      <c r="P6433" s="8">
        <v>4209.7629061096904</v>
      </c>
      <c r="Q6433" s="8">
        <f>P6433-Table3[[#This Row],[paid]]</f>
        <v>-1903.8958815739552</v>
      </c>
      <c r="R6433" s="8">
        <v>10.613990950839664</v>
      </c>
      <c r="S6433" s="8">
        <v>1800</v>
      </c>
      <c r="T6433" s="10">
        <v>0.09</v>
      </c>
      <c r="U6433" s="8">
        <v>439.10137384943175</v>
      </c>
      <c r="V6433" s="10">
        <v>1.7384247982713291E-2</v>
      </c>
    </row>
    <row r="6434" spans="1:22" x14ac:dyDescent="0.25">
      <c r="A6434" s="6">
        <v>44771</v>
      </c>
      <c r="B6434" s="7" t="str">
        <f t="shared" si="100"/>
        <v>7</v>
      </c>
      <c r="C6434" s="17">
        <f>_xlfn.ISOWEEKNUM(Table3[[#This Row],[dt]])</f>
        <v>30</v>
      </c>
      <c r="D6434" s="1">
        <v>5289</v>
      </c>
      <c r="E6434" s="1" t="s">
        <v>10</v>
      </c>
      <c r="F6434" s="1" t="s">
        <v>95</v>
      </c>
      <c r="G6434" s="1" t="s">
        <v>47</v>
      </c>
      <c r="H6434" s="1" t="s">
        <v>17</v>
      </c>
      <c r="I6434" s="1" t="s">
        <v>12</v>
      </c>
      <c r="J6434" s="1" t="s">
        <v>16</v>
      </c>
      <c r="K6434" s="1" t="s">
        <v>14</v>
      </c>
      <c r="L6434" s="1" t="s">
        <v>76</v>
      </c>
      <c r="M6434" s="1">
        <v>394630</v>
      </c>
      <c r="N6434" s="17">
        <v>847.25364763615653</v>
      </c>
      <c r="O6434" s="8">
        <v>7702.1247236420804</v>
      </c>
      <c r="P6434" s="8">
        <v>5549.0248866108641</v>
      </c>
      <c r="Q6434" s="8">
        <f>P6434-Table3[[#This Row],[paid]]</f>
        <v>-2153.0998370312163</v>
      </c>
      <c r="R6434" s="8">
        <v>6.549425785409932</v>
      </c>
      <c r="S6434" s="8">
        <v>5400</v>
      </c>
      <c r="T6434" s="10">
        <v>0.04</v>
      </c>
      <c r="U6434" s="8">
        <v>257.44430765074333</v>
      </c>
      <c r="V6434" s="10">
        <v>7.7324188456944255E-3</v>
      </c>
    </row>
    <row r="6435" spans="1:22" x14ac:dyDescent="0.25">
      <c r="A6435" s="6">
        <v>44771</v>
      </c>
      <c r="B6435" s="7" t="str">
        <f t="shared" si="100"/>
        <v>7</v>
      </c>
      <c r="C6435" s="17">
        <f>_xlfn.ISOWEEKNUM(Table3[[#This Row],[dt]])</f>
        <v>30</v>
      </c>
      <c r="D6435" s="1">
        <v>2480</v>
      </c>
      <c r="E6435" s="1" t="s">
        <v>143</v>
      </c>
      <c r="F6435" s="1" t="s">
        <v>94</v>
      </c>
      <c r="G6435" s="1" t="s">
        <v>43</v>
      </c>
      <c r="H6435" s="1" t="s">
        <v>17</v>
      </c>
      <c r="I6435" s="1" t="s">
        <v>12</v>
      </c>
      <c r="J6435" s="1" t="s">
        <v>13</v>
      </c>
      <c r="K6435" s="1" t="s">
        <v>14</v>
      </c>
      <c r="L6435" s="1" t="s">
        <v>75</v>
      </c>
      <c r="M6435" s="1">
        <v>95950</v>
      </c>
      <c r="N6435" s="17">
        <v>190.03527882651483</v>
      </c>
      <c r="O6435" s="8">
        <v>3275.4930826840127</v>
      </c>
      <c r="P6435" s="8">
        <v>810.49380372679286</v>
      </c>
      <c r="Q6435" s="8">
        <f>P6435-Table3[[#This Row],[paid]]</f>
        <v>-2464.9992789572198</v>
      </c>
      <c r="R6435" s="8">
        <v>4.2649649514114749</v>
      </c>
      <c r="S6435" s="8">
        <v>50000</v>
      </c>
      <c r="T6435" s="10">
        <v>0.06</v>
      </c>
      <c r="U6435" s="8">
        <v>157.97158870689086</v>
      </c>
      <c r="V6435" s="10">
        <v>3.2484638373238173E-2</v>
      </c>
    </row>
    <row r="6436" spans="1:22" x14ac:dyDescent="0.25">
      <c r="A6436" s="6">
        <v>44771</v>
      </c>
      <c r="B6436" s="7" t="str">
        <f t="shared" si="100"/>
        <v>7</v>
      </c>
      <c r="C6436" s="17">
        <f>_xlfn.ISOWEEKNUM(Table3[[#This Row],[dt]])</f>
        <v>30</v>
      </c>
      <c r="D6436" s="1">
        <v>10509</v>
      </c>
      <c r="E6436" s="1" t="s">
        <v>10</v>
      </c>
      <c r="F6436" s="1" t="s">
        <v>91</v>
      </c>
      <c r="G6436" s="1" t="s">
        <v>45</v>
      </c>
      <c r="H6436" s="1" t="s">
        <v>17</v>
      </c>
      <c r="I6436" s="1" t="s">
        <v>12</v>
      </c>
      <c r="J6436" s="1" t="s">
        <v>13</v>
      </c>
      <c r="K6436" s="1" t="s">
        <v>14</v>
      </c>
      <c r="L6436" s="1" t="s">
        <v>76</v>
      </c>
      <c r="M6436" s="1">
        <v>131730</v>
      </c>
      <c r="N6436" s="17">
        <v>379.53689384149311</v>
      </c>
      <c r="O6436" s="8">
        <v>4954.0889943741795</v>
      </c>
      <c r="P6436" s="8">
        <v>2304.2396430626254</v>
      </c>
      <c r="Q6436" s="8">
        <f>P6436-Table3[[#This Row],[paid]]</f>
        <v>-2649.8493513115541</v>
      </c>
      <c r="R6436" s="8">
        <v>6.0711874931056125</v>
      </c>
      <c r="S6436" s="8">
        <v>2200</v>
      </c>
      <c r="T6436" s="10">
        <v>0.108</v>
      </c>
      <c r="U6436" s="8">
        <v>784.7304416647263</v>
      </c>
      <c r="V6436" s="10">
        <v>5.6759897928970078E-2</v>
      </c>
    </row>
  </sheetData>
  <phoneticPr fontId="7"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3120AA-1AEE-BA48-8455-26AC4E8FA914}">
  <dimension ref="A1"/>
  <sheetViews>
    <sheetView workbookViewId="0"/>
  </sheetViews>
  <sheetFormatPr baseColWidth="10" defaultRowHeight="16" x14ac:dyDescent="0.25"/>
  <cols>
    <col min="1" max="1" width="125.33203125" customWidth="1"/>
  </cols>
  <sheetData>
    <row r="1" spans="1:1" ht="134" customHeight="1" x14ac:dyDescent="0.25">
      <c r="A1" s="39" t="s">
        <v>179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BC9B4A0-A5AC-4318-93E3-19472BAABB6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Net Growth Opportunity</vt:lpstr>
      <vt:lpstr>over time</vt:lpstr>
      <vt:lpstr>company</vt:lpstr>
      <vt:lpstr>genre</vt:lpstr>
      <vt:lpstr>promotion</vt:lpstr>
      <vt:lpstr>Campaign Data</vt:lpstr>
      <vt:lpstr>Disclaimer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 Smith</dc:creator>
  <cp:lastModifiedBy>Echo Guo</cp:lastModifiedBy>
  <dcterms:created xsi:type="dcterms:W3CDTF">2016-04-11T17:57:26Z</dcterms:created>
  <dcterms:modified xsi:type="dcterms:W3CDTF">2024-06-20T11:20:59Z</dcterms:modified>
</cp:coreProperties>
</file>